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ginger.NMBGMR\Desktop\ginger_data\Documents\criticalminerals\CritMinUSGScontract\2021\Delieverables\"/>
    </mc:Choice>
  </mc:AlternateContent>
  <bookViews>
    <workbookView xWindow="0" yWindow="0" windowWidth="15950" windowHeight="6530" activeTab="2"/>
  </bookViews>
  <sheets>
    <sheet name="General Information" sheetId="8" r:id="rId1"/>
    <sheet name="MetaData" sheetId="7" r:id="rId2"/>
    <sheet name="ChemicalData" sheetId="1" r:id="rId3"/>
    <sheet name="References" sheetId="2" r:id="rId4"/>
    <sheet name="DefinitionOfFields" sheetId="9" r:id="rId5"/>
  </sheets>
  <definedNames>
    <definedName name="OLE_LINK41" localSheetId="3">References!$A$1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W3666" i="1" l="1"/>
  <c r="AR3666" i="1"/>
  <c r="AQ3666" i="1"/>
  <c r="AP3666" i="1" s="1"/>
  <c r="AO3666" i="1"/>
  <c r="CW3665" i="1"/>
  <c r="AR3665" i="1"/>
  <c r="AQ3665" i="1"/>
  <c r="AP3665" i="1" s="1"/>
  <c r="AO3665" i="1"/>
  <c r="CW3664" i="1"/>
  <c r="AR3664" i="1"/>
  <c r="AQ3664" i="1"/>
  <c r="AP3664" i="1" s="1"/>
  <c r="AO3664" i="1"/>
  <c r="CW3663" i="1"/>
  <c r="AR3663" i="1"/>
  <c r="AQ3663" i="1"/>
  <c r="AP3663" i="1" s="1"/>
  <c r="AO3663" i="1"/>
  <c r="CW3662" i="1"/>
  <c r="AR3662" i="1"/>
  <c r="AQ3662" i="1"/>
  <c r="AP3662" i="1" s="1"/>
  <c r="AO3662" i="1"/>
  <c r="CW3661" i="1"/>
  <c r="AR3661" i="1"/>
  <c r="AQ3661" i="1"/>
  <c r="AP3661" i="1" s="1"/>
  <c r="AO3661" i="1"/>
  <c r="CW3660" i="1"/>
  <c r="AR3660" i="1"/>
  <c r="AQ3660" i="1"/>
  <c r="AP3660" i="1" s="1"/>
  <c r="AO3660" i="1"/>
  <c r="CW3659" i="1"/>
  <c r="AR3659" i="1"/>
  <c r="AQ3659" i="1"/>
  <c r="AP3659" i="1" s="1"/>
  <c r="AO3659" i="1"/>
  <c r="CW3658" i="1"/>
  <c r="AR3658" i="1"/>
  <c r="AQ3658" i="1"/>
  <c r="AP3658" i="1" s="1"/>
  <c r="AO3658" i="1"/>
  <c r="CW3657" i="1"/>
  <c r="AR3657" i="1"/>
  <c r="AQ3657" i="1"/>
  <c r="AP3657" i="1" s="1"/>
  <c r="AO3657" i="1"/>
  <c r="CW3656" i="1"/>
  <c r="AR3656" i="1"/>
  <c r="AQ3656" i="1"/>
  <c r="AP3656" i="1" s="1"/>
  <c r="AO3656" i="1"/>
  <c r="CW3655" i="1"/>
  <c r="AR3655" i="1"/>
  <c r="AQ3655" i="1"/>
  <c r="AP3655" i="1" s="1"/>
  <c r="AO3655" i="1"/>
  <c r="CW3654" i="1"/>
  <c r="AR3654" i="1"/>
  <c r="AQ3654" i="1"/>
  <c r="AP3654" i="1" s="1"/>
  <c r="AO3654" i="1"/>
  <c r="CW3653" i="1"/>
  <c r="AR3653" i="1"/>
  <c r="AQ3653" i="1"/>
  <c r="AP3653" i="1" s="1"/>
  <c r="AO3653" i="1"/>
  <c r="CW3652" i="1"/>
  <c r="AR3652" i="1"/>
  <c r="AQ3652" i="1"/>
  <c r="AP3652" i="1" s="1"/>
  <c r="AO3652" i="1"/>
  <c r="CW3651" i="1"/>
  <c r="AR3651" i="1"/>
  <c r="AQ3651" i="1"/>
  <c r="AP3651" i="1" s="1"/>
  <c r="AO3651" i="1"/>
  <c r="CW3650" i="1"/>
  <c r="AR3650" i="1"/>
  <c r="AQ3650" i="1"/>
  <c r="AP3650" i="1" s="1"/>
  <c r="AO3650" i="1"/>
  <c r="CW3649" i="1"/>
  <c r="AR3649" i="1"/>
  <c r="AQ3649" i="1"/>
  <c r="AP3649" i="1" s="1"/>
  <c r="AO3649" i="1"/>
  <c r="CW3648" i="1"/>
  <c r="AR3648" i="1"/>
  <c r="AQ3648" i="1"/>
  <c r="AP3648" i="1" s="1"/>
  <c r="AO3648" i="1"/>
  <c r="CW3647" i="1"/>
  <c r="AR3647" i="1"/>
  <c r="AQ3647" i="1"/>
  <c r="AP3647" i="1" s="1"/>
  <c r="AO3647" i="1"/>
  <c r="CW3646" i="1"/>
  <c r="AR3646" i="1"/>
  <c r="AQ3646" i="1"/>
  <c r="AP3646" i="1" s="1"/>
  <c r="AO3646" i="1"/>
  <c r="CW3645" i="1"/>
  <c r="AR3645" i="1"/>
  <c r="AQ3645" i="1"/>
  <c r="AP3645" i="1" s="1"/>
  <c r="AO3645" i="1"/>
  <c r="CW3644" i="1"/>
  <c r="AR3644" i="1"/>
  <c r="AQ3644" i="1"/>
  <c r="AP3644" i="1" s="1"/>
  <c r="AO3644" i="1"/>
  <c r="CW3643" i="1"/>
  <c r="AR3643" i="1"/>
  <c r="AQ3643" i="1"/>
  <c r="AP3643" i="1" s="1"/>
  <c r="AO3643" i="1"/>
  <c r="CW3642" i="1"/>
  <c r="AR3642" i="1"/>
  <c r="AQ3642" i="1"/>
  <c r="AP3642" i="1" s="1"/>
  <c r="AO3642" i="1"/>
  <c r="CW3641" i="1"/>
  <c r="AR3641" i="1"/>
  <c r="AQ3641" i="1"/>
  <c r="AP3641" i="1" s="1"/>
  <c r="AO3641" i="1"/>
  <c r="CW3640" i="1"/>
  <c r="AR3640" i="1"/>
  <c r="AQ3640" i="1"/>
  <c r="AP3640" i="1" s="1"/>
  <c r="AO3640" i="1"/>
  <c r="CW3639" i="1"/>
  <c r="AR3639" i="1"/>
  <c r="AQ3639" i="1"/>
  <c r="AP3639" i="1" s="1"/>
  <c r="AO3639" i="1"/>
  <c r="CW3638" i="1"/>
  <c r="AR3638" i="1"/>
  <c r="AQ3638" i="1"/>
  <c r="AP3638" i="1" s="1"/>
  <c r="AO3638" i="1"/>
  <c r="CW3637" i="1"/>
  <c r="AR3637" i="1"/>
  <c r="AQ3637" i="1"/>
  <c r="AP3637" i="1" s="1"/>
  <c r="AO3637" i="1"/>
  <c r="CW3636" i="1"/>
  <c r="AR3636" i="1"/>
  <c r="AQ3636" i="1"/>
  <c r="AP3636" i="1" s="1"/>
  <c r="AO3636" i="1"/>
  <c r="CW3635" i="1"/>
  <c r="AR3635" i="1"/>
  <c r="AQ3635" i="1"/>
  <c r="AP3635" i="1" s="1"/>
  <c r="AO3635" i="1"/>
  <c r="CW3634" i="1"/>
  <c r="AR3634" i="1"/>
  <c r="AQ3634" i="1"/>
  <c r="AP3634" i="1" s="1"/>
  <c r="AO3634" i="1"/>
  <c r="CW3633" i="1"/>
  <c r="AR3633" i="1"/>
  <c r="AQ3633" i="1"/>
  <c r="AP3633" i="1" s="1"/>
  <c r="AO3633" i="1"/>
  <c r="CW3632" i="1"/>
  <c r="AR3632" i="1"/>
  <c r="AQ3632" i="1"/>
  <c r="AP3632" i="1" s="1"/>
  <c r="AO3632" i="1"/>
  <c r="CW3631" i="1"/>
  <c r="AR3631" i="1"/>
  <c r="AQ3631" i="1"/>
  <c r="AP3631" i="1" s="1"/>
  <c r="AO3631" i="1"/>
  <c r="CW3630" i="1"/>
  <c r="AR3630" i="1"/>
  <c r="AQ3630" i="1"/>
  <c r="AP3630" i="1" s="1"/>
  <c r="AO3630" i="1"/>
  <c r="CW3629" i="1"/>
  <c r="AR3629" i="1"/>
  <c r="AQ3629" i="1"/>
  <c r="AP3629" i="1" s="1"/>
  <c r="AO3629" i="1"/>
  <c r="CW3628" i="1"/>
  <c r="AR3628" i="1"/>
  <c r="AQ3628" i="1"/>
  <c r="AP3628" i="1" s="1"/>
  <c r="AO3628" i="1"/>
  <c r="CW3627" i="1"/>
  <c r="AR3627" i="1"/>
  <c r="AQ3627" i="1"/>
  <c r="AP3627" i="1" s="1"/>
  <c r="AO3627" i="1"/>
  <c r="CW3626" i="1"/>
  <c r="AR3626" i="1"/>
  <c r="AQ3626" i="1"/>
  <c r="AP3626" i="1" s="1"/>
  <c r="AO3626" i="1"/>
  <c r="CW3625" i="1"/>
  <c r="AR3625" i="1"/>
  <c r="AQ3625" i="1"/>
  <c r="AP3625" i="1" s="1"/>
  <c r="AO3625" i="1"/>
  <c r="CW3624" i="1"/>
  <c r="AR3624" i="1"/>
  <c r="AQ3624" i="1"/>
  <c r="AP3624" i="1" s="1"/>
  <c r="AO3624" i="1"/>
  <c r="CW3623" i="1"/>
  <c r="AR3623" i="1"/>
  <c r="AQ3623" i="1"/>
  <c r="AP3623" i="1" s="1"/>
  <c r="AO3623" i="1"/>
  <c r="CW3622" i="1"/>
  <c r="AR3622" i="1"/>
  <c r="AQ3622" i="1"/>
  <c r="AP3622" i="1" s="1"/>
  <c r="AO3622" i="1"/>
  <c r="CW3621" i="1"/>
  <c r="AR3621" i="1"/>
  <c r="AQ3621" i="1"/>
  <c r="AP3621" i="1" s="1"/>
  <c r="AO3621" i="1"/>
  <c r="CW3620" i="1"/>
  <c r="AR3620" i="1"/>
  <c r="AQ3620" i="1"/>
  <c r="AP3620" i="1" s="1"/>
  <c r="AO3620" i="1"/>
  <c r="CW3619" i="1"/>
  <c r="AR3619" i="1"/>
  <c r="AQ3619" i="1"/>
  <c r="AP3619" i="1" s="1"/>
  <c r="AO3619" i="1"/>
  <c r="CW3618" i="1"/>
  <c r="AR3618" i="1"/>
  <c r="AQ3618" i="1"/>
  <c r="AP3618" i="1" s="1"/>
  <c r="AO3618" i="1"/>
  <c r="CW3617" i="1"/>
  <c r="AR3617" i="1"/>
  <c r="AQ3617" i="1"/>
  <c r="AP3617" i="1" s="1"/>
  <c r="AO3617" i="1"/>
  <c r="CW3616" i="1"/>
  <c r="AR3616" i="1"/>
  <c r="AQ3616" i="1"/>
  <c r="AP3616" i="1" s="1"/>
  <c r="AO3616" i="1"/>
  <c r="CW3615" i="1"/>
  <c r="AR3615" i="1"/>
  <c r="AQ3615" i="1"/>
  <c r="AP3615" i="1" s="1"/>
  <c r="AO3615" i="1"/>
  <c r="CW3614" i="1"/>
  <c r="AR3614" i="1"/>
  <c r="AQ3614" i="1"/>
  <c r="AP3614" i="1" s="1"/>
  <c r="AO3614" i="1"/>
  <c r="CW3613" i="1"/>
  <c r="AR3613" i="1"/>
  <c r="AQ3613" i="1"/>
  <c r="AP3613" i="1" s="1"/>
  <c r="AO3613" i="1"/>
  <c r="CW3612" i="1"/>
  <c r="AR3612" i="1"/>
  <c r="AQ3612" i="1"/>
  <c r="AP3612" i="1" s="1"/>
  <c r="AO3612" i="1"/>
  <c r="CW3611" i="1"/>
  <c r="AR3611" i="1"/>
  <c r="AQ3611" i="1"/>
  <c r="AP3611" i="1" s="1"/>
  <c r="AO3611" i="1"/>
  <c r="CW3610" i="1"/>
  <c r="AR3610" i="1"/>
  <c r="AQ3610" i="1"/>
  <c r="AP3610" i="1" s="1"/>
  <c r="AO3610" i="1"/>
  <c r="CW3609" i="1"/>
  <c r="AR3609" i="1"/>
  <c r="AQ3609" i="1"/>
  <c r="AP3609" i="1" s="1"/>
  <c r="AO3609" i="1"/>
  <c r="CW3608" i="1"/>
  <c r="AR3608" i="1"/>
  <c r="AQ3608" i="1"/>
  <c r="AP3608" i="1" s="1"/>
  <c r="AO3608" i="1"/>
  <c r="CW3607" i="1"/>
  <c r="AR3607" i="1"/>
  <c r="AQ3607" i="1"/>
  <c r="AP3607" i="1" s="1"/>
  <c r="AO3607" i="1"/>
  <c r="CW3606" i="1"/>
  <c r="AR3606" i="1"/>
  <c r="AQ3606" i="1"/>
  <c r="AP3606" i="1" s="1"/>
  <c r="AO3606" i="1"/>
  <c r="CW3605" i="1"/>
  <c r="AR3605" i="1"/>
  <c r="AQ3605" i="1"/>
  <c r="AP3605" i="1" s="1"/>
  <c r="AO3605" i="1"/>
  <c r="CW3604" i="1"/>
  <c r="AR3604" i="1"/>
  <c r="AQ3604" i="1"/>
  <c r="AP3604" i="1" s="1"/>
  <c r="AO3604" i="1"/>
  <c r="CW3603" i="1"/>
  <c r="AR3603" i="1"/>
  <c r="AQ3603" i="1"/>
  <c r="AP3603" i="1" s="1"/>
  <c r="AO3603" i="1"/>
  <c r="CW3602" i="1"/>
  <c r="AR3602" i="1"/>
  <c r="AQ3602" i="1"/>
  <c r="AP3602" i="1" s="1"/>
  <c r="AO3602" i="1"/>
  <c r="CW3601" i="1"/>
  <c r="AR3601" i="1"/>
  <c r="AQ3601" i="1"/>
  <c r="AP3601" i="1" s="1"/>
  <c r="AO3601" i="1"/>
  <c r="CW3600" i="1"/>
  <c r="AR3600" i="1"/>
  <c r="AQ3600" i="1"/>
  <c r="AP3600" i="1" s="1"/>
  <c r="AO3600" i="1"/>
  <c r="CW3599" i="1"/>
  <c r="AR3599" i="1"/>
  <c r="AQ3599" i="1"/>
  <c r="AP3599" i="1" s="1"/>
  <c r="AO3599" i="1"/>
  <c r="CW3598" i="1"/>
  <c r="AR3598" i="1"/>
  <c r="AQ3598" i="1"/>
  <c r="AP3598" i="1" s="1"/>
  <c r="AO3598" i="1"/>
  <c r="CW3597" i="1"/>
  <c r="AR3597" i="1"/>
  <c r="AQ3597" i="1"/>
  <c r="AP3597" i="1" s="1"/>
  <c r="AO3597" i="1"/>
  <c r="CW3596" i="1"/>
  <c r="AR3596" i="1"/>
  <c r="AQ3596" i="1"/>
  <c r="AP3596" i="1" s="1"/>
  <c r="AO3596" i="1"/>
  <c r="CW3595" i="1"/>
  <c r="AR3595" i="1"/>
  <c r="AQ3595" i="1"/>
  <c r="AP3595" i="1" s="1"/>
  <c r="AO3595" i="1"/>
  <c r="CW3594" i="1"/>
  <c r="AR3594" i="1"/>
  <c r="AQ3594" i="1"/>
  <c r="AP3594" i="1" s="1"/>
  <c r="AO3594" i="1"/>
  <c r="CW3593" i="1"/>
  <c r="AR3593" i="1"/>
  <c r="AQ3593" i="1"/>
  <c r="AP3593" i="1" s="1"/>
  <c r="AO3593" i="1"/>
  <c r="CW3592" i="1"/>
  <c r="AR3592" i="1"/>
  <c r="AQ3592" i="1"/>
  <c r="AP3592" i="1" s="1"/>
  <c r="AO3592" i="1"/>
  <c r="CW3591" i="1"/>
  <c r="AR3591" i="1"/>
  <c r="AQ3591" i="1"/>
  <c r="AP3591" i="1" s="1"/>
  <c r="AO3591" i="1"/>
  <c r="CW3590" i="1"/>
  <c r="AR3590" i="1"/>
  <c r="AQ3590" i="1"/>
  <c r="AP3590" i="1" s="1"/>
  <c r="AO3590" i="1"/>
  <c r="CW3589" i="1"/>
  <c r="AR3589" i="1"/>
  <c r="AQ3589" i="1"/>
  <c r="AP3589" i="1" s="1"/>
  <c r="AO3589" i="1"/>
  <c r="CW3588" i="1"/>
  <c r="AR3588" i="1"/>
  <c r="AQ3588" i="1"/>
  <c r="AP3588" i="1" s="1"/>
  <c r="AO3588" i="1"/>
  <c r="CW3587" i="1"/>
  <c r="AR3587" i="1"/>
  <c r="AQ3587" i="1"/>
  <c r="AP3587" i="1" s="1"/>
  <c r="AO3587" i="1"/>
  <c r="CW3586" i="1"/>
  <c r="AR3586" i="1"/>
  <c r="AQ3586" i="1"/>
  <c r="AP3586" i="1" s="1"/>
  <c r="AO3586" i="1"/>
  <c r="CW3585" i="1"/>
  <c r="AR3585" i="1"/>
  <c r="AQ3585" i="1"/>
  <c r="AP3585" i="1" s="1"/>
  <c r="AO3585" i="1"/>
  <c r="CW3584" i="1"/>
  <c r="AR3584" i="1"/>
  <c r="AQ3584" i="1"/>
  <c r="AP3584" i="1" s="1"/>
  <c r="AO3584" i="1"/>
  <c r="CW3583" i="1"/>
  <c r="AR3583" i="1"/>
  <c r="AQ3583" i="1"/>
  <c r="AP3583" i="1" s="1"/>
  <c r="AO3583" i="1"/>
  <c r="CW3582" i="1"/>
  <c r="AR3582" i="1"/>
  <c r="AQ3582" i="1"/>
  <c r="AP3582" i="1" s="1"/>
  <c r="AO3582" i="1"/>
  <c r="CW3581" i="1"/>
  <c r="AR3581" i="1"/>
  <c r="AQ3581" i="1"/>
  <c r="AP3581" i="1" s="1"/>
  <c r="AO3581" i="1"/>
  <c r="CW3580" i="1"/>
  <c r="AR3580" i="1"/>
  <c r="AQ3580" i="1"/>
  <c r="AP3580" i="1" s="1"/>
  <c r="AO3580" i="1"/>
  <c r="CW3579" i="1"/>
  <c r="AR3579" i="1"/>
  <c r="AQ3579" i="1"/>
  <c r="AP3579" i="1" s="1"/>
  <c r="AO3579" i="1"/>
  <c r="CW3578" i="1"/>
  <c r="AR3578" i="1"/>
  <c r="AQ3578" i="1"/>
  <c r="AP3578" i="1" s="1"/>
  <c r="AO3578" i="1"/>
  <c r="CW3577" i="1"/>
  <c r="AR3577" i="1"/>
  <c r="AQ3577" i="1"/>
  <c r="AP3577" i="1" s="1"/>
  <c r="AO3577" i="1"/>
  <c r="CW3576" i="1"/>
  <c r="AR3576" i="1"/>
  <c r="AQ3576" i="1"/>
  <c r="AP3576" i="1" s="1"/>
  <c r="AO3576" i="1"/>
  <c r="CW3575" i="1"/>
  <c r="AR3575" i="1"/>
  <c r="AQ3575" i="1"/>
  <c r="AP3575" i="1" s="1"/>
  <c r="AO3575" i="1"/>
  <c r="CW3574" i="1"/>
  <c r="AR3574" i="1"/>
  <c r="AQ3574" i="1"/>
  <c r="AP3574" i="1" s="1"/>
  <c r="AO3574" i="1"/>
  <c r="CW3573" i="1"/>
  <c r="AR3573" i="1"/>
  <c r="AQ3573" i="1"/>
  <c r="AP3573" i="1" s="1"/>
  <c r="AO3573" i="1"/>
  <c r="CW3572" i="1"/>
  <c r="AR3572" i="1"/>
  <c r="AQ3572" i="1"/>
  <c r="AP3572" i="1" s="1"/>
  <c r="AO3572" i="1"/>
  <c r="CW3571" i="1"/>
  <c r="AR3571" i="1"/>
  <c r="AQ3571" i="1"/>
  <c r="AP3571" i="1"/>
  <c r="AO3571" i="1"/>
  <c r="CW3570" i="1"/>
  <c r="AR3570" i="1"/>
  <c r="AQ3570" i="1"/>
  <c r="AP3570" i="1" s="1"/>
  <c r="AO3570" i="1"/>
  <c r="CW3569" i="1"/>
  <c r="AR3569" i="1"/>
  <c r="AQ3569" i="1"/>
  <c r="AP3569" i="1" s="1"/>
  <c r="AO3569" i="1"/>
  <c r="CW3568" i="1"/>
  <c r="AR3568" i="1"/>
  <c r="AQ3568" i="1"/>
  <c r="AP3568" i="1" s="1"/>
  <c r="AO3568" i="1"/>
  <c r="CW3567" i="1"/>
  <c r="AR3567" i="1"/>
  <c r="AQ3567" i="1"/>
  <c r="AP3567" i="1" s="1"/>
  <c r="AO3567" i="1"/>
  <c r="CW3566" i="1"/>
  <c r="AR3566" i="1"/>
  <c r="AQ3566" i="1"/>
  <c r="AP3566" i="1" s="1"/>
  <c r="AO3566" i="1"/>
  <c r="CW3565" i="1"/>
  <c r="AR3565" i="1"/>
  <c r="AQ3565" i="1"/>
  <c r="AP3565" i="1" s="1"/>
  <c r="AO3565" i="1"/>
  <c r="CW3564" i="1"/>
  <c r="AR3564" i="1"/>
  <c r="AQ3564" i="1"/>
  <c r="AP3564" i="1" s="1"/>
  <c r="AO3564" i="1"/>
  <c r="CW3563" i="1"/>
  <c r="AR3563" i="1"/>
  <c r="AQ3563" i="1"/>
  <c r="AP3563" i="1" s="1"/>
  <c r="AO3563" i="1"/>
  <c r="CW3562" i="1"/>
  <c r="AR3562" i="1"/>
  <c r="AQ3562" i="1"/>
  <c r="AP3562" i="1" s="1"/>
  <c r="AO3562" i="1"/>
  <c r="CW3561" i="1"/>
  <c r="AR3561" i="1"/>
  <c r="AQ3561" i="1"/>
  <c r="AP3561" i="1" s="1"/>
  <c r="AO3561" i="1"/>
  <c r="CW3560" i="1"/>
  <c r="AR3560" i="1"/>
  <c r="AQ3560" i="1"/>
  <c r="AP3560" i="1" s="1"/>
  <c r="AO3560" i="1"/>
  <c r="CW3559" i="1"/>
  <c r="AR3559" i="1"/>
  <c r="AQ3559" i="1"/>
  <c r="AP3559" i="1" s="1"/>
  <c r="AO3559" i="1"/>
  <c r="CW3558" i="1"/>
  <c r="AR3558" i="1"/>
  <c r="AQ3558" i="1"/>
  <c r="AP3558" i="1" s="1"/>
  <c r="AO3558" i="1"/>
  <c r="CW3557" i="1"/>
  <c r="AR3557" i="1"/>
  <c r="AQ3557" i="1"/>
  <c r="AP3557" i="1" s="1"/>
  <c r="AO3557" i="1"/>
  <c r="CW3556" i="1"/>
  <c r="AR3556" i="1"/>
  <c r="AQ3556" i="1"/>
  <c r="AP3556" i="1" s="1"/>
  <c r="AO3556" i="1"/>
  <c r="CW3555" i="1"/>
  <c r="AR3555" i="1"/>
  <c r="AQ3555" i="1"/>
  <c r="AP3555" i="1" s="1"/>
  <c r="AO3555" i="1"/>
  <c r="CW3554" i="1"/>
  <c r="AR3554" i="1"/>
  <c r="AQ3554" i="1"/>
  <c r="AP3554" i="1" s="1"/>
  <c r="AO3554" i="1"/>
  <c r="CW3553" i="1"/>
  <c r="AR3553" i="1"/>
  <c r="AQ3553" i="1"/>
  <c r="AP3553" i="1" s="1"/>
  <c r="AO3553" i="1"/>
  <c r="CW3552" i="1"/>
  <c r="AR3552" i="1"/>
  <c r="AQ3552" i="1"/>
  <c r="AP3552" i="1" s="1"/>
  <c r="AO3552" i="1"/>
  <c r="CW3551" i="1"/>
  <c r="AR3551" i="1"/>
  <c r="AQ3551" i="1"/>
  <c r="AP3551" i="1" s="1"/>
  <c r="AO3551" i="1"/>
  <c r="CW3550" i="1"/>
  <c r="AR3550" i="1"/>
  <c r="AQ3550" i="1"/>
  <c r="AP3550" i="1" s="1"/>
  <c r="AO3550" i="1"/>
  <c r="CW3549" i="1"/>
  <c r="AR3549" i="1"/>
  <c r="AQ3549" i="1"/>
  <c r="AP3549" i="1" s="1"/>
  <c r="AO3549" i="1"/>
  <c r="CW3548" i="1"/>
  <c r="AR3548" i="1"/>
  <c r="AQ3548" i="1"/>
  <c r="AP3548" i="1" s="1"/>
  <c r="AO3548" i="1"/>
  <c r="CW3547" i="1"/>
  <c r="AR3547" i="1"/>
  <c r="AQ3547" i="1"/>
  <c r="AP3547" i="1" s="1"/>
  <c r="AO3547" i="1"/>
  <c r="CW3546" i="1"/>
  <c r="AR3546" i="1"/>
  <c r="AQ3546" i="1"/>
  <c r="AP3546" i="1" s="1"/>
  <c r="AO3546" i="1"/>
  <c r="CW3545" i="1"/>
  <c r="AR3545" i="1"/>
  <c r="AQ3545" i="1"/>
  <c r="AP3545" i="1" s="1"/>
  <c r="AO3545" i="1"/>
  <c r="CW3544" i="1"/>
  <c r="AR3544" i="1"/>
  <c r="AQ3544" i="1"/>
  <c r="AP3544" i="1" s="1"/>
  <c r="AO3544" i="1"/>
  <c r="CW3543" i="1"/>
  <c r="AR3543" i="1"/>
  <c r="AQ3543" i="1"/>
  <c r="AP3543" i="1" s="1"/>
  <c r="AO3543" i="1"/>
  <c r="CW3542" i="1"/>
  <c r="AR3542" i="1"/>
  <c r="AQ3542" i="1"/>
  <c r="AP3542" i="1" s="1"/>
  <c r="AO3542" i="1"/>
  <c r="CW3541" i="1"/>
  <c r="AR3541" i="1"/>
  <c r="AQ3541" i="1"/>
  <c r="AP3541" i="1" s="1"/>
  <c r="AO3541" i="1"/>
  <c r="CW3540" i="1"/>
  <c r="AR3540" i="1"/>
  <c r="AQ3540" i="1"/>
  <c r="AP3540" i="1" s="1"/>
  <c r="AO3540" i="1"/>
  <c r="CW3539" i="1"/>
  <c r="AR3539" i="1"/>
  <c r="AQ3539" i="1"/>
  <c r="AP3539" i="1" s="1"/>
  <c r="AO3539" i="1"/>
  <c r="CW3538" i="1"/>
  <c r="AR3538" i="1"/>
  <c r="AQ3538" i="1"/>
  <c r="AP3538" i="1" s="1"/>
  <c r="AO3538" i="1"/>
  <c r="CW3537" i="1"/>
  <c r="AR3537" i="1"/>
  <c r="AQ3537" i="1"/>
  <c r="AP3537" i="1" s="1"/>
  <c r="AO3537" i="1"/>
  <c r="CW3536" i="1"/>
  <c r="AR3536" i="1"/>
  <c r="AQ3536" i="1"/>
  <c r="AP3536" i="1" s="1"/>
  <c r="AO3536" i="1"/>
  <c r="CW3535" i="1"/>
  <c r="AR3535" i="1"/>
  <c r="AQ3535" i="1"/>
  <c r="AP3535" i="1" s="1"/>
  <c r="AO3535" i="1"/>
  <c r="CW3534" i="1"/>
  <c r="AR3534" i="1"/>
  <c r="AQ3534" i="1"/>
  <c r="AP3534" i="1" s="1"/>
  <c r="AO3534" i="1"/>
  <c r="CW3533" i="1"/>
  <c r="AR3533" i="1"/>
  <c r="AQ3533" i="1"/>
  <c r="AP3533" i="1" s="1"/>
  <c r="AO3533" i="1"/>
  <c r="CW3532" i="1"/>
  <c r="AR3532" i="1"/>
  <c r="AQ3532" i="1"/>
  <c r="AP3532" i="1" s="1"/>
  <c r="AO3532" i="1"/>
  <c r="CW3531" i="1"/>
  <c r="AR3531" i="1"/>
  <c r="AQ3531" i="1"/>
  <c r="AP3531" i="1" s="1"/>
  <c r="AO3531" i="1"/>
  <c r="CW3530" i="1"/>
  <c r="AR3530" i="1"/>
  <c r="AQ3530" i="1"/>
  <c r="AP3530" i="1" s="1"/>
  <c r="AO3530" i="1"/>
  <c r="CW3529" i="1"/>
  <c r="AR3529" i="1"/>
  <c r="AQ3529" i="1"/>
  <c r="AP3529" i="1" s="1"/>
  <c r="AO3529" i="1"/>
  <c r="CW3528" i="1"/>
  <c r="AR3528" i="1"/>
  <c r="AQ3528" i="1"/>
  <c r="AP3528" i="1" s="1"/>
  <c r="AO3528" i="1"/>
  <c r="CW3527" i="1"/>
  <c r="AR3527" i="1"/>
  <c r="AQ3527" i="1"/>
  <c r="AP3527" i="1" s="1"/>
  <c r="AO3527" i="1"/>
  <c r="CW3526" i="1"/>
  <c r="AR3526" i="1"/>
  <c r="AQ3526" i="1"/>
  <c r="AP3526" i="1" s="1"/>
  <c r="AO3526" i="1"/>
  <c r="CW3525" i="1"/>
  <c r="AR3525" i="1"/>
  <c r="AQ3525" i="1"/>
  <c r="AP3525" i="1" s="1"/>
  <c r="AO3525" i="1"/>
  <c r="CW3524" i="1"/>
  <c r="AR3524" i="1"/>
  <c r="AQ3524" i="1"/>
  <c r="AP3524" i="1" s="1"/>
  <c r="AO3524" i="1"/>
  <c r="CW3523" i="1"/>
  <c r="AR3523" i="1"/>
  <c r="AQ3523" i="1"/>
  <c r="AP3523" i="1" s="1"/>
  <c r="AO3523" i="1"/>
  <c r="CW3522" i="1"/>
  <c r="AR3522" i="1"/>
  <c r="AQ3522" i="1"/>
  <c r="AP3522" i="1" s="1"/>
  <c r="AO3522" i="1"/>
  <c r="CW3521" i="1"/>
  <c r="AR3521" i="1"/>
  <c r="AQ3521" i="1"/>
  <c r="AP3521" i="1" s="1"/>
  <c r="AO3521" i="1"/>
  <c r="CW3520" i="1"/>
  <c r="AR3520" i="1"/>
  <c r="AQ3520" i="1"/>
  <c r="AP3520" i="1" s="1"/>
  <c r="AO3520" i="1"/>
  <c r="CW3519" i="1"/>
  <c r="AR3519" i="1"/>
  <c r="AQ3519" i="1"/>
  <c r="AP3519" i="1" s="1"/>
  <c r="AO3519" i="1"/>
  <c r="CW3518" i="1"/>
  <c r="AR3518" i="1"/>
  <c r="AQ3518" i="1"/>
  <c r="AP3518" i="1" s="1"/>
  <c r="AO3518" i="1"/>
  <c r="CW3517" i="1"/>
  <c r="AR3517" i="1"/>
  <c r="AQ3517" i="1"/>
  <c r="AP3517" i="1" s="1"/>
  <c r="AO3517" i="1"/>
  <c r="CW3516" i="1"/>
  <c r="AR3516" i="1"/>
  <c r="AQ3516" i="1"/>
  <c r="AP3516" i="1" s="1"/>
  <c r="AO3516" i="1"/>
  <c r="CW3515" i="1"/>
  <c r="AR3515" i="1"/>
  <c r="AQ3515" i="1"/>
  <c r="AP3515" i="1" s="1"/>
  <c r="AO3515" i="1"/>
  <c r="CW3514" i="1"/>
  <c r="AR3514" i="1"/>
  <c r="AQ3514" i="1"/>
  <c r="AP3514" i="1" s="1"/>
  <c r="AO3514" i="1"/>
  <c r="CW3513" i="1"/>
  <c r="AR3513" i="1"/>
  <c r="AQ3513" i="1"/>
  <c r="AP3513" i="1" s="1"/>
  <c r="AO3513" i="1"/>
  <c r="CW3512" i="1"/>
  <c r="AR3512" i="1"/>
  <c r="AQ3512" i="1"/>
  <c r="AP3512" i="1" s="1"/>
  <c r="AO3512" i="1"/>
  <c r="CW3511" i="1"/>
  <c r="AR3511" i="1"/>
  <c r="AQ3511" i="1"/>
  <c r="AP3511" i="1" s="1"/>
  <c r="AO3511" i="1"/>
  <c r="CW3510" i="1"/>
  <c r="AR3510" i="1"/>
  <c r="AQ3510" i="1"/>
  <c r="AP3510" i="1" s="1"/>
  <c r="AO3510" i="1"/>
  <c r="CW3509" i="1"/>
  <c r="AR3509" i="1"/>
  <c r="AQ3509" i="1"/>
  <c r="AP3509" i="1" s="1"/>
  <c r="AO3509" i="1"/>
  <c r="CW3508" i="1"/>
  <c r="AR3508" i="1"/>
  <c r="AQ3508" i="1"/>
  <c r="AP3508" i="1" s="1"/>
  <c r="AO3508" i="1"/>
  <c r="CW3507" i="1"/>
  <c r="AR3507" i="1"/>
  <c r="AQ3507" i="1"/>
  <c r="AP3507" i="1" s="1"/>
  <c r="AO3507" i="1"/>
  <c r="CW3506" i="1"/>
  <c r="AR3506" i="1"/>
  <c r="AQ3506" i="1"/>
  <c r="AP3506" i="1" s="1"/>
  <c r="AO3506" i="1"/>
  <c r="CW3505" i="1"/>
  <c r="AR3505" i="1"/>
  <c r="AQ3505" i="1"/>
  <c r="AP3505" i="1" s="1"/>
  <c r="AO3505" i="1"/>
  <c r="CW3504" i="1"/>
  <c r="AR3504" i="1"/>
  <c r="AQ3504" i="1"/>
  <c r="AP3504" i="1" s="1"/>
  <c r="AO3504" i="1"/>
  <c r="CW3503" i="1"/>
  <c r="AR3503" i="1"/>
  <c r="AQ3503" i="1"/>
  <c r="AP3503" i="1" s="1"/>
  <c r="AO3503" i="1"/>
  <c r="CW3502" i="1"/>
  <c r="AR3502" i="1"/>
  <c r="AQ3502" i="1"/>
  <c r="AP3502" i="1" s="1"/>
  <c r="AO3502" i="1"/>
  <c r="CW3501" i="1"/>
  <c r="AR3501" i="1"/>
  <c r="AQ3501" i="1"/>
  <c r="AP3501" i="1" s="1"/>
  <c r="AO3501" i="1"/>
  <c r="CW3500" i="1"/>
  <c r="AR3500" i="1"/>
  <c r="AQ3500" i="1"/>
  <c r="AP3500" i="1" s="1"/>
  <c r="AO3500" i="1"/>
  <c r="CW3499" i="1"/>
  <c r="AR3499" i="1"/>
  <c r="AQ3499" i="1"/>
  <c r="AP3499" i="1" s="1"/>
  <c r="AO3499" i="1"/>
  <c r="CW3498" i="1"/>
  <c r="AR3498" i="1"/>
  <c r="AQ3498" i="1"/>
  <c r="AP3498" i="1" s="1"/>
  <c r="AO3498" i="1"/>
  <c r="CW3497" i="1"/>
  <c r="AR3497" i="1"/>
  <c r="AQ3497" i="1"/>
  <c r="AP3497" i="1" s="1"/>
  <c r="AO3497" i="1"/>
  <c r="CW3496" i="1"/>
  <c r="AR3496" i="1"/>
  <c r="AQ3496" i="1"/>
  <c r="AP3496" i="1" s="1"/>
  <c r="AO3496" i="1"/>
  <c r="CW3495" i="1"/>
  <c r="AR3495" i="1"/>
  <c r="AQ3495" i="1"/>
  <c r="AP3495" i="1" s="1"/>
  <c r="AO3495" i="1"/>
  <c r="CW3494" i="1"/>
  <c r="AR3494" i="1"/>
  <c r="AQ3494" i="1"/>
  <c r="AP3494" i="1" s="1"/>
  <c r="AO3494" i="1"/>
  <c r="CW3493" i="1"/>
  <c r="AR3493" i="1"/>
  <c r="AQ3493" i="1"/>
  <c r="AP3493" i="1" s="1"/>
  <c r="AO3493" i="1"/>
  <c r="CW3492" i="1"/>
  <c r="AR3492" i="1"/>
  <c r="AQ3492" i="1"/>
  <c r="AP3492" i="1" s="1"/>
  <c r="AO3492" i="1"/>
  <c r="CW3491" i="1"/>
  <c r="AR3491" i="1"/>
  <c r="AQ3491" i="1"/>
  <c r="AP3491" i="1" s="1"/>
  <c r="AO3491" i="1"/>
  <c r="CW3490" i="1"/>
  <c r="AR3490" i="1"/>
  <c r="AQ3490" i="1"/>
  <c r="AP3490" i="1" s="1"/>
  <c r="AO3490" i="1"/>
  <c r="CW3489" i="1"/>
  <c r="AR3489" i="1"/>
  <c r="AQ3489" i="1"/>
  <c r="AP3489" i="1" s="1"/>
  <c r="AO3489" i="1"/>
  <c r="CW3488" i="1"/>
  <c r="AR3488" i="1"/>
  <c r="AQ3488" i="1"/>
  <c r="AP3488" i="1" s="1"/>
  <c r="AO3488" i="1"/>
  <c r="CW3487" i="1"/>
  <c r="AR3487" i="1"/>
  <c r="AQ3487" i="1"/>
  <c r="AP3487" i="1" s="1"/>
  <c r="AO3487" i="1"/>
  <c r="CW3486" i="1"/>
  <c r="AR3486" i="1"/>
  <c r="AQ3486" i="1"/>
  <c r="AP3486" i="1" s="1"/>
  <c r="AO3486" i="1"/>
  <c r="CW3485" i="1"/>
  <c r="AR3485" i="1"/>
  <c r="AQ3485" i="1"/>
  <c r="AP3485" i="1" s="1"/>
  <c r="AO3485" i="1"/>
  <c r="CW3484" i="1"/>
  <c r="AR3484" i="1"/>
  <c r="AQ3484" i="1"/>
  <c r="AP3484" i="1" s="1"/>
  <c r="AO3484" i="1"/>
  <c r="CW3483" i="1"/>
  <c r="AR3483" i="1"/>
  <c r="AQ3483" i="1"/>
  <c r="AP3483" i="1" s="1"/>
  <c r="AO3483" i="1"/>
  <c r="CW3482" i="1"/>
  <c r="AR3482" i="1"/>
  <c r="AQ3482" i="1"/>
  <c r="AP3482" i="1" s="1"/>
  <c r="AO3482" i="1"/>
  <c r="CW3481" i="1"/>
  <c r="AR3481" i="1"/>
  <c r="AQ3481" i="1"/>
  <c r="AP3481" i="1" s="1"/>
  <c r="AO3481" i="1"/>
  <c r="CW3480" i="1"/>
  <c r="AR3480" i="1"/>
  <c r="AQ3480" i="1"/>
  <c r="AP3480" i="1" s="1"/>
  <c r="AO3480" i="1"/>
  <c r="CW3479" i="1"/>
  <c r="AR3479" i="1"/>
  <c r="AQ3479" i="1"/>
  <c r="AP3479" i="1" s="1"/>
  <c r="AO3479" i="1"/>
  <c r="CW3478" i="1"/>
  <c r="AR3478" i="1"/>
  <c r="AQ3478" i="1"/>
  <c r="AP3478" i="1" s="1"/>
  <c r="AO3478" i="1"/>
  <c r="CW3477" i="1"/>
  <c r="AR3477" i="1"/>
  <c r="AQ3477" i="1"/>
  <c r="AP3477" i="1" s="1"/>
  <c r="AO3477" i="1"/>
  <c r="CW3476" i="1"/>
  <c r="AR3476" i="1"/>
  <c r="AQ3476" i="1"/>
  <c r="AP3476" i="1" s="1"/>
  <c r="AO3476" i="1"/>
  <c r="CW3475" i="1"/>
  <c r="AR3475" i="1"/>
  <c r="AQ3475" i="1"/>
  <c r="AP3475" i="1" s="1"/>
  <c r="AO3475" i="1"/>
  <c r="CW3474" i="1"/>
  <c r="AR3474" i="1"/>
  <c r="AQ3474" i="1"/>
  <c r="AP3474" i="1" s="1"/>
  <c r="AO3474" i="1"/>
  <c r="CW3473" i="1"/>
  <c r="AR3473" i="1"/>
  <c r="AQ3473" i="1"/>
  <c r="AP3473" i="1" s="1"/>
  <c r="AO3473" i="1"/>
  <c r="CW3472" i="1"/>
  <c r="AR3472" i="1"/>
  <c r="AQ3472" i="1"/>
  <c r="AP3472" i="1" s="1"/>
  <c r="AO3472" i="1"/>
  <c r="CW3471" i="1"/>
  <c r="AR3471" i="1"/>
  <c r="AQ3471" i="1"/>
  <c r="AP3471" i="1" s="1"/>
  <c r="AO3471" i="1"/>
  <c r="CW3470" i="1"/>
  <c r="AR3470" i="1"/>
  <c r="AQ3470" i="1"/>
  <c r="AP3470" i="1" s="1"/>
  <c r="AO3470" i="1"/>
  <c r="CW3469" i="1"/>
  <c r="AR3469" i="1"/>
  <c r="AQ3469" i="1"/>
  <c r="AP3469" i="1" s="1"/>
  <c r="AO3469" i="1"/>
  <c r="CW3468" i="1"/>
  <c r="AR3468" i="1"/>
  <c r="AQ3468" i="1"/>
  <c r="AP3468" i="1" s="1"/>
  <c r="AO3468" i="1"/>
  <c r="CW3467" i="1"/>
  <c r="AR3467" i="1"/>
  <c r="AQ3467" i="1"/>
  <c r="AP3467" i="1" s="1"/>
  <c r="AO3467" i="1"/>
  <c r="CW3466" i="1"/>
  <c r="AR3466" i="1"/>
  <c r="AQ3466" i="1"/>
  <c r="AP3466" i="1" s="1"/>
  <c r="AO3466" i="1"/>
  <c r="CW3465" i="1"/>
  <c r="AR3465" i="1"/>
  <c r="AQ3465" i="1"/>
  <c r="AP3465" i="1" s="1"/>
  <c r="AO3465" i="1"/>
  <c r="CW3464" i="1"/>
  <c r="AR3464" i="1"/>
  <c r="AQ3464" i="1"/>
  <c r="AP3464" i="1" s="1"/>
  <c r="AO3464" i="1"/>
  <c r="CW3463" i="1"/>
  <c r="AR3463" i="1"/>
  <c r="AQ3463" i="1"/>
  <c r="AP3463" i="1" s="1"/>
  <c r="AO3463" i="1"/>
  <c r="CW3462" i="1"/>
  <c r="AR3462" i="1"/>
  <c r="AQ3462" i="1"/>
  <c r="AP3462" i="1"/>
  <c r="AO3462" i="1"/>
  <c r="CW3461" i="1"/>
  <c r="AR3461" i="1"/>
  <c r="AQ3461" i="1"/>
  <c r="AP3461" i="1" s="1"/>
  <c r="AO3461" i="1"/>
  <c r="CW3460" i="1"/>
  <c r="AR3460" i="1"/>
  <c r="AQ3460" i="1"/>
  <c r="AP3460" i="1"/>
  <c r="AO3460" i="1"/>
  <c r="CW3459" i="1"/>
  <c r="AR3459" i="1"/>
  <c r="AQ3459" i="1"/>
  <c r="AP3459" i="1" s="1"/>
  <c r="AO3459" i="1"/>
  <c r="CW3458" i="1"/>
  <c r="AR3458" i="1"/>
  <c r="AQ3458" i="1"/>
  <c r="AP3458" i="1" s="1"/>
  <c r="AO3458" i="1"/>
  <c r="CW3457" i="1"/>
  <c r="AR3457" i="1"/>
  <c r="AQ3457" i="1"/>
  <c r="AP3457" i="1" s="1"/>
  <c r="AO3457" i="1"/>
  <c r="CW3456" i="1"/>
  <c r="AR3456" i="1"/>
  <c r="AQ3456" i="1"/>
  <c r="AP3456" i="1" s="1"/>
  <c r="AO3456" i="1"/>
  <c r="CW3455" i="1"/>
  <c r="AR3455" i="1"/>
  <c r="AQ3455" i="1"/>
  <c r="AP3455" i="1" s="1"/>
  <c r="AO3455" i="1"/>
  <c r="CW3454" i="1"/>
  <c r="AR3454" i="1"/>
  <c r="AQ3454" i="1"/>
  <c r="AP3454" i="1" s="1"/>
  <c r="AO3454" i="1"/>
  <c r="CW3453" i="1"/>
  <c r="AR3453" i="1"/>
  <c r="AQ3453" i="1"/>
  <c r="AP3453" i="1" s="1"/>
  <c r="AO3453" i="1"/>
  <c r="CW3452" i="1"/>
  <c r="AR3452" i="1"/>
  <c r="AQ3452" i="1"/>
  <c r="AP3452" i="1" s="1"/>
  <c r="AO3452" i="1"/>
  <c r="CW3451" i="1"/>
  <c r="AR3451" i="1"/>
  <c r="AQ3451" i="1"/>
  <c r="AP3451" i="1" s="1"/>
  <c r="AO3451" i="1"/>
  <c r="CW3450" i="1"/>
  <c r="AR3450" i="1"/>
  <c r="AQ3450" i="1"/>
  <c r="AP3450" i="1" s="1"/>
  <c r="AO3450" i="1"/>
  <c r="CW3449" i="1"/>
  <c r="AR3449" i="1"/>
  <c r="AQ3449" i="1"/>
  <c r="AP3449" i="1" s="1"/>
  <c r="AO3449" i="1"/>
  <c r="CW3448" i="1"/>
  <c r="AR3448" i="1"/>
  <c r="AQ3448" i="1"/>
  <c r="AP3448" i="1" s="1"/>
  <c r="AO3448" i="1"/>
  <c r="CW3447" i="1"/>
  <c r="AR3447" i="1"/>
  <c r="AQ3447" i="1"/>
  <c r="AP3447" i="1" s="1"/>
  <c r="AO3447" i="1"/>
  <c r="CW3446" i="1"/>
  <c r="AR3446" i="1"/>
  <c r="AQ3446" i="1"/>
  <c r="AP3446" i="1" s="1"/>
  <c r="AO3446" i="1"/>
  <c r="CW3445" i="1"/>
  <c r="AR3445" i="1"/>
  <c r="AQ3445" i="1"/>
  <c r="AP3445" i="1" s="1"/>
  <c r="AO3445" i="1"/>
  <c r="CW3444" i="1"/>
  <c r="AR3444" i="1"/>
  <c r="AQ3444" i="1"/>
  <c r="AP3444" i="1" s="1"/>
  <c r="AO3444" i="1"/>
  <c r="CW3443" i="1"/>
  <c r="AR3443" i="1"/>
  <c r="AQ3443" i="1"/>
  <c r="AP3443" i="1" s="1"/>
  <c r="AO3443" i="1"/>
  <c r="CW3442" i="1"/>
  <c r="AR3442" i="1"/>
  <c r="AQ3442" i="1"/>
  <c r="AP3442" i="1" s="1"/>
  <c r="AO3442" i="1"/>
  <c r="CW3441" i="1"/>
  <c r="AR3441" i="1"/>
  <c r="AQ3441" i="1"/>
  <c r="AP3441" i="1" s="1"/>
  <c r="AO3441" i="1"/>
  <c r="CW3440" i="1"/>
  <c r="AR3440" i="1"/>
  <c r="AQ3440" i="1"/>
  <c r="AP3440" i="1" s="1"/>
  <c r="AO3440" i="1"/>
  <c r="CW3439" i="1"/>
  <c r="AR3439" i="1"/>
  <c r="AQ3439" i="1"/>
  <c r="AP3439" i="1" s="1"/>
  <c r="AO3439" i="1"/>
  <c r="CW3438" i="1"/>
  <c r="AR3438" i="1"/>
  <c r="AQ3438" i="1"/>
  <c r="AP3438" i="1" s="1"/>
  <c r="AO3438" i="1"/>
  <c r="CW3437" i="1"/>
  <c r="AR3437" i="1"/>
  <c r="AQ3437" i="1"/>
  <c r="AP3437" i="1" s="1"/>
  <c r="AO3437" i="1"/>
  <c r="CW3436" i="1"/>
  <c r="AR3436" i="1"/>
  <c r="AQ3436" i="1"/>
  <c r="AP3436" i="1" s="1"/>
  <c r="AO3436" i="1"/>
  <c r="CW3434" i="1"/>
  <c r="CW3433" i="1"/>
  <c r="CW3432" i="1"/>
  <c r="AR3432" i="1"/>
  <c r="AO3432" i="1"/>
  <c r="CW3431" i="1"/>
  <c r="AR3431" i="1"/>
  <c r="AO3431" i="1"/>
  <c r="CW3430" i="1"/>
  <c r="CW3429" i="1"/>
  <c r="AR3429" i="1"/>
  <c r="AO3429" i="1"/>
  <c r="CW3428" i="1"/>
  <c r="AR3428" i="1"/>
  <c r="AO3428" i="1"/>
  <c r="CW3427" i="1"/>
  <c r="AR3427" i="1"/>
  <c r="AO3427" i="1"/>
  <c r="CW3426" i="1"/>
  <c r="AR3426" i="1"/>
  <c r="AO3426" i="1"/>
  <c r="CW3425" i="1"/>
  <c r="AR3425" i="1"/>
  <c r="AO3425" i="1"/>
  <c r="CW3424" i="1"/>
  <c r="AR3424" i="1"/>
  <c r="AO3424" i="1"/>
  <c r="CW3423" i="1"/>
  <c r="AR3423" i="1"/>
  <c r="AO3423" i="1"/>
  <c r="CW3422" i="1"/>
  <c r="CW3421" i="1"/>
  <c r="AR3421" i="1"/>
  <c r="AO3421" i="1"/>
  <c r="CW3420" i="1"/>
  <c r="CW3419" i="1"/>
  <c r="CW3418" i="1"/>
  <c r="CW3417" i="1"/>
  <c r="AR3417" i="1"/>
  <c r="AO3417" i="1"/>
  <c r="CW3416" i="1"/>
  <c r="AR3416" i="1"/>
  <c r="AO3416" i="1"/>
  <c r="CW3415" i="1"/>
  <c r="CW3414" i="1"/>
  <c r="AR3414" i="1"/>
  <c r="AO3414" i="1"/>
  <c r="CW3413" i="1"/>
  <c r="CW3412" i="1"/>
  <c r="CW3411" i="1"/>
  <c r="CW3410" i="1"/>
  <c r="AR3410" i="1"/>
  <c r="AO3410" i="1"/>
  <c r="CW3409" i="1"/>
  <c r="CW3408" i="1"/>
  <c r="CW3407" i="1"/>
  <c r="AR3407" i="1"/>
  <c r="AO3407" i="1"/>
  <c r="CW3406" i="1"/>
  <c r="CW3405" i="1"/>
  <c r="CW3404" i="1"/>
  <c r="CW3403" i="1"/>
  <c r="CW3402" i="1"/>
  <c r="CW3401" i="1"/>
  <c r="CW3400" i="1"/>
  <c r="AO3400" i="1"/>
  <c r="CW3399" i="1"/>
  <c r="AO3399" i="1"/>
  <c r="CW3398" i="1"/>
  <c r="AO3398" i="1"/>
  <c r="CW3397" i="1"/>
  <c r="AO3397" i="1"/>
  <c r="CW3396" i="1"/>
  <c r="AO3396" i="1"/>
  <c r="CW3395" i="1"/>
  <c r="AO3395" i="1"/>
  <c r="CW3394" i="1"/>
  <c r="AO3394" i="1"/>
  <c r="CW3393" i="1"/>
  <c r="AO3393" i="1"/>
  <c r="CW3392" i="1"/>
  <c r="AO3392" i="1"/>
  <c r="CW3391" i="1"/>
  <c r="AO3391" i="1"/>
  <c r="CW3390" i="1"/>
  <c r="AO3390" i="1"/>
  <c r="CW3389" i="1"/>
  <c r="AO3389" i="1"/>
  <c r="CW3388" i="1"/>
  <c r="AO3388" i="1"/>
  <c r="CW3387" i="1"/>
  <c r="AO3387" i="1"/>
  <c r="CW3386" i="1"/>
  <c r="AO3386" i="1"/>
  <c r="CW3385" i="1"/>
  <c r="AO3385" i="1"/>
  <c r="CW3384" i="1"/>
  <c r="AO3384" i="1"/>
  <c r="CW3383" i="1"/>
  <c r="AO3383" i="1"/>
  <c r="CW3382" i="1"/>
  <c r="AO3382" i="1"/>
  <c r="CW3381" i="1"/>
  <c r="AO3381" i="1"/>
  <c r="CW3380" i="1"/>
  <c r="AO3380" i="1"/>
  <c r="CW3379" i="1"/>
  <c r="AO3379" i="1"/>
  <c r="CW3378" i="1"/>
  <c r="AO3378" i="1"/>
  <c r="CW3377" i="1"/>
  <c r="AO3377" i="1"/>
  <c r="CW3376" i="1"/>
  <c r="AO3376" i="1"/>
  <c r="CW3375" i="1"/>
  <c r="AO3375" i="1"/>
  <c r="CW3374" i="1"/>
  <c r="AO3374" i="1"/>
  <c r="CW3373" i="1"/>
  <c r="AO3373" i="1"/>
  <c r="CW3372" i="1"/>
  <c r="AO3372" i="1"/>
  <c r="CW3371" i="1"/>
  <c r="AO3371" i="1"/>
  <c r="CW3370" i="1"/>
  <c r="AO3370" i="1"/>
  <c r="CW3369" i="1"/>
  <c r="AO3369" i="1"/>
  <c r="CW3368" i="1"/>
  <c r="AO3368" i="1"/>
  <c r="CW3367" i="1"/>
  <c r="AO3367" i="1"/>
  <c r="CW3366" i="1"/>
  <c r="AO3366" i="1"/>
  <c r="CW3365" i="1"/>
  <c r="AO3365" i="1"/>
  <c r="CW3364" i="1"/>
  <c r="AO3364" i="1"/>
  <c r="CW3363" i="1"/>
  <c r="AO3363" i="1"/>
  <c r="CW3362" i="1"/>
  <c r="AO3362" i="1"/>
  <c r="CW3361" i="1"/>
  <c r="AO3361" i="1"/>
  <c r="CW3360" i="1"/>
  <c r="AO3360" i="1"/>
  <c r="CW3359" i="1"/>
  <c r="AO3359" i="1"/>
  <c r="CW3358" i="1"/>
  <c r="AO3358" i="1"/>
  <c r="CW3357" i="1"/>
  <c r="AO3357" i="1"/>
  <c r="CW3356" i="1"/>
  <c r="AO3356" i="1"/>
  <c r="CW3355" i="1"/>
  <c r="AO3355" i="1"/>
  <c r="CW3354" i="1"/>
  <c r="AO3354" i="1"/>
  <c r="CW3353" i="1"/>
  <c r="AO3353" i="1"/>
  <c r="CW3352" i="1"/>
  <c r="AO3352" i="1"/>
  <c r="CW3351" i="1"/>
  <c r="AO3351" i="1"/>
  <c r="CW3350" i="1"/>
  <c r="AO3350" i="1"/>
  <c r="CW3349" i="1"/>
  <c r="AO3349" i="1"/>
  <c r="CW3348" i="1"/>
  <c r="AO3348" i="1"/>
  <c r="CW3347" i="1"/>
  <c r="AO3347" i="1"/>
  <c r="CW3346" i="1"/>
  <c r="AO3346" i="1"/>
  <c r="CW3345" i="1"/>
  <c r="AO3345" i="1"/>
  <c r="CW3344" i="1"/>
  <c r="AO3344" i="1"/>
  <c r="CW3343" i="1"/>
  <c r="AO3343" i="1"/>
  <c r="CW3342" i="1"/>
  <c r="AO3342" i="1"/>
  <c r="CW3341" i="1"/>
  <c r="AO3341" i="1"/>
  <c r="CW3340" i="1"/>
  <c r="AO3340" i="1"/>
  <c r="CW3339" i="1"/>
  <c r="AO3339" i="1"/>
  <c r="CW3338" i="1"/>
  <c r="AO3338" i="1"/>
  <c r="CW3337" i="1"/>
  <c r="AO3337" i="1"/>
  <c r="CW3336" i="1"/>
  <c r="AO3336" i="1"/>
  <c r="CW3335" i="1"/>
  <c r="AO3335" i="1"/>
  <c r="CW3334" i="1"/>
  <c r="AO3334" i="1"/>
  <c r="CW3333" i="1"/>
  <c r="AO3333" i="1"/>
  <c r="CW3332" i="1"/>
  <c r="AO3332" i="1"/>
  <c r="CW3331" i="1"/>
  <c r="AO3331" i="1"/>
  <c r="CW3330" i="1"/>
  <c r="AO3330" i="1"/>
  <c r="CW3329" i="1"/>
  <c r="AO3329" i="1"/>
  <c r="CW3328" i="1"/>
  <c r="AO3328" i="1"/>
  <c r="CW3327" i="1"/>
  <c r="AO3327" i="1"/>
  <c r="CW3326" i="1"/>
  <c r="AO3326" i="1"/>
  <c r="CW3325" i="1"/>
  <c r="AO3325" i="1"/>
  <c r="CW3324" i="1"/>
  <c r="AO3324" i="1"/>
  <c r="CW3323" i="1"/>
  <c r="AO3323" i="1"/>
  <c r="CW3322" i="1"/>
  <c r="AO3322" i="1"/>
  <c r="CW3321" i="1"/>
  <c r="AO3321" i="1"/>
  <c r="CW3320" i="1"/>
  <c r="AO3320" i="1"/>
  <c r="CW3319" i="1"/>
  <c r="AO3319" i="1"/>
  <c r="CW3318" i="1"/>
  <c r="AO3318" i="1"/>
  <c r="CW3317" i="1"/>
  <c r="AO3317" i="1"/>
  <c r="CW3316" i="1"/>
  <c r="AO3316" i="1"/>
  <c r="CW3315" i="1"/>
  <c r="AO3315" i="1"/>
  <c r="CW3314" i="1"/>
  <c r="AO3314" i="1"/>
  <c r="CW3313" i="1"/>
  <c r="AO3313" i="1"/>
  <c r="CW3312" i="1"/>
  <c r="AO3312" i="1"/>
  <c r="CW3311" i="1"/>
  <c r="AR3311" i="1"/>
  <c r="AP3311" i="1"/>
  <c r="AQ3311" i="1" s="1"/>
  <c r="AO3311" i="1"/>
  <c r="CW3310" i="1"/>
  <c r="AR3310" i="1"/>
  <c r="AP3310" i="1"/>
  <c r="AQ3310" i="1" s="1"/>
  <c r="AO3310" i="1"/>
  <c r="CW3309" i="1"/>
  <c r="AR3309" i="1"/>
  <c r="AQ3309" i="1"/>
  <c r="AP3309" i="1"/>
  <c r="AO3309" i="1"/>
  <c r="CW3308" i="1"/>
  <c r="AR3308" i="1"/>
  <c r="AP3308" i="1"/>
  <c r="AQ3308" i="1" s="1"/>
  <c r="AO3308" i="1"/>
  <c r="CW3307" i="1"/>
  <c r="AR3307" i="1"/>
  <c r="AP3307" i="1"/>
  <c r="AQ3307" i="1" s="1"/>
  <c r="AO3307" i="1"/>
  <c r="CW3306" i="1"/>
  <c r="AR3306" i="1"/>
  <c r="AP3306" i="1"/>
  <c r="AQ3306" i="1" s="1"/>
  <c r="AO3306" i="1"/>
  <c r="CW3305" i="1"/>
  <c r="AR3305" i="1"/>
  <c r="AP3305" i="1"/>
  <c r="AQ3305" i="1" s="1"/>
  <c r="AO3305" i="1"/>
  <c r="CW3304" i="1"/>
  <c r="AR3304" i="1"/>
  <c r="AP3304" i="1"/>
  <c r="AQ3304" i="1" s="1"/>
  <c r="AO3304" i="1"/>
  <c r="CW3303" i="1"/>
  <c r="AR3303" i="1"/>
  <c r="AP3303" i="1"/>
  <c r="AQ3303" i="1" s="1"/>
  <c r="AO3303" i="1"/>
  <c r="CW3302" i="1"/>
  <c r="AR3302" i="1"/>
  <c r="AP3302" i="1"/>
  <c r="AQ3302" i="1" s="1"/>
  <c r="AO3302" i="1"/>
  <c r="CW3301" i="1"/>
  <c r="AR3301" i="1"/>
  <c r="AP3301" i="1"/>
  <c r="AQ3301" i="1" s="1"/>
  <c r="AO3301" i="1"/>
  <c r="CW3300" i="1"/>
  <c r="AR3300" i="1"/>
  <c r="AP3300" i="1"/>
  <c r="AQ3300" i="1" s="1"/>
  <c r="AO3300" i="1"/>
  <c r="CW3299" i="1"/>
  <c r="AR3299" i="1"/>
  <c r="AP3299" i="1"/>
  <c r="AQ3299" i="1" s="1"/>
  <c r="AO3299" i="1"/>
  <c r="CW3298" i="1"/>
  <c r="AR3298" i="1"/>
  <c r="AP3298" i="1"/>
  <c r="AQ3298" i="1" s="1"/>
  <c r="AO3298" i="1"/>
  <c r="CW3297" i="1"/>
  <c r="AR3297" i="1"/>
  <c r="AP3297" i="1"/>
  <c r="AQ3297" i="1" s="1"/>
  <c r="AO3297" i="1"/>
  <c r="CW3296" i="1"/>
  <c r="AR3296" i="1"/>
  <c r="AP3296" i="1"/>
  <c r="AQ3296" i="1" s="1"/>
  <c r="AO3296" i="1"/>
  <c r="CW3295" i="1"/>
  <c r="AR3295" i="1"/>
  <c r="AP3295" i="1"/>
  <c r="AQ3295" i="1" s="1"/>
  <c r="AO3295" i="1"/>
  <c r="CW3294" i="1"/>
  <c r="AR3294" i="1"/>
  <c r="AP3294" i="1"/>
  <c r="AQ3294" i="1" s="1"/>
  <c r="AO3294" i="1"/>
  <c r="CW3293" i="1"/>
  <c r="AR3293" i="1"/>
  <c r="AP3293" i="1"/>
  <c r="AQ3293" i="1" s="1"/>
  <c r="AO3293" i="1"/>
  <c r="CW3292" i="1"/>
  <c r="AR3292" i="1"/>
  <c r="AP3292" i="1"/>
  <c r="AQ3292" i="1" s="1"/>
  <c r="AO3292" i="1"/>
  <c r="CW3291" i="1"/>
  <c r="AR3291" i="1"/>
  <c r="AQ3291" i="1"/>
  <c r="AP3291" i="1"/>
  <c r="AO3291" i="1"/>
  <c r="CW3290" i="1"/>
  <c r="AR3290" i="1"/>
  <c r="AP3290" i="1"/>
  <c r="AQ3290" i="1" s="1"/>
  <c r="AO3290" i="1"/>
  <c r="CW3289" i="1"/>
  <c r="AR3289" i="1"/>
  <c r="AP3289" i="1"/>
  <c r="AQ3289" i="1" s="1"/>
  <c r="AO3289" i="1"/>
  <c r="CW3288" i="1"/>
  <c r="AR3288" i="1"/>
  <c r="AP3288" i="1"/>
  <c r="AQ3288" i="1" s="1"/>
  <c r="AO3288" i="1"/>
  <c r="CW3287" i="1"/>
  <c r="AR3287" i="1"/>
  <c r="AP3287" i="1"/>
  <c r="AQ3287" i="1" s="1"/>
  <c r="AO3287" i="1"/>
  <c r="CW3286" i="1"/>
  <c r="AR3286" i="1"/>
  <c r="AP3286" i="1"/>
  <c r="AQ3286" i="1" s="1"/>
  <c r="AO3286" i="1"/>
  <c r="CW3285" i="1"/>
  <c r="AR3285" i="1"/>
  <c r="AP3285" i="1"/>
  <c r="AQ3285" i="1" s="1"/>
  <c r="AO3285" i="1"/>
  <c r="CW3284" i="1"/>
  <c r="AR3284" i="1"/>
  <c r="AP3284" i="1"/>
  <c r="AQ3284" i="1" s="1"/>
  <c r="AO3284" i="1"/>
  <c r="CW3283" i="1"/>
  <c r="CW3282" i="1"/>
  <c r="AR3282" i="1"/>
  <c r="AQ3282" i="1"/>
  <c r="AP3282" i="1" s="1"/>
  <c r="AO3282" i="1"/>
  <c r="CW3281" i="1"/>
  <c r="AR3281" i="1"/>
  <c r="AQ3281" i="1"/>
  <c r="AP3281" i="1" s="1"/>
  <c r="AO3281" i="1"/>
  <c r="CW3280" i="1"/>
  <c r="AR3280" i="1"/>
  <c r="AQ3280" i="1"/>
  <c r="AP3280" i="1" s="1"/>
  <c r="AO3280" i="1"/>
  <c r="CW3279" i="1"/>
  <c r="AR3279" i="1"/>
  <c r="AQ3279" i="1"/>
  <c r="AP3279" i="1" s="1"/>
  <c r="AO3279" i="1"/>
  <c r="CW3278" i="1"/>
  <c r="AR3278" i="1"/>
  <c r="AQ3278" i="1"/>
  <c r="AP3278" i="1" s="1"/>
  <c r="AO3278" i="1"/>
  <c r="CW3277" i="1"/>
  <c r="AR3277" i="1"/>
  <c r="AQ3277" i="1"/>
  <c r="AP3277" i="1" s="1"/>
  <c r="AO3277" i="1"/>
  <c r="CW3276" i="1"/>
  <c r="AR3276" i="1"/>
  <c r="AQ3276" i="1"/>
  <c r="AP3276" i="1" s="1"/>
  <c r="AO3276" i="1"/>
  <c r="CW3275" i="1"/>
  <c r="AR3275" i="1"/>
  <c r="AQ3275" i="1"/>
  <c r="AP3275" i="1" s="1"/>
  <c r="AO3275" i="1"/>
  <c r="CW3274" i="1"/>
  <c r="AR3274" i="1"/>
  <c r="AQ3274" i="1"/>
  <c r="AP3274" i="1" s="1"/>
  <c r="AO3274" i="1"/>
  <c r="CW3273" i="1"/>
  <c r="AR3273" i="1"/>
  <c r="AQ3273" i="1"/>
  <c r="AP3273" i="1" s="1"/>
  <c r="AO3273" i="1"/>
  <c r="CW3272" i="1"/>
  <c r="AR3272" i="1"/>
  <c r="AQ3272" i="1"/>
  <c r="AP3272" i="1" s="1"/>
  <c r="AO3272" i="1"/>
  <c r="CW3271" i="1"/>
  <c r="AR3271" i="1"/>
  <c r="AQ3271" i="1"/>
  <c r="AP3271" i="1" s="1"/>
  <c r="AO3271" i="1"/>
  <c r="CW3270" i="1"/>
  <c r="AR3270" i="1"/>
  <c r="AQ3270" i="1"/>
  <c r="AP3270" i="1" s="1"/>
  <c r="AO3270" i="1"/>
  <c r="CW3269" i="1"/>
  <c r="AR3269" i="1"/>
  <c r="AQ3269" i="1"/>
  <c r="AP3269" i="1" s="1"/>
  <c r="AO3269" i="1"/>
  <c r="CW3268" i="1"/>
  <c r="AR3268" i="1"/>
  <c r="AQ3268" i="1"/>
  <c r="AP3268" i="1" s="1"/>
  <c r="AO3268" i="1"/>
  <c r="CW3267" i="1"/>
  <c r="AR3267" i="1"/>
  <c r="AQ3267" i="1"/>
  <c r="AP3267" i="1" s="1"/>
  <c r="AO3267" i="1"/>
  <c r="CW3266" i="1"/>
  <c r="AR3266" i="1"/>
  <c r="AQ3266" i="1"/>
  <c r="AP3266" i="1" s="1"/>
  <c r="AO3266" i="1"/>
  <c r="CW3265" i="1"/>
  <c r="AR3265" i="1"/>
  <c r="AQ3265" i="1"/>
  <c r="AP3265" i="1" s="1"/>
  <c r="AO3265" i="1"/>
  <c r="CW3264" i="1"/>
  <c r="AR3264" i="1"/>
  <c r="AQ3264" i="1"/>
  <c r="AP3264" i="1" s="1"/>
  <c r="AO3264" i="1"/>
  <c r="CW3263" i="1"/>
  <c r="AR3263" i="1"/>
  <c r="AQ3263" i="1"/>
  <c r="AP3263" i="1" s="1"/>
  <c r="AO3263" i="1"/>
  <c r="CW3262" i="1"/>
  <c r="AR3262" i="1"/>
  <c r="AQ3262" i="1"/>
  <c r="AP3262" i="1" s="1"/>
  <c r="AO3262" i="1"/>
  <c r="CW3261" i="1"/>
  <c r="AR3261" i="1"/>
  <c r="AQ3261" i="1"/>
  <c r="AP3261" i="1" s="1"/>
  <c r="AO3261" i="1"/>
  <c r="CW3260" i="1"/>
  <c r="AR3260" i="1"/>
  <c r="AQ3260" i="1"/>
  <c r="AP3260" i="1" s="1"/>
  <c r="AO3260" i="1"/>
  <c r="CW3259" i="1"/>
  <c r="AR3259" i="1"/>
  <c r="AQ3259" i="1"/>
  <c r="AP3259" i="1" s="1"/>
  <c r="AO3259" i="1"/>
  <c r="CW3258" i="1"/>
  <c r="AR3258" i="1"/>
  <c r="AQ3258" i="1"/>
  <c r="AP3258" i="1" s="1"/>
  <c r="AO3258" i="1"/>
  <c r="CW3257" i="1"/>
  <c r="AR3257" i="1"/>
  <c r="AQ3257" i="1"/>
  <c r="AP3257" i="1" s="1"/>
  <c r="AO3257" i="1"/>
  <c r="CW3256" i="1"/>
  <c r="AR3256" i="1"/>
  <c r="AQ3256" i="1"/>
  <c r="AP3256" i="1" s="1"/>
  <c r="AO3256" i="1"/>
  <c r="CW3255" i="1"/>
  <c r="AR3255" i="1"/>
  <c r="AQ3255" i="1"/>
  <c r="AP3255" i="1" s="1"/>
  <c r="AO3255" i="1"/>
  <c r="CW3254" i="1"/>
  <c r="AR3254" i="1"/>
  <c r="AQ3254" i="1"/>
  <c r="AP3254" i="1" s="1"/>
  <c r="AO3254" i="1"/>
  <c r="CW3253" i="1"/>
  <c r="AR3253" i="1"/>
  <c r="AQ3253" i="1"/>
  <c r="AP3253" i="1" s="1"/>
  <c r="AO3253" i="1"/>
  <c r="CW3252" i="1"/>
  <c r="AR3252" i="1"/>
  <c r="AQ3252" i="1"/>
  <c r="AP3252" i="1" s="1"/>
  <c r="AO3252" i="1"/>
  <c r="CW3251" i="1"/>
  <c r="AR3251" i="1"/>
  <c r="AQ3251" i="1"/>
  <c r="AP3251" i="1" s="1"/>
  <c r="AO3251" i="1"/>
  <c r="CW3249" i="1"/>
  <c r="CW3246" i="1"/>
  <c r="CW3245" i="1"/>
  <c r="CW3244" i="1"/>
  <c r="CW3243" i="1"/>
  <c r="CW3242" i="1"/>
  <c r="CW3241" i="1"/>
  <c r="AO3241" i="1"/>
  <c r="CW3240" i="1"/>
  <c r="AO3240" i="1"/>
  <c r="CW3239" i="1"/>
  <c r="AO3239" i="1"/>
  <c r="CW3238" i="1"/>
  <c r="AR3238" i="1"/>
  <c r="AQ3238" i="1"/>
  <c r="AP3238" i="1" s="1"/>
  <c r="AO3238" i="1"/>
  <c r="AR3237" i="1"/>
  <c r="AQ3237" i="1"/>
  <c r="AP3237" i="1" s="1"/>
  <c r="AO3237" i="1"/>
  <c r="AR3236" i="1"/>
  <c r="AQ3236" i="1"/>
  <c r="AP3236" i="1" s="1"/>
  <c r="AO3236" i="1"/>
  <c r="AR3235" i="1"/>
  <c r="AQ3235" i="1"/>
  <c r="AP3235" i="1" s="1"/>
  <c r="AO3235" i="1"/>
  <c r="AR3234" i="1"/>
  <c r="AQ3234" i="1"/>
  <c r="AP3234" i="1" s="1"/>
  <c r="AO3234" i="1"/>
  <c r="AR3233" i="1"/>
  <c r="AQ3233" i="1"/>
  <c r="AP3233" i="1" s="1"/>
  <c r="AO3233" i="1"/>
  <c r="Z3232" i="1"/>
  <c r="AR3232" i="1" s="1"/>
  <c r="Z3231" i="1"/>
  <c r="AR3231" i="1" s="1"/>
  <c r="Z3230" i="1"/>
  <c r="AO3230" i="1" s="1"/>
  <c r="CW3229" i="1"/>
  <c r="AR3229" i="1"/>
  <c r="AQ3229" i="1"/>
  <c r="AP3229" i="1" s="1"/>
  <c r="AO3229" i="1"/>
  <c r="Z3228" i="1"/>
  <c r="AR3228" i="1" s="1"/>
  <c r="Z3227" i="1"/>
  <c r="AO3227" i="1" s="1"/>
  <c r="AR3226" i="1"/>
  <c r="AQ3226" i="1"/>
  <c r="AP3226" i="1" s="1"/>
  <c r="AO3226" i="1"/>
  <c r="CW3225" i="1"/>
  <c r="AR3225" i="1"/>
  <c r="AQ3225" i="1"/>
  <c r="AP3225" i="1" s="1"/>
  <c r="AO3225" i="1"/>
  <c r="AR3224" i="1"/>
  <c r="AO3224" i="1"/>
  <c r="AR3223" i="1"/>
  <c r="AO3223" i="1"/>
  <c r="AR3222" i="1"/>
  <c r="AO3222" i="1"/>
  <c r="AR3221" i="1"/>
  <c r="AO3221" i="1"/>
  <c r="AR3220" i="1"/>
  <c r="AO3220" i="1"/>
  <c r="CW3219" i="1"/>
  <c r="AR3219" i="1"/>
  <c r="AQ3219" i="1"/>
  <c r="AP3219" i="1" s="1"/>
  <c r="AO3219" i="1"/>
  <c r="AR3218" i="1"/>
  <c r="AQ3218" i="1"/>
  <c r="AP3218" i="1" s="1"/>
  <c r="AO3218" i="1"/>
  <c r="AR3217" i="1"/>
  <c r="AQ3217" i="1"/>
  <c r="AP3217" i="1" s="1"/>
  <c r="AO3217" i="1"/>
  <c r="AR3216" i="1"/>
  <c r="AQ3216" i="1"/>
  <c r="AP3216" i="1" s="1"/>
  <c r="AO3216" i="1"/>
  <c r="AO3231" i="1" l="1"/>
  <c r="AR3227" i="1"/>
  <c r="AO3228" i="1"/>
  <c r="AO3232" i="1"/>
  <c r="AR3230" i="1"/>
  <c r="CW3215" i="1" l="1"/>
  <c r="AR3215" i="1"/>
  <c r="AP3215" i="1"/>
  <c r="AQ3215" i="1" s="1"/>
  <c r="AO3215" i="1"/>
  <c r="CW3214" i="1"/>
  <c r="AR3214" i="1"/>
  <c r="AP3214" i="1"/>
  <c r="AQ3214" i="1" s="1"/>
  <c r="AO3214" i="1"/>
  <c r="CW3213" i="1"/>
  <c r="AR3213" i="1"/>
  <c r="AP3213" i="1"/>
  <c r="AQ3213" i="1" s="1"/>
  <c r="AO3213" i="1"/>
  <c r="CW3212" i="1"/>
  <c r="AR3212" i="1"/>
  <c r="AP3212" i="1"/>
  <c r="AQ3212" i="1" s="1"/>
  <c r="AO3212" i="1"/>
  <c r="CW3211" i="1"/>
  <c r="AR3211" i="1"/>
  <c r="AP3211" i="1"/>
  <c r="AQ3211" i="1" s="1"/>
  <c r="AO3211" i="1"/>
  <c r="CW3210" i="1"/>
  <c r="AR3210" i="1"/>
  <c r="AP3210" i="1"/>
  <c r="AQ3210" i="1" s="1"/>
  <c r="AO3210" i="1"/>
  <c r="CW3209" i="1"/>
  <c r="AR3209" i="1"/>
  <c r="AP3209" i="1"/>
  <c r="AQ3209" i="1" s="1"/>
  <c r="AO3209" i="1"/>
  <c r="CW3208" i="1"/>
  <c r="AR3208" i="1"/>
  <c r="AP3208" i="1"/>
  <c r="AQ3208" i="1" s="1"/>
  <c r="AO3208" i="1"/>
  <c r="CW3207" i="1"/>
  <c r="AR3207" i="1"/>
  <c r="AP3207" i="1"/>
  <c r="AQ3207" i="1" s="1"/>
  <c r="AO3207" i="1"/>
  <c r="CW3206" i="1"/>
  <c r="AR3206" i="1"/>
  <c r="AP3206" i="1"/>
  <c r="AQ3206" i="1" s="1"/>
  <c r="AO3206" i="1"/>
  <c r="CW3205" i="1"/>
  <c r="AR3205" i="1"/>
  <c r="AP3205" i="1"/>
  <c r="AQ3205" i="1" s="1"/>
  <c r="AO3205" i="1"/>
  <c r="CW3204" i="1"/>
  <c r="AR3204" i="1"/>
  <c r="AP3204" i="1"/>
  <c r="AQ3204" i="1" s="1"/>
  <c r="AO3204" i="1"/>
  <c r="CW3203" i="1"/>
  <c r="AR3203" i="1"/>
  <c r="AP3203" i="1"/>
  <c r="AQ3203" i="1" s="1"/>
  <c r="AO3203" i="1"/>
  <c r="CW3202" i="1"/>
  <c r="AR3202" i="1"/>
  <c r="AP3202" i="1"/>
  <c r="AQ3202" i="1" s="1"/>
  <c r="AO3202" i="1"/>
  <c r="CW3201" i="1"/>
  <c r="AR3201" i="1"/>
  <c r="AP3201" i="1"/>
  <c r="AQ3201" i="1" s="1"/>
  <c r="AO3201" i="1"/>
  <c r="CW3200" i="1"/>
  <c r="AR3200" i="1"/>
  <c r="AP3200" i="1"/>
  <c r="AQ3200" i="1" s="1"/>
  <c r="AO3200" i="1"/>
  <c r="CW3199" i="1"/>
  <c r="AR3199" i="1"/>
  <c r="AP3199" i="1"/>
  <c r="AQ3199" i="1" s="1"/>
  <c r="AO3199" i="1"/>
  <c r="CW3198" i="1"/>
  <c r="AR3198" i="1"/>
  <c r="AP3198" i="1"/>
  <c r="AQ3198" i="1" s="1"/>
  <c r="AO3198" i="1"/>
  <c r="CW3197" i="1"/>
  <c r="AO3197" i="1"/>
  <c r="CW3196" i="1"/>
  <c r="AO3196" i="1"/>
  <c r="CW3195" i="1"/>
  <c r="AO3195" i="1"/>
  <c r="CW3194" i="1"/>
  <c r="AO3194" i="1"/>
  <c r="CW3193" i="1"/>
  <c r="AO3193" i="1"/>
  <c r="CW3192" i="1"/>
  <c r="AO3192" i="1"/>
  <c r="CW3191" i="1"/>
  <c r="AO3191" i="1"/>
  <c r="CW3190" i="1"/>
  <c r="AO3190" i="1"/>
  <c r="CW3189" i="1"/>
  <c r="AO3189" i="1"/>
  <c r="CW3188" i="1"/>
  <c r="AR3188" i="1"/>
  <c r="AP3188" i="1"/>
  <c r="AQ3188" i="1" s="1"/>
  <c r="AO3188" i="1"/>
  <c r="CW3187" i="1"/>
  <c r="AR3187" i="1"/>
  <c r="AP3187" i="1"/>
  <c r="AQ3187" i="1" s="1"/>
  <c r="AO3187" i="1"/>
  <c r="CW3186" i="1"/>
  <c r="AR3186" i="1"/>
  <c r="AP3186" i="1"/>
  <c r="AQ3186" i="1" s="1"/>
  <c r="AO3186" i="1"/>
  <c r="CW3185" i="1"/>
  <c r="AR3185" i="1"/>
  <c r="AP3185" i="1"/>
  <c r="AQ3185" i="1" s="1"/>
  <c r="AO3185" i="1"/>
  <c r="CW3184" i="1"/>
  <c r="AR3184" i="1"/>
  <c r="AP3184" i="1"/>
  <c r="AQ3184" i="1" s="1"/>
  <c r="AO3184" i="1"/>
  <c r="CW3183" i="1"/>
  <c r="CW3182" i="1"/>
  <c r="CW3181" i="1"/>
  <c r="CW3180" i="1"/>
  <c r="CW3179" i="1"/>
  <c r="AR3179" i="1"/>
  <c r="AP3179" i="1"/>
  <c r="AQ3179" i="1" s="1"/>
  <c r="AO3179" i="1"/>
  <c r="CW3178" i="1"/>
  <c r="CW3177" i="1"/>
  <c r="CW3176" i="1"/>
  <c r="CW3175" i="1"/>
  <c r="CW3174" i="1"/>
  <c r="CW3173" i="1"/>
  <c r="CW3172" i="1"/>
  <c r="CW3171" i="1"/>
  <c r="CW3170" i="1"/>
  <c r="CW3169" i="1"/>
  <c r="CW3168" i="1"/>
  <c r="AR3168" i="1"/>
  <c r="AP3168" i="1"/>
  <c r="AQ3168" i="1" s="1"/>
  <c r="AO3168" i="1"/>
  <c r="CW3167" i="1"/>
  <c r="CW3166" i="1"/>
  <c r="CW3165" i="1"/>
  <c r="CW3164" i="1"/>
  <c r="CW3163" i="1"/>
  <c r="CW3162" i="1"/>
  <c r="CW3161" i="1"/>
  <c r="CW3160" i="1"/>
  <c r="CW3159" i="1"/>
  <c r="CW3158" i="1"/>
  <c r="CW3157" i="1"/>
  <c r="CW3156" i="1"/>
  <c r="CW3155" i="1"/>
  <c r="CW3154" i="1"/>
  <c r="AR3154" i="1"/>
  <c r="AP3154" i="1"/>
  <c r="AQ3154" i="1" s="1"/>
  <c r="AO3154" i="1"/>
  <c r="CW3153" i="1"/>
  <c r="CW3152" i="1"/>
  <c r="CW3151" i="1"/>
  <c r="CW3150" i="1"/>
  <c r="CW3149" i="1"/>
  <c r="CW3148" i="1"/>
  <c r="CW3147" i="1"/>
  <c r="CW3146" i="1"/>
  <c r="CW3145" i="1"/>
  <c r="CW3144" i="1"/>
  <c r="CW3143" i="1"/>
  <c r="CW3142" i="1"/>
  <c r="CW3141" i="1"/>
  <c r="CW3140" i="1"/>
  <c r="CW3139" i="1"/>
  <c r="CW3138" i="1"/>
  <c r="CW3137" i="1"/>
  <c r="CW3136" i="1"/>
  <c r="CW3135" i="1"/>
  <c r="CW3134" i="1"/>
  <c r="AR3134" i="1"/>
  <c r="AP3134" i="1"/>
  <c r="AQ3134" i="1" s="1"/>
  <c r="AO3134" i="1"/>
  <c r="CW3133" i="1"/>
  <c r="CW3132" i="1"/>
  <c r="CW3131" i="1"/>
  <c r="CW3130" i="1"/>
  <c r="CW3129" i="1"/>
  <c r="CW3128" i="1"/>
  <c r="CW3127" i="1"/>
  <c r="CW3126" i="1"/>
  <c r="CW3125" i="1"/>
  <c r="CW3124" i="1"/>
  <c r="CW3123" i="1"/>
  <c r="CW3122" i="1"/>
  <c r="CW3121" i="1"/>
  <c r="CW3120" i="1"/>
  <c r="CW3119" i="1"/>
  <c r="CW3118" i="1"/>
  <c r="CW3117" i="1"/>
  <c r="CW3116" i="1"/>
  <c r="AR3116" i="1"/>
  <c r="AP3116" i="1"/>
  <c r="AQ3116" i="1" s="1"/>
  <c r="AO3116" i="1"/>
  <c r="CW3115" i="1"/>
  <c r="CW3114" i="1"/>
  <c r="AR3114" i="1"/>
  <c r="AP3114" i="1"/>
  <c r="AQ3114" i="1" s="1"/>
  <c r="AO3114" i="1"/>
  <c r="CW3113" i="1"/>
  <c r="CW3112" i="1"/>
  <c r="CW3111" i="1"/>
  <c r="CW3110" i="1"/>
  <c r="CW3109" i="1"/>
  <c r="CW3108" i="1"/>
  <c r="CW3107" i="1"/>
  <c r="CW3106" i="1"/>
  <c r="AR3106" i="1"/>
  <c r="AP3106" i="1"/>
  <c r="AQ3106" i="1" s="1"/>
  <c r="AO3106" i="1"/>
  <c r="CW3105" i="1"/>
  <c r="CW3104" i="1"/>
  <c r="CW3103" i="1"/>
  <c r="CW3102" i="1"/>
  <c r="CW3101" i="1"/>
  <c r="CW3100" i="1"/>
  <c r="AR3100" i="1"/>
  <c r="AP3100" i="1"/>
  <c r="AQ3100" i="1" s="1"/>
  <c r="AO3100" i="1"/>
  <c r="CW3099" i="1"/>
  <c r="CW3098" i="1"/>
  <c r="CW3097" i="1"/>
  <c r="CW3096" i="1"/>
  <c r="CW3095" i="1"/>
  <c r="CW3094" i="1"/>
  <c r="CW3093" i="1"/>
  <c r="CW3092" i="1"/>
  <c r="CW3091" i="1"/>
  <c r="CW3090" i="1"/>
  <c r="CW3089" i="1"/>
  <c r="CW3088" i="1"/>
  <c r="CW3087" i="1"/>
  <c r="CW3086" i="1"/>
  <c r="CW3085" i="1"/>
  <c r="CW3084" i="1"/>
  <c r="CW3083" i="1"/>
  <c r="CW3082" i="1"/>
  <c r="CW3081" i="1"/>
  <c r="CW3080" i="1"/>
  <c r="CW3079" i="1"/>
  <c r="AR3079" i="1"/>
  <c r="AP3079" i="1"/>
  <c r="AQ3079" i="1" s="1"/>
  <c r="AO3079" i="1"/>
  <c r="CW3078" i="1"/>
  <c r="CW3077" i="1"/>
  <c r="CW3076" i="1"/>
  <c r="CW3075" i="1"/>
  <c r="CW3074" i="1"/>
  <c r="CW3073" i="1"/>
  <c r="CW3072" i="1"/>
  <c r="CW3071" i="1"/>
  <c r="CW3070" i="1"/>
  <c r="CW3069" i="1"/>
  <c r="AR3069" i="1"/>
  <c r="AP3069" i="1"/>
  <c r="AQ3069" i="1" s="1"/>
  <c r="AO3069" i="1"/>
  <c r="CW3068" i="1"/>
  <c r="CW3067" i="1"/>
  <c r="CW3066" i="1"/>
  <c r="CW3065" i="1"/>
  <c r="CW3064" i="1"/>
  <c r="CW3063" i="1"/>
  <c r="CW3062" i="1"/>
  <c r="CW3061" i="1"/>
  <c r="CW3060" i="1"/>
  <c r="CW3059" i="1"/>
  <c r="CW3058" i="1"/>
  <c r="CW3057" i="1"/>
  <c r="CW3056" i="1"/>
  <c r="CW3055" i="1"/>
  <c r="CW3054" i="1"/>
  <c r="CW3053" i="1"/>
  <c r="CW3052" i="1"/>
  <c r="CW3051" i="1"/>
  <c r="CW3050" i="1"/>
  <c r="CW3049" i="1"/>
  <c r="CW3048" i="1"/>
  <c r="CW3047" i="1"/>
  <c r="AR3047" i="1"/>
  <c r="AP3047" i="1"/>
  <c r="AQ3047" i="1" s="1"/>
  <c r="AO3047" i="1"/>
  <c r="CW3046" i="1"/>
  <c r="CW3045" i="1"/>
  <c r="CW3044" i="1"/>
  <c r="CW3043" i="1"/>
  <c r="CW3042" i="1"/>
  <c r="CW3041" i="1"/>
  <c r="CW3040" i="1"/>
  <c r="CW3039" i="1"/>
  <c r="CW3038" i="1"/>
  <c r="CW3037" i="1"/>
  <c r="CW3036" i="1"/>
  <c r="CW3035" i="1"/>
  <c r="CW3034" i="1"/>
  <c r="CW3033" i="1"/>
  <c r="CW3032" i="1"/>
  <c r="CW3031" i="1"/>
  <c r="CW3030" i="1"/>
  <c r="CW3029" i="1"/>
  <c r="CW3028" i="1"/>
  <c r="CW3027" i="1"/>
  <c r="CW3026" i="1"/>
  <c r="CW3025" i="1"/>
  <c r="CW3024" i="1"/>
  <c r="CW3023" i="1"/>
  <c r="CW3022" i="1"/>
  <c r="CW3021" i="1"/>
  <c r="CW3020" i="1"/>
  <c r="CW3019" i="1"/>
  <c r="CW3018" i="1"/>
  <c r="CW3017" i="1"/>
  <c r="CW3016" i="1"/>
  <c r="CW3015" i="1"/>
  <c r="CW3014" i="1"/>
  <c r="CW3013" i="1"/>
  <c r="CW3012" i="1"/>
  <c r="CW3011" i="1"/>
  <c r="CW3010" i="1"/>
  <c r="CW3009" i="1"/>
  <c r="CW3008" i="1"/>
  <c r="CW3007" i="1"/>
  <c r="CW3006" i="1"/>
  <c r="CW3005" i="1"/>
  <c r="CW3004" i="1"/>
  <c r="CW3003" i="1"/>
  <c r="CW3002" i="1"/>
  <c r="CW3001" i="1"/>
  <c r="CW3000" i="1"/>
  <c r="CW2999" i="1"/>
  <c r="CW2998" i="1"/>
  <c r="CW2997" i="1"/>
  <c r="CW2996" i="1"/>
  <c r="CW2995" i="1"/>
  <c r="CW2994" i="1"/>
  <c r="CW2993" i="1"/>
  <c r="CW2992" i="1"/>
  <c r="CW2991" i="1"/>
  <c r="CW2990" i="1"/>
  <c r="CW2989" i="1"/>
  <c r="CW2988" i="1"/>
  <c r="CW2987" i="1"/>
  <c r="CW2986" i="1"/>
  <c r="CW2985" i="1"/>
  <c r="CW2984" i="1"/>
  <c r="CW2983" i="1"/>
  <c r="CW2982" i="1"/>
  <c r="CW2981" i="1"/>
  <c r="CW2980" i="1"/>
  <c r="CW2979" i="1"/>
  <c r="CW2978" i="1"/>
  <c r="CW2977" i="1"/>
  <c r="CW2976" i="1"/>
  <c r="CW2975" i="1"/>
  <c r="CW2974" i="1"/>
  <c r="CW2973" i="1"/>
  <c r="CW2972" i="1"/>
  <c r="CW2971" i="1"/>
  <c r="CW2970" i="1"/>
  <c r="CW2969" i="1"/>
  <c r="CW2968" i="1"/>
  <c r="CW2967" i="1"/>
  <c r="CW2966" i="1"/>
  <c r="CW2965" i="1"/>
  <c r="CW2964" i="1"/>
  <c r="CW2963" i="1"/>
  <c r="CW2962" i="1"/>
  <c r="CW2961" i="1"/>
  <c r="CW2960" i="1"/>
  <c r="CW2959" i="1"/>
  <c r="CW2958" i="1"/>
  <c r="CW2957" i="1"/>
  <c r="CW2956" i="1"/>
  <c r="CW2955" i="1"/>
  <c r="CW2954" i="1"/>
  <c r="CW2953" i="1"/>
  <c r="CW2952" i="1"/>
  <c r="CW2951" i="1"/>
  <c r="CW2950" i="1"/>
  <c r="CW2949" i="1"/>
  <c r="CW2948" i="1"/>
  <c r="CW2947" i="1"/>
  <c r="CW2946" i="1"/>
  <c r="CW2945" i="1"/>
  <c r="CW2944" i="1"/>
  <c r="CW2943" i="1"/>
  <c r="CW2942" i="1"/>
  <c r="CW2941" i="1"/>
  <c r="CW2940" i="1"/>
  <c r="CW2939" i="1"/>
  <c r="CW2938" i="1"/>
  <c r="CW2937" i="1"/>
  <c r="CW2936" i="1"/>
  <c r="CW2935" i="1"/>
  <c r="CW2934" i="1"/>
  <c r="CW2933" i="1"/>
  <c r="CW2932" i="1"/>
  <c r="CW2931" i="1"/>
  <c r="CW2930" i="1"/>
  <c r="CW2929" i="1"/>
  <c r="CW2928" i="1"/>
  <c r="CW2927" i="1"/>
  <c r="CW2926" i="1"/>
  <c r="CW2925" i="1"/>
  <c r="CW2924" i="1"/>
  <c r="CW2923" i="1"/>
  <c r="AR2923" i="1"/>
  <c r="AP2923" i="1"/>
  <c r="AQ2923" i="1" s="1"/>
  <c r="AO2923" i="1"/>
  <c r="CW2922" i="1"/>
  <c r="AR2922" i="1"/>
  <c r="AP2922" i="1"/>
  <c r="AQ2922" i="1" s="1"/>
  <c r="AO2922" i="1"/>
  <c r="CW2921" i="1"/>
  <c r="AR2921" i="1"/>
  <c r="AP2921" i="1"/>
  <c r="AQ2921" i="1" s="1"/>
  <c r="AO2921" i="1"/>
  <c r="CW2920" i="1"/>
  <c r="AR2920" i="1"/>
  <c r="AP2920" i="1"/>
  <c r="AQ2920" i="1" s="1"/>
  <c r="AO2920" i="1"/>
  <c r="CW2919" i="1"/>
  <c r="AR2919" i="1"/>
  <c r="AP2919" i="1"/>
  <c r="AQ2919" i="1" s="1"/>
  <c r="AO2919" i="1"/>
  <c r="CW2918" i="1"/>
  <c r="AR2918" i="1"/>
  <c r="AP2918" i="1"/>
  <c r="AQ2918" i="1" s="1"/>
  <c r="AO2918" i="1"/>
  <c r="CW2917" i="1"/>
  <c r="AR2917" i="1"/>
  <c r="AP2917" i="1"/>
  <c r="AQ2917" i="1" s="1"/>
  <c r="AO2917" i="1"/>
  <c r="CW2916" i="1"/>
  <c r="AR2916" i="1"/>
  <c r="AP2916" i="1"/>
  <c r="AQ2916" i="1" s="1"/>
  <c r="AO2916" i="1"/>
  <c r="CW2915" i="1"/>
  <c r="AR2915" i="1"/>
  <c r="AP2915" i="1"/>
  <c r="AQ2915" i="1" s="1"/>
  <c r="AO2915" i="1"/>
  <c r="CW2914" i="1"/>
  <c r="AR2914" i="1"/>
  <c r="AP2914" i="1"/>
  <c r="AQ2914" i="1" s="1"/>
  <c r="AO2914" i="1"/>
  <c r="CW2913" i="1"/>
  <c r="AR2913" i="1"/>
  <c r="AP2913" i="1"/>
  <c r="AQ2913" i="1" s="1"/>
  <c r="AO2913" i="1"/>
  <c r="CW2912" i="1"/>
  <c r="AR2912" i="1"/>
  <c r="AP2912" i="1"/>
  <c r="AQ2912" i="1" s="1"/>
  <c r="AO2912" i="1"/>
  <c r="CW2911" i="1"/>
  <c r="AR2911" i="1"/>
  <c r="AP2911" i="1"/>
  <c r="AQ2911" i="1" s="1"/>
  <c r="AO2911" i="1"/>
  <c r="CW2910" i="1"/>
  <c r="AR2910" i="1"/>
  <c r="AP2910" i="1"/>
  <c r="AQ2910" i="1" s="1"/>
  <c r="AO2910" i="1"/>
  <c r="CW2909" i="1"/>
  <c r="AR2909" i="1"/>
  <c r="AP2909" i="1"/>
  <c r="AQ2909" i="1" s="1"/>
  <c r="AO2909" i="1"/>
  <c r="CW2908" i="1"/>
  <c r="AR2908" i="1"/>
  <c r="AP2908" i="1"/>
  <c r="AQ2908" i="1" s="1"/>
  <c r="AO2908" i="1"/>
  <c r="CW2907" i="1"/>
  <c r="AR2907" i="1"/>
  <c r="AP2907" i="1"/>
  <c r="AQ2907" i="1" s="1"/>
  <c r="AO2907" i="1"/>
  <c r="CW2906" i="1"/>
  <c r="AR2906" i="1"/>
  <c r="AP2906" i="1"/>
  <c r="AQ2906" i="1" s="1"/>
  <c r="AO2906" i="1"/>
  <c r="CW2905" i="1"/>
  <c r="AR2905" i="1"/>
  <c r="AP2905" i="1"/>
  <c r="AQ2905" i="1" s="1"/>
  <c r="AO2905" i="1"/>
  <c r="CW2904" i="1"/>
  <c r="AR2904" i="1"/>
  <c r="AP2904" i="1"/>
  <c r="AQ2904" i="1" s="1"/>
  <c r="AO2904" i="1"/>
  <c r="CW2903" i="1"/>
  <c r="AR2903" i="1"/>
  <c r="AP2903" i="1"/>
  <c r="AQ2903" i="1" s="1"/>
  <c r="AO2903" i="1"/>
  <c r="CW2902" i="1"/>
  <c r="AR2902" i="1"/>
  <c r="AP2902" i="1"/>
  <c r="AQ2902" i="1" s="1"/>
  <c r="AO2902" i="1"/>
  <c r="CW2901" i="1"/>
  <c r="AR2901" i="1"/>
  <c r="AP2901" i="1"/>
  <c r="AQ2901" i="1" s="1"/>
  <c r="AO2901" i="1"/>
  <c r="CW2900" i="1"/>
  <c r="AR2900" i="1"/>
  <c r="AP2900" i="1"/>
  <c r="AQ2900" i="1" s="1"/>
  <c r="AO2900" i="1"/>
  <c r="CW2899" i="1"/>
  <c r="AR2899" i="1"/>
  <c r="AP2899" i="1"/>
  <c r="AQ2899" i="1" s="1"/>
  <c r="AO2899" i="1"/>
  <c r="CW2898" i="1"/>
  <c r="AR2898" i="1"/>
  <c r="AP2898" i="1"/>
  <c r="AQ2898" i="1" s="1"/>
  <c r="AO2898" i="1"/>
  <c r="CW2897" i="1"/>
  <c r="AR2897" i="1"/>
  <c r="AP2897" i="1"/>
  <c r="AQ2897" i="1" s="1"/>
  <c r="AO2897" i="1"/>
  <c r="CW2896" i="1"/>
  <c r="AR2896" i="1"/>
  <c r="AP2896" i="1"/>
  <c r="AQ2896" i="1" s="1"/>
  <c r="AO2896" i="1"/>
  <c r="CW2895" i="1"/>
  <c r="AR2895" i="1"/>
  <c r="AP2895" i="1"/>
  <c r="AQ2895" i="1" s="1"/>
  <c r="AO2895" i="1"/>
  <c r="CW2894" i="1"/>
  <c r="AR2894" i="1"/>
  <c r="AP2894" i="1"/>
  <c r="AQ2894" i="1" s="1"/>
  <c r="AO2894" i="1"/>
  <c r="CW2892" i="1"/>
  <c r="CW2891" i="1"/>
  <c r="CW2890" i="1"/>
  <c r="CW2889" i="1"/>
  <c r="CW2888" i="1"/>
  <c r="CW2887" i="1"/>
  <c r="CW2886" i="1"/>
  <c r="CW2885" i="1"/>
  <c r="CW2884" i="1"/>
  <c r="CW2883" i="1"/>
  <c r="CW2882" i="1"/>
  <c r="CW2881" i="1"/>
  <c r="CW2880" i="1"/>
  <c r="AR2880" i="1"/>
  <c r="AP2880" i="1"/>
  <c r="AQ2880" i="1" s="1"/>
  <c r="AO2880" i="1"/>
  <c r="CW2879" i="1"/>
  <c r="AR2879" i="1"/>
  <c r="AP2879" i="1"/>
  <c r="AQ2879" i="1" s="1"/>
  <c r="AO2879" i="1"/>
  <c r="CW2878" i="1"/>
  <c r="AR2878" i="1"/>
  <c r="AP2878" i="1"/>
  <c r="AQ2878" i="1" s="1"/>
  <c r="AO2878" i="1"/>
  <c r="CW2877" i="1"/>
  <c r="AR2877" i="1"/>
  <c r="AP2877" i="1"/>
  <c r="AQ2877" i="1" s="1"/>
  <c r="AO2877" i="1"/>
  <c r="CW2876" i="1"/>
  <c r="CW2875" i="1"/>
  <c r="CW2874" i="1"/>
  <c r="CW2873" i="1"/>
  <c r="CW2872" i="1"/>
  <c r="CW2870" i="1"/>
  <c r="AR2870" i="1"/>
  <c r="AP2870" i="1"/>
  <c r="AQ2870" i="1" s="1"/>
  <c r="AO2870" i="1"/>
  <c r="CW2869" i="1"/>
  <c r="AR2869" i="1"/>
  <c r="AP2869" i="1"/>
  <c r="AQ2869" i="1" s="1"/>
  <c r="AO2869" i="1"/>
  <c r="CW2868" i="1"/>
  <c r="AR2868" i="1"/>
  <c r="AP2868" i="1"/>
  <c r="AQ2868" i="1" s="1"/>
  <c r="AO2868" i="1"/>
  <c r="CW2867" i="1"/>
  <c r="AR2867" i="1"/>
  <c r="AP2867" i="1"/>
  <c r="AQ2867" i="1" s="1"/>
  <c r="AO2867" i="1"/>
  <c r="CW2866" i="1"/>
  <c r="AR2866" i="1"/>
  <c r="AP2866" i="1"/>
  <c r="AQ2866" i="1" s="1"/>
  <c r="AO2866" i="1"/>
  <c r="CW2865" i="1"/>
  <c r="AR2865" i="1"/>
  <c r="AP2865" i="1"/>
  <c r="AQ2865" i="1" s="1"/>
  <c r="AO2865" i="1"/>
  <c r="CW2864" i="1"/>
  <c r="AR2864" i="1"/>
  <c r="AP2864" i="1"/>
  <c r="AQ2864" i="1" s="1"/>
  <c r="AO2864" i="1"/>
  <c r="CW2863" i="1"/>
  <c r="AR2863" i="1"/>
  <c r="AP2863" i="1"/>
  <c r="AQ2863" i="1" s="1"/>
  <c r="AO2863" i="1"/>
  <c r="CW2862" i="1"/>
  <c r="AR2862" i="1"/>
  <c r="AP2862" i="1"/>
  <c r="AQ2862" i="1" s="1"/>
  <c r="AO2862" i="1"/>
  <c r="CW2861" i="1"/>
  <c r="AR2861" i="1"/>
  <c r="AP2861" i="1"/>
  <c r="AQ2861" i="1" s="1"/>
  <c r="AO2861" i="1"/>
  <c r="CW2860" i="1"/>
  <c r="AR2860" i="1"/>
  <c r="AP2860" i="1"/>
  <c r="AQ2860" i="1" s="1"/>
  <c r="AO2860" i="1"/>
  <c r="CW2859" i="1"/>
  <c r="AR2859" i="1"/>
  <c r="AP2859" i="1"/>
  <c r="AQ2859" i="1" s="1"/>
  <c r="AO2859" i="1"/>
  <c r="CW2858" i="1"/>
  <c r="AR2858" i="1"/>
  <c r="AP2858" i="1"/>
  <c r="AQ2858" i="1" s="1"/>
  <c r="AO2858" i="1"/>
  <c r="CW2857" i="1"/>
  <c r="AR2857" i="1"/>
  <c r="AP2857" i="1"/>
  <c r="AQ2857" i="1" s="1"/>
  <c r="AO2857" i="1"/>
  <c r="CW2856" i="1"/>
  <c r="AR2856" i="1"/>
  <c r="AP2856" i="1"/>
  <c r="AQ2856" i="1" s="1"/>
  <c r="AO2856" i="1"/>
  <c r="CW2855" i="1"/>
  <c r="AR2855" i="1"/>
  <c r="AP2855" i="1"/>
  <c r="AQ2855" i="1" s="1"/>
  <c r="AO2855" i="1"/>
  <c r="CW2854" i="1"/>
  <c r="AR2854" i="1"/>
  <c r="AP2854" i="1"/>
  <c r="AQ2854" i="1" s="1"/>
  <c r="AO2854" i="1"/>
  <c r="CW2853" i="1"/>
  <c r="AR2853" i="1"/>
  <c r="AP2853" i="1"/>
  <c r="AQ2853" i="1" s="1"/>
  <c r="AO2853" i="1"/>
  <c r="CW2852" i="1"/>
  <c r="AR2852" i="1"/>
  <c r="AP2852" i="1"/>
  <c r="AQ2852" i="1" s="1"/>
  <c r="AO2852" i="1"/>
  <c r="CW2851" i="1"/>
  <c r="CW2850" i="1"/>
  <c r="CW2849" i="1"/>
  <c r="CW2848" i="1"/>
  <c r="CW2847" i="1"/>
  <c r="CW2846" i="1"/>
  <c r="CW2845" i="1"/>
  <c r="CW2844" i="1"/>
  <c r="CW2843" i="1"/>
  <c r="CW2842" i="1"/>
  <c r="CW2841" i="1"/>
  <c r="CW2840" i="1"/>
  <c r="CW2839" i="1"/>
  <c r="CW2838" i="1"/>
  <c r="CW2837" i="1"/>
  <c r="CW2836" i="1"/>
  <c r="AR2836" i="1"/>
  <c r="AP2836" i="1"/>
  <c r="AQ2836" i="1" s="1"/>
  <c r="AO2836" i="1"/>
  <c r="CW2835" i="1"/>
  <c r="AR2835" i="1"/>
  <c r="AP2835" i="1"/>
  <c r="AQ2835" i="1" s="1"/>
  <c r="AO2835" i="1"/>
  <c r="CW2834" i="1"/>
  <c r="AR2834" i="1"/>
  <c r="AP2834" i="1"/>
  <c r="AQ2834" i="1" s="1"/>
  <c r="AO2834" i="1"/>
  <c r="CW2833" i="1"/>
  <c r="AR2833" i="1"/>
  <c r="AP2833" i="1"/>
  <c r="AQ2833" i="1" s="1"/>
  <c r="AO2833" i="1"/>
  <c r="CW2832" i="1"/>
  <c r="AR2832" i="1"/>
  <c r="AP2832" i="1"/>
  <c r="AQ2832" i="1" s="1"/>
  <c r="AO2832" i="1"/>
  <c r="CW2831" i="1"/>
  <c r="AR2831" i="1"/>
  <c r="AP2831" i="1"/>
  <c r="AQ2831" i="1" s="1"/>
  <c r="AO2831" i="1"/>
  <c r="CW2830" i="1"/>
  <c r="AR2830" i="1"/>
  <c r="AP2830" i="1"/>
  <c r="AQ2830" i="1" s="1"/>
  <c r="AO2830" i="1"/>
  <c r="CW2829" i="1"/>
  <c r="AR2829" i="1"/>
  <c r="AP2829" i="1"/>
  <c r="AQ2829" i="1" s="1"/>
  <c r="AO2829" i="1"/>
  <c r="CW2828" i="1"/>
  <c r="AR2828" i="1"/>
  <c r="AP2828" i="1"/>
  <c r="AQ2828" i="1" s="1"/>
  <c r="AO2828" i="1"/>
  <c r="CW2827" i="1"/>
  <c r="AR2827" i="1"/>
  <c r="AP2827" i="1"/>
  <c r="AQ2827" i="1" s="1"/>
  <c r="AO2827" i="1"/>
  <c r="CW2826" i="1"/>
  <c r="AR2826" i="1"/>
  <c r="AP2826" i="1"/>
  <c r="AQ2826" i="1" s="1"/>
  <c r="AO2826" i="1"/>
  <c r="CW2825" i="1"/>
  <c r="AR2825" i="1"/>
  <c r="AP2825" i="1"/>
  <c r="AQ2825" i="1" s="1"/>
  <c r="AO2825" i="1"/>
  <c r="CW2824" i="1"/>
  <c r="AR2824" i="1"/>
  <c r="AP2824" i="1"/>
  <c r="AQ2824" i="1" s="1"/>
  <c r="AO2824" i="1"/>
  <c r="CW2823" i="1"/>
  <c r="AR2823" i="1"/>
  <c r="AP2823" i="1"/>
  <c r="AQ2823" i="1" s="1"/>
  <c r="AO2823" i="1"/>
  <c r="CW2822" i="1"/>
  <c r="AR2822" i="1"/>
  <c r="AP2822" i="1"/>
  <c r="AQ2822" i="1" s="1"/>
  <c r="AO2822" i="1"/>
  <c r="CW2821" i="1"/>
  <c r="AR2821" i="1"/>
  <c r="AP2821" i="1"/>
  <c r="AQ2821" i="1" s="1"/>
  <c r="AO2821" i="1"/>
  <c r="CW2820" i="1"/>
  <c r="AR2820" i="1"/>
  <c r="AP2820" i="1"/>
  <c r="AQ2820" i="1" s="1"/>
  <c r="AO2820" i="1"/>
  <c r="CW2819" i="1"/>
  <c r="AR2819" i="1"/>
  <c r="AP2819" i="1"/>
  <c r="AQ2819" i="1" s="1"/>
  <c r="AO2819" i="1"/>
  <c r="CW2818" i="1"/>
  <c r="AR2818" i="1"/>
  <c r="AP2818" i="1"/>
  <c r="AQ2818" i="1" s="1"/>
  <c r="AO2818" i="1"/>
  <c r="CW2817" i="1"/>
  <c r="AR2817" i="1"/>
  <c r="AP2817" i="1"/>
  <c r="AQ2817" i="1" s="1"/>
  <c r="AO2817" i="1"/>
  <c r="CW2816" i="1"/>
  <c r="AR2816" i="1"/>
  <c r="AP2816" i="1"/>
  <c r="AQ2816" i="1" s="1"/>
  <c r="AO2816" i="1"/>
  <c r="CW2815" i="1"/>
  <c r="AR2815" i="1"/>
  <c r="AP2815" i="1"/>
  <c r="AQ2815" i="1" s="1"/>
  <c r="AO2815" i="1"/>
  <c r="CW2814" i="1"/>
  <c r="AR2814" i="1"/>
  <c r="AP2814" i="1"/>
  <c r="AQ2814" i="1" s="1"/>
  <c r="AO2814" i="1"/>
  <c r="CW2813" i="1"/>
  <c r="AR2813" i="1"/>
  <c r="AP2813" i="1"/>
  <c r="AQ2813" i="1" s="1"/>
  <c r="AO2813" i="1"/>
  <c r="CW2812" i="1"/>
  <c r="AR2812" i="1"/>
  <c r="AP2812" i="1"/>
  <c r="AQ2812" i="1" s="1"/>
  <c r="AO2812" i="1"/>
  <c r="CW2811" i="1"/>
  <c r="AR2811" i="1"/>
  <c r="AP2811" i="1"/>
  <c r="AQ2811" i="1" s="1"/>
  <c r="AO2811" i="1"/>
  <c r="CW2810" i="1"/>
  <c r="AR2810" i="1"/>
  <c r="AP2810" i="1"/>
  <c r="AQ2810" i="1" s="1"/>
  <c r="AO2810" i="1"/>
  <c r="CW2809" i="1"/>
  <c r="AR2809" i="1"/>
  <c r="AP2809" i="1"/>
  <c r="AQ2809" i="1" s="1"/>
  <c r="AO2809" i="1"/>
  <c r="CW2808" i="1"/>
  <c r="AR2808" i="1"/>
  <c r="AP2808" i="1"/>
  <c r="AQ2808" i="1" s="1"/>
  <c r="AO2808" i="1"/>
  <c r="CW2807" i="1"/>
  <c r="AR2807" i="1"/>
  <c r="AP2807" i="1"/>
  <c r="AQ2807" i="1" s="1"/>
  <c r="AO2807" i="1"/>
  <c r="CW2806" i="1"/>
  <c r="AR2806" i="1"/>
  <c r="AP2806" i="1"/>
  <c r="AQ2806" i="1" s="1"/>
  <c r="AO2806" i="1"/>
  <c r="CW2805" i="1"/>
  <c r="AR2805" i="1"/>
  <c r="AP2805" i="1"/>
  <c r="AQ2805" i="1" s="1"/>
  <c r="AO2805" i="1"/>
  <c r="CW2804" i="1"/>
  <c r="AR2804" i="1"/>
  <c r="AP2804" i="1"/>
  <c r="AQ2804" i="1" s="1"/>
  <c r="AO2804" i="1"/>
  <c r="CW2803" i="1"/>
  <c r="AR2803" i="1"/>
  <c r="AP2803" i="1"/>
  <c r="AQ2803" i="1" s="1"/>
  <c r="AO2803" i="1"/>
  <c r="CW2802" i="1"/>
  <c r="AR2802" i="1"/>
  <c r="AP2802" i="1"/>
  <c r="AQ2802" i="1" s="1"/>
  <c r="AO2802" i="1"/>
  <c r="CW2801" i="1"/>
  <c r="AR2801" i="1"/>
  <c r="AP2801" i="1"/>
  <c r="AQ2801" i="1" s="1"/>
  <c r="AO2801" i="1"/>
  <c r="CW2800" i="1"/>
  <c r="AR2800" i="1"/>
  <c r="AP2800" i="1"/>
  <c r="AQ2800" i="1" s="1"/>
  <c r="AO2800" i="1"/>
  <c r="CW2799" i="1"/>
  <c r="AR2799" i="1"/>
  <c r="AP2799" i="1"/>
  <c r="AQ2799" i="1" s="1"/>
  <c r="AO2799" i="1"/>
  <c r="CW2798" i="1"/>
  <c r="AR2798" i="1"/>
  <c r="AP2798" i="1"/>
  <c r="AQ2798" i="1" s="1"/>
  <c r="AO2798" i="1"/>
  <c r="CW2797" i="1"/>
  <c r="AR2797" i="1"/>
  <c r="AP2797" i="1"/>
  <c r="AQ2797" i="1" s="1"/>
  <c r="AO2797" i="1"/>
  <c r="CW2796" i="1"/>
  <c r="AR2796" i="1"/>
  <c r="AP2796" i="1"/>
  <c r="AQ2796" i="1" s="1"/>
  <c r="AO2796" i="1"/>
  <c r="CW2795" i="1"/>
  <c r="AR2795" i="1"/>
  <c r="AP2795" i="1"/>
  <c r="AQ2795" i="1" s="1"/>
  <c r="AO2795" i="1"/>
  <c r="CW2794" i="1"/>
  <c r="AR2794" i="1"/>
  <c r="AP2794" i="1"/>
  <c r="AQ2794" i="1" s="1"/>
  <c r="AO2794" i="1"/>
  <c r="CW2793" i="1"/>
  <c r="AR2793" i="1"/>
  <c r="AP2793" i="1"/>
  <c r="AQ2793" i="1" s="1"/>
  <c r="AO2793" i="1"/>
  <c r="CW2792" i="1"/>
  <c r="AR2792" i="1"/>
  <c r="AP2792" i="1"/>
  <c r="AQ2792" i="1" s="1"/>
  <c r="AO2792" i="1"/>
  <c r="CW2791" i="1"/>
  <c r="AR2791" i="1"/>
  <c r="AP2791" i="1"/>
  <c r="AQ2791" i="1" s="1"/>
  <c r="AO2791" i="1"/>
  <c r="CW2790" i="1"/>
  <c r="AR2790" i="1"/>
  <c r="AP2790" i="1"/>
  <c r="AQ2790" i="1" s="1"/>
  <c r="AO2790" i="1"/>
  <c r="CW2789" i="1"/>
  <c r="AR2789" i="1"/>
  <c r="AP2789" i="1"/>
  <c r="AQ2789" i="1" s="1"/>
  <c r="AO2789" i="1"/>
  <c r="CW2788" i="1"/>
  <c r="AR2788" i="1"/>
  <c r="AP2788" i="1"/>
  <c r="AQ2788" i="1" s="1"/>
  <c r="AO2788" i="1"/>
  <c r="CW2787" i="1"/>
  <c r="AR2787" i="1"/>
  <c r="AP2787" i="1"/>
  <c r="AQ2787" i="1" s="1"/>
  <c r="AO2787" i="1"/>
  <c r="CW2786" i="1"/>
  <c r="AR2786" i="1"/>
  <c r="AP2786" i="1"/>
  <c r="AQ2786" i="1" s="1"/>
  <c r="AO2786" i="1"/>
  <c r="CW2785" i="1"/>
  <c r="AR2785" i="1"/>
  <c r="AP2785" i="1"/>
  <c r="AQ2785" i="1" s="1"/>
  <c r="AO2785" i="1"/>
  <c r="CW2784" i="1"/>
  <c r="AR2784" i="1"/>
  <c r="AP2784" i="1"/>
  <c r="AQ2784" i="1" s="1"/>
  <c r="AO2784" i="1"/>
  <c r="CW2783" i="1"/>
  <c r="AR2783" i="1"/>
  <c r="AP2783" i="1"/>
  <c r="AQ2783" i="1" s="1"/>
  <c r="AO2783" i="1"/>
  <c r="CW2782" i="1"/>
  <c r="AR2782" i="1"/>
  <c r="AP2782" i="1"/>
  <c r="AQ2782" i="1" s="1"/>
  <c r="AO2782" i="1"/>
  <c r="CW2780" i="1"/>
  <c r="AR2780" i="1"/>
  <c r="AP2780" i="1"/>
  <c r="AQ2780" i="1" s="1"/>
  <c r="AO2780" i="1"/>
  <c r="CW2779" i="1"/>
  <c r="AR2779" i="1"/>
  <c r="AP2779" i="1"/>
  <c r="AQ2779" i="1" s="1"/>
  <c r="AO2779" i="1"/>
  <c r="CW2778" i="1"/>
  <c r="AR2778" i="1"/>
  <c r="AP2778" i="1"/>
  <c r="AQ2778" i="1" s="1"/>
  <c r="AO2778" i="1"/>
  <c r="CW2777" i="1"/>
  <c r="AR2777" i="1"/>
  <c r="AP2777" i="1"/>
  <c r="AQ2777" i="1" s="1"/>
  <c r="AO2777" i="1"/>
  <c r="CW2776" i="1"/>
  <c r="AR2776" i="1"/>
  <c r="AP2776" i="1"/>
  <c r="AQ2776" i="1" s="1"/>
  <c r="AO2776" i="1"/>
  <c r="CW2775" i="1"/>
  <c r="AR2775" i="1"/>
  <c r="AP2775" i="1"/>
  <c r="AQ2775" i="1" s="1"/>
  <c r="AO2775" i="1"/>
  <c r="CW2774" i="1"/>
  <c r="AR2774" i="1"/>
  <c r="AP2774" i="1"/>
  <c r="AQ2774" i="1" s="1"/>
  <c r="AO2774" i="1"/>
  <c r="CW2773" i="1"/>
  <c r="AR2773" i="1"/>
  <c r="AP2773" i="1"/>
  <c r="AQ2773" i="1" s="1"/>
  <c r="AO2773" i="1"/>
  <c r="CW2772" i="1"/>
  <c r="AR2772" i="1"/>
  <c r="AP2772" i="1"/>
  <c r="AQ2772" i="1" s="1"/>
  <c r="AO2772" i="1"/>
  <c r="CW2771" i="1"/>
  <c r="AR2771" i="1"/>
  <c r="AP2771" i="1"/>
  <c r="AQ2771" i="1" s="1"/>
  <c r="AO2771" i="1"/>
  <c r="CW2770" i="1"/>
  <c r="AR2770" i="1"/>
  <c r="AP2770" i="1"/>
  <c r="AQ2770" i="1" s="1"/>
  <c r="AO2770" i="1"/>
  <c r="CW2769" i="1"/>
  <c r="AR2769" i="1"/>
  <c r="AP2769" i="1"/>
  <c r="AQ2769" i="1" s="1"/>
  <c r="AO2769" i="1"/>
  <c r="CW2768" i="1"/>
  <c r="AR2768" i="1"/>
  <c r="AP2768" i="1"/>
  <c r="AQ2768" i="1" s="1"/>
  <c r="AO2768" i="1"/>
  <c r="CW2767" i="1"/>
  <c r="AR2767" i="1"/>
  <c r="AP2767" i="1"/>
  <c r="AQ2767" i="1" s="1"/>
  <c r="AO2767" i="1"/>
  <c r="CW2766" i="1"/>
  <c r="AR2766" i="1"/>
  <c r="AP2766" i="1"/>
  <c r="AQ2766" i="1" s="1"/>
  <c r="AO2766" i="1"/>
  <c r="CW2765" i="1"/>
  <c r="AR2765" i="1"/>
  <c r="AP2765" i="1"/>
  <c r="AQ2765" i="1" s="1"/>
  <c r="AO2765" i="1"/>
  <c r="CW2764" i="1"/>
  <c r="AR2764" i="1"/>
  <c r="AP2764" i="1"/>
  <c r="AQ2764" i="1" s="1"/>
  <c r="AO2764" i="1"/>
  <c r="CW2763" i="1"/>
  <c r="AR2763" i="1"/>
  <c r="AP2763" i="1"/>
  <c r="AQ2763" i="1" s="1"/>
  <c r="AO2763" i="1"/>
  <c r="CW2762" i="1"/>
  <c r="AR2762" i="1"/>
  <c r="AP2762" i="1"/>
  <c r="AQ2762" i="1" s="1"/>
  <c r="AO2762" i="1"/>
  <c r="CW2761" i="1"/>
  <c r="AR2761" i="1"/>
  <c r="AP2761" i="1"/>
  <c r="AQ2761" i="1" s="1"/>
  <c r="AO2761" i="1"/>
  <c r="CW2760" i="1"/>
  <c r="AR2760" i="1"/>
  <c r="AP2760" i="1"/>
  <c r="AQ2760" i="1" s="1"/>
  <c r="AO2760" i="1"/>
  <c r="CW2759" i="1"/>
  <c r="AR2759" i="1"/>
  <c r="AP2759" i="1"/>
  <c r="AQ2759" i="1" s="1"/>
  <c r="AO2759" i="1"/>
  <c r="CW2758" i="1"/>
  <c r="AR2758" i="1"/>
  <c r="AP2758" i="1"/>
  <c r="AQ2758" i="1" s="1"/>
  <c r="AO2758" i="1"/>
  <c r="CW2757" i="1"/>
  <c r="AR2757" i="1"/>
  <c r="AP2757" i="1"/>
  <c r="AQ2757" i="1" s="1"/>
  <c r="AO2757" i="1"/>
  <c r="CW2756" i="1"/>
  <c r="AR2756" i="1"/>
  <c r="AP2756" i="1"/>
  <c r="AQ2756" i="1" s="1"/>
  <c r="AO2756" i="1"/>
  <c r="CW2755" i="1"/>
  <c r="AR2755" i="1"/>
  <c r="AP2755" i="1"/>
  <c r="AQ2755" i="1" s="1"/>
  <c r="AO2755" i="1"/>
  <c r="CW2754" i="1"/>
  <c r="AR2754" i="1"/>
  <c r="AP2754" i="1"/>
  <c r="AQ2754" i="1" s="1"/>
  <c r="AO2754" i="1"/>
  <c r="CW2753" i="1"/>
  <c r="AR2753" i="1"/>
  <c r="AP2753" i="1"/>
  <c r="AQ2753" i="1" s="1"/>
  <c r="AO2753" i="1"/>
  <c r="CW2752" i="1"/>
  <c r="AR2752" i="1"/>
  <c r="AP2752" i="1"/>
  <c r="AQ2752" i="1" s="1"/>
  <c r="AO2752" i="1"/>
  <c r="CW2751" i="1"/>
  <c r="AR2751" i="1"/>
  <c r="AP2751" i="1"/>
  <c r="AQ2751" i="1" s="1"/>
  <c r="AO2751" i="1"/>
  <c r="CW2750" i="1"/>
  <c r="AR2750" i="1"/>
  <c r="AP2750" i="1"/>
  <c r="AQ2750" i="1" s="1"/>
  <c r="AO2750" i="1"/>
  <c r="CW2749" i="1"/>
  <c r="AR2749" i="1"/>
  <c r="AP2749" i="1"/>
  <c r="AQ2749" i="1" s="1"/>
  <c r="AO2749" i="1"/>
  <c r="CW2748" i="1"/>
  <c r="AR2748" i="1"/>
  <c r="AP2748" i="1"/>
  <c r="AQ2748" i="1" s="1"/>
  <c r="AO2748" i="1"/>
  <c r="CW2747" i="1"/>
  <c r="AR2747" i="1"/>
  <c r="AP2747" i="1"/>
  <c r="AQ2747" i="1" s="1"/>
  <c r="AO2747" i="1"/>
  <c r="CW2746" i="1"/>
  <c r="AR2746" i="1"/>
  <c r="AP2746" i="1"/>
  <c r="AQ2746" i="1" s="1"/>
  <c r="AO2746" i="1"/>
  <c r="CW2745" i="1"/>
  <c r="AR2745" i="1"/>
  <c r="AP2745" i="1"/>
  <c r="AQ2745" i="1" s="1"/>
  <c r="AO2745" i="1"/>
  <c r="CW2744" i="1"/>
  <c r="AR2744" i="1"/>
  <c r="AP2744" i="1"/>
  <c r="AQ2744" i="1" s="1"/>
  <c r="AO2744" i="1"/>
  <c r="CW2743" i="1"/>
  <c r="AR2743" i="1"/>
  <c r="AP2743" i="1"/>
  <c r="AQ2743" i="1" s="1"/>
  <c r="AO2743" i="1"/>
  <c r="CW2742" i="1"/>
  <c r="AR2742" i="1"/>
  <c r="AP2742" i="1"/>
  <c r="AQ2742" i="1" s="1"/>
  <c r="AO2742" i="1"/>
  <c r="CW2741" i="1"/>
  <c r="AR2741" i="1"/>
  <c r="AP2741" i="1"/>
  <c r="AQ2741" i="1" s="1"/>
  <c r="AO2741" i="1"/>
  <c r="CW2740" i="1"/>
  <c r="AR2740" i="1"/>
  <c r="AP2740" i="1"/>
  <c r="AQ2740" i="1" s="1"/>
  <c r="AO2740" i="1"/>
  <c r="CW2739" i="1"/>
  <c r="AR2739" i="1"/>
  <c r="AP2739" i="1"/>
  <c r="AQ2739" i="1" s="1"/>
  <c r="CW2738" i="1"/>
  <c r="AR2738" i="1"/>
  <c r="AP2738" i="1"/>
  <c r="AQ2738" i="1" s="1"/>
  <c r="CW2737" i="1"/>
  <c r="AR2737" i="1"/>
  <c r="AP2737" i="1"/>
  <c r="AQ2737" i="1" s="1"/>
  <c r="AO2737" i="1"/>
  <c r="CW2736" i="1"/>
  <c r="AR2736" i="1"/>
  <c r="AP2736" i="1"/>
  <c r="AQ2736" i="1" s="1"/>
  <c r="AO2736" i="1"/>
  <c r="CW2735" i="1"/>
  <c r="AR2735" i="1"/>
  <c r="AP2735" i="1"/>
  <c r="AQ2735" i="1" s="1"/>
  <c r="AO2735" i="1"/>
  <c r="CW2734" i="1"/>
  <c r="AR2734" i="1"/>
  <c r="AP2734" i="1"/>
  <c r="AQ2734" i="1" s="1"/>
  <c r="AO2734" i="1"/>
  <c r="CW2733" i="1"/>
  <c r="AR2733" i="1"/>
  <c r="AP2733" i="1"/>
  <c r="AQ2733" i="1" s="1"/>
  <c r="AO2733" i="1"/>
  <c r="CW2732" i="1"/>
  <c r="AR2732" i="1"/>
  <c r="AP2732" i="1"/>
  <c r="AQ2732" i="1" s="1"/>
  <c r="AO2732" i="1"/>
  <c r="CW2731" i="1"/>
  <c r="AR2731" i="1"/>
  <c r="AP2731" i="1"/>
  <c r="AQ2731" i="1" s="1"/>
  <c r="AO2731" i="1"/>
  <c r="CW2730" i="1"/>
  <c r="AR2730" i="1"/>
  <c r="AP2730" i="1"/>
  <c r="AQ2730" i="1" s="1"/>
  <c r="AO2730" i="1"/>
  <c r="CW2729" i="1"/>
  <c r="AR2729" i="1"/>
  <c r="AP2729" i="1"/>
  <c r="AQ2729" i="1" s="1"/>
  <c r="AO2729" i="1"/>
  <c r="CW2728" i="1"/>
  <c r="AR2728" i="1"/>
  <c r="AP2728" i="1"/>
  <c r="AQ2728" i="1" s="1"/>
  <c r="AO2728" i="1"/>
  <c r="CW2727" i="1"/>
  <c r="AR2727" i="1"/>
  <c r="AP2727" i="1"/>
  <c r="AQ2727" i="1" s="1"/>
  <c r="AO2727" i="1"/>
  <c r="CW2726" i="1"/>
  <c r="AR2726" i="1"/>
  <c r="AP2726" i="1"/>
  <c r="AQ2726" i="1" s="1"/>
  <c r="AO2726" i="1"/>
  <c r="CW2725" i="1"/>
  <c r="AR2725" i="1"/>
  <c r="AP2725" i="1"/>
  <c r="AQ2725" i="1" s="1"/>
  <c r="AO2725" i="1"/>
  <c r="CW2724" i="1"/>
  <c r="AR2724" i="1"/>
  <c r="AP2724" i="1"/>
  <c r="AQ2724" i="1" s="1"/>
  <c r="AO2724" i="1"/>
  <c r="CW2723" i="1"/>
  <c r="AR2723" i="1"/>
  <c r="AP2723" i="1"/>
  <c r="AQ2723" i="1" s="1"/>
  <c r="AO2723" i="1"/>
  <c r="CW2722" i="1"/>
  <c r="AR2722" i="1"/>
  <c r="AP2722" i="1"/>
  <c r="AQ2722" i="1" s="1"/>
  <c r="AO2722" i="1"/>
  <c r="CW2721" i="1"/>
  <c r="AR2721" i="1"/>
  <c r="AP2721" i="1"/>
  <c r="AQ2721" i="1" s="1"/>
  <c r="AO2721" i="1"/>
  <c r="CW2720" i="1"/>
  <c r="AR2720" i="1"/>
  <c r="AP2720" i="1"/>
  <c r="AQ2720" i="1" s="1"/>
  <c r="AO2720" i="1"/>
  <c r="CW2719" i="1"/>
  <c r="AR2719" i="1"/>
  <c r="AP2719" i="1"/>
  <c r="AQ2719" i="1" s="1"/>
  <c r="AO2719" i="1"/>
  <c r="CW2718" i="1"/>
  <c r="AR2718" i="1"/>
  <c r="AP2718" i="1"/>
  <c r="AQ2718" i="1" s="1"/>
  <c r="AO2718" i="1"/>
  <c r="CW2717" i="1"/>
  <c r="AR2717" i="1"/>
  <c r="AP2717" i="1"/>
  <c r="AQ2717" i="1" s="1"/>
  <c r="AO2717" i="1"/>
  <c r="CW2716" i="1"/>
  <c r="AR2716" i="1"/>
  <c r="AP2716" i="1"/>
  <c r="AQ2716" i="1" s="1"/>
  <c r="AO2716" i="1"/>
  <c r="CW2715" i="1"/>
  <c r="AR2715" i="1"/>
  <c r="AP2715" i="1"/>
  <c r="AQ2715" i="1" s="1"/>
  <c r="AO2715" i="1"/>
  <c r="CW2714" i="1"/>
  <c r="AR2714" i="1"/>
  <c r="AP2714" i="1"/>
  <c r="AQ2714" i="1" s="1"/>
  <c r="AO2714" i="1"/>
  <c r="CW2713" i="1"/>
  <c r="AR2713" i="1"/>
  <c r="AP2713" i="1"/>
  <c r="AQ2713" i="1" s="1"/>
  <c r="AO2713" i="1"/>
  <c r="CW2712" i="1"/>
  <c r="AR2712" i="1"/>
  <c r="AP2712" i="1"/>
  <c r="AQ2712" i="1" s="1"/>
  <c r="AO2712" i="1"/>
  <c r="CW2711" i="1"/>
  <c r="AR2711" i="1"/>
  <c r="AP2711" i="1"/>
  <c r="AQ2711" i="1" s="1"/>
  <c r="AO2711" i="1"/>
  <c r="CW2710" i="1"/>
  <c r="AR2710" i="1"/>
  <c r="AP2710" i="1"/>
  <c r="AQ2710" i="1" s="1"/>
  <c r="AO2710" i="1"/>
  <c r="CW2709" i="1"/>
  <c r="AR2709" i="1"/>
  <c r="AP2709" i="1"/>
  <c r="AQ2709" i="1" s="1"/>
  <c r="AO2709" i="1"/>
  <c r="CW2708" i="1"/>
  <c r="AR2708" i="1"/>
  <c r="AP2708" i="1"/>
  <c r="AQ2708" i="1" s="1"/>
  <c r="AO2708" i="1"/>
  <c r="CW2707" i="1"/>
  <c r="AR2707" i="1"/>
  <c r="AP2707" i="1"/>
  <c r="AQ2707" i="1" s="1"/>
  <c r="AO2707" i="1"/>
  <c r="CW2706" i="1"/>
  <c r="AR2706" i="1"/>
  <c r="AP2706" i="1"/>
  <c r="AQ2706" i="1" s="1"/>
  <c r="AO2706" i="1"/>
  <c r="CW2705" i="1"/>
  <c r="AR2705" i="1"/>
  <c r="AP2705" i="1"/>
  <c r="AQ2705" i="1" s="1"/>
  <c r="AO2705" i="1"/>
  <c r="CW2704" i="1"/>
  <c r="AR2704" i="1"/>
  <c r="AP2704" i="1"/>
  <c r="AQ2704" i="1" s="1"/>
  <c r="AO2704" i="1"/>
  <c r="CW2703" i="1"/>
  <c r="AR2703" i="1"/>
  <c r="AP2703" i="1"/>
  <c r="AQ2703" i="1" s="1"/>
  <c r="AO2703" i="1"/>
  <c r="CW2702" i="1"/>
  <c r="AR2702" i="1"/>
  <c r="AP2702" i="1"/>
  <c r="AQ2702" i="1" s="1"/>
  <c r="AO2702" i="1"/>
  <c r="CW2701" i="1"/>
  <c r="AR2701" i="1"/>
  <c r="AP2701" i="1"/>
  <c r="AQ2701" i="1" s="1"/>
  <c r="AO2701" i="1"/>
  <c r="CW2700" i="1"/>
  <c r="AR2700" i="1"/>
  <c r="AP2700" i="1"/>
  <c r="AQ2700" i="1" s="1"/>
  <c r="AO2700" i="1"/>
  <c r="CW2699" i="1"/>
  <c r="AR2699" i="1"/>
  <c r="AP2699" i="1"/>
  <c r="AQ2699" i="1" s="1"/>
  <c r="AO2699" i="1"/>
  <c r="CW2698" i="1"/>
  <c r="AR2698" i="1"/>
  <c r="AP2698" i="1"/>
  <c r="AQ2698" i="1" s="1"/>
  <c r="AO2698" i="1"/>
  <c r="CW2697" i="1"/>
  <c r="AR2697" i="1"/>
  <c r="AP2697" i="1"/>
  <c r="AQ2697" i="1" s="1"/>
  <c r="AO2697" i="1"/>
  <c r="CW2696" i="1"/>
  <c r="AR2696" i="1"/>
  <c r="AP2696" i="1"/>
  <c r="AQ2696" i="1" s="1"/>
  <c r="AO2696" i="1"/>
  <c r="CW2695" i="1"/>
  <c r="AR2695" i="1"/>
  <c r="AP2695" i="1"/>
  <c r="AQ2695" i="1" s="1"/>
  <c r="AO2695" i="1"/>
  <c r="CW2694" i="1"/>
  <c r="AR2694" i="1"/>
  <c r="AP2694" i="1"/>
  <c r="AQ2694" i="1" s="1"/>
  <c r="AO2694" i="1"/>
  <c r="CW2693" i="1"/>
  <c r="AR2693" i="1"/>
  <c r="AP2693" i="1"/>
  <c r="AQ2693" i="1" s="1"/>
  <c r="AO2693" i="1"/>
  <c r="CW2692" i="1"/>
  <c r="AR2692" i="1"/>
  <c r="AP2692" i="1"/>
  <c r="AQ2692" i="1" s="1"/>
  <c r="AO2692" i="1"/>
  <c r="CW2691" i="1"/>
  <c r="AR2691" i="1"/>
  <c r="AP2691" i="1"/>
  <c r="AQ2691" i="1" s="1"/>
  <c r="AO2691" i="1"/>
  <c r="CW2690" i="1"/>
  <c r="AR2690" i="1"/>
  <c r="AP2690" i="1"/>
  <c r="AQ2690" i="1" s="1"/>
  <c r="AO2690" i="1"/>
  <c r="CW2689" i="1"/>
  <c r="AR2689" i="1"/>
  <c r="AP2689" i="1"/>
  <c r="AQ2689" i="1" s="1"/>
  <c r="AO2689" i="1"/>
  <c r="CW2688" i="1"/>
  <c r="AR2688" i="1"/>
  <c r="AP2688" i="1"/>
  <c r="AQ2688" i="1" s="1"/>
  <c r="AO2688" i="1"/>
  <c r="CW2687" i="1"/>
  <c r="AR2687" i="1"/>
  <c r="AP2687" i="1"/>
  <c r="AQ2687" i="1" s="1"/>
  <c r="AO2687" i="1"/>
  <c r="CW2686" i="1"/>
  <c r="AR2686" i="1"/>
  <c r="AP2686" i="1"/>
  <c r="AQ2686" i="1" s="1"/>
  <c r="AO2686" i="1"/>
  <c r="CW2685" i="1"/>
  <c r="AR2685" i="1"/>
  <c r="AP2685" i="1"/>
  <c r="AQ2685" i="1" s="1"/>
  <c r="AO2685" i="1"/>
  <c r="CW2684" i="1"/>
  <c r="AR2684" i="1"/>
  <c r="AP2684" i="1"/>
  <c r="AQ2684" i="1" s="1"/>
  <c r="AO2684" i="1"/>
  <c r="CW2683" i="1"/>
  <c r="AR2683" i="1"/>
  <c r="AP2683" i="1"/>
  <c r="AQ2683" i="1" s="1"/>
  <c r="AO2683" i="1"/>
  <c r="CW2682" i="1"/>
  <c r="AR2682" i="1"/>
  <c r="AP2682" i="1"/>
  <c r="AQ2682" i="1" s="1"/>
  <c r="AO2682" i="1"/>
  <c r="CW2681" i="1"/>
  <c r="AR2681" i="1"/>
  <c r="AP2681" i="1"/>
  <c r="AQ2681" i="1" s="1"/>
  <c r="AO2681" i="1"/>
  <c r="CW2680" i="1"/>
  <c r="AR2680" i="1"/>
  <c r="AP2680" i="1"/>
  <c r="AQ2680" i="1" s="1"/>
  <c r="AO2680" i="1"/>
  <c r="CW2679" i="1"/>
  <c r="AR2679" i="1"/>
  <c r="AP2679" i="1"/>
  <c r="AQ2679" i="1" s="1"/>
  <c r="AO2679" i="1"/>
  <c r="CW2678" i="1"/>
  <c r="AR2678" i="1"/>
  <c r="AP2678" i="1"/>
  <c r="AQ2678" i="1" s="1"/>
  <c r="AO2678" i="1"/>
  <c r="CW2677" i="1"/>
  <c r="AR2677" i="1"/>
  <c r="AP2677" i="1"/>
  <c r="AQ2677" i="1" s="1"/>
  <c r="AO2677" i="1"/>
  <c r="CW2676" i="1"/>
  <c r="AR2676" i="1"/>
  <c r="AP2676" i="1"/>
  <c r="AQ2676" i="1" s="1"/>
  <c r="AO2676" i="1"/>
  <c r="CW2675" i="1"/>
  <c r="AR2675" i="1"/>
  <c r="AP2675" i="1"/>
  <c r="AQ2675" i="1" s="1"/>
  <c r="AO2675" i="1"/>
  <c r="CW2674" i="1"/>
  <c r="AR2674" i="1"/>
  <c r="AP2674" i="1"/>
  <c r="AQ2674" i="1" s="1"/>
  <c r="AO2674" i="1"/>
  <c r="CW2673" i="1"/>
  <c r="AR2673" i="1"/>
  <c r="AP2673" i="1"/>
  <c r="AQ2673" i="1" s="1"/>
  <c r="AO2673" i="1"/>
  <c r="CW2672" i="1"/>
  <c r="AR2672" i="1"/>
  <c r="AP2672" i="1"/>
  <c r="AQ2672" i="1" s="1"/>
  <c r="AO2672" i="1"/>
  <c r="CW2671" i="1"/>
  <c r="AR2671" i="1"/>
  <c r="AP2671" i="1"/>
  <c r="AQ2671" i="1" s="1"/>
  <c r="AO2671" i="1"/>
  <c r="CW2670" i="1"/>
  <c r="AR2670" i="1"/>
  <c r="AP2670" i="1"/>
  <c r="AQ2670" i="1" s="1"/>
  <c r="AO2670" i="1"/>
  <c r="CW2669" i="1"/>
  <c r="AR2669" i="1"/>
  <c r="AP2669" i="1"/>
  <c r="AQ2669" i="1" s="1"/>
  <c r="AO2669" i="1"/>
  <c r="CW2668" i="1"/>
  <c r="AR2668" i="1"/>
  <c r="AP2668" i="1"/>
  <c r="AQ2668" i="1" s="1"/>
  <c r="AO2668" i="1"/>
  <c r="CW2667" i="1"/>
  <c r="AR2667" i="1"/>
  <c r="AP2667" i="1"/>
  <c r="AQ2667" i="1" s="1"/>
  <c r="AO2667" i="1"/>
  <c r="CW2666" i="1"/>
  <c r="AR2666" i="1"/>
  <c r="AP2666" i="1"/>
  <c r="AQ2666" i="1" s="1"/>
  <c r="AO2666" i="1"/>
  <c r="CW2665" i="1"/>
  <c r="AR2665" i="1"/>
  <c r="AP2665" i="1"/>
  <c r="AQ2665" i="1" s="1"/>
  <c r="AO2665" i="1"/>
  <c r="CW2664" i="1"/>
  <c r="AR2664" i="1"/>
  <c r="AP2664" i="1"/>
  <c r="AQ2664" i="1" s="1"/>
  <c r="AO2664" i="1"/>
  <c r="CW373" i="1" l="1"/>
  <c r="CW372" i="1"/>
  <c r="CW371" i="1"/>
  <c r="CW370" i="1"/>
  <c r="CW369" i="1"/>
  <c r="CW368" i="1"/>
  <c r="CW367" i="1"/>
  <c r="CW366" i="1"/>
  <c r="CW365" i="1"/>
  <c r="CW364" i="1"/>
  <c r="CW363" i="1"/>
  <c r="CW362" i="1"/>
  <c r="CW361" i="1"/>
  <c r="CW360" i="1"/>
  <c r="CW359" i="1"/>
  <c r="CW358" i="1"/>
  <c r="CW357" i="1"/>
  <c r="CW356" i="1"/>
  <c r="CW355" i="1"/>
  <c r="CW354" i="1"/>
  <c r="CW353" i="1"/>
  <c r="CW352" i="1"/>
  <c r="CW351" i="1"/>
  <c r="CW350" i="1"/>
  <c r="CW349" i="1"/>
  <c r="CW348" i="1"/>
  <c r="CW347" i="1"/>
  <c r="CW346" i="1"/>
  <c r="CW345" i="1"/>
  <c r="CW344" i="1"/>
  <c r="CW343" i="1"/>
  <c r="CW342" i="1"/>
  <c r="CW341" i="1"/>
  <c r="CW340" i="1"/>
  <c r="CW339" i="1"/>
  <c r="CW338" i="1"/>
  <c r="CW337" i="1"/>
  <c r="CW336" i="1"/>
  <c r="CW2663" i="1" l="1"/>
  <c r="CW2662" i="1"/>
  <c r="CW2661" i="1"/>
  <c r="CW2660" i="1"/>
  <c r="CW2659" i="1"/>
  <c r="CW2658" i="1"/>
  <c r="CW2657" i="1"/>
  <c r="CW2656" i="1"/>
  <c r="CW2655" i="1"/>
  <c r="CW2654" i="1"/>
  <c r="CW2653" i="1"/>
  <c r="CW2652" i="1"/>
  <c r="CW2651" i="1"/>
  <c r="CW2650" i="1"/>
  <c r="CW2649" i="1"/>
  <c r="CW2648" i="1"/>
  <c r="CW2647" i="1"/>
  <c r="CW2646" i="1"/>
  <c r="CW2645" i="1"/>
  <c r="CW2644" i="1"/>
  <c r="CW2643" i="1"/>
  <c r="CW2642" i="1"/>
  <c r="CW2641" i="1"/>
  <c r="CW2640" i="1"/>
  <c r="CW2639" i="1"/>
  <c r="CW2638" i="1"/>
  <c r="CW2637" i="1"/>
  <c r="CW2636" i="1"/>
  <c r="CW2635" i="1"/>
  <c r="CW2634" i="1"/>
  <c r="CW2633" i="1"/>
  <c r="CW2632" i="1"/>
  <c r="CW2631" i="1"/>
  <c r="CW2630" i="1"/>
  <c r="CW2629" i="1"/>
  <c r="CW2628" i="1"/>
  <c r="CW2627" i="1"/>
  <c r="CW2626" i="1"/>
  <c r="CW2625" i="1"/>
  <c r="CW2624" i="1"/>
  <c r="CW2623" i="1"/>
  <c r="CW2622" i="1"/>
  <c r="CW2621" i="1"/>
  <c r="CW2620" i="1"/>
  <c r="CW2619" i="1"/>
  <c r="CW2618" i="1"/>
  <c r="CW2617" i="1"/>
  <c r="CW2616" i="1"/>
  <c r="CW2615" i="1"/>
  <c r="AP428" i="1"/>
  <c r="AQ428" i="1" s="1"/>
  <c r="AP107" i="1"/>
  <c r="AQ107" i="1" s="1"/>
  <c r="AP106" i="1"/>
  <c r="AQ106" i="1" s="1"/>
  <c r="AP105" i="1"/>
  <c r="AQ105" i="1" s="1"/>
  <c r="AP104" i="1"/>
  <c r="AQ104" i="1" s="1"/>
  <c r="AP103" i="1"/>
  <c r="AQ103" i="1" s="1"/>
  <c r="AP102" i="1"/>
  <c r="AQ102" i="1" s="1"/>
  <c r="AP101" i="1"/>
  <c r="AQ101" i="1" s="1"/>
  <c r="AP100" i="1"/>
  <c r="AQ100" i="1" s="1"/>
  <c r="AP99" i="1"/>
  <c r="AQ99" i="1" s="1"/>
  <c r="AP98" i="1"/>
  <c r="AQ98" i="1" s="1"/>
  <c r="AP97" i="1"/>
  <c r="AQ97" i="1" s="1"/>
  <c r="AP96" i="1"/>
  <c r="AQ96" i="1" s="1"/>
  <c r="AP95" i="1"/>
  <c r="AQ95" i="1" s="1"/>
  <c r="AP94" i="1"/>
  <c r="AQ94" i="1" s="1"/>
  <c r="AP93" i="1"/>
  <c r="AQ93" i="1" s="1"/>
  <c r="AP92" i="1"/>
  <c r="AQ92" i="1" s="1"/>
  <c r="AP91" i="1"/>
  <c r="AQ91" i="1" s="1"/>
  <c r="AP90" i="1"/>
  <c r="AQ90" i="1" s="1"/>
  <c r="AP89" i="1"/>
  <c r="AQ89" i="1" s="1"/>
  <c r="AP88" i="1"/>
  <c r="AQ88" i="1" s="1"/>
  <c r="AP87" i="1"/>
  <c r="AQ87" i="1" s="1"/>
  <c r="AP86" i="1"/>
  <c r="AQ86" i="1" s="1"/>
  <c r="AP85" i="1"/>
  <c r="AQ85" i="1" s="1"/>
  <c r="AP84" i="1"/>
  <c r="AQ84" i="1" s="1"/>
  <c r="AP83" i="1"/>
  <c r="AQ83" i="1" s="1"/>
  <c r="AP82" i="1"/>
  <c r="AQ82" i="1" s="1"/>
  <c r="AP81" i="1"/>
  <c r="AQ81" i="1" s="1"/>
  <c r="AP80" i="1"/>
  <c r="AQ80" i="1" s="1"/>
  <c r="AP79" i="1"/>
  <c r="AQ79" i="1" s="1"/>
  <c r="AP78" i="1"/>
  <c r="AQ78" i="1" s="1"/>
  <c r="AP77" i="1"/>
  <c r="AQ77" i="1" s="1"/>
  <c r="AP76" i="1"/>
  <c r="AQ76" i="1" s="1"/>
  <c r="AP75" i="1"/>
  <c r="AQ75" i="1" s="1"/>
  <c r="AP74" i="1"/>
  <c r="AQ74" i="1" s="1"/>
  <c r="AP73" i="1"/>
  <c r="AQ73" i="1" s="1"/>
  <c r="AP72" i="1"/>
  <c r="AQ72" i="1" s="1"/>
  <c r="AP71" i="1"/>
  <c r="AQ71" i="1" s="1"/>
  <c r="AP70" i="1"/>
  <c r="AQ70" i="1" s="1"/>
  <c r="AP69" i="1"/>
  <c r="AQ69" i="1" s="1"/>
  <c r="AP68" i="1"/>
  <c r="AQ68" i="1" s="1"/>
  <c r="AP67" i="1"/>
  <c r="AQ67" i="1" s="1"/>
  <c r="AP66" i="1"/>
  <c r="AQ66" i="1" s="1"/>
  <c r="AP65" i="1"/>
  <c r="AQ65" i="1" s="1"/>
  <c r="AP64" i="1"/>
  <c r="AQ64" i="1" s="1"/>
  <c r="AP63" i="1"/>
  <c r="AQ63" i="1" s="1"/>
  <c r="AP62" i="1"/>
  <c r="AQ62" i="1" s="1"/>
  <c r="AP61" i="1"/>
  <c r="AQ61" i="1" s="1"/>
  <c r="AP60" i="1"/>
  <c r="AQ60" i="1" s="1"/>
  <c r="AP59" i="1"/>
  <c r="AQ59" i="1" s="1"/>
  <c r="AP58" i="1"/>
  <c r="AQ58" i="1" s="1"/>
  <c r="AP57" i="1"/>
  <c r="AQ57" i="1" s="1"/>
  <c r="AP56" i="1"/>
  <c r="AQ56" i="1" s="1"/>
  <c r="AP55" i="1"/>
  <c r="AQ55" i="1" s="1"/>
  <c r="AP54" i="1"/>
  <c r="AQ54" i="1" s="1"/>
  <c r="AP53" i="1"/>
  <c r="AQ53" i="1" s="1"/>
  <c r="AP52" i="1"/>
  <c r="AQ52" i="1" s="1"/>
  <c r="AP51" i="1"/>
  <c r="AQ51" i="1" s="1"/>
  <c r="AP40" i="1"/>
  <c r="AQ40" i="1" s="1"/>
  <c r="AP39" i="1"/>
  <c r="AQ39" i="1" s="1"/>
  <c r="AP38" i="1"/>
  <c r="AQ38" i="1" s="1"/>
  <c r="AP37" i="1"/>
  <c r="AQ37" i="1" s="1"/>
  <c r="AP36" i="1"/>
  <c r="AQ36" i="1" s="1"/>
  <c r="AP35" i="1"/>
  <c r="AQ35" i="1" s="1"/>
  <c r="AP34" i="1"/>
  <c r="AQ34" i="1" s="1"/>
  <c r="AP33" i="1"/>
  <c r="AQ33" i="1" s="1"/>
  <c r="AP32" i="1"/>
  <c r="AQ32" i="1" s="1"/>
  <c r="AP31" i="1"/>
  <c r="AQ31" i="1" s="1"/>
  <c r="AP30" i="1"/>
  <c r="AQ30" i="1" s="1"/>
  <c r="AP29" i="1"/>
  <c r="AQ29" i="1" s="1"/>
  <c r="AP28" i="1"/>
  <c r="AQ28" i="1" s="1"/>
  <c r="AP27" i="1"/>
  <c r="AQ27" i="1" s="1"/>
  <c r="AP26" i="1"/>
  <c r="AQ26" i="1" s="1"/>
  <c r="AP25" i="1"/>
  <c r="AQ25" i="1" s="1"/>
  <c r="AP24" i="1"/>
  <c r="AQ24" i="1" s="1"/>
  <c r="AP23" i="1"/>
  <c r="AQ23" i="1" s="1"/>
  <c r="AP22" i="1"/>
  <c r="AQ22" i="1" s="1"/>
  <c r="AP21" i="1"/>
  <c r="AQ21" i="1" s="1"/>
  <c r="AP20" i="1"/>
  <c r="AQ20" i="1" s="1"/>
  <c r="AP19" i="1"/>
  <c r="AQ19" i="1" s="1"/>
  <c r="AP18" i="1"/>
  <c r="AQ18" i="1" s="1"/>
  <c r="AP17" i="1"/>
  <c r="AQ17" i="1" s="1"/>
  <c r="AP16" i="1"/>
  <c r="AQ16" i="1" s="1"/>
  <c r="AP15" i="1"/>
  <c r="AQ15" i="1" s="1"/>
  <c r="AP14" i="1"/>
  <c r="AQ14" i="1" s="1"/>
  <c r="AP13" i="1"/>
  <c r="AQ13" i="1" s="1"/>
  <c r="AO560" i="1" l="1"/>
  <c r="CW560" i="1"/>
  <c r="CW2613" i="1" l="1"/>
  <c r="CW2612" i="1"/>
  <c r="CW2611" i="1"/>
  <c r="CW2606" i="1"/>
  <c r="CW2603" i="1"/>
  <c r="CW2602" i="1"/>
  <c r="CW2600" i="1"/>
  <c r="CW428" i="1" l="1"/>
  <c r="AR428" i="1"/>
  <c r="AO428" i="1"/>
  <c r="AO2570" i="1" l="1"/>
  <c r="AO2569" i="1"/>
  <c r="AO2568" i="1"/>
  <c r="AO2567" i="1"/>
  <c r="AO2566" i="1"/>
  <c r="AO2565" i="1"/>
  <c r="AO2564" i="1"/>
  <c r="AO2563" i="1"/>
  <c r="AO2562" i="1"/>
  <c r="AO2561" i="1"/>
  <c r="AO2560" i="1"/>
  <c r="AO2559" i="1"/>
  <c r="AO2558" i="1"/>
  <c r="AO2557" i="1"/>
  <c r="AO2556" i="1"/>
  <c r="AO2555" i="1"/>
  <c r="AO2554" i="1"/>
  <c r="AO2553" i="1"/>
  <c r="AO2552" i="1"/>
  <c r="AO2551" i="1"/>
  <c r="AO2550" i="1"/>
  <c r="AO2549" i="1"/>
  <c r="AO2548" i="1"/>
  <c r="AO2547" i="1"/>
  <c r="AO2546" i="1"/>
  <c r="AO2545" i="1"/>
  <c r="AO2544" i="1"/>
  <c r="AO2543" i="1"/>
  <c r="AO2542" i="1"/>
  <c r="AO2541" i="1"/>
  <c r="AO2540" i="1"/>
  <c r="AO2539" i="1"/>
  <c r="AO2538" i="1"/>
  <c r="AO2537" i="1"/>
  <c r="AO2536" i="1"/>
  <c r="AO2535" i="1"/>
  <c r="AO2534" i="1"/>
  <c r="AO2533" i="1"/>
  <c r="AO2532" i="1"/>
  <c r="AO2531" i="1"/>
  <c r="AO2530" i="1"/>
  <c r="AO2529" i="1"/>
  <c r="AO2528" i="1"/>
  <c r="AO2527" i="1"/>
  <c r="AO2526" i="1"/>
  <c r="AO2525" i="1"/>
  <c r="AO2524" i="1"/>
  <c r="AO2523" i="1"/>
  <c r="AO2522" i="1"/>
  <c r="AO2521" i="1"/>
  <c r="AO2520" i="1"/>
  <c r="AO2519" i="1"/>
  <c r="AO2518" i="1"/>
  <c r="AO2517" i="1"/>
  <c r="AO2516" i="1"/>
  <c r="AO2515" i="1"/>
  <c r="AO2514" i="1"/>
  <c r="AO2513" i="1"/>
  <c r="AO2512" i="1"/>
  <c r="AO2511" i="1"/>
  <c r="AO2510" i="1"/>
  <c r="AO2509" i="1"/>
  <c r="AO2508" i="1"/>
  <c r="AO2507" i="1"/>
  <c r="AO2506" i="1"/>
  <c r="AO2505" i="1"/>
  <c r="AO2504" i="1"/>
  <c r="AO2503" i="1"/>
  <c r="AO2502" i="1"/>
  <c r="AO2501" i="1"/>
  <c r="AO2500" i="1"/>
  <c r="AO2499" i="1"/>
  <c r="AO2498" i="1"/>
  <c r="AO2497" i="1"/>
  <c r="AO2496" i="1"/>
  <c r="AO2495" i="1"/>
  <c r="AO2494" i="1"/>
  <c r="AO2493" i="1"/>
  <c r="AO2492" i="1"/>
  <c r="AO2491" i="1"/>
  <c r="AO2490" i="1"/>
  <c r="AO2489" i="1"/>
  <c r="AO2488" i="1"/>
  <c r="AO2487" i="1"/>
  <c r="AO2486" i="1"/>
  <c r="AO2485" i="1"/>
  <c r="AO2484" i="1"/>
  <c r="AO2483" i="1"/>
  <c r="AO2482" i="1"/>
  <c r="AO2481" i="1"/>
  <c r="AO2480" i="1"/>
  <c r="AO2479" i="1"/>
  <c r="AO2478" i="1"/>
  <c r="AO2477" i="1"/>
  <c r="AO2476" i="1"/>
  <c r="AO2475" i="1"/>
  <c r="AO2474" i="1"/>
  <c r="AO2473" i="1"/>
  <c r="AO2472" i="1"/>
  <c r="AO2471" i="1"/>
  <c r="AO2470" i="1"/>
  <c r="AO2469" i="1"/>
  <c r="AO2468" i="1"/>
  <c r="CW2467" i="1" l="1"/>
  <c r="CW2466" i="1"/>
  <c r="CW2465" i="1"/>
  <c r="CW2464" i="1"/>
  <c r="CW2463" i="1"/>
  <c r="CW2462" i="1"/>
  <c r="CW2461" i="1"/>
  <c r="CW2460" i="1"/>
  <c r="CW2459" i="1"/>
  <c r="CW2458" i="1"/>
  <c r="CW2457" i="1"/>
  <c r="CW2456" i="1"/>
  <c r="CW2455" i="1"/>
  <c r="CW2454" i="1"/>
  <c r="CW2453" i="1"/>
  <c r="CW2452" i="1"/>
  <c r="CW2451" i="1"/>
  <c r="CW2450" i="1"/>
  <c r="CW2449" i="1"/>
  <c r="CW2448" i="1"/>
  <c r="CW2447" i="1"/>
  <c r="CW2446" i="1"/>
  <c r="CW2445" i="1"/>
  <c r="CW2444" i="1"/>
  <c r="CW2443" i="1"/>
  <c r="CW2442" i="1"/>
  <c r="CW2373" i="1" l="1"/>
  <c r="CW2372" i="1"/>
  <c r="CW2371" i="1"/>
  <c r="CW2370" i="1"/>
  <c r="CW2369" i="1"/>
  <c r="CW2368" i="1"/>
  <c r="CW2367" i="1"/>
  <c r="CW2366" i="1"/>
  <c r="CW2365" i="1"/>
  <c r="CW2364" i="1"/>
  <c r="CW2363" i="1"/>
  <c r="CW2362" i="1"/>
  <c r="CW2361" i="1"/>
  <c r="CW2360" i="1"/>
  <c r="CW2359" i="1"/>
  <c r="CW2358" i="1"/>
  <c r="CW2357" i="1"/>
  <c r="CW2356" i="1"/>
  <c r="CW2355" i="1"/>
  <c r="CW2354" i="1"/>
  <c r="CW2353" i="1"/>
  <c r="CW2352" i="1"/>
  <c r="CW2351" i="1"/>
  <c r="CW2350" i="1"/>
  <c r="CW2349" i="1"/>
  <c r="CW2348" i="1"/>
  <c r="CW2347" i="1"/>
  <c r="CW2346" i="1"/>
  <c r="CW2345" i="1"/>
  <c r="CW2344" i="1"/>
  <c r="CW2343" i="1"/>
  <c r="CW2342" i="1"/>
  <c r="CW2341" i="1"/>
  <c r="CW2340" i="1"/>
  <c r="CW2339" i="1"/>
  <c r="CW2338" i="1"/>
  <c r="CW2337" i="1"/>
  <c r="CW2336" i="1"/>
  <c r="CW2335" i="1"/>
  <c r="CW2334" i="1"/>
  <c r="CW2333" i="1"/>
  <c r="CW2332" i="1"/>
  <c r="CW2331" i="1"/>
  <c r="CW2330" i="1"/>
  <c r="CW2328" i="1"/>
  <c r="CW2327" i="1"/>
  <c r="CW2326" i="1"/>
  <c r="CW2270" i="1"/>
  <c r="CW2269" i="1"/>
  <c r="CW2268" i="1"/>
  <c r="CW2267" i="1"/>
  <c r="CW2266" i="1"/>
  <c r="CW2265" i="1"/>
  <c r="CW2264" i="1"/>
  <c r="CW2263" i="1"/>
  <c r="CW2262" i="1"/>
  <c r="CW2261" i="1"/>
  <c r="CW2260" i="1"/>
  <c r="CW2259" i="1"/>
  <c r="CW2258" i="1"/>
  <c r="CW2257" i="1"/>
  <c r="CW2256" i="1"/>
  <c r="CW2255" i="1"/>
  <c r="CW2254" i="1"/>
  <c r="CW2253" i="1"/>
  <c r="CW2252" i="1"/>
  <c r="CW2251" i="1"/>
  <c r="CW2250" i="1"/>
  <c r="CW2249" i="1"/>
  <c r="CW2248" i="1"/>
  <c r="CW2247" i="1"/>
  <c r="CW2246" i="1"/>
  <c r="CW2245" i="1"/>
  <c r="CW2244" i="1"/>
  <c r="CW2243" i="1"/>
  <c r="CW2242" i="1"/>
  <c r="CW2241" i="1"/>
  <c r="CW2240" i="1"/>
  <c r="CW2239" i="1"/>
  <c r="CW2238" i="1"/>
  <c r="CW2237" i="1"/>
  <c r="CW2236" i="1"/>
  <c r="CW2235" i="1"/>
  <c r="CW2234" i="1"/>
  <c r="CW2233" i="1"/>
  <c r="CW2232" i="1"/>
  <c r="CW2231" i="1"/>
  <c r="CW2230" i="1"/>
  <c r="CW2229" i="1"/>
  <c r="CW2228" i="1"/>
  <c r="CW2227" i="1"/>
  <c r="CW2226" i="1"/>
  <c r="CW2225" i="1"/>
  <c r="CW2224" i="1"/>
  <c r="CW2223" i="1"/>
  <c r="CW2222" i="1"/>
  <c r="CW2221" i="1"/>
  <c r="CW2220" i="1"/>
  <c r="CW2219" i="1"/>
  <c r="CW2218" i="1"/>
  <c r="CW2217" i="1"/>
  <c r="CW2216" i="1"/>
  <c r="CW2215" i="1"/>
  <c r="CW2214" i="1"/>
  <c r="CW2213" i="1"/>
  <c r="CW2212" i="1"/>
  <c r="CW2211" i="1"/>
  <c r="CW2210" i="1"/>
  <c r="CW2209" i="1"/>
  <c r="CW2208" i="1"/>
  <c r="CW2188" i="1"/>
  <c r="CW2187" i="1"/>
  <c r="CW2186" i="1"/>
  <c r="CW2185" i="1"/>
  <c r="CW2184" i="1"/>
  <c r="CW2183" i="1"/>
  <c r="CW2182" i="1"/>
  <c r="CW2181" i="1"/>
  <c r="CW2180" i="1"/>
  <c r="CW2179" i="1"/>
  <c r="CW2178" i="1"/>
  <c r="CW2177" i="1"/>
  <c r="CW2176" i="1"/>
  <c r="CW2175" i="1"/>
  <c r="CW2174" i="1"/>
  <c r="CW2173" i="1"/>
  <c r="CW2172" i="1"/>
  <c r="CW2171" i="1"/>
  <c r="CW2170" i="1"/>
  <c r="CW2169" i="1"/>
  <c r="CW2168" i="1"/>
  <c r="CW2167" i="1"/>
  <c r="CW2166" i="1"/>
  <c r="CW2165" i="1"/>
  <c r="CW2164" i="1"/>
  <c r="CW2163" i="1"/>
  <c r="CW2162" i="1"/>
  <c r="CW2161" i="1"/>
  <c r="CW2160" i="1"/>
  <c r="CW2159" i="1"/>
  <c r="CW2158" i="1"/>
  <c r="CW2157" i="1"/>
  <c r="CW2156" i="1"/>
  <c r="CW2155" i="1"/>
  <c r="CW2154" i="1"/>
  <c r="CW2153" i="1"/>
  <c r="CW2152" i="1"/>
  <c r="CW2151" i="1"/>
  <c r="CW2150" i="1"/>
  <c r="CW2149" i="1"/>
  <c r="CW2148" i="1"/>
  <c r="CW2147" i="1"/>
  <c r="CW2146" i="1"/>
  <c r="CW2145" i="1"/>
  <c r="CW2144" i="1"/>
  <c r="CW2143" i="1"/>
  <c r="CW2142" i="1"/>
  <c r="CW2141" i="1"/>
  <c r="CW2140" i="1"/>
  <c r="CW2139" i="1"/>
  <c r="CW2138" i="1"/>
  <c r="CW2137" i="1"/>
  <c r="CW2136" i="1"/>
  <c r="CW2135" i="1"/>
  <c r="CW2134" i="1"/>
  <c r="CW1831" i="1" l="1"/>
  <c r="CW1830" i="1"/>
  <c r="CW1829" i="1"/>
  <c r="CW1828" i="1"/>
  <c r="CW1827" i="1"/>
  <c r="CW1826" i="1"/>
  <c r="CW1825" i="1"/>
  <c r="CW1824" i="1"/>
  <c r="CW1823" i="1"/>
  <c r="CW1822" i="1"/>
  <c r="CW1821" i="1"/>
  <c r="CW1820" i="1"/>
  <c r="CW1819" i="1"/>
  <c r="CW1818" i="1"/>
  <c r="CW1817" i="1"/>
  <c r="CW1816" i="1"/>
  <c r="CW1815" i="1"/>
  <c r="CW1814" i="1"/>
  <c r="CW1813" i="1"/>
  <c r="CW1812" i="1"/>
  <c r="CW1811" i="1"/>
  <c r="CW1810" i="1"/>
  <c r="CW1809" i="1"/>
  <c r="CW1808" i="1"/>
  <c r="CW1807" i="1"/>
  <c r="CW1806" i="1"/>
  <c r="CW1805" i="1"/>
  <c r="CW1804" i="1"/>
  <c r="CW1803" i="1"/>
  <c r="CW1802" i="1"/>
  <c r="CW1801" i="1"/>
  <c r="CW1800" i="1"/>
  <c r="CW1799" i="1"/>
  <c r="CW1798" i="1"/>
  <c r="CW1797" i="1"/>
  <c r="CW1796" i="1"/>
  <c r="CW1053" i="1" l="1"/>
  <c r="CW1052" i="1"/>
  <c r="CW1051" i="1"/>
  <c r="CW1050" i="1"/>
  <c r="CW1049" i="1"/>
  <c r="CW1048" i="1"/>
  <c r="CW1047" i="1"/>
  <c r="CW1046" i="1"/>
  <c r="CW1045" i="1"/>
  <c r="CW1044" i="1"/>
  <c r="CW1043" i="1"/>
  <c r="CW1042" i="1"/>
  <c r="CW1041" i="1"/>
  <c r="CW1040" i="1"/>
  <c r="CW1039" i="1"/>
  <c r="CW1038" i="1"/>
  <c r="CW1037" i="1"/>
  <c r="CW1036" i="1"/>
  <c r="CW1035" i="1"/>
  <c r="AO1035" i="1"/>
  <c r="CW1034" i="1"/>
  <c r="AO1034" i="1"/>
  <c r="CW1033" i="1"/>
  <c r="AO1033" i="1"/>
  <c r="CW1032" i="1"/>
  <c r="AO1032" i="1"/>
  <c r="CW1031" i="1"/>
  <c r="AO1031" i="1"/>
  <c r="CW1030" i="1"/>
  <c r="AO1030" i="1"/>
  <c r="CW1029" i="1"/>
  <c r="AO1029" i="1"/>
  <c r="CW1028" i="1"/>
  <c r="AO1028" i="1"/>
  <c r="CW1027" i="1"/>
  <c r="AO1027" i="1"/>
  <c r="CW1026" i="1"/>
  <c r="AO1026" i="1"/>
  <c r="CW1025" i="1"/>
  <c r="AO1025" i="1"/>
  <c r="CW1024" i="1"/>
  <c r="AO1024" i="1"/>
  <c r="CW1023" i="1"/>
  <c r="AO1023" i="1"/>
  <c r="CW1022" i="1"/>
  <c r="AO1022" i="1"/>
  <c r="CW1021" i="1"/>
  <c r="AO1021" i="1"/>
  <c r="CW1020" i="1"/>
  <c r="AO1020" i="1"/>
  <c r="CW1019" i="1"/>
  <c r="AO1019" i="1"/>
  <c r="CW1018" i="1"/>
  <c r="AO1018" i="1"/>
  <c r="CW1017" i="1"/>
  <c r="AO1017" i="1"/>
  <c r="CW1016" i="1"/>
  <c r="AO1016" i="1"/>
  <c r="CW1015" i="1"/>
  <c r="AO1015" i="1"/>
  <c r="CW1014" i="1"/>
  <c r="AO1014" i="1"/>
  <c r="CW1013" i="1"/>
  <c r="AO1013" i="1"/>
  <c r="CW1012" i="1"/>
  <c r="AO1012" i="1"/>
  <c r="CW1011" i="1"/>
  <c r="AO1011" i="1"/>
  <c r="CW1010" i="1"/>
  <c r="AO1010" i="1"/>
  <c r="CW1009" i="1"/>
  <c r="AO1009" i="1"/>
  <c r="CW1008" i="1"/>
  <c r="AO1008" i="1"/>
  <c r="AO894" i="1" l="1"/>
  <c r="AO893" i="1"/>
  <c r="AO892" i="1"/>
  <c r="AO891" i="1"/>
  <c r="AO890" i="1"/>
  <c r="AO889" i="1"/>
  <c r="AO888" i="1"/>
  <c r="AO887" i="1"/>
  <c r="CW894" i="1"/>
  <c r="CW893" i="1"/>
  <c r="CW892" i="1"/>
  <c r="CW891" i="1"/>
  <c r="CW890" i="1"/>
  <c r="CW889" i="1"/>
  <c r="CW888" i="1"/>
  <c r="CW887" i="1"/>
  <c r="CW1564" i="1"/>
  <c r="CW1563" i="1"/>
  <c r="CW1585" i="1"/>
  <c r="CW1584" i="1"/>
  <c r="CW1583" i="1"/>
  <c r="CW1582" i="1"/>
  <c r="CW1581" i="1"/>
  <c r="CW1580" i="1"/>
  <c r="CW1579" i="1"/>
  <c r="CW1578" i="1"/>
  <c r="CW1577" i="1"/>
  <c r="CW1576" i="1"/>
  <c r="CW1575" i="1"/>
  <c r="CW1574" i="1"/>
  <c r="CW1573" i="1"/>
  <c r="CW1572" i="1"/>
  <c r="CW1571" i="1"/>
  <c r="CW1570" i="1"/>
  <c r="CW1569" i="1"/>
  <c r="CW1568" i="1"/>
  <c r="CW1567" i="1"/>
  <c r="CW1566" i="1"/>
  <c r="CW1565" i="1"/>
  <c r="CW197" i="1" l="1"/>
  <c r="CW196" i="1"/>
  <c r="CW195" i="1"/>
  <c r="CW194" i="1"/>
  <c r="CW193" i="1"/>
  <c r="CW192" i="1"/>
  <c r="CW191" i="1"/>
  <c r="CW190" i="1"/>
  <c r="CW189" i="1"/>
  <c r="CW188" i="1"/>
  <c r="CW187" i="1"/>
  <c r="CW1295" i="1" l="1"/>
  <c r="CW1294" i="1"/>
  <c r="CW1293" i="1"/>
  <c r="CW1292" i="1"/>
  <c r="CW1291" i="1"/>
  <c r="CW1290" i="1"/>
  <c r="CW1289" i="1"/>
  <c r="CW1288" i="1"/>
  <c r="CW1287" i="1"/>
  <c r="CW1286" i="1"/>
  <c r="CW1285" i="1"/>
  <c r="CW1284" i="1"/>
  <c r="CW1271" i="1"/>
  <c r="CW1270" i="1"/>
  <c r="CW1269" i="1"/>
  <c r="CW1268" i="1"/>
  <c r="CW1267" i="1"/>
  <c r="CW1562" i="1" l="1"/>
  <c r="CW1549" i="1"/>
  <c r="CW1546" i="1"/>
  <c r="CW1543" i="1"/>
  <c r="AO1561" i="1"/>
  <c r="AO1560" i="1"/>
  <c r="AO1559" i="1"/>
  <c r="AO1558" i="1"/>
  <c r="AO1557" i="1"/>
  <c r="AO1556" i="1"/>
  <c r="AO1555" i="1"/>
  <c r="AO1554" i="1"/>
  <c r="AO1553" i="1"/>
  <c r="AO1552" i="1"/>
  <c r="AO1551" i="1"/>
  <c r="AO1550" i="1"/>
  <c r="AO1549" i="1"/>
  <c r="AO1548" i="1"/>
  <c r="AO1547" i="1"/>
  <c r="AO1546" i="1"/>
  <c r="AO1545" i="1"/>
  <c r="AO1544" i="1"/>
  <c r="AO1543" i="1"/>
  <c r="AO1542" i="1"/>
  <c r="AO1541" i="1"/>
  <c r="AO1540" i="1"/>
  <c r="AO1539" i="1"/>
  <c r="AO1538" i="1"/>
  <c r="AO1537" i="1"/>
  <c r="AO1536" i="1"/>
  <c r="AO1535" i="1"/>
  <c r="AO1534" i="1"/>
  <c r="AO1533" i="1"/>
  <c r="AO1532" i="1"/>
  <c r="AO1531" i="1"/>
  <c r="AO1530" i="1"/>
  <c r="AO1529" i="1"/>
  <c r="AO1528" i="1"/>
  <c r="AO1527" i="1"/>
  <c r="AO1526" i="1"/>
  <c r="AO1525" i="1"/>
  <c r="AO1524" i="1"/>
  <c r="CW1340" i="1" l="1"/>
  <c r="CW1338" i="1"/>
  <c r="CW1336" i="1"/>
  <c r="CW1334" i="1"/>
  <c r="CW1333" i="1"/>
  <c r="CW1332" i="1"/>
  <c r="CW1331" i="1"/>
  <c r="CW1327" i="1"/>
  <c r="CW1326" i="1"/>
  <c r="CW1325" i="1"/>
  <c r="CW1324" i="1"/>
  <c r="CW1323" i="1"/>
  <c r="CW1322" i="1"/>
  <c r="CW1318" i="1"/>
  <c r="CW1317" i="1"/>
  <c r="CW1316" i="1"/>
  <c r="CW1315" i="1"/>
  <c r="CW1314" i="1"/>
  <c r="CW1313" i="1"/>
  <c r="CW1312" i="1"/>
  <c r="CW1311" i="1"/>
  <c r="CW1310" i="1"/>
  <c r="CW1309" i="1"/>
  <c r="AO1523" i="1" l="1"/>
  <c r="AO1522" i="1"/>
  <c r="AO1521" i="1"/>
  <c r="AO1520" i="1"/>
  <c r="AO1519" i="1"/>
  <c r="AO1518" i="1"/>
  <c r="AO1517" i="1"/>
  <c r="AO1516" i="1"/>
  <c r="AO1515" i="1"/>
  <c r="AO1514" i="1"/>
  <c r="AO1513" i="1"/>
  <c r="AO1512" i="1"/>
  <c r="AO1511" i="1"/>
  <c r="AO1510" i="1"/>
  <c r="AO1509" i="1"/>
  <c r="AO1508" i="1"/>
  <c r="AO1507" i="1"/>
  <c r="AO1506" i="1"/>
  <c r="AO1505" i="1"/>
  <c r="AO1504" i="1"/>
  <c r="AO1503" i="1"/>
  <c r="AO1502" i="1"/>
  <c r="AO1501" i="1"/>
  <c r="AO1500" i="1"/>
  <c r="AO1499" i="1"/>
  <c r="AO1498" i="1"/>
  <c r="AO1497" i="1"/>
  <c r="AO1496" i="1"/>
  <c r="AO1495" i="1"/>
  <c r="AO1494" i="1"/>
  <c r="AO1493" i="1"/>
  <c r="AO1484" i="1"/>
  <c r="AO1483" i="1"/>
  <c r="AO1482" i="1"/>
  <c r="AO1481" i="1"/>
  <c r="AO1480" i="1"/>
  <c r="AO1479" i="1"/>
  <c r="AO1478" i="1"/>
  <c r="AO1477" i="1"/>
  <c r="AO1476" i="1"/>
  <c r="AO1475" i="1"/>
  <c r="AO1474" i="1"/>
  <c r="AO1473" i="1"/>
  <c r="AO1472" i="1"/>
  <c r="AO1471" i="1"/>
  <c r="AO1470" i="1"/>
  <c r="AO1469" i="1"/>
  <c r="AO1468" i="1"/>
  <c r="AO1467" i="1"/>
  <c r="AO1466" i="1"/>
  <c r="AO1465" i="1"/>
  <c r="AO1464" i="1"/>
  <c r="AO1463" i="1"/>
  <c r="AO1462" i="1"/>
  <c r="AO1461" i="1"/>
  <c r="AO1460" i="1"/>
  <c r="AO1459" i="1"/>
  <c r="AO1458" i="1"/>
  <c r="AO1457" i="1"/>
  <c r="AO1456" i="1"/>
  <c r="AO1455" i="1"/>
  <c r="AO1454" i="1"/>
  <c r="AO1453" i="1"/>
  <c r="AO1452" i="1"/>
  <c r="AO1451" i="1"/>
  <c r="AO1450" i="1"/>
  <c r="AO1449" i="1"/>
  <c r="AO1448" i="1"/>
  <c r="AO1447" i="1"/>
  <c r="AO1446" i="1"/>
  <c r="AO1445" i="1"/>
  <c r="AO1444" i="1"/>
  <c r="AO1443" i="1"/>
  <c r="AO1442" i="1"/>
  <c r="AO1441" i="1"/>
  <c r="AO1440" i="1"/>
  <c r="AO1439" i="1"/>
  <c r="AO1438" i="1"/>
  <c r="AO1437" i="1"/>
  <c r="AO1436" i="1"/>
  <c r="AO1435" i="1"/>
  <c r="AO1434" i="1"/>
  <c r="AO1433" i="1"/>
  <c r="AO1432" i="1"/>
  <c r="AO1431" i="1"/>
  <c r="AO1430" i="1"/>
  <c r="AO1429" i="1"/>
  <c r="AO1428" i="1"/>
  <c r="AO1427" i="1"/>
  <c r="AO1426" i="1"/>
  <c r="AO1425" i="1"/>
  <c r="AO1424" i="1"/>
  <c r="AO1423" i="1"/>
  <c r="AO1422" i="1"/>
  <c r="AO1421" i="1"/>
  <c r="AO1420" i="1"/>
  <c r="AO1419" i="1"/>
  <c r="AO1418" i="1"/>
  <c r="AO1417" i="1"/>
  <c r="AO1416" i="1"/>
  <c r="AO1415" i="1"/>
  <c r="AO1414" i="1"/>
  <c r="AO1413" i="1"/>
  <c r="AO1412" i="1"/>
  <c r="AO1411" i="1"/>
  <c r="AO1410" i="1"/>
  <c r="AO1409" i="1"/>
  <c r="AO1408" i="1"/>
  <c r="AO1407" i="1"/>
  <c r="AO1406" i="1"/>
  <c r="AO1405" i="1"/>
  <c r="AO1404" i="1"/>
  <c r="AO1403" i="1"/>
  <c r="AO1402" i="1"/>
  <c r="AO1401" i="1"/>
  <c r="AO1400" i="1"/>
  <c r="AO1399" i="1"/>
  <c r="AO1398" i="1"/>
  <c r="AO1397" i="1"/>
  <c r="AO1396" i="1"/>
  <c r="AO1395" i="1"/>
  <c r="AO1394" i="1"/>
  <c r="AO1393" i="1"/>
  <c r="AO1392" i="1"/>
  <c r="AO1391" i="1"/>
  <c r="AO1390" i="1"/>
  <c r="AO1389" i="1"/>
  <c r="AO1388" i="1"/>
  <c r="AO1387" i="1"/>
  <c r="AO1386" i="1"/>
  <c r="AO1385" i="1"/>
  <c r="AO1384" i="1"/>
  <c r="AO1383" i="1"/>
  <c r="AO1382" i="1"/>
  <c r="AO1381" i="1"/>
  <c r="AO1380" i="1"/>
  <c r="AO1379" i="1"/>
  <c r="AO1378" i="1"/>
  <c r="AO1377" i="1"/>
  <c r="AO1376" i="1"/>
  <c r="AO1375" i="1"/>
  <c r="AO1374" i="1"/>
  <c r="AO1373" i="1"/>
  <c r="AO1372" i="1"/>
  <c r="AO1371" i="1"/>
  <c r="AO1370" i="1"/>
  <c r="AO1369" i="1"/>
  <c r="AO1368" i="1"/>
  <c r="AO1367" i="1"/>
  <c r="AO1366" i="1"/>
  <c r="AO1365" i="1"/>
  <c r="AO1364" i="1"/>
  <c r="AO1363" i="1"/>
  <c r="AO1362" i="1"/>
  <c r="AO1361" i="1"/>
  <c r="AO1360" i="1"/>
  <c r="AO1359" i="1"/>
  <c r="AO1358" i="1"/>
  <c r="AO1357" i="1"/>
  <c r="AO1356" i="1"/>
  <c r="AO1355" i="1"/>
  <c r="AO1354" i="1"/>
  <c r="AO1353" i="1"/>
  <c r="AO1352" i="1"/>
  <c r="AO1351" i="1"/>
  <c r="AO1350" i="1"/>
  <c r="AO1349" i="1"/>
  <c r="AO1348" i="1"/>
  <c r="AO1347" i="1"/>
  <c r="AO1346" i="1"/>
  <c r="AO1345" i="1"/>
  <c r="AO1344" i="1"/>
  <c r="AO1343" i="1"/>
  <c r="AO1342" i="1"/>
  <c r="AO1341" i="1"/>
  <c r="AO1340" i="1"/>
  <c r="AO1339" i="1"/>
  <c r="AO1338" i="1"/>
  <c r="AO1337" i="1"/>
  <c r="AO1336" i="1"/>
  <c r="AO1335" i="1"/>
  <c r="AO1334" i="1"/>
  <c r="AO1333" i="1"/>
  <c r="AO1332" i="1"/>
  <c r="AO1331" i="1"/>
  <c r="AO1330" i="1"/>
  <c r="AO1329" i="1"/>
  <c r="AO1328" i="1"/>
  <c r="AO1327" i="1"/>
  <c r="AO1326" i="1"/>
  <c r="AO1325" i="1"/>
  <c r="AO1324" i="1"/>
  <c r="AO1323" i="1"/>
  <c r="AO1322" i="1"/>
  <c r="AO1321" i="1"/>
  <c r="AO1320" i="1"/>
  <c r="AO1319" i="1"/>
  <c r="AO1318" i="1"/>
  <c r="AO1317" i="1"/>
  <c r="AO1316" i="1"/>
  <c r="AO1315" i="1"/>
  <c r="AO1314" i="1"/>
  <c r="AO1313" i="1"/>
  <c r="AO1312" i="1"/>
  <c r="AO1311" i="1"/>
  <c r="AO1310" i="1"/>
  <c r="AO1309" i="1"/>
  <c r="AO1299" i="1"/>
  <c r="AO1298" i="1"/>
  <c r="AO1297" i="1"/>
  <c r="AO1296" i="1"/>
  <c r="AO1295" i="1"/>
  <c r="AO1294" i="1"/>
  <c r="AO1293" i="1"/>
  <c r="AO1292" i="1"/>
  <c r="AO1291" i="1"/>
  <c r="AO1290" i="1"/>
  <c r="AO1289" i="1"/>
  <c r="AO1288" i="1"/>
  <c r="AO1287" i="1"/>
  <c r="AO1286" i="1"/>
  <c r="AO1285" i="1"/>
  <c r="AO1284" i="1"/>
  <c r="AO1283" i="1"/>
  <c r="AO1282" i="1"/>
  <c r="AO1281" i="1"/>
  <c r="AO1280" i="1"/>
  <c r="AO1279" i="1"/>
  <c r="AO1278" i="1"/>
  <c r="AO1277" i="1"/>
  <c r="AO1276" i="1"/>
  <c r="AO1275" i="1"/>
  <c r="AO1274" i="1"/>
  <c r="AO1273" i="1"/>
  <c r="AO1272" i="1"/>
  <c r="AO1271" i="1"/>
  <c r="AO1270" i="1"/>
  <c r="AO1269" i="1"/>
  <c r="AO1268" i="1"/>
  <c r="AO1267" i="1"/>
  <c r="AO1266" i="1"/>
  <c r="AO1265" i="1"/>
  <c r="AO1264" i="1"/>
  <c r="AO1263" i="1"/>
  <c r="AO1262" i="1"/>
  <c r="AO1261" i="1"/>
  <c r="AO1260" i="1"/>
  <c r="AO1259" i="1"/>
  <c r="AO1258" i="1"/>
  <c r="AO1256" i="1"/>
  <c r="AO1255" i="1"/>
  <c r="AO1254" i="1"/>
  <c r="AO1253" i="1"/>
  <c r="AO1252" i="1"/>
  <c r="AO1251" i="1"/>
  <c r="AO1250" i="1"/>
  <c r="AO1249" i="1"/>
  <c r="AO1248" i="1"/>
  <c r="AO1247" i="1"/>
  <c r="AO1246" i="1"/>
  <c r="AO1245" i="1"/>
  <c r="AO1244" i="1"/>
  <c r="AO1243" i="1"/>
  <c r="AO1242" i="1"/>
  <c r="AO1241" i="1"/>
  <c r="AO1240" i="1"/>
  <c r="AO1239" i="1"/>
  <c r="AO1238" i="1"/>
  <c r="AO1237" i="1"/>
  <c r="AO1236" i="1"/>
  <c r="AO1235" i="1"/>
  <c r="AO1234" i="1"/>
  <c r="AO1233" i="1"/>
  <c r="AO1232" i="1"/>
  <c r="AO1231" i="1"/>
  <c r="AO1230" i="1"/>
  <c r="AO1229" i="1"/>
  <c r="AO1228" i="1"/>
  <c r="AO1227" i="1"/>
  <c r="AO1226" i="1"/>
  <c r="AO1225" i="1"/>
  <c r="AO1224" i="1"/>
  <c r="AO1223" i="1"/>
  <c r="AO1222" i="1"/>
  <c r="AO1221" i="1"/>
  <c r="AO1220" i="1"/>
  <c r="AO1219" i="1"/>
  <c r="AO1218" i="1"/>
  <c r="AO1217" i="1"/>
  <c r="AO1216" i="1"/>
  <c r="AO1215" i="1"/>
  <c r="AO1214" i="1"/>
  <c r="AO1213" i="1"/>
  <c r="AO1212" i="1"/>
  <c r="AO1211" i="1"/>
  <c r="AO1210" i="1"/>
  <c r="AO1209" i="1"/>
  <c r="AO1208" i="1"/>
  <c r="AO1207" i="1"/>
  <c r="AO1206" i="1"/>
  <c r="AO1205" i="1"/>
  <c r="AO1204" i="1"/>
  <c r="AO1203" i="1"/>
  <c r="AO1202" i="1"/>
  <c r="AO1201" i="1"/>
  <c r="AO1200" i="1"/>
  <c r="AO1199" i="1"/>
  <c r="AO1198" i="1"/>
  <c r="AO1197" i="1"/>
  <c r="AO1194" i="1"/>
  <c r="AO1193" i="1"/>
  <c r="AO1192" i="1"/>
  <c r="AO1191" i="1"/>
  <c r="AO1190" i="1"/>
  <c r="AO1189" i="1"/>
  <c r="AO1188" i="1"/>
  <c r="AO1187" i="1"/>
  <c r="AO1186" i="1"/>
  <c r="AO1185" i="1"/>
  <c r="AO1184" i="1"/>
  <c r="AO1183" i="1"/>
  <c r="AO1182" i="1"/>
  <c r="AO1181" i="1"/>
  <c r="AO1180" i="1"/>
  <c r="AO1179" i="1"/>
  <c r="AO1178" i="1"/>
  <c r="AO1177" i="1"/>
  <c r="AO1176" i="1"/>
  <c r="AO1175" i="1"/>
  <c r="AO1174" i="1"/>
  <c r="AO1173" i="1"/>
  <c r="AO1172" i="1"/>
  <c r="AO1171" i="1"/>
  <c r="AO1170" i="1"/>
  <c r="AO1169" i="1"/>
  <c r="AO1168" i="1"/>
  <c r="AO1167" i="1"/>
  <c r="AO1166" i="1"/>
  <c r="AO1165" i="1"/>
  <c r="AO1164" i="1"/>
  <c r="AO1163" i="1"/>
  <c r="AO1162" i="1"/>
  <c r="AO1161" i="1"/>
  <c r="AO1160" i="1"/>
  <c r="AO1159" i="1"/>
  <c r="AO1156" i="1"/>
  <c r="AO1154" i="1"/>
  <c r="AO1151" i="1"/>
  <c r="AO1149" i="1"/>
  <c r="AO1148" i="1"/>
  <c r="AO1147" i="1"/>
  <c r="AO1146" i="1"/>
  <c r="AO1145" i="1"/>
  <c r="AO1144" i="1"/>
  <c r="AO1143" i="1"/>
  <c r="AO1142" i="1"/>
  <c r="AO1141" i="1"/>
  <c r="AO1140" i="1"/>
  <c r="AO1139" i="1"/>
  <c r="AO1138" i="1"/>
  <c r="AO1137" i="1"/>
  <c r="AO1136" i="1"/>
  <c r="AO1135" i="1"/>
  <c r="AO1134" i="1"/>
  <c r="AO1133" i="1"/>
  <c r="AO1132" i="1"/>
  <c r="AO1131" i="1"/>
  <c r="AO1130" i="1"/>
  <c r="AO1129" i="1"/>
  <c r="AO1128" i="1"/>
  <c r="AO1127" i="1"/>
  <c r="AO1126"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5"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1" i="1"/>
  <c r="AO1070" i="1"/>
  <c r="AO1069" i="1"/>
  <c r="AO1068" i="1"/>
  <c r="AO1067" i="1"/>
  <c r="AO1066" i="1"/>
  <c r="AO1065" i="1"/>
  <c r="AO1064" i="1"/>
  <c r="AO1063" i="1"/>
  <c r="AO1062" i="1"/>
  <c r="AO1061" i="1"/>
  <c r="AO1060" i="1"/>
  <c r="AO1059" i="1"/>
  <c r="AO1058" i="1"/>
  <c r="AO1057" i="1"/>
  <c r="AO1056" i="1"/>
  <c r="AO1055" i="1"/>
  <c r="AO956" i="1"/>
  <c r="AO955" i="1"/>
  <c r="AO951"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7"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3" i="1"/>
  <c r="AO902" i="1"/>
  <c r="AO901" i="1"/>
  <c r="AO900" i="1"/>
  <c r="AO899" i="1"/>
  <c r="AO898" i="1"/>
  <c r="AO897" i="1"/>
  <c r="AO896" i="1"/>
  <c r="AO895" i="1"/>
  <c r="AO886" i="1"/>
  <c r="AO885" i="1"/>
  <c r="AO884" i="1"/>
  <c r="AO883" i="1"/>
  <c r="AO882" i="1"/>
  <c r="AO881" i="1"/>
  <c r="AO880" i="1"/>
  <c r="AO879"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5"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1"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7"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3" i="1"/>
  <c r="AO782" i="1"/>
  <c r="AO781" i="1"/>
  <c r="AO780" i="1"/>
  <c r="AO779" i="1"/>
  <c r="AO778" i="1"/>
  <c r="AO777" i="1"/>
  <c r="AO776" i="1"/>
  <c r="AO775" i="1"/>
  <c r="AO774" i="1"/>
  <c r="AO773" i="1"/>
  <c r="AO772" i="1"/>
  <c r="AO771" i="1"/>
  <c r="AO770" i="1"/>
  <c r="AO769" i="1"/>
  <c r="AO768" i="1"/>
  <c r="AO767" i="1"/>
  <c r="AO766" i="1"/>
  <c r="AO765" i="1"/>
  <c r="AO764" i="1"/>
  <c r="AO756" i="1"/>
  <c r="AO740" i="1"/>
  <c r="AO737" i="1"/>
  <c r="AO736" i="1"/>
  <c r="AO735"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1" i="1"/>
  <c r="AO710" i="1"/>
  <c r="AO709" i="1"/>
  <c r="AO708" i="1"/>
  <c r="AO707" i="1"/>
  <c r="AO706" i="1"/>
  <c r="AO705" i="1"/>
  <c r="AO704" i="1"/>
  <c r="AO703" i="1"/>
  <c r="AO702" i="1"/>
  <c r="AO701" i="1"/>
  <c r="AO700" i="1"/>
  <c r="AO699" i="1"/>
  <c r="AO698" i="1"/>
  <c r="AO697" i="1"/>
  <c r="AO696" i="1"/>
  <c r="AO695" i="1"/>
  <c r="AO694" i="1"/>
  <c r="AO693" i="1"/>
  <c r="AO692" i="1"/>
  <c r="AO691" i="1"/>
  <c r="AO690" i="1"/>
  <c r="AO689" i="1"/>
  <c r="AO673" i="1"/>
  <c r="AO657" i="1"/>
  <c r="AO644" i="1"/>
  <c r="AO643" i="1"/>
  <c r="AO642" i="1"/>
  <c r="AO641" i="1"/>
  <c r="AO640" i="1"/>
  <c r="AO639"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5"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1"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7" i="1"/>
  <c r="AO566" i="1"/>
  <c r="AO565" i="1"/>
  <c r="AO564" i="1"/>
  <c r="AO563" i="1"/>
  <c r="AO562" i="1"/>
  <c r="AO561" i="1"/>
  <c r="AO554" i="1"/>
  <c r="AO553" i="1"/>
  <c r="AO551" i="1"/>
  <c r="AO550" i="1"/>
  <c r="AO549" i="1"/>
  <c r="AO548" i="1"/>
  <c r="AO547" i="1"/>
  <c r="AO546" i="1"/>
  <c r="AO543"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9"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59"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26" i="1"/>
  <c r="AO425" i="1"/>
  <c r="AO424" i="1"/>
  <c r="AO423" i="1"/>
  <c r="AO422" i="1"/>
  <c r="AO421" i="1"/>
  <c r="AO420" i="1"/>
  <c r="AO419" i="1"/>
  <c r="AO418" i="1"/>
  <c r="AO417" i="1"/>
  <c r="AO416" i="1"/>
  <c r="AO415" i="1"/>
  <c r="AO414" i="1"/>
  <c r="AO413" i="1"/>
  <c r="AO412" i="1"/>
  <c r="AO411" i="1"/>
  <c r="AO410" i="1"/>
  <c r="AO409" i="1"/>
  <c r="AO408" i="1"/>
  <c r="AO407" i="1"/>
  <c r="AO406" i="1"/>
  <c r="AO405" i="1"/>
  <c r="AO400" i="1"/>
  <c r="AO399" i="1"/>
  <c r="AO394" i="1"/>
  <c r="AO393" i="1"/>
  <c r="AO391" i="1"/>
  <c r="AO390" i="1"/>
  <c r="AO389" i="1"/>
  <c r="AO388" i="1"/>
  <c r="AO385" i="1"/>
  <c r="AO384" i="1"/>
  <c r="AO383" i="1"/>
  <c r="AO382" i="1"/>
  <c r="AO381" i="1"/>
  <c r="AO379" i="1"/>
  <c r="AO378" i="1"/>
  <c r="AO377" i="1"/>
  <c r="AO376" i="1"/>
  <c r="AO375" i="1"/>
  <c r="AO374" i="1"/>
  <c r="AO431"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CW1523" i="1"/>
  <c r="CW1522" i="1"/>
  <c r="CW1521" i="1"/>
  <c r="CW1520" i="1"/>
  <c r="CW1519" i="1"/>
  <c r="CW1518" i="1"/>
  <c r="CW1517" i="1"/>
  <c r="CW1516" i="1"/>
  <c r="CW1515" i="1"/>
  <c r="CW1514" i="1"/>
  <c r="CW1513" i="1"/>
  <c r="CW1512" i="1"/>
  <c r="CW1511" i="1"/>
  <c r="CW1510" i="1"/>
  <c r="CW1509" i="1"/>
  <c r="CW1508" i="1"/>
  <c r="CW1507" i="1"/>
  <c r="CW1506" i="1"/>
  <c r="CW1505" i="1"/>
  <c r="CW1504" i="1"/>
  <c r="CW1503" i="1"/>
  <c r="CW1502" i="1"/>
  <c r="CW1501" i="1"/>
  <c r="CW1500" i="1"/>
  <c r="CW1499" i="1"/>
  <c r="CW1498" i="1"/>
  <c r="CW1497" i="1"/>
  <c r="CW1496" i="1"/>
  <c r="CW1495" i="1"/>
  <c r="CW1494" i="1"/>
  <c r="CW1493" i="1"/>
  <c r="CW1492" i="1"/>
  <c r="CW1491" i="1"/>
  <c r="CW1490" i="1"/>
  <c r="CW1489" i="1"/>
  <c r="CW1488" i="1"/>
  <c r="CW1487" i="1"/>
  <c r="CW1486" i="1"/>
  <c r="CW1485" i="1"/>
  <c r="CW1425" i="1" l="1"/>
  <c r="CW1424" i="1"/>
  <c r="CW1423" i="1"/>
  <c r="CW1422" i="1"/>
  <c r="CW1421" i="1"/>
  <c r="CW1420" i="1"/>
  <c r="CW1419" i="1"/>
  <c r="CW1418" i="1"/>
  <c r="CW1417" i="1"/>
  <c r="CW1416" i="1"/>
  <c r="CW1415" i="1"/>
  <c r="CW1414" i="1"/>
  <c r="CW1413" i="1"/>
  <c r="CW1412" i="1"/>
  <c r="CW1411" i="1"/>
  <c r="CW1410" i="1"/>
  <c r="CW1409" i="1"/>
  <c r="CW1408" i="1"/>
  <c r="CW1407" i="1"/>
  <c r="CW1406" i="1"/>
  <c r="CW1405" i="1"/>
  <c r="CW1404" i="1"/>
  <c r="CW1403" i="1"/>
  <c r="CW1402" i="1"/>
  <c r="CW1401" i="1"/>
  <c r="CW1400" i="1"/>
  <c r="CW1399" i="1"/>
  <c r="CW1398" i="1"/>
  <c r="CW1397" i="1"/>
  <c r="CW1396" i="1"/>
  <c r="CW1395" i="1"/>
  <c r="CW1394" i="1"/>
  <c r="CW1393" i="1"/>
  <c r="CW1392" i="1"/>
  <c r="CW1391" i="1"/>
  <c r="CW1390" i="1"/>
  <c r="CW1389" i="1"/>
  <c r="CW1388" i="1"/>
  <c r="CW1387" i="1"/>
  <c r="CW1386" i="1"/>
  <c r="CW1385" i="1"/>
  <c r="CW1384" i="1"/>
  <c r="CW1383" i="1"/>
  <c r="CW1382" i="1"/>
  <c r="CW1381" i="1"/>
  <c r="CW1380" i="1"/>
  <c r="CW1379" i="1"/>
  <c r="CW1378" i="1"/>
  <c r="CW1377" i="1"/>
  <c r="CW1376" i="1"/>
  <c r="CW1375" i="1"/>
  <c r="CW1374" i="1"/>
  <c r="CW1373" i="1"/>
  <c r="CW1372" i="1"/>
  <c r="CW1371" i="1"/>
  <c r="CW1370" i="1"/>
  <c r="CW1369" i="1"/>
  <c r="CW1368" i="1"/>
  <c r="CW1367" i="1"/>
  <c r="CW1366" i="1"/>
  <c r="CW1365" i="1"/>
  <c r="CW1364" i="1"/>
  <c r="CW1363" i="1"/>
  <c r="CW1362" i="1"/>
  <c r="CW1361" i="1"/>
  <c r="CW1360" i="1"/>
  <c r="CW1359" i="1"/>
  <c r="CW1358" i="1"/>
  <c r="CW1357" i="1"/>
  <c r="CW1356" i="1"/>
  <c r="CW1355" i="1"/>
  <c r="CW1354" i="1"/>
  <c r="CW1353" i="1"/>
  <c r="CW1352" i="1"/>
  <c r="CW1351" i="1"/>
  <c r="CW1350" i="1"/>
  <c r="CW1349" i="1"/>
  <c r="CW1348" i="1"/>
  <c r="CW1347" i="1"/>
  <c r="CW1346" i="1"/>
  <c r="CW1345" i="1"/>
  <c r="CW1344" i="1"/>
  <c r="CW1343" i="1"/>
  <c r="CW1342" i="1"/>
  <c r="CW116" i="1" l="1"/>
  <c r="CW115" i="1"/>
  <c r="CW114" i="1"/>
  <c r="CW113" i="1"/>
  <c r="CW112" i="1"/>
  <c r="CW111" i="1"/>
  <c r="CW110" i="1"/>
  <c r="CW109" i="1"/>
  <c r="CW108" i="1"/>
  <c r="CW107" i="1"/>
  <c r="CW106" i="1"/>
  <c r="CW105" i="1"/>
  <c r="CW104" i="1"/>
  <c r="CW103" i="1"/>
  <c r="CW102" i="1"/>
  <c r="CW101" i="1"/>
  <c r="CW100" i="1"/>
  <c r="CW99" i="1"/>
  <c r="CW98" i="1"/>
  <c r="CW97" i="1"/>
  <c r="CW96" i="1"/>
  <c r="CW95" i="1"/>
  <c r="CW94" i="1"/>
  <c r="CW93" i="1"/>
  <c r="CW92" i="1"/>
  <c r="CW91" i="1"/>
  <c r="CW90" i="1"/>
  <c r="CW89" i="1"/>
  <c r="CW88" i="1"/>
  <c r="CW87" i="1"/>
  <c r="CW86" i="1"/>
  <c r="CW85" i="1"/>
  <c r="CW84" i="1"/>
  <c r="CW83" i="1"/>
  <c r="CW82" i="1"/>
  <c r="CW81" i="1"/>
  <c r="CW80" i="1"/>
  <c r="CW79" i="1"/>
  <c r="CW78" i="1"/>
  <c r="CW77" i="1"/>
  <c r="CW76" i="1"/>
  <c r="CW75" i="1"/>
  <c r="CW74" i="1"/>
  <c r="CW73" i="1"/>
  <c r="CW72" i="1"/>
  <c r="CW71" i="1"/>
  <c r="CW70" i="1"/>
  <c r="CW69" i="1"/>
  <c r="CW68" i="1"/>
  <c r="CW67" i="1"/>
  <c r="CW66" i="1"/>
  <c r="CW65" i="1"/>
  <c r="CW64" i="1"/>
  <c r="CW63" i="1"/>
  <c r="CW62" i="1"/>
  <c r="CW61" i="1"/>
  <c r="CW60" i="1"/>
  <c r="CW59" i="1"/>
  <c r="CW58" i="1"/>
  <c r="CW57" i="1"/>
  <c r="CW56" i="1"/>
  <c r="CW55" i="1"/>
  <c r="CW1263" i="1" l="1"/>
  <c r="CW1262" i="1"/>
  <c r="CW1261" i="1"/>
  <c r="CW1299" i="1"/>
  <c r="CW1298" i="1"/>
  <c r="CW1297" i="1"/>
  <c r="CW1296" i="1"/>
  <c r="CW1250" i="1"/>
  <c r="CW1249" i="1"/>
  <c r="CW1248" i="1"/>
  <c r="CW1247" i="1"/>
  <c r="CW1246" i="1"/>
  <c r="CW1245" i="1"/>
  <c r="CW1244" i="1"/>
  <c r="CW1243" i="1"/>
  <c r="CW1242" i="1"/>
  <c r="CW1241" i="1"/>
  <c r="CW1240" i="1"/>
  <c r="CW1239" i="1"/>
  <c r="CW1238" i="1"/>
  <c r="CW1237" i="1"/>
  <c r="CW1236" i="1"/>
  <c r="CW1235" i="1"/>
  <c r="CW431" i="1" l="1"/>
  <c r="CW1234" i="1" l="1"/>
  <c r="CW1233" i="1"/>
  <c r="CW1232" i="1"/>
  <c r="CW1231" i="1"/>
  <c r="CW1230" i="1"/>
  <c r="CW1229" i="1"/>
  <c r="CW1228" i="1"/>
  <c r="CW1227" i="1"/>
  <c r="CW1226" i="1"/>
  <c r="CW1225" i="1"/>
  <c r="CW1224" i="1"/>
  <c r="CW1223" i="1"/>
  <c r="CW1222" i="1"/>
  <c r="CW1221" i="1"/>
  <c r="CW1220" i="1"/>
  <c r="CW1219" i="1"/>
  <c r="CW1218" i="1"/>
  <c r="CW1217" i="1"/>
  <c r="CW1216" i="1"/>
  <c r="CW1215" i="1"/>
  <c r="CW1214" i="1"/>
  <c r="CW1212" i="1"/>
  <c r="CW1211" i="1"/>
  <c r="CW1210" i="1"/>
  <c r="CW1209" i="1"/>
  <c r="CW1208" i="1"/>
  <c r="CW1207" i="1"/>
  <c r="CW1206" i="1"/>
  <c r="CW1205" i="1"/>
  <c r="CW1204" i="1"/>
  <c r="CW1203" i="1"/>
  <c r="CW1202" i="1"/>
  <c r="CW1201" i="1"/>
  <c r="CW1200" i="1"/>
  <c r="CW1199" i="1"/>
  <c r="CW1198" i="1"/>
  <c r="CW1197" i="1"/>
  <c r="CW1194" i="1"/>
  <c r="CW1193" i="1"/>
  <c r="CW1192" i="1"/>
  <c r="CW1190" i="1"/>
  <c r="CW1189" i="1"/>
  <c r="CW1188" i="1"/>
  <c r="CW1187" i="1"/>
  <c r="CW1186" i="1"/>
  <c r="CW1185" i="1"/>
  <c r="CW1184" i="1"/>
  <c r="CW1182" i="1"/>
  <c r="CW1181" i="1"/>
  <c r="CW1180" i="1"/>
  <c r="CW1179" i="1"/>
  <c r="CW1178" i="1"/>
  <c r="CW1177" i="1"/>
  <c r="CW1175" i="1"/>
  <c r="CW1174" i="1"/>
  <c r="CW1173" i="1"/>
  <c r="CW1172" i="1"/>
  <c r="CW1171" i="1"/>
  <c r="CW1170" i="1"/>
  <c r="CW1169" i="1"/>
  <c r="CW1166" i="1"/>
  <c r="CW1165" i="1"/>
  <c r="CW1164" i="1"/>
  <c r="CW1163" i="1"/>
  <c r="CW1162" i="1"/>
  <c r="CW1161" i="1"/>
  <c r="CW1160" i="1"/>
  <c r="CW1159" i="1"/>
  <c r="CW1158" i="1"/>
  <c r="CW1157" i="1"/>
  <c r="CW1156" i="1"/>
  <c r="CW1155" i="1"/>
  <c r="CW1154" i="1"/>
  <c r="CW1153" i="1"/>
  <c r="CW1152" i="1"/>
  <c r="CW1151" i="1"/>
  <c r="CW1111" i="1"/>
  <c r="CW1110" i="1"/>
  <c r="CW1109" i="1"/>
  <c r="CW1108" i="1"/>
  <c r="CW1107" i="1"/>
  <c r="CW1106" i="1"/>
  <c r="CW1105" i="1"/>
  <c r="CW1104" i="1"/>
  <c r="CW1083" i="1"/>
  <c r="CW1082" i="1"/>
  <c r="CW1080" i="1"/>
  <c r="CW1079" i="1"/>
  <c r="CW1060" i="1"/>
  <c r="CW1059" i="1"/>
  <c r="CW1058" i="1"/>
  <c r="CW1057" i="1"/>
  <c r="CW1056" i="1"/>
  <c r="CW1055" i="1"/>
  <c r="CW980" i="1"/>
  <c r="CW979" i="1"/>
  <c r="CW976" i="1"/>
  <c r="CW975" i="1"/>
  <c r="CW974" i="1"/>
  <c r="CW972" i="1"/>
  <c r="CW971" i="1"/>
  <c r="CW968" i="1"/>
  <c r="CW967" i="1"/>
  <c r="CW966" i="1"/>
  <c r="CW965" i="1"/>
  <c r="CW964" i="1"/>
  <c r="CW963" i="1"/>
  <c r="CW959" i="1"/>
  <c r="CW958" i="1"/>
  <c r="CW957" i="1"/>
  <c r="CW956" i="1"/>
  <c r="CW942" i="1"/>
  <c r="CW941" i="1"/>
  <c r="CW940" i="1"/>
  <c r="CW939" i="1"/>
  <c r="CW938" i="1"/>
  <c r="CW937" i="1"/>
  <c r="CW936" i="1"/>
  <c r="CW935" i="1"/>
  <c r="CW934" i="1"/>
  <c r="CW933" i="1"/>
  <c r="CW932" i="1"/>
  <c r="CW931" i="1"/>
  <c r="CW930" i="1"/>
  <c r="CW929" i="1"/>
  <c r="CW928" i="1"/>
  <c r="CW927" i="1"/>
  <c r="CW926" i="1"/>
  <c r="CW925" i="1"/>
  <c r="CW924" i="1"/>
  <c r="CW923" i="1"/>
  <c r="CW922" i="1"/>
  <c r="CW921" i="1"/>
  <c r="CW920" i="1"/>
  <c r="CW919" i="1"/>
  <c r="CW918" i="1"/>
  <c r="CW917" i="1"/>
  <c r="CW916" i="1"/>
  <c r="CW915" i="1"/>
  <c r="CW914" i="1"/>
  <c r="CW913" i="1"/>
  <c r="CW912" i="1"/>
  <c r="CW911" i="1"/>
  <c r="CW910" i="1"/>
  <c r="CW909" i="1"/>
  <c r="CW908" i="1"/>
  <c r="CW907" i="1"/>
  <c r="CW906" i="1"/>
  <c r="CW905" i="1"/>
  <c r="CW904" i="1"/>
  <c r="CW903" i="1"/>
  <c r="CW902" i="1"/>
  <c r="CW901" i="1"/>
  <c r="CW900" i="1"/>
  <c r="CW899" i="1"/>
  <c r="CW898" i="1"/>
  <c r="CW897" i="1"/>
  <c r="CW896" i="1"/>
  <c r="CW895" i="1"/>
  <c r="CW883" i="1"/>
  <c r="CW882" i="1"/>
  <c r="CW881" i="1"/>
  <c r="CW880" i="1"/>
  <c r="CW879" i="1"/>
  <c r="CW878" i="1"/>
  <c r="CW877" i="1"/>
  <c r="CW876" i="1"/>
  <c r="CW875" i="1"/>
  <c r="CW874" i="1"/>
  <c r="CW873" i="1"/>
  <c r="CW872" i="1"/>
  <c r="CW871" i="1"/>
  <c r="CW870" i="1"/>
  <c r="CW869" i="1"/>
  <c r="CW868" i="1"/>
  <c r="CW867" i="1"/>
  <c r="CW866" i="1"/>
  <c r="CW865" i="1"/>
  <c r="CW864" i="1"/>
  <c r="CW863" i="1"/>
  <c r="CW862" i="1"/>
  <c r="CW861" i="1"/>
  <c r="CW860" i="1"/>
  <c r="CW859" i="1"/>
  <c r="CW858" i="1"/>
  <c r="CW857" i="1"/>
  <c r="CW856" i="1"/>
  <c r="CW855" i="1"/>
  <c r="CW854" i="1"/>
  <c r="CW853" i="1"/>
  <c r="CW852" i="1"/>
  <c r="CW851" i="1"/>
  <c r="CW850" i="1"/>
  <c r="CW849" i="1"/>
  <c r="CW848" i="1"/>
  <c r="CW847" i="1"/>
  <c r="CW846" i="1"/>
  <c r="CW845" i="1"/>
  <c r="CW844" i="1"/>
  <c r="CW843" i="1"/>
  <c r="CW842" i="1"/>
  <c r="CW841" i="1"/>
  <c r="CW840" i="1"/>
  <c r="CW839" i="1"/>
  <c r="CW838" i="1"/>
  <c r="CW837" i="1"/>
  <c r="CW836" i="1"/>
  <c r="CW835" i="1"/>
  <c r="CW834" i="1"/>
  <c r="CW833" i="1"/>
  <c r="CW832" i="1"/>
  <c r="CW831" i="1"/>
  <c r="CW830" i="1"/>
  <c r="CW829" i="1"/>
  <c r="CW828" i="1"/>
  <c r="CW827" i="1"/>
  <c r="CW826" i="1"/>
  <c r="CW825" i="1"/>
  <c r="CW824" i="1"/>
  <c r="CW823" i="1"/>
  <c r="CW822" i="1"/>
  <c r="CW821" i="1"/>
  <c r="CW820" i="1"/>
  <c r="CW819" i="1"/>
  <c r="CW818" i="1"/>
  <c r="CW817" i="1"/>
  <c r="CW775" i="1" l="1"/>
  <c r="CW774" i="1"/>
  <c r="CW767" i="1"/>
  <c r="CW766" i="1"/>
  <c r="CW765" i="1"/>
  <c r="CW764" i="1"/>
  <c r="Z763" i="1"/>
  <c r="AO763" i="1" s="1"/>
  <c r="Z762" i="1"/>
  <c r="AO762" i="1" s="1"/>
  <c r="Z761" i="1"/>
  <c r="AO761" i="1" s="1"/>
  <c r="Z760" i="1"/>
  <c r="AO760" i="1" s="1"/>
  <c r="Z759" i="1"/>
  <c r="AO759" i="1" s="1"/>
  <c r="Z758" i="1"/>
  <c r="AO758" i="1" s="1"/>
  <c r="Z757" i="1"/>
  <c r="AO757" i="1" s="1"/>
  <c r="Z755" i="1"/>
  <c r="AO755" i="1" s="1"/>
  <c r="Z754" i="1"/>
  <c r="AO754" i="1" s="1"/>
  <c r="Z753" i="1"/>
  <c r="AO753" i="1" s="1"/>
  <c r="Z752" i="1"/>
  <c r="AO752" i="1" s="1"/>
  <c r="Z751" i="1"/>
  <c r="AO751" i="1" s="1"/>
  <c r="Z750" i="1"/>
  <c r="AO750" i="1" s="1"/>
  <c r="Z749" i="1"/>
  <c r="AO749" i="1" s="1"/>
  <c r="Z748" i="1"/>
  <c r="AO748" i="1" s="1"/>
  <c r="Z747" i="1"/>
  <c r="AO747" i="1" s="1"/>
  <c r="Z746" i="1"/>
  <c r="AO746" i="1" s="1"/>
  <c r="Z745" i="1"/>
  <c r="AO745" i="1" s="1"/>
  <c r="Z744" i="1"/>
  <c r="AO744" i="1" s="1"/>
  <c r="Z743" i="1"/>
  <c r="AO743" i="1" s="1"/>
  <c r="Z742" i="1"/>
  <c r="AO742" i="1" s="1"/>
  <c r="Z741" i="1"/>
  <c r="AO741" i="1" s="1"/>
  <c r="Z739" i="1"/>
  <c r="AO739" i="1" s="1"/>
  <c r="Z738" i="1"/>
  <c r="AO738" i="1" s="1"/>
  <c r="CW737" i="1"/>
  <c r="CW736" i="1"/>
  <c r="CW735" i="1"/>
  <c r="CW734" i="1"/>
  <c r="CW733" i="1"/>
  <c r="CW732" i="1"/>
  <c r="CW731" i="1"/>
  <c r="CW730" i="1"/>
  <c r="CW729" i="1"/>
  <c r="CW728" i="1"/>
  <c r="CW727" i="1"/>
  <c r="CW726" i="1"/>
  <c r="CW725" i="1"/>
  <c r="CW724" i="1"/>
  <c r="CW723" i="1"/>
  <c r="CW722" i="1"/>
  <c r="CW721" i="1"/>
  <c r="CW720" i="1"/>
  <c r="CW719" i="1"/>
  <c r="CW718" i="1"/>
  <c r="CW717" i="1"/>
  <c r="CW716" i="1"/>
  <c r="CW715" i="1"/>
  <c r="CW714" i="1"/>
  <c r="CW701" i="1"/>
  <c r="CW700" i="1"/>
  <c r="CW699" i="1"/>
  <c r="CW698" i="1"/>
  <c r="CW693" i="1"/>
  <c r="CW692" i="1"/>
  <c r="CW691" i="1"/>
  <c r="CW690" i="1"/>
  <c r="Z688" i="1"/>
  <c r="AO688" i="1" s="1"/>
  <c r="Z687" i="1"/>
  <c r="AO687" i="1" s="1"/>
  <c r="Z686" i="1"/>
  <c r="AO686" i="1" s="1"/>
  <c r="Z685" i="1"/>
  <c r="AO685" i="1" s="1"/>
  <c r="CW684" i="1"/>
  <c r="Z684" i="1"/>
  <c r="AO684" i="1" s="1"/>
  <c r="Z683" i="1"/>
  <c r="AO683" i="1" s="1"/>
  <c r="Z682" i="1"/>
  <c r="AO682" i="1" s="1"/>
  <c r="Z681" i="1"/>
  <c r="AO681" i="1" s="1"/>
  <c r="Z680" i="1"/>
  <c r="AO680" i="1" s="1"/>
  <c r="Z679" i="1"/>
  <c r="AO679" i="1" s="1"/>
  <c r="CW678" i="1"/>
  <c r="Z678" i="1"/>
  <c r="AO678" i="1" s="1"/>
  <c r="Z677" i="1"/>
  <c r="AO677" i="1" s="1"/>
  <c r="Z676" i="1"/>
  <c r="AO676" i="1" s="1"/>
  <c r="Z675" i="1"/>
  <c r="AO675" i="1" s="1"/>
  <c r="Z674" i="1"/>
  <c r="AO674" i="1" s="1"/>
  <c r="Z672" i="1"/>
  <c r="AO672" i="1" s="1"/>
  <c r="Z671" i="1"/>
  <c r="AO671" i="1" s="1"/>
  <c r="Z670" i="1"/>
  <c r="AO670" i="1" s="1"/>
  <c r="Z669" i="1"/>
  <c r="AO669" i="1" s="1"/>
  <c r="Z668" i="1"/>
  <c r="AO668" i="1" s="1"/>
  <c r="Z667" i="1"/>
  <c r="AO667" i="1" s="1"/>
  <c r="Z666" i="1"/>
  <c r="AO666" i="1" s="1"/>
  <c r="Z665" i="1"/>
  <c r="AO665" i="1" s="1"/>
  <c r="Z664" i="1"/>
  <c r="AO664" i="1" s="1"/>
  <c r="Z663" i="1"/>
  <c r="AO663" i="1" s="1"/>
  <c r="Z662" i="1"/>
  <c r="AO662" i="1" s="1"/>
  <c r="Z661" i="1"/>
  <c r="AO661" i="1" s="1"/>
  <c r="Z660" i="1"/>
  <c r="AO660" i="1" s="1"/>
  <c r="Z659" i="1"/>
  <c r="AO659" i="1" s="1"/>
  <c r="Z658" i="1"/>
  <c r="AO658" i="1" s="1"/>
  <c r="Z656" i="1"/>
  <c r="AO656" i="1" s="1"/>
  <c r="Z655" i="1"/>
  <c r="AO655" i="1" s="1"/>
  <c r="Z654" i="1"/>
  <c r="AO654" i="1" s="1"/>
  <c r="Z653" i="1"/>
  <c r="AO653" i="1" s="1"/>
  <c r="Z652" i="1"/>
  <c r="AO652" i="1" s="1"/>
  <c r="Z651" i="1"/>
  <c r="AO651" i="1" s="1"/>
  <c r="Z650" i="1"/>
  <c r="AO650" i="1" s="1"/>
  <c r="CW649" i="1"/>
  <c r="Z649" i="1"/>
  <c r="AO649" i="1" s="1"/>
  <c r="Z648" i="1"/>
  <c r="AO648" i="1" s="1"/>
  <c r="Z647" i="1"/>
  <c r="AO647" i="1" s="1"/>
  <c r="Z646" i="1"/>
  <c r="AO646" i="1" s="1"/>
  <c r="CW645" i="1"/>
  <c r="Z645" i="1"/>
  <c r="AO645" i="1" s="1"/>
  <c r="CW644" i="1"/>
  <c r="CW643" i="1"/>
  <c r="CW642" i="1"/>
  <c r="CW641" i="1"/>
  <c r="CW640" i="1"/>
  <c r="CW639" i="1"/>
  <c r="CW638" i="1"/>
  <c r="CW637" i="1"/>
  <c r="CW636" i="1"/>
  <c r="CW635" i="1"/>
  <c r="CW634" i="1"/>
  <c r="CW633" i="1"/>
  <c r="CW632" i="1"/>
  <c r="CW631" i="1"/>
  <c r="CW630" i="1"/>
  <c r="CW629" i="1"/>
  <c r="CW628" i="1"/>
  <c r="CW627" i="1"/>
  <c r="CW626" i="1"/>
  <c r="CW625" i="1"/>
  <c r="CW624" i="1"/>
  <c r="CW623" i="1"/>
  <c r="CW622" i="1"/>
  <c r="CW621" i="1"/>
  <c r="CW620" i="1"/>
  <c r="CW619" i="1"/>
  <c r="CW618" i="1"/>
  <c r="CW617" i="1"/>
  <c r="CW616" i="1"/>
  <c r="CW615" i="1"/>
  <c r="CW614" i="1"/>
  <c r="CW613" i="1"/>
  <c r="CW612" i="1"/>
  <c r="CW611" i="1"/>
  <c r="CW610" i="1"/>
  <c r="CW609" i="1"/>
  <c r="CW608" i="1"/>
  <c r="CW607" i="1"/>
  <c r="CW606" i="1"/>
  <c r="CW605" i="1"/>
  <c r="CW604" i="1"/>
  <c r="CW603" i="1"/>
  <c r="CW602" i="1"/>
  <c r="CW601" i="1"/>
  <c r="CW600" i="1"/>
  <c r="CW599" i="1"/>
  <c r="CW598" i="1"/>
  <c r="CW597" i="1"/>
  <c r="CW595" i="1"/>
  <c r="CW594" i="1"/>
  <c r="CW593" i="1"/>
  <c r="CW592" i="1"/>
  <c r="CW591" i="1"/>
  <c r="CW590" i="1"/>
  <c r="CW589" i="1"/>
  <c r="CW588" i="1"/>
  <c r="CW587" i="1"/>
  <c r="CW586" i="1"/>
  <c r="CW585" i="1"/>
  <c r="CW584" i="1"/>
  <c r="CW583" i="1"/>
  <c r="CW582" i="1"/>
  <c r="CW581" i="1"/>
  <c r="CW580" i="1"/>
  <c r="CW579" i="1"/>
  <c r="CW578" i="1"/>
  <c r="CW577" i="1"/>
  <c r="CW576" i="1"/>
  <c r="CW575" i="1"/>
  <c r="CW574" i="1"/>
  <c r="CW573" i="1"/>
  <c r="CW572" i="1"/>
  <c r="CW571" i="1"/>
  <c r="CW570" i="1"/>
  <c r="CW569" i="1"/>
  <c r="CW568" i="1"/>
  <c r="CW567" i="1"/>
  <c r="CW566" i="1"/>
  <c r="CW565" i="1"/>
  <c r="CW564" i="1"/>
  <c r="CW563" i="1"/>
  <c r="CW562" i="1"/>
  <c r="CW561" i="1"/>
  <c r="CW555" i="1"/>
  <c r="CW552" i="1"/>
  <c r="CW551" i="1"/>
  <c r="CW550" i="1"/>
  <c r="CW548" i="1"/>
  <c r="CW547" i="1"/>
  <c r="CW543" i="1"/>
  <c r="CW540" i="1"/>
  <c r="CW535" i="1"/>
  <c r="CW534" i="1"/>
  <c r="CW533" i="1"/>
  <c r="CW532" i="1"/>
  <c r="CW531" i="1"/>
  <c r="CW527" i="1"/>
  <c r="CW518" i="1"/>
  <c r="CW517" i="1"/>
  <c r="CW516" i="1"/>
  <c r="CW515" i="1"/>
  <c r="CW514" i="1"/>
  <c r="CW513" i="1"/>
  <c r="CW512" i="1"/>
  <c r="CW511" i="1"/>
  <c r="CW510" i="1"/>
  <c r="CW509" i="1"/>
  <c r="CW508" i="1"/>
  <c r="CW507" i="1"/>
  <c r="CW506" i="1"/>
  <c r="CW505" i="1"/>
  <c r="CW504" i="1"/>
  <c r="CW503" i="1"/>
  <c r="CW502" i="1"/>
  <c r="CW501" i="1"/>
  <c r="CW500" i="1"/>
  <c r="CW499" i="1"/>
  <c r="CW498" i="1"/>
  <c r="CW497" i="1"/>
  <c r="CW496" i="1"/>
  <c r="CW495" i="1"/>
  <c r="CW494" i="1"/>
  <c r="CW493" i="1"/>
  <c r="CW486" i="1"/>
  <c r="CW485" i="1"/>
  <c r="CW484" i="1"/>
  <c r="CW483" i="1"/>
  <c r="CW482" i="1"/>
  <c r="CW481" i="1"/>
  <c r="CW480" i="1"/>
  <c r="CW479" i="1"/>
  <c r="CW478" i="1"/>
  <c r="CW477" i="1"/>
  <c r="CW476" i="1"/>
  <c r="CW475" i="1"/>
  <c r="CW474" i="1"/>
  <c r="CW473" i="1"/>
  <c r="CW472" i="1"/>
  <c r="CW471" i="1"/>
  <c r="CW470" i="1"/>
  <c r="CW469" i="1"/>
  <c r="CW468" i="1"/>
  <c r="CW467" i="1"/>
  <c r="CW466" i="1"/>
  <c r="CW465" i="1"/>
  <c r="CW464" i="1"/>
  <c r="CW463" i="1"/>
  <c r="CW462" i="1"/>
  <c r="CW461" i="1"/>
  <c r="Z458" i="1"/>
  <c r="AO458" i="1" s="1"/>
  <c r="CW435" i="1"/>
  <c r="CW434" i="1"/>
  <c r="CW433" i="1"/>
  <c r="CW432" i="1"/>
  <c r="Z432" i="1"/>
  <c r="AO432" i="1" s="1"/>
  <c r="CW414" i="1"/>
  <c r="CW413" i="1"/>
  <c r="CW412" i="1"/>
  <c r="Z403" i="1"/>
  <c r="AO403" i="1" s="1"/>
  <c r="Z402" i="1"/>
  <c r="AO402" i="1" s="1"/>
  <c r="Z401" i="1"/>
  <c r="AO401" i="1" s="1"/>
  <c r="Z404" i="1"/>
  <c r="AO404" i="1" s="1"/>
  <c r="CW398" i="1"/>
  <c r="Z398" i="1"/>
  <c r="AO398" i="1" s="1"/>
  <c r="CW397" i="1"/>
  <c r="Z397" i="1"/>
  <c r="AO397" i="1" s="1"/>
  <c r="CW396" i="1"/>
  <c r="Z396" i="1"/>
  <c r="AO396" i="1" s="1"/>
  <c r="CW395" i="1"/>
  <c r="Z395" i="1"/>
  <c r="AO395" i="1" s="1"/>
  <c r="Z427" i="1"/>
  <c r="AO427" i="1" s="1"/>
  <c r="CW392" i="1"/>
  <c r="Z392" i="1"/>
  <c r="AO392" i="1" s="1"/>
  <c r="CW387" i="1"/>
  <c r="Z387" i="1"/>
  <c r="AO387" i="1" s="1"/>
  <c r="CW386" i="1"/>
  <c r="Z386" i="1"/>
  <c r="AO386" i="1" s="1"/>
  <c r="CW380" i="1"/>
  <c r="Z380" i="1"/>
  <c r="AO380" i="1" s="1"/>
  <c r="CW411" i="1"/>
  <c r="CW410" i="1"/>
  <c r="CW409" i="1"/>
  <c r="CW408" i="1"/>
  <c r="CW415" i="1"/>
  <c r="CW425" i="1"/>
  <c r="CW424" i="1"/>
  <c r="CW407" i="1"/>
  <c r="CW423" i="1"/>
  <c r="CW406" i="1"/>
  <c r="CW390" i="1"/>
  <c r="CW375" i="1"/>
  <c r="CW421" i="1"/>
  <c r="CW422" i="1"/>
  <c r="CW418" i="1"/>
  <c r="CW416" i="1"/>
  <c r="CW393" i="1"/>
  <c r="CW391" i="1"/>
  <c r="CW385" i="1"/>
  <c r="CW381" i="1"/>
  <c r="CW379" i="1"/>
  <c r="CW384" i="1"/>
  <c r="CW383" i="1"/>
  <c r="CW382" i="1"/>
  <c r="CW374" i="1"/>
  <c r="CW430" i="1"/>
  <c r="Z430" i="1"/>
  <c r="AO430" i="1" s="1"/>
  <c r="CW429" i="1"/>
  <c r="Z429" i="1"/>
  <c r="AO429" i="1" s="1"/>
  <c r="CW308" i="1"/>
  <c r="CW335" i="1"/>
  <c r="CW334" i="1"/>
  <c r="CW333" i="1"/>
  <c r="CW332" i="1"/>
  <c r="CW331" i="1"/>
  <c r="CW330" i="1"/>
  <c r="CW329" i="1"/>
  <c r="CW328" i="1"/>
  <c r="CW327" i="1"/>
  <c r="CW326" i="1"/>
  <c r="CW325" i="1"/>
  <c r="CW324" i="1"/>
  <c r="CW323" i="1"/>
  <c r="CW322" i="1"/>
  <c r="CW321" i="1"/>
  <c r="CW320" i="1"/>
  <c r="CW319" i="1"/>
  <c r="CW318" i="1"/>
  <c r="CW317" i="1"/>
  <c r="CW316" i="1"/>
  <c r="CW315" i="1"/>
  <c r="CW314" i="1"/>
  <c r="CW313" i="1"/>
  <c r="CW312" i="1"/>
  <c r="CW311" i="1"/>
  <c r="CW310" i="1"/>
  <c r="CW309" i="1"/>
  <c r="CW307" i="1"/>
  <c r="CW306" i="1"/>
  <c r="CW305" i="1"/>
  <c r="CW304" i="1"/>
  <c r="CW303" i="1"/>
  <c r="CW302" i="1"/>
  <c r="CW301" i="1"/>
  <c r="CW297" i="1"/>
  <c r="CW296" i="1"/>
  <c r="CW295" i="1"/>
  <c r="CW294" i="1"/>
  <c r="CW293" i="1"/>
  <c r="CW292" i="1"/>
  <c r="CW291" i="1"/>
  <c r="CW290" i="1"/>
  <c r="CW289" i="1"/>
  <c r="CW288" i="1"/>
  <c r="CW287" i="1"/>
  <c r="CW286" i="1"/>
  <c r="CW285" i="1"/>
  <c r="CW284" i="1"/>
  <c r="CW283" i="1"/>
  <c r="CW282" i="1"/>
  <c r="CW281" i="1"/>
  <c r="CW280" i="1"/>
  <c r="CW279" i="1"/>
  <c r="CW278" i="1"/>
  <c r="CW277" i="1"/>
  <c r="CW276" i="1"/>
  <c r="CW275" i="1"/>
  <c r="CW274" i="1"/>
  <c r="CW273" i="1"/>
  <c r="CW272" i="1"/>
  <c r="CW271" i="1"/>
  <c r="CW270" i="1"/>
  <c r="CW269" i="1"/>
  <c r="CW268" i="1"/>
  <c r="CW267" i="1"/>
  <c r="CW266" i="1"/>
  <c r="CW265" i="1"/>
  <c r="CW264" i="1"/>
  <c r="CW263" i="1"/>
  <c r="CW262" i="1"/>
  <c r="CW261" i="1"/>
  <c r="CW260" i="1"/>
  <c r="CW259" i="1"/>
  <c r="CW258" i="1"/>
  <c r="CW257" i="1"/>
  <c r="CW256" i="1"/>
  <c r="CW255" i="1"/>
  <c r="CW254" i="1"/>
  <c r="CW253" i="1"/>
  <c r="CW252" i="1"/>
  <c r="CW251" i="1"/>
  <c r="CW250" i="1"/>
  <c r="CW249" i="1"/>
  <c r="CW248" i="1"/>
  <c r="CW247" i="1"/>
  <c r="CW246" i="1"/>
  <c r="CW245" i="1"/>
  <c r="CW244" i="1"/>
  <c r="CW243" i="1"/>
  <c r="CW242" i="1"/>
  <c r="CW241" i="1"/>
  <c r="CW240" i="1"/>
  <c r="CW239" i="1"/>
  <c r="CW238" i="1"/>
  <c r="CW237" i="1"/>
  <c r="CW236" i="1"/>
  <c r="CW235" i="1"/>
  <c r="CW234" i="1"/>
  <c r="CW233" i="1"/>
  <c r="CW232" i="1"/>
  <c r="CW231" i="1"/>
  <c r="CW230" i="1"/>
  <c r="CW229" i="1"/>
  <c r="CW186" i="1"/>
  <c r="CW185" i="1"/>
  <c r="CW184" i="1"/>
  <c r="CW183" i="1"/>
  <c r="CW182" i="1"/>
  <c r="CW181" i="1"/>
  <c r="CW180" i="1"/>
  <c r="CW179" i="1"/>
  <c r="CW178" i="1"/>
  <c r="CW177" i="1"/>
  <c r="CW176" i="1"/>
  <c r="CW175" i="1"/>
  <c r="CW174" i="1"/>
  <c r="CW173" i="1"/>
  <c r="CW172" i="1"/>
  <c r="CW171" i="1"/>
  <c r="CW170" i="1"/>
  <c r="CW169" i="1"/>
  <c r="CW168" i="1"/>
  <c r="CW167" i="1"/>
  <c r="CW166" i="1"/>
  <c r="CW165" i="1"/>
  <c r="CW164" i="1"/>
  <c r="CW163" i="1"/>
  <c r="CW162" i="1"/>
  <c r="CW161" i="1"/>
  <c r="CW160" i="1"/>
  <c r="CW159" i="1"/>
  <c r="CW158" i="1"/>
  <c r="CW157" i="1"/>
  <c r="CW156" i="1"/>
  <c r="CW155" i="1"/>
  <c r="CW154" i="1"/>
  <c r="CW153" i="1"/>
  <c r="CW152" i="1"/>
  <c r="CW151" i="1"/>
  <c r="CW150" i="1"/>
  <c r="CW149" i="1"/>
  <c r="CW148" i="1"/>
  <c r="CW147" i="1"/>
  <c r="CW146" i="1"/>
  <c r="CW145" i="1"/>
  <c r="CW144" i="1"/>
  <c r="CW143" i="1"/>
  <c r="CW142" i="1"/>
  <c r="CW141" i="1"/>
  <c r="CW140" i="1"/>
  <c r="CW139" i="1"/>
  <c r="CW138" i="1"/>
  <c r="CW137" i="1"/>
  <c r="CW136" i="1"/>
  <c r="CW135" i="1"/>
  <c r="CW134" i="1"/>
  <c r="CW133" i="1"/>
  <c r="CW132" i="1"/>
  <c r="CW131" i="1"/>
  <c r="CW130" i="1"/>
  <c r="CW129" i="1"/>
  <c r="CW128" i="1"/>
  <c r="CW127" i="1"/>
  <c r="CW126" i="1"/>
  <c r="CW125" i="1"/>
  <c r="CW124" i="1"/>
  <c r="CW123" i="1"/>
  <c r="CW122" i="1"/>
  <c r="CW121" i="1"/>
  <c r="CW120" i="1"/>
  <c r="CW119" i="1"/>
  <c r="CW118" i="1"/>
  <c r="CW117" i="1"/>
</calcChain>
</file>

<file path=xl/sharedStrings.xml><?xml version="1.0" encoding="utf-8"?>
<sst xmlns="http://schemas.openxmlformats.org/spreadsheetml/2006/main" count="61084" uniqueCount="5260">
  <si>
    <t xml:space="preserve">SAMPLE </t>
  </si>
  <si>
    <t>Project</t>
  </si>
  <si>
    <t>Date collected</t>
  </si>
  <si>
    <t>Date analyzed</t>
  </si>
  <si>
    <t>Lattude</t>
  </si>
  <si>
    <t>Longitude</t>
  </si>
  <si>
    <t>lithology</t>
  </si>
  <si>
    <t>Mine ID</t>
  </si>
  <si>
    <t>paste pH</t>
  </si>
  <si>
    <t>paste conductivity</t>
  </si>
  <si>
    <t>TDS (mg/l)</t>
  </si>
  <si>
    <t>SiO2</t>
  </si>
  <si>
    <t>TiO2</t>
  </si>
  <si>
    <t>Al2O3</t>
  </si>
  <si>
    <t>CaO</t>
  </si>
  <si>
    <t>Fe2O3T</t>
  </si>
  <si>
    <t>MgO</t>
  </si>
  <si>
    <t>MnO</t>
  </si>
  <si>
    <t>Na2O</t>
  </si>
  <si>
    <t>K2O</t>
  </si>
  <si>
    <t>P2O5</t>
  </si>
  <si>
    <t xml:space="preserve">LOI </t>
  </si>
  <si>
    <t>S</t>
  </si>
  <si>
    <t>C</t>
  </si>
  <si>
    <t>F</t>
  </si>
  <si>
    <t>Total</t>
  </si>
  <si>
    <t>As</t>
  </si>
  <si>
    <t>Au</t>
  </si>
  <si>
    <t>Ag</t>
  </si>
  <si>
    <t>Ba</t>
  </si>
  <si>
    <t>Bi</t>
  </si>
  <si>
    <t>Cd</t>
  </si>
  <si>
    <t>Co</t>
  </si>
  <si>
    <t>Cr</t>
  </si>
  <si>
    <t>Cs</t>
  </si>
  <si>
    <t>Cu</t>
  </si>
  <si>
    <t>Ga</t>
  </si>
  <si>
    <t>Ge</t>
  </si>
  <si>
    <t>Hf</t>
  </si>
  <si>
    <t>Hg</t>
  </si>
  <si>
    <t>Li</t>
  </si>
  <si>
    <t>Mo</t>
  </si>
  <si>
    <t>Ni</t>
  </si>
  <si>
    <t>Nb</t>
  </si>
  <si>
    <t>Rb</t>
  </si>
  <si>
    <t>Pb</t>
  </si>
  <si>
    <t>Sb</t>
  </si>
  <si>
    <t>Sc</t>
  </si>
  <si>
    <t>Se</t>
  </si>
  <si>
    <t>Sn</t>
  </si>
  <si>
    <t>Sr</t>
  </si>
  <si>
    <t>Ta</t>
  </si>
  <si>
    <t>Te</t>
  </si>
  <si>
    <t>Th</t>
  </si>
  <si>
    <t>Tl</t>
  </si>
  <si>
    <t>U</t>
  </si>
  <si>
    <t>V</t>
  </si>
  <si>
    <t>W</t>
  </si>
  <si>
    <t>Y</t>
  </si>
  <si>
    <t>Zr</t>
  </si>
  <si>
    <t>Zn</t>
  </si>
  <si>
    <t>La</t>
  </si>
  <si>
    <t>Ce</t>
  </si>
  <si>
    <t>Pr</t>
  </si>
  <si>
    <t>Nd</t>
  </si>
  <si>
    <t>Sm</t>
  </si>
  <si>
    <t>Eu</t>
  </si>
  <si>
    <t>Gd</t>
  </si>
  <si>
    <t>Tb</t>
  </si>
  <si>
    <t>Dy</t>
  </si>
  <si>
    <t>Ho</t>
  </si>
  <si>
    <t>Er</t>
  </si>
  <si>
    <t>Tm</t>
  </si>
  <si>
    <t>Yb</t>
  </si>
  <si>
    <t>Lu</t>
  </si>
  <si>
    <t>TREE</t>
  </si>
  <si>
    <t>%</t>
  </si>
  <si>
    <t>ppm</t>
  </si>
  <si>
    <t>JIC194</t>
  </si>
  <si>
    <t>Jicarilla</t>
  </si>
  <si>
    <t>chip</t>
  </si>
  <si>
    <t>NMLI0365</t>
  </si>
  <si>
    <t>&lt;0.5</t>
  </si>
  <si>
    <t>&lt;5</t>
  </si>
  <si>
    <t>&lt;10</t>
  </si>
  <si>
    <t>&lt;0.02</t>
  </si>
  <si>
    <t>SALLY51</t>
  </si>
  <si>
    <t>composite dump</t>
  </si>
  <si>
    <t>NMLI0105</t>
  </si>
  <si>
    <t>JIC799</t>
  </si>
  <si>
    <t>composite, duplicate JIC800</t>
  </si>
  <si>
    <t>NMLI0077</t>
  </si>
  <si>
    <t>JIC800</t>
  </si>
  <si>
    <t>JIC801</t>
  </si>
  <si>
    <t>composite east dump</t>
  </si>
  <si>
    <t>NMLI0085</t>
  </si>
  <si>
    <t>JIC802</t>
  </si>
  <si>
    <t>composite west dump</t>
  </si>
  <si>
    <t>JIC803</t>
  </si>
  <si>
    <t>NMLI0378</t>
  </si>
  <si>
    <t>JIC8003</t>
  </si>
  <si>
    <t>JIC805</t>
  </si>
  <si>
    <t>NMLI0418</t>
  </si>
  <si>
    <t>JIC806</t>
  </si>
  <si>
    <t>JIC807</t>
  </si>
  <si>
    <t>NMLI0436</t>
  </si>
  <si>
    <t>JIC808</t>
  </si>
  <si>
    <t>NMLI0415</t>
  </si>
  <si>
    <t>JIC808A</t>
  </si>
  <si>
    <t>chip, 2nd split sent as dup</t>
  </si>
  <si>
    <t>JIC480</t>
  </si>
  <si>
    <t>NMLI0171</t>
  </si>
  <si>
    <t>JIC481</t>
  </si>
  <si>
    <t>NMLI0410</t>
  </si>
  <si>
    <t>NMLI0362</t>
  </si>
  <si>
    <t>JIC401</t>
  </si>
  <si>
    <t>dump select</t>
  </si>
  <si>
    <t>NMLI0435</t>
  </si>
  <si>
    <t>JIC410</t>
  </si>
  <si>
    <t>select</t>
  </si>
  <si>
    <t>&lt;0.01</t>
  </si>
  <si>
    <t>&lt;1</t>
  </si>
  <si>
    <t>JIC411</t>
  </si>
  <si>
    <t>&lt;2</t>
  </si>
  <si>
    <t>&lt;0.2</t>
  </si>
  <si>
    <t>JIC412</t>
  </si>
  <si>
    <t>&lt;0.1</t>
  </si>
  <si>
    <t>JIC413</t>
  </si>
  <si>
    <t>JIC413A</t>
  </si>
  <si>
    <t>JIC413B</t>
  </si>
  <si>
    <t xml:space="preserve"> NSS</t>
  </si>
  <si>
    <t>JIC414C</t>
  </si>
  <si>
    <t>JIC582A</t>
  </si>
  <si>
    <t>NMLI0092</t>
  </si>
  <si>
    <t>&lt;0.001</t>
  </si>
  <si>
    <t>JIC582B</t>
  </si>
  <si>
    <t>JIC510</t>
  </si>
  <si>
    <t>NMLI0456</t>
  </si>
  <si>
    <t>JIC514</t>
  </si>
  <si>
    <t>NMLI0102</t>
  </si>
  <si>
    <t>&gt;250</t>
  </si>
  <si>
    <t>&gt;10000</t>
  </si>
  <si>
    <t>JIC520</t>
  </si>
  <si>
    <t>JIC549</t>
  </si>
  <si>
    <t>outcrop</t>
  </si>
  <si>
    <t>&lt;0.005</t>
  </si>
  <si>
    <t>JIC553</t>
  </si>
  <si>
    <t>NMLI0159</t>
  </si>
  <si>
    <t>&lt;0.05</t>
  </si>
  <si>
    <t>JIC560A</t>
  </si>
  <si>
    <t>NMLI0466</t>
  </si>
  <si>
    <t>JIC560B</t>
  </si>
  <si>
    <t>JIC560D</t>
  </si>
  <si>
    <t>JIC561</t>
  </si>
  <si>
    <t>JIC569A</t>
  </si>
  <si>
    <t>NMLI0250</t>
  </si>
  <si>
    <t>JIC582D</t>
  </si>
  <si>
    <t>JIC590</t>
  </si>
  <si>
    <t>JIC599</t>
  </si>
  <si>
    <t>NMLI0104</t>
  </si>
  <si>
    <t>JIC551</t>
  </si>
  <si>
    <t>NMLI0152</t>
  </si>
  <si>
    <t>JIC555</t>
  </si>
  <si>
    <t>syenite</t>
  </si>
  <si>
    <t>JIC563</t>
  </si>
  <si>
    <t>Tdp</t>
  </si>
  <si>
    <t>JIC568</t>
  </si>
  <si>
    <t>monzonite</t>
  </si>
  <si>
    <t>JIC573</t>
  </si>
  <si>
    <t>JIC601</t>
  </si>
  <si>
    <t>JIC602</t>
  </si>
  <si>
    <t>NMLI0561</t>
  </si>
  <si>
    <t>JIC603</t>
  </si>
  <si>
    <t>NMLI0562</t>
  </si>
  <si>
    <t>JIC604</t>
  </si>
  <si>
    <t>JIC605</t>
  </si>
  <si>
    <t>Qa middle</t>
  </si>
  <si>
    <t>JIC606</t>
  </si>
  <si>
    <t>Qa top</t>
  </si>
  <si>
    <t>JIC607</t>
  </si>
  <si>
    <t>JIC608</t>
  </si>
  <si>
    <t>JIC609</t>
  </si>
  <si>
    <t>Qa base</t>
  </si>
  <si>
    <t>JIC610</t>
  </si>
  <si>
    <t>Qa sand</t>
  </si>
  <si>
    <t>JIC612</t>
  </si>
  <si>
    <t>dike</t>
  </si>
  <si>
    <t>JIC613</t>
  </si>
  <si>
    <t>JIC614</t>
  </si>
  <si>
    <t>NMLI0079</t>
  </si>
  <si>
    <t>SALLY50</t>
  </si>
  <si>
    <t>NMLI0573</t>
  </si>
  <si>
    <t>Td</t>
  </si>
  <si>
    <t>NMLI0571</t>
  </si>
  <si>
    <t>NMLI0564</t>
  </si>
  <si>
    <t>NMLI0569</t>
  </si>
  <si>
    <t>JIC731A</t>
  </si>
  <si>
    <t>RE19323889</t>
  </si>
  <si>
    <t>Qa</t>
  </si>
  <si>
    <t>NMLI0098</t>
  </si>
  <si>
    <t>JIC731B</t>
  </si>
  <si>
    <t>JIC731C</t>
  </si>
  <si>
    <t>JIC731D</t>
  </si>
  <si>
    <t>JIC738</t>
  </si>
  <si>
    <t>JETER1</t>
  </si>
  <si>
    <t>Uranium</t>
  </si>
  <si>
    <t>NMSO0023</t>
  </si>
  <si>
    <t>JETER29</t>
  </si>
  <si>
    <t>JETER31</t>
  </si>
  <si>
    <t>size fraction</t>
  </si>
  <si>
    <t>AML</t>
  </si>
  <si>
    <t>NMLI0543</t>
  </si>
  <si>
    <t>tailings</t>
  </si>
  <si>
    <t>NMLI0544</t>
  </si>
  <si>
    <t>LD002</t>
  </si>
  <si>
    <t>NMSO0141</t>
  </si>
  <si>
    <t>SOC2</t>
  </si>
  <si>
    <t>NMSO0142</t>
  </si>
  <si>
    <t>Chup 417</t>
  </si>
  <si>
    <t>NMSO0143</t>
  </si>
  <si>
    <t>Chup 418</t>
  </si>
  <si>
    <t>Chup 419</t>
  </si>
  <si>
    <t>&gt;1000</t>
  </si>
  <si>
    <t>Chup 412</t>
  </si>
  <si>
    <t>NMSO0071</t>
  </si>
  <si>
    <t>Chup 413</t>
  </si>
  <si>
    <t>Chup 415</t>
  </si>
  <si>
    <t>select dump</t>
  </si>
  <si>
    <t>NMSO0726</t>
  </si>
  <si>
    <t>Tajo 101</t>
  </si>
  <si>
    <t>NMSO0091</t>
  </si>
  <si>
    <t>ROSE1</t>
  </si>
  <si>
    <t>NMSO0585</t>
  </si>
  <si>
    <t>ROSE2</t>
  </si>
  <si>
    <t>grab sample</t>
  </si>
  <si>
    <t>ROSE3</t>
  </si>
  <si>
    <t xml:space="preserve">select composite, top </t>
  </si>
  <si>
    <t>ROSE4</t>
  </si>
  <si>
    <t>select composite, middle</t>
  </si>
  <si>
    <t>ROSE5</t>
  </si>
  <si>
    <t>select composite, base</t>
  </si>
  <si>
    <t>ROSE6</t>
  </si>
  <si>
    <t>select green chert, pyrite</t>
  </si>
  <si>
    <t>NMSO0586</t>
  </si>
  <si>
    <t>ROSE 007</t>
  </si>
  <si>
    <t>NMSO0593</t>
  </si>
  <si>
    <t>ROSE 008</t>
  </si>
  <si>
    <t>NMSO0880</t>
  </si>
  <si>
    <t>BEL001</t>
  </si>
  <si>
    <t>select dump, breccia</t>
  </si>
  <si>
    <t>NMSO0061</t>
  </si>
  <si>
    <t>BEL002</t>
  </si>
  <si>
    <t>BEL003</t>
  </si>
  <si>
    <t>BEL004</t>
  </si>
  <si>
    <t>select dump, rhyolite, quartz</t>
  </si>
  <si>
    <t>BEL005</t>
  </si>
  <si>
    <t>composite of tailings</t>
  </si>
  <si>
    <t>NMSO0590</t>
  </si>
  <si>
    <t>BEL006</t>
  </si>
  <si>
    <t xml:space="preserve">rock chip, floor </t>
  </si>
  <si>
    <t>BEL007</t>
  </si>
  <si>
    <t>rock chip</t>
  </si>
  <si>
    <t>BEL008</t>
  </si>
  <si>
    <t>NMSO0757</t>
  </si>
  <si>
    <t>BEL009</t>
  </si>
  <si>
    <t>NMSO0601</t>
  </si>
  <si>
    <t>BEL012</t>
  </si>
  <si>
    <t>NMSO0602</t>
  </si>
  <si>
    <t>ROBB2</t>
  </si>
  <si>
    <t>NMSO0545</t>
  </si>
  <si>
    <t>ROBB3</t>
  </si>
  <si>
    <t>NMSO0756</t>
  </si>
  <si>
    <t>Robb4</t>
  </si>
  <si>
    <t>NMSO0750</t>
  </si>
  <si>
    <t>BIG002</t>
  </si>
  <si>
    <t>NMSO0623</t>
  </si>
  <si>
    <t>BIG003</t>
  </si>
  <si>
    <t>NMSO0624</t>
  </si>
  <si>
    <t>LP10</t>
  </si>
  <si>
    <t>Lane, composite dump</t>
  </si>
  <si>
    <t>NMSO0734</t>
  </si>
  <si>
    <t>RBP001</t>
  </si>
  <si>
    <t>NMSO0754</t>
  </si>
  <si>
    <t>BEL015</t>
  </si>
  <si>
    <t>NMSO0783</t>
  </si>
  <si>
    <t>NMA1A</t>
  </si>
  <si>
    <t>NMSO0811</t>
  </si>
  <si>
    <t>NMA1B</t>
  </si>
  <si>
    <t>rock</t>
  </si>
  <si>
    <t>NMA15</t>
  </si>
  <si>
    <t>NMSO0810</t>
  </si>
  <si>
    <t>vein</t>
  </si>
  <si>
    <t>NMSO0866</t>
  </si>
  <si>
    <t>NMSO0865</t>
  </si>
  <si>
    <t>NMSO0872</t>
  </si>
  <si>
    <t>NMSO0876</t>
  </si>
  <si>
    <t>NM 24</t>
  </si>
  <si>
    <t>NMSO0823</t>
  </si>
  <si>
    <t>NM 36</t>
  </si>
  <si>
    <t>NMSO0208</t>
  </si>
  <si>
    <t>NMSO0608</t>
  </si>
  <si>
    <t>Rock (DS)</t>
  </si>
  <si>
    <t>NMSO0809</t>
  </si>
  <si>
    <t>NMSO0897</t>
  </si>
  <si>
    <t>NMSO0909</t>
  </si>
  <si>
    <t>&lt;0.03</t>
  </si>
  <si>
    <t>NMSO0180</t>
  </si>
  <si>
    <t>NMSO0928</t>
  </si>
  <si>
    <t>NMSO0229</t>
  </si>
  <si>
    <t>SH0809</t>
  </si>
  <si>
    <t>Grant County</t>
  </si>
  <si>
    <t>composite tailings</t>
  </si>
  <si>
    <t>NMGR0691</t>
  </si>
  <si>
    <t>NMGR0692</t>
  </si>
  <si>
    <t>NMGR0693</t>
  </si>
  <si>
    <t>NMGR0697</t>
  </si>
  <si>
    <t>NMGR0701</t>
  </si>
  <si>
    <t>NMGR0702</t>
  </si>
  <si>
    <t>NMGR0703</t>
  </si>
  <si>
    <t>STA 4</t>
  </si>
  <si>
    <t>dplicate STA1</t>
  </si>
  <si>
    <t>NMCI0047</t>
  </si>
  <si>
    <t>STA 1</t>
  </si>
  <si>
    <t>STA 2</t>
  </si>
  <si>
    <t>NMCI0045</t>
  </si>
  <si>
    <t>STA 3</t>
  </si>
  <si>
    <t>STA371 Whole</t>
  </si>
  <si>
    <t>STA371 #4</t>
  </si>
  <si>
    <t>STA371 #10</t>
  </si>
  <si>
    <t>STA371 #35</t>
  </si>
  <si>
    <t>STA371 #120</t>
  </si>
  <si>
    <t>STA371 Pan</t>
  </si>
  <si>
    <t>LEM 2010</t>
  </si>
  <si>
    <t>LEM 2011</t>
  </si>
  <si>
    <t>carbonatite</t>
  </si>
  <si>
    <t>Silver 1</t>
  </si>
  <si>
    <t>Champion</t>
  </si>
  <si>
    <t>Silver 5dup</t>
  </si>
  <si>
    <t>composite dump, duplicate of Silver 1</t>
  </si>
  <si>
    <t>Silver 3</t>
  </si>
  <si>
    <t>Silver 4</t>
  </si>
  <si>
    <t>Mogul?</t>
  </si>
  <si>
    <t>&gt;100</t>
  </si>
  <si>
    <t>Gal51</t>
  </si>
  <si>
    <t>NMLI0014</t>
  </si>
  <si>
    <t>Gal5000</t>
  </si>
  <si>
    <t>NMLI0002</t>
  </si>
  <si>
    <t>Gal5001</t>
  </si>
  <si>
    <t>NMLI0003</t>
  </si>
  <si>
    <t>Gal5002</t>
  </si>
  <si>
    <t>NMLI0040</t>
  </si>
  <si>
    <t>Gal5003</t>
  </si>
  <si>
    <t>NMLI0210</t>
  </si>
  <si>
    <t>Gal5004</t>
  </si>
  <si>
    <t>NMLI0045</t>
  </si>
  <si>
    <t>LonePine1</t>
  </si>
  <si>
    <t>NMCA0196</t>
  </si>
  <si>
    <t>CO2</t>
  </si>
  <si>
    <t>Fe2O3</t>
  </si>
  <si>
    <t>FeO</t>
  </si>
  <si>
    <t>Re</t>
  </si>
  <si>
    <t>Chupadera(1)</t>
  </si>
  <si>
    <t>McLemore (1983)</t>
  </si>
  <si>
    <t>silicocarbonatite</t>
  </si>
  <si>
    <t>Chupadera(3)</t>
  </si>
  <si>
    <t>replacement silicocarbonatite</t>
  </si>
  <si>
    <t>Lem11</t>
  </si>
  <si>
    <t>McLemore and Modreski (1990)</t>
  </si>
  <si>
    <t>amphibolite</t>
  </si>
  <si>
    <t>&lt;3</t>
  </si>
  <si>
    <t>Lem406</t>
  </si>
  <si>
    <t>Lem407</t>
  </si>
  <si>
    <t>Lem408</t>
  </si>
  <si>
    <t>alt amp</t>
  </si>
  <si>
    <t>Lem209</t>
  </si>
  <si>
    <t>Lem404</t>
  </si>
  <si>
    <t>highly alt amp</t>
  </si>
  <si>
    <t>Lem409</t>
  </si>
  <si>
    <t>Lem148</t>
  </si>
  <si>
    <t>diorite</t>
  </si>
  <si>
    <t>Lem439</t>
  </si>
  <si>
    <t>Lem449</t>
  </si>
  <si>
    <t>Lem501</t>
  </si>
  <si>
    <t>Lem503</t>
  </si>
  <si>
    <t>Lem8352</t>
  </si>
  <si>
    <t>fen diorite</t>
  </si>
  <si>
    <t>Lem8364</t>
  </si>
  <si>
    <t>Lem8370</t>
  </si>
  <si>
    <t>Lem532</t>
  </si>
  <si>
    <t>Lem533</t>
  </si>
  <si>
    <t>Lem8365</t>
  </si>
  <si>
    <t>Lem8368</t>
  </si>
  <si>
    <t>Lem8369</t>
  </si>
  <si>
    <t>Lem8355</t>
  </si>
  <si>
    <t>Lem84</t>
  </si>
  <si>
    <t>Pol granite</t>
  </si>
  <si>
    <t>Lem108</t>
  </si>
  <si>
    <t>Lem126</t>
  </si>
  <si>
    <t>Lem446</t>
  </si>
  <si>
    <t>Lem8456</t>
  </si>
  <si>
    <t>Lem813</t>
  </si>
  <si>
    <t>fenite Pol gr</t>
  </si>
  <si>
    <t>Lem817</t>
  </si>
  <si>
    <t>Lem8394</t>
  </si>
  <si>
    <t>Lem906</t>
  </si>
  <si>
    <t>altered Pol gr</t>
  </si>
  <si>
    <t>Lem8358</t>
  </si>
  <si>
    <t>Lem8360</t>
  </si>
  <si>
    <t>Lem8036</t>
  </si>
  <si>
    <t>Lem 1000</t>
  </si>
  <si>
    <t>fenitized diorite</t>
  </si>
  <si>
    <t>&lt; 20</t>
  </si>
  <si>
    <t>&lt; 5</t>
  </si>
  <si>
    <t>&lt; 0.4</t>
  </si>
  <si>
    <t>Lem1001</t>
  </si>
  <si>
    <t>&lt; 0.01</t>
  </si>
  <si>
    <t>&lt; 2</t>
  </si>
  <si>
    <t>&lt; 0.1</t>
  </si>
  <si>
    <t>Lem 1002</t>
  </si>
  <si>
    <t>vein with black fluorite</t>
  </si>
  <si>
    <t>&lt; 1</t>
  </si>
  <si>
    <t>&lt; 0.5</t>
  </si>
  <si>
    <t>Lem 1003</t>
  </si>
  <si>
    <t>&gt; 100</t>
  </si>
  <si>
    <t>&gt; 1000</t>
  </si>
  <si>
    <t>Lem305</t>
  </si>
  <si>
    <t>prim carb</t>
  </si>
  <si>
    <t>Lem 427a</t>
  </si>
  <si>
    <t>Lem 427b</t>
  </si>
  <si>
    <t>Lem 500</t>
  </si>
  <si>
    <t>&lt;15</t>
  </si>
  <si>
    <t>Lem506</t>
  </si>
  <si>
    <t>replace carb</t>
  </si>
  <si>
    <t>Lem530</t>
  </si>
  <si>
    <t>Lem531a</t>
  </si>
  <si>
    <t>rodberg</t>
  </si>
  <si>
    <t>Lem531b</t>
  </si>
  <si>
    <t>Lem811a</t>
  </si>
  <si>
    <t>Lem803a</t>
  </si>
  <si>
    <t>&lt;0.04</t>
  </si>
  <si>
    <t>Lem805a</t>
  </si>
  <si>
    <t>Lem806</t>
  </si>
  <si>
    <t>LEM 2000</t>
  </si>
  <si>
    <t>LoboHill(4284)</t>
  </si>
  <si>
    <t>McLemore et al. (1999)</t>
  </si>
  <si>
    <t>LOBO 508</t>
  </si>
  <si>
    <t>Smith, McLemore</t>
  </si>
  <si>
    <t>lamprophyre</t>
  </si>
  <si>
    <t>LOBO 510</t>
  </si>
  <si>
    <t>episyenite/fenite</t>
  </si>
  <si>
    <t>LOBO 511</t>
  </si>
  <si>
    <t>Smith (2017)</t>
  </si>
  <si>
    <t>greenschist</t>
  </si>
  <si>
    <t>garnet muscovite schist</t>
  </si>
  <si>
    <t>altered muscovite schist</t>
  </si>
  <si>
    <t>tephrite/lamp</t>
  </si>
  <si>
    <t>LOBO 1</t>
  </si>
  <si>
    <t>LOBO 2</t>
  </si>
  <si>
    <t>LOBO 3</t>
  </si>
  <si>
    <t>LOBO 4</t>
  </si>
  <si>
    <t>LOBO 6</t>
  </si>
  <si>
    <t>LOBO 7</t>
  </si>
  <si>
    <t>LOBO 8</t>
  </si>
  <si>
    <t>LOBO 9</t>
  </si>
  <si>
    <t>LOBO 10</t>
  </si>
  <si>
    <t>LOBO 11</t>
  </si>
  <si>
    <t>LOBO 12</t>
  </si>
  <si>
    <t>LOBO 13</t>
  </si>
  <si>
    <t>REE1</t>
  </si>
  <si>
    <t>episyenite</t>
  </si>
  <si>
    <t>&lt; 0.001</t>
  </si>
  <si>
    <t>&lt; 10</t>
  </si>
  <si>
    <t>&lt; 30</t>
  </si>
  <si>
    <t>altered Northern Cab gr</t>
  </si>
  <si>
    <t>altered Northern Cab granite gneiss</t>
  </si>
  <si>
    <t>REE66</t>
  </si>
  <si>
    <t>&lt; 0.003</t>
  </si>
  <si>
    <t>REE67</t>
  </si>
  <si>
    <t>metaschist</t>
  </si>
  <si>
    <t>REE68</t>
  </si>
  <si>
    <t>REE69</t>
  </si>
  <si>
    <t xml:space="preserve">Northern Caballo granite </t>
  </si>
  <si>
    <t>REE70</t>
  </si>
  <si>
    <t>REE71</t>
  </si>
  <si>
    <t>episyenite dike</t>
  </si>
  <si>
    <t>REE72</t>
  </si>
  <si>
    <t>granite next to 71</t>
  </si>
  <si>
    <t>REE73</t>
  </si>
  <si>
    <t>REE74</t>
  </si>
  <si>
    <t>basalt (recent)</t>
  </si>
  <si>
    <t>REE75</t>
  </si>
  <si>
    <t>REE76</t>
  </si>
  <si>
    <t>REE77</t>
  </si>
  <si>
    <t>REE78</t>
  </si>
  <si>
    <t>amphibolite next to 77</t>
  </si>
  <si>
    <t>REE79</t>
  </si>
  <si>
    <t>episyenite dike (same as 77)</t>
  </si>
  <si>
    <t>REE80</t>
  </si>
  <si>
    <t>brown gneiss</t>
  </si>
  <si>
    <t>REE81</t>
  </si>
  <si>
    <t>REE122</t>
  </si>
  <si>
    <t>REE123</t>
  </si>
  <si>
    <t>REE124</t>
  </si>
  <si>
    <t>Episy very similar to 122. Less honey colored mineral.</t>
  </si>
  <si>
    <t>C5</t>
  </si>
  <si>
    <t>Bauer and Lozinsky (1986)</t>
  </si>
  <si>
    <t>Longbottom Granodiorite</t>
  </si>
  <si>
    <t>C15</t>
  </si>
  <si>
    <t>C14B</t>
  </si>
  <si>
    <t>C14C</t>
  </si>
  <si>
    <t>Caballo Granite</t>
  </si>
  <si>
    <t>C6</t>
  </si>
  <si>
    <t>aplite dike</t>
  </si>
  <si>
    <t>C3</t>
  </si>
  <si>
    <t>metavolcanic</t>
  </si>
  <si>
    <t>Palomas</t>
  </si>
  <si>
    <t xml:space="preserve">granite dike </t>
  </si>
  <si>
    <t>Longbottom granodiorite/granite</t>
  </si>
  <si>
    <t>REE25</t>
  </si>
  <si>
    <t>mafic xenolith</t>
  </si>
  <si>
    <t>REE26</t>
  </si>
  <si>
    <t>REE27</t>
  </si>
  <si>
    <t>Caballo granite</t>
  </si>
  <si>
    <t>REE28</t>
  </si>
  <si>
    <t>REE29</t>
  </si>
  <si>
    <t>REE30</t>
  </si>
  <si>
    <t>REE31</t>
  </si>
  <si>
    <t>REE32</t>
  </si>
  <si>
    <t>REE33</t>
  </si>
  <si>
    <t>REE34</t>
  </si>
  <si>
    <t>REE35</t>
  </si>
  <si>
    <t>epi Green porphyritc rock</t>
  </si>
  <si>
    <t>REE36</t>
  </si>
  <si>
    <t>REE37</t>
  </si>
  <si>
    <t>REE146</t>
  </si>
  <si>
    <t>pegmatite</t>
  </si>
  <si>
    <t>REE147</t>
  </si>
  <si>
    <t>granite between peg and episyenite</t>
  </si>
  <si>
    <t>REE148</t>
  </si>
  <si>
    <t>episyenite dike (3200 cps)</t>
  </si>
  <si>
    <t>&gt; 2000</t>
  </si>
  <si>
    <t>REE149</t>
  </si>
  <si>
    <t>episyenite dike (1500 cps)</t>
  </si>
  <si>
    <t>REE150</t>
  </si>
  <si>
    <t xml:space="preserve">episyenite dike </t>
  </si>
  <si>
    <t>REE151</t>
  </si>
  <si>
    <t>episyenite with fluorite (2500 cps)</t>
  </si>
  <si>
    <t>REE152</t>
  </si>
  <si>
    <t>episyenite with chlorite (1800 cps)</t>
  </si>
  <si>
    <t>REE153</t>
  </si>
  <si>
    <t>episyenite with fluorite, dump select (2800 cps)</t>
  </si>
  <si>
    <t>aplite (Caballo granite)</t>
  </si>
  <si>
    <t>REE 4000</t>
  </si>
  <si>
    <t>carbonate vein</t>
  </si>
  <si>
    <t>33.411.4</t>
  </si>
  <si>
    <t>33.411.5</t>
  </si>
  <si>
    <t>33.411.10</t>
  </si>
  <si>
    <t>33.411.9</t>
  </si>
  <si>
    <t>33.411.6</t>
  </si>
  <si>
    <t>33.411.8</t>
  </si>
  <si>
    <t>33.411.7</t>
  </si>
  <si>
    <t>4.141.8</t>
  </si>
  <si>
    <t>4.141.5</t>
  </si>
  <si>
    <t>4.141.6</t>
  </si>
  <si>
    <t>episyenite (RH4)</t>
  </si>
  <si>
    <t>4.141.7</t>
  </si>
  <si>
    <t>episyenite (RH3)</t>
  </si>
  <si>
    <t>33.123.1</t>
  </si>
  <si>
    <t>mafic dike</t>
  </si>
  <si>
    <t>radioactive episyenite</t>
  </si>
  <si>
    <t>&lt;50</t>
  </si>
  <si>
    <t>4.141.4</t>
  </si>
  <si>
    <t>McLemore (2012)</t>
  </si>
  <si>
    <t>Cab20</t>
  </si>
  <si>
    <t>brown gneiss next to episyenite</t>
  </si>
  <si>
    <t>Cab21</t>
  </si>
  <si>
    <t>episyenite next to brown gneiss</t>
  </si>
  <si>
    <t>Cab22</t>
  </si>
  <si>
    <t>Palomas Gap Granite</t>
  </si>
  <si>
    <t>REE56</t>
  </si>
  <si>
    <t>REE57</t>
  </si>
  <si>
    <t>REE58</t>
  </si>
  <si>
    <t>REE59</t>
  </si>
  <si>
    <t>REE60</t>
  </si>
  <si>
    <t>Bliss</t>
  </si>
  <si>
    <t>&gt; 10000</t>
  </si>
  <si>
    <t>REE61</t>
  </si>
  <si>
    <t>REE62</t>
  </si>
  <si>
    <t>REE63</t>
  </si>
  <si>
    <t>altered granite</t>
  </si>
  <si>
    <t>REE64</t>
  </si>
  <si>
    <t>REE65</t>
  </si>
  <si>
    <t>REE113</t>
  </si>
  <si>
    <t>REE114</t>
  </si>
  <si>
    <t>REE115</t>
  </si>
  <si>
    <t>REE116</t>
  </si>
  <si>
    <t>REE117</t>
  </si>
  <si>
    <t>breccia vein</t>
  </si>
  <si>
    <t>REE130</t>
  </si>
  <si>
    <t>peg epi</t>
  </si>
  <si>
    <t>REE131</t>
  </si>
  <si>
    <t>peg</t>
  </si>
  <si>
    <t>REE133</t>
  </si>
  <si>
    <t>REE133a</t>
  </si>
  <si>
    <t>coarse granied episyenite</t>
  </si>
  <si>
    <t>REE134</t>
  </si>
  <si>
    <t>mafic episyenite w lg felds</t>
  </si>
  <si>
    <t>REE135</t>
  </si>
  <si>
    <t>REE136</t>
  </si>
  <si>
    <t>episyenite (Longbottom)</t>
  </si>
  <si>
    <t>REE137</t>
  </si>
  <si>
    <t>REE138</t>
  </si>
  <si>
    <t>foliated granite (N Cab gr?)</t>
  </si>
  <si>
    <t>REE139</t>
  </si>
  <si>
    <t>Palomas Gap gr?</t>
  </si>
  <si>
    <t>REE144</t>
  </si>
  <si>
    <t>REE145</t>
  </si>
  <si>
    <t>330.1g</t>
  </si>
  <si>
    <t xml:space="preserve">Caballo granite </t>
  </si>
  <si>
    <t>330.1s</t>
  </si>
  <si>
    <t>REE101</t>
  </si>
  <si>
    <t>contact</t>
  </si>
  <si>
    <t>REE102</t>
  </si>
  <si>
    <t>altered Caballo granite</t>
  </si>
  <si>
    <t>REE103</t>
  </si>
  <si>
    <t>REE104</t>
  </si>
  <si>
    <t>Episy near fault</t>
  </si>
  <si>
    <t>REE107</t>
  </si>
  <si>
    <t>mafic/metamorphic rock</t>
  </si>
  <si>
    <t>REE108</t>
  </si>
  <si>
    <t>REE109</t>
  </si>
  <si>
    <t>REE110</t>
  </si>
  <si>
    <t>REE111</t>
  </si>
  <si>
    <t>mafic enclave</t>
  </si>
  <si>
    <t>REE112</t>
  </si>
  <si>
    <t>granodiorite</t>
  </si>
  <si>
    <t>coarse grained granodiorite</t>
  </si>
  <si>
    <t>fine grained Burro granite</t>
  </si>
  <si>
    <t>REE14</t>
  </si>
  <si>
    <t>REE15</t>
  </si>
  <si>
    <t>REE16</t>
  </si>
  <si>
    <t>REE17</t>
  </si>
  <si>
    <t>Burro granite</t>
  </si>
  <si>
    <t>REE18</t>
  </si>
  <si>
    <t>REE19</t>
  </si>
  <si>
    <t>REE20</t>
  </si>
  <si>
    <t>Burro tan granite</t>
  </si>
  <si>
    <t>REE21</t>
  </si>
  <si>
    <t>REE22</t>
  </si>
  <si>
    <t>REE23</t>
  </si>
  <si>
    <t>quartz vein</t>
  </si>
  <si>
    <t>REE24</t>
  </si>
  <si>
    <t>altered Burro granite</t>
  </si>
  <si>
    <t>REE40</t>
  </si>
  <si>
    <t>REE41</t>
  </si>
  <si>
    <t>REE43</t>
  </si>
  <si>
    <t>maficxenolith</t>
  </si>
  <si>
    <t>REE82</t>
  </si>
  <si>
    <t>gneiss</t>
  </si>
  <si>
    <t>REE83</t>
  </si>
  <si>
    <t>REE84</t>
  </si>
  <si>
    <t>REE85</t>
  </si>
  <si>
    <t>REE86</t>
  </si>
  <si>
    <t>mafic episyenite</t>
  </si>
  <si>
    <t>REE87</t>
  </si>
  <si>
    <t>REE88</t>
  </si>
  <si>
    <t>REE89</t>
  </si>
  <si>
    <t>REE90</t>
  </si>
  <si>
    <t>REE91</t>
  </si>
  <si>
    <t>REE92</t>
  </si>
  <si>
    <t>REE93</t>
  </si>
  <si>
    <t>REE94</t>
  </si>
  <si>
    <t>REE95</t>
  </si>
  <si>
    <t>REE96</t>
  </si>
  <si>
    <t>granite</t>
  </si>
  <si>
    <t>REE140</t>
  </si>
  <si>
    <t>Jack Creek Granite, unaltered</t>
  </si>
  <si>
    <t>REE141</t>
  </si>
  <si>
    <t>REE142</t>
  </si>
  <si>
    <t>altered fine grained granite</t>
  </si>
  <si>
    <t>B23.2</t>
  </si>
  <si>
    <t>McLemore and McKee (1988)</t>
  </si>
  <si>
    <t>gneiss (15 cm contact)</t>
  </si>
  <si>
    <t>B23.3</t>
  </si>
  <si>
    <t>gneiss (adj to contact)</t>
  </si>
  <si>
    <t>B23.4</t>
  </si>
  <si>
    <t>episyenite (adj to contact)</t>
  </si>
  <si>
    <t>B23.5</t>
  </si>
  <si>
    <t>episyenite (center)</t>
  </si>
  <si>
    <t>B23.6</t>
  </si>
  <si>
    <t>gneiss (6 m)</t>
  </si>
  <si>
    <t>B23.7</t>
  </si>
  <si>
    <t>episyenite (along strike 23.5)</t>
  </si>
  <si>
    <t>B23.8</t>
  </si>
  <si>
    <t>vein (adj to sye)</t>
  </si>
  <si>
    <t>B27.1</t>
  </si>
  <si>
    <t>B27.2</t>
  </si>
  <si>
    <t>B27.3</t>
  </si>
  <si>
    <t>gneiss (15 m contact)</t>
  </si>
  <si>
    <t>B27.4</t>
  </si>
  <si>
    <t>gneiss (305 m contact)</t>
  </si>
  <si>
    <t>B26.1</t>
  </si>
  <si>
    <t>B26.2</t>
  </si>
  <si>
    <t>B35.1</t>
  </si>
  <si>
    <t>episyenite (eastern)</t>
  </si>
  <si>
    <t>B35.2</t>
  </si>
  <si>
    <t>granite (adj to 35.1)</t>
  </si>
  <si>
    <t>B35.3</t>
  </si>
  <si>
    <t>episyenite (middle)</t>
  </si>
  <si>
    <t>B35.4</t>
  </si>
  <si>
    <t>granite (2m contact 35.3)</t>
  </si>
  <si>
    <t>B35.5</t>
  </si>
  <si>
    <t>granite (6m contact 35.3)</t>
  </si>
  <si>
    <t>B35.6</t>
  </si>
  <si>
    <t>episyenite (western)</t>
  </si>
  <si>
    <t>B35.7</t>
  </si>
  <si>
    <t>B35.8</t>
  </si>
  <si>
    <t>gneiss (adj 35.7)</t>
  </si>
  <si>
    <t>B35.9</t>
  </si>
  <si>
    <t>quartz episyenite</t>
  </si>
  <si>
    <t>B35.10</t>
  </si>
  <si>
    <t>B35.11</t>
  </si>
  <si>
    <t>episyenite (no quartz)</t>
  </si>
  <si>
    <t>B21.1</t>
  </si>
  <si>
    <t>B21.2</t>
  </si>
  <si>
    <t>B22.1</t>
  </si>
  <si>
    <t>B16.1</t>
  </si>
  <si>
    <t>B16.2</t>
  </si>
  <si>
    <t>granite (adj to 16.1)</t>
  </si>
  <si>
    <t>B16.3</t>
  </si>
  <si>
    <t>episyenite (quartz at contact)</t>
  </si>
  <si>
    <t>B16.4</t>
  </si>
  <si>
    <t>episyenite (contact)</t>
  </si>
  <si>
    <t>B16.5</t>
  </si>
  <si>
    <t>granodiorite (adj tocontact)</t>
  </si>
  <si>
    <t>B16.6</t>
  </si>
  <si>
    <t>vein (in gr)</t>
  </si>
  <si>
    <t>B16.7</t>
  </si>
  <si>
    <t>granodiorite (90 m from contact)</t>
  </si>
  <si>
    <t>B23.20</t>
  </si>
  <si>
    <t>B23.22</t>
  </si>
  <si>
    <t>B23.23</t>
  </si>
  <si>
    <t>B36.20</t>
  </si>
  <si>
    <t>leucogranite</t>
  </si>
  <si>
    <t>B36.21</t>
  </si>
  <si>
    <t>B36.23</t>
  </si>
  <si>
    <t>leucogranite, gneiss contact</t>
  </si>
  <si>
    <t>B36.24</t>
  </si>
  <si>
    <t>B14.1</t>
  </si>
  <si>
    <t>hematite granite</t>
  </si>
  <si>
    <t>B14.2</t>
  </si>
  <si>
    <t>B14.3</t>
  </si>
  <si>
    <t>Gerwe (1986)</t>
  </si>
  <si>
    <t>REE10</t>
  </si>
  <si>
    <t>REE11</t>
  </si>
  <si>
    <t>REE13</t>
  </si>
  <si>
    <t>alt Porphrytic rapakivi granite</t>
  </si>
  <si>
    <t>WH117</t>
  </si>
  <si>
    <t>Metasomatized granite</t>
  </si>
  <si>
    <t>WH116</t>
  </si>
  <si>
    <t>WH118</t>
  </si>
  <si>
    <t>Coarse grainedmetas  granite</t>
  </si>
  <si>
    <t>RED 17</t>
  </si>
  <si>
    <t>Rapakivi granite</t>
  </si>
  <si>
    <t>Porphyritic rapikivi granite</t>
  </si>
  <si>
    <t>WH69</t>
  </si>
  <si>
    <t>&gt;15.0</t>
  </si>
  <si>
    <t>SEV 13</t>
  </si>
  <si>
    <t>SEV 23</t>
  </si>
  <si>
    <t>SEV 42</t>
  </si>
  <si>
    <t>SEV 14</t>
  </si>
  <si>
    <t>SEV 15</t>
  </si>
  <si>
    <t>Priest</t>
  </si>
  <si>
    <t>Los Pinos</t>
  </si>
  <si>
    <t>Sepultura</t>
  </si>
  <si>
    <t>REE45</t>
  </si>
  <si>
    <t>REE46</t>
  </si>
  <si>
    <t>REE48</t>
  </si>
  <si>
    <t>REE50</t>
  </si>
  <si>
    <t>REE51</t>
  </si>
  <si>
    <t>REE52</t>
  </si>
  <si>
    <t>REE44</t>
  </si>
  <si>
    <t>metarhyolite</t>
  </si>
  <si>
    <t>REE47</t>
  </si>
  <si>
    <t>altered gneissic granite</t>
  </si>
  <si>
    <t>REE49</t>
  </si>
  <si>
    <t>gneissic granite</t>
  </si>
  <si>
    <t>REE53</t>
  </si>
  <si>
    <t>gneissic granite (ap)</t>
  </si>
  <si>
    <t>REE54</t>
  </si>
  <si>
    <t>granite dike</t>
  </si>
  <si>
    <t>&lt; 0.05</t>
  </si>
  <si>
    <t>REE55</t>
  </si>
  <si>
    <t>gneissic granite (ag)</t>
  </si>
  <si>
    <t>McLemore and McKee (1989)</t>
  </si>
  <si>
    <t>metarhyolite (mr)</t>
  </si>
  <si>
    <t>granite (gg)</t>
  </si>
  <si>
    <t>dark gray syenite</t>
  </si>
  <si>
    <t>MS (Zuni)</t>
  </si>
  <si>
    <t>Condie (1976)</t>
  </si>
  <si>
    <t>gr</t>
  </si>
  <si>
    <t>CC (Zuni)</t>
  </si>
  <si>
    <t>Zuni</t>
  </si>
  <si>
    <t>Oso (Zuni)</t>
  </si>
  <si>
    <t>Strickland (2000)</t>
  </si>
  <si>
    <t>qtz monz1</t>
  </si>
  <si>
    <t>qtz monz</t>
  </si>
  <si>
    <t>qtz monz2</t>
  </si>
  <si>
    <t>ultramafic1</t>
  </si>
  <si>
    <t>ultramafic</t>
  </si>
  <si>
    <t>ultramafic2</t>
  </si>
  <si>
    <t>ultramafic3</t>
  </si>
  <si>
    <t>Brookins (1982)</t>
  </si>
  <si>
    <t>pa</t>
  </si>
  <si>
    <t>aplite (ap)</t>
  </si>
  <si>
    <t>granite (ag)</t>
  </si>
  <si>
    <t>rhyolite (mr)</t>
  </si>
  <si>
    <t>gm</t>
  </si>
  <si>
    <t>Reference</t>
  </si>
  <si>
    <t>outcrop select</t>
  </si>
  <si>
    <t>FeO*</t>
  </si>
  <si>
    <t>Cl</t>
  </si>
  <si>
    <t>Be</t>
  </si>
  <si>
    <t>gray dike Tl</t>
  </si>
  <si>
    <t>bd</t>
  </si>
  <si>
    <t>latite Tpl</t>
  </si>
  <si>
    <t>andesite dike Tmb</t>
  </si>
  <si>
    <t>gray latite Tpl</t>
  </si>
  <si>
    <t>altered rock Tas</t>
  </si>
  <si>
    <t>dump</t>
  </si>
  <si>
    <t>red clay, fault gauge Tas</t>
  </si>
  <si>
    <t>andesite Tmb</t>
  </si>
  <si>
    <t>quartz latite dike Tql</t>
  </si>
  <si>
    <t>rhyolite Tas</t>
  </si>
  <si>
    <t>rhyolite Tac</t>
  </si>
  <si>
    <t>black, top soil Qt</t>
  </si>
  <si>
    <t>brown soil Qt</t>
  </si>
  <si>
    <t>gray floodplain soil Qa</t>
  </si>
  <si>
    <t>ash flow tuff, unwelded Tac</t>
  </si>
  <si>
    <t>granite Tgr</t>
  </si>
  <si>
    <t>altered tuff Tas</t>
  </si>
  <si>
    <t>altered tuff Tstc</t>
  </si>
  <si>
    <t>red clay Tas</t>
  </si>
  <si>
    <t>gossan Tas</t>
  </si>
  <si>
    <t>rhyolite Tstc</t>
  </si>
  <si>
    <t>rhyolite Tvp</t>
  </si>
  <si>
    <t>crusts from seep Tas</t>
  </si>
  <si>
    <t>ferricrete Tas</t>
  </si>
  <si>
    <t>ash flow tuff, welded Tt</t>
  </si>
  <si>
    <t>granite Til</t>
  </si>
  <si>
    <t>basalt QTb</t>
  </si>
  <si>
    <t>soil Q</t>
  </si>
  <si>
    <t>MONT 56</t>
  </si>
  <si>
    <t>quartz latite Tpl</t>
  </si>
  <si>
    <t>white clay Tas</t>
  </si>
  <si>
    <t>soil Tas</t>
  </si>
  <si>
    <t>virtophyre Tac</t>
  </si>
  <si>
    <t>rhyolite dike Tr</t>
  </si>
  <si>
    <t>sand below clay Qa</t>
  </si>
  <si>
    <t>clay above sand Qa</t>
  </si>
  <si>
    <t>clay Qt</t>
  </si>
  <si>
    <t>lava Tt</t>
  </si>
  <si>
    <t>select of thin vein of white/brown clay</t>
  </si>
  <si>
    <t>DIC5</t>
  </si>
  <si>
    <t>monzonite Tgr</t>
  </si>
  <si>
    <t>ARAGON2</t>
  </si>
  <si>
    <t>rhyolite Tr</t>
  </si>
  <si>
    <t>VIN 5</t>
  </si>
  <si>
    <t>McLemore (2010) OF535</t>
  </si>
  <si>
    <t>soil</t>
  </si>
  <si>
    <t>other</t>
  </si>
  <si>
    <t>Montoya Butte</t>
  </si>
  <si>
    <t>Coordinate system</t>
  </si>
  <si>
    <t>NAD27</t>
  </si>
  <si>
    <t>County</t>
  </si>
  <si>
    <t>State</t>
  </si>
  <si>
    <t>sample source</t>
  </si>
  <si>
    <t>methd collected</t>
  </si>
  <si>
    <t>New Mexico</t>
  </si>
  <si>
    <t>Lincoln</t>
  </si>
  <si>
    <t>Socorro</t>
  </si>
  <si>
    <t>Grant</t>
  </si>
  <si>
    <t>Colfax</t>
  </si>
  <si>
    <t>Cibola</t>
  </si>
  <si>
    <t>Colorado</t>
  </si>
  <si>
    <t>B</t>
  </si>
  <si>
    <t>McLemore, V.T., 2015, Geology and Mineral Resources of the Laughlin Peak Mining District; Guidebook 66; New Mexico Geological Society: Socorro, NM, USA, p. 277–288.</t>
  </si>
  <si>
    <r>
      <t>Potter, L.S., 1996, Chemical variation along strike in feldspathoidal rocks of the eastern alkali belt, Trans-Pecos magmatic province, Texas and New Mexico.</t>
    </r>
    <r>
      <rPr>
        <i/>
        <sz val="12"/>
        <color rgb="FF000000"/>
        <rFont val="Times New Roman"/>
        <family val="1"/>
      </rPr>
      <t xml:space="preserve"> Can. Miner.,</t>
    </r>
    <r>
      <rPr>
        <sz val="12"/>
        <color rgb="FF000000"/>
        <rFont val="Times New Roman"/>
        <family val="1"/>
      </rPr>
      <t xml:space="preserve"> </t>
    </r>
    <r>
      <rPr>
        <i/>
        <sz val="12"/>
        <color rgb="FF000000"/>
        <rFont val="Times New Roman"/>
        <family val="1"/>
      </rPr>
      <t>34</t>
    </r>
    <r>
      <rPr>
        <sz val="12"/>
        <color rgb="FF000000"/>
        <rFont val="Times New Roman"/>
        <family val="1"/>
      </rPr>
      <t>, 241–264.</t>
    </r>
  </si>
  <si>
    <t>Potter, L.S., 1988, Petrology and Petrogenesis of Tertiary Igneous Rocks, Chico Hills, New Mexico. Master’s Thesis, Iowa State University, Ames, IA, USA, 179p.</t>
  </si>
  <si>
    <t>Schreiner, R.A., 1991,  Preliminary Investigations of Rare-Earth-Element-Bearing Veins, Breccias, and Carbonatites in the Laughlin Peak Area, Colfax County, New Mexico; U.S. Bureau of Mines: Washington, DC, USA, p. 99–93.</t>
  </si>
  <si>
    <t>Schreiner, R.A., 1993, Mineral Investigation of the Rare-Earth-Element-Bearing Deposits, Red Cloud Mining District, Gallinas Mountains, Lincoln County, New Mexico; Open-file Report 2-91; U.S. Bureau of Mines: Washington, DC, USA, 62p.</t>
  </si>
  <si>
    <t>McLemore, V.T., 2010, Geology and Mineral Deposits of the Gallinas Mountains, Lincoln and Torrance Counties, New Mexico; Preliminary Report; Open-File Report OF-532; New Mexico Bureau of Geology and Mineral Resources: Socorro, NM, USA, 92p.</t>
  </si>
  <si>
    <r>
      <t xml:space="preserve">Robison, A., 2017, </t>
    </r>
    <r>
      <rPr>
        <vertAlign val="superscript"/>
        <sz val="12"/>
        <rFont val="Times New Roman"/>
        <family val="1"/>
      </rPr>
      <t>40</t>
    </r>
    <r>
      <rPr>
        <sz val="12"/>
        <rFont val="Times New Roman"/>
        <family val="1"/>
      </rPr>
      <t>Ar/</t>
    </r>
    <r>
      <rPr>
        <vertAlign val="superscript"/>
        <sz val="12"/>
        <rFont val="Times New Roman"/>
        <family val="1"/>
      </rPr>
      <t>39</t>
    </r>
    <r>
      <rPr>
        <sz val="12"/>
        <rFont val="Times New Roman"/>
        <family val="1"/>
      </rPr>
      <t>Ar Geochronology of Magmatism and Alteration in the Gallinas Mountains with Implications for Rare Earth Mineralization. Master’s Thesis, New Mexico Institute of Mining and Technology, Socorro, NM, USA, 177p.</t>
    </r>
  </si>
  <si>
    <r>
      <t xml:space="preserve">Allen, M.S.; McLemore, V.T., 1991, The Geology and Petrogenesis of the Capitan Pluton, New Mexico. In </t>
    </r>
    <r>
      <rPr>
        <sz val="12"/>
        <color rgb="FF211D1E"/>
        <rFont val="Times New Roman"/>
        <family val="1"/>
      </rPr>
      <t>Geology of the Sierra Blanca, Sacramento, and Capitan Ranges, New Mexico: New Mexico Geological Society, 42nd Annual Field Conference, Guidebook</t>
    </r>
    <r>
      <rPr>
        <sz val="12"/>
        <color rgb="FF000000"/>
        <rFont val="Times New Roman"/>
        <family val="1"/>
      </rPr>
      <t xml:space="preserve">; Barker, J.M., Kues, B.S., Austin, G.S., Lucas, S.G., Eds.; New Mexico Geological Society: </t>
    </r>
    <r>
      <rPr>
        <b/>
        <sz val="12"/>
        <rFont val="Times New Roman"/>
        <family val="1"/>
      </rPr>
      <t>Socorro, NM, USA,</t>
    </r>
    <r>
      <rPr>
        <sz val="12"/>
        <color rgb="FF000000"/>
        <rFont val="Times New Roman"/>
        <family val="1"/>
      </rPr>
      <t xml:space="preserve"> pp. 115–127.</t>
    </r>
  </si>
  <si>
    <t>Dunbar, N.W.; Campbell, A.R.; Candela, P.A., 1996, Physical, chemical, and mineralogical evidence for magmatic fluid migration within the Capitan pluton, southeastern New Mexico. Geol. Soc. Am. Bull., 108, p. 318–333.</t>
  </si>
  <si>
    <t>McLemore, V.T., 2002, Geology and geochemistry of the Mid-Tertiray alkaline to calc-alkaline intrusions in the northern Hueco Mountains and adjacent areas, McGregor Range, southern Otero County, New Mexico: New Mexico Geological Society, Guidebook 52, p. 129-137.</t>
  </si>
  <si>
    <t>McLemore, V.T., Lueth, V.W., Pease, T.C., and Gulinger, J.R., 1996, Petrology and mineral resources of the Wind Mountain laccolith, Cornudas Mountains, New Mexico and Texas: Canadian Mineralogist, v. 34, pt. 2, p. 335-347.</t>
  </si>
  <si>
    <t>McLemore, V.T. and Phillips, R.S., 1991, Geology of mineralization and associated alteration in the Capitan Mountains, Lincoln County, New Mexico: New Mexico Geological Society, Guidebook 42, p. 291-298.</t>
  </si>
  <si>
    <t>Schreiner, R.A., 1994, Mineral investigation of Wind Mountain and the Chess Draw area, Cornudas Mountains, Otero County, New Mexico: U.S. Bureau of Mines, MLA 26-94, 51 p.</t>
  </si>
  <si>
    <t>Staatz, M.H., 1985, Geology and description of the thorium and rare-earth veins in the Laughlin Peak area, Colfax County, New Mexico: U.S. Geological Survey, Professional Paper 1049-E, 32 p.</t>
  </si>
  <si>
    <r>
      <t xml:space="preserve">Price, J.G., Rubin, J.N,, Henry, C.D., Pinkston, T.L., Tweedy, S.W. and Koppenaal, D.W., 1990, Rare-metal enriched peraluminous rhyolites in a continental arc, Sierra Blanca area, Trans-Pecos Texas; chemical modification by vapor-phase crystallization; </t>
    </r>
    <r>
      <rPr>
        <i/>
        <sz val="12"/>
        <color rgb="FF000000"/>
        <rFont val="Times New Roman"/>
        <family val="1"/>
      </rPr>
      <t>in</t>
    </r>
    <r>
      <rPr>
        <sz val="12"/>
        <color rgb="FF000000"/>
        <rFont val="Times New Roman"/>
        <family val="1"/>
      </rPr>
      <t xml:space="preserve"> H.J. Stein and Hannah, J.L., Ore-bearing granite systems; Petrogenesis and mineralizing processes: Geological Society of America, Special Paper 246, p. 103-120.</t>
    </r>
  </si>
  <si>
    <t>Simkins, T.H., 1983, Geology and geochemistry of the Aguachile Mountain fluorspar-beryllium mining district, northern Coahuila, Mexico: M.S. thesis, Sul Ross State University, Alpine, TX, 137 p.</t>
  </si>
  <si>
    <r>
      <t xml:space="preserve">McLemore, V.T., 2018, Rare Earth Elements (REE) Deposits Associated with Great Plain Margin Deposits (Alkaline-Related), Southwestern United States and Eastern Mexico: </t>
    </r>
    <r>
      <rPr>
        <i/>
        <sz val="12"/>
        <color theme="1"/>
        <rFont val="Times New Roman"/>
        <family val="1"/>
      </rPr>
      <t>Resources</t>
    </r>
    <r>
      <rPr>
        <sz val="12"/>
        <color rgb="FF555555"/>
        <rFont val="Times New Roman"/>
        <family val="1"/>
      </rPr>
      <t xml:space="preserve"> 2018, </t>
    </r>
    <r>
      <rPr>
        <i/>
        <sz val="12"/>
        <color theme="1"/>
        <rFont val="Times New Roman"/>
        <family val="1"/>
      </rPr>
      <t>7</t>
    </r>
    <r>
      <rPr>
        <sz val="12"/>
        <color rgb="FF555555"/>
        <rFont val="Times New Roman"/>
        <family val="1"/>
      </rPr>
      <t>(1), 8; 44 p., doi:</t>
    </r>
    <r>
      <rPr>
        <sz val="12"/>
        <color theme="1"/>
        <rFont val="Times New Roman"/>
        <family val="1"/>
      </rPr>
      <t>10.3390/resources7010008</t>
    </r>
    <r>
      <rPr>
        <sz val="12"/>
        <color rgb="FF555555"/>
        <rFont val="Times New Roman"/>
        <family val="1"/>
      </rPr>
      <t xml:space="preserve">; </t>
    </r>
    <r>
      <rPr>
        <sz val="12"/>
        <color theme="1"/>
        <rFont val="Times New Roman"/>
        <family val="1"/>
      </rPr>
      <t>http://www.mdpi.com/2079-9276/7/1/8</t>
    </r>
    <r>
      <rPr>
        <sz val="12"/>
        <color rgb="FF555555"/>
        <rFont val="Times New Roman"/>
        <family val="1"/>
      </rPr>
      <t xml:space="preserve"> </t>
    </r>
  </si>
  <si>
    <r>
      <t>McLemore, V.T., 2017, Heavy mineral, beach-placer sandstone deposits at Apache Mesa, Jicarilla Apache Reservation, Rio Arriba County, New Mexico;</t>
    </r>
    <r>
      <rPr>
        <b/>
        <i/>
        <sz val="12"/>
        <color theme="1"/>
        <rFont val="Times New Roman"/>
        <family val="1"/>
      </rPr>
      <t xml:space="preserve"> </t>
    </r>
    <r>
      <rPr>
        <i/>
        <sz val="12"/>
        <color theme="1"/>
        <rFont val="Times New Roman"/>
        <family val="1"/>
      </rPr>
      <t>in</t>
    </r>
    <r>
      <rPr>
        <sz val="12"/>
        <color theme="1"/>
        <rFont val="Times New Roman"/>
        <family val="1"/>
      </rPr>
      <t xml:space="preserve"> The Geology of the Ouray-Silverton Area, Karlstrom, K.E., Gonzales, D.A., Zimmerer, M.J., Heizler, M., and Ulmer-Scholle, D.S.: New Mexico Geological Society 68th Annual Fall Field Conference Guidebook, p.. 123-132.</t>
    </r>
  </si>
  <si>
    <t>GPM REE</t>
  </si>
  <si>
    <t>basalt</t>
  </si>
  <si>
    <t>igneous rock</t>
  </si>
  <si>
    <t>phonolite</t>
  </si>
  <si>
    <t>trachyte</t>
  </si>
  <si>
    <t>phonotephrite</t>
  </si>
  <si>
    <t>Lamprophyre</t>
  </si>
  <si>
    <t>&lt;4.0</t>
  </si>
  <si>
    <t>&lt;12</t>
  </si>
  <si>
    <t>&lt;20</t>
  </si>
  <si>
    <t>na</t>
  </si>
  <si>
    <t>&lt;30</t>
  </si>
  <si>
    <t>&lt;68</t>
  </si>
  <si>
    <t>S1</t>
  </si>
  <si>
    <t>S2</t>
  </si>
  <si>
    <t>S3</t>
  </si>
  <si>
    <t>S4</t>
  </si>
  <si>
    <t>S5</t>
  </si>
  <si>
    <t>rhyodacite</t>
  </si>
  <si>
    <t>S6</t>
  </si>
  <si>
    <t>S7</t>
  </si>
  <si>
    <t>S8</t>
  </si>
  <si>
    <t>S9</t>
  </si>
  <si>
    <t>S10</t>
  </si>
  <si>
    <t>trachyandesite</t>
  </si>
  <si>
    <t>S11</t>
  </si>
  <si>
    <t>S12</t>
  </si>
  <si>
    <t>S13</t>
  </si>
  <si>
    <t>&lt;6</t>
  </si>
  <si>
    <t>&lt;174</t>
  </si>
  <si>
    <t>&lt;5379</t>
  </si>
  <si>
    <t>&lt;1.0</t>
  </si>
  <si>
    <t>&lt;0</t>
  </si>
  <si>
    <t>&lt;9194</t>
  </si>
  <si>
    <t>&lt;19</t>
  </si>
  <si>
    <t>&lt;8.0</t>
  </si>
  <si>
    <t>&lt;9.0</t>
  </si>
  <si>
    <t>&lt;377</t>
  </si>
  <si>
    <t>&lt;1783</t>
  </si>
  <si>
    <t>Chico Hills(4103)</t>
  </si>
  <si>
    <t>mineralized</t>
  </si>
  <si>
    <t>&lt;29</t>
  </si>
  <si>
    <t>&lt;11</t>
  </si>
  <si>
    <t>&lt;34</t>
  </si>
  <si>
    <t>&lt;200</t>
  </si>
  <si>
    <t>&lt;420</t>
  </si>
  <si>
    <t>breccia</t>
  </si>
  <si>
    <t>&lt;9</t>
  </si>
  <si>
    <t>&lt;3.0</t>
  </si>
  <si>
    <t>&lt;7</t>
  </si>
  <si>
    <t>misc</t>
  </si>
  <si>
    <t>&lt;369</t>
  </si>
  <si>
    <t>&lt;272</t>
  </si>
  <si>
    <t>&lt;100</t>
  </si>
  <si>
    <t>HR2</t>
  </si>
  <si>
    <t>vein 12, brecciated vein from dump</t>
  </si>
  <si>
    <t>&lt;0.4</t>
  </si>
  <si>
    <t>HR7</t>
  </si>
  <si>
    <t>pit vein 27 13,27N,26E</t>
  </si>
  <si>
    <t>HR8</t>
  </si>
  <si>
    <t>vein 27, pit</t>
  </si>
  <si>
    <t>HR11</t>
  </si>
  <si>
    <t>vein 4, sandstone from dump</t>
  </si>
  <si>
    <t>HR186</t>
  </si>
  <si>
    <t>limonitic breccia</t>
  </si>
  <si>
    <t>HR215</t>
  </si>
  <si>
    <t xml:space="preserve">float, </t>
  </si>
  <si>
    <t>HR301</t>
  </si>
  <si>
    <t>south vein 11, sandstone</t>
  </si>
  <si>
    <t>HR302</t>
  </si>
  <si>
    <t>vein27</t>
  </si>
  <si>
    <t>HR305</t>
  </si>
  <si>
    <t>vein27 pit</t>
  </si>
  <si>
    <t>HR306</t>
  </si>
  <si>
    <t>HR307</t>
  </si>
  <si>
    <t>HR309</t>
  </si>
  <si>
    <t>HR312</t>
  </si>
  <si>
    <t>vein27, fractured wall rock</t>
  </si>
  <si>
    <t>HR313</t>
  </si>
  <si>
    <t>vein27, limonite clay vein</t>
  </si>
  <si>
    <t>HR314</t>
  </si>
  <si>
    <t>vein11, footwall</t>
  </si>
  <si>
    <t>HR315</t>
  </si>
  <si>
    <t>vein11</t>
  </si>
  <si>
    <t>HR316</t>
  </si>
  <si>
    <t>vein11 trench</t>
  </si>
  <si>
    <t>HR317</t>
  </si>
  <si>
    <t>vein 7 pit, Ti</t>
  </si>
  <si>
    <t>HR318</t>
  </si>
  <si>
    <t>vein 7, 2nd pit, Ti</t>
  </si>
  <si>
    <t>HR321</t>
  </si>
  <si>
    <t>vein 11, s 314, limonite vein</t>
  </si>
  <si>
    <t>HR322</t>
  </si>
  <si>
    <t>vein 22, sandstone</t>
  </si>
  <si>
    <t>HR324</t>
  </si>
  <si>
    <t>vein 7 pit, brecciated vein from dump</t>
  </si>
  <si>
    <t>HR334</t>
  </si>
  <si>
    <t>trench n NW Ti</t>
  </si>
  <si>
    <t>HR335</t>
  </si>
  <si>
    <t>HR408</t>
  </si>
  <si>
    <t>breccia 1,27N,25E, i</t>
  </si>
  <si>
    <t>HR415</t>
  </si>
  <si>
    <t>breccia 3,27N,26E, dike</t>
  </si>
  <si>
    <t>HR501</t>
  </si>
  <si>
    <t>HR502</t>
  </si>
  <si>
    <t>HR503</t>
  </si>
  <si>
    <t>HR504</t>
  </si>
  <si>
    <t>HR505</t>
  </si>
  <si>
    <t xml:space="preserve">DH1 </t>
  </si>
  <si>
    <t>HR602</t>
  </si>
  <si>
    <t>HR603</t>
  </si>
  <si>
    <t>HR604</t>
  </si>
  <si>
    <t>HR605</t>
  </si>
  <si>
    <t>HR606</t>
  </si>
  <si>
    <t>HR607</t>
  </si>
  <si>
    <t>HR1001</t>
  </si>
  <si>
    <t>vein 16 7 1875 FNL, 1800 FEL, pyrite in trachyandesite</t>
  </si>
  <si>
    <t>HR1002</t>
  </si>
  <si>
    <t>vein 16 7 1850 FEL, 725 FNL, pyrite in trachyandesite</t>
  </si>
  <si>
    <t>HR1003</t>
  </si>
  <si>
    <t>vein 16 7 1850 FWL, 625 FNL, breccia</t>
  </si>
  <si>
    <t>HR1010</t>
  </si>
  <si>
    <t>7 425 FWL 1700 FNL, silicified trachyandesite</t>
  </si>
  <si>
    <t>HR1013</t>
  </si>
  <si>
    <t>36 2300FEL 2300 FSL</t>
  </si>
  <si>
    <t>HR1017</t>
  </si>
  <si>
    <t>2100 FWL 1250 FNL 6</t>
  </si>
  <si>
    <t>HR1018</t>
  </si>
  <si>
    <t>w large Ti ne nw nw 12</t>
  </si>
  <si>
    <t>HR1028</t>
  </si>
  <si>
    <t>2150 FWL 700 FNL 7</t>
  </si>
  <si>
    <t>HR1034</t>
  </si>
  <si>
    <t>HR1102</t>
  </si>
  <si>
    <t>HR1103</t>
  </si>
  <si>
    <t>HR1104</t>
  </si>
  <si>
    <t>HR1105</t>
  </si>
  <si>
    <t>HR1106</t>
  </si>
  <si>
    <t>rhyolite</t>
  </si>
  <si>
    <t>&lt;230</t>
  </si>
  <si>
    <t>&lt;120</t>
  </si>
  <si>
    <t>&lt;4</t>
  </si>
  <si>
    <t>&lt;17</t>
  </si>
  <si>
    <t>skarn</t>
  </si>
  <si>
    <t>A6A</t>
  </si>
  <si>
    <t>granophyre</t>
  </si>
  <si>
    <t xml:space="preserve"> </t>
  </si>
  <si>
    <t>A11</t>
  </si>
  <si>
    <t>A12</t>
  </si>
  <si>
    <t>A13</t>
  </si>
  <si>
    <t>A15</t>
  </si>
  <si>
    <t>A16</t>
  </si>
  <si>
    <t>M102</t>
  </si>
  <si>
    <t>M200</t>
  </si>
  <si>
    <t>M202</t>
  </si>
  <si>
    <t>M218</t>
  </si>
  <si>
    <t>M223</t>
  </si>
  <si>
    <t>M224</t>
  </si>
  <si>
    <t>M225</t>
  </si>
  <si>
    <t>M226</t>
  </si>
  <si>
    <t>M227</t>
  </si>
  <si>
    <t>M228</t>
  </si>
  <si>
    <t>M229</t>
  </si>
  <si>
    <t>M233</t>
  </si>
  <si>
    <t>M234</t>
  </si>
  <si>
    <t>M240</t>
  </si>
  <si>
    <t>M241</t>
  </si>
  <si>
    <t>M203</t>
  </si>
  <si>
    <t>mineralizedgranophyre</t>
  </si>
  <si>
    <t>M1</t>
  </si>
  <si>
    <t>M3</t>
  </si>
  <si>
    <t>A17</t>
  </si>
  <si>
    <t>aplite</t>
  </si>
  <si>
    <t>A18</t>
  </si>
  <si>
    <t>A21</t>
  </si>
  <si>
    <t>A22</t>
  </si>
  <si>
    <t>A24</t>
  </si>
  <si>
    <t>M100</t>
  </si>
  <si>
    <t>M101</t>
  </si>
  <si>
    <t>M103</t>
  </si>
  <si>
    <t>M104</t>
  </si>
  <si>
    <t>M105</t>
  </si>
  <si>
    <t>M107</t>
  </si>
  <si>
    <t>M221</t>
  </si>
  <si>
    <t>M222</t>
  </si>
  <si>
    <t>M242</t>
  </si>
  <si>
    <t>M243</t>
  </si>
  <si>
    <t>M244</t>
  </si>
  <si>
    <t>alteredaplite</t>
  </si>
  <si>
    <t>M245</t>
  </si>
  <si>
    <t>M246</t>
  </si>
  <si>
    <t>M256</t>
  </si>
  <si>
    <t>M257</t>
  </si>
  <si>
    <t>M258</t>
  </si>
  <si>
    <t>M259</t>
  </si>
  <si>
    <t>M260</t>
  </si>
  <si>
    <t>M219</t>
  </si>
  <si>
    <t>mineralizedaplite</t>
  </si>
  <si>
    <t>M220</t>
  </si>
  <si>
    <t>A5</t>
  </si>
  <si>
    <t>porphyry</t>
  </si>
  <si>
    <t>A26</t>
  </si>
  <si>
    <t>A28</t>
  </si>
  <si>
    <t>A29</t>
  </si>
  <si>
    <t>A34</t>
  </si>
  <si>
    <t>A35</t>
  </si>
  <si>
    <t>A50</t>
  </si>
  <si>
    <t>A54</t>
  </si>
  <si>
    <t>M106</t>
  </si>
  <si>
    <t>M211</t>
  </si>
  <si>
    <t>M212</t>
  </si>
  <si>
    <t>alteredporphyry</t>
  </si>
  <si>
    <t>M214</t>
  </si>
  <si>
    <t>M215</t>
  </si>
  <si>
    <t>M216</t>
  </si>
  <si>
    <t>M247</t>
  </si>
  <si>
    <t>M248</t>
  </si>
  <si>
    <t>M249</t>
  </si>
  <si>
    <t>M250</t>
  </si>
  <si>
    <t>M251</t>
  </si>
  <si>
    <t>M252</t>
  </si>
  <si>
    <t>M253</t>
  </si>
  <si>
    <t>M254</t>
  </si>
  <si>
    <t>M255</t>
  </si>
  <si>
    <t>M280</t>
  </si>
  <si>
    <t>M281</t>
  </si>
  <si>
    <t>M285</t>
  </si>
  <si>
    <t>M286</t>
  </si>
  <si>
    <t>M287</t>
  </si>
  <si>
    <t>M288</t>
  </si>
  <si>
    <t>M289</t>
  </si>
  <si>
    <t>M290</t>
  </si>
  <si>
    <t>M291</t>
  </si>
  <si>
    <t>M293</t>
  </si>
  <si>
    <t>M295</t>
  </si>
  <si>
    <t>M296</t>
  </si>
  <si>
    <t>M298</t>
  </si>
  <si>
    <t>M299</t>
  </si>
  <si>
    <t>M300</t>
  </si>
  <si>
    <t>M301</t>
  </si>
  <si>
    <t>M302</t>
  </si>
  <si>
    <t>M303</t>
  </si>
  <si>
    <t>M304</t>
  </si>
  <si>
    <t>M305</t>
  </si>
  <si>
    <t>M307</t>
  </si>
  <si>
    <t>CM230</t>
  </si>
  <si>
    <t>mineralized vein</t>
  </si>
  <si>
    <t>CM235</t>
  </si>
  <si>
    <t>CPU3(7920</t>
  </si>
  <si>
    <t>FNut(7922)</t>
  </si>
  <si>
    <t>Hot(218)</t>
  </si>
  <si>
    <t>Hot(219)</t>
  </si>
  <si>
    <t>Hot(220)</t>
  </si>
  <si>
    <t>CM104</t>
  </si>
  <si>
    <t>CM105</t>
  </si>
  <si>
    <t>Bear(3143)</t>
  </si>
  <si>
    <t>136(Smo)</t>
  </si>
  <si>
    <t>Fe</t>
  </si>
  <si>
    <t>Wind Mountain</t>
  </si>
  <si>
    <t>nepheline syenite, TSNP2</t>
  </si>
  <si>
    <t>igneous rocks</t>
  </si>
  <si>
    <t>TNSP1</t>
  </si>
  <si>
    <t>nepheline syenite</t>
  </si>
  <si>
    <t>TSPfg1</t>
  </si>
  <si>
    <t>TSPfg2</t>
  </si>
  <si>
    <t>TSPfg3</t>
  </si>
  <si>
    <t>TSPfg4</t>
  </si>
  <si>
    <t>quartz monzonite</t>
  </si>
  <si>
    <t>Dog Mountain</t>
  </si>
  <si>
    <t>Cerro Diablo</t>
  </si>
  <si>
    <t>Chatfield</t>
  </si>
  <si>
    <t>Alamo</t>
  </si>
  <si>
    <t>syenite, TSNP2</t>
  </si>
  <si>
    <t>margin of syenite dike</t>
  </si>
  <si>
    <t>limestone xenolith</t>
  </si>
  <si>
    <t>phonolite dike</t>
  </si>
  <si>
    <t>2 ft chip</t>
  </si>
  <si>
    <t>grab dump</t>
  </si>
  <si>
    <t>1 ft chip</t>
  </si>
  <si>
    <t>3 ft chip</t>
  </si>
  <si>
    <t>1.5 ft chip</t>
  </si>
  <si>
    <t>grab of dike</t>
  </si>
  <si>
    <t>0.5 ft chip</t>
  </si>
  <si>
    <t>grab nepheline syenite</t>
  </si>
  <si>
    <t>5 ft chip</t>
  </si>
  <si>
    <t>Deer Mountain</t>
  </si>
  <si>
    <t>AC17</t>
  </si>
  <si>
    <t>AC19</t>
  </si>
  <si>
    <t>AC22</t>
  </si>
  <si>
    <t>AC18</t>
  </si>
  <si>
    <t>Sierra Blanca, Texas</t>
  </si>
  <si>
    <t>gray unaltered rhyolitr low Sr</t>
  </si>
  <si>
    <t>lowSr rhyolite</t>
  </si>
  <si>
    <t>gray, highSr rhyolite</t>
  </si>
  <si>
    <t>TrippleHill</t>
  </si>
  <si>
    <t>SierraBlanca</t>
  </si>
  <si>
    <t>MonteLargo</t>
  </si>
  <si>
    <t>Piney(4484CAP1)</t>
  </si>
  <si>
    <t>Piney(4485CAP2)</t>
  </si>
  <si>
    <t>Piney(4486CAP3)</t>
  </si>
  <si>
    <t>Piney(4487CAP4)</t>
  </si>
  <si>
    <t>WeeThree(7924)</t>
  </si>
  <si>
    <t>KoprianSprings(7923KS1B)</t>
  </si>
  <si>
    <t>KoprianSprings(7921KS1A)</t>
  </si>
  <si>
    <t>McCory(1784)</t>
  </si>
  <si>
    <t>McCory(3162)</t>
  </si>
  <si>
    <t>NMLI0295</t>
  </si>
  <si>
    <t>NMLI0043</t>
  </si>
  <si>
    <t>NMLI0297</t>
  </si>
  <si>
    <t>NMLI0005</t>
  </si>
  <si>
    <t>NMLI0303</t>
  </si>
  <si>
    <t>NMLI0010</t>
  </si>
  <si>
    <t>NMLI0019</t>
  </si>
  <si>
    <t>NMLI0036</t>
  </si>
  <si>
    <t>NMLI0063</t>
  </si>
  <si>
    <t>NMLI0025</t>
  </si>
  <si>
    <t>NMLI0031</t>
  </si>
  <si>
    <t>NMLI0113</t>
  </si>
  <si>
    <t>QM EASC</t>
  </si>
  <si>
    <t xml:space="preserve"> &lt;0.5</t>
  </si>
  <si>
    <t>EASC MA</t>
  </si>
  <si>
    <t>EASC HA</t>
  </si>
  <si>
    <t xml:space="preserve"> &lt;20</t>
  </si>
  <si>
    <t>ESC</t>
  </si>
  <si>
    <t xml:space="preserve"> &lt;5</t>
  </si>
  <si>
    <t xml:space="preserve">&lt; 20 </t>
  </si>
  <si>
    <t>ESC band</t>
  </si>
  <si>
    <t>ESC HG</t>
  </si>
  <si>
    <t xml:space="preserve"> &lt; 20 </t>
  </si>
  <si>
    <t>EASC CG</t>
  </si>
  <si>
    <t xml:space="preserve"> &lt; 1</t>
  </si>
  <si>
    <t xml:space="preserve">&lt;5 </t>
  </si>
  <si>
    <t xml:space="preserve"> &lt; 0.4</t>
  </si>
  <si>
    <t xml:space="preserve">  &lt;20 </t>
  </si>
  <si>
    <t>PEASQ</t>
  </si>
  <si>
    <t xml:space="preserve">PEAS </t>
  </si>
  <si>
    <t>PEAS</t>
  </si>
  <si>
    <t>PAAS</t>
  </si>
  <si>
    <t>Type 1,Layers, QM Member, S. Area</t>
  </si>
  <si>
    <t>Type1</t>
  </si>
  <si>
    <t>Type1,Band, Mixed I, S. Area</t>
  </si>
  <si>
    <t>Type1,Band, Mixed I., N. Area</t>
  </si>
  <si>
    <t>Type1,Layer, NBR, Member, N. Area</t>
  </si>
  <si>
    <t>Type1,Layers, HG Member, N. Area</t>
  </si>
  <si>
    <t>Type1,Layers, HMEC Member, N. Area</t>
  </si>
  <si>
    <t>TypeII,Roof layer, ULZ, S. Area</t>
  </si>
  <si>
    <t>TypeII,Inclusion, Mixed I, S. Area</t>
  </si>
  <si>
    <t>TypeII,Inclusion, Mixed I, N. Area</t>
  </si>
  <si>
    <t>TypeIII,Inclusion, Mixed II, S. Area</t>
  </si>
  <si>
    <t>Pajarito</t>
  </si>
  <si>
    <t>Otero</t>
  </si>
  <si>
    <t>Berger (2018)</t>
  </si>
  <si>
    <t>2 (pedernal Hills)</t>
  </si>
  <si>
    <t>Loring and Armstrong (1980)</t>
  </si>
  <si>
    <r>
      <t>SO</t>
    </r>
    <r>
      <rPr>
        <vertAlign val="subscript"/>
        <sz val="10"/>
        <color theme="1"/>
        <rFont val="Times New Roman"/>
        <family val="1"/>
      </rPr>
      <t>3</t>
    </r>
  </si>
  <si>
    <t>Torrance County</t>
  </si>
  <si>
    <t>PM5053R1</t>
  </si>
  <si>
    <t>Moore et al. (1986)</t>
  </si>
  <si>
    <t>PM5053R2</t>
  </si>
  <si>
    <t>PM5059R1</t>
  </si>
  <si>
    <t>PM5059R2</t>
  </si>
  <si>
    <t>quartz syenite</t>
  </si>
  <si>
    <t>PM5058R</t>
  </si>
  <si>
    <t>PM5061R</t>
  </si>
  <si>
    <t>gabbro</t>
  </si>
  <si>
    <t>Klich (1983)</t>
  </si>
  <si>
    <t>tonalite</t>
  </si>
  <si>
    <t>unfoliated granite</t>
  </si>
  <si>
    <t>foliated granite</t>
  </si>
  <si>
    <t>Bent</t>
  </si>
  <si>
    <t>Bent1</t>
  </si>
  <si>
    <t>Bent3</t>
  </si>
  <si>
    <t>Bent4</t>
  </si>
  <si>
    <t>1A</t>
  </si>
  <si>
    <t>Foord and Moore (1991)</t>
  </si>
  <si>
    <t>1B</t>
  </si>
  <si>
    <t>monzodiorite</t>
  </si>
  <si>
    <t>mafic granite</t>
  </si>
  <si>
    <t>&lt;0.15</t>
  </si>
  <si>
    <t>Clemons (1998)</t>
  </si>
  <si>
    <t>GR106</t>
  </si>
  <si>
    <t>GR108</t>
  </si>
  <si>
    <t>SY110</t>
  </si>
  <si>
    <t>SY113</t>
  </si>
  <si>
    <t>SY114</t>
  </si>
  <si>
    <t>SY115</t>
  </si>
  <si>
    <t>GR116</t>
  </si>
  <si>
    <t>GR119</t>
  </si>
  <si>
    <t>GR121</t>
  </si>
  <si>
    <t>GR122</t>
  </si>
  <si>
    <t>GR123</t>
  </si>
  <si>
    <t>GR124</t>
  </si>
  <si>
    <t>GR126</t>
  </si>
  <si>
    <t>GR127</t>
  </si>
  <si>
    <t>GR129</t>
  </si>
  <si>
    <t>GR130</t>
  </si>
  <si>
    <t>GR131</t>
  </si>
  <si>
    <t>Mexico</t>
  </si>
  <si>
    <t>Texas</t>
  </si>
  <si>
    <t>Luna</t>
  </si>
  <si>
    <t>Chem Lab File No.</t>
  </si>
  <si>
    <t>Torrance</t>
  </si>
  <si>
    <t>Bernalillo</t>
  </si>
  <si>
    <t>Sierra</t>
  </si>
  <si>
    <t>Taos</t>
  </si>
  <si>
    <t>San Miguel</t>
  </si>
  <si>
    <t>MDS47</t>
  </si>
  <si>
    <t>MDS49</t>
  </si>
  <si>
    <t xml:space="preserve">  JCD1</t>
  </si>
  <si>
    <t xml:space="preserve">  JCD2</t>
  </si>
  <si>
    <t xml:space="preserve">  JCD4</t>
  </si>
  <si>
    <t>Jones Camp Dike</t>
  </si>
  <si>
    <t>A</t>
  </si>
  <si>
    <t>Cenozoic rhyolites</t>
  </si>
  <si>
    <t xml:space="preserve"> Cenozoic rhyolites</t>
  </si>
  <si>
    <t>Dark pink, medium grained, magnetite granite</t>
  </si>
  <si>
    <t>Pink, coarse grained, magnetite granite</t>
  </si>
  <si>
    <t>Pink to red, medium grained, magnetite granite</t>
  </si>
  <si>
    <t>Very coarse grained, muscovite granite</t>
  </si>
  <si>
    <t>White and pink, pegmatitic granite</t>
  </si>
  <si>
    <t>Pink, pegmatitic granite</t>
  </si>
  <si>
    <t>Medium grained, magnetite, biotite granite gneiss</t>
  </si>
  <si>
    <t>Magnetite, biotite granite gneiss</t>
  </si>
  <si>
    <t>White, coarse grained, garnet, magnetite granite</t>
  </si>
  <si>
    <t>Pink, muscovite, sillimanite quartzite</t>
  </si>
  <si>
    <t>Muscovite, sillimanite quartzite</t>
  </si>
  <si>
    <t>Medium grained, chlorite augen, muscovite, quartz schist</t>
  </si>
  <si>
    <t>Red, white and black banded, medium grained, granet, epidote, magnetite iron stone</t>
  </si>
  <si>
    <t>Green and black banded, medium grained, amphibolite</t>
  </si>
  <si>
    <t>Dark green and white, magnetite, chlorite amphibolite</t>
  </si>
  <si>
    <t>Black and white, medium grained, porphyritic latite</t>
  </si>
  <si>
    <t>Gray, fine grained, prophyritic rhyolite</t>
  </si>
  <si>
    <t>Altered, fine grained, olivine basalt</t>
  </si>
  <si>
    <t>n/a</t>
  </si>
  <si>
    <t>n.d.</t>
  </si>
  <si>
    <t>n.d</t>
  </si>
  <si>
    <t>Amphibolites</t>
  </si>
  <si>
    <t>Felsic Volcanic and Volcaniclastic Rocks</t>
  </si>
  <si>
    <t>D</t>
  </si>
  <si>
    <t>E</t>
  </si>
  <si>
    <t>G</t>
  </si>
  <si>
    <t>Intrusive</t>
  </si>
  <si>
    <t>RE16225380</t>
  </si>
  <si>
    <t>RE17166495</t>
  </si>
  <si>
    <t>RE17166497</t>
  </si>
  <si>
    <t>RE18002119</t>
  </si>
  <si>
    <t>RE18016185</t>
  </si>
  <si>
    <t>RE17285202</t>
  </si>
  <si>
    <t>RE18068022</t>
  </si>
  <si>
    <t>RE18114769</t>
  </si>
  <si>
    <t>RE19153096</t>
  </si>
  <si>
    <t>RE18068021</t>
  </si>
  <si>
    <t>H2O+</t>
  </si>
  <si>
    <t>J1</t>
  </si>
  <si>
    <t>Tg</t>
  </si>
  <si>
    <t>Segerstrom and Ryberg (1974)</t>
  </si>
  <si>
    <t>J101</t>
  </si>
  <si>
    <t>Ts, trachyte (syenite)</t>
  </si>
  <si>
    <t>J11</t>
  </si>
  <si>
    <t>Ts, trachyandesite</t>
  </si>
  <si>
    <t>J15</t>
  </si>
  <si>
    <t>J17</t>
  </si>
  <si>
    <t>J19</t>
  </si>
  <si>
    <t>J53</t>
  </si>
  <si>
    <t>J54</t>
  </si>
  <si>
    <t>Tdp trachyte (dacite porp)</t>
  </si>
  <si>
    <t>J157811</t>
  </si>
  <si>
    <t>J157812</t>
  </si>
  <si>
    <t>J157824</t>
  </si>
  <si>
    <t>Tg, altered</t>
  </si>
  <si>
    <t>J157825</t>
  </si>
  <si>
    <t>Ts, trachyte</t>
  </si>
  <si>
    <t>J157826</t>
  </si>
  <si>
    <t>J157827</t>
  </si>
  <si>
    <t>J157828</t>
  </si>
  <si>
    <t>J157829</t>
  </si>
  <si>
    <t>J157830</t>
  </si>
  <si>
    <t>J157831</t>
  </si>
  <si>
    <t>J157832</t>
  </si>
  <si>
    <t>J157833</t>
  </si>
  <si>
    <t>J157834</t>
  </si>
  <si>
    <t>Tbx</t>
  </si>
  <si>
    <t>J157835</t>
  </si>
  <si>
    <t>Tgabbro</t>
  </si>
  <si>
    <t>J157836</t>
  </si>
  <si>
    <t>J157837</t>
  </si>
  <si>
    <t>J157838</t>
  </si>
  <si>
    <t>Ts</t>
  </si>
  <si>
    <t>J157839</t>
  </si>
  <si>
    <t>J157840</t>
  </si>
  <si>
    <t>J157841</t>
  </si>
  <si>
    <t>J157842</t>
  </si>
  <si>
    <t>J157843</t>
  </si>
  <si>
    <t>J157844</t>
  </si>
  <si>
    <t>J157845</t>
  </si>
  <si>
    <t>J157846</t>
  </si>
  <si>
    <t>Tmonz</t>
  </si>
  <si>
    <t>J157847</t>
  </si>
  <si>
    <t>J157848</t>
  </si>
  <si>
    <t>J157849</t>
  </si>
  <si>
    <t>J157851</t>
  </si>
  <si>
    <t>J157852</t>
  </si>
  <si>
    <t>J157853</t>
  </si>
  <si>
    <t>J157854</t>
  </si>
  <si>
    <t>J157855</t>
  </si>
  <si>
    <t>J157856</t>
  </si>
  <si>
    <t>J157857</t>
  </si>
  <si>
    <t>J157858</t>
  </si>
  <si>
    <t>J157859</t>
  </si>
  <si>
    <t>J157860</t>
  </si>
  <si>
    <t>Ts, trachyte (syenite), altered</t>
  </si>
  <si>
    <t>J22.1</t>
  </si>
  <si>
    <t>McLemore et al. (1991)</t>
  </si>
  <si>
    <t>J27.2</t>
  </si>
  <si>
    <t>J27.3</t>
  </si>
  <si>
    <t>J27.4</t>
  </si>
  <si>
    <t>JG</t>
  </si>
  <si>
    <t>&lt; 0.2</t>
  </si>
  <si>
    <t>JIC1</t>
  </si>
  <si>
    <t>&lt;1.515</t>
  </si>
  <si>
    <t>JIC10</t>
  </si>
  <si>
    <t>JIC11</t>
  </si>
  <si>
    <t>JIC12</t>
  </si>
  <si>
    <t>JIC13</t>
  </si>
  <si>
    <t>JIC14A</t>
  </si>
  <si>
    <t>JIC14B</t>
  </si>
  <si>
    <t>Tdp trachyte (dacite porp) alterd</t>
  </si>
  <si>
    <t>JIC15</t>
  </si>
  <si>
    <t>&lt;0.6</t>
  </si>
  <si>
    <t>JIC16</t>
  </si>
  <si>
    <t>JIC17</t>
  </si>
  <si>
    <t>JIC18</t>
  </si>
  <si>
    <t>Ts, syenite</t>
  </si>
  <si>
    <t>JIC19</t>
  </si>
  <si>
    <t>JIC2</t>
  </si>
  <si>
    <t>JIC20</t>
  </si>
  <si>
    <t>Ts, diorite</t>
  </si>
  <si>
    <t>JIC21</t>
  </si>
  <si>
    <t>JIC22</t>
  </si>
  <si>
    <t>Ts, syenodiorite</t>
  </si>
  <si>
    <t>JIC23</t>
  </si>
  <si>
    <t>clay</t>
  </si>
  <si>
    <t>JIC24</t>
  </si>
  <si>
    <t>Tdp trachyte (dacite porp)altered</t>
  </si>
  <si>
    <t>JIC25</t>
  </si>
  <si>
    <t>JIC26</t>
  </si>
  <si>
    <t>JIC3</t>
  </si>
  <si>
    <t>Tdp, altered</t>
  </si>
  <si>
    <t>JIC4</t>
  </si>
  <si>
    <t>JIC5</t>
  </si>
  <si>
    <t>JIC6</t>
  </si>
  <si>
    <t>JIC7</t>
  </si>
  <si>
    <t>JIC8</t>
  </si>
  <si>
    <t>JIC9</t>
  </si>
  <si>
    <t>JQ</t>
  </si>
  <si>
    <t>quartz</t>
  </si>
  <si>
    <t>&lt; 0.04</t>
  </si>
  <si>
    <t>JIC125</t>
  </si>
  <si>
    <t>JIC176</t>
  </si>
  <si>
    <t>JIC183</t>
  </si>
  <si>
    <t>JIC134</t>
  </si>
  <si>
    <t>JIC134A</t>
  </si>
  <si>
    <t>JIC143</t>
  </si>
  <si>
    <t>JIC252</t>
  </si>
  <si>
    <t>JIC100</t>
  </si>
  <si>
    <t>JIC111</t>
  </si>
  <si>
    <t>JIC144</t>
  </si>
  <si>
    <t>JIC158</t>
  </si>
  <si>
    <t>JIC214</t>
  </si>
  <si>
    <t>JIC217A</t>
  </si>
  <si>
    <t>JIC217B</t>
  </si>
  <si>
    <t>JIC237</t>
  </si>
  <si>
    <t>Tdp trachyte (dacite porp), altered</t>
  </si>
  <si>
    <t>JIC231</t>
  </si>
  <si>
    <t>JIC272</t>
  </si>
  <si>
    <t>JIC271</t>
  </si>
  <si>
    <t>SALLY 1</t>
  </si>
  <si>
    <t>JIC203</t>
  </si>
  <si>
    <t>JIC245</t>
  </si>
  <si>
    <t>JIC275</t>
  </si>
  <si>
    <t>JIC277</t>
  </si>
  <si>
    <t>JIC279</t>
  </si>
  <si>
    <t>T</t>
  </si>
  <si>
    <t>Tdacite/rhyolite</t>
  </si>
  <si>
    <t xml:space="preserve"> 6/18/2010</t>
  </si>
  <si>
    <t>RE16177256</t>
  </si>
  <si>
    <t>Lem439a</t>
  </si>
  <si>
    <t>Br</t>
  </si>
  <si>
    <t>mineralization</t>
  </si>
  <si>
    <t>chert</t>
  </si>
  <si>
    <t>limestone</t>
  </si>
  <si>
    <t>ORO711</t>
  </si>
  <si>
    <t>ORO712</t>
  </si>
  <si>
    <t>caliche</t>
  </si>
  <si>
    <t>Precambrian rocks</t>
  </si>
  <si>
    <t>shale</t>
  </si>
  <si>
    <t>sandstone</t>
  </si>
  <si>
    <t>sand</t>
  </si>
  <si>
    <t>NMBGMR et al. (1998)</t>
  </si>
  <si>
    <t>McGregor</t>
  </si>
  <si>
    <t>&lt;8</t>
  </si>
  <si>
    <t>Chamberlin</t>
  </si>
  <si>
    <t>thesis</t>
  </si>
  <si>
    <t>SL14</t>
  </si>
  <si>
    <t>SL15</t>
  </si>
  <si>
    <t>SL16</t>
  </si>
  <si>
    <t>&gt;10,000</t>
  </si>
  <si>
    <t>SL17</t>
  </si>
  <si>
    <t>SL20</t>
  </si>
  <si>
    <t>SL24</t>
  </si>
  <si>
    <t>SL27</t>
  </si>
  <si>
    <t>SL28</t>
  </si>
  <si>
    <t>SL30</t>
  </si>
  <si>
    <t>SL36</t>
  </si>
  <si>
    <t>SL40</t>
  </si>
  <si>
    <t>SL41</t>
  </si>
  <si>
    <t>SL43</t>
  </si>
  <si>
    <t>SL55</t>
  </si>
  <si>
    <t>SL 59</t>
  </si>
  <si>
    <t>SL60</t>
  </si>
  <si>
    <t>SL69</t>
  </si>
  <si>
    <t>SL73</t>
  </si>
  <si>
    <t>SL74</t>
  </si>
  <si>
    <t>SL75</t>
  </si>
  <si>
    <t>SL76</t>
  </si>
  <si>
    <t>SL78</t>
  </si>
  <si>
    <t>Apache Mesa</t>
  </si>
  <si>
    <t>Rio Arriba</t>
  </si>
  <si>
    <t>beach sandstone</t>
  </si>
  <si>
    <t>drill core</t>
  </si>
  <si>
    <t>RE15108536</t>
  </si>
  <si>
    <t>RE15139539</t>
  </si>
  <si>
    <t>RE15149178</t>
  </si>
  <si>
    <t>RE15179188</t>
  </si>
  <si>
    <t>Beach sands in Virginia</t>
  </si>
  <si>
    <t>VA 3b</t>
  </si>
  <si>
    <t>Potter (1988)</t>
  </si>
  <si>
    <t>Schreiner (1991)</t>
  </si>
  <si>
    <t>McLemore (2015)</t>
  </si>
  <si>
    <t>Dunbar et al. (1996)</t>
  </si>
  <si>
    <t>Potter (1996)</t>
  </si>
  <si>
    <t>Schreiner (1994)</t>
  </si>
  <si>
    <t>beach along James River</t>
  </si>
  <si>
    <t>&gt;30.0</t>
  </si>
  <si>
    <t>Sanastee samples</t>
  </si>
  <si>
    <t>SAN 1</t>
  </si>
  <si>
    <t>SAN 2</t>
  </si>
  <si>
    <t>SAN 3</t>
  </si>
  <si>
    <t>SAN 6</t>
  </si>
  <si>
    <t>Standing Rock samples</t>
  </si>
  <si>
    <t>FT3A</t>
  </si>
  <si>
    <t>FT3B</t>
  </si>
  <si>
    <t>FT2</t>
  </si>
  <si>
    <t>Hovey 1</t>
  </si>
  <si>
    <t>Mn</t>
  </si>
  <si>
    <t>MCA101</t>
  </si>
  <si>
    <t>&lt;21</t>
  </si>
  <si>
    <t>&gt;25</t>
  </si>
  <si>
    <t>Standing Rock</t>
  </si>
  <si>
    <t>Green et al. (1980)</t>
  </si>
  <si>
    <t>MCA507</t>
  </si>
  <si>
    <t>&lt;25</t>
  </si>
  <si>
    <t>MCA508</t>
  </si>
  <si>
    <t>&gt;2.5</t>
  </si>
  <si>
    <t>MCA509</t>
  </si>
  <si>
    <t>Gallup</t>
  </si>
  <si>
    <t>BP Hovey Ranch</t>
  </si>
  <si>
    <t>Hogback</t>
  </si>
  <si>
    <t>&lt;1.5</t>
  </si>
  <si>
    <t>&lt;260</t>
  </si>
  <si>
    <t>Zech et al. (1994)</t>
  </si>
  <si>
    <t>&lt;4.9</t>
  </si>
  <si>
    <t>&lt;1.6</t>
  </si>
  <si>
    <t>&lt;45</t>
  </si>
  <si>
    <t>&lt;27</t>
  </si>
  <si>
    <t>&lt;26</t>
  </si>
  <si>
    <t>&lt;0.007</t>
  </si>
  <si>
    <t>&lt;1.2</t>
  </si>
  <si>
    <t>&lt;33</t>
  </si>
  <si>
    <t>&lt;1.1</t>
  </si>
  <si>
    <t>&lt;0.009</t>
  </si>
  <si>
    <t>&lt;190</t>
  </si>
  <si>
    <t>&lt;43</t>
  </si>
  <si>
    <t>&lt;1.8</t>
  </si>
  <si>
    <t>&lt;2.9</t>
  </si>
  <si>
    <t>&lt;46</t>
  </si>
  <si>
    <t>&lt;22</t>
  </si>
  <si>
    <t>&lt;13</t>
  </si>
  <si>
    <t>&lt;2.7</t>
  </si>
  <si>
    <t>&lt;28</t>
  </si>
  <si>
    <t>,19</t>
  </si>
  <si>
    <t>&lt;3.3</t>
  </si>
  <si>
    <t>&lt;2.3</t>
  </si>
  <si>
    <t>&lt;23</t>
  </si>
  <si>
    <t>&lt;14</t>
  </si>
  <si>
    <t>&lt;0.004</t>
  </si>
  <si>
    <t>&lt;1.3</t>
  </si>
  <si>
    <t>&lt;18</t>
  </si>
  <si>
    <t>&lt;1.4</t>
  </si>
  <si>
    <t>Dow and Batty (1961)</t>
  </si>
  <si>
    <t>Miguel Creek Dome</t>
  </si>
  <si>
    <t>Toadlena</t>
  </si>
  <si>
    <t>Sanostee</t>
  </si>
  <si>
    <t>Point Lookout, Standing Rock</t>
  </si>
  <si>
    <t>Beach sands</t>
  </si>
  <si>
    <t>NMMK0072</t>
  </si>
  <si>
    <t>Gallup (Defiance)</t>
  </si>
  <si>
    <t>NMSA0028</t>
  </si>
  <si>
    <t>NMMK0060</t>
  </si>
  <si>
    <t>NMMK0108</t>
  </si>
  <si>
    <t>NMSJ0095</t>
  </si>
  <si>
    <t>NMSJ0088</t>
  </si>
  <si>
    <t>San Juan</t>
  </si>
  <si>
    <t>NMMK0261</t>
  </si>
  <si>
    <t>McKinley</t>
  </si>
  <si>
    <t>Sandoval</t>
  </si>
  <si>
    <t>NMSJ0054</t>
  </si>
  <si>
    <t>Farr Ranch (Star Lake)</t>
  </si>
  <si>
    <t>Capitan</t>
  </si>
  <si>
    <t>Kish et al. (1991)</t>
  </si>
  <si>
    <t>Palisades</t>
  </si>
  <si>
    <t>Palisades sill</t>
  </si>
  <si>
    <t>In</t>
  </si>
  <si>
    <t>Al</t>
  </si>
  <si>
    <t>Ca</t>
  </si>
  <si>
    <t>K</t>
  </si>
  <si>
    <t>Mg</t>
  </si>
  <si>
    <t>P</t>
  </si>
  <si>
    <t>Si</t>
  </si>
  <si>
    <t>Ti</t>
  </si>
  <si>
    <t>AML/Gallinas</t>
  </si>
  <si>
    <t>&gt;22</t>
  </si>
  <si>
    <t>Virginia</t>
  </si>
  <si>
    <t>Chaves</t>
  </si>
  <si>
    <t>Roswell</t>
  </si>
  <si>
    <t>Korzeb and Kness (1992)</t>
  </si>
  <si>
    <t>Kozeb and Kness (1992)</t>
  </si>
  <si>
    <t>latite porphyry</t>
  </si>
  <si>
    <t>agillized latite porphyry</t>
  </si>
  <si>
    <t>latite porphyry w pyite</t>
  </si>
  <si>
    <t>latite pophyry</t>
  </si>
  <si>
    <t>breccia fault</t>
  </si>
  <si>
    <t>latite</t>
  </si>
  <si>
    <t>fault</t>
  </si>
  <si>
    <t>contact btwn latite, limestone</t>
  </si>
  <si>
    <t>Kozeb nd Kness (1992)</t>
  </si>
  <si>
    <t>mineralized skarn</t>
  </si>
  <si>
    <t>iron skarn</t>
  </si>
  <si>
    <t>silicified limestone</t>
  </si>
  <si>
    <t>NMLI0106</t>
  </si>
  <si>
    <t>syenite prophyry</t>
  </si>
  <si>
    <t>Depth/legnth (ft)</t>
  </si>
  <si>
    <t>Na</t>
  </si>
  <si>
    <t>CA007A</t>
  </si>
  <si>
    <t>NMBGMR data (M. Silberman)</t>
  </si>
  <si>
    <t>10D1280</t>
  </si>
  <si>
    <t>&lt;.02</t>
  </si>
  <si>
    <t>MACHO5</t>
  </si>
  <si>
    <t>slag from dump</t>
  </si>
  <si>
    <t>NMSI0468</t>
  </si>
  <si>
    <t>MACHO6</t>
  </si>
  <si>
    <t>MACHO7</t>
  </si>
  <si>
    <t>composite</t>
  </si>
  <si>
    <t>NMSI0477</t>
  </si>
  <si>
    <t>MACHO8</t>
  </si>
  <si>
    <t>MACHO9</t>
  </si>
  <si>
    <t>NMSI0474</t>
  </si>
  <si>
    <t>MACHO10</t>
  </si>
  <si>
    <t>3 ft chip of vein</t>
  </si>
  <si>
    <t>MACHO11</t>
  </si>
  <si>
    <t>2 ft chip of vein</t>
  </si>
  <si>
    <t>MACHO12</t>
  </si>
  <si>
    <t>MACHO13</t>
  </si>
  <si>
    <t>NMSI0472</t>
  </si>
  <si>
    <t>MACHO14</t>
  </si>
  <si>
    <t>NMSI0471</t>
  </si>
  <si>
    <t>MACHO15</t>
  </si>
  <si>
    <t>MACHO16</t>
  </si>
  <si>
    <t>NMSI0478</t>
  </si>
  <si>
    <t>MACHO17</t>
  </si>
  <si>
    <t>3.5 ft chip</t>
  </si>
  <si>
    <t>grab</t>
  </si>
  <si>
    <t>&gt;20000</t>
  </si>
  <si>
    <t>&gt;50</t>
  </si>
  <si>
    <t>&gt;2000</t>
  </si>
  <si>
    <t>60(Macho1)</t>
  </si>
  <si>
    <t>NMSI0475</t>
  </si>
  <si>
    <t>61(Macho3)</t>
  </si>
  <si>
    <t>NMSI0469</t>
  </si>
  <si>
    <t>C103985</t>
  </si>
  <si>
    <t>Sierra Conty</t>
  </si>
  <si>
    <t>Korzeb et al. (1995)</t>
  </si>
  <si>
    <t>Aguachille, Mexico</t>
  </si>
  <si>
    <t>14Mo39sk</t>
  </si>
  <si>
    <t>14Mo24sk</t>
  </si>
  <si>
    <t>basaltic trachyandesite</t>
  </si>
  <si>
    <t>14Mo25sk</t>
  </si>
  <si>
    <t>3M025R</t>
  </si>
  <si>
    <t>bisbee hills 15</t>
  </si>
  <si>
    <t>&lt;0.067</t>
  </si>
  <si>
    <t>&lt;0.002</t>
  </si>
  <si>
    <t>&lt;0.67</t>
  </si>
  <si>
    <t>dacite</t>
  </si>
  <si>
    <t>2485 (VM046R)</t>
  </si>
  <si>
    <t>31.78698</t>
  </si>
  <si>
    <t xml:space="preserve">vein on Camel Back </t>
  </si>
  <si>
    <t>NMBGMR data</t>
  </si>
  <si>
    <t>&lt;0.75</t>
  </si>
  <si>
    <t>3M129R</t>
  </si>
  <si>
    <t>camelmtn pit</t>
  </si>
  <si>
    <t>ENG 2</t>
  </si>
  <si>
    <t>ENG 3</t>
  </si>
  <si>
    <t>ENG1</t>
  </si>
  <si>
    <t>&gt;30%</t>
  </si>
  <si>
    <t>&gt;500</t>
  </si>
  <si>
    <t>&gt;10%</t>
  </si>
  <si>
    <t>Pros 1</t>
  </si>
  <si>
    <t>Pros 2</t>
  </si>
  <si>
    <t>31.79982</t>
  </si>
  <si>
    <t>xenolith</t>
  </si>
  <si>
    <t>Bs</t>
  </si>
  <si>
    <t>Thai</t>
  </si>
  <si>
    <t>Tob</t>
  </si>
  <si>
    <t>Tba2</t>
  </si>
  <si>
    <t>Tdt</t>
  </si>
  <si>
    <t>Tal</t>
  </si>
  <si>
    <t>Tbal</t>
  </si>
  <si>
    <t>Tba1</t>
  </si>
  <si>
    <t>Tad</t>
  </si>
  <si>
    <t>100*</t>
  </si>
  <si>
    <t>11*</t>
  </si>
  <si>
    <t>112*</t>
  </si>
  <si>
    <t>Tlat</t>
  </si>
  <si>
    <t>114*</t>
  </si>
  <si>
    <t>122*</t>
  </si>
  <si>
    <t>13*</t>
  </si>
  <si>
    <t>136*</t>
  </si>
  <si>
    <t>143*</t>
  </si>
  <si>
    <t>149*</t>
  </si>
  <si>
    <t>150*</t>
  </si>
  <si>
    <t>Ta2</t>
  </si>
  <si>
    <t>159*</t>
  </si>
  <si>
    <t>163*</t>
  </si>
  <si>
    <t>17*</t>
  </si>
  <si>
    <t>199*</t>
  </si>
  <si>
    <t>Tau</t>
  </si>
  <si>
    <t>200*</t>
  </si>
  <si>
    <t>Tam</t>
  </si>
  <si>
    <t>22*</t>
  </si>
  <si>
    <t>3*</t>
  </si>
  <si>
    <t>3A</t>
  </si>
  <si>
    <t>3M044R</t>
  </si>
  <si>
    <t>calumet</t>
  </si>
  <si>
    <t>3M046R</t>
  </si>
  <si>
    <t>hermas 16</t>
  </si>
  <si>
    <t>3M049R</t>
  </si>
  <si>
    <t>vic ranch se 16</t>
  </si>
  <si>
    <t>3M050R</t>
  </si>
  <si>
    <t>vic ranch 16</t>
  </si>
  <si>
    <t>3M053R</t>
  </si>
  <si>
    <t>42*</t>
  </si>
  <si>
    <t>Trdt</t>
  </si>
  <si>
    <t>44*</t>
  </si>
  <si>
    <t>57*</t>
  </si>
  <si>
    <t>60*</t>
  </si>
  <si>
    <t>71*</t>
  </si>
  <si>
    <t>8*</t>
  </si>
  <si>
    <t>82*</t>
  </si>
  <si>
    <t>84WS10*</t>
  </si>
  <si>
    <t>84WS11*</t>
  </si>
  <si>
    <t>84WS14*</t>
  </si>
  <si>
    <t>84WS16*</t>
  </si>
  <si>
    <t>84WS17*</t>
  </si>
  <si>
    <t>84WS19*</t>
  </si>
  <si>
    <t>84WS22*</t>
  </si>
  <si>
    <t>84WS24*</t>
  </si>
  <si>
    <t>84WS43</t>
  </si>
  <si>
    <t>84WS44</t>
  </si>
  <si>
    <t>84WS45</t>
  </si>
  <si>
    <t>84WS46</t>
  </si>
  <si>
    <t>84WS48</t>
  </si>
  <si>
    <t>84WS7*</t>
  </si>
  <si>
    <t>84WS9*</t>
  </si>
  <si>
    <t>93*</t>
  </si>
  <si>
    <t>97*</t>
  </si>
  <si>
    <t>99*</t>
  </si>
  <si>
    <t>trace</t>
  </si>
  <si>
    <t>A*</t>
  </si>
  <si>
    <t>31.792356</t>
  </si>
  <si>
    <t>31.79073</t>
  </si>
  <si>
    <t>Caz 1</t>
  </si>
  <si>
    <t>31.85679</t>
  </si>
  <si>
    <t>dump grab rhyolite (Fe ox, qtz, py, Mn ox)</t>
  </si>
  <si>
    <t xml:space="preserve">   &lt;500</t>
  </si>
  <si>
    <t xml:space="preserve">     &lt;1</t>
  </si>
  <si>
    <t xml:space="preserve">    &lt;10</t>
  </si>
  <si>
    <t xml:space="preserve">   &lt;100</t>
  </si>
  <si>
    <t xml:space="preserve">     &lt;5</t>
  </si>
  <si>
    <t xml:space="preserve">    &lt;30</t>
  </si>
  <si>
    <t xml:space="preserve">     &lt;3</t>
  </si>
  <si>
    <t xml:space="preserve">  &lt;0.05</t>
  </si>
  <si>
    <t xml:space="preserve">    &lt;20</t>
  </si>
  <si>
    <t>Caz 10a</t>
  </si>
  <si>
    <t>&gt;1%</t>
  </si>
  <si>
    <t xml:space="preserve">    &lt;50</t>
  </si>
  <si>
    <t>Caz 10b</t>
  </si>
  <si>
    <t>20 ft chip of rhyolite dike</t>
  </si>
  <si>
    <t xml:space="preserve">Caz 11 </t>
  </si>
  <si>
    <t>barite sample from pit</t>
  </si>
  <si>
    <t>Caz 12</t>
  </si>
  <si>
    <t>10 ft chip of vein (qtz, Mn ox)</t>
  </si>
  <si>
    <t xml:space="preserve">   &lt;0.5</t>
  </si>
  <si>
    <t>Caz 13</t>
  </si>
  <si>
    <t>&gt;5000</t>
  </si>
  <si>
    <t>grap of dump rhyolite</t>
  </si>
  <si>
    <t xml:space="preserve">     &lt;2</t>
  </si>
  <si>
    <t>Caz 14</t>
  </si>
  <si>
    <t>31.87273</t>
  </si>
  <si>
    <t xml:space="preserve">     &lt;4</t>
  </si>
  <si>
    <t>Caz 15</t>
  </si>
  <si>
    <t>Caz 16</t>
  </si>
  <si>
    <t>Caz 18</t>
  </si>
  <si>
    <t>Caz 2</t>
  </si>
  <si>
    <t>&gt;3000</t>
  </si>
  <si>
    <t>1 ft quartz vein</t>
  </si>
  <si>
    <t>Caz 3</t>
  </si>
  <si>
    <t>31.851365</t>
  </si>
  <si>
    <t>&gt;.7%</t>
  </si>
  <si>
    <t>smelter slag (Cu)</t>
  </si>
  <si>
    <t>Caz 4</t>
  </si>
  <si>
    <t>&gt;10</t>
  </si>
  <si>
    <t>smelter ore (Cu)</t>
  </si>
  <si>
    <t xml:space="preserve"> &gt;10000</t>
  </si>
  <si>
    <t>Caz 5</t>
  </si>
  <si>
    <t>&gt;7000</t>
  </si>
  <si>
    <t>Caz 6</t>
  </si>
  <si>
    <t>&gt;.5%</t>
  </si>
  <si>
    <t>&gt;.2%</t>
  </si>
  <si>
    <t>dump gossan (py)</t>
  </si>
  <si>
    <t>Caz 7</t>
  </si>
  <si>
    <t xml:space="preserve">   &lt;0.2</t>
  </si>
  <si>
    <t>Caz 8</t>
  </si>
  <si>
    <t>&gt;.4%</t>
  </si>
  <si>
    <t>&gt;.8%</t>
  </si>
  <si>
    <t>altered andesite (mala, Fe ox)</t>
  </si>
  <si>
    <t>Caz 9</t>
  </si>
  <si>
    <t>&gt;2%</t>
  </si>
  <si>
    <t>~.13%</t>
  </si>
  <si>
    <t>select dump (barite, qtz, mala, py)</t>
  </si>
  <si>
    <t>Ced 9</t>
  </si>
  <si>
    <t>&lt;0.7</t>
  </si>
  <si>
    <t>Ced1</t>
  </si>
  <si>
    <t>quartz diorite</t>
  </si>
  <si>
    <t>Ced10</t>
  </si>
  <si>
    <t>Ced11</t>
  </si>
  <si>
    <t>32.02114</t>
  </si>
  <si>
    <t>jasperoid</t>
  </si>
  <si>
    <t>Ced13</t>
  </si>
  <si>
    <t>31.987732</t>
  </si>
  <si>
    <t>Ced14</t>
  </si>
  <si>
    <t>31.98877</t>
  </si>
  <si>
    <t>20 ft chip of jasperoid</t>
  </si>
  <si>
    <t>Ced15</t>
  </si>
  <si>
    <t>dump grab</t>
  </si>
  <si>
    <t>Ced16</t>
  </si>
  <si>
    <t>31.986689</t>
  </si>
  <si>
    <t>Ced17</t>
  </si>
  <si>
    <t>Ced18</t>
  </si>
  <si>
    <t>31.93157</t>
  </si>
  <si>
    <t>Ced19</t>
  </si>
  <si>
    <t>Ced2</t>
  </si>
  <si>
    <t>Ced3</t>
  </si>
  <si>
    <t>fine grained biotite granite</t>
  </si>
  <si>
    <t>Ced4</t>
  </si>
  <si>
    <t>Ced6</t>
  </si>
  <si>
    <t>32.020157</t>
  </si>
  <si>
    <t>select dump Pb ore</t>
  </si>
  <si>
    <t>Ced7</t>
  </si>
  <si>
    <t>32.020229</t>
  </si>
  <si>
    <t>Ced8</t>
  </si>
  <si>
    <t>32.01968</t>
  </si>
  <si>
    <t>31.835097</t>
  </si>
  <si>
    <t>&gt;200</t>
  </si>
  <si>
    <t>CDR9</t>
  </si>
  <si>
    <t>Pancho Villa</t>
  </si>
  <si>
    <t>3M203R</t>
  </si>
  <si>
    <t>3M205R</t>
  </si>
  <si>
    <t>3M207R</t>
  </si>
  <si>
    <t>OK Canyon mine sec 32</t>
  </si>
  <si>
    <t>3M208R</t>
  </si>
  <si>
    <t>3M209R</t>
  </si>
  <si>
    <t>Trfi</t>
  </si>
  <si>
    <t>Tri</t>
  </si>
  <si>
    <t>Deming</t>
  </si>
  <si>
    <t>3M110R</t>
  </si>
  <si>
    <t>Bradley mines</t>
  </si>
  <si>
    <t>3M012R</t>
  </si>
  <si>
    <t>3M016R</t>
  </si>
  <si>
    <t>Bradley</t>
  </si>
  <si>
    <t>3M020R</t>
  </si>
  <si>
    <t>FL107</t>
  </si>
  <si>
    <t>dump select and w py</t>
  </si>
  <si>
    <t>galena, Sf, Mahoney</t>
  </si>
  <si>
    <t>ptrite skarn, Sf, Mahoney</t>
  </si>
  <si>
    <t>galena, Atir</t>
  </si>
  <si>
    <t>smithsonite, San Antonio</t>
  </si>
  <si>
    <t>trachybasalt, Capitol Dome</t>
  </si>
  <si>
    <t>andesite, Pacheo mine</t>
  </si>
  <si>
    <t>rhyolite, Wind Mill Canyon</t>
  </si>
  <si>
    <t>rhyolite, White Hills</t>
  </si>
  <si>
    <t>rhyolite, ne South Peak</t>
  </si>
  <si>
    <t>rhyolite, ne Mahoney Park</t>
  </si>
  <si>
    <t>andesite, Lovers Leep Canyon</t>
  </si>
  <si>
    <t>monzonite, ne Mahoney Park</t>
  </si>
  <si>
    <t>hornblende hornfels, Box Canyon</t>
  </si>
  <si>
    <t>hornblende hornfels, Crawford Ranch</t>
  </si>
  <si>
    <t>pyroxene hornfels, Crawford Ranch</t>
  </si>
  <si>
    <t>gray granite, Crawford Ranch</t>
  </si>
  <si>
    <t>red granite, Crawford Ranch</t>
  </si>
  <si>
    <t>red granite, Box Canyon</t>
  </si>
  <si>
    <t>syenite, Mahoney Patk</t>
  </si>
  <si>
    <t>granite, fractional crystallization</t>
  </si>
  <si>
    <t>BL109</t>
  </si>
  <si>
    <t>BL109A</t>
  </si>
  <si>
    <t>syenite, fractional crystallization</t>
  </si>
  <si>
    <t>&lt;0.058</t>
  </si>
  <si>
    <t>granite, mixing</t>
  </si>
  <si>
    <t>&lt;0.145</t>
  </si>
  <si>
    <t>&lt;1.18</t>
  </si>
  <si>
    <t>3M030R</t>
  </si>
  <si>
    <t>goat hill 29</t>
  </si>
  <si>
    <t>3M097R</t>
  </si>
  <si>
    <t>massacre peak 18</t>
  </si>
  <si>
    <t>3M095R</t>
  </si>
  <si>
    <t>deming east 28</t>
  </si>
  <si>
    <t>3M029R</t>
  </si>
  <si>
    <t>FLR1</t>
  </si>
  <si>
    <t>FLR10</t>
  </si>
  <si>
    <t>32.41196</t>
  </si>
  <si>
    <t>FLR11</t>
  </si>
  <si>
    <t>FLR12</t>
  </si>
  <si>
    <t>FLR13</t>
  </si>
  <si>
    <t>FLR14</t>
  </si>
  <si>
    <t>32.443406</t>
  </si>
  <si>
    <t>FLR15</t>
  </si>
  <si>
    <t>FLR16</t>
  </si>
  <si>
    <t>32.39802</t>
  </si>
  <si>
    <t>FLR17</t>
  </si>
  <si>
    <t>FLR18</t>
  </si>
  <si>
    <t>FLR19</t>
  </si>
  <si>
    <t>FLR2</t>
  </si>
  <si>
    <t>32.411857</t>
  </si>
  <si>
    <t>grap of jasper float</t>
  </si>
  <si>
    <t>FLR20</t>
  </si>
  <si>
    <t>diabase</t>
  </si>
  <si>
    <t>FLR21</t>
  </si>
  <si>
    <t>32.41611</t>
  </si>
  <si>
    <t>FLR22</t>
  </si>
  <si>
    <t>FLR23</t>
  </si>
  <si>
    <t>FLR24</t>
  </si>
  <si>
    <t>32.42031</t>
  </si>
  <si>
    <t>FLR25</t>
  </si>
  <si>
    <t>FLR26</t>
  </si>
  <si>
    <t>Pc granite dike</t>
  </si>
  <si>
    <t>FLR27</t>
  </si>
  <si>
    <t>Pc amphibolite</t>
  </si>
  <si>
    <t>FLR28</t>
  </si>
  <si>
    <t>FLR4</t>
  </si>
  <si>
    <t>32.41785</t>
  </si>
  <si>
    <t>altered granodiorite</t>
  </si>
  <si>
    <t>FLR5</t>
  </si>
  <si>
    <t>FLR6</t>
  </si>
  <si>
    <t>1 ft chip veins</t>
  </si>
  <si>
    <t>FLR7</t>
  </si>
  <si>
    <t>FLR8</t>
  </si>
  <si>
    <t>FLR9</t>
  </si>
  <si>
    <t>enclave in granodiorite</t>
  </si>
  <si>
    <t>Goat 1</t>
  </si>
  <si>
    <t>32.44927</t>
  </si>
  <si>
    <t xml:space="preserve">   &lt;0.1</t>
  </si>
  <si>
    <t>Goat3</t>
  </si>
  <si>
    <t>32.43742</t>
  </si>
  <si>
    <t>chip of jasperoid</t>
  </si>
  <si>
    <t>Goat4</t>
  </si>
  <si>
    <t>Goat5</t>
  </si>
  <si>
    <t>grap of stockpile</t>
  </si>
  <si>
    <t>Pony 1</t>
  </si>
  <si>
    <t>andesite, Rock Hound</t>
  </si>
  <si>
    <t>andesite, west The Little Gap</t>
  </si>
  <si>
    <t>rhyolite, Rock Hound</t>
  </si>
  <si>
    <t>rhyolite, South Canyon</t>
  </si>
  <si>
    <t>ash flow, n Rock Hound</t>
  </si>
  <si>
    <t>as flow, west The Little Gap</t>
  </si>
  <si>
    <t>rhyolite, s Mamie Canyon</t>
  </si>
  <si>
    <t>basalt, se Little Florida Mountains</t>
  </si>
  <si>
    <t>FL100</t>
  </si>
  <si>
    <t>32.235387</t>
  </si>
  <si>
    <t>dump select calcite vein</t>
  </si>
  <si>
    <t>FL101</t>
  </si>
  <si>
    <t>32.22744</t>
  </si>
  <si>
    <t>5 ft chip of quartz breccia</t>
  </si>
  <si>
    <t>FL103</t>
  </si>
  <si>
    <t>32.23115</t>
  </si>
  <si>
    <t>dump select quartz vein</t>
  </si>
  <si>
    <t>FL104</t>
  </si>
  <si>
    <t>FL105</t>
  </si>
  <si>
    <t>32.168104</t>
  </si>
  <si>
    <t>5 ft chip clay quarry</t>
  </si>
  <si>
    <t>FL106</t>
  </si>
  <si>
    <t>dump clay</t>
  </si>
  <si>
    <t>32.134651</t>
  </si>
  <si>
    <t>3M001R</t>
  </si>
  <si>
    <t>3M003R</t>
  </si>
  <si>
    <t>Luc1</t>
  </si>
  <si>
    <t>32.550992</t>
  </si>
  <si>
    <t>grab of stockpile</t>
  </si>
  <si>
    <t>Luc2</t>
  </si>
  <si>
    <t>5 ft chip of quarry</t>
  </si>
  <si>
    <t>quartz monzonite, 33 27S 9W</t>
  </si>
  <si>
    <t>intrusive andesite, 25 27S 9W</t>
  </si>
  <si>
    <t>rhyolite, 22 28S 9W</t>
  </si>
  <si>
    <t>basalt dike, 5 28S 9W</t>
  </si>
  <si>
    <t>lower older rhyolite</t>
  </si>
  <si>
    <t>middle older rhyolite</t>
  </si>
  <si>
    <t>upper older rhyolite</t>
  </si>
  <si>
    <t>younger rhyolite</t>
  </si>
  <si>
    <t>&lt;2.5</t>
  </si>
  <si>
    <t>chip silicified rock</t>
  </si>
  <si>
    <t>channel calcite vein</t>
  </si>
  <si>
    <t>chip jasperoid</t>
  </si>
  <si>
    <t>grab calcite vein</t>
  </si>
  <si>
    <t>154b</t>
  </si>
  <si>
    <t>3M032R</t>
  </si>
  <si>
    <t>Mahoney</t>
  </si>
  <si>
    <t>3M036R</t>
  </si>
  <si>
    <t>tres hermanas 14</t>
  </si>
  <si>
    <t>3M040R</t>
  </si>
  <si>
    <t>tres hermanas 6</t>
  </si>
  <si>
    <t>Tres 20</t>
  </si>
  <si>
    <t>quartz monzonite w some Fe ox</t>
  </si>
  <si>
    <t>Tres 21</t>
  </si>
  <si>
    <t>quartz monzonite w chl/ep alt</t>
  </si>
  <si>
    <t>Tres 22</t>
  </si>
  <si>
    <t>31.87449</t>
  </si>
  <si>
    <t>Tres 23</t>
  </si>
  <si>
    <t>Tres 24</t>
  </si>
  <si>
    <t>Tres 25</t>
  </si>
  <si>
    <t>&gt;10%?</t>
  </si>
  <si>
    <t>Tres 26</t>
  </si>
  <si>
    <t>31.93359</t>
  </si>
  <si>
    <t>&gt;.1%</t>
  </si>
  <si>
    <t>&gt;400</t>
  </si>
  <si>
    <t>&gt;5%</t>
  </si>
  <si>
    <t>Tres 27</t>
  </si>
  <si>
    <t>&gt;.3%</t>
  </si>
  <si>
    <t>&gt;3%</t>
  </si>
  <si>
    <t>dump select jasperoid (mala, van?)</t>
  </si>
  <si>
    <t>Tres 28</t>
  </si>
  <si>
    <t>quartz latite</t>
  </si>
  <si>
    <t>Tres 29</t>
  </si>
  <si>
    <t>Tres 30</t>
  </si>
  <si>
    <t>31.88778</t>
  </si>
  <si>
    <t>Tres 31</t>
  </si>
  <si>
    <t>quatz latite</t>
  </si>
  <si>
    <t>Tres 32</t>
  </si>
  <si>
    <t>andesite (ep alt)</t>
  </si>
  <si>
    <t>Tres 33</t>
  </si>
  <si>
    <t>Tres 34</t>
  </si>
  <si>
    <t>31.88999</t>
  </si>
  <si>
    <t>Tres 35</t>
  </si>
  <si>
    <t>quartz monzonite (Fe ox, kaolinite)</t>
  </si>
  <si>
    <t>Tres 36</t>
  </si>
  <si>
    <t>31.908046</t>
  </si>
  <si>
    <t>rhyolite (carb)</t>
  </si>
  <si>
    <t>Tres 37</t>
  </si>
  <si>
    <t>&gt;1.5%</t>
  </si>
  <si>
    <t>rhyolite (qyz, py)</t>
  </si>
  <si>
    <t>Tres 38</t>
  </si>
  <si>
    <t>Tres 39</t>
  </si>
  <si>
    <t>calcite ore (smith)</t>
  </si>
  <si>
    <t>Tres 40</t>
  </si>
  <si>
    <t>skarn ore (garn, ep, py?)</t>
  </si>
  <si>
    <t>Tres 41</t>
  </si>
  <si>
    <t>Tres 42</t>
  </si>
  <si>
    <t>31.931224</t>
  </si>
  <si>
    <t>8 ft vein (calc, qyz, py)</t>
  </si>
  <si>
    <t>Tres 43</t>
  </si>
  <si>
    <t>quartz monzonite dike</t>
  </si>
  <si>
    <t>Tres 44</t>
  </si>
  <si>
    <t>Tres 45</t>
  </si>
  <si>
    <t>31.909732</t>
  </si>
  <si>
    <t>&gt;15</t>
  </si>
  <si>
    <t>Tres 46</t>
  </si>
  <si>
    <t>&gt;3</t>
  </si>
  <si>
    <t>dump select (vanadinite?, py)</t>
  </si>
  <si>
    <t>Tres 47</t>
  </si>
  <si>
    <t>dump select (barite, py, Mn ox, cal)</t>
  </si>
  <si>
    <t>Tres 48</t>
  </si>
  <si>
    <t>Tres 49</t>
  </si>
  <si>
    <t>Tres 50</t>
  </si>
  <si>
    <t>Tres 51</t>
  </si>
  <si>
    <t>&gt;5</t>
  </si>
  <si>
    <t>Tres 52</t>
  </si>
  <si>
    <t>altered andesite</t>
  </si>
  <si>
    <t>Tres 53</t>
  </si>
  <si>
    <t>31.92550</t>
  </si>
  <si>
    <t>dump select andesite w pyrite</t>
  </si>
  <si>
    <t>Tres 54</t>
  </si>
  <si>
    <t>31.922467</t>
  </si>
  <si>
    <t>6 ft chip skarn</t>
  </si>
  <si>
    <t>Tres 55</t>
  </si>
  <si>
    <t>31.923407</t>
  </si>
  <si>
    <t>Tres 57</t>
  </si>
  <si>
    <t>Tres 58</t>
  </si>
  <si>
    <t>Tres 59</t>
  </si>
  <si>
    <t>Tres 60</t>
  </si>
  <si>
    <t>Tres 61</t>
  </si>
  <si>
    <t>Tres 62</t>
  </si>
  <si>
    <t>Tres 64</t>
  </si>
  <si>
    <t>Tres 65</t>
  </si>
  <si>
    <t>Tres 66</t>
  </si>
  <si>
    <t>Tres 67</t>
  </si>
  <si>
    <t>31.920784</t>
  </si>
  <si>
    <t>dump select skarn</t>
  </si>
  <si>
    <t>Tres 68</t>
  </si>
  <si>
    <t>dump select jasperoid</t>
  </si>
  <si>
    <t>Tres 70</t>
  </si>
  <si>
    <t xml:space="preserve">enclave </t>
  </si>
  <si>
    <t>Tres 71</t>
  </si>
  <si>
    <t>Tres 72</t>
  </si>
  <si>
    <t>31.93033</t>
  </si>
  <si>
    <t>&gt;8%</t>
  </si>
  <si>
    <t>dump select Pb ore</t>
  </si>
  <si>
    <t>Tres 73</t>
  </si>
  <si>
    <t>monzonite dike</t>
  </si>
  <si>
    <t>Tres 74</t>
  </si>
  <si>
    <t>Tres 77</t>
  </si>
  <si>
    <t>Tres 78</t>
  </si>
  <si>
    <t>31.913491</t>
  </si>
  <si>
    <t>Tres 79</t>
  </si>
  <si>
    <t>31.920787</t>
  </si>
  <si>
    <t>&gt;6%</t>
  </si>
  <si>
    <t>&gt;100000</t>
  </si>
  <si>
    <t>Tres 80</t>
  </si>
  <si>
    <t>altered monzonite</t>
  </si>
  <si>
    <t>Tres 81</t>
  </si>
  <si>
    <t>Tres 82</t>
  </si>
  <si>
    <t>31.906224</t>
  </si>
  <si>
    <t>Tres 83</t>
  </si>
  <si>
    <t>altered quartz monzonite</t>
  </si>
  <si>
    <t>Tres 84</t>
  </si>
  <si>
    <t>Tres 85</t>
  </si>
  <si>
    <t>Tres 86</t>
  </si>
  <si>
    <t>grab of jasperoid</t>
  </si>
  <si>
    <t>Tres 87</t>
  </si>
  <si>
    <t>grab of limestone</t>
  </si>
  <si>
    <t>Tres 88</t>
  </si>
  <si>
    <t>10 ft chip jasperoid</t>
  </si>
  <si>
    <t>Tres 90</t>
  </si>
  <si>
    <t>Tres 92</t>
  </si>
  <si>
    <t>Tres 93</t>
  </si>
  <si>
    <t>Tres 94</t>
  </si>
  <si>
    <t>31.825883</t>
  </si>
  <si>
    <t>Tres 95</t>
  </si>
  <si>
    <t>Tres 96</t>
  </si>
  <si>
    <t>&gt;8</t>
  </si>
  <si>
    <t>Tres 97</t>
  </si>
  <si>
    <t>Tres 98</t>
  </si>
  <si>
    <t>Tres2</t>
  </si>
  <si>
    <t>Tres7</t>
  </si>
  <si>
    <t>Leonard Resources report</t>
  </si>
  <si>
    <t>GG1 2225</t>
  </si>
  <si>
    <t>Vic granite</t>
  </si>
  <si>
    <t>GVM 15 2402</t>
  </si>
  <si>
    <t>ND</t>
  </si>
  <si>
    <t>GVM 9 2056</t>
  </si>
  <si>
    <t>py vein, El Paso</t>
  </si>
  <si>
    <t>GVM10 2303</t>
  </si>
  <si>
    <t>GVM2</t>
  </si>
  <si>
    <t>hornblende andesite</t>
  </si>
  <si>
    <t>GVM3 1455</t>
  </si>
  <si>
    <t>andesite</t>
  </si>
  <si>
    <t>Pc gneiss</t>
  </si>
  <si>
    <t>Cretaceous jasperoid?</t>
  </si>
  <si>
    <t xml:space="preserve">andesite </t>
  </si>
  <si>
    <t>andesite porphyry</t>
  </si>
  <si>
    <t>GVM60 1875</t>
  </si>
  <si>
    <t>GVM62</t>
  </si>
  <si>
    <t>GVM62 2074</t>
  </si>
  <si>
    <t>GVM7 1460</t>
  </si>
  <si>
    <t>Montoya jasperoid?</t>
  </si>
  <si>
    <t>Vic granite (biotite)</t>
  </si>
  <si>
    <t>GVMA1 2889</t>
  </si>
  <si>
    <t>GVMA2 1637</t>
  </si>
  <si>
    <t>GVMA3</t>
  </si>
  <si>
    <t>andesite? 1889</t>
  </si>
  <si>
    <t>felsite</t>
  </si>
  <si>
    <t>VIC 132</t>
  </si>
  <si>
    <t>32.178635</t>
  </si>
  <si>
    <t>dump sample, Jessie</t>
  </si>
  <si>
    <t>VIC 144</t>
  </si>
  <si>
    <t>32.180905</t>
  </si>
  <si>
    <t>dump sample, Parole</t>
  </si>
  <si>
    <t>VIC 200</t>
  </si>
  <si>
    <t>32.187052</t>
  </si>
  <si>
    <t>dump sample at Tungsten Hill mine</t>
  </si>
  <si>
    <t>VIC 3</t>
  </si>
  <si>
    <t>32.176739</t>
  </si>
  <si>
    <t>3 ft chip across back at portal of Lower Jessie adit (Cu)</t>
  </si>
  <si>
    <t>VIC 34</t>
  </si>
  <si>
    <t>muck sample at 100 ft of Helen</t>
  </si>
  <si>
    <t>VIC 34D</t>
  </si>
  <si>
    <t>VIC 4</t>
  </si>
  <si>
    <t>grab of pillar at winze in Lower Jessie adit</t>
  </si>
  <si>
    <t>VIC 42</t>
  </si>
  <si>
    <t xml:space="preserve">sample of rib at Excess </t>
  </si>
  <si>
    <t>VIC 48</t>
  </si>
  <si>
    <t>sample of rib at Rover, 1st level</t>
  </si>
  <si>
    <t>VIC 49C</t>
  </si>
  <si>
    <t>VIC 4B</t>
  </si>
  <si>
    <t>4 ft chip across face in Helen mine, 1st level</t>
  </si>
  <si>
    <t>VIC 4C</t>
  </si>
  <si>
    <t>chip of vein in Helen mine, 1st level</t>
  </si>
  <si>
    <t>VIC 4M</t>
  </si>
  <si>
    <t>2 ft chip of vein in Helen mine, 1st level</t>
  </si>
  <si>
    <t>VIC 5</t>
  </si>
  <si>
    <t>grab of rib of vein at Lower Jessie adit</t>
  </si>
  <si>
    <t>VIC 50</t>
  </si>
  <si>
    <t>VIC 50B</t>
  </si>
  <si>
    <t>grab of muck pile, Rover, 1st level</t>
  </si>
  <si>
    <t>VIC 603</t>
  </si>
  <si>
    <t>VIC 604/605</t>
  </si>
  <si>
    <t>VIC 606</t>
  </si>
  <si>
    <t>VIC 607</t>
  </si>
  <si>
    <t>VIC 608</t>
  </si>
  <si>
    <t>VIC 609</t>
  </si>
  <si>
    <t>VIC 610</t>
  </si>
  <si>
    <t>VIC 611</t>
  </si>
  <si>
    <t>VIC 612</t>
  </si>
  <si>
    <t>32.19825</t>
  </si>
  <si>
    <t>dump select (fluorite?, py, mala)</t>
  </si>
  <si>
    <t>vein select (az, mala, calc, vanadinite?)</t>
  </si>
  <si>
    <t>32.19203</t>
  </si>
  <si>
    <t>1 fy chip vein (chrys, fluorite, mala, qtz)</t>
  </si>
  <si>
    <t>VIC 80B</t>
  </si>
  <si>
    <t>dump sample, Rover</t>
  </si>
  <si>
    <t xml:space="preserve">Select dump </t>
  </si>
  <si>
    <t>Select dump at shaft</t>
  </si>
  <si>
    <t>Select dump</t>
  </si>
  <si>
    <t>Select dump of skarn</t>
  </si>
  <si>
    <t>Select dump of skarn, Tungsten shaft</t>
  </si>
  <si>
    <t>Midway Butte</t>
  </si>
  <si>
    <t>3M021R</t>
  </si>
  <si>
    <t>Waterloo</t>
  </si>
  <si>
    <t>3M014R</t>
  </si>
  <si>
    <t>Max 1</t>
  </si>
  <si>
    <t>Mojado Formation</t>
  </si>
  <si>
    <t>Max 2</t>
  </si>
  <si>
    <t>Max 3</t>
  </si>
  <si>
    <t>Hidalgo</t>
  </si>
  <si>
    <t>&gt;0.1</t>
  </si>
  <si>
    <t>&gt;0.2</t>
  </si>
  <si>
    <t>&gt;1</t>
  </si>
  <si>
    <t>&gt;0.1500</t>
  </si>
  <si>
    <t>&gt;0.0500</t>
  </si>
  <si>
    <t>&gt;0.5000</t>
  </si>
  <si>
    <t>&gt;0.3000</t>
  </si>
  <si>
    <t>&gt;0.1000</t>
  </si>
  <si>
    <t>&gt;0.2000</t>
  </si>
  <si>
    <t>&gt;0.4500</t>
  </si>
  <si>
    <t>&gt;0.3500</t>
  </si>
  <si>
    <t>&gt;0.4000</t>
  </si>
  <si>
    <t>&gt;0.2500</t>
  </si>
  <si>
    <t>&gt;0.8000</t>
  </si>
  <si>
    <t>&gt;2</t>
  </si>
  <si>
    <t>&gt;0.6000</t>
  </si>
  <si>
    <t>&gt;0.5800</t>
  </si>
  <si>
    <t>&gt;.0500</t>
  </si>
  <si>
    <t>Luna County</t>
  </si>
  <si>
    <t>McLemore, V. T., Donahue, K., Breese, M., Jackson, M. L., Arbuckle, J., and, Jones, G., 2001, Mineral- resource assessment of Luna County, New Mexico: New Mexico Bureau of Mines and Mineral Resources, Open file Report 459, 84 pp., CD-ROM.</t>
  </si>
  <si>
    <t>NMBGMR data, McLemore et al. (2001)</t>
  </si>
  <si>
    <t>USGS data, McLemore et al. (2001)</t>
  </si>
  <si>
    <t>Gates (1985), McLemore et al. (2001)</t>
  </si>
  <si>
    <t>Seager and Clemons (1988), McLemore et al. (2001)</t>
  </si>
  <si>
    <t>McLemore et al. (2001)</t>
  </si>
  <si>
    <t>Seager et al. (1982), McLemore et al. (2001)</t>
  </si>
  <si>
    <t>Anthony et al. (1992), McLemore et al. (2001)</t>
  </si>
  <si>
    <t>Lindgren et al. (1910, p. 39), McLemore et al. (2001)</t>
  </si>
  <si>
    <t>Clemons (1982), McLemore et al. (2001)</t>
  </si>
  <si>
    <t>majors by ICP, Ervin (1998), McLemore et al. (2001)</t>
  </si>
  <si>
    <t>Brookins et al. (1978), McLemore et al. (2001)</t>
  </si>
  <si>
    <t>Clemons (1998), McLemore et al. (2001)</t>
  </si>
  <si>
    <t>USGS dataNMBGMR data, McLemore et al. (2001)</t>
  </si>
  <si>
    <t>Griswold (1961), McLemore et al. (2001)</t>
  </si>
  <si>
    <t>Leonard (1982), McLemore et al. (2001)</t>
  </si>
  <si>
    <t>Staples (1984), McLemore et al. (2001)</t>
  </si>
  <si>
    <t>Title</t>
  </si>
  <si>
    <t>AlterativeTitle</t>
  </si>
  <si>
    <t>Abstract</t>
  </si>
  <si>
    <t>Data type</t>
  </si>
  <si>
    <t>Supplemental Information</t>
  </si>
  <si>
    <t>Coordinates</t>
  </si>
  <si>
    <t>onlineResource</t>
  </si>
  <si>
    <t>https://geoinfo.nmt.edu/staff/mclemore/projects/mining/REE/REEinNM.html</t>
  </si>
  <si>
    <t xml:space="preserve">Earth MRI—Database of chemical analyses of critical minerals deposits in NM </t>
  </si>
  <si>
    <t>Mineral Resource Data Form</t>
  </si>
  <si>
    <t>Description</t>
  </si>
  <si>
    <t>Commodity</t>
  </si>
  <si>
    <t>NMBGMR Contact</t>
  </si>
  <si>
    <t>Virginia T. McLemore</t>
  </si>
  <si>
    <t>New Mexico Bureau of Geology and Mineral Resources</t>
  </si>
  <si>
    <t>Socorro, New Mexico 87801</t>
  </si>
  <si>
    <t>575.835.5521</t>
  </si>
  <si>
    <t>virginia.mclemore@nmt.edu</t>
  </si>
  <si>
    <t>NMBGMR Data Requirements</t>
  </si>
  <si>
    <t>Worksheet Tab Name</t>
  </si>
  <si>
    <t>Tab Description</t>
  </si>
  <si>
    <t>Metadata</t>
  </si>
  <si>
    <t>metadata</t>
  </si>
  <si>
    <t>ChemicalData</t>
  </si>
  <si>
    <t>Data is entered into this worksheet</t>
  </si>
  <si>
    <t>References</t>
  </si>
  <si>
    <t>Full reference citation</t>
  </si>
  <si>
    <t xml:space="preserve">Earth MRI—Database of chemical analyses of Critical Minerals deposits in NM </t>
  </si>
  <si>
    <t>REE map found at https://geoinfo.nmt.edu/staff/mclemore/projects/mining/REE/documents/NM_REE.pdf and database of mines, deposits, and occurrences found at https://geoinfo.nmt.edu/staff/mclemore/projects/mining/REE/REEinNM.html</t>
  </si>
  <si>
    <t>Jicarilla district, Lincoln County, DIS093</t>
  </si>
  <si>
    <t>Tecolote district, Linocln County, DIS098</t>
  </si>
  <si>
    <t>Ladron Mountains district, Socorro County, DIS218</t>
  </si>
  <si>
    <t>Estey district, Lincoln County, DIS090</t>
  </si>
  <si>
    <t>Chupadero district, Socorro, DIS211</t>
  </si>
  <si>
    <t>Rosedale district, Socorro, DIS225</t>
  </si>
  <si>
    <t>Chemical analyses of samples, grouped by mining district or area (DIS refers to district id in McLemore, 2017)</t>
  </si>
  <si>
    <t>North Magdalena district, Socorro County, DIS223</t>
  </si>
  <si>
    <t>Eureka district, Hidalgo and Grant Counties, DIS053</t>
  </si>
  <si>
    <t>Wilcox district, Catron and Grant Counties, DIS010</t>
  </si>
  <si>
    <t>Rock (Lithology) Chemical database</t>
  </si>
  <si>
    <t>location and chemical data with references</t>
  </si>
  <si>
    <t>Saint Anthony mine (NMCI0047), Laguna subdistrict, Grants uranium district, McKinley County, DIS014</t>
  </si>
  <si>
    <t>Silverton, Colorado</t>
  </si>
  <si>
    <t>Chupadera Mountains district, Socorro County, DIS210</t>
  </si>
  <si>
    <t>Lobo Hill district, Torrance County, DIS256</t>
  </si>
  <si>
    <t>Pedernal Hills, Torrance County, DIS245</t>
  </si>
  <si>
    <t>Ramsey Saddle, Telegraph district, Burro Mountains</t>
  </si>
  <si>
    <t>Burro Mountains, Black Hawk, White Signal and Telegraph districts, Grant County, DIS046, DIS044, DIS068, DIS067</t>
  </si>
  <si>
    <t>Sevilleta, Socorro County, NMSO0589</t>
  </si>
  <si>
    <t>Montoya Butte, including Ojo Caliente No. 2 district, Socorro and Sierra Counties, DIS230</t>
  </si>
  <si>
    <t>San Mateo Mountains and San Jose districts, Sierra and Socorro Counties, DIS194, DIS226</t>
  </si>
  <si>
    <t>Hueco Mountains district, Otero County, DIS255</t>
  </si>
  <si>
    <t>Bent district, Otero County, DIS127</t>
  </si>
  <si>
    <t>Jones district, Socorro County, DIS216</t>
  </si>
  <si>
    <t>La Cueva district, Taos County, DIS232</t>
  </si>
  <si>
    <t>McGregor Range, Otero County</t>
  </si>
  <si>
    <t>Apache Mesa district, Rio arriba County, DIS275</t>
  </si>
  <si>
    <t>Sanostee (NMSJ0088), Chuska Mountains district, San Juan County, DIS153</t>
  </si>
  <si>
    <t>Standing Rock (NMMK0261), bdistrict, Grants uranium district, DIS117</t>
  </si>
  <si>
    <t>B.P. Hovey Ranch (NMSA0028), Snadoval County</t>
  </si>
  <si>
    <t>San Juan Basin Cretaceous Beach placers, McKinley, Cibola, and San Juan Counties</t>
  </si>
  <si>
    <t>Railroad Mountain (NMCH0022), Chaves County</t>
  </si>
  <si>
    <t>Macho district, Sierra County, DIS201</t>
  </si>
  <si>
    <t>Carrizalillo district, Luna County, DIS103</t>
  </si>
  <si>
    <t>Columbus (Pancho Villa), Luna County</t>
  </si>
  <si>
    <t>Deming district, Luna County, DIS253</t>
  </si>
  <si>
    <t>Florida Mountains district, Luna County, DIS106</t>
  </si>
  <si>
    <t>Fluorite Ridge district, Luna County, DIS107</t>
  </si>
  <si>
    <t>Little Florida Mountains district, Luna County, DIS108</t>
  </si>
  <si>
    <t>Taylor Mountain district, Luna County, DIS112</t>
  </si>
  <si>
    <t>Tres Hermanas district, Luna County, DIS113</t>
  </si>
  <si>
    <t>Victorio district, Luna County, DIS114</t>
  </si>
  <si>
    <t>Little Hatchet Mountains, Grant and Hidalgo Counties</t>
  </si>
  <si>
    <t>&gt;10.00</t>
  </si>
  <si>
    <t>black shaley limestone of the Greenhorn Formation in contact with lamprophyre dike</t>
  </si>
  <si>
    <t>&lt;0.10</t>
  </si>
  <si>
    <t>syenogabbro pipe</t>
  </si>
  <si>
    <t xml:space="preserve">Contact between trachyte sill and limestone </t>
  </si>
  <si>
    <t>Gray limestone</t>
  </si>
  <si>
    <t>sandstone and shale</t>
  </si>
  <si>
    <t>igneous breccia</t>
  </si>
  <si>
    <t>&lt;.006</t>
  </si>
  <si>
    <t>&gt;2.00</t>
  </si>
  <si>
    <t>&lt;.007</t>
  </si>
  <si>
    <t>&lt;0.8</t>
  </si>
  <si>
    <t>&lt;.005</t>
  </si>
  <si>
    <t>&lt;7.5</t>
  </si>
  <si>
    <t>.&lt;4.3</t>
  </si>
  <si>
    <t>&lt;0.09</t>
  </si>
  <si>
    <t>&lt;.015</t>
  </si>
  <si>
    <t>&lt;12.0</t>
  </si>
  <si>
    <t>&lt;6.5</t>
  </si>
  <si>
    <t>&gt;2.0000</t>
  </si>
  <si>
    <t>&lt;2.60</t>
  </si>
  <si>
    <t>&lt;0.11</t>
  </si>
  <si>
    <t>&lt;.011</t>
  </si>
  <si>
    <t>&lt;3.2</t>
  </si>
  <si>
    <t>&lt;2.2</t>
  </si>
  <si>
    <t>&lt;0.17</t>
  </si>
  <si>
    <t>&lt;.002</t>
  </si>
  <si>
    <t>&lt;16</t>
  </si>
  <si>
    <t>&lt;.001</t>
  </si>
  <si>
    <t>&lt;.0010</t>
  </si>
  <si>
    <t>&lt;.010</t>
  </si>
  <si>
    <t>&lt;.003</t>
  </si>
  <si>
    <t>&lt;003</t>
  </si>
  <si>
    <t>Kingston district, Sierra County, DIS199</t>
  </si>
  <si>
    <t>Lady Franklin</t>
  </si>
  <si>
    <t>NMSI0998</t>
  </si>
  <si>
    <t>&lt;0.19</t>
  </si>
  <si>
    <t>grab of ore pile</t>
  </si>
  <si>
    <t>Black Colt</t>
  </si>
  <si>
    <t>NMSI1011</t>
  </si>
  <si>
    <t>NMSI1021</t>
  </si>
  <si>
    <t>Comstock</t>
  </si>
  <si>
    <t>NMSI0999</t>
  </si>
  <si>
    <t>unknown</t>
  </si>
  <si>
    <t>&lt;500</t>
  </si>
  <si>
    <t>Andy Johnson</t>
  </si>
  <si>
    <t>calcite, galena</t>
  </si>
  <si>
    <t>&gt;300</t>
  </si>
  <si>
    <t>&gt;30000</t>
  </si>
  <si>
    <t>limestone, shale</t>
  </si>
  <si>
    <t xml:space="preserve">calcite, pyrite </t>
  </si>
  <si>
    <t>calcite, rhodocrosite</t>
  </si>
  <si>
    <t>limestone, quartz</t>
  </si>
  <si>
    <t>calcite, chalcopyrite</t>
  </si>
  <si>
    <t>manganite</t>
  </si>
  <si>
    <t>galena, quartz</t>
  </si>
  <si>
    <t>limonite, manganite</t>
  </si>
  <si>
    <t>azurite, chrysocolla</t>
  </si>
  <si>
    <t>2.5 ft chip</t>
  </si>
  <si>
    <t>limonite, clay</t>
  </si>
  <si>
    <t>brecciated limestone</t>
  </si>
  <si>
    <t>calcite, limonite</t>
  </si>
  <si>
    <t xml:space="preserve">chalcopyrite </t>
  </si>
  <si>
    <t xml:space="preserve">abundant quartz </t>
  </si>
  <si>
    <t>limonite, pyrite</t>
  </si>
  <si>
    <t xml:space="preserve">clay, quartz  </t>
  </si>
  <si>
    <t>Gypsy</t>
  </si>
  <si>
    <t>NMSI0990</t>
  </si>
  <si>
    <t>0.8 ft chip</t>
  </si>
  <si>
    <t>limonite pods</t>
  </si>
  <si>
    <t>Fabian</t>
  </si>
  <si>
    <t>NMSI0987</t>
  </si>
  <si>
    <t>Ingersoll</t>
  </si>
  <si>
    <t>NMSI0388</t>
  </si>
  <si>
    <t>King50</t>
  </si>
  <si>
    <t>Sec 13</t>
  </si>
  <si>
    <t>Dump select</t>
  </si>
  <si>
    <t>&lt;40</t>
  </si>
  <si>
    <t>&lt; 4</t>
  </si>
  <si>
    <t>King51</t>
  </si>
  <si>
    <t>SO mine</t>
  </si>
  <si>
    <t>King52</t>
  </si>
  <si>
    <t>10 ft chip at portal</t>
  </si>
  <si>
    <t>King53</t>
  </si>
  <si>
    <t>3 ft chip at portal</t>
  </si>
  <si>
    <t>King54</t>
  </si>
  <si>
    <t>Sec 14</t>
  </si>
  <si>
    <t>King55</t>
  </si>
  <si>
    <t>Slag pile</t>
  </si>
  <si>
    <t>Grab of Slag pile</t>
  </si>
  <si>
    <t>King56*</t>
  </si>
  <si>
    <t>1 ft chip of face</t>
  </si>
  <si>
    <t>King57*</t>
  </si>
  <si>
    <t>King58*</t>
  </si>
  <si>
    <t>1 ft chip across veinlets in granite</t>
  </si>
  <si>
    <t>King59*</t>
  </si>
  <si>
    <t>1 ft chip of vein</t>
  </si>
  <si>
    <t>King61*</t>
  </si>
  <si>
    <t>Rocky</t>
  </si>
  <si>
    <t>2 ft chip across fault gouge</t>
  </si>
  <si>
    <t>King62</t>
  </si>
  <si>
    <t>King63</t>
  </si>
  <si>
    <t>Sec 6</t>
  </si>
  <si>
    <t>Chip of Percha shale</t>
  </si>
  <si>
    <t>King64</t>
  </si>
  <si>
    <t>King65*</t>
  </si>
  <si>
    <t>King66*</t>
  </si>
  <si>
    <t>King67</t>
  </si>
  <si>
    <t>Chip of Percha shale next to fault</t>
  </si>
  <si>
    <t>King 400</t>
  </si>
  <si>
    <t>King 401</t>
  </si>
  <si>
    <t>Apache</t>
  </si>
  <si>
    <t>limestone breccia</t>
  </si>
  <si>
    <t>NMSI1051</t>
  </si>
  <si>
    <t>Bella Group</t>
  </si>
  <si>
    <t>6 ft chip</t>
  </si>
  <si>
    <t>7 ft chip</t>
  </si>
  <si>
    <t xml:space="preserve">hematite </t>
  </si>
  <si>
    <t>chert, hematite</t>
  </si>
  <si>
    <t>0.6 ft chip</t>
  </si>
  <si>
    <t xml:space="preserve">chert </t>
  </si>
  <si>
    <t>braunite vein</t>
  </si>
  <si>
    <t>1.5 ft chi</t>
  </si>
  <si>
    <t>clay pods</t>
  </si>
  <si>
    <t xml:space="preserve">clay </t>
  </si>
  <si>
    <t>4 ft chip</t>
  </si>
  <si>
    <t>Grande Group</t>
  </si>
  <si>
    <t xml:space="preserve">clay, hematite </t>
  </si>
  <si>
    <t>clay, chert</t>
  </si>
  <si>
    <t>limonite</t>
  </si>
  <si>
    <t>hematite, limonite</t>
  </si>
  <si>
    <t>manganese oxide</t>
  </si>
  <si>
    <t>abundant hematite</t>
  </si>
  <si>
    <t>hematite, manganite</t>
  </si>
  <si>
    <t>massive hematite</t>
  </si>
  <si>
    <t>abundant manganite</t>
  </si>
  <si>
    <t>massive manganite</t>
  </si>
  <si>
    <t>clay, manganite</t>
  </si>
  <si>
    <t>hematite, clay</t>
  </si>
  <si>
    <t>calcite, manganite</t>
  </si>
  <si>
    <t>LakeV1</t>
  </si>
  <si>
    <t>Mn oxides, green chert</t>
  </si>
  <si>
    <t>MnO w red jasperiod</t>
  </si>
  <si>
    <t>NMSI1050</t>
  </si>
  <si>
    <t>LakeV2</t>
  </si>
  <si>
    <t>mill tails</t>
  </si>
  <si>
    <t>NMSI1054</t>
  </si>
  <si>
    <t>Lake22*</t>
  </si>
  <si>
    <t>Shelby</t>
  </si>
  <si>
    <t>chip of rib</t>
  </si>
  <si>
    <t>Lake35*</t>
  </si>
  <si>
    <t xml:space="preserve">Emporia </t>
  </si>
  <si>
    <t>grab of pillar</t>
  </si>
  <si>
    <t>NMSI1058</t>
  </si>
  <si>
    <t>Lake36*</t>
  </si>
  <si>
    <t>Daly</t>
  </si>
  <si>
    <t>grab of Mn stope</t>
  </si>
  <si>
    <t>Lake37*</t>
  </si>
  <si>
    <t>Office</t>
  </si>
  <si>
    <t>grab of chert</t>
  </si>
  <si>
    <t>Lake38*</t>
  </si>
  <si>
    <t>grab of rib</t>
  </si>
  <si>
    <t>Lake50</t>
  </si>
  <si>
    <t>30 ft chip of jasperoid</t>
  </si>
  <si>
    <t>Lake51</t>
  </si>
  <si>
    <t>Chip of black Percha shale</t>
  </si>
  <si>
    <t>Lake52</t>
  </si>
  <si>
    <t>Chip of red Percha shale</t>
  </si>
  <si>
    <t>Lake53</t>
  </si>
  <si>
    <t>Chip of jasperoid</t>
  </si>
  <si>
    <t>Lake54</t>
  </si>
  <si>
    <t>Lake20*</t>
  </si>
  <si>
    <t>Savage mine</t>
  </si>
  <si>
    <t>grab of muck</t>
  </si>
  <si>
    <t>Lake21*</t>
  </si>
  <si>
    <t>Streby shaft</t>
  </si>
  <si>
    <t>Lake25*</t>
  </si>
  <si>
    <t>2 inch chip</t>
  </si>
  <si>
    <t>Lake26*</t>
  </si>
  <si>
    <t>dump of Mn stope</t>
  </si>
  <si>
    <t>Lake27*</t>
  </si>
  <si>
    <t>grab of clay altered fault zone</t>
  </si>
  <si>
    <t>Lake30*</t>
  </si>
  <si>
    <t>Emporia</t>
  </si>
  <si>
    <t>grab of back</t>
  </si>
  <si>
    <t>Lake31*</t>
  </si>
  <si>
    <t>Lake32*</t>
  </si>
  <si>
    <t>John shaft</t>
  </si>
  <si>
    <t>Lake33*</t>
  </si>
  <si>
    <t>&lt; 0.005</t>
  </si>
  <si>
    <t>Lake40*</t>
  </si>
  <si>
    <t>4 ft vertical chip</t>
  </si>
  <si>
    <t>Lake41*</t>
  </si>
  <si>
    <t>Lake42a*</t>
  </si>
  <si>
    <t>Lake42b</t>
  </si>
  <si>
    <t>Lake 60</t>
  </si>
  <si>
    <t>rhyolite dike</t>
  </si>
  <si>
    <t>Lake 61</t>
  </si>
  <si>
    <t>Lake 62</t>
  </si>
  <si>
    <t>Mn veins in rhyolite dike</t>
  </si>
  <si>
    <t>Lake 64</t>
  </si>
  <si>
    <t>NMSI1067</t>
  </si>
  <si>
    <t>Lake 65</t>
  </si>
  <si>
    <t>jasperoid along fault</t>
  </si>
  <si>
    <t>Lake 66</t>
  </si>
  <si>
    <t>Lake 67</t>
  </si>
  <si>
    <t>Lake 68</t>
  </si>
  <si>
    <t>Lake 69</t>
  </si>
  <si>
    <t>Lake 70</t>
  </si>
  <si>
    <t>Lake 71</t>
  </si>
  <si>
    <t>Lake 73</t>
  </si>
  <si>
    <t>Lake 74</t>
  </si>
  <si>
    <t>Lake 75</t>
  </si>
  <si>
    <t>High Mn sample.</t>
  </si>
  <si>
    <t>Lake 76</t>
  </si>
  <si>
    <t>Lake 78</t>
  </si>
  <si>
    <t>Lake 96</t>
  </si>
  <si>
    <t>LAKE 79</t>
  </si>
  <si>
    <t>LAKE 80</t>
  </si>
  <si>
    <t>LAKE 81</t>
  </si>
  <si>
    <t>LAKE 89</t>
  </si>
  <si>
    <t>LAKE 100</t>
  </si>
  <si>
    <t>LAKE 102</t>
  </si>
  <si>
    <t>LAKE 103</t>
  </si>
  <si>
    <t>LAKE 400</t>
  </si>
  <si>
    <t>NMSI1082</t>
  </si>
  <si>
    <t>LAKE 401</t>
  </si>
  <si>
    <t>chip of outcrop</t>
  </si>
  <si>
    <t>LAKE 402</t>
  </si>
  <si>
    <t>LAKE 403</t>
  </si>
  <si>
    <t>Tierra Blanca district, Sierra County, DIS205</t>
  </si>
  <si>
    <t>Log 1</t>
  </si>
  <si>
    <t>Log Cabin, SW 4 17S 8W</t>
  </si>
  <si>
    <t>grab of dump</t>
  </si>
  <si>
    <t>Log 4</t>
  </si>
  <si>
    <t>Log Cabin</t>
  </si>
  <si>
    <t>&lt;0.20</t>
  </si>
  <si>
    <t>Brushy</t>
  </si>
  <si>
    <t>SE 29 16S 8W</t>
  </si>
  <si>
    <t>NMSI0979</t>
  </si>
  <si>
    <t>Toggery</t>
  </si>
  <si>
    <t>Toggery mine</t>
  </si>
  <si>
    <t>calcite, quartz</t>
  </si>
  <si>
    <t>Gray Eagle</t>
  </si>
  <si>
    <t xml:space="preserve">fluorite  </t>
  </si>
  <si>
    <t>chalcocite, chrysocolla</t>
  </si>
  <si>
    <t xml:space="preserve">quartz pod </t>
  </si>
  <si>
    <t>altered limestone</t>
  </si>
  <si>
    <t>marble, calcite</t>
  </si>
  <si>
    <t xml:space="preserve">marble </t>
  </si>
  <si>
    <t>TB109</t>
  </si>
  <si>
    <t>TB111</t>
  </si>
  <si>
    <t>TB112</t>
  </si>
  <si>
    <t>TB113</t>
  </si>
  <si>
    <t>TB114A</t>
  </si>
  <si>
    <t>TB114B</t>
  </si>
  <si>
    <t>TB115</t>
  </si>
  <si>
    <t>Hermosa district, Sierra County, DIS196</t>
  </si>
  <si>
    <t>Hicklin</t>
  </si>
  <si>
    <t>Trochet</t>
  </si>
  <si>
    <t>CFM</t>
  </si>
  <si>
    <t>Mys</t>
  </si>
  <si>
    <t>Herm200</t>
  </si>
  <si>
    <t>Herm201</t>
  </si>
  <si>
    <t>Herm202</t>
  </si>
  <si>
    <t>Herm203</t>
  </si>
  <si>
    <t>Herm204</t>
  </si>
  <si>
    <t xml:space="preserve">  </t>
  </si>
  <si>
    <t>Herm205</t>
  </si>
  <si>
    <t>muck pile</t>
  </si>
  <si>
    <t>&gt;1500</t>
  </si>
  <si>
    <t>Herm206</t>
  </si>
  <si>
    <t>Herm207</t>
  </si>
  <si>
    <t>Herm208</t>
  </si>
  <si>
    <t>talc</t>
  </si>
  <si>
    <t>Herm209</t>
  </si>
  <si>
    <t>Herm210</t>
  </si>
  <si>
    <t>Herm212</t>
  </si>
  <si>
    <t>Herm213</t>
  </si>
  <si>
    <t>&gt;150</t>
  </si>
  <si>
    <t>Herm214</t>
  </si>
  <si>
    <t>Herm215</t>
  </si>
  <si>
    <t>Herm216</t>
  </si>
  <si>
    <t>Herm217</t>
  </si>
  <si>
    <t>Herm218</t>
  </si>
  <si>
    <t>Herm219</t>
  </si>
  <si>
    <t>Herm220</t>
  </si>
  <si>
    <t>Herm222</t>
  </si>
  <si>
    <t>Herm223</t>
  </si>
  <si>
    <t>Herm224</t>
  </si>
  <si>
    <t>Herm225</t>
  </si>
  <si>
    <t>Herm226</t>
  </si>
  <si>
    <t>Herm227</t>
  </si>
  <si>
    <t>Herm228</t>
  </si>
  <si>
    <t>Herm229</t>
  </si>
  <si>
    <t>Herm230</t>
  </si>
  <si>
    <t>Herm231</t>
  </si>
  <si>
    <t>Herm232</t>
  </si>
  <si>
    <t>Herm233</t>
  </si>
  <si>
    <t>Herm234</t>
  </si>
  <si>
    <t>Herm236</t>
  </si>
  <si>
    <t>&gt;25000</t>
  </si>
  <si>
    <t>180?</t>
  </si>
  <si>
    <t>PAL</t>
  </si>
  <si>
    <t>Boulet, M.P., 1997, A comparative mineralogical and geochemical study of sulphide mine-tailings at two sites in New Mexico, USA [M.S. thesis]: University of Manitoba, Winnipeg, Manitoba, Canada, 150 p.</t>
  </si>
  <si>
    <t>SO4</t>
  </si>
  <si>
    <t>wt%</t>
  </si>
  <si>
    <t>PAT001</t>
  </si>
  <si>
    <t>Boulet (1997)</t>
  </si>
  <si>
    <t>&lt;.5</t>
  </si>
  <si>
    <t>PAT002</t>
  </si>
  <si>
    <t>PAT003</t>
  </si>
  <si>
    <t>PAT004</t>
  </si>
  <si>
    <t>PAT005</t>
  </si>
  <si>
    <t>PAT006</t>
  </si>
  <si>
    <t>PAT007</t>
  </si>
  <si>
    <t>PAT008</t>
  </si>
  <si>
    <t>PAT009</t>
  </si>
  <si>
    <t>PAT010</t>
  </si>
  <si>
    <t>,.5</t>
  </si>
  <si>
    <t>PAT011</t>
  </si>
  <si>
    <t>PAT012</t>
  </si>
  <si>
    <t>mill concentrate</t>
  </si>
  <si>
    <t>&lt;.2</t>
  </si>
  <si>
    <t>&lt;.05</t>
  </si>
  <si>
    <t>CMT001</t>
  </si>
  <si>
    <t>east tailings</t>
  </si>
  <si>
    <t>CMT002</t>
  </si>
  <si>
    <t>CMT003</t>
  </si>
  <si>
    <t>CMT004</t>
  </si>
  <si>
    <t>CMT005</t>
  </si>
  <si>
    <t>CMT006</t>
  </si>
  <si>
    <t>&lt;.01</t>
  </si>
  <si>
    <t>CMT007</t>
  </si>
  <si>
    <t>CMT008</t>
  </si>
  <si>
    <t>west tailings</t>
  </si>
  <si>
    <t>CMT009</t>
  </si>
  <si>
    <t>CMT010</t>
  </si>
  <si>
    <t>NA</t>
  </si>
  <si>
    <t>CMT011</t>
  </si>
  <si>
    <t>CMT012</t>
  </si>
  <si>
    <t>stream sediment</t>
  </si>
  <si>
    <t>CMT013</t>
  </si>
  <si>
    <t>&lt;</t>
  </si>
  <si>
    <t>ore sample</t>
  </si>
  <si>
    <t>&lt;.1</t>
  </si>
  <si>
    <t>Mill tailings, Grant and Luna Co</t>
  </si>
  <si>
    <t>NMGR0206</t>
  </si>
  <si>
    <t>NMLU0264</t>
  </si>
  <si>
    <t>Original date</t>
  </si>
  <si>
    <t>Update version</t>
  </si>
  <si>
    <t>Purpose</t>
  </si>
  <si>
    <t>QA/QC information</t>
  </si>
  <si>
    <t>NOTE: SEE THE ORIGINAL REPORT FOR INFORMATION ON METHODS OF ANALYSES, QA/QC, DETECTION LIMITS, ETC.</t>
  </si>
  <si>
    <t>Segerstrom, K., and Ryberg, G.C., 1974, Geology and placer-gold deposits of the Jicarilla Mountains, Lincoln County, New Mexico: U.S. Geological Survey, Bulletin 1308, 25 p.</t>
  </si>
  <si>
    <t>Alers (written communication, 2012)</t>
  </si>
  <si>
    <r>
      <t xml:space="preserve">McLemore, V.T., Ouimette, M., and Eveleth, R. W., 1991, Preliminary observations on the mining history, geology and mineralization of the Jicarilla mining district, Lincoln County, New Mexico; </t>
    </r>
    <r>
      <rPr>
        <i/>
        <sz val="12"/>
        <color theme="1"/>
        <rFont val="Times New Roman"/>
        <family val="1"/>
      </rPr>
      <t>in</t>
    </r>
    <r>
      <rPr>
        <sz val="12"/>
        <color theme="1"/>
        <rFont val="Times New Roman"/>
        <family val="1"/>
      </rPr>
      <t xml:space="preserve"> Barker, J.M., Kues, B.S, Austin, G.S., and Lucas, S.G., eds., Geology of the Sierra Blanca, Sacramento, and Capitan Ranges, New Mexico: New Mexico Geological Society, Guidebook 42, p. 311-316.</t>
    </r>
  </si>
  <si>
    <t>See original reports. NMBGMR QA/QC available upon request.</t>
  </si>
  <si>
    <t>USGS Te project data</t>
  </si>
  <si>
    <r>
      <t xml:space="preserve">McLemore, V.T., 1983, Carbonatites in the Lemitar and Chupadera Mountains, Socorro County, New Mexico; </t>
    </r>
    <r>
      <rPr>
        <i/>
        <sz val="12"/>
        <color theme="1"/>
        <rFont val="Times New Roman"/>
        <family val="1"/>
      </rPr>
      <t>in</t>
    </r>
    <r>
      <rPr>
        <sz val="12"/>
        <color theme="1"/>
        <rFont val="Times New Roman"/>
        <family val="1"/>
      </rPr>
      <t xml:space="preserve"> Chapin, C.E., and Callender, J.F., eds., Socorro Region II: New Mexico Geological Society, Guidebook 34, p. 235-240.</t>
    </r>
  </si>
  <si>
    <t>McLemore, V. T., and Modreski, P. J., 1990, Mineralogy and geochemistry of altered rocks associated with the Lemitar Carbonatites, Central New Mexico, USA: Lithos, v. 26, p. 99-113.</t>
  </si>
  <si>
    <t>McLemore, V. T., 1987, Geology and regional implications of carbonatites in the Lemitar Mountains, central New Mexico: Journal of Geology, v. 95, pp. 255-270, http://www.jstor.org/pss/30063811</t>
  </si>
  <si>
    <t>McLemore (1987)</t>
  </si>
  <si>
    <t>McLemore, V. T., McMillan, N. J., Heizler, M., and McKee, C., 1999, Cambrian alkaline rocks at Lobo Hill, Torrance County, New Mexico: More evidence for a Cambrian-Ordovician aulagogen; in Pazzaglia, F., Lucas, S. G., and Austin, G. S., eds., Albuquerque Country III: New Mexico Geological Society, Guidebook 50, p. 247-253.</t>
  </si>
  <si>
    <t>Loring, A.K. and Armstrong, D.G., 1980, Cambrian-Ordovician syenites of New Mexico, part of a regional alkalic intrusive episode: Geology, v. 8, p. 344-348.</t>
  </si>
  <si>
    <r>
      <t>Bauer, P.W. and Lozinsky, R.P., 1986, Proterozoic geology of supracrustal and granitic rocks in the Caballo Mountains, southern New Mexico: New Mexico Geological Society, 37</t>
    </r>
    <r>
      <rPr>
        <vertAlign val="superscript"/>
        <sz val="12"/>
        <color theme="1"/>
        <rFont val="Times New Roman"/>
        <family val="1"/>
      </rPr>
      <t>th</t>
    </r>
    <r>
      <rPr>
        <sz val="12"/>
        <color theme="1"/>
        <rFont val="Times New Roman"/>
        <family val="1"/>
      </rPr>
      <t xml:space="preserve"> Field Conference Guidebook, p. 143-149.</t>
    </r>
  </si>
  <si>
    <t>McLemore, V.T., Rämö , O.T., Heizler, M.T. and Heinonen, A.P., 2012a, Intermittent Proterozoic plutonic magmatism and Neoproterozoic cooling history in the Caballo Mountains, Sierra County, New Mexico; Preliminary Results: New Mexico Geological Society Guidebook 63, p. 235-248,</t>
  </si>
  <si>
    <t>McLemore (1986) McLemore et al. (2012)</t>
  </si>
  <si>
    <t>McLemore (1986), McLemore et al. (2012)</t>
  </si>
  <si>
    <t>McLemore et al. (2012)</t>
  </si>
  <si>
    <t>McLemore, V. T., and McKee, C., 1988, Geochemistry of Burro Mountains syenites and adjacent Proterozoic granite and gneiss and the relationship of a Cambrian-Ordovician alkalic magmatic event in New Mexico and southern Colorado: New Mexico Geological Society, Guidebook 39, pp. 89-98.</t>
  </si>
  <si>
    <t>Gerwe, J.W., 1986, Ag-Ni-Co-As-U mineralization in the Black Hawk mining district, Grant County, New Mexico [M. S. thesis]: New Mexico Institute of Mining and Technology, Socorro, 85 p.</t>
  </si>
  <si>
    <t>McLemore, V. T., and McKee, C., 1989, Geology and geochemistry of the syenites and adjacent Proterozoic granitic and metamorphic rocks in the Zuni Mountains, Cibola County, New Mexico: New Mexico Geological Society, Guidebook 40, p. 149-156.</t>
  </si>
  <si>
    <t>NMBGMR data (McLemore, 2020)</t>
  </si>
  <si>
    <t>McLemore and McKee (1989), McLemore (2020)</t>
  </si>
  <si>
    <t>Strickland, D., Heizler, M.T., Selverstone, J., and Karlstrom, K.E., 2003, Proterozoic evolution of the Zuni Mountains, western New Mexico: Relationship to the Jemez lineament and implications for a complex cooling history: New Mexico Geological Society, Guidebook, 54, p. 109-117.</t>
  </si>
  <si>
    <t>Strickland et al. (2003)</t>
  </si>
  <si>
    <t>Brookins, D.G., 1982</t>
  </si>
  <si>
    <t>McLemore, V.T., 2010, Geology, Mineral Resources, and Geoarchaeology of the Montoya Butte Quadrangle, including the Ojo Caliente No. 2 Mining District, Socorro County, New Mexico: New Mexico Bureau of Geology and Mineral Resources, Open file Report OF-535, 200 p. (released February 2011), http://geoinfo.nmt.edu/publications/openfile/details.cfml?Volume=535</t>
  </si>
  <si>
    <t>Potter (1988), McLemore (2018)</t>
  </si>
  <si>
    <t>Staatz (1985), McLemore (2018)</t>
  </si>
  <si>
    <t>Staatz (1985,#3), McLemore (2018)</t>
  </si>
  <si>
    <t>Staatz (1985,#10), McLemore (2018)</t>
  </si>
  <si>
    <t>Staatz (1985,#11), McLemore (2018)</t>
  </si>
  <si>
    <t>Staatz (1985,#12), McLemore (2018)</t>
  </si>
  <si>
    <t>McLemore (2015, 2018)</t>
  </si>
  <si>
    <t>Allan and McLemore (1990), McLemore (2018)</t>
  </si>
  <si>
    <t>McLemore and Phillips (1990), McLemore (2018)</t>
  </si>
  <si>
    <t>Dunbar et al. (1996), McLemore (2018)</t>
  </si>
  <si>
    <t>McLemore (2002), McLemore (2018)</t>
  </si>
  <si>
    <t>Simpkins (1983), McLemore (2018)</t>
  </si>
  <si>
    <t>Price et al. (1990), McLemore (2018)</t>
  </si>
  <si>
    <t>Berger, M., 2018, Geology and mineralization of the Pajarita Mountain layered peralkaline syenitic pluton-hosted REE-Zr prospect, Mescalera Apache Reservation, New Mexico: M.S. thesis, Colorado School of Mines, Golden, CO., 93 p.</t>
  </si>
  <si>
    <t xml:space="preserve">Moore et al., 1986, </t>
  </si>
  <si>
    <r>
      <t xml:space="preserve">Foord, E.E. and Moore, S.L., 1991, Geology of the Bent dome, Otero County, New Mexico; </t>
    </r>
    <r>
      <rPr>
        <i/>
        <sz val="12"/>
        <color theme="1"/>
        <rFont val="Times New Roman"/>
        <family val="1"/>
      </rPr>
      <t>in</t>
    </r>
    <r>
      <rPr>
        <sz val="12"/>
        <color theme="1"/>
        <rFont val="Times New Roman"/>
        <family val="1"/>
      </rPr>
      <t xml:space="preserve"> Barker, J. M., Kues, B. S, Austin, G. S., and Lucas, S. G., eds., Geology of the Sierra Blanca, Sacramento, and Capitan Ranges, New Mexico: New Mexico Geological Society, Socorro, Guidebook 42, p. 171-174.</t>
    </r>
  </si>
  <si>
    <t>Chamberlin, Jones</t>
  </si>
  <si>
    <t>Zelenka, B.R., 1984, Distribution and interpretation of granitic uranium occurrences on the Vermejo Park ranch, north-central New Mexico [M.S. thesis]: University of Alaska, Fairbanks, Alaska, 133 p.</t>
  </si>
  <si>
    <t>Zelenka (1984)</t>
  </si>
  <si>
    <t>Klich, I., 1983, Precambrian geology of the Elk Mountain-Spring Mountain area, San Miguel County, New Mexico [M.S. thesis]: New Mexico Institute of Mining and Technology, Socorro, 170 p.</t>
  </si>
  <si>
    <t>New Mexico Bureau of Mines and Mineral Resources; New Mexico State University Southwest Technology Institute; TRC Mariah Associates, Inc. Mineral and Energy Resource Assessment of the McGregor Range (Fort Bliss), Otero County, New Mexico; 1988, OF-458; New Mexico Bureau of Mines and Mineral Resources: Socorro, NM, USA, 543 p.</t>
  </si>
  <si>
    <t>McLemore et al. (2016), McLemore (2018)</t>
  </si>
  <si>
    <t>McLemore, V.T., Asafo-Akowuah, J. and Robison, A., 2016, Assessment of Rare Earth Elements at Apache Mesa (Stinking Lake), Jicarilla Apache Reservation, Rio Arriba County, New Mexico: Final report to Jicarilla Indian Tribe, NMBG Open-file report 587, http://geoinfo.nmt.edu/publications/openfile/details.cfml?Volume=587</t>
  </si>
  <si>
    <t>Zech, R.S., Reynolds, R.L., Rosenbaum, J.G., and Brownfield, I.K., 1994, Heavy mineral placer deposits of the Ute Mountain Ute Indian Reservation, southwestern Colorado and northwestern New Mexico: U.S. Geological Survey, Bulletin 2061-B, 39 p.</t>
  </si>
  <si>
    <t>Green, M.W., et al., 1980, Uranium resource evaluation, Gallup 1x2-degree quadrangle, Arizona and New Mexico: U.S. Department of Energy, Preliminary Report PGJ-013(80), 159 p.</t>
  </si>
  <si>
    <t>Condie, K.C., 1978, Geochemistry of Proterozoic granitic plutons from New Mexico, U.S.A.: Chemical Geology, v. 21, p. 131-149.</t>
  </si>
  <si>
    <r>
      <t xml:space="preserve">McLemore, V.T., 2020, Episyenites in the Zuni Mountains, Cibola County, New Mexico—new interpretations, </t>
    </r>
    <r>
      <rPr>
        <i/>
        <sz val="12"/>
        <color theme="1"/>
        <rFont val="Times New Roman"/>
        <family val="1"/>
      </rPr>
      <t>in</t>
    </r>
    <r>
      <rPr>
        <sz val="12"/>
        <color theme="1"/>
        <rFont val="Times New Roman"/>
        <family val="1"/>
      </rPr>
      <t xml:space="preserve"> Frey, B.A., Kelley, S.A., Zeigler, K.E., McLemore, V.T., Goff., F, and Ulmer-Scholle, D.S., eds., The geology of the Mount Taylor area: New Mexico Geological Society, Special Publication 14, p. 29-36, https://nmgs.nmt.edu/publications/special/14/.</t>
    </r>
  </si>
  <si>
    <r>
      <t xml:space="preserve">Smith, A.E., 2018, Multi-stage processes for generation REE-enriched episyenites and fenites in New Mexico and Colorado: the role of magmatic and diagenetic fluids based on </t>
    </r>
    <r>
      <rPr>
        <vertAlign val="superscript"/>
        <sz val="12"/>
        <color theme="1"/>
        <rFont val="Times New Roman"/>
        <family val="1"/>
      </rPr>
      <t>40</t>
    </r>
    <r>
      <rPr>
        <sz val="12"/>
        <color theme="1"/>
        <rFont val="Times New Roman"/>
        <family val="1"/>
      </rPr>
      <t>Ar/</t>
    </r>
    <r>
      <rPr>
        <vertAlign val="superscript"/>
        <sz val="12"/>
        <color theme="1"/>
        <rFont val="Times New Roman"/>
        <family val="1"/>
      </rPr>
      <t>39</t>
    </r>
    <r>
      <rPr>
        <sz val="12"/>
        <color theme="1"/>
        <rFont val="Times New Roman"/>
        <family val="1"/>
      </rPr>
      <t>Ar geochronology, whole rock geochemistry and radiogenic isotopes [M.S. thesis]: New Mexico Institute of Mining and Technology, Socorro, 352 p.</t>
    </r>
  </si>
  <si>
    <t>Dow, V.T. and Batty, J.V., 1961, Reconnaissance of titaniferous sandstone deposits of Utah, Wyoming, New Mexico and Colorado: U.S. Bureau of Mines, Report of Investigations RI-5860, 52 p.</t>
  </si>
  <si>
    <t>McLemore, V.T., 2012, Geology and mineral resources in the Macho mining district, Sierra County, New Mexico: New Mexico Geological Society, Guidebook 63, p. 541-546, https://nmgs.nmt.edu/publications/guidebooks/papers.cfml?v=63&amp;file=63_p0285_p0292.pdf</t>
  </si>
  <si>
    <t>Korzeb, S.L., and Kness, R.F., 1994, Mineral resources in areas of critical environmental concern in the Caballo Resource Area, Otero County, New Mexico: U.S. Bureau of Mines, Open-file Report MLA 20-94, 72 p.</t>
  </si>
  <si>
    <t>Korzeb, S.L. and Kness, R.F., 1992, Mineral Resource Investigation of the Roswell Resource Area, Chavez, Curry, DeBaca, Guadalupe, Lincoln, Quay and Roosevelt Counties, New Mexico; Open-file Report MLA 12-92; U.S. Bureau of Mines: Washington, DC, USA, 220 p.</t>
  </si>
  <si>
    <t>Korzeb, S.L., Kness, R.F., Geroyan, R.I., and Ward, D.A., 1995, Mineral resource assessment of the Caballo Resource Area, Sierra and Otero Counties, New Mexico: U.S. Bureau of Mines, Open-file Report MLA 5–95, 177 p.</t>
  </si>
  <si>
    <t>Gates, E.E., 1985, The geology of Carrizalillo Hills, Luna County, New Mexico [M.S. thesis]: University of Texas at El Paso, 133 p.</t>
  </si>
  <si>
    <t>Seager and Clemons Luna</t>
  </si>
  <si>
    <t>Lindgren, W., Graton, L.C., and Gordon, C.H., 1910, The ore deposits of New Mexico: U.S. Geological Survey, Professional Paper 68, 361 p.</t>
  </si>
  <si>
    <t>Anthony et al. (1992)</t>
  </si>
  <si>
    <t>Clemons, 1982</t>
  </si>
  <si>
    <t>Clemons, 1998</t>
  </si>
  <si>
    <t>Ervin, 1998</t>
  </si>
  <si>
    <t>Brookins et al. (1978</t>
  </si>
  <si>
    <t>Griswold, G.B., 1961, Mineral deposits of Luna County, New Mexico: New Mexico Bureau of Mines and Mineral Resources, Bulletin 72, 157 p.</t>
  </si>
  <si>
    <t>Leonard, M.L., 1982, The geology of the Tres Hermanas Mountains, Luna County, New Mexico [M.S. thesis]: University of Texas at El Paso, 105 p.</t>
  </si>
  <si>
    <t>Staples (1984)</t>
  </si>
  <si>
    <t>Simpkins (1983)</t>
  </si>
  <si>
    <t>Price et al. (1990)</t>
  </si>
  <si>
    <t>Data compiled by</t>
  </si>
  <si>
    <t>Units</t>
  </si>
  <si>
    <t>Gabelman (1988)</t>
  </si>
  <si>
    <t>trondhjemite</t>
  </si>
  <si>
    <t>128A</t>
  </si>
  <si>
    <t>132A</t>
  </si>
  <si>
    <t>138A</t>
  </si>
  <si>
    <t>149B</t>
  </si>
  <si>
    <t>263B</t>
  </si>
  <si>
    <t>84B</t>
  </si>
  <si>
    <t>89A</t>
  </si>
  <si>
    <t>91B</t>
  </si>
  <si>
    <t>BMR</t>
  </si>
  <si>
    <t>GG</t>
  </si>
  <si>
    <t>RBT</t>
  </si>
  <si>
    <t>RHY1</t>
  </si>
  <si>
    <t>RHY2</t>
  </si>
  <si>
    <t>greenstone</t>
  </si>
  <si>
    <t>Kent (1980)</t>
  </si>
  <si>
    <t>hornblendite</t>
  </si>
  <si>
    <t>porp amphib</t>
  </si>
  <si>
    <t>amphib</t>
  </si>
  <si>
    <t>mafic schist</t>
  </si>
  <si>
    <t>hnbd gn</t>
  </si>
  <si>
    <t>pelitic sh</t>
  </si>
  <si>
    <t>S21A</t>
  </si>
  <si>
    <t>Mopin</t>
  </si>
  <si>
    <t>Smith (1986)</t>
  </si>
  <si>
    <t>S73X</t>
  </si>
  <si>
    <t>Boadi (1986)</t>
  </si>
  <si>
    <t>14A</t>
  </si>
  <si>
    <t>89C</t>
  </si>
  <si>
    <t>126B</t>
  </si>
  <si>
    <t>Adit3</t>
  </si>
  <si>
    <t>129B</t>
  </si>
  <si>
    <t>Gibson (1981)</t>
  </si>
  <si>
    <t>B8a1</t>
  </si>
  <si>
    <t>greenschist near intrusion</t>
  </si>
  <si>
    <t>B8a2</t>
  </si>
  <si>
    <t>granodiorite of Spring Creek</t>
  </si>
  <si>
    <t>Tusas Granite</t>
  </si>
  <si>
    <t>Wobus and Hedge (1982)</t>
  </si>
  <si>
    <t>luecogr Tampa mine</t>
  </si>
  <si>
    <t>Maquinita Granodiorite</t>
  </si>
  <si>
    <t>S131</t>
  </si>
  <si>
    <t>S112A</t>
  </si>
  <si>
    <t>S112B</t>
  </si>
  <si>
    <t>S12A</t>
  </si>
  <si>
    <t>S24C</t>
  </si>
  <si>
    <t>Tres Piedras Granite</t>
  </si>
  <si>
    <t>tron</t>
  </si>
  <si>
    <t>S96</t>
  </si>
  <si>
    <t>31B</t>
  </si>
  <si>
    <t>14B</t>
  </si>
  <si>
    <t>Hopewell Lake Granite</t>
  </si>
  <si>
    <t>127B</t>
  </si>
  <si>
    <t>4A</t>
  </si>
  <si>
    <t>S111</t>
  </si>
  <si>
    <t>S100</t>
  </si>
  <si>
    <t>Goodknight and Dexter (1983)</t>
  </si>
  <si>
    <t>Boadi, I. O., 1986, Gold mineralization and Precambrian geology of the Hopewell area, Rio Arriba county:  MS thesis, New Mexico Institute of Mining and Technology, Socorro, 107 pp.</t>
  </si>
  <si>
    <t>Gabelman, J.L., 1988, Precambrian geology of the Upper Brazos Box area, Rio Arriba County, New Mexico: M.S. thesis, New Mexico Institute of Mining and Technology, Socorro, 224 p., http://ees.nmt.edu/alumni/papers/1988t_gabelman_jl.pdf</t>
  </si>
  <si>
    <t>Kent, S.C., 1980, Precambrian geology of the Tusas Mountain area, Rio Arribe County, New Mexico: M.S. thesis, New Mexico Institute of Mining and Technology, Socorro, 160 p., http://ees.nmt.edu/alumni/papers/1980t_kent_sc.pdf</t>
  </si>
  <si>
    <t>Smith, S.S., 1986, Precambrian geology of the Jawbone Mountain area, Rio Arriba County, New Mexico: M.S. thesis, New Mexico Institute of Mining and Technology, Socorro, 107 p., http://ees.nmt.edu/alumni/papers/1986t_smith_ss.pdf</t>
  </si>
  <si>
    <t>Gibson, T.R., 1981, Precambrian geology of the Burned Mountains-Hopewell Lake area, Rio Arriba County, New Mexico: M.S. thesis, New Mexico Institute of Mining and Technology, Socorro, 146 p., http://ees.nmt.edu/alumni/papers/1981t_gibson_tr.pdf</t>
  </si>
  <si>
    <t>Wobus, R.A. and Hedge, C.E., 1982, Redefinition of the Precambrian Tusas Mountain and Tres Piedras Granites, north-central New Mexico: The Mountain Geologist, v. 19, no. 4, p. 105-114.</t>
  </si>
  <si>
    <t>NMBGMR data; Koning et al. (2014)</t>
  </si>
  <si>
    <t>McLemore (2010), Koning et al. (2014)</t>
  </si>
  <si>
    <t>McLemore (2010); Koning et al. (2014)</t>
  </si>
  <si>
    <t>USGS</t>
  </si>
  <si>
    <t>Staatz (1985)</t>
  </si>
  <si>
    <t>NMSI1092</t>
  </si>
  <si>
    <t>American Flag</t>
  </si>
  <si>
    <t>Quartzite</t>
  </si>
  <si>
    <t>rock outcrop</t>
  </si>
  <si>
    <t>Porphyritic monzodiorite gneiss</t>
  </si>
  <si>
    <t>Propy</t>
  </si>
  <si>
    <t>Int Arg</t>
  </si>
  <si>
    <t>Biotite monzodiorite</t>
  </si>
  <si>
    <t>Diorite</t>
  </si>
  <si>
    <t>Syenite</t>
  </si>
  <si>
    <t>Granite</t>
  </si>
  <si>
    <t>Diabase</t>
  </si>
  <si>
    <t>Rhyolite</t>
  </si>
  <si>
    <t>Diorite porphyry</t>
  </si>
  <si>
    <t>Granodiorite</t>
  </si>
  <si>
    <t>Andesite</t>
  </si>
  <si>
    <t>Monte Largo, Bernaillo County, NMBE0007</t>
  </si>
  <si>
    <t>Lemitar Mountains district, Socorro County, DIS219</t>
  </si>
  <si>
    <t>Zuni Mountains district, Cibola County, DIS017</t>
  </si>
  <si>
    <t>Laughlin Peak district, Colfax County, DIS020</t>
  </si>
  <si>
    <t>Capitan Mountains district, Lincoln County, DIS091</t>
  </si>
  <si>
    <t>Pajarito distict, Otero County, DIS130</t>
  </si>
  <si>
    <t>Elk Mountain district (Sangre de Cristo Mountains), San Miguel County, DIS162</t>
  </si>
  <si>
    <t>Cookes Peak district, Luna County, DIS105</t>
  </si>
  <si>
    <t>Lake Valley district, Sierra County, DIS200</t>
  </si>
  <si>
    <t>Tusas Mountains (Hopewell and Bromide No. 2 districts)</t>
  </si>
  <si>
    <t>Database of published and unpublished whole rock chemcial data of samples with critical and other minerals in NM. Includes other areas adjacent to NM.</t>
  </si>
  <si>
    <t>Critical and other minerals</t>
  </si>
  <si>
    <t>This database includes whole-rock chemical anayses of REE, critical and other minerals deposits and mining districts in NM. It includes mineralized rocks, altered rocks, unaltered rocks, veins, mine wastes, and other geological sources. Data obtained from published and unpublished sources as indicated.</t>
  </si>
  <si>
    <t>Information must be publicly available. Some data from NMBGMR is newly reported in this database.</t>
  </si>
  <si>
    <t>Latitude in decimal degrees</t>
  </si>
  <si>
    <t>Longitude in decimal degrees</t>
  </si>
  <si>
    <t>Coordinate system, generally NAD27</t>
  </si>
  <si>
    <t>Black Hawk district, Buro Mountains</t>
  </si>
  <si>
    <t>Critical Minerals in New Mexico</t>
  </si>
  <si>
    <t>34.5106.1 (WGS84)</t>
  </si>
  <si>
    <r>
      <t xml:space="preserve">Goodknight, C.S. and Dexter, J.J., 1984, Evaluation of uranium anomalies in and adjacent to the Tusas Mountain granite, eastern Rio Arriba County, New Mexico, </t>
    </r>
    <r>
      <rPr>
        <i/>
        <sz val="12"/>
        <color theme="1"/>
        <rFont val="Times New Roman"/>
        <family val="1"/>
      </rPr>
      <t>in:</t>
    </r>
    <r>
      <rPr>
        <sz val="12"/>
        <color theme="1"/>
        <rFont val="Times New Roman"/>
        <family val="1"/>
      </rPr>
      <t xml:space="preserve"> Reports of field investigations of uranium anomalies, U.S. Department Energy, Report, v. GJBX-1-84, p. 1-30. </t>
    </r>
  </si>
  <si>
    <r>
      <t xml:space="preserve">Kish, S.A.; Ragland, P.C.; Cannon, R.P. </t>
    </r>
    <r>
      <rPr>
        <i/>
        <sz val="12"/>
        <color rgb="FF000000"/>
        <rFont val="Times New Roman"/>
        <family val="1"/>
      </rPr>
      <t>Petrochemistry of the Palisades sheet, Cimarron Pluton, Northern New Mexico</t>
    </r>
    <r>
      <rPr>
        <sz val="12"/>
        <color rgb="FF000000"/>
        <rFont val="Times New Roman"/>
        <family val="1"/>
      </rPr>
      <t>; Guidebook 41; New Mexico Geological Society: Socorro, NM, USA, 1990; pp. 341–347.</t>
    </r>
  </si>
  <si>
    <t>Name of project</t>
  </si>
  <si>
    <t>Reference if data were published</t>
  </si>
  <si>
    <t>rock type</t>
  </si>
  <si>
    <t>method of sample collection</t>
  </si>
  <si>
    <t>total dissoled solids</t>
  </si>
  <si>
    <t>Lem5025</t>
  </si>
  <si>
    <t>Lemitar</t>
  </si>
  <si>
    <t>RE21064848</t>
  </si>
  <si>
    <t>fen</t>
  </si>
  <si>
    <t>Latitude</t>
  </si>
  <si>
    <t>Dimeo (2008)</t>
  </si>
  <si>
    <t>Washington State Univ</t>
  </si>
  <si>
    <t>analcime basalt</t>
  </si>
  <si>
    <t>Spears Ranch dike</t>
  </si>
  <si>
    <t>minette</t>
  </si>
  <si>
    <t xml:space="preserve">analcime </t>
  </si>
  <si>
    <t>feeder dike</t>
  </si>
  <si>
    <t>pyroxene porhyry dike</t>
  </si>
  <si>
    <t>biotite basalt</t>
  </si>
  <si>
    <t>Riley dikes, New Mexico</t>
  </si>
  <si>
    <t>Dimeo, M.I., 2008, Geology, geochemistry, and geochronology of Oligocene mafic dikes near iley, New Mexico: New Mexico Institute of Mining and Technology, M.S. thesis, 237 p.</t>
  </si>
  <si>
    <t>V.T. McLemore, C. Vasquez, H. Deitz, N. Harrison, H. Ranjkesh, E. Haft</t>
  </si>
  <si>
    <t>thesis (locations approximate)</t>
  </si>
  <si>
    <t>syenite plug</t>
  </si>
  <si>
    <t>Z2</t>
  </si>
  <si>
    <t>phonolite plug</t>
  </si>
  <si>
    <t>nepheline syenite, glassy dike</t>
  </si>
  <si>
    <t>porphyrtic dike</t>
  </si>
  <si>
    <t>Barker et al. (1977)</t>
  </si>
  <si>
    <t>Cornudas</t>
  </si>
  <si>
    <t>San Antonio</t>
  </si>
  <si>
    <t>San Antonio, glassy dike</t>
  </si>
  <si>
    <t>Washburn</t>
  </si>
  <si>
    <t>McLemore et al. (1996)</t>
  </si>
  <si>
    <t>Wind</t>
  </si>
  <si>
    <t>Cornudas Mountains</t>
  </si>
  <si>
    <t>single/grab</t>
  </si>
  <si>
    <t>natural exposure/outcrop</t>
  </si>
  <si>
    <t>WindMtnStd</t>
  </si>
  <si>
    <t>RE22037827</t>
  </si>
  <si>
    <t>RE22037829</t>
  </si>
  <si>
    <t>New Mexico Bureau of Mines and Mineral Resources et al. (1998)</t>
  </si>
  <si>
    <t>CORN15</t>
  </si>
  <si>
    <t>altered syenite</t>
  </si>
  <si>
    <t>CORN16</t>
  </si>
  <si>
    <t>CORN17</t>
  </si>
  <si>
    <t>CORN19</t>
  </si>
  <si>
    <t>mine/quarry/propect pit</t>
  </si>
  <si>
    <t>float/colluvium/talus</t>
  </si>
  <si>
    <t>mine dump/waste rock</t>
  </si>
  <si>
    <t>marble outcrop</t>
  </si>
  <si>
    <t>Fe vein in syenite</t>
  </si>
  <si>
    <t>claystone</t>
  </si>
  <si>
    <t>CORN31</t>
  </si>
  <si>
    <t>CORN33</t>
  </si>
  <si>
    <t>CORN34</t>
  </si>
  <si>
    <t>CORN804</t>
  </si>
  <si>
    <t>Corn40</t>
  </si>
  <si>
    <t>RE21127300</t>
  </si>
  <si>
    <t>Corn45</t>
  </si>
  <si>
    <t>Corn47</t>
  </si>
  <si>
    <t>Corn54</t>
  </si>
  <si>
    <t>tactite</t>
  </si>
  <si>
    <t>Corn55</t>
  </si>
  <si>
    <t>CORN63</t>
  </si>
  <si>
    <t>RE21166534</t>
  </si>
  <si>
    <t>CORN64</t>
  </si>
  <si>
    <t>thin dike, black/greenish gray</t>
  </si>
  <si>
    <t>CORN65</t>
  </si>
  <si>
    <t>orange syenite; jasperoid replacing limestone</t>
  </si>
  <si>
    <t>CORN66</t>
  </si>
  <si>
    <t>jasperoid cutting sandstone</t>
  </si>
  <si>
    <t>CORN67</t>
  </si>
  <si>
    <t>CORN92</t>
  </si>
  <si>
    <t>CORN94</t>
  </si>
  <si>
    <t>melangite</t>
  </si>
  <si>
    <t>CORN95</t>
  </si>
  <si>
    <t>CORN103</t>
  </si>
  <si>
    <t>CORN104</t>
  </si>
  <si>
    <t>&gt;10.0</t>
  </si>
  <si>
    <t>CORN105</t>
  </si>
  <si>
    <t>CORN110</t>
  </si>
  <si>
    <t>CORN112</t>
  </si>
  <si>
    <t>CORN113</t>
  </si>
  <si>
    <t>CORN805</t>
  </si>
  <si>
    <t>CORN806</t>
  </si>
  <si>
    <t>CORN807</t>
  </si>
  <si>
    <t>CORN808</t>
  </si>
  <si>
    <t>CORN809</t>
  </si>
  <si>
    <t>CORN810</t>
  </si>
  <si>
    <t>CORN812</t>
  </si>
  <si>
    <t>CORN813</t>
  </si>
  <si>
    <t>CORN814</t>
  </si>
  <si>
    <t>CORN4008</t>
  </si>
  <si>
    <t>CORN4011</t>
  </si>
  <si>
    <t>CORN4012</t>
  </si>
  <si>
    <t>CORN4015</t>
  </si>
  <si>
    <t>CORN62</t>
  </si>
  <si>
    <t>CORN69</t>
  </si>
  <si>
    <t>dump,purple syenite</t>
  </si>
  <si>
    <t>CORN70</t>
  </si>
  <si>
    <t>CORN79</t>
  </si>
  <si>
    <t>trachytic nepheline dike</t>
  </si>
  <si>
    <t>CORN81</t>
  </si>
  <si>
    <t>CORN125</t>
  </si>
  <si>
    <t>CORN145</t>
  </si>
  <si>
    <t>CORN156</t>
  </si>
  <si>
    <t>CORN167</t>
  </si>
  <si>
    <t>CORN179</t>
  </si>
  <si>
    <t>CORN180</t>
  </si>
  <si>
    <t>CORN181</t>
  </si>
  <si>
    <t>CORN185</t>
  </si>
  <si>
    <t>CORN186</t>
  </si>
  <si>
    <t>CORN195</t>
  </si>
  <si>
    <t>CORN197</t>
  </si>
  <si>
    <t>CORN200</t>
  </si>
  <si>
    <t>CORN201</t>
  </si>
  <si>
    <t>CORN4001</t>
  </si>
  <si>
    <t>CORN4002</t>
  </si>
  <si>
    <t>CORN4003</t>
  </si>
  <si>
    <t>CORN4004</t>
  </si>
  <si>
    <t>CORN4005</t>
  </si>
  <si>
    <t>ChessdrawB12D121</t>
  </si>
  <si>
    <t>ChessdrawB34D329</t>
  </si>
  <si>
    <t>ChessdrawB8D84</t>
  </si>
  <si>
    <t>ChessdrawB95D889</t>
  </si>
  <si>
    <t>CORN115</t>
  </si>
  <si>
    <t>CORN117</t>
  </si>
  <si>
    <t>CORN120</t>
  </si>
  <si>
    <t>CORN121</t>
  </si>
  <si>
    <t>CORN123</t>
  </si>
  <si>
    <t>CORN126</t>
  </si>
  <si>
    <t>CORN127</t>
  </si>
  <si>
    <t>CORN129</t>
  </si>
  <si>
    <t>CORN130</t>
  </si>
  <si>
    <t>CORN132</t>
  </si>
  <si>
    <t>CORN138</t>
  </si>
  <si>
    <t>CORN150</t>
  </si>
  <si>
    <t>CORN151</t>
  </si>
  <si>
    <t>CORN158</t>
  </si>
  <si>
    <t>CORN159</t>
  </si>
  <si>
    <t>CORN160</t>
  </si>
  <si>
    <t>CORN162</t>
  </si>
  <si>
    <t>CORN169</t>
  </si>
  <si>
    <t>CORN170</t>
  </si>
  <si>
    <t>CORN171</t>
  </si>
  <si>
    <t>CORN172</t>
  </si>
  <si>
    <t>CORN173</t>
  </si>
  <si>
    <t>CORN176</t>
  </si>
  <si>
    <t>CORN177</t>
  </si>
  <si>
    <t>2 ft</t>
  </si>
  <si>
    <t>3 ft</t>
  </si>
  <si>
    <t>4 ft</t>
  </si>
  <si>
    <t>1ft</t>
  </si>
  <si>
    <t>1 ft</t>
  </si>
  <si>
    <t>1.5 ft</t>
  </si>
  <si>
    <t>0.5 ft</t>
  </si>
  <si>
    <t>Area</t>
  </si>
  <si>
    <t>Caballo Mountains district, Sierra County, DIS190,Longbottom Canyon</t>
  </si>
  <si>
    <t>Caballo Mountains district, Sierra County, DIS190,  Burbank Canyon</t>
  </si>
  <si>
    <t>Caballo Mountains district, Sierra County, DIS190, South Red Hills</t>
  </si>
  <si>
    <t>Caballo Mountains district, Sierra County, DIS190, Palomas Gap</t>
  </si>
  <si>
    <t>Caballo Mountains district, Sierra County, DIS190, South of Palomas Gap</t>
  </si>
  <si>
    <t>Caballo Mountains district, Sierra County, DIS190, North of Palomas Gap</t>
  </si>
  <si>
    <t>Caballo Mountains district, Sierra County, DIS190, Apache Gap</t>
  </si>
  <si>
    <t>Vindicator, Sierra Cuchillo</t>
  </si>
  <si>
    <t>Lake Valley</t>
  </si>
  <si>
    <t>C380143</t>
  </si>
  <si>
    <t>MRP13530</t>
  </si>
  <si>
    <t>Critical and Rare Metals</t>
  </si>
  <si>
    <t>OD04410</t>
  </si>
  <si>
    <t>Burro Mountains</t>
  </si>
  <si>
    <t>Tyrone</t>
  </si>
  <si>
    <t>WGS84</t>
  </si>
  <si>
    <t>Porphyry Cu</t>
  </si>
  <si>
    <t>C380146</t>
  </si>
  <si>
    <t>OD10968</t>
  </si>
  <si>
    <t>1) No coordinates; 2) Mineral Resource Deposit Database Deposit ID 10150623, main entrance, M. Granitto</t>
  </si>
  <si>
    <t>C380149</t>
  </si>
  <si>
    <t>OD10969_1</t>
  </si>
  <si>
    <t>C389722</t>
  </si>
  <si>
    <t>MRP14065</t>
  </si>
  <si>
    <t>Colorado School of Mines Ransome Collection</t>
  </si>
  <si>
    <t>25367</t>
  </si>
  <si>
    <t>1) Colorado School of Mines collection; 2) Mineral Resource Deposit Database Deposit ID 10009830, main entrance, M. Granitto; district from McLemore, V.T., 2017, Mining districts and prospect areas in New Mexico: New Mexico Bureau of Geology and Mineral Resources: Resource Map 24, 65 p., scale 1:1,000,000</t>
  </si>
  <si>
    <t>Polymetallic vein</t>
  </si>
  <si>
    <t>C389755</t>
  </si>
  <si>
    <t>25337</t>
  </si>
  <si>
    <t>Continental surface</t>
  </si>
  <si>
    <t>1) Colorado School of Mines collection; 2) Mineral Resource Deposit Database Deposit ID 10199260, ore body, M. Granitto; district from McLemore, V.T., 2017, Mining districts and prospect areas in New Mexico: New Mexico Bureau of Geology and Mineral Resources: Resource Map 24, 65 p., scale 1:1,000,000</t>
  </si>
  <si>
    <t>Polymetallic replacement</t>
  </si>
  <si>
    <t>C395841</t>
  </si>
  <si>
    <t>MRP14455</t>
  </si>
  <si>
    <t>Don Bryant Collection</t>
  </si>
  <si>
    <t>NM72</t>
  </si>
  <si>
    <t>1) Don Bryant collection; 2) Mineral Resource Deposit Database Deposit ID 60000399, district, M. Granitto</t>
  </si>
  <si>
    <t>Vein</t>
  </si>
  <si>
    <t>C395872</t>
  </si>
  <si>
    <t>MRP14456</t>
  </si>
  <si>
    <t>NM76</t>
  </si>
  <si>
    <t>1) Don Bryant collection; 2) Mineral Resource Deposit Database Deposit ID 10126113, claim, M. Granitto</t>
  </si>
  <si>
    <t>Skarn Cu</t>
  </si>
  <si>
    <t>Limestone with skarn</t>
  </si>
  <si>
    <t>C395873</t>
  </si>
  <si>
    <t>CAM21</t>
  </si>
  <si>
    <t>1) Don Bryant collection; 2) Mineral Resource Deposit Database Deposit ID 10174238, main entrance, M. Granitto</t>
  </si>
  <si>
    <t>C395874</t>
  </si>
  <si>
    <t>N083</t>
  </si>
  <si>
    <t>1) Don Bryant collection; 2) Mineral Resource Deposit Database Deposit ID 10199448, main entrance, M. Granitto</t>
  </si>
  <si>
    <t>Polymetallic skarn</t>
  </si>
  <si>
    <t>C395881</t>
  </si>
  <si>
    <t>NM68</t>
  </si>
  <si>
    <t>Catron</t>
  </si>
  <si>
    <t>Mogollon</t>
  </si>
  <si>
    <t>1) Don Bryant collection; 2) Mineral Resource Deposit Database Deposit ID 10069325, district, M. Granitto</t>
  </si>
  <si>
    <t>C395892</t>
  </si>
  <si>
    <t>ORG3</t>
  </si>
  <si>
    <t>Doña Ana</t>
  </si>
  <si>
    <t>1) Don Bryant collection; 2) Mineral Resource Deposit Database Deposit ID 10271866, main entrance, M. Granitto; district from McLemore, V.T., 2017, Mining districts and prospect areas in New Mexico: New Mexico Bureau of Geology and Mineral Resources: Resource Map 24, 65 p., scale 1:1,000,000</t>
  </si>
  <si>
    <t>C395893</t>
  </si>
  <si>
    <t>NM80</t>
  </si>
  <si>
    <t>1) Don Bryant collection; 2) Mineral Resource Deposit Database Deposit ID 10014009, main shaft, M. Granitto</t>
  </si>
  <si>
    <t>C395919</t>
  </si>
  <si>
    <t>MRP14457</t>
  </si>
  <si>
    <t>G07</t>
  </si>
  <si>
    <t>1) Don Bryant collection; 2) Mineral Resource Deposit Database Deposit ID 10150623, main entrance, M. Granitto</t>
  </si>
  <si>
    <t>C395920</t>
  </si>
  <si>
    <t>SR06</t>
  </si>
  <si>
    <t>Oswaldo No. 2</t>
  </si>
  <si>
    <t>1) Don Bryant collection; 2) Mineral Resource Deposit Database Deposit ID 10125910, main entrance, M. Granitto; district from McLemore, V.T., 2017, Mining districts and prospect areas in New Mexico: New Mexico Bureau of Geology and Mineral Resources: Resource Map 24, 65 p., scale 1:1,000,000</t>
  </si>
  <si>
    <t>C395921</t>
  </si>
  <si>
    <t>SR10</t>
  </si>
  <si>
    <t>1) Don Bryant collection; 2) Mineral Resource Deposit Database Deposit ID 10198758, main entrance, M. Granitto; district from McLemore, V.T., 2017, Mining districts and prospect areas in New Mexico: New Mexico Bureau of Geology and Mineral Resources: Resource Map 24, 65 p., scale 1:1,000,000</t>
  </si>
  <si>
    <t>C395922</t>
  </si>
  <si>
    <t>SR05</t>
  </si>
  <si>
    <t>C395923</t>
  </si>
  <si>
    <t>SR15</t>
  </si>
  <si>
    <t>1) Don Bryant collection; 2) Mineral Resource Deposit Database Deposit ID 10296099, main entrance, M. Granitto; district from McLemore, V.T., 2017, Mining districts and prospect areas in New Mexico: New Mexico Bureau of Geology and Mineral Resources: Resource Map 24, 65 p., scale 1:1,000,000</t>
  </si>
  <si>
    <t>C395924</t>
  </si>
  <si>
    <t>SR11</t>
  </si>
  <si>
    <t>Limestone with skarn(?)</t>
  </si>
  <si>
    <t>C395925</t>
  </si>
  <si>
    <t>SR09</t>
  </si>
  <si>
    <t>1) Don Bryant collection; 2) Mineral Resource Deposit Database Deposit ID 10014767, minesite, M. Granitto</t>
  </si>
  <si>
    <t>C395943</t>
  </si>
  <si>
    <t>PEC2</t>
  </si>
  <si>
    <t>1) Don Bryant collection; 2) Mineral Resource Deposit Database Deposit ID 10272669, main entrance, M. Granitto</t>
  </si>
  <si>
    <t>Volcanogenic seafloor</t>
  </si>
  <si>
    <t>VMS</t>
  </si>
  <si>
    <t>C447222</t>
  </si>
  <si>
    <t>MRP16567</t>
  </si>
  <si>
    <t>25117</t>
  </si>
  <si>
    <t>1) Colorado School of Mines collection; 2) Mineral Deposit Database Site ID NM00013, ctr of pit outline, M. Granitto; district from McLemore, V.T., 2017, Mining districts and prospect areas in New Mexico: New Mexico Bureau of Geology and Mineral Resources: Resource Map 24, 65 p., scale 1:1,000,000</t>
  </si>
  <si>
    <t>Altered cesium(?) or calcium(?); possibly the Syrena Fm (Pennsylvanian) or Abo Redbeds (Permian), twelve samples; widely scattered microcrystals of chalcopyrite and pyrite in quartz rock, vein of quartz/feldspar cuts across center of sample, sulfide amount &lt;1%</t>
  </si>
  <si>
    <t>C447226</t>
  </si>
  <si>
    <t>25114</t>
  </si>
  <si>
    <t>C447227</t>
  </si>
  <si>
    <t>25149</t>
  </si>
  <si>
    <t>Porphyry monzonite; note different periods of veining; molybdenite and pyrite widely scattered in granitic rock; sulfide &lt;1%</t>
  </si>
  <si>
    <t>C447229</t>
  </si>
  <si>
    <t>25147</t>
  </si>
  <si>
    <t>Porphyry copper; secondary enrichment of chalcocite joint; mixture of massive fine grain pyrite with fine grain sphalerite; some open vugs lined with coarsely crystalline black sphalerite; widely scattered blebs of arsenopyrite; sulfide amount approx 90%</t>
  </si>
  <si>
    <t>C447234</t>
  </si>
  <si>
    <t>MRP16568</t>
  </si>
  <si>
    <t>25120</t>
  </si>
  <si>
    <t>Two samples; major quartz vein cutting extremely porous, vuggy quartz area with tiny pyrite, chalcopyrite, possibly bornite and tenorite; nearly solid fine grain pyrite in quartz adjacent to quartz vein; sulfide approx 10%; slight malachite stains</t>
  </si>
  <si>
    <t>C447236</t>
  </si>
  <si>
    <t>NM20</t>
  </si>
  <si>
    <t>1) Colorado School of Mines collection; 2) Mineral Resource Deposit Database Deposit ID 10174772, ore body, M. Granitto; district from McLemore, V.T., 2017, Mining districts and prospect areas in New Mexico: New Mexico Bureau of Geology and Mineral Resources: Resource Map 24, 65 p., scale 1:1,000,000</t>
  </si>
  <si>
    <t>Silver ore, silver sulphides in quartz; tiny chalcopyrite and pyrite blebs in major mass of chalcocite, large cavity containing calcite crystals, thin but major quartz crystal cavity at extreme end of sample; sulfide amount approx 50%</t>
  </si>
  <si>
    <t>C447237</t>
  </si>
  <si>
    <t>13112</t>
  </si>
  <si>
    <t>Santa Fe</t>
  </si>
  <si>
    <t>Ortiz</t>
  </si>
  <si>
    <t>Ortiz project</t>
  </si>
  <si>
    <t>1) Colorado School of Mines collection; 2) Mineral Resource Deposit Database Deposit ID 10175204, ore body, M. Granitto</t>
  </si>
  <si>
    <t>Alkalic porphyry</t>
  </si>
  <si>
    <t>C447239</t>
  </si>
  <si>
    <t>NM01</t>
  </si>
  <si>
    <t>"Good cropping." Indicates chalcocite below, with 2% more of Cu; felsite porphyry with widespread microholes filled with black to red hematite and hydrous oxides of iron scattered throughout rock, also partly open fractures lined with iron oxides</t>
  </si>
  <si>
    <t>C447240</t>
  </si>
  <si>
    <t>NM34</t>
  </si>
  <si>
    <t>Typical cellular sponge sphalerite; note, as in the boxwork of similar origin, the crinkly cellular walls; residual quartz boxwork after coarsely crystalline pyrite (gossan), hydrous iron oxides remain in the box work; thin pod of calcite/gypsum (caliche) with thin film of pale yellow sulfur or sulfate attached to one end</t>
  </si>
  <si>
    <t>C447255</t>
  </si>
  <si>
    <t>G08</t>
  </si>
  <si>
    <t>1) Colorado School of Mines collection; 2) Mineral Resource Deposit Database Deposit ID 10150623, main entrance, M. Granitto</t>
  </si>
  <si>
    <t>Chalcocite galena ore; massive coarsely crystalline mixture of galena and sphalerite with chalcopyrite and tenorite(?); sulfide amount approx 95%</t>
  </si>
  <si>
    <t>C447258</t>
  </si>
  <si>
    <t>19833</t>
  </si>
  <si>
    <t>Chloride</t>
  </si>
  <si>
    <t>St. Cloud mines 1880's</t>
  </si>
  <si>
    <t>1) Colorado School of Mines collection; 2) Mineral Resource Deposit Database Deposit ID 10107967, mine site, M. Granitto; district from McLemore, V.T., 2017, Mining districts and prospect areas in New Mexico: New Mexico Bureau of Geology and Mineral Resources: Resource Map 24, 65 p., scale 1:1,000,000</t>
  </si>
  <si>
    <t>Alkalic Porphyry</t>
  </si>
  <si>
    <t>Low sulfidation epithermal</t>
  </si>
  <si>
    <t>Bornite ore; quartz vein containing brilliant blue covellite tarnish on bornite with sphalerite and galena; sulfide approx 10%</t>
  </si>
  <si>
    <t>C447262</t>
  </si>
  <si>
    <t>19835</t>
  </si>
  <si>
    <t>C447278</t>
  </si>
  <si>
    <t>G13</t>
  </si>
  <si>
    <t>Chloritic pyrite ore; large coursely crystalline massive sphalerite with pyrite in porous quartz rock, minor galena, minor clay alteration</t>
  </si>
  <si>
    <t>C447298</t>
  </si>
  <si>
    <t>MRP16569</t>
  </si>
  <si>
    <t>13101</t>
  </si>
  <si>
    <t>Two samples, hedenbergite; quartz vein or highly silicified quartzite with splotchy iron staining</t>
  </si>
  <si>
    <t>C447299</t>
  </si>
  <si>
    <t>25148</t>
  </si>
  <si>
    <t>Three samples, in mineralized sediment; roughly banded, mottled silicified igneous rock with widely distributed to banded pyrite and chalcopyrtie blebs and stringers, rarely galena, sulfide content approx 10%; green copper staining on open fracture surfaces</t>
  </si>
  <si>
    <t>C447303</t>
  </si>
  <si>
    <t>19836</t>
  </si>
  <si>
    <t>Base metal, andesite (hw) contact; very complex, coarsely banded ore sample with attached cream colored felsic rock; the sample is banded with layers of galena, sphalerite and quartz with widely distributed chalcopyrite, some altering to tenorite; isolated small blebs of arsenopyrite; the attached  felsic rock contains microscopic chalcopyrite blebs, some altered to tenorite; sulfide approx 80%</t>
  </si>
  <si>
    <t>C447308</t>
  </si>
  <si>
    <t>13114</t>
  </si>
  <si>
    <t>Very large sample hedenbergite; coarsely banded by layered manganoan calcite, pyrite and sphalerite, widely scattered blebs of galena, thin fracture filled with pyrite in central part of sample, very isolated sparse scheelite grains; sulfide approx 50%</t>
  </si>
  <si>
    <t>C447309</t>
  </si>
  <si>
    <t>17423</t>
  </si>
  <si>
    <t>C447342</t>
  </si>
  <si>
    <t>MRP16570</t>
  </si>
  <si>
    <t>20689</t>
  </si>
  <si>
    <t>Copper Flat mine</t>
  </si>
  <si>
    <t>1) Colorado School of Mines collection; 2) Mineral Resource Deposit Database Deposit ID 10101819, minesite, M. Granitto; district from McLemore, V.T., 2017, Mining districts and prospect areas in New Mexico: New Mexico Bureau of Geology and Mineral Resources: Resource Map 24, 65 p., scale 1:1,000,000</t>
  </si>
  <si>
    <t>Diorite with good shreddy biotite after mafic minerals and disseminated chalcopyrite; potassic alteration; clumps of oxidized chalcopyrite mixed with biotite and magnetite; chalcopyrite also widely scattered throughout porphyry; sulfide approx 20%</t>
  </si>
  <si>
    <t>C447347</t>
  </si>
  <si>
    <t>25353</t>
  </si>
  <si>
    <t>Skarn, minor sulfides; numerous extremely thin to microscopic veinlets of pyrrhotite (possibly with microscopic magnetite grains); rock may be a chloritized metamorphic; extremely fine grain and dense; sulfide &lt;1%</t>
  </si>
  <si>
    <t>C447352</t>
  </si>
  <si>
    <t>13870</t>
  </si>
  <si>
    <t>4 Pieces; four pieces; microcrystalline pyrite coating fractures or as crystal inclusions in dark green chlorite pods in highly silicified igneous rock (volcanic chert); sulfide &lt;1%</t>
  </si>
  <si>
    <t>C447355</t>
  </si>
  <si>
    <t>25355</t>
  </si>
  <si>
    <t>1) Colorado School of Mines collection; 2) Mineral Resource Deposit Database Deposit ID 10013428, minesite, M. Granitto</t>
  </si>
  <si>
    <t>Epidote skarn with sulfides; garnet/epidote skarn rock(?); numerous calcite inclusions; thinly scattered pyrite blebs throughout; sulfide &lt;1%</t>
  </si>
  <si>
    <t>C447357</t>
  </si>
  <si>
    <t>25356</t>
  </si>
  <si>
    <t>Sphalerite ore; mostly massive microcrystalline sphalerite with quartz/calcite; very thinly distributed microscopic chalcopyrite blebs throughout rock; one tiny galena bleb; sulfide approx 80%</t>
  </si>
  <si>
    <t>C447360</t>
  </si>
  <si>
    <t>20690</t>
  </si>
  <si>
    <t>C447379</t>
  </si>
  <si>
    <t>25351</t>
  </si>
  <si>
    <t>C447399</t>
  </si>
  <si>
    <t>MRP16571</t>
  </si>
  <si>
    <t>CF_B</t>
  </si>
  <si>
    <t>C447682</t>
  </si>
  <si>
    <t>MRP16576</t>
  </si>
  <si>
    <t>Supergene chalcocite ore</t>
  </si>
  <si>
    <t>C447683</t>
  </si>
  <si>
    <t>MRP16577</t>
  </si>
  <si>
    <t>OD10969B</t>
  </si>
  <si>
    <t>C447684</t>
  </si>
  <si>
    <t>OD10969E</t>
  </si>
  <si>
    <t>Pyrite w/supergene chalcocite ore</t>
  </si>
  <si>
    <t>Color+M1003ado School of Mines Ransome Collection, N side of the South pit</t>
  </si>
  <si>
    <t>Colorado School of Mines Ransome Collection, Pit, NW side in mineralized sediment</t>
  </si>
  <si>
    <t>A10&lt;2913final</t>
  </si>
  <si>
    <t>MRP&lt;13541</t>
  </si>
  <si>
    <t>&lt;0.26</t>
  </si>
  <si>
    <t>dump sample of Cu&lt;mineralized mafic dike</t>
  </si>
  <si>
    <t>medium&lt;grained quartz&lt;feldspar gneiss</t>
  </si>
  <si>
    <t>1 inch stockwork quartz&lt;pyrite vein</t>
  </si>
  <si>
    <t>DH1 110&lt;110.5</t>
  </si>
  <si>
    <t>DH1 90.9&lt;91.5</t>
  </si>
  <si>
    <t>DH1 64.7&lt;66.7</t>
  </si>
  <si>
    <t>DH1 48&lt;50</t>
  </si>
  <si>
    <t>DH2 217&lt;217.5 ft</t>
  </si>
  <si>
    <t>DH2 225&lt;227</t>
  </si>
  <si>
    <t>DH2 236&lt;236.5</t>
  </si>
  <si>
    <t>DH2 254&lt;256</t>
  </si>
  <si>
    <t>DH2 260&lt;264</t>
  </si>
  <si>
    <t>DH2 243&lt;245</t>
  </si>
  <si>
    <t>Pyritic black carbonaceous fine&lt;grained sandstone and shale</t>
  </si>
  <si>
    <t>alkali&lt;feldspar trachyte sill</t>
  </si>
  <si>
    <t>alkali&lt;granite</t>
  </si>
  <si>
    <t>Average low&lt;Ca granite (Turekian and Wedepohl, 1961)</t>
  </si>
  <si>
    <t>Banded, magnetite&lt;bearing quartzite</t>
  </si>
  <si>
    <t>Green&lt;black, medium grained, biotite amphibolite</t>
  </si>
  <si>
    <t>Poorly sorted, welded, crystal&lt;lithic tuff</t>
  </si>
  <si>
    <t>&lt;106.550277777777</t>
  </si>
  <si>
    <t>0&lt;1</t>
  </si>
  <si>
    <t>12.4&lt;12.9</t>
  </si>
  <si>
    <t>0&lt;0.8</t>
  </si>
  <si>
    <t>9.2&lt;9.8</t>
  </si>
  <si>
    <t>1&lt;2</t>
  </si>
  <si>
    <t>2&lt;3.2</t>
  </si>
  <si>
    <t>43.8&lt;47.8</t>
  </si>
  <si>
    <t>2.8&lt;3.7</t>
  </si>
  <si>
    <t>4.8&lt;5.5</t>
  </si>
  <si>
    <t>7.3&lt;8.1</t>
  </si>
  <si>
    <t>0.8&lt;1.6</t>
  </si>
  <si>
    <t>1.6&lt;2</t>
  </si>
  <si>
    <t>6.9&lt;7.1</t>
  </si>
  <si>
    <t>3.3&lt;3.9</t>
  </si>
  <si>
    <t>3.9&lt;4.6</t>
  </si>
  <si>
    <t>2.5&lt;2.9</t>
  </si>
  <si>
    <t>3&lt;3.5</t>
  </si>
  <si>
    <t>0.8&lt;1.8</t>
  </si>
  <si>
    <t>1.8&lt;2.4</t>
  </si>
  <si>
    <t>&lt;3.07</t>
  </si>
  <si>
    <t>&lt;1.21</t>
  </si>
  <si>
    <t>chip of altered andesite, Fe&lt;Mn oxides</t>
  </si>
  <si>
    <t>select of veinlet of Mn&lt;Fe oxides and chlorite&lt;epidote?</t>
  </si>
  <si>
    <t>Trt2&lt;rhyolite tuff</t>
  </si>
  <si>
    <t>Trt&lt;rhyolite tuff</t>
  </si>
  <si>
    <t>Tsca&lt;8</t>
  </si>
  <si>
    <t>Tsca&lt;1</t>
  </si>
  <si>
    <t>Trd&lt;rhyolite dome</t>
  </si>
  <si>
    <t>Trt4&lt;rhyolite tuff</t>
  </si>
  <si>
    <t>Trt3&lt;rhyolite tuff</t>
  </si>
  <si>
    <t>Trtl&lt;rhyolite tuff</t>
  </si>
  <si>
    <t>Trdt&lt;rhyolite tuff</t>
  </si>
  <si>
    <t>Ttcl&lt;rhyolite</t>
  </si>
  <si>
    <t>Ttcu&lt;dacite&lt;andesite</t>
  </si>
  <si>
    <t>Tla&lt;alkali basalt</t>
  </si>
  <si>
    <t>Ttl&lt;tristanite</t>
  </si>
  <si>
    <t>Tal&lt;trachybasalt</t>
  </si>
  <si>
    <t>Tj&lt;trachyte</t>
  </si>
  <si>
    <t>Ttcu&lt;rhyolite</t>
  </si>
  <si>
    <t>Tla&lt;trachybasalt</t>
  </si>
  <si>
    <t>Tla&lt;andesite</t>
  </si>
  <si>
    <t>Tla&lt;dacite</t>
  </si>
  <si>
    <t>Ttcl&lt;rhyolite&lt;dacite</t>
  </si>
  <si>
    <t>Baker Egg&lt;clay breccia</t>
  </si>
  <si>
    <t>Baker Egg&lt;rhyolite dike</t>
  </si>
  <si>
    <t>Baker Egg&lt;tuff</t>
  </si>
  <si>
    <t>Baker Egg&lt;yellow clay</t>
  </si>
  <si>
    <t>dump select&lt;Calumet (chrys, az, mala)</t>
  </si>
  <si>
    <t>altered rhyolite&lt;MaryLee (py, silicified)</t>
  </si>
  <si>
    <t>OK Canyon  sec 5&lt;Mn vein</t>
  </si>
  <si>
    <t>OK Canyon  sec 24 mine&lt;composite ore</t>
  </si>
  <si>
    <t>select dump&lt;Gratton</t>
  </si>
  <si>
    <t>grap dump&lt;Hilltop</t>
  </si>
  <si>
    <t>ore&lt;Greenspa</t>
  </si>
  <si>
    <t>andesite&lt;dacite</t>
  </si>
  <si>
    <t>rhyolite&lt;quartz latite</t>
  </si>
  <si>
    <t>channel vein&lt;Big Boy</t>
  </si>
  <si>
    <t>grab vein&lt;Big Boy</t>
  </si>
  <si>
    <t>chip silicified rock&lt;Big Boy</t>
  </si>
  <si>
    <t>channel vein&lt;barite</t>
  </si>
  <si>
    <t>channel vein&lt;Black Hawk</t>
  </si>
  <si>
    <t>chip vein&lt;Cincinnati</t>
  </si>
  <si>
    <t>grab vein&lt;Cincinnati</t>
  </si>
  <si>
    <t>Canon&lt;leach tank</t>
  </si>
  <si>
    <t>Canon&lt;select of wall (mala, tenn, chys, az)</t>
  </si>
  <si>
    <t>Canon&lt;select vein (mala, tenn, chys, az)</t>
  </si>
  <si>
    <t>Canon&lt;select dump shaft (mala, tenn, chys, az)</t>
  </si>
  <si>
    <t>Mahoney&lt;dump select (smith, calcite, gal?, qtz)</t>
  </si>
  <si>
    <t>select dump&lt;Cincinnati (qtz)</t>
  </si>
  <si>
    <t>select outcrop of vein (Fe&lt;Mn ox, py)</t>
  </si>
  <si>
    <t>dump&lt;Marie (Fe&lt;Mn ox)</t>
  </si>
  <si>
    <t>latite&lt;dump</t>
  </si>
  <si>
    <t>pillar&lt;&lt;Cu ore</t>
  </si>
  <si>
    <t>rhyolite&lt;&lt;py, Mo or Mn min</t>
  </si>
  <si>
    <t>thesis&lt;&lt;Cyprus&lt;PinosAltos mill</t>
  </si>
  <si>
    <t>thesis&lt;&lt;Cleaveland mill</t>
  </si>
  <si>
    <t>Moppin epidote&lt;plagioclase&lt;schist</t>
  </si>
  <si>
    <t>Moppinchlorite&lt;quartz&lt;schist</t>
  </si>
  <si>
    <t>plagioclase&lt;quartz&lt;schist</t>
  </si>
  <si>
    <t>plagioclase&lt;chlorite&lt;schist</t>
  </si>
  <si>
    <t>Moppin quartz&lt;chlorite&lt;schist</t>
  </si>
  <si>
    <t>muscovite&lt;quartz&lt;schist</t>
  </si>
  <si>
    <t>Moppin amphibole&lt;schist</t>
  </si>
  <si>
    <t>Moppin chloride&lt;plagioclase&lt;schist</t>
  </si>
  <si>
    <t>Moppin muscovite&lt;carbonate&lt;schist</t>
  </si>
  <si>
    <t>Moppin biotite&lt;amphibole&lt;schist</t>
  </si>
  <si>
    <t>chloride&lt;plagioclase&lt;schist</t>
  </si>
  <si>
    <t>amphibole&lt;schist</t>
  </si>
  <si>
    <t>quartz&lt;muscovite&lt;schist</t>
  </si>
  <si>
    <t>quartz&lt;chlorite&lt;schist dike</t>
  </si>
  <si>
    <t>chlorite&lt;plagioclase&lt;schist</t>
  </si>
  <si>
    <t>Burned Mountain metarhyolite muscovite&lt;quartz&lt;schist</t>
  </si>
  <si>
    <t>quartz&lt;sericite&lt;schist</t>
  </si>
  <si>
    <t>Fine&lt;grained monzodiorite</t>
  </si>
  <si>
    <t>1) Mindat.org, loc; loc is out of Tyrone City, A. Orkild&lt;Norton; 2) Mineral Resource Deposit Database Deposit ID 10174772, ore body, M. Granitto; district from McLemore, V.T., 2017, Mining districts and prospect areas in New Mexico: New Mexico Bureau of Geology and Mineral Resources: Resource Map 24, 65 p., scale 1:1,000,000</t>
  </si>
  <si>
    <t>Veinlets of chalcocite in K, Al&lt;silicate rock, also chalcopyrite&lt;pyrite disseminations throughout rock, 30% sulfides</t>
  </si>
  <si>
    <t>Cu ore; mostly Ca, Mg, Fe, Mn&lt;silicate rock, galena&lt;sphalerite mixture less than 10% of rock, some pyrite</t>
  </si>
  <si>
    <t>1) Mindat.org, approx, A. Orkild&lt;Norton; 2) Mineral Deposit Database Site ID NM00013, ctr of pit outline, M. Granitto; district from McLemore, V.T., 2017, Mining districts and prospect areas in New Mexico: New Mexico Bureau of Geology and Mineral Resources: Resource Map 24, 65 p., scale 1:1,000,000</t>
  </si>
  <si>
    <t>Supergene copper ore; 90% pyrite with block tenorite(?), large inclusions of white clay, K, Al&lt;silicate</t>
  </si>
  <si>
    <t>Galena&lt;pyrite&lt;calcite ore; two pieces; mostly massive vesuvianite with microcrystalline magnetite pods; scant pyrite widely scattered throughout; sulfide &lt;1%</t>
  </si>
  <si>
    <t>Skarn with hydrocarbon; misnumbered after sectioning to 0&lt;5 and 0&lt;4; six samples; this sample is comprised of 4 pieces; three photos taken of this sample; photo "a" is a general overall view of a single piece which is heavily banded with a dark red material (Si as determined by SEM, amorphous as determined by XRD); small pods of pyrite are scattered throughout this layer with the thin veinlets and fracture fills of calcite and gypsum; the white layer is a mix of calcite and quartz with scattered blebs of pyrite; the remainder of the piece is a microbrecciated(?) mixture of calcite, quartz and inclusions of the red Si; scattered in this layer is pyrite and chalcopyrite; photo "b" is a photomicrograph showing the red Si substance mixed with pyrite; photo "c" is of the other rock type found in this sample (3 pieces) which consist of massive magnetite, some garnet with widely scattered chalcopyrite</t>
  </si>
  <si>
    <t>Heavily banded fine grain mixture of galena and sphalerite with tiny calcite&lt;lined vugs and widespread pyrite in quartz; quartz vein cuts through and seperates the 2 mineral areas; sulfide approx 70%</t>
  </si>
  <si>
    <t>Highly oxidized gold ore; aka GFR&lt;65; black to red&lt;brown hydrous iron oxide (gossan), with white feldspar inclusions</t>
  </si>
  <si>
    <t>Late amethyst quartz with sulfide&lt;wallrock breccia; highly silicified altered rhyolite fault breccia; some of the quartz infill pale amethyst; widespread tiny to microscopic chalcopyrite and pyrite; occasional bleb of bornite attached to chalcopyrite; occasional galena veinlet; thinly scattered sphalerite; sulfide approx &lt;1%</t>
  </si>
  <si>
    <t>Chalcopyrite&lt;galena ore in footwall; dark grey splotchy&lt;colored quartz with prominent white quartz vein cutting full length of rock; a light tan&lt;colored hard clay rock occupies almost half sample area; tiny to microscopic pyrite, sphalerite, and chalcopyrite blebs scattered throughout grey quartz; microscopic blebs of chalcopyrite scattered throughout hard clay</t>
  </si>
  <si>
    <t>"Diorite" potassically altered with shreddy biotite&lt;Kspar addition; cut by molybdenite&lt;chalcopyrite veins and with disseminated chalcopyrite; veins have Kspar selvages; poorly defined vein containing disseminated pyrite, molybdenite and chalcopyrite in porphyry; widely and thinly disseminated pyrite in remainder of sample; sulfide approx 2%</t>
  </si>
  <si>
    <t>Magnetite&lt;chalcopyrite; mostly massive magnetite with inclusions of chalcopyrite blebs and micro&lt;veinlets; sulfide approx 1%</t>
  </si>
  <si>
    <t>Sericitically altered granodiorite cut by quartz&lt;sericite veins; very light&lt;colored, creamy igneous rock lightly speckled with microscopic oxidized pyrite grains; light green staining in places; sulfide &lt;1%</t>
  </si>
  <si>
    <t>1) Mindat.org, loc, A. Orkild&lt;Norton; 2) Mineral Deposit Database Site ID NM00013, ctr of pit outline, M. Granitto; district from McLemore, V.T., 2017, Mining districts and prospect areas in New Mexico: New Mexico Bureau of Geology and Mineral Resources: Resource Map 24, 65 p., scale 1:1,000,000</t>
  </si>
  <si>
    <t>Sphalerite&lt;garnet</t>
  </si>
  <si>
    <t>method collected</t>
  </si>
  <si>
    <t>Magmatic REE</t>
  </si>
  <si>
    <t>Peralkaline syenite/granite/rhyolite/alaskite/pegmatites</t>
  </si>
  <si>
    <t>Mineral system</t>
  </si>
  <si>
    <t>Deposit type(s) (from Mineral Systems table)</t>
  </si>
  <si>
    <t>CORN10-102</t>
  </si>
  <si>
    <t>CORN12-113</t>
  </si>
  <si>
    <t>CORN13-115</t>
  </si>
  <si>
    <t>CORN14-114</t>
  </si>
  <si>
    <t>CORN18-111</t>
  </si>
  <si>
    <t>Corn20-01</t>
  </si>
  <si>
    <t>Corn20-02</t>
  </si>
  <si>
    <t>Corn20-04</t>
  </si>
  <si>
    <t>Corn20-05</t>
  </si>
  <si>
    <t>Corn20-06</t>
  </si>
  <si>
    <t>Corn20-07</t>
  </si>
  <si>
    <t>Corn20-08</t>
  </si>
  <si>
    <t>Fierro-Hanover</t>
  </si>
  <si>
    <t> -107.252345</t>
  </si>
  <si>
    <t>16JIC-003A</t>
  </si>
  <si>
    <t>16JIC-003B</t>
  </si>
  <si>
    <t>16JIC-008</t>
  </si>
  <si>
    <t>16JIC-015</t>
  </si>
  <si>
    <t>16JIC-017A</t>
  </si>
  <si>
    <t>16JIC-018A</t>
  </si>
  <si>
    <t>16JIC-018C</t>
  </si>
  <si>
    <t>16JIC-019</t>
  </si>
  <si>
    <t>16JIC-20</t>
  </si>
  <si>
    <t>JIC-DA</t>
  </si>
  <si>
    <t>JIC-A1</t>
  </si>
  <si>
    <t>JIC-CO3</t>
  </si>
  <si>
    <t>JIC-642</t>
  </si>
  <si>
    <t>JIC-646</t>
  </si>
  <si>
    <t>JIC-619</t>
  </si>
  <si>
    <t>JIC-624</t>
  </si>
  <si>
    <t>JIC-569B</t>
  </si>
  <si>
    <t>JETER-MA Whole</t>
  </si>
  <si>
    <t>JETER-MA #4</t>
  </si>
  <si>
    <t>JETER-MA #10</t>
  </si>
  <si>
    <t>JETER-MA #35</t>
  </si>
  <si>
    <t>JETER-MA #120</t>
  </si>
  <si>
    <t>JETER-MA Pan</t>
  </si>
  <si>
    <t>JETER-MA-D</t>
  </si>
  <si>
    <t>ESTEY-3</t>
  </si>
  <si>
    <t>ESTEY-4</t>
  </si>
  <si>
    <t>SC-28</t>
  </si>
  <si>
    <t>SC-5A</t>
  </si>
  <si>
    <t>SC-5B</t>
  </si>
  <si>
    <t>SCP-4v</t>
  </si>
  <si>
    <t>SCP-4ds</t>
  </si>
  <si>
    <t>Mcu-ds</t>
  </si>
  <si>
    <t>VL-1</t>
  </si>
  <si>
    <t>VL-1_B</t>
  </si>
  <si>
    <t>NM-354B</t>
  </si>
  <si>
    <t>NM-354B_2</t>
  </si>
  <si>
    <t>SH-S3</t>
  </si>
  <si>
    <t>SH-T2</t>
  </si>
  <si>
    <t>SH-P14</t>
  </si>
  <si>
    <t>Mag20-S1</t>
  </si>
  <si>
    <t>Mag29-D1</t>
  </si>
  <si>
    <t>Mag38-S1</t>
  </si>
  <si>
    <t>LH1-18</t>
  </si>
  <si>
    <t>LH3-18</t>
  </si>
  <si>
    <t>LH5-18</t>
  </si>
  <si>
    <t>LH8-18</t>
  </si>
  <si>
    <t>LH13-18</t>
  </si>
  <si>
    <t>LH14-18</t>
  </si>
  <si>
    <t>LH15-18</t>
  </si>
  <si>
    <t>STA 1-4</t>
  </si>
  <si>
    <t>STA 1-10</t>
  </si>
  <si>
    <t>STA 1-35</t>
  </si>
  <si>
    <t>STA 1-120</t>
  </si>
  <si>
    <t>STA 1-Pan</t>
  </si>
  <si>
    <t>STA 3-4</t>
  </si>
  <si>
    <t>STA 3-10</t>
  </si>
  <si>
    <t>STA 3-35</t>
  </si>
  <si>
    <t>STA 3-120</t>
  </si>
  <si>
    <t>STA 3-Pan</t>
  </si>
  <si>
    <t>80-11-1</t>
  </si>
  <si>
    <t>REE-1012</t>
  </si>
  <si>
    <t>REE-1016</t>
  </si>
  <si>
    <t>REE-1019</t>
  </si>
  <si>
    <t>REE-1022</t>
  </si>
  <si>
    <t>REE-1013</t>
  </si>
  <si>
    <t>REE-1014</t>
  </si>
  <si>
    <t>REE-1015</t>
  </si>
  <si>
    <t>REE-1018</t>
  </si>
  <si>
    <t>REE-1017</t>
  </si>
  <si>
    <t>REE-1020</t>
  </si>
  <si>
    <t>T-83-10 (Pedernal)</t>
  </si>
  <si>
    <t>REE-2</t>
  </si>
  <si>
    <t>REE-3</t>
  </si>
  <si>
    <t>REE-4</t>
  </si>
  <si>
    <t>REE-5</t>
  </si>
  <si>
    <t>REE-6</t>
  </si>
  <si>
    <t>REE-7</t>
  </si>
  <si>
    <t>Cab11-2</t>
  </si>
  <si>
    <t>Cab11-4</t>
  </si>
  <si>
    <t>Cab11-5a</t>
  </si>
  <si>
    <t>Cab11-5</t>
  </si>
  <si>
    <t>Cab11-6</t>
  </si>
  <si>
    <t>REE-1004</t>
  </si>
  <si>
    <t>REE-1005</t>
  </si>
  <si>
    <t>REE-1006</t>
  </si>
  <si>
    <t>REE-1003</t>
  </si>
  <si>
    <t>REE-1007</t>
  </si>
  <si>
    <t>REE-1008</t>
  </si>
  <si>
    <t>REE-1009</t>
  </si>
  <si>
    <t>REE-1011</t>
  </si>
  <si>
    <t>Cab11-7</t>
  </si>
  <si>
    <t>REE-1023</t>
  </si>
  <si>
    <t>REE-1024</t>
  </si>
  <si>
    <t>REE-1025</t>
  </si>
  <si>
    <t>REE-1026</t>
  </si>
  <si>
    <t>REE-1027</t>
  </si>
  <si>
    <t>NM11-1</t>
  </si>
  <si>
    <t>NM11-2</t>
  </si>
  <si>
    <t>NM11-3</t>
  </si>
  <si>
    <t>NM11-4a</t>
  </si>
  <si>
    <t>NM11-4</t>
  </si>
  <si>
    <t>609-b</t>
  </si>
  <si>
    <t>NM 156-98</t>
  </si>
  <si>
    <t>NM219-99</t>
  </si>
  <si>
    <t>NM 18-98</t>
  </si>
  <si>
    <t>NM 52-98</t>
  </si>
  <si>
    <t>NM 103-98</t>
  </si>
  <si>
    <t>NM160-99</t>
  </si>
  <si>
    <t>NM 211-98</t>
  </si>
  <si>
    <t>NM 212-98</t>
  </si>
  <si>
    <t>NM217-99</t>
  </si>
  <si>
    <t>NM222-99</t>
  </si>
  <si>
    <t>NM240-99</t>
  </si>
  <si>
    <t>NM259-99</t>
  </si>
  <si>
    <t>NM264-99</t>
  </si>
  <si>
    <t>NM271-99</t>
  </si>
  <si>
    <t>NM288-99</t>
  </si>
  <si>
    <t>NM301-99</t>
  </si>
  <si>
    <t>SEV-2</t>
  </si>
  <si>
    <t>SEV-4</t>
  </si>
  <si>
    <t>SEV-5</t>
  </si>
  <si>
    <t>SEV-6</t>
  </si>
  <si>
    <t>Z-1</t>
  </si>
  <si>
    <t>Z-12</t>
  </si>
  <si>
    <t>Z-18</t>
  </si>
  <si>
    <t>Z-20</t>
  </si>
  <si>
    <t>Z-21</t>
  </si>
  <si>
    <t>Z-211</t>
  </si>
  <si>
    <t>Z-23A</t>
  </si>
  <si>
    <t>Z-8</t>
  </si>
  <si>
    <t>Z-26</t>
  </si>
  <si>
    <t>Z-2</t>
  </si>
  <si>
    <t>Z-22</t>
  </si>
  <si>
    <t>Z-3</t>
  </si>
  <si>
    <t>Z-5</t>
  </si>
  <si>
    <t>Z-9</t>
  </si>
  <si>
    <t>Z-10</t>
  </si>
  <si>
    <t>Z-14</t>
  </si>
  <si>
    <t>Z-16</t>
  </si>
  <si>
    <t>Z-17</t>
  </si>
  <si>
    <t>Z-sy</t>
  </si>
  <si>
    <t>Z-24</t>
  </si>
  <si>
    <t>Z-27</t>
  </si>
  <si>
    <t>Z-29</t>
  </si>
  <si>
    <t>Z-30</t>
  </si>
  <si>
    <t>Z-32</t>
  </si>
  <si>
    <t>Z-28</t>
  </si>
  <si>
    <t>Z-31</t>
  </si>
  <si>
    <t>DSZ-67granodiorite</t>
  </si>
  <si>
    <t>ZM1-1</t>
  </si>
  <si>
    <t>ZM1-2</t>
  </si>
  <si>
    <t>ZM1-3</t>
  </si>
  <si>
    <t>ZM1-4</t>
  </si>
  <si>
    <t>ZM1-5</t>
  </si>
  <si>
    <t>ZM1-6</t>
  </si>
  <si>
    <t>ZM1-7</t>
  </si>
  <si>
    <t>ZM2-1</t>
  </si>
  <si>
    <t>ZM2-2</t>
  </si>
  <si>
    <t>ZM2-3</t>
  </si>
  <si>
    <t>ZM2-4</t>
  </si>
  <si>
    <t>ZM2-5</t>
  </si>
  <si>
    <t>ZM2-6</t>
  </si>
  <si>
    <t>ZM2-7</t>
  </si>
  <si>
    <t>ZM2-8</t>
  </si>
  <si>
    <t>ZM6-1</t>
  </si>
  <si>
    <t>ZM6-2</t>
  </si>
  <si>
    <t>ZM6-3</t>
  </si>
  <si>
    <t>ZM6-4</t>
  </si>
  <si>
    <t>ZM7-1</t>
  </si>
  <si>
    <t>ZM7-2</t>
  </si>
  <si>
    <t>ZM7-3</t>
  </si>
  <si>
    <t>ZM7-4</t>
  </si>
  <si>
    <t>ZM7-5</t>
  </si>
  <si>
    <t>ZM7-6</t>
  </si>
  <si>
    <t>ZM7-8</t>
  </si>
  <si>
    <t>ZM8-1</t>
  </si>
  <si>
    <t>ZM8-2</t>
  </si>
  <si>
    <t>ZM8-3</t>
  </si>
  <si>
    <t>ZM8-4</t>
  </si>
  <si>
    <t>ZM8-5</t>
  </si>
  <si>
    <t>ZM8-6</t>
  </si>
  <si>
    <t>ZM8-7</t>
  </si>
  <si>
    <t>ZS-1</t>
  </si>
  <si>
    <t>ZS-2</t>
  </si>
  <si>
    <t>ZS-3</t>
  </si>
  <si>
    <t>ZS-4</t>
  </si>
  <si>
    <t>ZS-5</t>
  </si>
  <si>
    <t>ZS-6</t>
  </si>
  <si>
    <t>ZS-7</t>
  </si>
  <si>
    <t>ZS-8</t>
  </si>
  <si>
    <t>ZS-9</t>
  </si>
  <si>
    <t>ZS-10</t>
  </si>
  <si>
    <t>MONT-1-05</t>
  </si>
  <si>
    <t>MONT-2-05</t>
  </si>
  <si>
    <t>MONT-3-05</t>
  </si>
  <si>
    <t>MONT-4-05</t>
  </si>
  <si>
    <t>MONT-5-05</t>
  </si>
  <si>
    <t>MONT-6-05</t>
  </si>
  <si>
    <t>MONT-7-05</t>
  </si>
  <si>
    <t>MONT-8-05</t>
  </si>
  <si>
    <t>MONT-9-05</t>
  </si>
  <si>
    <t>MONT-10-05</t>
  </si>
  <si>
    <t>MONT-11-05</t>
  </si>
  <si>
    <t>MONT-12-05</t>
  </si>
  <si>
    <t>MONT-13-05</t>
  </si>
  <si>
    <t>MONT-15-05</t>
  </si>
  <si>
    <t>MONT-17-05</t>
  </si>
  <si>
    <t>MONT-19-05</t>
  </si>
  <si>
    <t>MONT-20-05</t>
  </si>
  <si>
    <t>MONT-21-05</t>
  </si>
  <si>
    <t>MONT-22-05</t>
  </si>
  <si>
    <t>MONT-24-05</t>
  </si>
  <si>
    <t>MONT-25-05</t>
  </si>
  <si>
    <t>MONT-26-05</t>
  </si>
  <si>
    <t>MONT-27-05</t>
  </si>
  <si>
    <t>MONT-29-05</t>
  </si>
  <si>
    <t>MONT-30-05</t>
  </si>
  <si>
    <t>MONT-31-05</t>
  </si>
  <si>
    <t>MONT-32-05</t>
  </si>
  <si>
    <t>MONT-33-05</t>
  </si>
  <si>
    <t>MONT-34-05</t>
  </si>
  <si>
    <t>MONT-35-05</t>
  </si>
  <si>
    <t>MONT-36-05</t>
  </si>
  <si>
    <t>MONT-37-05</t>
  </si>
  <si>
    <t>MONT-38-05</t>
  </si>
  <si>
    <t>MONT-39-05</t>
  </si>
  <si>
    <t>MONT-40-05</t>
  </si>
  <si>
    <t>MONT-41-05</t>
  </si>
  <si>
    <t>MONT-42-05</t>
  </si>
  <si>
    <t>MONT-43-05</t>
  </si>
  <si>
    <t>MONT-44-05</t>
  </si>
  <si>
    <t>MONT-45-05</t>
  </si>
  <si>
    <t>MONT-46-05</t>
  </si>
  <si>
    <t>MONT-47-05</t>
  </si>
  <si>
    <t>MONT-48-05</t>
  </si>
  <si>
    <t>MONT-49-06</t>
  </si>
  <si>
    <t>MONT-50-06</t>
  </si>
  <si>
    <t>MONT-51-06</t>
  </si>
  <si>
    <t>MONT-52-06</t>
  </si>
  <si>
    <t>MONT-53-06</t>
  </si>
  <si>
    <t>MONT-54-06</t>
  </si>
  <si>
    <t>MONT-55-06</t>
  </si>
  <si>
    <t>MONT-57-06</t>
  </si>
  <si>
    <t>MONT-58-06</t>
  </si>
  <si>
    <t>MONT-59-06</t>
  </si>
  <si>
    <t>MONT-60-07</t>
  </si>
  <si>
    <t>MONT-61-07</t>
  </si>
  <si>
    <t>MONT-62-07</t>
  </si>
  <si>
    <t>MONT-63-07</t>
  </si>
  <si>
    <t>MONT-65-07</t>
  </si>
  <si>
    <t>MONT-66-07</t>
  </si>
  <si>
    <t>MONT-67-07</t>
  </si>
  <si>
    <t>MONT-68-07</t>
  </si>
  <si>
    <t>MONT-69-07</t>
  </si>
  <si>
    <t>MONT-70-07</t>
  </si>
  <si>
    <t>MONT-71-07</t>
  </si>
  <si>
    <t>MONT-72-07</t>
  </si>
  <si>
    <t>MONT-74-07</t>
  </si>
  <si>
    <t>SJ-400</t>
  </si>
  <si>
    <t>SJ-506</t>
  </si>
  <si>
    <t>SJ-524</t>
  </si>
  <si>
    <t>Mo-347-131106-djk</t>
  </si>
  <si>
    <t>14Mo-2-AJ</t>
  </si>
  <si>
    <t>LMP-113</t>
  </si>
  <si>
    <t>LMP-196</t>
  </si>
  <si>
    <t>LPM-118</t>
  </si>
  <si>
    <t>LPM-120</t>
  </si>
  <si>
    <t>LPM-127</t>
  </si>
  <si>
    <t>LPM-132</t>
  </si>
  <si>
    <t>LPM-133</t>
  </si>
  <si>
    <t>LPM-135</t>
  </si>
  <si>
    <t>LPM-136</t>
  </si>
  <si>
    <t>LPM-144</t>
  </si>
  <si>
    <t>LPM-145</t>
  </si>
  <si>
    <t>LPM-146</t>
  </si>
  <si>
    <t>LPM-148</t>
  </si>
  <si>
    <t>LPM-149</t>
  </si>
  <si>
    <t>LPM-151</t>
  </si>
  <si>
    <t>LPM-152</t>
  </si>
  <si>
    <t>LPM-158</t>
  </si>
  <si>
    <t>LPM-159</t>
  </si>
  <si>
    <t>LPM-162</t>
  </si>
  <si>
    <t>LPM-166</t>
  </si>
  <si>
    <t>LPM-180</t>
  </si>
  <si>
    <t>LPM-182</t>
  </si>
  <si>
    <t>LPM-186</t>
  </si>
  <si>
    <t>LPM-191</t>
  </si>
  <si>
    <t>LPM-20</t>
  </si>
  <si>
    <t>LPM-208</t>
  </si>
  <si>
    <t>LPM-209</t>
  </si>
  <si>
    <t>LPM-214</t>
  </si>
  <si>
    <t>LPM-217</t>
  </si>
  <si>
    <t>LPM-218</t>
  </si>
  <si>
    <t>LPM-218a</t>
  </si>
  <si>
    <t>LPM-219</t>
  </si>
  <si>
    <t>LPM-228</t>
  </si>
  <si>
    <t>LPM-231</t>
  </si>
  <si>
    <t>LPM-232</t>
  </si>
  <si>
    <t>LPM-240</t>
  </si>
  <si>
    <t>LPM-242</t>
  </si>
  <si>
    <t>LPM-250</t>
  </si>
  <si>
    <t>LPM-253</t>
  </si>
  <si>
    <t>LPM-260</t>
  </si>
  <si>
    <t>LPM-35</t>
  </si>
  <si>
    <t>LPM-47</t>
  </si>
  <si>
    <t>LPM-56</t>
  </si>
  <si>
    <t>LPM-63</t>
  </si>
  <si>
    <t>LPM-66</t>
  </si>
  <si>
    <t>LPM-80</t>
  </si>
  <si>
    <t>LPM-85</t>
  </si>
  <si>
    <t>LPM-93</t>
  </si>
  <si>
    <t>C-2</t>
  </si>
  <si>
    <t>C-3</t>
  </si>
  <si>
    <t>C-37</t>
  </si>
  <si>
    <t>C-39</t>
  </si>
  <si>
    <t>92-08</t>
  </si>
  <si>
    <t>92-09</t>
  </si>
  <si>
    <t>92-10</t>
  </si>
  <si>
    <t>92-11</t>
  </si>
  <si>
    <t>92-12</t>
  </si>
  <si>
    <t>92-13</t>
  </si>
  <si>
    <t>92-14</t>
  </si>
  <si>
    <t>92-15</t>
  </si>
  <si>
    <t>92-16</t>
  </si>
  <si>
    <t>92-17</t>
  </si>
  <si>
    <t>92-18</t>
  </si>
  <si>
    <t>92-19</t>
  </si>
  <si>
    <t>92-20</t>
  </si>
  <si>
    <t>92-21</t>
  </si>
  <si>
    <t>92-22</t>
  </si>
  <si>
    <t>92-23</t>
  </si>
  <si>
    <t>92-25</t>
  </si>
  <si>
    <t>92-26</t>
  </si>
  <si>
    <t>92-27</t>
  </si>
  <si>
    <t>92-28</t>
  </si>
  <si>
    <t>92-29</t>
  </si>
  <si>
    <t>AL-10</t>
  </si>
  <si>
    <t>AL-11</t>
  </si>
  <si>
    <t>AS-2</t>
  </si>
  <si>
    <t>AS-5</t>
  </si>
  <si>
    <t>DE-1</t>
  </si>
  <si>
    <t>DE-4</t>
  </si>
  <si>
    <t>DE-5</t>
  </si>
  <si>
    <t>DE-12</t>
  </si>
  <si>
    <t>CD-7</t>
  </si>
  <si>
    <t>CH-1</t>
  </si>
  <si>
    <t>CO-1</t>
  </si>
  <si>
    <t>CO-4</t>
  </si>
  <si>
    <t>DM-5</t>
  </si>
  <si>
    <t>SA-1</t>
  </si>
  <si>
    <t>SA-12</t>
  </si>
  <si>
    <t>WS-1</t>
  </si>
  <si>
    <t>Corn20-09</t>
  </si>
  <si>
    <t>Corn20-10</t>
  </si>
  <si>
    <t>Corn20-11</t>
  </si>
  <si>
    <t>Corn20-12</t>
  </si>
  <si>
    <t>Corn20-13</t>
  </si>
  <si>
    <t>Corn20-14</t>
  </si>
  <si>
    <t>Corn20-16avg</t>
  </si>
  <si>
    <t>Corn20-17</t>
  </si>
  <si>
    <t>Corn20-18</t>
  </si>
  <si>
    <t>Corn20-19</t>
  </si>
  <si>
    <t>Corn20-20</t>
  </si>
  <si>
    <t>Corn20-23</t>
  </si>
  <si>
    <t>Corn20-27avg</t>
  </si>
  <si>
    <t>Corn20-28</t>
  </si>
  <si>
    <t>Corn20-29</t>
  </si>
  <si>
    <t>Corn20-30</t>
  </si>
  <si>
    <t>Corn20-31</t>
  </si>
  <si>
    <t>Corn20-32</t>
  </si>
  <si>
    <t>Corn20-33avg</t>
  </si>
  <si>
    <t>Corn20-34</t>
  </si>
  <si>
    <t>Corn20-35</t>
  </si>
  <si>
    <t>CORN20-21</t>
  </si>
  <si>
    <t>CORN20-22</t>
  </si>
  <si>
    <t>VTM97-55</t>
  </si>
  <si>
    <t>VTM97-350d</t>
  </si>
  <si>
    <t>VTM97-351d</t>
  </si>
  <si>
    <t>VTM97-352d</t>
  </si>
  <si>
    <t>VTM97-326D</t>
  </si>
  <si>
    <t>VTM97-327D</t>
  </si>
  <si>
    <t>VTM97-329D</t>
  </si>
  <si>
    <t>VTM97-330D</t>
  </si>
  <si>
    <t>VTM97-60</t>
  </si>
  <si>
    <t>VTM97-63</t>
  </si>
  <si>
    <t>VTM97-179</t>
  </si>
  <si>
    <t>VTM97-199</t>
  </si>
  <si>
    <t>VTM97-212</t>
  </si>
  <si>
    <t>VTM97-222</t>
  </si>
  <si>
    <t>VTM97-223</t>
  </si>
  <si>
    <t>VTM97-224</t>
  </si>
  <si>
    <t xml:space="preserve">VTM97-382 </t>
  </si>
  <si>
    <t>AC11-81-1</t>
  </si>
  <si>
    <t>AC9-81-1</t>
  </si>
  <si>
    <t>RT4-96</t>
  </si>
  <si>
    <t>RT3-130</t>
  </si>
  <si>
    <t>RT337-310</t>
  </si>
  <si>
    <t>J85-55</t>
  </si>
  <si>
    <t>RT287-200</t>
  </si>
  <si>
    <t>RT1-230.5</t>
  </si>
  <si>
    <t>J87-73</t>
  </si>
  <si>
    <t>J87-72</t>
  </si>
  <si>
    <t>RT336-200</t>
  </si>
  <si>
    <t>RT283-182.5</t>
  </si>
  <si>
    <t>RT5-169</t>
  </si>
  <si>
    <t>RT2-34</t>
  </si>
  <si>
    <t>RT201-355</t>
  </si>
  <si>
    <t>PM5-257.25 GC</t>
  </si>
  <si>
    <t>PM5-297.83 GC</t>
  </si>
  <si>
    <t>PM-311.75 GC</t>
  </si>
  <si>
    <t>PM5-367.42 GC</t>
  </si>
  <si>
    <t>PM1-384.92 GC</t>
  </si>
  <si>
    <t>PM3-91.18 GC</t>
  </si>
  <si>
    <t>PM3-255 GC</t>
  </si>
  <si>
    <t>PM3-330.75 GC</t>
  </si>
  <si>
    <t>PM3-343.92 GC</t>
  </si>
  <si>
    <t>PM3-418.92 GC</t>
  </si>
  <si>
    <t>PM3-435 GC</t>
  </si>
  <si>
    <t>PM3-445 GC</t>
  </si>
  <si>
    <t>PM5-92.18 GC</t>
  </si>
  <si>
    <t>PM1-489.67</t>
  </si>
  <si>
    <t>PM3-56.13 GC</t>
  </si>
  <si>
    <t>PM5-348.83 GC</t>
  </si>
  <si>
    <t>84-4</t>
  </si>
  <si>
    <t>84-5</t>
  </si>
  <si>
    <t>84-3</t>
  </si>
  <si>
    <t>BZ-52</t>
  </si>
  <si>
    <t>CS-2</t>
  </si>
  <si>
    <t>CS-5</t>
  </si>
  <si>
    <t>LC-7</t>
  </si>
  <si>
    <t>BZ-4</t>
  </si>
  <si>
    <t>BZ-51</t>
  </si>
  <si>
    <t>BZ-70</t>
  </si>
  <si>
    <t>CS-4</t>
  </si>
  <si>
    <t>CS-3</t>
  </si>
  <si>
    <t>BZ-65</t>
  </si>
  <si>
    <t>BZ-68</t>
  </si>
  <si>
    <t>BZ-2</t>
  </si>
  <si>
    <t>BZ-22</t>
  </si>
  <si>
    <t>BZ-24</t>
  </si>
  <si>
    <t>BZ-3</t>
  </si>
  <si>
    <t>BZ-72</t>
  </si>
  <si>
    <t>BZ-28</t>
  </si>
  <si>
    <t>BZ-62</t>
  </si>
  <si>
    <t>BZ-83</t>
  </si>
  <si>
    <t>BZ-10</t>
  </si>
  <si>
    <t>BZ-17</t>
  </si>
  <si>
    <t>BZ-29</t>
  </si>
  <si>
    <t>BZ-40</t>
  </si>
  <si>
    <t>76-b</t>
  </si>
  <si>
    <t>103-b</t>
  </si>
  <si>
    <t>103-c</t>
  </si>
  <si>
    <t>VTM97-50</t>
  </si>
  <si>
    <t>VTM97-59</t>
  </si>
  <si>
    <t>VTM97-59F(89F)</t>
  </si>
  <si>
    <t>VTM97-96</t>
  </si>
  <si>
    <t>VTM97-109</t>
  </si>
  <si>
    <t>VTM97-172</t>
  </si>
  <si>
    <t>VTM97-188F</t>
  </si>
  <si>
    <t>VTM97-190F</t>
  </si>
  <si>
    <t>VTM97-248F</t>
  </si>
  <si>
    <t>VTM97-249F</t>
  </si>
  <si>
    <t>VTM97-263</t>
  </si>
  <si>
    <t>VTM97-264</t>
  </si>
  <si>
    <t>VTM97-265</t>
  </si>
  <si>
    <t>VTM97-266</t>
  </si>
  <si>
    <t>VTM97-267</t>
  </si>
  <si>
    <t>VTM97-295F</t>
  </si>
  <si>
    <t>VTM97-323D</t>
  </si>
  <si>
    <t>VTM97-324D</t>
  </si>
  <si>
    <t>VTM97-325D</t>
  </si>
  <si>
    <t>VTM97-328D</t>
  </si>
  <si>
    <t>VTM97-331D</t>
  </si>
  <si>
    <t>VTM97-184</t>
  </si>
  <si>
    <t>VTM97-194</t>
  </si>
  <si>
    <t>VTM97-195</t>
  </si>
  <si>
    <t>VTM97-200</t>
  </si>
  <si>
    <t>VTM97-201</t>
  </si>
  <si>
    <t>VTM97-202</t>
  </si>
  <si>
    <t>VTM97-203</t>
  </si>
  <si>
    <t>VTM97-206</t>
  </si>
  <si>
    <t>VTM97-225</t>
  </si>
  <si>
    <t>VTM97-146F</t>
  </si>
  <si>
    <t>VTM97-149F</t>
  </si>
  <si>
    <t>VTM97-95</t>
  </si>
  <si>
    <t>VTM97-51</t>
  </si>
  <si>
    <t>VTM97-333D</t>
  </si>
  <si>
    <t>VTM97-52</t>
  </si>
  <si>
    <t>VTM97-57</t>
  </si>
  <si>
    <t>VTM97-68</t>
  </si>
  <si>
    <t>VTM97-82</t>
  </si>
  <si>
    <t>VTM97-94</t>
  </si>
  <si>
    <t>VTM97-151</t>
  </si>
  <si>
    <t>VTM97-171</t>
  </si>
  <si>
    <t>VTM97-243</t>
  </si>
  <si>
    <t>JB-IM002</t>
  </si>
  <si>
    <t>JB-IM003</t>
  </si>
  <si>
    <t>JB-IM006</t>
  </si>
  <si>
    <t>JB-IM013</t>
  </si>
  <si>
    <t>JB-IM016</t>
  </si>
  <si>
    <t>JB-IM026</t>
  </si>
  <si>
    <t>VTM97-93</t>
  </si>
  <si>
    <t>VTM97-257</t>
  </si>
  <si>
    <t>JB-IM011</t>
  </si>
  <si>
    <t>JB-IM0211S</t>
  </si>
  <si>
    <t>VTM97-169</t>
  </si>
  <si>
    <t>VTM97-173</t>
  </si>
  <si>
    <t>VTM97-244</t>
  </si>
  <si>
    <t>VTM97-245</t>
  </si>
  <si>
    <t>VTM97-58</t>
  </si>
  <si>
    <t>VTM97-67</t>
  </si>
  <si>
    <t>VTM97-92</t>
  </si>
  <si>
    <t>VTM97-136</t>
  </si>
  <si>
    <t>VTM97-150</t>
  </si>
  <si>
    <t>VTM97-160</t>
  </si>
  <si>
    <t>VTM97-170</t>
  </si>
  <si>
    <t>VTM97-236</t>
  </si>
  <si>
    <t>VTM97-237</t>
  </si>
  <si>
    <t>VTM97-332D</t>
  </si>
  <si>
    <t>VTM97-334D</t>
  </si>
  <si>
    <t>JB-IM013SH</t>
  </si>
  <si>
    <t>JB-IM021SH</t>
  </si>
  <si>
    <t>VTM97-246</t>
  </si>
  <si>
    <t>VTM97-69</t>
  </si>
  <si>
    <t>VTM97-135</t>
  </si>
  <si>
    <t>VTM97-158</t>
  </si>
  <si>
    <t>VTM97-159</t>
  </si>
  <si>
    <t>VTM97-261</t>
  </si>
  <si>
    <t>VTM97-262</t>
  </si>
  <si>
    <t>VTM97-100</t>
  </si>
  <si>
    <t>DH1-1</t>
  </si>
  <si>
    <t>DH1-12</t>
  </si>
  <si>
    <t>DH 2-1</t>
  </si>
  <si>
    <t>DH 2-9</t>
  </si>
  <si>
    <t>DH 3-1</t>
  </si>
  <si>
    <t>DH 3-2</t>
  </si>
  <si>
    <t>DH 3-3</t>
  </si>
  <si>
    <t>DH 4-73</t>
  </si>
  <si>
    <t>DH 5-3</t>
  </si>
  <si>
    <t>DH 5-5</t>
  </si>
  <si>
    <t>DH 5-7</t>
  </si>
  <si>
    <t>DH 6-1</t>
  </si>
  <si>
    <t>DH 6-2</t>
  </si>
  <si>
    <t>DH 6-3</t>
  </si>
  <si>
    <t>DH 6-6</t>
  </si>
  <si>
    <t>DH 7-1</t>
  </si>
  <si>
    <t>DH 7-2</t>
  </si>
  <si>
    <t>DH 8-1</t>
  </si>
  <si>
    <t>DH 8-2</t>
  </si>
  <si>
    <t>DH 9-3</t>
  </si>
  <si>
    <t>DH 11-1</t>
  </si>
  <si>
    <t>DH 11-2</t>
  </si>
  <si>
    <t>VA 7-15</t>
  </si>
  <si>
    <t>VA 1-15</t>
  </si>
  <si>
    <t>VA 2-15</t>
  </si>
  <si>
    <t>VA 4-15</t>
  </si>
  <si>
    <t>VA 5-15</t>
  </si>
  <si>
    <t>VA 6-15</t>
  </si>
  <si>
    <t>AA-8</t>
  </si>
  <si>
    <t>AA-9</t>
  </si>
  <si>
    <t>AA-10-1</t>
  </si>
  <si>
    <t>AA-10-2</t>
  </si>
  <si>
    <t>AA-10-3</t>
  </si>
  <si>
    <t>AA-10-4</t>
  </si>
  <si>
    <t>AA-10-5</t>
  </si>
  <si>
    <t>AA-10-6</t>
  </si>
  <si>
    <t>AA-10-7</t>
  </si>
  <si>
    <t>AA-10-8</t>
  </si>
  <si>
    <t>AA-10-9</t>
  </si>
  <si>
    <t>AA-10-10</t>
  </si>
  <si>
    <t>AA-10-11</t>
  </si>
  <si>
    <t>AA-10-12</t>
  </si>
  <si>
    <t>AA-10-13</t>
  </si>
  <si>
    <t>AA-11</t>
  </si>
  <si>
    <t>AA-13</t>
  </si>
  <si>
    <t>AA-14</t>
  </si>
  <si>
    <t>AA-16</t>
  </si>
  <si>
    <t>AA-17-1</t>
  </si>
  <si>
    <t>AA-17-2</t>
  </si>
  <si>
    <t>AA-17-3</t>
  </si>
  <si>
    <t>AA-17-4</t>
  </si>
  <si>
    <t>AA-17-5</t>
  </si>
  <si>
    <t>AA-19</t>
  </si>
  <si>
    <t>AA-20</t>
  </si>
  <si>
    <t>AA-21</t>
  </si>
  <si>
    <t>AA-36-NW</t>
  </si>
  <si>
    <t>AA-36-SE</t>
  </si>
  <si>
    <t>AA-37</t>
  </si>
  <si>
    <t>FA-1</t>
  </si>
  <si>
    <t>p-2</t>
  </si>
  <si>
    <t>p-4</t>
  </si>
  <si>
    <t>p-6</t>
  </si>
  <si>
    <t>p-8</t>
  </si>
  <si>
    <t>p-10</t>
  </si>
  <si>
    <t>p-12</t>
  </si>
  <si>
    <t>p-14</t>
  </si>
  <si>
    <t>p-16</t>
  </si>
  <si>
    <t>p-18</t>
  </si>
  <si>
    <t>p-20</t>
  </si>
  <si>
    <t>p-22</t>
  </si>
  <si>
    <t>p-24</t>
  </si>
  <si>
    <t>p-26</t>
  </si>
  <si>
    <t>p-28</t>
  </si>
  <si>
    <t>p-30</t>
  </si>
  <si>
    <t>p-32</t>
  </si>
  <si>
    <t>p-34</t>
  </si>
  <si>
    <t>p-36</t>
  </si>
  <si>
    <t>p-38</t>
  </si>
  <si>
    <t>p-40</t>
  </si>
  <si>
    <t>p-42</t>
  </si>
  <si>
    <t>p-44</t>
  </si>
  <si>
    <t>p-48</t>
  </si>
  <si>
    <t>p-46</t>
  </si>
  <si>
    <t>p-50</t>
  </si>
  <si>
    <t>p-65</t>
  </si>
  <si>
    <t>FM1-1</t>
  </si>
  <si>
    <t>FM1-2</t>
  </si>
  <si>
    <t>FM1-3</t>
  </si>
  <si>
    <t>FM1-4</t>
  </si>
  <si>
    <t>FM1-5</t>
  </si>
  <si>
    <t>FM1-6</t>
  </si>
  <si>
    <t>FM1-7</t>
  </si>
  <si>
    <t>FM1-8</t>
  </si>
  <si>
    <t>FM2-1</t>
  </si>
  <si>
    <t>FM2-2</t>
  </si>
  <si>
    <t>FM2-3</t>
  </si>
  <si>
    <t>FM2-4</t>
  </si>
  <si>
    <t>FM2-5</t>
  </si>
  <si>
    <t>FM2-7</t>
  </si>
  <si>
    <t>FM2-8</t>
  </si>
  <si>
    <t>FM3-1</t>
  </si>
  <si>
    <t>FM3-2</t>
  </si>
  <si>
    <t>FM3-3</t>
  </si>
  <si>
    <t>FM4-1</t>
  </si>
  <si>
    <t>FM4-2</t>
  </si>
  <si>
    <t>FM4-3</t>
  </si>
  <si>
    <t>FM4-4</t>
  </si>
  <si>
    <t>FM4-5</t>
  </si>
  <si>
    <t>FM5-1</t>
  </si>
  <si>
    <t>FM5-2</t>
  </si>
  <si>
    <t>FM5-3</t>
  </si>
  <si>
    <t>FM5-4</t>
  </si>
  <si>
    <t>FM5-5</t>
  </si>
  <si>
    <t>FM5-6</t>
  </si>
  <si>
    <t>FM7-1</t>
  </si>
  <si>
    <t>FM7-2</t>
  </si>
  <si>
    <t>FM7-3</t>
  </si>
  <si>
    <t>FM7-4</t>
  </si>
  <si>
    <t>FM7-5</t>
  </si>
  <si>
    <t>FM7-6</t>
  </si>
  <si>
    <t>FM7-7</t>
  </si>
  <si>
    <t>FM7-8</t>
  </si>
  <si>
    <t>FM8-1</t>
  </si>
  <si>
    <t>FM8-2</t>
  </si>
  <si>
    <t>001-H</t>
  </si>
  <si>
    <t>002-G</t>
  </si>
  <si>
    <t>003-C</t>
  </si>
  <si>
    <t>004-C</t>
  </si>
  <si>
    <t>005-C</t>
  </si>
  <si>
    <t>006-H</t>
  </si>
  <si>
    <t>007-C</t>
  </si>
  <si>
    <t>008-H</t>
  </si>
  <si>
    <t>009-C</t>
  </si>
  <si>
    <t>010-H</t>
  </si>
  <si>
    <t>012-C</t>
  </si>
  <si>
    <t>013-C</t>
  </si>
  <si>
    <t>014-C</t>
  </si>
  <si>
    <t>015-G</t>
  </si>
  <si>
    <t>153-G</t>
  </si>
  <si>
    <t>154-G</t>
  </si>
  <si>
    <t>170-G</t>
  </si>
  <si>
    <t>GVM A1 1130-1133</t>
  </si>
  <si>
    <t>GVM10 1826-1827</t>
  </si>
  <si>
    <t>GVM21 1709-1711</t>
  </si>
  <si>
    <t>GVM21 1984-1988</t>
  </si>
  <si>
    <t>GVM21-1709</t>
  </si>
  <si>
    <t>GVM3 2542-2543</t>
  </si>
  <si>
    <t>GVM5 104.4-105.6</t>
  </si>
  <si>
    <t>GVM5 1848-1852</t>
  </si>
  <si>
    <t>GVM5 1906-1907</t>
  </si>
  <si>
    <t>GVM5 2104-2106</t>
  </si>
  <si>
    <t>GVM5-102.4</t>
  </si>
  <si>
    <t>GVM5-1906</t>
  </si>
  <si>
    <t>GVM57 1096-1097</t>
  </si>
  <si>
    <t>GVM57-1096</t>
  </si>
  <si>
    <t>GVM60-1875</t>
  </si>
  <si>
    <t>GVM62 1805-1807</t>
  </si>
  <si>
    <t>GVM67 1875-77</t>
  </si>
  <si>
    <t>GVM67A 1875-1877</t>
  </si>
  <si>
    <t>GVM7 2490-2492</t>
  </si>
  <si>
    <t>GVM7 34-36</t>
  </si>
  <si>
    <t>GVM7-2490</t>
  </si>
  <si>
    <t xml:space="preserve">GVM 7-1864-1865     </t>
  </si>
  <si>
    <t xml:space="preserve">GVM 8-1268-1270     </t>
  </si>
  <si>
    <t>GVM8 2326-2327</t>
  </si>
  <si>
    <t>GVM9 2075-2079</t>
  </si>
  <si>
    <t>GVMA1 2743-2744</t>
  </si>
  <si>
    <t>GVMA1 2889-2890</t>
  </si>
  <si>
    <t>GVM-A2-1637</t>
  </si>
  <si>
    <t>GVMA4 963-973</t>
  </si>
  <si>
    <t>Vic 10-99</t>
  </si>
  <si>
    <t>VIC 149-99</t>
  </si>
  <si>
    <t>Vic 1-99</t>
  </si>
  <si>
    <t>Vic 2-99</t>
  </si>
  <si>
    <t>VIC 53-99</t>
  </si>
  <si>
    <t>VIC 58-99</t>
  </si>
  <si>
    <t>VIC 67-99</t>
  </si>
  <si>
    <t>VIC 68-99</t>
  </si>
  <si>
    <t>Vic 6-99</t>
  </si>
  <si>
    <t>VIC 73-99</t>
  </si>
  <si>
    <t>VIC 75-99</t>
  </si>
  <si>
    <t>VIC-19-99</t>
  </si>
  <si>
    <t>VIC-26-99</t>
  </si>
  <si>
    <t>VIC-27-99</t>
  </si>
  <si>
    <t>VIC-28-99</t>
  </si>
  <si>
    <t>VIC-35-99</t>
  </si>
  <si>
    <t>VIC-40-99</t>
  </si>
  <si>
    <t>VIC-41-99</t>
  </si>
  <si>
    <t>HBR5-81</t>
  </si>
  <si>
    <t>HBR5-81A</t>
  </si>
  <si>
    <t>HBR5-120</t>
  </si>
  <si>
    <t>HBR5-202</t>
  </si>
  <si>
    <t>HBR5-236</t>
  </si>
  <si>
    <t>HBR5-256</t>
  </si>
  <si>
    <t>HBR5-298</t>
  </si>
  <si>
    <t>HBR5-337</t>
  </si>
  <si>
    <t>HBR5-438</t>
  </si>
  <si>
    <t>HBR5-475</t>
  </si>
  <si>
    <t>HBR5-482</t>
  </si>
  <si>
    <t>HBR5-583</t>
  </si>
  <si>
    <t>HBR5-589</t>
  </si>
  <si>
    <t>Herm211-1</t>
  </si>
  <si>
    <t>Herm211-2</t>
  </si>
  <si>
    <t>Herm221-1</t>
  </si>
  <si>
    <t>Herm221-2</t>
  </si>
  <si>
    <t>Herm235-1</t>
  </si>
  <si>
    <t>Herm235-2</t>
  </si>
  <si>
    <t>Herm235-3</t>
  </si>
  <si>
    <t>L-SHAFT</t>
  </si>
  <si>
    <t>CMO-1</t>
  </si>
  <si>
    <t>224-24</t>
  </si>
  <si>
    <t>BMR-B</t>
  </si>
  <si>
    <t>1ZK-47A</t>
  </si>
  <si>
    <t>1ZK-2A</t>
  </si>
  <si>
    <t>12K-5</t>
  </si>
  <si>
    <t>5G-1</t>
  </si>
  <si>
    <t>B4-1</t>
  </si>
  <si>
    <t>B6-1</t>
  </si>
  <si>
    <t>B6-2</t>
  </si>
  <si>
    <t>B7-1</t>
  </si>
  <si>
    <t>B7-2</t>
  </si>
  <si>
    <t>Hp-1</t>
  </si>
  <si>
    <t>MFQ-192</t>
  </si>
  <si>
    <t>MFQ-802</t>
  </si>
  <si>
    <t>MFQ-809</t>
  </si>
  <si>
    <t>MFQ-812</t>
  </si>
  <si>
    <t>MFQ-813</t>
  </si>
  <si>
    <t>MFQ-814</t>
  </si>
  <si>
    <t>MFQ-815</t>
  </si>
  <si>
    <t>TG-09</t>
  </si>
  <si>
    <t>TG-10</t>
  </si>
  <si>
    <t>MFQ-188</t>
  </si>
  <si>
    <t>TG-07</t>
  </si>
  <si>
    <t>36-D-31</t>
  </si>
  <si>
    <t>TG-01</t>
  </si>
  <si>
    <t>TG-02</t>
  </si>
  <si>
    <t>111-1E</t>
  </si>
  <si>
    <t>114-7D</t>
  </si>
  <si>
    <t>1114-7E</t>
  </si>
  <si>
    <t>719-1</t>
  </si>
  <si>
    <t>719-5</t>
  </si>
  <si>
    <t>715-8</t>
  </si>
  <si>
    <t>113-6B</t>
  </si>
  <si>
    <t>720-4</t>
  </si>
  <si>
    <t>113-9A</t>
  </si>
  <si>
    <t>712-7</t>
  </si>
  <si>
    <t>609-B</t>
  </si>
  <si>
    <t>112-1B</t>
  </si>
  <si>
    <t>113-3D</t>
  </si>
  <si>
    <t>111-1C</t>
  </si>
  <si>
    <t>710-6</t>
  </si>
  <si>
    <t>713-4</t>
  </si>
  <si>
    <t>112-3</t>
  </si>
  <si>
    <t>112-10</t>
  </si>
  <si>
    <t>603-1</t>
  </si>
  <si>
    <t>212-2</t>
  </si>
  <si>
    <t>112-9</t>
  </si>
  <si>
    <t>111-2A</t>
  </si>
  <si>
    <t>112-7</t>
  </si>
  <si>
    <t>114-12</t>
  </si>
  <si>
    <t>721-5</t>
  </si>
  <si>
    <t>721-3</t>
  </si>
  <si>
    <t>721-4</t>
  </si>
  <si>
    <t xml:space="preserve">RDS-211 </t>
  </si>
  <si>
    <t>MDS-32</t>
  </si>
  <si>
    <t xml:space="preserve">RDS-009 </t>
  </si>
  <si>
    <t xml:space="preserve">RDS-5 </t>
  </si>
  <si>
    <t xml:space="preserve">MDS-12 </t>
  </si>
  <si>
    <t>MDS-15</t>
  </si>
  <si>
    <t>RDS-130</t>
  </si>
  <si>
    <t xml:space="preserve">MDS-31 </t>
  </si>
  <si>
    <t xml:space="preserve">MDS-11 </t>
  </si>
  <si>
    <t>MDS-14</t>
  </si>
  <si>
    <t>02-77-11-1</t>
  </si>
  <si>
    <t>RDS-013A</t>
  </si>
  <si>
    <t xml:space="preserve">RDS-19 </t>
  </si>
  <si>
    <t>RDS-191</t>
  </si>
  <si>
    <t>MDS-16</t>
  </si>
  <si>
    <t>Porphyry Cu-Mo-Au</t>
  </si>
  <si>
    <t>Skarn Zn-Pb</t>
  </si>
  <si>
    <t>Porphyry Cu-Mo</t>
  </si>
  <si>
    <t>Polymetallic massive sulfide, Kuroko-type</t>
  </si>
  <si>
    <t>Alkaline Au-Te</t>
  </si>
  <si>
    <t>2-3 inch chip across vein</t>
  </si>
  <si>
    <t>Mackay-Stanford Ore Deposits Collection</t>
  </si>
  <si>
    <t>NMGR0084</t>
  </si>
  <si>
    <t>Central (Ground Hog mine)</t>
  </si>
  <si>
    <t>NMGR0233</t>
  </si>
  <si>
    <t>NMGR0029</t>
  </si>
  <si>
    <t>Santa Rita (Chino)</t>
  </si>
  <si>
    <t>Santa Rita (Oswaldo No. 2)</t>
  </si>
  <si>
    <t>Palisades, including Elizabethtown-Baldy district, Colfax County, DIS019</t>
  </si>
  <si>
    <t>Burdick-Bisbee Hills district, Luna County, DIS101</t>
  </si>
  <si>
    <t>Camel Mountain-Eagle Nest district, Luna County, DIS102</t>
  </si>
  <si>
    <t>Shelby-lower workings</t>
  </si>
  <si>
    <t>NMGR0229</t>
  </si>
  <si>
    <t>Central (Bull Frog)</t>
  </si>
  <si>
    <t>NMGR0802</t>
  </si>
  <si>
    <t>Fierro-Hanover (Shingle Canyon mine)</t>
  </si>
  <si>
    <t>DIS046</t>
  </si>
  <si>
    <t>DIS007</t>
  </si>
  <si>
    <t>NMHI0151</t>
  </si>
  <si>
    <t>Sylvanite (Little Hatchet mine)</t>
  </si>
  <si>
    <t>NMSO0226</t>
  </si>
  <si>
    <t>Magdalena (Nitt mine)</t>
  </si>
  <si>
    <t>NMDA0081</t>
  </si>
  <si>
    <t>Organ Mountains (Merrimac mine)</t>
  </si>
  <si>
    <t>NMGR0373</t>
  </si>
  <si>
    <t>Lordsburg (Bonney-Misers Chest &amp; 85 mine &amp; pit)</t>
  </si>
  <si>
    <t>NMHI0063</t>
  </si>
  <si>
    <t>NMOt0049</t>
  </si>
  <si>
    <t>Orogrande (Lucky)</t>
  </si>
  <si>
    <t>NMSM0137</t>
  </si>
  <si>
    <t>Willow Creek (Pecos)</t>
  </si>
  <si>
    <t>Central (Ivanhoe mine)</t>
  </si>
  <si>
    <t>NMGR0521</t>
  </si>
  <si>
    <t>Fierro-Hanover (Black Hawk mine)</t>
  </si>
  <si>
    <t xml:space="preserve">NMGR0234 </t>
  </si>
  <si>
    <t>Central (Combination-Hobo mines)</t>
  </si>
  <si>
    <t>NMGR0347</t>
  </si>
  <si>
    <t>Data is from mineral deposits, mining districts, or other mineralized areas in NM</t>
  </si>
  <si>
    <t>The purposes of this database are to compile 1) NMBGMR chemical analyses and 2) published chemial analyses in order to evaluate areas in NM for critical and other minerals. This is an update of Database chemical analyses of REE deposits in NM.</t>
  </si>
  <si>
    <t>Original Date</t>
  </si>
  <si>
    <t>Revised date</t>
  </si>
  <si>
    <t>description of source of samples</t>
  </si>
  <si>
    <t>depth or length of samples</t>
  </si>
  <si>
    <t>mine identification number from the New Mexico Mines Database</t>
  </si>
  <si>
    <t>Lemitar Mountains</t>
  </si>
  <si>
    <t>data and core from Strategic Resources, Inc.</t>
  </si>
  <si>
    <t>Carbonatite</t>
  </si>
  <si>
    <t>split</t>
  </si>
  <si>
    <t>core (stored at NMBGMR)</t>
  </si>
  <si>
    <t>Fenitized Diorite + minor Mafic</t>
  </si>
  <si>
    <t>Fenitized Diorite</t>
  </si>
  <si>
    <t>Fenitized Diorite + Quartz + minor Carbonatite</t>
  </si>
  <si>
    <t>Diorite + Carbonatite</t>
  </si>
  <si>
    <t>Altered Diorite + Carbonatite</t>
  </si>
  <si>
    <t>Diorite + minor Carbonatite</t>
  </si>
  <si>
    <t>H2O-</t>
  </si>
  <si>
    <t>A25</t>
  </si>
  <si>
    <t>Gallinas</t>
  </si>
  <si>
    <t>this project, USGS</t>
  </si>
  <si>
    <t>MRP-18649</t>
  </si>
  <si>
    <t>Quaternary soil</t>
  </si>
  <si>
    <t>A27</t>
  </si>
  <si>
    <t>Gal1</t>
  </si>
  <si>
    <t>Yeso sandstone</t>
  </si>
  <si>
    <t>Tv</t>
  </si>
  <si>
    <t>channel</t>
  </si>
  <si>
    <t>Gal100avg</t>
  </si>
  <si>
    <t>syenite, CM</t>
  </si>
  <si>
    <t>Tscm</t>
  </si>
  <si>
    <t>3.38.5</t>
  </si>
  <si>
    <t>Gal101</t>
  </si>
  <si>
    <t>Titp</t>
  </si>
  <si>
    <t>Gal1017</t>
  </si>
  <si>
    <t>MRP-18942</t>
  </si>
  <si>
    <t>Gal1018avg</t>
  </si>
  <si>
    <t>mafic enclave CM</t>
  </si>
  <si>
    <t>Gal102</t>
  </si>
  <si>
    <t>Py</t>
  </si>
  <si>
    <t>Gal103</t>
  </si>
  <si>
    <t>Tis</t>
  </si>
  <si>
    <t>Gal1032</t>
  </si>
  <si>
    <t>Tir</t>
  </si>
  <si>
    <t>Gal1052</t>
  </si>
  <si>
    <t>syenite, HILLS</t>
  </si>
  <si>
    <t>Tqs</t>
  </si>
  <si>
    <t>Gal106</t>
  </si>
  <si>
    <t>NMLI0756</t>
  </si>
  <si>
    <t>Gal1066</t>
  </si>
  <si>
    <t>Tsm</t>
  </si>
  <si>
    <t>fenite</t>
  </si>
  <si>
    <t>Gal107</t>
  </si>
  <si>
    <t>NMLI0757</t>
  </si>
  <si>
    <t>Gal1085</t>
  </si>
  <si>
    <t>MRP-19076</t>
  </si>
  <si>
    <t>Gal1089</t>
  </si>
  <si>
    <t>Tia</t>
  </si>
  <si>
    <t>Gal11</t>
  </si>
  <si>
    <t>Gal111</t>
  </si>
  <si>
    <t>Yeso breccia</t>
  </si>
  <si>
    <t>Gal1148Avg</t>
  </si>
  <si>
    <t>rhyolite, biotite</t>
  </si>
  <si>
    <t>Tirb</t>
  </si>
  <si>
    <t>Gal1150</t>
  </si>
  <si>
    <t>Gal1154</t>
  </si>
  <si>
    <t>Gal1180</t>
  </si>
  <si>
    <t>Gal1181</t>
  </si>
  <si>
    <t>Gal125</t>
  </si>
  <si>
    <t>NM20-002_MRP-18769</t>
  </si>
  <si>
    <t>Gal126</t>
  </si>
  <si>
    <t>Gal128</t>
  </si>
  <si>
    <t>Gal129</t>
  </si>
  <si>
    <t>Gal130</t>
  </si>
  <si>
    <t>Gal131</t>
  </si>
  <si>
    <t>Gal132avg</t>
  </si>
  <si>
    <t>Pyl</t>
  </si>
  <si>
    <t>carbonate breccia</t>
  </si>
  <si>
    <t>Gal136avg</t>
  </si>
  <si>
    <t>Gal137</t>
  </si>
  <si>
    <t>Gal138</t>
  </si>
  <si>
    <t>Gal139</t>
  </si>
  <si>
    <t>Gal140</t>
  </si>
  <si>
    <t>Gal141</t>
  </si>
  <si>
    <t>Gal142</t>
  </si>
  <si>
    <t>Gal143</t>
  </si>
  <si>
    <t>Gal144</t>
  </si>
  <si>
    <t>Gal147</t>
  </si>
  <si>
    <t>Gal149</t>
  </si>
  <si>
    <t>Gal150</t>
  </si>
  <si>
    <t>Gal154avg</t>
  </si>
  <si>
    <t>MRP-19008</t>
  </si>
  <si>
    <t>Gal158</t>
  </si>
  <si>
    <t>Gal162</t>
  </si>
  <si>
    <t>Gal164</t>
  </si>
  <si>
    <t>Gal170avg</t>
  </si>
  <si>
    <t>Gal171</t>
  </si>
  <si>
    <t>Gal182</t>
  </si>
  <si>
    <t>Gal184</t>
  </si>
  <si>
    <t>Gal189</t>
  </si>
  <si>
    <t>Gal19</t>
  </si>
  <si>
    <t>Gal190</t>
  </si>
  <si>
    <t>Gal192</t>
  </si>
  <si>
    <t>Gal195</t>
  </si>
  <si>
    <t>Gal197</t>
  </si>
  <si>
    <t>Gal2</t>
  </si>
  <si>
    <t>Gal2000</t>
  </si>
  <si>
    <t>Gal2001</t>
  </si>
  <si>
    <t>Gal2003</t>
  </si>
  <si>
    <t>Gal2004</t>
  </si>
  <si>
    <t>Gal2005</t>
  </si>
  <si>
    <t>Gal2006</t>
  </si>
  <si>
    <t>Gal2007</t>
  </si>
  <si>
    <t>mine/mill tailings</t>
  </si>
  <si>
    <t>Gal2008</t>
  </si>
  <si>
    <t>Gal2009</t>
  </si>
  <si>
    <t>Gal2010</t>
  </si>
  <si>
    <t>Gal2014</t>
  </si>
  <si>
    <t>Tith</t>
  </si>
  <si>
    <t>Gal2015</t>
  </si>
  <si>
    <t>Gal215</t>
  </si>
  <si>
    <t>Gal224</t>
  </si>
  <si>
    <t>RE21064841</t>
  </si>
  <si>
    <t>Gal236</t>
  </si>
  <si>
    <t>Gal245avg</t>
  </si>
  <si>
    <t>Proterozoic granite</t>
  </si>
  <si>
    <t>Yg</t>
  </si>
  <si>
    <t>Gal246</t>
  </si>
  <si>
    <t>Gal250</t>
  </si>
  <si>
    <t>RE21261634</t>
  </si>
  <si>
    <t>tarchyte</t>
  </si>
  <si>
    <t>Gal257a</t>
  </si>
  <si>
    <t>Gal257</t>
  </si>
  <si>
    <t>Gal265</t>
  </si>
  <si>
    <t>Gal268</t>
  </si>
  <si>
    <t>Gal27</t>
  </si>
  <si>
    <t>Gal272</t>
  </si>
  <si>
    <t>Gal273</t>
  </si>
  <si>
    <t>Tbr</t>
  </si>
  <si>
    <t>Gal274</t>
  </si>
  <si>
    <t>Tixpb</t>
  </si>
  <si>
    <t>Gal276</t>
  </si>
  <si>
    <t>Gal278</t>
  </si>
  <si>
    <t>Gal279</t>
  </si>
  <si>
    <t>Gal280</t>
  </si>
  <si>
    <t>Gal281</t>
  </si>
  <si>
    <t>Gal282</t>
  </si>
  <si>
    <t xml:space="preserve">Glorieta </t>
  </si>
  <si>
    <t>Gal284</t>
  </si>
  <si>
    <t>Pg</t>
  </si>
  <si>
    <t>Gal300</t>
  </si>
  <si>
    <t>Gal3000</t>
  </si>
  <si>
    <t>Gal3003</t>
  </si>
  <si>
    <t>Gal3004</t>
  </si>
  <si>
    <t>fault breccia with andesite</t>
  </si>
  <si>
    <t>Tfbx</t>
  </si>
  <si>
    <t>Gal3021</t>
  </si>
  <si>
    <t>MRP-19014</t>
  </si>
  <si>
    <t>Gal3029</t>
  </si>
  <si>
    <t>Gal303</t>
  </si>
  <si>
    <t>Gal3039</t>
  </si>
  <si>
    <t>Gal3042</t>
  </si>
  <si>
    <t>Gal3043</t>
  </si>
  <si>
    <t/>
  </si>
  <si>
    <t>Gal3044</t>
  </si>
  <si>
    <t>intrusive breccia</t>
  </si>
  <si>
    <t>Tibx</t>
  </si>
  <si>
    <t>Gal3045</t>
  </si>
  <si>
    <t>Gal305</t>
  </si>
  <si>
    <t>Gal311avg</t>
  </si>
  <si>
    <t>Gal315</t>
  </si>
  <si>
    <t>Gal317</t>
  </si>
  <si>
    <t>Gal322</t>
  </si>
  <si>
    <t>Gal326avg</t>
  </si>
  <si>
    <t>Gal332</t>
  </si>
  <si>
    <t>Gal333</t>
  </si>
  <si>
    <t>Gal334</t>
  </si>
  <si>
    <t>Gal337</t>
  </si>
  <si>
    <t>Gal338</t>
  </si>
  <si>
    <t>Gal34</t>
  </si>
  <si>
    <t>Gal344avg</t>
  </si>
  <si>
    <t>Tisp</t>
  </si>
  <si>
    <t>Gal358</t>
  </si>
  <si>
    <t>Gal359</t>
  </si>
  <si>
    <t>Gal363avg</t>
  </si>
  <si>
    <t>7/5/2021, 4/29/2021</t>
  </si>
  <si>
    <t>RE21127300, RE21064841</t>
  </si>
  <si>
    <t>Gal369</t>
  </si>
  <si>
    <t xml:space="preserve"> intrusive breccia</t>
  </si>
  <si>
    <t>Gal370</t>
  </si>
  <si>
    <t>Gal377</t>
  </si>
  <si>
    <t>Gal386</t>
  </si>
  <si>
    <t>Gal387</t>
  </si>
  <si>
    <t>Gal388</t>
  </si>
  <si>
    <t>Gal39</t>
  </si>
  <si>
    <t>Gal40</t>
  </si>
  <si>
    <t>Abo conglomerate</t>
  </si>
  <si>
    <t>Gal402Avg</t>
  </si>
  <si>
    <t>Gal404</t>
  </si>
  <si>
    <t>Yeso limestone</t>
  </si>
  <si>
    <t>Gal421</t>
  </si>
  <si>
    <t>Gal43</t>
  </si>
  <si>
    <t>Gal436</t>
  </si>
  <si>
    <t>Gal439</t>
  </si>
  <si>
    <t>Gal444</t>
  </si>
  <si>
    <t>Gal445</t>
  </si>
  <si>
    <t>Gal448</t>
  </si>
  <si>
    <t>Gal450Avg</t>
  </si>
  <si>
    <t>Gal454</t>
  </si>
  <si>
    <t>Gal458</t>
  </si>
  <si>
    <t>Tisa</t>
  </si>
  <si>
    <t>Gal461</t>
  </si>
  <si>
    <t>Gal463</t>
  </si>
  <si>
    <t>Gal464</t>
  </si>
  <si>
    <t>Gal470</t>
  </si>
  <si>
    <t>Gal471</t>
  </si>
  <si>
    <t>Gal472</t>
  </si>
  <si>
    <t>Gal480</t>
  </si>
  <si>
    <t>Gal488</t>
  </si>
  <si>
    <t>Gal489</t>
  </si>
  <si>
    <t>Gal491</t>
  </si>
  <si>
    <t>Gal5020-SkyHigh</t>
  </si>
  <si>
    <t>Gal51dup</t>
  </si>
  <si>
    <t>GAL511Avg</t>
  </si>
  <si>
    <t>Gal56</t>
  </si>
  <si>
    <t>Gal575</t>
  </si>
  <si>
    <t>Gal6005</t>
  </si>
  <si>
    <t>Gal6006</t>
  </si>
  <si>
    <t>Gal6008</t>
  </si>
  <si>
    <t>Gal6010</t>
  </si>
  <si>
    <t>Gal6012</t>
  </si>
  <si>
    <t>Titfm</t>
  </si>
  <si>
    <t>Gal6023</t>
  </si>
  <si>
    <t>Gal6028</t>
  </si>
  <si>
    <t>Gal6030</t>
  </si>
  <si>
    <t>Gal6037</t>
  </si>
  <si>
    <t>Tish</t>
  </si>
  <si>
    <t>Gal6038</t>
  </si>
  <si>
    <t>Gal6047</t>
  </si>
  <si>
    <t>Yeso limestones</t>
  </si>
  <si>
    <t>Gal6048</t>
  </si>
  <si>
    <t>Gal6049</t>
  </si>
  <si>
    <t>Gal6050</t>
  </si>
  <si>
    <t>Gal6064</t>
  </si>
  <si>
    <t>NMLI0931</t>
  </si>
  <si>
    <t>&gt;15000</t>
  </si>
  <si>
    <t>Gal6080</t>
  </si>
  <si>
    <t>Gal6081</t>
  </si>
  <si>
    <t>Gal6092</t>
  </si>
  <si>
    <t>Gal6093</t>
  </si>
  <si>
    <t>Gal6099</t>
  </si>
  <si>
    <t>Gal6100</t>
  </si>
  <si>
    <t>Gal6103</t>
  </si>
  <si>
    <t>Gal6105</t>
  </si>
  <si>
    <t>Gal6106</t>
  </si>
  <si>
    <t>Gal6107</t>
  </si>
  <si>
    <t>Gal6116</t>
  </si>
  <si>
    <t>Gal6120</t>
  </si>
  <si>
    <t>Gal6121</t>
  </si>
  <si>
    <t>Gal6124</t>
  </si>
  <si>
    <t>Gal7</t>
  </si>
  <si>
    <t>Gal71</t>
  </si>
  <si>
    <t>Gal72</t>
  </si>
  <si>
    <t>Gal74</t>
  </si>
  <si>
    <t xml:space="preserve">trachyte </t>
  </si>
  <si>
    <t>Gal75</t>
  </si>
  <si>
    <t>Gal79</t>
  </si>
  <si>
    <t>Gal8</t>
  </si>
  <si>
    <t>Gal80</t>
  </si>
  <si>
    <t>Gal81</t>
  </si>
  <si>
    <t>Gal82</t>
  </si>
  <si>
    <t>Gal88</t>
  </si>
  <si>
    <t>Abo breccia</t>
  </si>
  <si>
    <t>Gal89</t>
  </si>
  <si>
    <t>Abo sandstone</t>
  </si>
  <si>
    <t>TA</t>
  </si>
  <si>
    <t>Robison (2017)</t>
  </si>
  <si>
    <t>F-2</t>
  </si>
  <si>
    <t>TL</t>
  </si>
  <si>
    <t>Tr-E</t>
  </si>
  <si>
    <t>TrPeak</t>
  </si>
  <si>
    <t>TtAM</t>
  </si>
  <si>
    <t>Tts-2</t>
  </si>
  <si>
    <t>GM-09-LC-1</t>
  </si>
  <si>
    <t>exploration</t>
  </si>
  <si>
    <t>McLemore (2010), ALS</t>
  </si>
  <si>
    <t>GM-09-LC-2</t>
  </si>
  <si>
    <t>GM-09-LC-3</t>
  </si>
  <si>
    <t>GM-09-LC-4</t>
  </si>
  <si>
    <t>GM-10-1</t>
  </si>
  <si>
    <t>GM-10-2</t>
  </si>
  <si>
    <t>GM10-6</t>
  </si>
  <si>
    <t>A10-263</t>
  </si>
  <si>
    <t>GM10-7</t>
  </si>
  <si>
    <t>GM10-8</t>
  </si>
  <si>
    <t>GM10-9</t>
  </si>
  <si>
    <t>K293</t>
  </si>
  <si>
    <t>USBM</t>
  </si>
  <si>
    <t>Korzeb Kness (1992)</t>
  </si>
  <si>
    <t>K294</t>
  </si>
  <si>
    <t>K295</t>
  </si>
  <si>
    <t>K296</t>
  </si>
  <si>
    <t>K297</t>
  </si>
  <si>
    <t>M4088</t>
  </si>
  <si>
    <t>McLemore, unpublished, NMBMR</t>
  </si>
  <si>
    <t>G1 Red Cloud 1</t>
  </si>
  <si>
    <t>M4089</t>
  </si>
  <si>
    <t>G2 Red Cloud 2</t>
  </si>
  <si>
    <t>M4090</t>
  </si>
  <si>
    <t>G3 Red Cloud 3</t>
  </si>
  <si>
    <t>M4091</t>
  </si>
  <si>
    <t>G4 Red Cloud campground</t>
  </si>
  <si>
    <t>M4092</t>
  </si>
  <si>
    <t>5120 Goodman(Congress)</t>
  </si>
  <si>
    <t>M4093</t>
  </si>
  <si>
    <t>G6All American</t>
  </si>
  <si>
    <t>M4094</t>
  </si>
  <si>
    <t>G7Sky High</t>
  </si>
  <si>
    <t>M9671</t>
  </si>
  <si>
    <t>uranium</t>
  </si>
  <si>
    <t>RM1</t>
  </si>
  <si>
    <t>Gallinas/Alpers</t>
  </si>
  <si>
    <t>Alers, ACT Labs</t>
  </si>
  <si>
    <t>A14-10327</t>
  </si>
  <si>
    <t>RM10</t>
  </si>
  <si>
    <t>NMLI0042</t>
  </si>
  <si>
    <t>RM11</t>
  </si>
  <si>
    <t>RM12</t>
  </si>
  <si>
    <t>RM13</t>
  </si>
  <si>
    <t>A15-08816</t>
  </si>
  <si>
    <t>rhyolite tuff</t>
  </si>
  <si>
    <t>RM14</t>
  </si>
  <si>
    <t>RM15</t>
  </si>
  <si>
    <t>float</t>
  </si>
  <si>
    <t>RM16</t>
  </si>
  <si>
    <t>RM17</t>
  </si>
  <si>
    <t>RM18</t>
  </si>
  <si>
    <t>RM19</t>
  </si>
  <si>
    <t>RM2</t>
  </si>
  <si>
    <t>Abo</t>
  </si>
  <si>
    <t>1ft chan</t>
  </si>
  <si>
    <t>RM20</t>
  </si>
  <si>
    <t>RM21</t>
  </si>
  <si>
    <t>RM22</t>
  </si>
  <si>
    <t>RM23</t>
  </si>
  <si>
    <t>2.9 ft chan</t>
  </si>
  <si>
    <t>NMLI0313</t>
  </si>
  <si>
    <t>RM24</t>
  </si>
  <si>
    <t>2.6 ft chan</t>
  </si>
  <si>
    <t>RM25</t>
  </si>
  <si>
    <t>NMLI0829</t>
  </si>
  <si>
    <t>RM26</t>
  </si>
  <si>
    <t>NMLI0830</t>
  </si>
  <si>
    <t>RM27</t>
  </si>
  <si>
    <t>RM28</t>
  </si>
  <si>
    <t>RM29</t>
  </si>
  <si>
    <t>2.75 ft chan</t>
  </si>
  <si>
    <t>RM3</t>
  </si>
  <si>
    <t>RM30</t>
  </si>
  <si>
    <t>NMLI0919</t>
  </si>
  <si>
    <t>RM4</t>
  </si>
  <si>
    <t>RM5</t>
  </si>
  <si>
    <t xml:space="preserve">float </t>
  </si>
  <si>
    <t>RM6</t>
  </si>
  <si>
    <t>2ft chan</t>
  </si>
  <si>
    <t>RM7</t>
  </si>
  <si>
    <t>RM8</t>
  </si>
  <si>
    <t>RM9</t>
  </si>
  <si>
    <t>Schreiner (1993)</t>
  </si>
  <si>
    <t>&lt;80</t>
  </si>
  <si>
    <t>&lt;60</t>
  </si>
  <si>
    <t>S101</t>
  </si>
  <si>
    <t>S102</t>
  </si>
  <si>
    <t>&lt;300</t>
  </si>
  <si>
    <t>S103</t>
  </si>
  <si>
    <t>S104</t>
  </si>
  <si>
    <t>S105</t>
  </si>
  <si>
    <t>S106</t>
  </si>
  <si>
    <t>S107</t>
  </si>
  <si>
    <t>S108</t>
  </si>
  <si>
    <t>S109</t>
  </si>
  <si>
    <t>S110</t>
  </si>
  <si>
    <t>S112</t>
  </si>
  <si>
    <t>S113</t>
  </si>
  <si>
    <t>S114</t>
  </si>
  <si>
    <t>S115</t>
  </si>
  <si>
    <t>S116</t>
  </si>
  <si>
    <t>S117</t>
  </si>
  <si>
    <t>S118</t>
  </si>
  <si>
    <t>S119</t>
  </si>
  <si>
    <t>&lt;160</t>
  </si>
  <si>
    <t>S120</t>
  </si>
  <si>
    <t>S121</t>
  </si>
  <si>
    <t>S122</t>
  </si>
  <si>
    <t>S123</t>
  </si>
  <si>
    <t>S124</t>
  </si>
  <si>
    <t>S125</t>
  </si>
  <si>
    <t>S126</t>
  </si>
  <si>
    <t>S127</t>
  </si>
  <si>
    <t>S128</t>
  </si>
  <si>
    <t>S129</t>
  </si>
  <si>
    <t>S130</t>
  </si>
  <si>
    <t>S132</t>
  </si>
  <si>
    <t>S133</t>
  </si>
  <si>
    <t>S134</t>
  </si>
  <si>
    <t>S135</t>
  </si>
  <si>
    <t>S136</t>
  </si>
  <si>
    <t>S137</t>
  </si>
  <si>
    <t>S138</t>
  </si>
  <si>
    <t>S139</t>
  </si>
  <si>
    <t>S14</t>
  </si>
  <si>
    <t>&lt;600</t>
  </si>
  <si>
    <t>S140</t>
  </si>
  <si>
    <t>S141</t>
  </si>
  <si>
    <t>S142</t>
  </si>
  <si>
    <t>S143</t>
  </si>
  <si>
    <t>&lt;140</t>
  </si>
  <si>
    <t>S144</t>
  </si>
  <si>
    <t>S145</t>
  </si>
  <si>
    <t>S146</t>
  </si>
  <si>
    <t>S147</t>
  </si>
  <si>
    <t>&lt;180</t>
  </si>
  <si>
    <t>&lt;90</t>
  </si>
  <si>
    <t>S148</t>
  </si>
  <si>
    <t>S149</t>
  </si>
  <si>
    <t>&lt;220</t>
  </si>
  <si>
    <t>S15</t>
  </si>
  <si>
    <t>&lt;700</t>
  </si>
  <si>
    <t>S150</t>
  </si>
  <si>
    <t>S151</t>
  </si>
  <si>
    <t>&lt;270</t>
  </si>
  <si>
    <t>S152</t>
  </si>
  <si>
    <t>S153</t>
  </si>
  <si>
    <t>S154</t>
  </si>
  <si>
    <t>S155</t>
  </si>
  <si>
    <t>S156</t>
  </si>
  <si>
    <t>S157</t>
  </si>
  <si>
    <t>S158</t>
  </si>
  <si>
    <t>S159</t>
  </si>
  <si>
    <t>S16</t>
  </si>
  <si>
    <t>S160</t>
  </si>
  <si>
    <t>S161</t>
  </si>
  <si>
    <t>S162</t>
  </si>
  <si>
    <t>S163</t>
  </si>
  <si>
    <t>S164</t>
  </si>
  <si>
    <t>S165</t>
  </si>
  <si>
    <t>&lt;70</t>
  </si>
  <si>
    <t>S166</t>
  </si>
  <si>
    <t>S167</t>
  </si>
  <si>
    <t>S168</t>
  </si>
  <si>
    <t>S169</t>
  </si>
  <si>
    <t>S17</t>
  </si>
  <si>
    <t>S170</t>
  </si>
  <si>
    <t>S171</t>
  </si>
  <si>
    <t>S172</t>
  </si>
  <si>
    <t>&lt;110</t>
  </si>
  <si>
    <t>S173</t>
  </si>
  <si>
    <t>S174</t>
  </si>
  <si>
    <t>S175</t>
  </si>
  <si>
    <t>S176</t>
  </si>
  <si>
    <t>S177</t>
  </si>
  <si>
    <t>S178</t>
  </si>
  <si>
    <t>S179</t>
  </si>
  <si>
    <t>S18</t>
  </si>
  <si>
    <t>&lt;400</t>
  </si>
  <si>
    <t>S180</t>
  </si>
  <si>
    <t>S181</t>
  </si>
  <si>
    <t>S182</t>
  </si>
  <si>
    <t>S183</t>
  </si>
  <si>
    <t>&lt;130</t>
  </si>
  <si>
    <t>S184</t>
  </si>
  <si>
    <t>S185</t>
  </si>
  <si>
    <t>S186</t>
  </si>
  <si>
    <t>S187</t>
  </si>
  <si>
    <t>S188</t>
  </si>
  <si>
    <t>S189</t>
  </si>
  <si>
    <t>S19</t>
  </si>
  <si>
    <t>S190</t>
  </si>
  <si>
    <t>S191</t>
  </si>
  <si>
    <t>S192</t>
  </si>
  <si>
    <t>S193</t>
  </si>
  <si>
    <t>S194</t>
  </si>
  <si>
    <t>S195</t>
  </si>
  <si>
    <t>S196</t>
  </si>
  <si>
    <t>S197</t>
  </si>
  <si>
    <t>S198</t>
  </si>
  <si>
    <t>S199</t>
  </si>
  <si>
    <t>S20</t>
  </si>
  <si>
    <t>&lt;150</t>
  </si>
  <si>
    <t>S200</t>
  </si>
  <si>
    <t>S201</t>
  </si>
  <si>
    <t>S202</t>
  </si>
  <si>
    <t>S203</t>
  </si>
  <si>
    <t>S204</t>
  </si>
  <si>
    <t>S205</t>
  </si>
  <si>
    <t>S206</t>
  </si>
  <si>
    <t>S207</t>
  </si>
  <si>
    <t>S208</t>
  </si>
  <si>
    <t>S209</t>
  </si>
  <si>
    <t>S21</t>
  </si>
  <si>
    <t>S210</t>
  </si>
  <si>
    <t>S211</t>
  </si>
  <si>
    <t>S212</t>
  </si>
  <si>
    <t>S213</t>
  </si>
  <si>
    <t>S214</t>
  </si>
  <si>
    <t>S215</t>
  </si>
  <si>
    <t>S216</t>
  </si>
  <si>
    <t>S217</t>
  </si>
  <si>
    <t>S218</t>
  </si>
  <si>
    <t>S219</t>
  </si>
  <si>
    <t>S22</t>
  </si>
  <si>
    <t>S220</t>
  </si>
  <si>
    <t>S221</t>
  </si>
  <si>
    <t>S222</t>
  </si>
  <si>
    <t>S223</t>
  </si>
  <si>
    <t>S224</t>
  </si>
  <si>
    <t>S225</t>
  </si>
  <si>
    <t>S226</t>
  </si>
  <si>
    <t>S227</t>
  </si>
  <si>
    <t>S228</t>
  </si>
  <si>
    <t>S229</t>
  </si>
  <si>
    <t>S23</t>
  </si>
  <si>
    <t>S230</t>
  </si>
  <si>
    <t>&lt;58</t>
  </si>
  <si>
    <t>S231</t>
  </si>
  <si>
    <t>S232</t>
  </si>
  <si>
    <t>S233</t>
  </si>
  <si>
    <t>S234</t>
  </si>
  <si>
    <t>S235</t>
  </si>
  <si>
    <t>S236</t>
  </si>
  <si>
    <t>S237</t>
  </si>
  <si>
    <t>S238</t>
  </si>
  <si>
    <t>S239</t>
  </si>
  <si>
    <t>S24</t>
  </si>
  <si>
    <t>S240</t>
  </si>
  <si>
    <t>S241</t>
  </si>
  <si>
    <t>S242</t>
  </si>
  <si>
    <t>S243</t>
  </si>
  <si>
    <t>S244</t>
  </si>
  <si>
    <t>S245</t>
  </si>
  <si>
    <t>S246</t>
  </si>
  <si>
    <t>S247</t>
  </si>
  <si>
    <t>S248</t>
  </si>
  <si>
    <t>S249</t>
  </si>
  <si>
    <t>S25</t>
  </si>
  <si>
    <t xml:space="preserve">limestone </t>
  </si>
  <si>
    <t>S250</t>
  </si>
  <si>
    <t>S251</t>
  </si>
  <si>
    <t>S252</t>
  </si>
  <si>
    <t>S253</t>
  </si>
  <si>
    <t>S254</t>
  </si>
  <si>
    <t>NMLI0758</t>
  </si>
  <si>
    <t>S255</t>
  </si>
  <si>
    <t>&lt;85</t>
  </si>
  <si>
    <t>S256</t>
  </si>
  <si>
    <t>S257</t>
  </si>
  <si>
    <t>S258</t>
  </si>
  <si>
    <t>S259</t>
  </si>
  <si>
    <t>S26</t>
  </si>
  <si>
    <t>S260</t>
  </si>
  <si>
    <t>S27</t>
  </si>
  <si>
    <t>S28</t>
  </si>
  <si>
    <t>S29</t>
  </si>
  <si>
    <t>composite chip</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</si>
  <si>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</si>
  <si>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</si>
  <si>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</si>
  <si>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</si>
  <si>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</si>
  <si>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</si>
  <si>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</si>
  <si>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</si>
  <si>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</si>
  <si>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</si>
  <si>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</si>
  <si>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</si>
  <si>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</si>
  <si>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</si>
  <si>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</si>
  <si>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</si>
  <si>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</si>
  <si>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</si>
  <si>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</si>
  <si>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</si>
  <si>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</si>
  <si>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</si>
  <si>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</si>
  <si>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</si>
  <si>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</si>
  <si>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</si>
  <si>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</si>
  <si>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</si>
  <si>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</si>
  <si>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</si>
  <si>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</si>
  <si>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</si>
  <si>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</si>
  <si>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</si>
  <si>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</si>
  <si>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</si>
  <si>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</si>
  <si>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</si>
  <si>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</si>
  <si>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</si>
  <si>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</si>
  <si>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</si>
  <si>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</si>
  <si>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</si>
  <si>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</si>
  <si>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</si>
  <si>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</si>
  <si>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</si>
  <si>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</si>
  <si>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</si>
  <si>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</si>
  <si>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</si>
  <si>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</si>
  <si>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</si>
  <si>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</si>
  <si>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</si>
  <si>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</si>
  <si>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</si>
  <si>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</si>
  <si>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</si>
  <si>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Yeso, Tithbreccia</t>
  </si>
  <si>
    <t>&lt;350</t>
  </si>
  <si>
    <t>&lt;1600</t>
  </si>
  <si>
    <t>S90</t>
  </si>
  <si>
    <t>&lt;370</t>
  </si>
  <si>
    <t>S91</t>
  </si>
  <si>
    <t>S92</t>
  </si>
  <si>
    <t>S93</t>
  </si>
  <si>
    <t>S94</t>
  </si>
  <si>
    <t>S95</t>
  </si>
  <si>
    <t>S97</t>
  </si>
  <si>
    <t>S98</t>
  </si>
  <si>
    <t>S99</t>
  </si>
  <si>
    <t>NMLI0812</t>
  </si>
  <si>
    <t>Gal97</t>
  </si>
  <si>
    <t>Gallinas/regional</t>
  </si>
  <si>
    <t>Gal1182</t>
  </si>
  <si>
    <t>Gal98</t>
  </si>
  <si>
    <t>Gal99</t>
  </si>
  <si>
    <t>Gal96avg</t>
  </si>
  <si>
    <t>Gal485</t>
  </si>
  <si>
    <t>Galinas</t>
  </si>
  <si>
    <t>RE22121206</t>
  </si>
  <si>
    <t>Gal4501</t>
  </si>
  <si>
    <t>Gal4504</t>
  </si>
  <si>
    <t>Gal4509</t>
  </si>
  <si>
    <t>Gal4900</t>
  </si>
  <si>
    <t>Gal4901</t>
  </si>
  <si>
    <t>Gal4902</t>
  </si>
  <si>
    <t>Gal4904</t>
  </si>
  <si>
    <t>Gal4905</t>
  </si>
  <si>
    <t>JC-2</t>
  </si>
  <si>
    <t>Gallinas/regional/JonesCamp</t>
  </si>
  <si>
    <t>JC-4</t>
  </si>
  <si>
    <t>magnetite ore</t>
  </si>
  <si>
    <t>JCD-1</t>
  </si>
  <si>
    <t>JCD-3</t>
  </si>
  <si>
    <t>JCD-4avg</t>
  </si>
  <si>
    <t>MDS-47</t>
  </si>
  <si>
    <t>MDS-49</t>
  </si>
  <si>
    <t>MDS-81</t>
  </si>
  <si>
    <t xml:space="preserve">Gallinas/regional/Sierra Larga </t>
  </si>
  <si>
    <t>MDS-82</t>
  </si>
  <si>
    <t>LM-10</t>
  </si>
  <si>
    <t>Gallinas/regional/LoneMt</t>
  </si>
  <si>
    <t>LM-2</t>
  </si>
  <si>
    <t>LM-4</t>
  </si>
  <si>
    <t>&gt;60</t>
  </si>
  <si>
    <t>LM-5</t>
  </si>
  <si>
    <t>LM-5a</t>
  </si>
  <si>
    <t>LM-6</t>
  </si>
  <si>
    <t>alterd</t>
  </si>
  <si>
    <t>LM-8</t>
  </si>
  <si>
    <t>LM-9</t>
  </si>
  <si>
    <t>Gallinas Mountains</t>
  </si>
  <si>
    <t>Lone Mountain</t>
  </si>
  <si>
    <t>McLemore et al (2021)</t>
  </si>
  <si>
    <t>Note</t>
  </si>
  <si>
    <t>This database does not include the NURE geochemical database, nor does it include any older emission spectrographic chemical data.</t>
  </si>
  <si>
    <t>Trans-Pecos Texas</t>
  </si>
  <si>
    <t>MRP-19114</t>
  </si>
  <si>
    <t>Syenite with carbonate</t>
  </si>
  <si>
    <t>hematitzed syenite</t>
  </si>
  <si>
    <t>CORN175</t>
  </si>
  <si>
    <t>CORN207</t>
  </si>
  <si>
    <t>CORN209</t>
  </si>
  <si>
    <t>CORN210</t>
  </si>
  <si>
    <t>CORN211</t>
  </si>
  <si>
    <t>CORN215</t>
  </si>
  <si>
    <t>breccia dike</t>
  </si>
  <si>
    <t>CORN216</t>
  </si>
  <si>
    <t>CORN225</t>
  </si>
  <si>
    <t>CORN226</t>
  </si>
  <si>
    <t>CORN227</t>
  </si>
  <si>
    <t>CORN228</t>
  </si>
  <si>
    <t>CORN229</t>
  </si>
  <si>
    <t>CORN232</t>
  </si>
  <si>
    <t>CORN234</t>
  </si>
  <si>
    <t>CORN238</t>
  </si>
  <si>
    <t>CORN239</t>
  </si>
  <si>
    <t>CORN240</t>
  </si>
  <si>
    <t>CORN241</t>
  </si>
  <si>
    <t>CORN242</t>
  </si>
  <si>
    <t>CORN243</t>
  </si>
  <si>
    <t>CORN245</t>
  </si>
  <si>
    <t>CORN246</t>
  </si>
  <si>
    <t>CORN247</t>
  </si>
  <si>
    <t>CORN248</t>
  </si>
  <si>
    <t>CORN249</t>
  </si>
  <si>
    <t>CORN251</t>
  </si>
  <si>
    <t>CORN2108</t>
  </si>
  <si>
    <t>CORN2113</t>
  </si>
  <si>
    <t>CORN2122</t>
  </si>
  <si>
    <t>altered dike</t>
  </si>
  <si>
    <t>CORN2128</t>
  </si>
  <si>
    <t>CORN2135</t>
  </si>
  <si>
    <t>110511-001</t>
  </si>
  <si>
    <t>WME</t>
  </si>
  <si>
    <t>A12-00028</t>
  </si>
  <si>
    <t>110511-002</t>
  </si>
  <si>
    <t>110511-003</t>
  </si>
  <si>
    <t>110511-004</t>
  </si>
  <si>
    <t>110511-005</t>
  </si>
  <si>
    <t>110611-006</t>
  </si>
  <si>
    <t>110611-007</t>
  </si>
  <si>
    <t>110711-008</t>
  </si>
  <si>
    <t>WMN</t>
  </si>
  <si>
    <t>110711-009</t>
  </si>
  <si>
    <t>110711-010</t>
  </si>
  <si>
    <t>110711-011</t>
  </si>
  <si>
    <t>110711-012</t>
  </si>
  <si>
    <t>110711-013</t>
  </si>
  <si>
    <t>110711-014</t>
  </si>
  <si>
    <t>153-002-05</t>
  </si>
  <si>
    <t>WMW</t>
  </si>
  <si>
    <t>A11-1182</t>
  </si>
  <si>
    <t>153-002-06</t>
  </si>
  <si>
    <t>153-002-07</t>
  </si>
  <si>
    <t>153-003-08</t>
  </si>
  <si>
    <t>153-003-09</t>
  </si>
  <si>
    <t>153-003-10</t>
  </si>
  <si>
    <t>153-003-11</t>
  </si>
  <si>
    <t>153-004-12</t>
  </si>
  <si>
    <t>153-004-13</t>
  </si>
  <si>
    <t>153-004-14</t>
  </si>
  <si>
    <t>153-004-15</t>
  </si>
  <si>
    <t>153-005-01</t>
  </si>
  <si>
    <t>153-005-02</t>
  </si>
  <si>
    <t>153-005-03</t>
  </si>
  <si>
    <t>153-005-04</t>
  </si>
  <si>
    <t>AS-1</t>
  </si>
  <si>
    <t>A10-7940</t>
  </si>
  <si>
    <t>ES</t>
  </si>
  <si>
    <t>AW-001</t>
  </si>
  <si>
    <t>A11-2186</t>
  </si>
  <si>
    <t>AW-002</t>
  </si>
  <si>
    <t>B-1-123 extra</t>
  </si>
  <si>
    <t>A12-05888</t>
  </si>
  <si>
    <t>BE-1</t>
  </si>
  <si>
    <t>BE-2</t>
  </si>
  <si>
    <t>BE-3</t>
  </si>
  <si>
    <t>BE-4</t>
  </si>
  <si>
    <t>BM-1</t>
  </si>
  <si>
    <t>BM-2</t>
  </si>
  <si>
    <t>BM-30911-001</t>
  </si>
  <si>
    <t>BM-30911-002</t>
  </si>
  <si>
    <t>BM-30911-003</t>
  </si>
  <si>
    <t>BM-30911-004</t>
  </si>
  <si>
    <t>BM-30911-005</t>
  </si>
  <si>
    <t>BM-30911-006</t>
  </si>
  <si>
    <t>BM-30911-007</t>
  </si>
  <si>
    <t>BM-30911-008</t>
  </si>
  <si>
    <t>BM-30911-009</t>
  </si>
  <si>
    <t>BM-30911-010</t>
  </si>
  <si>
    <t>BM-30911-011</t>
  </si>
  <si>
    <t>BM-30911-012</t>
  </si>
  <si>
    <t>BM-Rhyolite-01</t>
  </si>
  <si>
    <t>A11-7167</t>
  </si>
  <si>
    <t>CF-1</t>
  </si>
  <si>
    <t>CF-22311-001</t>
  </si>
  <si>
    <t>CF-22311-002</t>
  </si>
  <si>
    <t>CF-22311-003</t>
  </si>
  <si>
    <t>CF-22311-004</t>
  </si>
  <si>
    <t>CF-22311-006</t>
  </si>
  <si>
    <t>CF-22311-007</t>
  </si>
  <si>
    <t>CF-22311-008</t>
  </si>
  <si>
    <t>CF-22411-012</t>
  </si>
  <si>
    <t>CF-22411-013</t>
  </si>
  <si>
    <t>CF-22411-014</t>
  </si>
  <si>
    <t>CF-3</t>
  </si>
  <si>
    <t>DM-3</t>
  </si>
  <si>
    <t>Float 1</t>
  </si>
  <si>
    <t>A11-0729</t>
  </si>
  <si>
    <t>Float 10</t>
  </si>
  <si>
    <t>Float 11</t>
  </si>
  <si>
    <t>Float 12</t>
  </si>
  <si>
    <t>Float 13</t>
  </si>
  <si>
    <t>Float 14</t>
  </si>
  <si>
    <t>Float 15</t>
  </si>
  <si>
    <t>Float 16</t>
  </si>
  <si>
    <t>Float 17</t>
  </si>
  <si>
    <t>Float 18</t>
  </si>
  <si>
    <t>Float 19</t>
  </si>
  <si>
    <t>Float 2</t>
  </si>
  <si>
    <t>Float 20</t>
  </si>
  <si>
    <t>Float 3</t>
  </si>
  <si>
    <t>Float 4</t>
  </si>
  <si>
    <t>Float 5</t>
  </si>
  <si>
    <t>Float 6</t>
  </si>
  <si>
    <t>Float 7</t>
  </si>
  <si>
    <t>Float 8</t>
  </si>
  <si>
    <t>Float 9</t>
  </si>
  <si>
    <t>FT-1</t>
  </si>
  <si>
    <t>FT-2</t>
  </si>
  <si>
    <t>LH-1</t>
  </si>
  <si>
    <t>NB-144</t>
  </si>
  <si>
    <t>NB-145</t>
  </si>
  <si>
    <t>NB-146</t>
  </si>
  <si>
    <t>NB-147</t>
  </si>
  <si>
    <t>NB-148</t>
  </si>
  <si>
    <t>NB-149</t>
  </si>
  <si>
    <t>NB-150</t>
  </si>
  <si>
    <t>NB-151</t>
  </si>
  <si>
    <t>NB-152</t>
  </si>
  <si>
    <t>NB-153</t>
  </si>
  <si>
    <t>NB-154</t>
  </si>
  <si>
    <t>P-2-143</t>
  </si>
  <si>
    <t>P-3-142</t>
  </si>
  <si>
    <t>P-4-141</t>
  </si>
  <si>
    <t>PH-DIKE-012</t>
  </si>
  <si>
    <t>Q-1-140</t>
  </si>
  <si>
    <t>Q-2-139</t>
  </si>
  <si>
    <t>Q-3-138</t>
  </si>
  <si>
    <t>Q-4-137</t>
  </si>
  <si>
    <t>R-1-134</t>
  </si>
  <si>
    <t>R-2-135</t>
  </si>
  <si>
    <t>R-3-136</t>
  </si>
  <si>
    <t>S-1-130</t>
  </si>
  <si>
    <t>S-2-131</t>
  </si>
  <si>
    <t>S-3-132</t>
  </si>
  <si>
    <t>S-4-133</t>
  </si>
  <si>
    <t>SA-3</t>
  </si>
  <si>
    <t>NAD 83</t>
  </si>
  <si>
    <t>T-1-128</t>
  </si>
  <si>
    <t>T-2-129</t>
  </si>
  <si>
    <t>U-1-125</t>
  </si>
  <si>
    <t>U-1-127A extra</t>
  </si>
  <si>
    <t>U-2-126</t>
  </si>
  <si>
    <t>V-2-124</t>
  </si>
  <si>
    <t>W-1-123 extra</t>
  </si>
  <si>
    <t>WB-1</t>
  </si>
  <si>
    <t>WME-22111-011 extra</t>
  </si>
  <si>
    <t>WME-22511-020</t>
  </si>
  <si>
    <t>WME-22511-021</t>
  </si>
  <si>
    <t>WME-22511-022</t>
  </si>
  <si>
    <t>WME-22511-023</t>
  </si>
  <si>
    <t>WME-22511-024</t>
  </si>
  <si>
    <t>WME-22511-025</t>
  </si>
  <si>
    <t>WME-22611-026 extra</t>
  </si>
  <si>
    <t>WME-22611-027</t>
  </si>
  <si>
    <t>WME-22611-028</t>
  </si>
  <si>
    <t>32.024706</t>
  </si>
  <si>
    <t>WME-22611-029</t>
  </si>
  <si>
    <t>WME-22611-030</t>
  </si>
  <si>
    <t>WME-22611-031</t>
  </si>
  <si>
    <t>WMN-1</t>
  </si>
  <si>
    <t>WMN-12111-001</t>
  </si>
  <si>
    <t>WMN-12111-002</t>
  </si>
  <si>
    <t>WMN-12411-003</t>
  </si>
  <si>
    <t>WMN-12611-004</t>
  </si>
  <si>
    <t>WMN-12711-005</t>
  </si>
  <si>
    <t>WMN-12711-006</t>
  </si>
  <si>
    <t>WMN-12711-007</t>
  </si>
  <si>
    <t>WMN-12711-008</t>
  </si>
  <si>
    <t>WMN-12711-009</t>
  </si>
  <si>
    <t>WMN-2</t>
  </si>
  <si>
    <t>WMN-21911-008</t>
  </si>
  <si>
    <t>WMN-21911-009</t>
  </si>
  <si>
    <t>WMN-22111-013</t>
  </si>
  <si>
    <t>WMN-22111-014</t>
  </si>
  <si>
    <t>WMN-22111-015</t>
  </si>
  <si>
    <t>WMN-22111-016</t>
  </si>
  <si>
    <t>WMN-22111-017</t>
  </si>
  <si>
    <t>WMN-22111-018</t>
  </si>
  <si>
    <t>WMN-22111-019</t>
  </si>
  <si>
    <t>WMN-3</t>
  </si>
  <si>
    <t>WMN-31011-001</t>
  </si>
  <si>
    <t>WMN-31011-002</t>
  </si>
  <si>
    <t>WMN-31011-003</t>
  </si>
  <si>
    <t>WMN-41911-001</t>
  </si>
  <si>
    <t>A11-4180</t>
  </si>
  <si>
    <t>WMN-41911-002</t>
  </si>
  <si>
    <t>WMS-071411-001</t>
  </si>
  <si>
    <t>WMS</t>
  </si>
  <si>
    <t>WMS-071411-002</t>
  </si>
  <si>
    <t>WMS-2</t>
  </si>
  <si>
    <t>WMS-21911-001</t>
  </si>
  <si>
    <t>WMS-21911-002</t>
  </si>
  <si>
    <t>WMS-21911-003</t>
  </si>
  <si>
    <t>WMS-21911-004</t>
  </si>
  <si>
    <t>WMS-21911-005</t>
  </si>
  <si>
    <t>WMS-21911-006</t>
  </si>
  <si>
    <t>WMS-21911-007</t>
  </si>
  <si>
    <t>WMS-3</t>
  </si>
  <si>
    <t>WMW-22111-010</t>
  </si>
  <si>
    <t>X-1-119</t>
  </si>
  <si>
    <t>X-2-120</t>
  </si>
  <si>
    <t>X-2-121 extra</t>
  </si>
  <si>
    <t>CU02-001</t>
  </si>
  <si>
    <t>WM drilling</t>
  </si>
  <si>
    <t>A12-00565</t>
  </si>
  <si>
    <t>WM-02-25-30</t>
  </si>
  <si>
    <t>CU02-002</t>
  </si>
  <si>
    <t>WM-02-30-35</t>
  </si>
  <si>
    <t>CU02-003</t>
  </si>
  <si>
    <t>WM-02-35-40</t>
  </si>
  <si>
    <t>CU02-004</t>
  </si>
  <si>
    <t>WM-02-40-45</t>
  </si>
  <si>
    <t>CU02-005</t>
  </si>
  <si>
    <t>WM-02-45-50</t>
  </si>
  <si>
    <t>CU02-006</t>
  </si>
  <si>
    <t>WM-02-50-55</t>
  </si>
  <si>
    <t>CU02-007</t>
  </si>
  <si>
    <t>WM-02-55-60</t>
  </si>
  <si>
    <t>CU02-008</t>
  </si>
  <si>
    <t>WM-02-60-65</t>
  </si>
  <si>
    <t>CU02-009</t>
  </si>
  <si>
    <t>WM-02-60-75</t>
  </si>
  <si>
    <t>CU02-010</t>
  </si>
  <si>
    <t>WM-02-75-80</t>
  </si>
  <si>
    <t>CU02-011</t>
  </si>
  <si>
    <t>WM-02-80-85</t>
  </si>
  <si>
    <t>CU02-012</t>
  </si>
  <si>
    <t>WM-02-85-90</t>
  </si>
  <si>
    <t>CU04-001</t>
  </si>
  <si>
    <t>WM-02-0-10</t>
  </si>
  <si>
    <t>CU04-002</t>
  </si>
  <si>
    <t>WM-04-10-20</t>
  </si>
  <si>
    <t>CU04-003</t>
  </si>
  <si>
    <t>WM-04-20-25</t>
  </si>
  <si>
    <t>CU04-004</t>
  </si>
  <si>
    <t>WM-04-30-35</t>
  </si>
  <si>
    <t>CU04-005</t>
  </si>
  <si>
    <t>WM-04-50-55</t>
  </si>
  <si>
    <t>CU04-006</t>
  </si>
  <si>
    <t>WM-0455-60</t>
  </si>
  <si>
    <t>CU04-007</t>
  </si>
  <si>
    <t>WM-04-6-65</t>
  </si>
  <si>
    <t>CU04-008</t>
  </si>
  <si>
    <t>WM-04-65--70</t>
  </si>
  <si>
    <t>CU04-009</t>
  </si>
  <si>
    <t>WM-04-70-75</t>
  </si>
  <si>
    <t>CU04-010</t>
  </si>
  <si>
    <t>WM-04-75-80</t>
  </si>
  <si>
    <t>CU04-011</t>
  </si>
  <si>
    <t>WM-04-80-85</t>
  </si>
  <si>
    <t>WC06-001</t>
  </si>
  <si>
    <t>WM-06-75.5-80.6</t>
  </si>
  <si>
    <t>WC06-002</t>
  </si>
  <si>
    <t>WM-06-80.6-83.1</t>
  </si>
  <si>
    <t>WC06-003</t>
  </si>
  <si>
    <t>WM-06-116.5-120.4</t>
  </si>
  <si>
    <t>WM-01A-55.1-56.1</t>
  </si>
  <si>
    <t>WM-01A-62.4-63.3</t>
  </si>
  <si>
    <t>WM-01A-70-71</t>
  </si>
  <si>
    <t>WM-01A-156.4-157.4</t>
  </si>
  <si>
    <t>WM-01A-161-162</t>
  </si>
  <si>
    <t>WM-01A-181-182</t>
  </si>
  <si>
    <t>WM-02-107-108</t>
  </si>
  <si>
    <t>WM-02-123.5-124.5</t>
  </si>
  <si>
    <t>WM-02-152.9-153.9</t>
  </si>
  <si>
    <t>WM-02-157-158</t>
  </si>
  <si>
    <t>WM-02-159-160</t>
  </si>
  <si>
    <t>WM-02-160-161</t>
  </si>
  <si>
    <t>WM-02-161-162</t>
  </si>
  <si>
    <t>WM-02-169.5-170.5</t>
  </si>
  <si>
    <t>WM-04-85.5-86.5</t>
  </si>
  <si>
    <t>WM-04-105-106</t>
  </si>
  <si>
    <t>WM-04-137.5-138.5</t>
  </si>
  <si>
    <t>WM-06-107-108</t>
  </si>
  <si>
    <t>WM-06-60.5-61.5</t>
  </si>
  <si>
    <t>WM-06-98.3-99.3</t>
  </si>
  <si>
    <t>WM-06-115-116</t>
  </si>
  <si>
    <t>WM-06-114-115</t>
  </si>
  <si>
    <t>WM-06-120.5-121.5</t>
  </si>
  <si>
    <t>WM-06-121.5-122.5</t>
  </si>
  <si>
    <t>WM-06-122.5-123.5</t>
  </si>
  <si>
    <t>A12-03852</t>
  </si>
  <si>
    <t>WM-10-68-69</t>
  </si>
  <si>
    <t>WM-09-38.2-38.5</t>
  </si>
  <si>
    <t>WM-09-63-64</t>
  </si>
  <si>
    <t>McLemore et al. (2022)</t>
  </si>
  <si>
    <t>McLemore, V.T., Kelley, S., Zimmerer, M.J., Owen, E., Haft, E., Cantrell, T., Gysi, A., Haley, D., Cherotich, S., and Trivett, A., 2021, Geology and mineral resources of the Gallinas Mountains, Lincoln and Torrance Counties, New Mexico: New Mexico Bureau of Geology and Minerals Resources, Open-file Report 617, 164 p., https://geoinfo.nmt.edu/publications/openfile/details.cfml?Volume=617</t>
  </si>
  <si>
    <r>
      <rPr>
        <sz val="12"/>
        <color theme="1"/>
        <rFont val="Times New Roman"/>
        <family val="1"/>
      </rPr>
      <t xml:space="preserve">McLemore, V.T., </t>
    </r>
    <r>
      <rPr>
        <sz val="12"/>
        <color rgb="FF000000"/>
        <rFont val="Times New Roman"/>
        <family val="1"/>
      </rPr>
      <t xml:space="preserve">Iverson, N., Woodard, M., Attia, S., Dietz, H., Haft, E.B., </t>
    </r>
    <r>
      <rPr>
        <sz val="12"/>
        <color rgb="FF202124"/>
        <rFont val="Times New Roman"/>
        <family val="1"/>
      </rPr>
      <t xml:space="preserve">Cherotich, S., Trivitt, A., </t>
    </r>
    <r>
      <rPr>
        <sz val="12"/>
        <color rgb="FF000000"/>
        <rFont val="Times New Roman"/>
        <family val="1"/>
      </rPr>
      <t xml:space="preserve">and Kelley, R., 2022, Geology and mineral deposits of the Cornudas Mountains, Otero County, New Mexico: </t>
    </r>
    <r>
      <rPr>
        <sz val="12"/>
        <color theme="1"/>
        <rFont val="Times New Roman"/>
        <family val="1"/>
      </rPr>
      <t xml:space="preserve">New Mexico Bureau of Geology and Minerals Resources, Open-file Report, in preparation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</si>
</sst>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00000"/>
    <numFmt numFmtId="166" formatCode="0.0000000"/>
    <numFmt numFmtId="167" formatCode="0.0000"/>
    <numFmt numFmtId="168" formatCode="0.000"/>
  </numFmts>
  <fonts count="30" x14ac:knownFonts="1">
    <font>
      <sz val="11"/>
      <color theme="1"/>
      <name val="Calibri"/>
      <family val="2"/>
      <scheme val="minor"/>
    </font>
    <font>
      <sz val="10"/>
      <color theme="1"/>
      <name val="Times New Roman"/>
      <family val="1"/>
    </font>
    <font>
      <sz val="10"/>
      <name val="Arial"/>
      <family val="2"/>
    </font>
    <font>
      <sz val="12"/>
      <color rgb="FF000000"/>
      <name val="Times New Roman"/>
      <family val="1"/>
    </font>
    <font>
      <b/>
      <i/>
      <sz val="12"/>
      <color theme="1"/>
      <name val="Times New Roman"/>
      <family val="1"/>
    </font>
    <font>
      <sz val="12"/>
      <name val="Times New Roman"/>
      <family val="1"/>
    </font>
    <font>
      <b/>
      <sz val="12"/>
      <name val="Times New Roman"/>
      <family val="1"/>
    </font>
    <font>
      <i/>
      <sz val="12"/>
      <color rgb="FF000000"/>
      <name val="Times New Roman"/>
      <family val="1"/>
    </font>
    <font>
      <vertAlign val="superscript"/>
      <sz val="12"/>
      <name val="Times New Roman"/>
      <family val="1"/>
    </font>
    <font>
      <sz val="12"/>
      <color rgb="FF211D1E"/>
      <name val="Times New Roman"/>
      <family val="1"/>
    </font>
    <font>
      <sz val="12"/>
      <color theme="1"/>
      <name val="Times New Roman"/>
      <family val="1"/>
    </font>
    <font>
      <i/>
      <sz val="12"/>
      <color theme="1"/>
      <name val="Times New Roman"/>
      <family val="1"/>
    </font>
    <font>
      <sz val="12"/>
      <color rgb="FF555555"/>
      <name val="Times New Roman"/>
      <family val="1"/>
    </font>
    <font>
      <vertAlign val="subscript"/>
      <sz val="10"/>
      <color theme="1"/>
      <name val="Times New Roman"/>
      <family val="1"/>
    </font>
    <font>
      <sz val="10"/>
      <name val="Arial"/>
      <family val="2"/>
    </font>
    <font>
      <b/>
      <sz val="12"/>
      <color theme="1"/>
      <name val="Times New Roman"/>
      <family val="1"/>
    </font>
    <font>
      <u/>
      <sz val="11"/>
      <color theme="10"/>
      <name val="Calibri"/>
      <family val="2"/>
      <scheme val="minor"/>
    </font>
    <font>
      <u/>
      <sz val="12"/>
      <color theme="10"/>
      <name val="Times New Roman"/>
      <family val="1"/>
    </font>
    <font>
      <sz val="12"/>
      <color rgb="FF333333"/>
      <name val="Times New Roman"/>
      <family val="1"/>
    </font>
    <font>
      <vertAlign val="superscript"/>
      <sz val="12"/>
      <color theme="1"/>
      <name val="Times New Roman"/>
      <family val="1"/>
    </font>
    <font>
      <sz val="10"/>
      <name val="Times New Roman"/>
      <family val="1"/>
    </font>
    <font>
      <sz val="10"/>
      <color indexed="8"/>
      <name val="Times New Roman"/>
      <family val="1"/>
    </font>
    <font>
      <sz val="10"/>
      <color indexed="8"/>
      <name val="Arial"/>
      <family val="2"/>
    </font>
    <font>
      <sz val="10"/>
      <color rgb="FF333333"/>
      <name val="Times New Roman"/>
      <family val="1"/>
    </font>
    <font>
      <sz val="12"/>
      <color theme="1"/>
      <name val="Calibri"/>
      <family val="2"/>
      <scheme val="minor"/>
    </font>
    <font>
      <sz val="10"/>
      <color rgb="FF222222"/>
      <name val="Times New Roman"/>
      <family val="1"/>
    </font>
    <font>
      <sz val="10"/>
      <color rgb="FFFF0000"/>
      <name val="Times New Roman"/>
      <family val="1"/>
    </font>
    <font>
      <sz val="10"/>
      <color indexed="10"/>
      <name val="Times New Roman"/>
      <family val="1"/>
    </font>
    <font>
      <b/>
      <sz val="10"/>
      <color indexed="8"/>
      <name val="Times New Roman"/>
      <family val="1"/>
    </font>
    <font>
      <sz val="12"/>
      <color rgb="FF202124"/>
      <name val="Times New Roman"/>
      <family val="1"/>
    </font>
  </fonts>
  <fills count="2">
    <fill>
      <patternFill patternType="none"/>
    </fill>
    <fill>
      <patternFill patternType="gray125"/>
    </fill>
  </fills>
  <borders count="7">
    <border>
      <left/>
      <right/>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s>
  <cellStyleXfs count="7">
    <xf numFmtId="0" fontId="0" fillId="0" borderId="0"/>
    <xf numFmtId="2" fontId="2" fillId="0" borderId="0" applyFont="0" applyFill="0" applyBorder="0" applyAlignment="0" applyProtection="0"/>
    <xf numFmtId="0" fontId="14" fillId="0" borderId="0"/>
    <xf numFmtId="0" fontId="16" fillId="0" borderId="0" applyNumberFormat="0" applyFill="0" applyBorder="0" applyAlignment="0" applyProtection="0"/>
    <xf numFmtId="0" fontId="22" fillId="0" borderId="0"/>
    <xf numFmtId="0" fontId="24" fillId="0" borderId="0"/>
    <xf numFmtId="0" fontId="22" fillId="0" borderId="0"/>
  </cellStyleXfs>
  <cellXfs count="137">
    <xf numFmtId="0" fontId="0" fillId="0" borderId="0" xfId="0"/>
    <xf numFmtId="0" fontId="3" fillId="0" borderId="0" xfId="0" applyFont="1"/>
    <xf numFmtId="0" fontId="5" fillId="0" borderId="0" xfId="0" applyFont="1"/>
    <xf numFmtId="0" fontId="3" fillId="0" borderId="0" xfId="0" applyFont="1" applyAlignment="1">
      <alignment horizontal="left" vertical="top"/>
    </xf>
    <xf numFmtId="0" fontId="5" fillId="0" borderId="0" xfId="0" applyFont="1" applyAlignment="1">
      <alignment horizontal="left" vertical="top"/>
    </xf>
    <xf numFmtId="0" fontId="10" fillId="0" borderId="0" xfId="0" applyFont="1"/>
    <xf numFmtId="0" fontId="10" fillId="0" borderId="0" xfId="0" applyFont="1" applyAlignment="1">
      <alignment horizontal="left" vertical="top"/>
    </xf>
    <xf numFmtId="0" fontId="10" fillId="0" borderId="0" xfId="0" applyFont="1" applyAlignment="1">
      <alignment vertical="top"/>
    </xf>
    <xf numFmtId="0" fontId="1" fillId="0" borderId="0" xfId="0" applyFont="1"/>
    <xf numFmtId="0" fontId="1" fillId="0" borderId="0" xfId="0" applyFont="1" applyAlignment="1">
      <alignment horizontal="left" vertical="top"/>
    </xf>
    <xf numFmtId="0" fontId="15" fillId="0" borderId="0" xfId="0" applyFont="1" applyBorder="1" applyAlignment="1">
      <alignment horizontal="left" vertical="top"/>
    </xf>
    <xf numFmtId="0" fontId="15" fillId="0" borderId="0" xfId="0" applyFont="1"/>
    <xf numFmtId="0" fontId="10" fillId="0" borderId="0" xfId="0" applyFont="1" applyBorder="1" applyAlignment="1">
      <alignment horizontal="left" vertical="top"/>
    </xf>
    <xf numFmtId="0" fontId="10" fillId="0" borderId="0" xfId="0" applyFont="1" applyAlignment="1">
      <alignment wrapText="1"/>
    </xf>
    <xf numFmtId="0" fontId="17" fillId="0" borderId="0" xfId="3" applyFont="1"/>
    <xf numFmtId="0" fontId="15" fillId="0" borderId="0" xfId="0" applyFont="1" applyBorder="1" applyAlignment="1">
      <alignment horizontal="center" vertical="center"/>
    </xf>
    <xf numFmtId="0" fontId="10" fillId="0" borderId="0" xfId="0" applyFont="1" applyBorder="1" applyAlignment="1">
      <alignment horizontal="left" vertical="top" wrapText="1"/>
    </xf>
    <xf numFmtId="0" fontId="16" fillId="0" borderId="0" xfId="3" applyBorder="1" applyAlignment="1">
      <alignment horizontal="left" vertical="top"/>
    </xf>
    <xf numFmtId="0" fontId="18" fillId="0" borderId="0" xfId="0" applyFont="1"/>
    <xf numFmtId="14" fontId="10" fillId="0" borderId="0" xfId="0" applyNumberFormat="1" applyFont="1" applyAlignment="1">
      <alignment horizontal="left" vertical="top"/>
    </xf>
    <xf numFmtId="0" fontId="15" fillId="0" borderId="0" xfId="0" applyFont="1" applyAlignment="1">
      <alignment vertical="top"/>
    </xf>
    <xf numFmtId="0" fontId="5" fillId="0" borderId="0" xfId="3" applyFont="1" applyAlignment="1"/>
    <xf numFmtId="0" fontId="1" fillId="0" borderId="0" xfId="0" applyFont="1" applyFill="1" applyAlignment="1">
      <alignment horizontal="left" vertical="top"/>
    </xf>
    <xf numFmtId="0" fontId="10" fillId="0" borderId="0" xfId="0" applyFont="1" applyAlignment="1">
      <alignment vertical="center"/>
    </xf>
    <xf numFmtId="0" fontId="20" fillId="0" borderId="0" xfId="0" applyFont="1" applyFill="1" applyAlignment="1">
      <alignment horizontal="left" vertical="top"/>
    </xf>
    <xf numFmtId="0" fontId="21" fillId="0" borderId="0" xfId="0" applyFont="1" applyFill="1" applyAlignment="1">
      <alignment horizontal="left" vertical="top"/>
    </xf>
    <xf numFmtId="0" fontId="1" fillId="0" borderId="0" xfId="0" applyFont="1" applyFill="1" applyBorder="1" applyAlignment="1">
      <alignment horizontal="left" vertical="top"/>
    </xf>
    <xf numFmtId="0" fontId="20" fillId="0" borderId="3" xfId="0" applyFont="1" applyFill="1" applyBorder="1" applyAlignment="1">
      <alignment horizontal="left" vertical="top"/>
    </xf>
    <xf numFmtId="0" fontId="20" fillId="0" borderId="2" xfId="0" applyFont="1" applyFill="1" applyBorder="1" applyAlignment="1">
      <alignment horizontal="left" vertical="top"/>
    </xf>
    <xf numFmtId="0" fontId="20" fillId="0" borderId="0" xfId="0" applyFont="1" applyFill="1" applyBorder="1" applyAlignment="1">
      <alignment horizontal="left" vertical="top"/>
    </xf>
    <xf numFmtId="0" fontId="20" fillId="0" borderId="0" xfId="2" applyFont="1" applyFill="1" applyBorder="1" applyAlignment="1">
      <alignment horizontal="left" vertical="top"/>
    </xf>
    <xf numFmtId="14" fontId="21" fillId="0" borderId="0" xfId="4" applyNumberFormat="1" applyFont="1" applyFill="1" applyBorder="1" applyAlignment="1">
      <alignment horizontal="left" vertical="top" wrapText="1"/>
    </xf>
    <xf numFmtId="14" fontId="20" fillId="0" borderId="0" xfId="2" applyNumberFormat="1" applyFont="1" applyFill="1" applyBorder="1" applyAlignment="1">
      <alignment horizontal="left" vertical="top"/>
    </xf>
    <xf numFmtId="0" fontId="21" fillId="0" borderId="0" xfId="4" applyFont="1" applyFill="1" applyBorder="1" applyAlignment="1">
      <alignment horizontal="left" vertical="top" wrapText="1"/>
    </xf>
    <xf numFmtId="0" fontId="1" fillId="0" borderId="0" xfId="0" applyFont="1" applyFill="1" applyAlignment="1">
      <alignment horizontal="center" vertical="top"/>
    </xf>
    <xf numFmtId="0" fontId="21" fillId="0" borderId="2" xfId="0" applyFont="1" applyFill="1" applyBorder="1" applyAlignment="1">
      <alignment horizontal="left" vertical="top"/>
    </xf>
    <xf numFmtId="0" fontId="1" fillId="0" borderId="0" xfId="0" applyNumberFormat="1" applyFont="1" applyFill="1" applyAlignment="1" applyProtection="1">
      <alignment horizontal="left" vertical="top"/>
    </xf>
    <xf numFmtId="0" fontId="1" fillId="0" borderId="0" xfId="0" applyFont="1" applyFill="1" applyAlignment="1">
      <alignment horizontal="left" vertical="top" wrapText="1"/>
    </xf>
    <xf numFmtId="14"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center" vertical="top"/>
    </xf>
    <xf numFmtId="0" fontId="1" fillId="0" borderId="0" xfId="0" applyFont="1" applyFill="1" applyBorder="1" applyAlignment="1">
      <alignment horizontal="center" vertical="top"/>
    </xf>
    <xf numFmtId="0" fontId="21" fillId="0" borderId="2" xfId="6" applyFont="1" applyFill="1" applyBorder="1" applyAlignment="1">
      <alignment horizontal="left" vertical="top" wrapText="1"/>
    </xf>
    <xf numFmtId="0" fontId="1" fillId="0" borderId="5" xfId="0" applyFont="1" applyFill="1" applyBorder="1" applyAlignment="1">
      <alignment vertical="top" wrapText="1"/>
    </xf>
    <xf numFmtId="14" fontId="21" fillId="0" borderId="0" xfId="4" applyNumberFormat="1" applyFont="1" applyFill="1" applyBorder="1" applyAlignment="1">
      <alignment horizontal="right" vertical="top" wrapText="1"/>
    </xf>
    <xf numFmtId="0" fontId="21" fillId="0" borderId="0" xfId="4" applyFont="1" applyFill="1" applyBorder="1" applyAlignment="1">
      <alignment horizontal="right" vertical="top" wrapText="1"/>
    </xf>
    <xf numFmtId="0" fontId="20" fillId="0" borderId="0" xfId="2" applyFont="1" applyFill="1" applyBorder="1" applyAlignment="1">
      <alignment horizontal="right" vertical="top"/>
    </xf>
    <xf numFmtId="14" fontId="20" fillId="0" borderId="0" xfId="2" applyNumberFormat="1" applyFont="1" applyFill="1" applyBorder="1" applyAlignment="1">
      <alignment horizontal="right" vertical="top"/>
    </xf>
    <xf numFmtId="0" fontId="1" fillId="0" borderId="0" xfId="0" applyFont="1" applyFill="1" applyAlignment="1">
      <alignment horizontal="right" vertical="top"/>
    </xf>
    <xf numFmtId="14" fontId="1" fillId="0" borderId="0" xfId="0" applyNumberFormat="1" applyFont="1" applyFill="1" applyAlignment="1">
      <alignment horizontal="right" vertical="top"/>
    </xf>
    <xf numFmtId="0" fontId="1" fillId="0" borderId="0" xfId="0" applyFont="1" applyFill="1" applyBorder="1" applyAlignment="1">
      <alignment horizontal="right" vertical="top"/>
    </xf>
    <xf numFmtId="0" fontId="26" fillId="0" borderId="0" xfId="4" applyFont="1" applyFill="1" applyBorder="1" applyAlignment="1">
      <alignment horizontal="right" vertical="top" wrapText="1"/>
    </xf>
    <xf numFmtId="0" fontId="20" fillId="0" borderId="3" xfId="2" applyFont="1" applyFill="1" applyBorder="1" applyAlignment="1">
      <alignment horizontal="left" vertical="top"/>
    </xf>
    <xf numFmtId="14" fontId="21" fillId="0" borderId="2" xfId="4" applyNumberFormat="1" applyFont="1" applyFill="1" applyBorder="1" applyAlignment="1">
      <alignment horizontal="right" vertical="top" wrapText="1"/>
    </xf>
    <xf numFmtId="0" fontId="21" fillId="0" borderId="2" xfId="4" applyFont="1" applyFill="1" applyBorder="1" applyAlignment="1">
      <alignment horizontal="right" vertical="top" wrapText="1"/>
    </xf>
    <xf numFmtId="0" fontId="21" fillId="0" borderId="2" xfId="4" applyFont="1" applyFill="1" applyBorder="1" applyAlignment="1">
      <alignment horizontal="left" vertical="top" wrapText="1"/>
    </xf>
    <xf numFmtId="0" fontId="20" fillId="0" borderId="3" xfId="2" applyFont="1" applyFill="1" applyBorder="1" applyAlignment="1">
      <alignment horizontal="right" vertical="top"/>
    </xf>
    <xf numFmtId="0" fontId="27" fillId="0" borderId="0" xfId="2" applyFont="1" applyFill="1" applyBorder="1" applyAlignment="1">
      <alignment horizontal="right" vertical="top"/>
    </xf>
    <xf numFmtId="0" fontId="20" fillId="0" borderId="0" xfId="0" applyFont="1" applyFill="1" applyBorder="1" applyAlignment="1">
      <alignment horizontal="center" vertical="center"/>
    </xf>
    <xf numFmtId="164" fontId="20" fillId="0" borderId="0" xfId="1" applyNumberFormat="1" applyFont="1" applyFill="1" applyBorder="1" applyAlignment="1">
      <alignment horizontal="center" vertical="center"/>
    </xf>
    <xf numFmtId="0" fontId="20" fillId="0" borderId="0" xfId="2" applyFont="1" applyFill="1" applyBorder="1" applyAlignment="1">
      <alignment horizontal="center" vertical="center"/>
    </xf>
    <xf numFmtId="0" fontId="21" fillId="0" borderId="0" xfId="0" applyFont="1" applyFill="1" applyAlignment="1">
      <alignment horizontal="center" vertical="center"/>
    </xf>
    <xf numFmtId="0" fontId="1" fillId="0" borderId="0" xfId="0" quotePrefix="1" applyFont="1" applyFill="1" applyAlignment="1">
      <alignment horizontal="left" vertical="top"/>
    </xf>
    <xf numFmtId="0" fontId="1" fillId="0" borderId="4" xfId="0" quotePrefix="1" applyFont="1" applyFill="1" applyBorder="1" applyAlignment="1">
      <alignment horizontal="left" vertical="top"/>
    </xf>
    <xf numFmtId="0" fontId="1" fillId="0" borderId="3" xfId="0" quotePrefix="1" applyFont="1" applyFill="1" applyBorder="1" applyAlignment="1">
      <alignment horizontal="left" vertical="top"/>
    </xf>
    <xf numFmtId="0" fontId="21" fillId="0" borderId="3" xfId="0" quotePrefix="1" applyFont="1" applyFill="1" applyBorder="1" applyAlignment="1">
      <alignment horizontal="left" vertical="top"/>
    </xf>
    <xf numFmtId="0" fontId="21" fillId="0" borderId="0" xfId="0" quotePrefix="1" applyFont="1" applyFill="1" applyAlignment="1">
      <alignment horizontal="left" vertical="top"/>
    </xf>
    <xf numFmtId="0" fontId="21" fillId="0" borderId="0" xfId="0" quotePrefix="1" applyNumberFormat="1" applyFont="1" applyFill="1" applyAlignment="1">
      <alignment horizontal="left" vertical="top"/>
    </xf>
    <xf numFmtId="0" fontId="5" fillId="0" borderId="0" xfId="3" applyFont="1"/>
    <xf numFmtId="0" fontId="6" fillId="0" borderId="1" xfId="0" applyFont="1" applyFill="1" applyBorder="1" applyAlignment="1">
      <alignment horizontal="center" wrapText="1"/>
    </xf>
    <xf numFmtId="0" fontId="1" fillId="0" borderId="0" xfId="0" applyFont="1" applyFill="1" applyAlignment="1">
      <alignment horizontal="center" vertical="top" wrapText="1"/>
    </xf>
    <xf numFmtId="0" fontId="21" fillId="0" borderId="0" xfId="4" applyFont="1" applyFill="1"/>
    <xf numFmtId="14" fontId="1" fillId="0" borderId="0" xfId="0" applyNumberFormat="1" applyFont="1" applyFill="1" applyAlignment="1">
      <alignment horizontal="left" vertical="top"/>
    </xf>
    <xf numFmtId="0" fontId="1" fillId="0" borderId="0" xfId="0" applyFont="1" applyFill="1"/>
    <xf numFmtId="14" fontId="1" fillId="0" borderId="0" xfId="0" applyNumberFormat="1" applyFont="1" applyFill="1"/>
    <xf numFmtId="0" fontId="1" fillId="0" borderId="0" xfId="0" applyNumberFormat="1" applyFont="1" applyFill="1" applyAlignment="1">
      <alignment horizontal="left" vertical="top" wrapText="1"/>
    </xf>
    <xf numFmtId="49" fontId="1" fillId="0" borderId="0" xfId="0" applyNumberFormat="1" applyFont="1" applyFill="1"/>
    <xf numFmtId="0" fontId="1" fillId="0" borderId="0" xfId="0" applyFont="1" applyFill="1" applyAlignment="1">
      <alignment horizontal="center"/>
    </xf>
    <xf numFmtId="164" fontId="1" fillId="0" borderId="0" xfId="0" applyNumberFormat="1" applyFont="1" applyFill="1" applyAlignment="1">
      <alignment horizontal="center"/>
    </xf>
    <xf numFmtId="1" fontId="1" fillId="0" borderId="0" xfId="0" applyNumberFormat="1" applyFont="1" applyFill="1" applyAlignment="1">
      <alignment horizontal="center"/>
    </xf>
    <xf numFmtId="14" fontId="1" fillId="0" borderId="0" xfId="0" quotePrefix="1" applyNumberFormat="1" applyFont="1" applyFill="1" applyAlignment="1">
      <alignment horizontal="left" vertical="top"/>
    </xf>
    <xf numFmtId="1" fontId="1" fillId="0" borderId="0" xfId="0" applyNumberFormat="1" applyFont="1" applyFill="1" applyAlignment="1">
      <alignment horizontal="left" vertical="top"/>
    </xf>
    <xf numFmtId="0" fontId="1" fillId="0" borderId="0" xfId="0" quotePrefix="1" applyFont="1" applyFill="1" applyAlignment="1">
      <alignment horizontal="center" vertical="top"/>
    </xf>
    <xf numFmtId="165" fontId="1" fillId="0" borderId="0" xfId="0" applyNumberFormat="1" applyFont="1" applyFill="1" applyAlignment="1">
      <alignment horizontal="left" vertical="top"/>
    </xf>
    <xf numFmtId="0" fontId="25" fillId="0" borderId="0" xfId="0" applyFont="1" applyFill="1" applyAlignment="1">
      <alignment horizontal="right" vertical="top"/>
    </xf>
    <xf numFmtId="0" fontId="20" fillId="0" borderId="0" xfId="2" applyFont="1" applyFill="1" applyAlignment="1">
      <alignment horizontal="right" vertical="top"/>
    </xf>
    <xf numFmtId="14" fontId="1" fillId="0" borderId="0" xfId="0" applyNumberFormat="1" applyFont="1" applyFill="1" applyBorder="1" applyAlignment="1">
      <alignment horizontal="right" vertical="top"/>
    </xf>
    <xf numFmtId="14" fontId="20" fillId="0" borderId="0" xfId="2" applyNumberFormat="1" applyFont="1" applyFill="1" applyAlignment="1">
      <alignment horizontal="right" vertical="top"/>
    </xf>
    <xf numFmtId="2" fontId="1" fillId="0" borderId="0" xfId="0" applyNumberFormat="1" applyFont="1" applyFill="1" applyAlignment="1">
      <alignment horizontal="right" vertical="top"/>
    </xf>
    <xf numFmtId="0" fontId="26" fillId="0" borderId="0" xfId="0" applyFont="1" applyFill="1" applyAlignment="1">
      <alignment horizontal="right" vertical="top"/>
    </xf>
    <xf numFmtId="0" fontId="1" fillId="0" borderId="3" xfId="0" applyFont="1" applyFill="1" applyBorder="1" applyAlignment="1">
      <alignment horizontal="left" vertical="top"/>
    </xf>
    <xf numFmtId="14" fontId="1" fillId="0" borderId="2" xfId="0" applyNumberFormat="1" applyFont="1" applyFill="1" applyBorder="1" applyAlignment="1">
      <alignment horizontal="right" vertical="top"/>
    </xf>
    <xf numFmtId="0" fontId="1" fillId="0" borderId="2" xfId="0" applyFont="1" applyFill="1" applyBorder="1" applyAlignment="1">
      <alignment horizontal="right" vertical="top"/>
    </xf>
    <xf numFmtId="0" fontId="1" fillId="0" borderId="2" xfId="0" applyFont="1" applyFill="1" applyBorder="1" applyAlignment="1">
      <alignment horizontal="left" vertical="top"/>
    </xf>
    <xf numFmtId="0" fontId="1" fillId="0" borderId="3" xfId="0" applyFont="1" applyFill="1" applyBorder="1" applyAlignment="1">
      <alignment horizontal="right" vertical="top"/>
    </xf>
    <xf numFmtId="0" fontId="1" fillId="0" borderId="0" xfId="0" applyFont="1" applyFill="1" applyAlignment="1">
      <alignment horizontal="right" vertical="top" wrapText="1"/>
    </xf>
    <xf numFmtId="1" fontId="1" fillId="0" borderId="0" xfId="0" applyNumberFormat="1" applyFont="1" applyFill="1" applyBorder="1" applyAlignment="1">
      <alignment horizontal="right" vertical="top"/>
    </xf>
    <xf numFmtId="0" fontId="1" fillId="0" borderId="0" xfId="0" applyFont="1" applyFill="1" applyAlignment="1">
      <alignment horizontal="right"/>
    </xf>
    <xf numFmtId="1" fontId="1" fillId="0" borderId="0" xfId="0" applyNumberFormat="1" applyFont="1" applyFill="1" applyAlignment="1">
      <alignment horizontal="right" vertical="top"/>
    </xf>
    <xf numFmtId="0" fontId="26" fillId="0" borderId="0" xfId="0" applyFont="1" applyFill="1" applyBorder="1" applyAlignment="1">
      <alignment horizontal="right" vertical="top"/>
    </xf>
    <xf numFmtId="0" fontId="1" fillId="0" borderId="4" xfId="0" applyFont="1" applyFill="1" applyBorder="1" applyAlignment="1">
      <alignment horizontal="right" vertical="top"/>
    </xf>
    <xf numFmtId="0" fontId="26" fillId="0" borderId="2" xfId="0" applyFont="1" applyFill="1" applyBorder="1" applyAlignment="1">
      <alignment horizontal="right" vertical="top"/>
    </xf>
    <xf numFmtId="1" fontId="1" fillId="0" borderId="2" xfId="0" applyNumberFormat="1" applyFont="1" applyFill="1" applyBorder="1" applyAlignment="1">
      <alignment horizontal="right" vertical="top"/>
    </xf>
    <xf numFmtId="0" fontId="1" fillId="0" borderId="6" xfId="0" applyFont="1" applyFill="1" applyBorder="1" applyAlignment="1">
      <alignment horizontal="right" vertical="top"/>
    </xf>
    <xf numFmtId="0" fontId="1" fillId="0" borderId="1" xfId="0" applyFont="1" applyFill="1" applyBorder="1" applyAlignment="1">
      <alignment horizontal="right" vertical="top"/>
    </xf>
    <xf numFmtId="0" fontId="1" fillId="0" borderId="0" xfId="0" applyFont="1" applyFill="1" applyBorder="1"/>
    <xf numFmtId="14" fontId="20" fillId="0" borderId="2" xfId="0" applyNumberFormat="1" applyFont="1" applyFill="1" applyBorder="1" applyAlignment="1">
      <alignment horizontal="left" vertical="top"/>
    </xf>
    <xf numFmtId="0" fontId="20" fillId="0" borderId="4" xfId="0" applyFont="1" applyFill="1" applyBorder="1" applyAlignment="1">
      <alignment horizontal="left" vertical="top"/>
    </xf>
    <xf numFmtId="2" fontId="20" fillId="0" borderId="3" xfId="0" applyNumberFormat="1" applyFont="1" applyFill="1" applyBorder="1" applyAlignment="1">
      <alignment horizontal="center" vertical="center"/>
    </xf>
    <xf numFmtId="0" fontId="21" fillId="0" borderId="3" xfId="0" applyFont="1" applyFill="1" applyBorder="1" applyAlignment="1">
      <alignment horizontal="center" vertical="center"/>
    </xf>
    <xf numFmtId="0" fontId="20" fillId="0" borderId="0" xfId="0" applyFont="1" applyFill="1" applyAlignment="1">
      <alignment horizontal="center" vertical="center"/>
    </xf>
    <xf numFmtId="0" fontId="1" fillId="0" borderId="0" xfId="0" applyFont="1" applyFill="1" applyAlignment="1">
      <alignment horizontal="center" vertical="center"/>
    </xf>
    <xf numFmtId="0" fontId="20" fillId="0" borderId="3" xfId="0" applyFont="1" applyFill="1" applyBorder="1" applyAlignment="1">
      <alignment horizontal="center" vertical="center"/>
    </xf>
    <xf numFmtId="14" fontId="20" fillId="0" borderId="0" xfId="0" applyNumberFormat="1" applyFont="1" applyFill="1" applyBorder="1" applyAlignment="1">
      <alignment horizontal="left" vertical="top"/>
    </xf>
    <xf numFmtId="2" fontId="20" fillId="0" borderId="0" xfId="0" applyNumberFormat="1" applyFont="1" applyFill="1" applyAlignment="1">
      <alignment horizontal="center" vertical="center"/>
    </xf>
    <xf numFmtId="164" fontId="20" fillId="0" borderId="0" xfId="0" applyNumberFormat="1" applyFont="1" applyFill="1" applyAlignment="1">
      <alignment horizontal="center" vertical="center"/>
    </xf>
    <xf numFmtId="1" fontId="20" fillId="0" borderId="0" xfId="1" applyNumberFormat="1" applyFont="1" applyFill="1" applyAlignment="1">
      <alignment horizontal="center" vertical="center"/>
    </xf>
    <xf numFmtId="2" fontId="1" fillId="0" borderId="0" xfId="0" applyNumberFormat="1" applyFont="1" applyFill="1" applyAlignment="1">
      <alignment horizontal="center" vertical="center"/>
    </xf>
    <xf numFmtId="0" fontId="23" fillId="0" borderId="0" xfId="0" applyFont="1" applyFill="1" applyAlignment="1">
      <alignment horizontal="left" vertical="top"/>
    </xf>
    <xf numFmtId="0" fontId="21" fillId="0" borderId="0" xfId="0" quotePrefix="1" applyFont="1" applyFill="1" applyBorder="1" applyAlignment="1">
      <alignment horizontal="left" vertical="top"/>
    </xf>
    <xf numFmtId="0" fontId="25" fillId="0" borderId="0" xfId="0" applyFont="1" applyFill="1" applyAlignment="1">
      <alignment horizontal="left" vertical="top"/>
    </xf>
    <xf numFmtId="14" fontId="1" fillId="0" borderId="2" xfId="0" applyNumberFormat="1" applyFont="1" applyFill="1" applyBorder="1" applyAlignment="1">
      <alignment horizontal="left" vertical="top"/>
    </xf>
    <xf numFmtId="14" fontId="1" fillId="0" borderId="4" xfId="0" applyNumberFormat="1" applyFont="1" applyFill="1" applyBorder="1" applyAlignment="1">
      <alignment horizontal="left" vertical="top"/>
    </xf>
    <xf numFmtId="0" fontId="1" fillId="0" borderId="4" xfId="0" applyFont="1" applyFill="1" applyBorder="1" applyAlignment="1">
      <alignment horizontal="center" vertical="center"/>
    </xf>
    <xf numFmtId="0" fontId="1" fillId="0" borderId="3" xfId="0" applyFont="1" applyFill="1" applyBorder="1" applyAlignment="1">
      <alignment horizontal="center" vertical="center"/>
    </xf>
    <xf numFmtId="0" fontId="21" fillId="0" borderId="2" xfId="0" quotePrefix="1" applyFont="1" applyFill="1" applyBorder="1" applyAlignment="1">
      <alignment horizontal="left" vertical="top"/>
    </xf>
    <xf numFmtId="167" fontId="1" fillId="0" borderId="2" xfId="0" applyNumberFormat="1" applyFont="1" applyFill="1" applyBorder="1" applyAlignment="1">
      <alignment horizontal="left" vertical="top"/>
    </xf>
    <xf numFmtId="167" fontId="1" fillId="0" borderId="0" xfId="0" applyNumberFormat="1" applyFont="1" applyFill="1" applyBorder="1" applyAlignment="1">
      <alignment horizontal="left" vertical="top"/>
    </xf>
    <xf numFmtId="167" fontId="1" fillId="0" borderId="3" xfId="0" applyNumberFormat="1" applyFont="1" applyFill="1" applyBorder="1" applyAlignment="1">
      <alignment horizontal="center" vertical="center"/>
    </xf>
    <xf numFmtId="167" fontId="1" fillId="0" borderId="0" xfId="0" applyNumberFormat="1" applyFont="1" applyFill="1" applyBorder="1" applyAlignment="1">
      <alignment horizontal="center" vertical="center"/>
    </xf>
    <xf numFmtId="167" fontId="28" fillId="0" borderId="0" xfId="0" applyNumberFormat="1" applyFont="1" applyFill="1" applyBorder="1" applyAlignment="1">
      <alignment horizontal="center" vertical="center"/>
    </xf>
    <xf numFmtId="0" fontId="21" fillId="0" borderId="3" xfId="0" quotePrefix="1" applyFont="1" applyFill="1" applyBorder="1" applyAlignment="1">
      <alignment horizontal="center" vertical="center"/>
    </xf>
    <xf numFmtId="0" fontId="21" fillId="0" borderId="0" xfId="0" quotePrefix="1" applyFont="1" applyFill="1" applyBorder="1" applyAlignment="1">
      <alignment horizontal="center" vertical="center"/>
    </xf>
    <xf numFmtId="0" fontId="21" fillId="0" borderId="0" xfId="0" quotePrefix="1" applyFont="1" applyFill="1" applyAlignment="1">
      <alignment horizontal="center" vertical="center"/>
    </xf>
    <xf numFmtId="166" fontId="1" fillId="0" borderId="0" xfId="0" applyNumberFormat="1" applyFont="1" applyFill="1" applyAlignment="1">
      <alignment horizontal="left" vertical="top"/>
    </xf>
    <xf numFmtId="168" fontId="1" fillId="0" borderId="0" xfId="0" applyNumberFormat="1" applyFont="1" applyFill="1" applyAlignment="1">
      <alignment horizontal="left" vertical="top"/>
    </xf>
    <xf numFmtId="164" fontId="21" fillId="0" borderId="0" xfId="0" quotePrefix="1" applyNumberFormat="1" applyFont="1" applyFill="1" applyAlignment="1">
      <alignment horizontal="left" vertical="top"/>
    </xf>
    <xf numFmtId="164" fontId="1" fillId="0" borderId="0" xfId="0" applyNumberFormat="1" applyFont="1" applyFill="1" applyAlignment="1">
      <alignment horizontal="left" vertical="top"/>
    </xf>
  </cellXfs>
  <cellStyles count="7">
    <cellStyle name="Fixed" xfId="1"/>
    <cellStyle name="Hyperlink" xfId="3" builtinId="8"/>
    <cellStyle name="Normal" xfId="0" builtinId="0"/>
    <cellStyle name="Normal 2" xfId="2"/>
    <cellStyle name="Normal 5" xfId="5"/>
    <cellStyle name="Normal_Mines" xfId="6"/>
    <cellStyle name="Normal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virginia.mclemore@nmt.edu"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geoinfo.nmt.edu/staff/mclemore/projects/mining/REE/REEinNM.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geoinfo.nmt.edu/publications/openfile/details.cfml?Volume=617" TargetMode="External"/><Relationship Id="rId1" Type="http://schemas.openxmlformats.org/officeDocument/2006/relationships/hyperlink" Target="http://geoinfo.nmt.edu/publications/openfile/details.cfml?Volume=53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opLeftCell="A14" workbookViewId="0">
      <selection activeCell="B20" sqref="B20"/>
    </sheetView>
  </sheetViews>
  <sheetFormatPr defaultColWidth="8.90625" defaultRowHeight="15.5" x14ac:dyDescent="0.35"/>
  <cols>
    <col min="1" max="1" width="23.54296875" style="5" customWidth="1"/>
    <col min="2" max="2" width="76.54296875" style="5" customWidth="1"/>
    <col min="3" max="16384" width="8.90625" style="5"/>
  </cols>
  <sheetData>
    <row r="1" spans="1:2" x14ac:dyDescent="0.35">
      <c r="A1" s="10" t="s">
        <v>2902</v>
      </c>
    </row>
    <row r="2" spans="1:2" x14ac:dyDescent="0.35">
      <c r="A2" s="10" t="s">
        <v>2308</v>
      </c>
      <c r="B2" s="15"/>
    </row>
    <row r="3" spans="1:2" x14ac:dyDescent="0.35">
      <c r="A3" s="10" t="s">
        <v>2299</v>
      </c>
      <c r="B3" s="11" t="s">
        <v>2326</v>
      </c>
    </row>
    <row r="4" spans="1:2" ht="31" x14ac:dyDescent="0.35">
      <c r="A4" s="10" t="s">
        <v>2309</v>
      </c>
      <c r="B4" s="16" t="s">
        <v>2894</v>
      </c>
    </row>
    <row r="5" spans="1:2" x14ac:dyDescent="0.35">
      <c r="A5" s="10" t="s">
        <v>875</v>
      </c>
      <c r="B5" s="12" t="s">
        <v>878</v>
      </c>
    </row>
    <row r="6" spans="1:2" x14ac:dyDescent="0.35">
      <c r="A6" s="10" t="s">
        <v>2310</v>
      </c>
      <c r="B6" s="12" t="s">
        <v>2895</v>
      </c>
    </row>
    <row r="7" spans="1:2" x14ac:dyDescent="0.35">
      <c r="A7" s="10" t="s">
        <v>2311</v>
      </c>
      <c r="B7" s="12" t="s">
        <v>2312</v>
      </c>
    </row>
    <row r="8" spans="1:2" x14ac:dyDescent="0.35">
      <c r="A8" s="15"/>
      <c r="B8" s="12" t="s">
        <v>2313</v>
      </c>
    </row>
    <row r="9" spans="1:2" x14ac:dyDescent="0.35">
      <c r="A9" s="15"/>
      <c r="B9" s="12" t="s">
        <v>2314</v>
      </c>
    </row>
    <row r="10" spans="1:2" x14ac:dyDescent="0.35">
      <c r="A10" s="15"/>
      <c r="B10" s="12" t="s">
        <v>2315</v>
      </c>
    </row>
    <row r="11" spans="1:2" x14ac:dyDescent="0.35">
      <c r="A11" s="15"/>
      <c r="B11" s="17" t="s">
        <v>2316</v>
      </c>
    </row>
    <row r="12" spans="1:2" x14ac:dyDescent="0.35">
      <c r="A12" s="15"/>
      <c r="B12" s="15"/>
    </row>
    <row r="13" spans="1:2" x14ac:dyDescent="0.35">
      <c r="A13" s="11" t="s">
        <v>2317</v>
      </c>
    </row>
    <row r="14" spans="1:2" x14ac:dyDescent="0.35">
      <c r="B14" s="5" t="s">
        <v>2897</v>
      </c>
    </row>
    <row r="15" spans="1:2" x14ac:dyDescent="0.35">
      <c r="B15" s="5" t="s">
        <v>4261</v>
      </c>
    </row>
    <row r="17" spans="1:2" ht="46.5" x14ac:dyDescent="0.35">
      <c r="A17" s="11" t="s">
        <v>2723</v>
      </c>
      <c r="B17" s="13" t="s">
        <v>4262</v>
      </c>
    </row>
    <row r="18" spans="1:2" x14ac:dyDescent="0.35">
      <c r="A18" s="11"/>
    </row>
    <row r="19" spans="1:2" x14ac:dyDescent="0.35">
      <c r="A19" s="11" t="s">
        <v>4943</v>
      </c>
      <c r="B19" s="5" t="s">
        <v>4944</v>
      </c>
    </row>
    <row r="20" spans="1:2" x14ac:dyDescent="0.35">
      <c r="A20" s="11"/>
    </row>
    <row r="21" spans="1:2" x14ac:dyDescent="0.35">
      <c r="A21" s="11" t="s">
        <v>2724</v>
      </c>
      <c r="B21" s="5" t="s">
        <v>2729</v>
      </c>
    </row>
    <row r="22" spans="1:2" x14ac:dyDescent="0.35">
      <c r="A22" s="11"/>
    </row>
    <row r="23" spans="1:2" x14ac:dyDescent="0.35">
      <c r="A23" s="11" t="s">
        <v>2318</v>
      </c>
      <c r="B23" s="11" t="s">
        <v>2319</v>
      </c>
    </row>
    <row r="24" spans="1:2" x14ac:dyDescent="0.35">
      <c r="A24" s="5" t="s">
        <v>2320</v>
      </c>
      <c r="B24" s="5" t="s">
        <v>2321</v>
      </c>
    </row>
    <row r="25" spans="1:2" x14ac:dyDescent="0.35">
      <c r="A25" s="5" t="s">
        <v>2322</v>
      </c>
      <c r="B25" s="5" t="s">
        <v>2323</v>
      </c>
    </row>
    <row r="26" spans="1:2" x14ac:dyDescent="0.35">
      <c r="A26" s="5" t="s">
        <v>2324</v>
      </c>
      <c r="B26" s="5" t="s">
        <v>2325</v>
      </c>
    </row>
    <row r="28" spans="1:2" x14ac:dyDescent="0.35">
      <c r="A28" s="5" t="s">
        <v>2797</v>
      </c>
      <c r="B28" s="5" t="s">
        <v>2927</v>
      </c>
    </row>
    <row r="31" spans="1:2" x14ac:dyDescent="0.35">
      <c r="A31" s="11" t="s">
        <v>4263</v>
      </c>
      <c r="B31" s="19">
        <v>44131</v>
      </c>
    </row>
    <row r="32" spans="1:2" x14ac:dyDescent="0.35">
      <c r="A32" s="5" t="s">
        <v>4264</v>
      </c>
      <c r="B32" s="19">
        <v>44792</v>
      </c>
    </row>
    <row r="34" spans="1:2" ht="16" thickBot="1" x14ac:dyDescent="0.4">
      <c r="A34" s="68"/>
      <c r="B34" s="68"/>
    </row>
    <row r="35" spans="1:2" x14ac:dyDescent="0.35">
      <c r="A35" s="14"/>
    </row>
    <row r="37" spans="1:2" x14ac:dyDescent="0.35">
      <c r="A37" s="18"/>
    </row>
  </sheetData>
  <mergeCells count="1">
    <mergeCell ref="A34:B34"/>
  </mergeCells>
  <hyperlinks>
    <hyperlink ref="B11" r:id="rId1"/>
  </hyperlinks>
  <pageMargins left="0.7" right="0.7" top="0.75" bottom="0.75" header="0.3" footer="0.3"/>
  <pageSetup orientation="portrait" horizontalDpi="4294967293"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topLeftCell="A6" workbookViewId="0">
      <selection activeCell="B15" sqref="B15"/>
    </sheetView>
  </sheetViews>
  <sheetFormatPr defaultColWidth="8.90625" defaultRowHeight="15.5" x14ac:dyDescent="0.35"/>
  <cols>
    <col min="1" max="1" width="25.81640625" style="11" customWidth="1"/>
    <col min="2" max="2" width="81.1796875" style="5" customWidth="1"/>
    <col min="3" max="16384" width="8.90625" style="5"/>
  </cols>
  <sheetData>
    <row r="1" spans="1:2" x14ac:dyDescent="0.35">
      <c r="A1" s="10" t="s">
        <v>2299</v>
      </c>
      <c r="B1" s="11" t="s">
        <v>2307</v>
      </c>
    </row>
    <row r="2" spans="1:2" x14ac:dyDescent="0.35">
      <c r="A2" s="10"/>
      <c r="B2" s="11"/>
    </row>
    <row r="3" spans="1:2" x14ac:dyDescent="0.35">
      <c r="A3" s="10" t="s">
        <v>2300</v>
      </c>
      <c r="B3" s="12" t="s">
        <v>2338</v>
      </c>
    </row>
    <row r="4" spans="1:2" x14ac:dyDescent="0.35">
      <c r="A4" s="10"/>
      <c r="B4" s="12"/>
    </row>
    <row r="5" spans="1:2" ht="62" x14ac:dyDescent="0.35">
      <c r="A5" s="20" t="s">
        <v>2301</v>
      </c>
      <c r="B5" s="13" t="s">
        <v>2896</v>
      </c>
    </row>
    <row r="6" spans="1:2" x14ac:dyDescent="0.35">
      <c r="A6" s="20"/>
      <c r="B6" s="13"/>
    </row>
    <row r="7" spans="1:2" x14ac:dyDescent="0.35">
      <c r="A7" s="11" t="s">
        <v>2302</v>
      </c>
      <c r="B7" s="5" t="s">
        <v>2339</v>
      </c>
    </row>
    <row r="9" spans="1:2" ht="62" x14ac:dyDescent="0.35">
      <c r="A9" s="20" t="s">
        <v>2303</v>
      </c>
      <c r="B9" s="13" t="s">
        <v>2327</v>
      </c>
    </row>
    <row r="10" spans="1:2" x14ac:dyDescent="0.35">
      <c r="A10" s="20"/>
      <c r="B10" s="13"/>
    </row>
    <row r="11" spans="1:2" x14ac:dyDescent="0.35">
      <c r="A11" s="11" t="s">
        <v>2304</v>
      </c>
      <c r="B11" s="5" t="s">
        <v>2903</v>
      </c>
    </row>
    <row r="13" spans="1:2" x14ac:dyDescent="0.35">
      <c r="A13" s="11" t="s">
        <v>2721</v>
      </c>
      <c r="B13" s="19">
        <v>44131</v>
      </c>
    </row>
    <row r="14" spans="1:2" x14ac:dyDescent="0.35">
      <c r="B14" s="19"/>
    </row>
    <row r="15" spans="1:2" x14ac:dyDescent="0.35">
      <c r="A15" s="11" t="s">
        <v>2722</v>
      </c>
      <c r="B15" s="19">
        <v>44792</v>
      </c>
    </row>
    <row r="16" spans="1:2" x14ac:dyDescent="0.35">
      <c r="B16" s="19"/>
    </row>
    <row r="17" spans="1:2" x14ac:dyDescent="0.35">
      <c r="A17" s="11" t="s">
        <v>2305</v>
      </c>
      <c r="B17" s="14" t="s">
        <v>2306</v>
      </c>
    </row>
    <row r="18" spans="1:2" x14ac:dyDescent="0.35">
      <c r="B18" s="14"/>
    </row>
  </sheetData>
  <hyperlinks>
    <hyperlink ref="B17"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3784"/>
  <sheetViews>
    <sheetView tabSelected="1" zoomScaleNormal="100" workbookViewId="0">
      <pane xSplit="2" ySplit="2" topLeftCell="C3" activePane="bottomRight" state="frozen"/>
      <selection pane="topRight" activeCell="C1" sqref="C1"/>
      <selection pane="bottomLeft" activeCell="A2" sqref="A2"/>
      <selection pane="bottomRight" activeCell="D9" sqref="D9"/>
    </sheetView>
  </sheetViews>
  <sheetFormatPr defaultColWidth="9.08984375" defaultRowHeight="13" x14ac:dyDescent="0.35"/>
  <cols>
    <col min="1" max="1" width="16.6328125" style="22" customWidth="1"/>
    <col min="2" max="2" width="10.08984375" style="22" customWidth="1"/>
    <col min="3" max="3" width="14.36328125" style="22" customWidth="1"/>
    <col min="4" max="4" width="12.6328125" style="22" customWidth="1"/>
    <col min="5" max="5" width="11.81640625" style="22" customWidth="1"/>
    <col min="6" max="6" width="9.6328125" style="22" customWidth="1"/>
    <col min="7" max="7" width="9.08984375" style="22" customWidth="1"/>
    <col min="8" max="8" width="11" style="22" customWidth="1"/>
    <col min="9" max="9" width="10.81640625" style="22" customWidth="1"/>
    <col min="10" max="10" width="10.26953125" style="22" customWidth="1"/>
    <col min="11" max="11" width="11.90625" style="22" customWidth="1"/>
    <col min="12" max="12" width="10.81640625" style="22" customWidth="1"/>
    <col min="13" max="16" width="11.90625" style="22" customWidth="1"/>
    <col min="17" max="17" width="12.6328125" style="22" customWidth="1"/>
    <col min="18" max="18" width="13.81640625" style="22" customWidth="1"/>
    <col min="19" max="19" width="11.36328125" style="22" customWidth="1"/>
    <col min="20" max="20" width="9.6328125" style="22" customWidth="1"/>
    <col min="21" max="21" width="10.54296875" style="22" customWidth="1"/>
    <col min="22" max="22" width="9.08984375" style="22" customWidth="1"/>
    <col min="23" max="23" width="6.453125" style="34" customWidth="1"/>
    <col min="24" max="24" width="7" style="34" customWidth="1"/>
    <col min="25" max="25" width="7.08984375" style="34" customWidth="1"/>
    <col min="26" max="26" width="7.54296875" style="34" customWidth="1"/>
    <col min="27" max="27" width="5.90625" style="34" customWidth="1"/>
    <col min="28" max="28" width="6.08984375" style="34" customWidth="1"/>
    <col min="29" max="30" width="6.54296875" style="34" customWidth="1"/>
    <col min="31" max="32" width="5.90625" style="34" customWidth="1"/>
    <col min="33" max="33" width="5.6328125" style="34" customWidth="1"/>
    <col min="34" max="34" width="7.90625" style="34" customWidth="1"/>
    <col min="35" max="35" width="7.54296875" style="34" customWidth="1"/>
    <col min="36" max="37" width="10.81640625" style="34" customWidth="1"/>
    <col min="38" max="38" width="9.1796875" style="34" customWidth="1"/>
    <col min="39" max="39" width="5.81640625" style="34" customWidth="1"/>
    <col min="40" max="40" width="5.08984375" style="34" customWidth="1"/>
    <col min="41" max="43" width="7" style="34" customWidth="1"/>
    <col min="44" max="44" width="7.453125" style="34" customWidth="1"/>
    <col min="45" max="46" width="7" style="34" customWidth="1"/>
    <col min="47" max="47" width="6.54296875" style="34" customWidth="1"/>
    <col min="48" max="48" width="6.6328125" style="34" customWidth="1"/>
    <col min="49" max="49" width="7.36328125" style="34" customWidth="1"/>
    <col min="50" max="50" width="6.6328125" style="34" customWidth="1"/>
    <col min="51" max="52" width="6.54296875" style="34" customWidth="1"/>
    <col min="53" max="54" width="8.36328125" style="34" customWidth="1"/>
    <col min="55" max="55" width="6" style="34" customWidth="1"/>
    <col min="56" max="56" width="5.90625" style="34" customWidth="1"/>
    <col min="57" max="57" width="6" style="34" customWidth="1"/>
    <col min="58" max="58" width="5.6328125" style="34" customWidth="1"/>
    <col min="59" max="59" width="7.36328125" style="34" customWidth="1"/>
    <col min="60" max="60" width="5.453125" style="34" customWidth="1"/>
    <col min="61" max="61" width="4.90625" style="34" customWidth="1"/>
    <col min="62" max="62" width="5.08984375" style="34" customWidth="1"/>
    <col min="63" max="64" width="5.90625" style="34" customWidth="1"/>
    <col min="65" max="65" width="6.36328125" style="34" customWidth="1"/>
    <col min="66" max="66" width="5.90625" style="34" customWidth="1"/>
    <col min="67" max="67" width="5.453125" style="34" customWidth="1"/>
    <col min="68" max="68" width="6" style="34" customWidth="1"/>
    <col min="69" max="69" width="7.6328125" style="34" customWidth="1"/>
    <col min="70" max="71" width="6" style="34" customWidth="1"/>
    <col min="72" max="72" width="6.08984375" style="34" customWidth="1"/>
    <col min="73" max="73" width="7.36328125" style="34" customWidth="1"/>
    <col min="74" max="74" width="5.54296875" style="34" customWidth="1"/>
    <col min="75" max="75" width="5" style="34" customWidth="1"/>
    <col min="76" max="76" width="6" style="34" customWidth="1"/>
    <col min="77" max="77" width="5.54296875" style="34" customWidth="1"/>
    <col min="78" max="78" width="5.90625" style="34" customWidth="1"/>
    <col min="79" max="79" width="7" style="34" customWidth="1"/>
    <col min="80" max="80" width="6.6328125" style="34" customWidth="1"/>
    <col min="81" max="81" width="5.90625" style="34" customWidth="1"/>
    <col min="82" max="82" width="6.36328125" style="34" customWidth="1"/>
    <col min="83" max="84" width="5.90625" style="34" customWidth="1"/>
    <col min="85" max="85" width="6.08984375" style="34" customWidth="1"/>
    <col min="86" max="86" width="8.08984375" style="34" customWidth="1"/>
    <col min="87" max="87" width="7.54296875" style="34" customWidth="1"/>
    <col min="88" max="88" width="8.6328125" style="34" customWidth="1"/>
    <col min="89" max="89" width="6.08984375" style="34" customWidth="1"/>
    <col min="90" max="90" width="5.90625" style="34" customWidth="1"/>
    <col min="91" max="92" width="5.6328125" style="34" customWidth="1"/>
    <col min="93" max="93" width="5.90625" style="34" customWidth="1"/>
    <col min="94" max="94" width="5.36328125" style="34" customWidth="1"/>
    <col min="95" max="95" width="5.6328125" style="34" customWidth="1"/>
    <col min="96" max="96" width="6" style="34" customWidth="1"/>
    <col min="97" max="97" width="5.6328125" style="34" customWidth="1"/>
    <col min="98" max="98" width="5.90625" style="34" customWidth="1"/>
    <col min="99" max="99" width="5.36328125" style="34" customWidth="1"/>
    <col min="100" max="100" width="5.54296875" style="34" customWidth="1"/>
    <col min="101" max="101" width="9.08984375" style="34"/>
    <col min="102" max="102" width="8.453125" style="34" customWidth="1"/>
    <col min="103" max="109" width="9.08984375" style="34"/>
    <col min="110" max="110" width="6.90625" style="34" customWidth="1"/>
    <col min="111" max="111" width="6.54296875" style="34" customWidth="1"/>
    <col min="112" max="121" width="9.08984375" style="34"/>
    <col min="122" max="16384" width="9.08984375" style="22"/>
  </cols>
  <sheetData>
    <row r="1" spans="1:121" x14ac:dyDescent="0.35">
      <c r="A1" s="22" t="s">
        <v>2334</v>
      </c>
    </row>
    <row r="2" spans="1:121" s="37" customFormat="1" ht="39" x14ac:dyDescent="0.35">
      <c r="A2" s="37" t="s">
        <v>0</v>
      </c>
      <c r="B2" s="37" t="s">
        <v>1</v>
      </c>
      <c r="C2" s="37" t="s">
        <v>3063</v>
      </c>
      <c r="D2" s="37" t="s">
        <v>818</v>
      </c>
      <c r="E2" s="37" t="s">
        <v>2</v>
      </c>
      <c r="F2" s="37" t="s">
        <v>3</v>
      </c>
      <c r="G2" s="37" t="s">
        <v>1303</v>
      </c>
      <c r="H2" s="37" t="s">
        <v>2915</v>
      </c>
      <c r="I2" s="37" t="s">
        <v>5</v>
      </c>
      <c r="J2" s="37" t="s">
        <v>872</v>
      </c>
      <c r="K2" s="37" t="s">
        <v>874</v>
      </c>
      <c r="L2" s="37" t="s">
        <v>875</v>
      </c>
      <c r="M2" s="37" t="s">
        <v>6</v>
      </c>
      <c r="N2" s="42" t="s">
        <v>3395</v>
      </c>
      <c r="O2" s="42" t="s">
        <v>3396</v>
      </c>
      <c r="P2" s="37" t="s">
        <v>3392</v>
      </c>
      <c r="Q2" s="37" t="s">
        <v>876</v>
      </c>
      <c r="R2" s="37" t="s">
        <v>1654</v>
      </c>
      <c r="S2" s="37" t="s">
        <v>7</v>
      </c>
      <c r="T2" s="37" t="s">
        <v>8</v>
      </c>
      <c r="U2" s="37" t="s">
        <v>9</v>
      </c>
      <c r="V2" s="37" t="s">
        <v>10</v>
      </c>
      <c r="W2" s="69" t="s">
        <v>11</v>
      </c>
      <c r="X2" s="69" t="s">
        <v>12</v>
      </c>
      <c r="Y2" s="69" t="s">
        <v>13</v>
      </c>
      <c r="Z2" s="69" t="s">
        <v>15</v>
      </c>
      <c r="AA2" s="69" t="s">
        <v>17</v>
      </c>
      <c r="AB2" s="69" t="s">
        <v>16</v>
      </c>
      <c r="AC2" s="69" t="s">
        <v>14</v>
      </c>
      <c r="AD2" s="69" t="s">
        <v>18</v>
      </c>
      <c r="AE2" s="69" t="s">
        <v>19</v>
      </c>
      <c r="AF2" s="69" t="s">
        <v>20</v>
      </c>
      <c r="AG2" s="69" t="s">
        <v>21</v>
      </c>
      <c r="AH2" s="69" t="s">
        <v>24</v>
      </c>
      <c r="AI2" s="69" t="s">
        <v>22</v>
      </c>
      <c r="AJ2" s="69" t="s">
        <v>1257</v>
      </c>
      <c r="AK2" s="69" t="s">
        <v>2677</v>
      </c>
      <c r="AL2" s="69" t="s">
        <v>821</v>
      </c>
      <c r="AM2" s="69" t="s">
        <v>23</v>
      </c>
      <c r="AN2" s="69" t="s">
        <v>357</v>
      </c>
      <c r="AO2" s="69" t="s">
        <v>25</v>
      </c>
      <c r="AP2" s="69" t="s">
        <v>359</v>
      </c>
      <c r="AQ2" s="69" t="s">
        <v>358</v>
      </c>
      <c r="AR2" s="69" t="s">
        <v>820</v>
      </c>
      <c r="AS2" s="69" t="s">
        <v>1355</v>
      </c>
      <c r="AT2" s="69" t="s">
        <v>4279</v>
      </c>
      <c r="AU2" s="69" t="s">
        <v>27</v>
      </c>
      <c r="AV2" s="69" t="s">
        <v>28</v>
      </c>
      <c r="AW2" s="69" t="s">
        <v>26</v>
      </c>
      <c r="AX2" s="69" t="s">
        <v>885</v>
      </c>
      <c r="AY2" s="69" t="s">
        <v>29</v>
      </c>
      <c r="AZ2" s="69" t="s">
        <v>822</v>
      </c>
      <c r="BA2" s="69" t="s">
        <v>30</v>
      </c>
      <c r="BB2" s="69" t="s">
        <v>1490</v>
      </c>
      <c r="BC2" s="69" t="s">
        <v>31</v>
      </c>
      <c r="BD2" s="69" t="s">
        <v>32</v>
      </c>
      <c r="BE2" s="69" t="s">
        <v>33</v>
      </c>
      <c r="BF2" s="69" t="s">
        <v>34</v>
      </c>
      <c r="BG2" s="69" t="s">
        <v>35</v>
      </c>
      <c r="BH2" s="69" t="s">
        <v>36</v>
      </c>
      <c r="BI2" s="69" t="s">
        <v>37</v>
      </c>
      <c r="BJ2" s="69" t="s">
        <v>38</v>
      </c>
      <c r="BK2" s="69" t="s">
        <v>39</v>
      </c>
      <c r="BL2" s="69" t="s">
        <v>1625</v>
      </c>
      <c r="BM2" s="69" t="s">
        <v>40</v>
      </c>
      <c r="BN2" s="69" t="s">
        <v>41</v>
      </c>
      <c r="BO2" s="69" t="s">
        <v>43</v>
      </c>
      <c r="BP2" s="69" t="s">
        <v>42</v>
      </c>
      <c r="BQ2" s="69" t="s">
        <v>45</v>
      </c>
      <c r="BR2" s="69" t="s">
        <v>44</v>
      </c>
      <c r="BS2" s="69" t="s">
        <v>360</v>
      </c>
      <c r="BT2" s="69" t="s">
        <v>46</v>
      </c>
      <c r="BU2" s="69" t="s">
        <v>47</v>
      </c>
      <c r="BV2" s="69" t="s">
        <v>48</v>
      </c>
      <c r="BW2" s="69" t="s">
        <v>49</v>
      </c>
      <c r="BX2" s="69" t="s">
        <v>50</v>
      </c>
      <c r="BY2" s="69" t="s">
        <v>51</v>
      </c>
      <c r="BZ2" s="69" t="s">
        <v>52</v>
      </c>
      <c r="CA2" s="69" t="s">
        <v>53</v>
      </c>
      <c r="CB2" s="69" t="s">
        <v>54</v>
      </c>
      <c r="CC2" s="69" t="s">
        <v>55</v>
      </c>
      <c r="CD2" s="69" t="s">
        <v>56</v>
      </c>
      <c r="CE2" s="69" t="s">
        <v>57</v>
      </c>
      <c r="CF2" s="69" t="s">
        <v>58</v>
      </c>
      <c r="CG2" s="69" t="s">
        <v>59</v>
      </c>
      <c r="CH2" s="69" t="s">
        <v>60</v>
      </c>
      <c r="CI2" s="69" t="s">
        <v>61</v>
      </c>
      <c r="CJ2" s="69" t="s">
        <v>62</v>
      </c>
      <c r="CK2" s="69" t="s">
        <v>63</v>
      </c>
      <c r="CL2" s="69" t="s">
        <v>64</v>
      </c>
      <c r="CM2" s="69" t="s">
        <v>65</v>
      </c>
      <c r="CN2" s="69" t="s">
        <v>66</v>
      </c>
      <c r="CO2" s="69" t="s">
        <v>67</v>
      </c>
      <c r="CP2" s="69" t="s">
        <v>68</v>
      </c>
      <c r="CQ2" s="69" t="s">
        <v>69</v>
      </c>
      <c r="CR2" s="69" t="s">
        <v>70</v>
      </c>
      <c r="CS2" s="69" t="s">
        <v>71</v>
      </c>
      <c r="CT2" s="69" t="s">
        <v>72</v>
      </c>
      <c r="CU2" s="69" t="s">
        <v>73</v>
      </c>
      <c r="CV2" s="69" t="s">
        <v>74</v>
      </c>
      <c r="CW2" s="69" t="s">
        <v>75</v>
      </c>
      <c r="CX2" s="69" t="s">
        <v>1557</v>
      </c>
      <c r="CY2" s="69" t="s">
        <v>1160</v>
      </c>
      <c r="CZ2" s="69" t="s">
        <v>1626</v>
      </c>
      <c r="DA2" s="69" t="s">
        <v>1627</v>
      </c>
      <c r="DB2" s="69" t="s">
        <v>1655</v>
      </c>
      <c r="DC2" s="69" t="s">
        <v>1628</v>
      </c>
      <c r="DD2" s="69" t="s">
        <v>1629</v>
      </c>
      <c r="DE2" s="69" t="s">
        <v>1630</v>
      </c>
      <c r="DF2" s="69" t="s">
        <v>1631</v>
      </c>
      <c r="DG2" s="69" t="s">
        <v>1632</v>
      </c>
      <c r="DH2" s="69"/>
      <c r="DI2" s="69"/>
      <c r="DJ2" s="69"/>
      <c r="DK2" s="69"/>
      <c r="DL2" s="69"/>
      <c r="DM2" s="69"/>
      <c r="DN2" s="69"/>
      <c r="DO2" s="69"/>
      <c r="DP2" s="69"/>
      <c r="DQ2" s="69"/>
    </row>
    <row r="3" spans="1:121" x14ac:dyDescent="0.35">
      <c r="A3" s="22" t="s">
        <v>2798</v>
      </c>
      <c r="W3" s="34" t="s">
        <v>76</v>
      </c>
      <c r="X3" s="34" t="s">
        <v>76</v>
      </c>
      <c r="Y3" s="34" t="s">
        <v>76</v>
      </c>
      <c r="Z3" s="34" t="s">
        <v>76</v>
      </c>
      <c r="AA3" s="34" t="s">
        <v>76</v>
      </c>
      <c r="AB3" s="34" t="s">
        <v>76</v>
      </c>
      <c r="AC3" s="34" t="s">
        <v>76</v>
      </c>
      <c r="AD3" s="34" t="s">
        <v>76</v>
      </c>
      <c r="AE3" s="34" t="s">
        <v>76</v>
      </c>
      <c r="AF3" s="34" t="s">
        <v>76</v>
      </c>
      <c r="AG3" s="34" t="s">
        <v>76</v>
      </c>
      <c r="AH3" s="34" t="s">
        <v>76</v>
      </c>
      <c r="AI3" s="34" t="s">
        <v>76</v>
      </c>
      <c r="AJ3" s="34" t="s">
        <v>76</v>
      </c>
      <c r="AK3" s="34" t="s">
        <v>2678</v>
      </c>
      <c r="AL3" s="34" t="s">
        <v>76</v>
      </c>
      <c r="AM3" s="34" t="s">
        <v>76</v>
      </c>
      <c r="AN3" s="34" t="s">
        <v>76</v>
      </c>
      <c r="AO3" s="34" t="s">
        <v>76</v>
      </c>
      <c r="AP3" s="34" t="s">
        <v>76</v>
      </c>
      <c r="AQ3" s="34" t="s">
        <v>76</v>
      </c>
      <c r="AR3" s="34" t="s">
        <v>76</v>
      </c>
      <c r="AS3" s="34" t="s">
        <v>76</v>
      </c>
      <c r="AT3" s="34" t="s">
        <v>76</v>
      </c>
      <c r="AU3" s="34" t="s">
        <v>77</v>
      </c>
      <c r="AV3" s="34" t="s">
        <v>77</v>
      </c>
      <c r="AW3" s="34" t="s">
        <v>77</v>
      </c>
      <c r="AX3" s="34" t="s">
        <v>77</v>
      </c>
      <c r="AY3" s="34" t="s">
        <v>77</v>
      </c>
      <c r="AZ3" s="34" t="s">
        <v>77</v>
      </c>
      <c r="BA3" s="34" t="s">
        <v>77</v>
      </c>
      <c r="BB3" s="34" t="s">
        <v>77</v>
      </c>
      <c r="BC3" s="34" t="s">
        <v>77</v>
      </c>
      <c r="BD3" s="34" t="s">
        <v>77</v>
      </c>
      <c r="BE3" s="34" t="s">
        <v>77</v>
      </c>
      <c r="BF3" s="34" t="s">
        <v>77</v>
      </c>
      <c r="BG3" s="34" t="s">
        <v>77</v>
      </c>
      <c r="BH3" s="34" t="s">
        <v>77</v>
      </c>
      <c r="BI3" s="34" t="s">
        <v>77</v>
      </c>
      <c r="BJ3" s="34" t="s">
        <v>77</v>
      </c>
      <c r="BK3" s="34" t="s">
        <v>77</v>
      </c>
      <c r="BL3" s="34" t="s">
        <v>77</v>
      </c>
      <c r="BM3" s="34" t="s">
        <v>77</v>
      </c>
      <c r="BN3" s="34" t="s">
        <v>77</v>
      </c>
      <c r="BO3" s="34" t="s">
        <v>77</v>
      </c>
      <c r="BP3" s="34" t="s">
        <v>77</v>
      </c>
      <c r="BQ3" s="34" t="s">
        <v>77</v>
      </c>
      <c r="BR3" s="34" t="s">
        <v>77</v>
      </c>
      <c r="BS3" s="34" t="s">
        <v>77</v>
      </c>
      <c r="BT3" s="34" t="s">
        <v>77</v>
      </c>
      <c r="BU3" s="34" t="s">
        <v>77</v>
      </c>
      <c r="BV3" s="34" t="s">
        <v>77</v>
      </c>
      <c r="BW3" s="34" t="s">
        <v>77</v>
      </c>
      <c r="BX3" s="34" t="s">
        <v>77</v>
      </c>
      <c r="BY3" s="34" t="s">
        <v>77</v>
      </c>
      <c r="BZ3" s="34" t="s">
        <v>77</v>
      </c>
      <c r="CA3" s="34" t="s">
        <v>77</v>
      </c>
      <c r="CB3" s="34" t="s">
        <v>77</v>
      </c>
      <c r="CC3" s="34" t="s">
        <v>77</v>
      </c>
      <c r="CD3" s="34" t="s">
        <v>77</v>
      </c>
      <c r="CE3" s="34" t="s">
        <v>77</v>
      </c>
      <c r="CF3" s="34" t="s">
        <v>77</v>
      </c>
      <c r="CG3" s="34" t="s">
        <v>77</v>
      </c>
      <c r="CH3" s="34" t="s">
        <v>77</v>
      </c>
      <c r="CI3" s="34" t="s">
        <v>77</v>
      </c>
      <c r="CJ3" s="34" t="s">
        <v>77</v>
      </c>
      <c r="CK3" s="34" t="s">
        <v>77</v>
      </c>
      <c r="CL3" s="34" t="s">
        <v>77</v>
      </c>
      <c r="CM3" s="34" t="s">
        <v>77</v>
      </c>
      <c r="CN3" s="34" t="s">
        <v>77</v>
      </c>
      <c r="CO3" s="34" t="s">
        <v>77</v>
      </c>
      <c r="CP3" s="34" t="s">
        <v>77</v>
      </c>
      <c r="CQ3" s="34" t="s">
        <v>77</v>
      </c>
      <c r="CR3" s="34" t="s">
        <v>77</v>
      </c>
      <c r="CS3" s="34" t="s">
        <v>77</v>
      </c>
      <c r="CT3" s="34" t="s">
        <v>77</v>
      </c>
      <c r="CU3" s="34" t="s">
        <v>77</v>
      </c>
      <c r="CV3" s="34" t="s">
        <v>77</v>
      </c>
      <c r="CW3" s="34" t="s">
        <v>77</v>
      </c>
      <c r="CX3" s="34" t="s">
        <v>76</v>
      </c>
      <c r="CY3" s="34" t="s">
        <v>76</v>
      </c>
      <c r="CZ3" s="34" t="s">
        <v>76</v>
      </c>
      <c r="DA3" s="34" t="s">
        <v>76</v>
      </c>
      <c r="DB3" s="34" t="s">
        <v>76</v>
      </c>
      <c r="DC3" s="34" t="s">
        <v>76</v>
      </c>
      <c r="DD3" s="34" t="s">
        <v>76</v>
      </c>
      <c r="DE3" s="34" t="s">
        <v>76</v>
      </c>
      <c r="DF3" s="34" t="s">
        <v>76</v>
      </c>
      <c r="DG3" s="34" t="s">
        <v>76</v>
      </c>
    </row>
    <row r="4" spans="1:121" x14ac:dyDescent="0.35">
      <c r="A4" s="22" t="s">
        <v>2725</v>
      </c>
    </row>
    <row r="5" spans="1:121" x14ac:dyDescent="0.3">
      <c r="A5" s="22" t="s">
        <v>1356</v>
      </c>
      <c r="B5" s="22" t="s">
        <v>79</v>
      </c>
      <c r="C5" s="22" t="s">
        <v>2328</v>
      </c>
      <c r="D5" s="22" t="s">
        <v>1358</v>
      </c>
      <c r="E5" s="22">
        <v>1973</v>
      </c>
      <c r="F5" s="22">
        <v>1973</v>
      </c>
      <c r="G5" s="22" t="s">
        <v>914</v>
      </c>
      <c r="H5" s="22">
        <v>33.820722000000004</v>
      </c>
      <c r="I5" s="22">
        <v>-105.65559</v>
      </c>
      <c r="J5" s="22" t="s">
        <v>873</v>
      </c>
      <c r="K5" s="22" t="s">
        <v>879</v>
      </c>
      <c r="L5" s="22" t="s">
        <v>878</v>
      </c>
      <c r="M5" s="22" t="s">
        <v>1357</v>
      </c>
      <c r="N5" s="70" t="s">
        <v>3393</v>
      </c>
      <c r="O5" s="70" t="s">
        <v>3394</v>
      </c>
      <c r="W5" s="34">
        <v>64.2</v>
      </c>
      <c r="X5" s="34">
        <v>0.47</v>
      </c>
      <c r="Y5" s="34">
        <v>15.8</v>
      </c>
      <c r="Z5" s="34">
        <v>4.8600000000000003</v>
      </c>
      <c r="AA5" s="34">
        <v>0.06</v>
      </c>
      <c r="AB5" s="34">
        <v>1.7</v>
      </c>
      <c r="AC5" s="34">
        <v>2.2000000000000002</v>
      </c>
      <c r="AD5" s="34">
        <v>4.8</v>
      </c>
      <c r="AE5" s="34">
        <v>3</v>
      </c>
      <c r="AF5" s="34">
        <v>0.27</v>
      </c>
      <c r="AG5" s="34">
        <v>1.5</v>
      </c>
      <c r="AN5" s="34">
        <v>0.57999999999999996</v>
      </c>
      <c r="AO5" s="34">
        <f t="shared" ref="AO5:AO36" si="0">SUM(W5:AN5)</f>
        <v>99.44</v>
      </c>
      <c r="AP5" s="34">
        <v>2.2999999999999998</v>
      </c>
      <c r="AQ5" s="34">
        <v>2.2999999999999998</v>
      </c>
      <c r="AS5" s="34">
        <v>1.5</v>
      </c>
      <c r="AT5" s="34">
        <v>0.59</v>
      </c>
    </row>
    <row r="6" spans="1:121" x14ac:dyDescent="0.3">
      <c r="A6" s="22" t="s">
        <v>1359</v>
      </c>
      <c r="B6" s="22" t="s">
        <v>79</v>
      </c>
      <c r="C6" s="22" t="s">
        <v>2328</v>
      </c>
      <c r="D6" s="22" t="s">
        <v>1358</v>
      </c>
      <c r="E6" s="22">
        <v>1973</v>
      </c>
      <c r="F6" s="22">
        <v>1973</v>
      </c>
      <c r="G6" s="22" t="s">
        <v>914</v>
      </c>
      <c r="H6" s="22">
        <v>33.887735999999997</v>
      </c>
      <c r="I6" s="22">
        <v>-105.670925</v>
      </c>
      <c r="J6" s="22" t="s">
        <v>873</v>
      </c>
      <c r="K6" s="22" t="s">
        <v>879</v>
      </c>
      <c r="L6" s="22" t="s">
        <v>878</v>
      </c>
      <c r="M6" s="22" t="s">
        <v>1360</v>
      </c>
      <c r="N6" s="70" t="s">
        <v>3393</v>
      </c>
      <c r="O6" s="70" t="s">
        <v>3394</v>
      </c>
      <c r="W6" s="34">
        <v>63.2</v>
      </c>
      <c r="X6" s="34">
        <v>0.4</v>
      </c>
      <c r="Y6" s="34">
        <v>17.8</v>
      </c>
      <c r="Z6" s="34">
        <v>3.52</v>
      </c>
      <c r="AA6" s="34">
        <v>0.13</v>
      </c>
      <c r="AB6" s="34">
        <v>0.22</v>
      </c>
      <c r="AC6" s="34">
        <v>2.7</v>
      </c>
      <c r="AD6" s="34">
        <v>5.6</v>
      </c>
      <c r="AE6" s="34">
        <v>3.5</v>
      </c>
      <c r="AF6" s="34">
        <v>0.19</v>
      </c>
      <c r="AG6" s="34">
        <v>0.4</v>
      </c>
      <c r="AN6" s="34">
        <v>1.8</v>
      </c>
      <c r="AO6" s="34">
        <f t="shared" si="0"/>
        <v>99.46</v>
      </c>
      <c r="AP6" s="34">
        <v>0.2</v>
      </c>
      <c r="AQ6" s="34">
        <v>3.3</v>
      </c>
      <c r="AS6" s="34">
        <v>0.4</v>
      </c>
      <c r="AT6" s="34">
        <v>0.21</v>
      </c>
    </row>
    <row r="7" spans="1:121" x14ac:dyDescent="0.3">
      <c r="A7" s="22" t="s">
        <v>1361</v>
      </c>
      <c r="B7" s="22" t="s">
        <v>79</v>
      </c>
      <c r="C7" s="22" t="s">
        <v>2328</v>
      </c>
      <c r="D7" s="22" t="s">
        <v>1358</v>
      </c>
      <c r="E7" s="22">
        <v>1973</v>
      </c>
      <c r="F7" s="22">
        <v>1973</v>
      </c>
      <c r="G7" s="22" t="s">
        <v>914</v>
      </c>
      <c r="H7" s="22">
        <v>33.927551999999999</v>
      </c>
      <c r="I7" s="22">
        <v>-105.63153699999999</v>
      </c>
      <c r="J7" s="22" t="s">
        <v>873</v>
      </c>
      <c r="K7" s="22" t="s">
        <v>879</v>
      </c>
      <c r="L7" s="22" t="s">
        <v>878</v>
      </c>
      <c r="M7" s="22" t="s">
        <v>1362</v>
      </c>
      <c r="N7" s="70" t="s">
        <v>3393</v>
      </c>
      <c r="O7" s="70" t="s">
        <v>3394</v>
      </c>
      <c r="W7" s="34">
        <v>64.599999999999994</v>
      </c>
      <c r="X7" s="34">
        <v>0.26</v>
      </c>
      <c r="Y7" s="34">
        <v>17.5</v>
      </c>
      <c r="Z7" s="34">
        <v>3.13</v>
      </c>
      <c r="AA7" s="34" t="s">
        <v>120</v>
      </c>
      <c r="AB7" s="34">
        <v>0.56999999999999995</v>
      </c>
      <c r="AC7" s="34">
        <v>0.89</v>
      </c>
      <c r="AD7" s="34">
        <v>4.9000000000000004</v>
      </c>
      <c r="AE7" s="34">
        <v>6.8</v>
      </c>
      <c r="AF7" s="34">
        <v>0.14000000000000001</v>
      </c>
      <c r="AG7" s="34">
        <v>0.9</v>
      </c>
      <c r="AN7" s="34">
        <v>0.08</v>
      </c>
      <c r="AO7" s="34">
        <f t="shared" si="0"/>
        <v>99.77</v>
      </c>
      <c r="AP7" s="34">
        <v>0.84</v>
      </c>
      <c r="AQ7" s="34">
        <v>2.2000000000000002</v>
      </c>
      <c r="AS7" s="34">
        <v>0.9</v>
      </c>
      <c r="AT7" s="34">
        <v>0.4</v>
      </c>
    </row>
    <row r="8" spans="1:121" x14ac:dyDescent="0.3">
      <c r="A8" s="22" t="s">
        <v>1363</v>
      </c>
      <c r="B8" s="22" t="s">
        <v>79</v>
      </c>
      <c r="C8" s="22" t="s">
        <v>2328</v>
      </c>
      <c r="D8" s="22" t="s">
        <v>1358</v>
      </c>
      <c r="E8" s="22">
        <v>1973</v>
      </c>
      <c r="F8" s="22">
        <v>1973</v>
      </c>
      <c r="G8" s="22" t="s">
        <v>914</v>
      </c>
      <c r="H8" s="22">
        <v>33.864235000000001</v>
      </c>
      <c r="I8" s="22">
        <v>-105.67919500000001</v>
      </c>
      <c r="J8" s="22" t="s">
        <v>873</v>
      </c>
      <c r="K8" s="22" t="s">
        <v>879</v>
      </c>
      <c r="L8" s="22" t="s">
        <v>878</v>
      </c>
      <c r="M8" s="22" t="s">
        <v>1360</v>
      </c>
      <c r="N8" s="70" t="s">
        <v>3393</v>
      </c>
      <c r="O8" s="70" t="s">
        <v>3394</v>
      </c>
      <c r="W8" s="34">
        <v>56</v>
      </c>
      <c r="X8" s="34">
        <v>0.77</v>
      </c>
      <c r="Y8" s="34">
        <v>15.9</v>
      </c>
      <c r="Z8" s="34">
        <v>7.81</v>
      </c>
      <c r="AA8" s="34">
        <v>0.1</v>
      </c>
      <c r="AB8" s="34">
        <v>2</v>
      </c>
      <c r="AC8" s="34">
        <v>3.7</v>
      </c>
      <c r="AD8" s="34">
        <v>5.7</v>
      </c>
      <c r="AE8" s="34">
        <v>3</v>
      </c>
      <c r="AF8" s="34">
        <v>0.53</v>
      </c>
      <c r="AG8" s="34">
        <v>1.2</v>
      </c>
      <c r="AN8" s="34">
        <v>3.4</v>
      </c>
      <c r="AO8" s="34">
        <f t="shared" si="0"/>
        <v>100.11000000000001</v>
      </c>
      <c r="AP8" s="34">
        <v>2.8</v>
      </c>
      <c r="AQ8" s="34">
        <v>4.7</v>
      </c>
      <c r="AS8" s="34">
        <v>1.2</v>
      </c>
      <c r="AT8" s="34">
        <v>0.15</v>
      </c>
    </row>
    <row r="9" spans="1:121" x14ac:dyDescent="0.3">
      <c r="A9" s="22" t="s">
        <v>1364</v>
      </c>
      <c r="B9" s="22" t="s">
        <v>79</v>
      </c>
      <c r="C9" s="22" t="s">
        <v>2328</v>
      </c>
      <c r="D9" s="22" t="s">
        <v>1358</v>
      </c>
      <c r="E9" s="22">
        <v>1973</v>
      </c>
      <c r="F9" s="22">
        <v>1973</v>
      </c>
      <c r="G9" s="22" t="s">
        <v>914</v>
      </c>
      <c r="H9" s="22">
        <v>33.880774000000002</v>
      </c>
      <c r="I9" s="22">
        <v>-105.64000900000001</v>
      </c>
      <c r="J9" s="22" t="s">
        <v>873</v>
      </c>
      <c r="K9" s="22" t="s">
        <v>879</v>
      </c>
      <c r="L9" s="22" t="s">
        <v>878</v>
      </c>
      <c r="M9" s="22" t="s">
        <v>1362</v>
      </c>
      <c r="N9" s="70" t="s">
        <v>3393</v>
      </c>
      <c r="O9" s="70" t="s">
        <v>3394</v>
      </c>
      <c r="W9" s="34">
        <v>57.7</v>
      </c>
      <c r="X9" s="34">
        <v>0.72</v>
      </c>
      <c r="Y9" s="34">
        <v>15.8</v>
      </c>
      <c r="Z9" s="34">
        <v>8.25</v>
      </c>
      <c r="AA9" s="34">
        <v>0.12</v>
      </c>
      <c r="AB9" s="34">
        <v>3.7</v>
      </c>
      <c r="AC9" s="34">
        <v>4</v>
      </c>
      <c r="AD9" s="34">
        <v>5.3</v>
      </c>
      <c r="AE9" s="34">
        <v>2.9</v>
      </c>
      <c r="AF9" s="34">
        <v>0.5</v>
      </c>
      <c r="AG9" s="34">
        <v>0.82</v>
      </c>
      <c r="AN9" s="34">
        <v>0.05</v>
      </c>
      <c r="AO9" s="34">
        <f t="shared" si="0"/>
        <v>99.86</v>
      </c>
      <c r="AP9" s="34">
        <v>3.1</v>
      </c>
      <c r="AQ9" s="34">
        <v>4.8</v>
      </c>
      <c r="AS9" s="34">
        <v>0.82</v>
      </c>
      <c r="AT9" s="34">
        <v>0.38</v>
      </c>
    </row>
    <row r="10" spans="1:121" x14ac:dyDescent="0.3">
      <c r="A10" s="22" t="s">
        <v>1365</v>
      </c>
      <c r="B10" s="22" t="s">
        <v>79</v>
      </c>
      <c r="C10" s="22" t="s">
        <v>2328</v>
      </c>
      <c r="D10" s="22" t="s">
        <v>1358</v>
      </c>
      <c r="E10" s="22">
        <v>1973</v>
      </c>
      <c r="F10" s="22">
        <v>1973</v>
      </c>
      <c r="G10" s="22" t="s">
        <v>914</v>
      </c>
      <c r="H10" s="22">
        <v>33.856549000000001</v>
      </c>
      <c r="I10" s="22">
        <v>-105.677116</v>
      </c>
      <c r="J10" s="22" t="s">
        <v>873</v>
      </c>
      <c r="K10" s="22" t="s">
        <v>879</v>
      </c>
      <c r="L10" s="22" t="s">
        <v>878</v>
      </c>
      <c r="M10" s="22" t="s">
        <v>1357</v>
      </c>
      <c r="N10" s="70" t="s">
        <v>3393</v>
      </c>
      <c r="O10" s="70" t="s">
        <v>3394</v>
      </c>
      <c r="W10" s="34">
        <v>61.8</v>
      </c>
      <c r="X10" s="34">
        <v>0.82</v>
      </c>
      <c r="Y10" s="34">
        <v>16.7</v>
      </c>
      <c r="Z10" s="34">
        <v>4.8899999999999997</v>
      </c>
      <c r="AA10" s="34">
        <v>7</v>
      </c>
      <c r="AB10" s="34">
        <v>1.8</v>
      </c>
      <c r="AC10" s="34">
        <v>3.3</v>
      </c>
      <c r="AD10" s="34">
        <v>5.4</v>
      </c>
      <c r="AE10" s="34">
        <v>3.2</v>
      </c>
      <c r="AF10" s="34">
        <v>0.37</v>
      </c>
      <c r="AG10" s="34">
        <v>0.45</v>
      </c>
      <c r="AN10" s="34">
        <v>0.34</v>
      </c>
      <c r="AO10" s="34">
        <f t="shared" si="0"/>
        <v>106.07000000000001</v>
      </c>
      <c r="AP10" s="34">
        <v>2.6</v>
      </c>
      <c r="AQ10" s="34">
        <v>2</v>
      </c>
      <c r="AS10" s="34">
        <v>0.45</v>
      </c>
      <c r="AT10" s="34">
        <v>0.55000000000000004</v>
      </c>
    </row>
    <row r="11" spans="1:121" x14ac:dyDescent="0.3">
      <c r="A11" s="22" t="s">
        <v>1366</v>
      </c>
      <c r="B11" s="22" t="s">
        <v>79</v>
      </c>
      <c r="C11" s="22" t="s">
        <v>2328</v>
      </c>
      <c r="D11" s="22" t="s">
        <v>1358</v>
      </c>
      <c r="E11" s="22">
        <v>1973</v>
      </c>
      <c r="F11" s="22">
        <v>1973</v>
      </c>
      <c r="G11" s="22" t="s">
        <v>914</v>
      </c>
      <c r="H11" s="22">
        <v>33.865611999999999</v>
      </c>
      <c r="I11" s="22">
        <v>-105.633567</v>
      </c>
      <c r="J11" s="22" t="s">
        <v>873</v>
      </c>
      <c r="K11" s="22" t="s">
        <v>879</v>
      </c>
      <c r="L11" s="22" t="s">
        <v>878</v>
      </c>
      <c r="M11" s="22" t="s">
        <v>1362</v>
      </c>
      <c r="N11" s="70" t="s">
        <v>3393</v>
      </c>
      <c r="O11" s="70" t="s">
        <v>3394</v>
      </c>
      <c r="W11" s="34">
        <v>60.9</v>
      </c>
      <c r="X11" s="34">
        <v>0.7</v>
      </c>
      <c r="Y11" s="34">
        <v>16.2</v>
      </c>
      <c r="Z11" s="34">
        <v>6.51</v>
      </c>
      <c r="AA11" s="34">
        <v>0.06</v>
      </c>
      <c r="AB11" s="34">
        <v>2.6</v>
      </c>
      <c r="AC11" s="34">
        <v>3.9</v>
      </c>
      <c r="AD11" s="34">
        <v>4.7</v>
      </c>
      <c r="AE11" s="34">
        <v>3</v>
      </c>
      <c r="AF11" s="34">
        <v>0.23</v>
      </c>
      <c r="AG11" s="34">
        <v>1.1000000000000001</v>
      </c>
      <c r="AN11" s="34">
        <v>0.05</v>
      </c>
      <c r="AO11" s="34">
        <f t="shared" si="0"/>
        <v>99.95</v>
      </c>
      <c r="AP11" s="34">
        <v>2.8</v>
      </c>
      <c r="AQ11" s="34">
        <v>3.4</v>
      </c>
      <c r="AS11" s="34">
        <v>1.1000000000000001</v>
      </c>
      <c r="AT11" s="34">
        <v>0.42</v>
      </c>
    </row>
    <row r="12" spans="1:121" x14ac:dyDescent="0.3">
      <c r="A12" s="22" t="s">
        <v>1367</v>
      </c>
      <c r="B12" s="22" t="s">
        <v>79</v>
      </c>
      <c r="C12" s="22" t="s">
        <v>2328</v>
      </c>
      <c r="D12" s="22" t="s">
        <v>1358</v>
      </c>
      <c r="E12" s="22">
        <v>1973</v>
      </c>
      <c r="F12" s="22">
        <v>1973</v>
      </c>
      <c r="G12" s="22" t="s">
        <v>914</v>
      </c>
      <c r="H12" s="22">
        <v>33.854520999999998</v>
      </c>
      <c r="I12" s="22">
        <v>-105.65181200000001</v>
      </c>
      <c r="J12" s="22" t="s">
        <v>873</v>
      </c>
      <c r="K12" s="22" t="s">
        <v>879</v>
      </c>
      <c r="L12" s="22" t="s">
        <v>878</v>
      </c>
      <c r="M12" s="22" t="s">
        <v>1368</v>
      </c>
      <c r="N12" s="70" t="s">
        <v>3393</v>
      </c>
      <c r="O12" s="70" t="s">
        <v>3394</v>
      </c>
      <c r="W12" s="34">
        <v>65.599999999999994</v>
      </c>
      <c r="X12" s="34">
        <v>0.33</v>
      </c>
      <c r="Y12" s="34">
        <v>16.5</v>
      </c>
      <c r="Z12" s="34">
        <v>3.84</v>
      </c>
      <c r="AA12" s="34">
        <v>7.0000000000000007E-2</v>
      </c>
      <c r="AB12" s="34">
        <v>1.2</v>
      </c>
      <c r="AC12" s="34">
        <v>2.7</v>
      </c>
      <c r="AD12" s="34">
        <v>5</v>
      </c>
      <c r="AE12" s="34">
        <v>2.9</v>
      </c>
      <c r="AF12" s="34">
        <v>0.24</v>
      </c>
      <c r="AG12" s="34">
        <v>1.1000000000000001</v>
      </c>
      <c r="AN12" s="34">
        <v>0.05</v>
      </c>
      <c r="AO12" s="34">
        <f t="shared" si="0"/>
        <v>99.529999999999987</v>
      </c>
      <c r="AP12" s="34">
        <v>1.3</v>
      </c>
      <c r="AQ12" s="34">
        <v>2.4</v>
      </c>
      <c r="AS12" s="34">
        <v>1.1000000000000001</v>
      </c>
      <c r="AT12" s="34">
        <v>0.4</v>
      </c>
    </row>
    <row r="13" spans="1:121" x14ac:dyDescent="0.3">
      <c r="A13" s="22" t="s">
        <v>1369</v>
      </c>
      <c r="B13" s="22" t="s">
        <v>79</v>
      </c>
      <c r="C13" s="22" t="s">
        <v>2328</v>
      </c>
      <c r="D13" s="22" t="s">
        <v>2727</v>
      </c>
      <c r="E13" s="22">
        <v>2011</v>
      </c>
      <c r="G13" s="22" t="s">
        <v>914</v>
      </c>
      <c r="H13" s="22">
        <v>33.839219</v>
      </c>
      <c r="I13" s="22">
        <v>-105.669094</v>
      </c>
      <c r="J13" s="22" t="s">
        <v>873</v>
      </c>
      <c r="K13" s="22" t="s">
        <v>879</v>
      </c>
      <c r="L13" s="22" t="s">
        <v>878</v>
      </c>
      <c r="M13" s="22" t="s">
        <v>1360</v>
      </c>
      <c r="N13" s="70" t="s">
        <v>3393</v>
      </c>
      <c r="O13" s="70" t="s">
        <v>3394</v>
      </c>
      <c r="W13" s="34">
        <v>63.64</v>
      </c>
      <c r="X13" s="34">
        <v>0.56999999999999995</v>
      </c>
      <c r="Y13" s="34">
        <v>17.829999999999998</v>
      </c>
      <c r="Z13" s="34">
        <v>3.33</v>
      </c>
      <c r="AA13" s="34">
        <v>0.03</v>
      </c>
      <c r="AB13" s="34">
        <v>1.71</v>
      </c>
      <c r="AC13" s="34">
        <v>2.99</v>
      </c>
      <c r="AD13" s="34">
        <v>8.76</v>
      </c>
      <c r="AE13" s="34">
        <v>0.62</v>
      </c>
      <c r="AF13" s="34">
        <v>0.27</v>
      </c>
      <c r="AG13" s="34">
        <v>3.1</v>
      </c>
      <c r="AO13" s="34">
        <f t="shared" si="0"/>
        <v>102.84999999999998</v>
      </c>
      <c r="AP13" s="34" t="b">
        <f t="shared" ref="AP13:AP40" si="1">(0.6633*(Y13+Z13)&lt;(0.7083*Y13))</f>
        <v>0</v>
      </c>
      <c r="AQ13" s="34" t="b">
        <f t="shared" ref="AQ13:AQ40" si="2">(Z13&lt;(1.1*AP13))</f>
        <v>0</v>
      </c>
      <c r="AU13" s="34">
        <v>0.14599999999999999</v>
      </c>
      <c r="AV13" s="34">
        <v>0.1</v>
      </c>
      <c r="AW13" s="34">
        <v>13</v>
      </c>
      <c r="AY13" s="34">
        <v>15</v>
      </c>
      <c r="BD13" s="34">
        <v>3</v>
      </c>
      <c r="BE13" s="34">
        <v>18</v>
      </c>
      <c r="BG13" s="34">
        <v>35</v>
      </c>
      <c r="BN13" s="34">
        <v>1</v>
      </c>
      <c r="BO13" s="34">
        <v>20</v>
      </c>
      <c r="BP13" s="34">
        <v>4</v>
      </c>
      <c r="BQ13" s="34">
        <v>25</v>
      </c>
      <c r="BX13" s="34">
        <v>58</v>
      </c>
      <c r="CA13" s="34">
        <v>10</v>
      </c>
      <c r="CC13" s="34">
        <v>5</v>
      </c>
      <c r="CD13" s="34">
        <v>61</v>
      </c>
      <c r="CE13" s="34">
        <v>3</v>
      </c>
      <c r="CF13" s="34">
        <v>38</v>
      </c>
      <c r="CG13" s="34">
        <v>194</v>
      </c>
      <c r="CH13" s="34">
        <v>32</v>
      </c>
      <c r="CI13" s="34">
        <v>47</v>
      </c>
    </row>
    <row r="14" spans="1:121" x14ac:dyDescent="0.3">
      <c r="A14" s="22" t="s">
        <v>1370</v>
      </c>
      <c r="B14" s="22" t="s">
        <v>79</v>
      </c>
      <c r="C14" s="22" t="s">
        <v>2328</v>
      </c>
      <c r="D14" s="22" t="s">
        <v>2727</v>
      </c>
      <c r="E14" s="22">
        <v>2011</v>
      </c>
      <c r="G14" s="22" t="s">
        <v>914</v>
      </c>
      <c r="H14" s="22">
        <v>33.852946000000003</v>
      </c>
      <c r="I14" s="22">
        <v>-105.67739400000001</v>
      </c>
      <c r="J14" s="22" t="s">
        <v>873</v>
      </c>
      <c r="K14" s="22" t="s">
        <v>879</v>
      </c>
      <c r="L14" s="22" t="s">
        <v>878</v>
      </c>
      <c r="M14" s="22" t="s">
        <v>1357</v>
      </c>
      <c r="N14" s="70" t="s">
        <v>3393</v>
      </c>
      <c r="O14" s="70" t="s">
        <v>3394</v>
      </c>
      <c r="W14" s="34">
        <v>66.98</v>
      </c>
      <c r="X14" s="34">
        <v>0.54</v>
      </c>
      <c r="Y14" s="34">
        <v>17.989999999999998</v>
      </c>
      <c r="Z14" s="34">
        <v>3.19</v>
      </c>
      <c r="AA14" s="34">
        <v>0.05</v>
      </c>
      <c r="AB14" s="34">
        <v>0.56000000000000005</v>
      </c>
      <c r="AC14" s="34">
        <v>1.99</v>
      </c>
      <c r="AD14" s="34">
        <v>5.73</v>
      </c>
      <c r="AE14" s="34">
        <v>2.77</v>
      </c>
      <c r="AF14" s="34">
        <v>0.28000000000000003</v>
      </c>
      <c r="AG14" s="34">
        <v>3.2</v>
      </c>
      <c r="AO14" s="34">
        <f t="shared" si="0"/>
        <v>103.28</v>
      </c>
      <c r="AP14" s="34" t="b">
        <f t="shared" si="1"/>
        <v>0</v>
      </c>
      <c r="AQ14" s="34" t="b">
        <f t="shared" si="2"/>
        <v>0</v>
      </c>
      <c r="AU14" s="34">
        <v>3.5999999999999997E-2</v>
      </c>
      <c r="AV14" s="34">
        <v>0.1</v>
      </c>
      <c r="AW14" s="34">
        <v>3</v>
      </c>
      <c r="AY14" s="34">
        <v>1145</v>
      </c>
      <c r="BD14" s="34">
        <v>9</v>
      </c>
      <c r="BE14" s="34">
        <v>13</v>
      </c>
      <c r="BG14" s="34">
        <v>4</v>
      </c>
      <c r="BN14" s="34">
        <v>2</v>
      </c>
      <c r="BO14" s="34">
        <v>20</v>
      </c>
      <c r="BP14" s="34">
        <v>2</v>
      </c>
      <c r="BQ14" s="34">
        <v>20</v>
      </c>
      <c r="BX14" s="34">
        <v>41</v>
      </c>
      <c r="CA14" s="34">
        <v>8</v>
      </c>
      <c r="CC14" s="34">
        <v>5</v>
      </c>
      <c r="CD14" s="34">
        <v>28</v>
      </c>
      <c r="CE14" s="34">
        <v>2</v>
      </c>
      <c r="CF14" s="34">
        <v>30</v>
      </c>
      <c r="CG14" s="34">
        <v>160</v>
      </c>
      <c r="CH14" s="34">
        <v>19</v>
      </c>
      <c r="CI14" s="34">
        <v>32</v>
      </c>
    </row>
    <row r="15" spans="1:121" x14ac:dyDescent="0.3">
      <c r="A15" s="22" t="s">
        <v>1371</v>
      </c>
      <c r="B15" s="22" t="s">
        <v>79</v>
      </c>
      <c r="C15" s="22" t="s">
        <v>2328</v>
      </c>
      <c r="D15" s="22" t="s">
        <v>2727</v>
      </c>
      <c r="E15" s="22">
        <v>2011</v>
      </c>
      <c r="G15" s="22" t="s">
        <v>914</v>
      </c>
      <c r="H15" s="22">
        <v>33.853019000000003</v>
      </c>
      <c r="I15" s="22">
        <v>-105.67796300000001</v>
      </c>
      <c r="J15" s="22" t="s">
        <v>873</v>
      </c>
      <c r="K15" s="22" t="s">
        <v>879</v>
      </c>
      <c r="L15" s="22" t="s">
        <v>878</v>
      </c>
      <c r="M15" s="22" t="s">
        <v>1372</v>
      </c>
      <c r="N15" s="70" t="s">
        <v>3393</v>
      </c>
      <c r="O15" s="70" t="s">
        <v>3394</v>
      </c>
      <c r="W15" s="34">
        <v>70.84</v>
      </c>
      <c r="X15" s="34">
        <v>0.39</v>
      </c>
      <c r="Y15" s="34">
        <v>17.59</v>
      </c>
      <c r="Z15" s="34">
        <v>1.62</v>
      </c>
      <c r="AA15" s="34">
        <v>0.01</v>
      </c>
      <c r="AB15" s="34">
        <v>0.33</v>
      </c>
      <c r="AC15" s="34">
        <v>0.19</v>
      </c>
      <c r="AD15" s="34">
        <v>1.52</v>
      </c>
      <c r="AE15" s="34">
        <v>6.78</v>
      </c>
      <c r="AF15" s="34">
        <v>0.09</v>
      </c>
      <c r="AG15" s="34">
        <v>2.7</v>
      </c>
      <c r="AO15" s="34">
        <f t="shared" si="0"/>
        <v>102.06000000000002</v>
      </c>
      <c r="AP15" s="34" t="b">
        <f t="shared" si="1"/>
        <v>0</v>
      </c>
      <c r="AQ15" s="34" t="b">
        <f t="shared" si="2"/>
        <v>0</v>
      </c>
      <c r="AU15" s="34">
        <v>1.9E-2</v>
      </c>
      <c r="AV15" s="34">
        <v>0.1</v>
      </c>
      <c r="AW15" s="34">
        <v>2</v>
      </c>
      <c r="AY15" s="34">
        <v>3114</v>
      </c>
      <c r="BD15" s="34">
        <v>1</v>
      </c>
      <c r="BE15" s="34">
        <v>19</v>
      </c>
      <c r="BG15" s="34">
        <v>22</v>
      </c>
      <c r="BN15" s="34">
        <v>1</v>
      </c>
      <c r="BO15" s="34">
        <v>20</v>
      </c>
      <c r="BP15" s="34">
        <v>2</v>
      </c>
      <c r="BQ15" s="34">
        <v>5</v>
      </c>
      <c r="BX15" s="34">
        <v>18</v>
      </c>
      <c r="CA15" s="34">
        <v>2</v>
      </c>
      <c r="CC15" s="34">
        <v>10</v>
      </c>
      <c r="CD15" s="34">
        <v>15</v>
      </c>
      <c r="CE15" s="34">
        <v>1</v>
      </c>
      <c r="CF15" s="34">
        <v>36</v>
      </c>
      <c r="CG15" s="34">
        <v>139</v>
      </c>
      <c r="CH15" s="34">
        <v>2</v>
      </c>
      <c r="CI15" s="34">
        <v>27</v>
      </c>
    </row>
    <row r="16" spans="1:121" x14ac:dyDescent="0.3">
      <c r="A16" s="22" t="s">
        <v>1373</v>
      </c>
      <c r="B16" s="22" t="s">
        <v>79</v>
      </c>
      <c r="C16" s="22" t="s">
        <v>2328</v>
      </c>
      <c r="D16" s="22" t="s">
        <v>2727</v>
      </c>
      <c r="E16" s="22">
        <v>2011</v>
      </c>
      <c r="G16" s="22" t="s">
        <v>914</v>
      </c>
      <c r="H16" s="22">
        <v>33.930774999999997</v>
      </c>
      <c r="I16" s="22">
        <v>-105.626942</v>
      </c>
      <c r="J16" s="22" t="s">
        <v>873</v>
      </c>
      <c r="K16" s="22" t="s">
        <v>879</v>
      </c>
      <c r="L16" s="22" t="s">
        <v>878</v>
      </c>
      <c r="M16" s="22" t="s">
        <v>1374</v>
      </c>
      <c r="N16" s="70" t="s">
        <v>3393</v>
      </c>
      <c r="O16" s="70" t="s">
        <v>3394</v>
      </c>
      <c r="W16" s="34">
        <v>50.42</v>
      </c>
      <c r="X16" s="34">
        <v>1.08</v>
      </c>
      <c r="Y16" s="34">
        <v>15.03</v>
      </c>
      <c r="Z16" s="34">
        <v>10.14</v>
      </c>
      <c r="AA16" s="34">
        <v>0.15</v>
      </c>
      <c r="AB16" s="34">
        <v>6.32</v>
      </c>
      <c r="AC16" s="34">
        <v>9.16</v>
      </c>
      <c r="AD16" s="34">
        <v>2.82</v>
      </c>
      <c r="AE16" s="34">
        <v>3.64</v>
      </c>
      <c r="AF16" s="34">
        <v>0.6</v>
      </c>
      <c r="AG16" s="34">
        <v>1.6</v>
      </c>
      <c r="AO16" s="34">
        <f t="shared" si="0"/>
        <v>100.96</v>
      </c>
      <c r="AP16" s="34" t="b">
        <f t="shared" si="1"/>
        <v>0</v>
      </c>
      <c r="AQ16" s="34" t="b">
        <f t="shared" si="2"/>
        <v>0</v>
      </c>
      <c r="AU16" s="34">
        <v>1E-3</v>
      </c>
      <c r="AV16" s="34">
        <v>0.5</v>
      </c>
      <c r="AW16" s="34">
        <v>6</v>
      </c>
      <c r="AY16" s="34">
        <v>1007</v>
      </c>
      <c r="BD16" s="34">
        <v>21</v>
      </c>
      <c r="BE16" s="34">
        <v>64</v>
      </c>
      <c r="BG16" s="34">
        <v>38</v>
      </c>
      <c r="BN16" s="34">
        <v>1</v>
      </c>
      <c r="BO16" s="34">
        <v>20</v>
      </c>
      <c r="BP16" s="34">
        <v>26</v>
      </c>
      <c r="BQ16" s="34">
        <v>12</v>
      </c>
      <c r="BX16" s="34">
        <v>115</v>
      </c>
      <c r="CA16" s="34">
        <v>3</v>
      </c>
      <c r="CC16" s="34">
        <v>5</v>
      </c>
      <c r="CD16" s="34">
        <v>140</v>
      </c>
      <c r="CE16" s="34">
        <v>1</v>
      </c>
      <c r="CF16" s="34">
        <v>31</v>
      </c>
      <c r="CG16" s="34">
        <v>92</v>
      </c>
      <c r="CH16" s="34">
        <v>41</v>
      </c>
      <c r="CI16" s="34">
        <v>30</v>
      </c>
    </row>
    <row r="17" spans="1:87" x14ac:dyDescent="0.3">
      <c r="A17" s="22" t="s">
        <v>1375</v>
      </c>
      <c r="B17" s="22" t="s">
        <v>79</v>
      </c>
      <c r="C17" s="22" t="s">
        <v>2328</v>
      </c>
      <c r="D17" s="22" t="s">
        <v>2727</v>
      </c>
      <c r="E17" s="22">
        <v>2011</v>
      </c>
      <c r="G17" s="22" t="s">
        <v>914</v>
      </c>
      <c r="H17" s="22">
        <v>33.839557999999997</v>
      </c>
      <c r="I17" s="22">
        <v>-105.652992</v>
      </c>
      <c r="J17" s="22" t="s">
        <v>873</v>
      </c>
      <c r="K17" s="22" t="s">
        <v>879</v>
      </c>
      <c r="L17" s="22" t="s">
        <v>878</v>
      </c>
      <c r="M17" s="22" t="s">
        <v>1357</v>
      </c>
      <c r="N17" s="70" t="s">
        <v>3393</v>
      </c>
      <c r="O17" s="70" t="s">
        <v>3394</v>
      </c>
      <c r="W17" s="34">
        <v>70.88</v>
      </c>
      <c r="X17" s="34">
        <v>0.34</v>
      </c>
      <c r="Y17" s="34">
        <v>16.940000000000001</v>
      </c>
      <c r="Z17" s="34">
        <v>0.42</v>
      </c>
      <c r="AA17" s="34">
        <v>0.02</v>
      </c>
      <c r="AB17" s="34">
        <v>0.24</v>
      </c>
      <c r="AC17" s="34">
        <v>1.96</v>
      </c>
      <c r="AD17" s="34">
        <v>8.5</v>
      </c>
      <c r="AE17" s="34">
        <v>0.46</v>
      </c>
      <c r="AF17" s="34">
        <v>0.17</v>
      </c>
      <c r="AG17" s="34">
        <v>2.1</v>
      </c>
      <c r="AO17" s="34">
        <f t="shared" si="0"/>
        <v>102.02999999999997</v>
      </c>
      <c r="AP17" s="34" t="b">
        <f t="shared" si="1"/>
        <v>1</v>
      </c>
      <c r="AQ17" s="34" t="b">
        <f t="shared" si="2"/>
        <v>1</v>
      </c>
      <c r="AU17" s="34">
        <v>1.1000000000000001E-3</v>
      </c>
      <c r="AV17" s="34">
        <v>0.1</v>
      </c>
      <c r="AW17" s="34">
        <v>2</v>
      </c>
      <c r="AY17" s="34">
        <v>102</v>
      </c>
      <c r="BD17" s="34">
        <v>1</v>
      </c>
      <c r="BE17" s="34">
        <v>34</v>
      </c>
      <c r="BG17" s="34">
        <v>6</v>
      </c>
      <c r="BN17" s="34">
        <v>1</v>
      </c>
      <c r="BO17" s="34">
        <v>20</v>
      </c>
      <c r="BP17" s="34">
        <v>2</v>
      </c>
      <c r="BQ17" s="34">
        <v>2</v>
      </c>
      <c r="BX17" s="34">
        <v>22</v>
      </c>
      <c r="CA17" s="34">
        <v>4</v>
      </c>
      <c r="CC17" s="34">
        <v>5</v>
      </c>
      <c r="CD17" s="34">
        <v>7</v>
      </c>
      <c r="CE17" s="34">
        <v>1</v>
      </c>
      <c r="CF17" s="34">
        <v>16</v>
      </c>
      <c r="CG17" s="34">
        <v>108</v>
      </c>
      <c r="CH17" s="34">
        <v>4</v>
      </c>
      <c r="CI17" s="34">
        <v>22</v>
      </c>
    </row>
    <row r="18" spans="1:87" x14ac:dyDescent="0.3">
      <c r="A18" s="22" t="s">
        <v>1376</v>
      </c>
      <c r="B18" s="22" t="s">
        <v>79</v>
      </c>
      <c r="C18" s="22" t="s">
        <v>2328</v>
      </c>
      <c r="D18" s="22" t="s">
        <v>2727</v>
      </c>
      <c r="E18" s="22">
        <v>2011</v>
      </c>
      <c r="G18" s="22" t="s">
        <v>914</v>
      </c>
      <c r="H18" s="22">
        <v>33.846519000000001</v>
      </c>
      <c r="I18" s="22">
        <v>-105.67340900000001</v>
      </c>
      <c r="J18" s="22" t="s">
        <v>873</v>
      </c>
      <c r="K18" s="22" t="s">
        <v>879</v>
      </c>
      <c r="L18" s="22" t="s">
        <v>878</v>
      </c>
      <c r="M18" s="22" t="s">
        <v>1357</v>
      </c>
      <c r="N18" s="70" t="s">
        <v>3393</v>
      </c>
      <c r="O18" s="70" t="s">
        <v>3394</v>
      </c>
      <c r="W18" s="34">
        <v>67.33</v>
      </c>
      <c r="X18" s="34">
        <v>0.37</v>
      </c>
      <c r="Y18" s="34">
        <v>15.75</v>
      </c>
      <c r="Z18" s="34">
        <v>3.38</v>
      </c>
      <c r="AA18" s="34">
        <v>0.05</v>
      </c>
      <c r="AB18" s="34">
        <v>1.1100000000000001</v>
      </c>
      <c r="AC18" s="34">
        <v>2.83</v>
      </c>
      <c r="AD18" s="34">
        <v>4.25</v>
      </c>
      <c r="AE18" s="34">
        <v>3.13</v>
      </c>
      <c r="AF18" s="34">
        <v>0.18</v>
      </c>
      <c r="AG18" s="34">
        <v>1</v>
      </c>
      <c r="AO18" s="34">
        <f t="shared" si="0"/>
        <v>99.38</v>
      </c>
      <c r="AP18" s="34" t="b">
        <f t="shared" si="1"/>
        <v>0</v>
      </c>
      <c r="AQ18" s="34" t="b">
        <f t="shared" si="2"/>
        <v>0</v>
      </c>
      <c r="AU18" s="34">
        <v>1.1000000000000001E-3</v>
      </c>
      <c r="AV18" s="34">
        <v>0.2</v>
      </c>
      <c r="AW18" s="34">
        <v>2</v>
      </c>
      <c r="AY18" s="34">
        <v>204</v>
      </c>
      <c r="BD18" s="34">
        <v>5</v>
      </c>
      <c r="BE18" s="34">
        <v>48</v>
      </c>
      <c r="BG18" s="34">
        <v>63</v>
      </c>
      <c r="BN18" s="34">
        <v>2</v>
      </c>
      <c r="BO18" s="34">
        <v>20</v>
      </c>
      <c r="BP18" s="34">
        <v>6</v>
      </c>
      <c r="BQ18" s="34">
        <v>6</v>
      </c>
      <c r="BX18" s="34">
        <v>25</v>
      </c>
      <c r="CA18" s="34">
        <v>4</v>
      </c>
      <c r="CC18" s="34">
        <v>5</v>
      </c>
      <c r="CD18" s="34">
        <v>38</v>
      </c>
      <c r="CE18" s="34">
        <v>1</v>
      </c>
      <c r="CF18" s="34">
        <v>18</v>
      </c>
      <c r="CG18" s="34">
        <v>111</v>
      </c>
      <c r="CH18" s="34">
        <v>14</v>
      </c>
      <c r="CI18" s="34">
        <v>10</v>
      </c>
    </row>
    <row r="19" spans="1:87" x14ac:dyDescent="0.3">
      <c r="A19" s="22" t="s">
        <v>1377</v>
      </c>
      <c r="B19" s="22" t="s">
        <v>79</v>
      </c>
      <c r="C19" s="22" t="s">
        <v>2328</v>
      </c>
      <c r="D19" s="22" t="s">
        <v>2727</v>
      </c>
      <c r="E19" s="22">
        <v>2011</v>
      </c>
      <c r="G19" s="22" t="s">
        <v>914</v>
      </c>
      <c r="H19" s="22">
        <v>33.839616999999997</v>
      </c>
      <c r="I19" s="22">
        <v>-105.674738</v>
      </c>
      <c r="J19" s="22" t="s">
        <v>873</v>
      </c>
      <c r="K19" s="22" t="s">
        <v>879</v>
      </c>
      <c r="L19" s="22" t="s">
        <v>878</v>
      </c>
      <c r="M19" s="22" t="s">
        <v>1357</v>
      </c>
      <c r="N19" s="70" t="s">
        <v>3393</v>
      </c>
      <c r="O19" s="70" t="s">
        <v>3394</v>
      </c>
      <c r="W19" s="34">
        <v>70.989999999999995</v>
      </c>
      <c r="X19" s="34">
        <v>0.41</v>
      </c>
      <c r="Y19" s="34">
        <v>16.53</v>
      </c>
      <c r="Z19" s="34">
        <v>3.24</v>
      </c>
      <c r="AA19" s="34">
        <v>0.01</v>
      </c>
      <c r="AB19" s="34">
        <v>0.34</v>
      </c>
      <c r="AC19" s="34">
        <v>0.66</v>
      </c>
      <c r="AD19" s="34">
        <v>4.1100000000000003</v>
      </c>
      <c r="AE19" s="34">
        <v>3.22</v>
      </c>
      <c r="AF19" s="34">
        <v>0.21</v>
      </c>
      <c r="AG19" s="34">
        <v>2.8</v>
      </c>
      <c r="AO19" s="34">
        <f t="shared" si="0"/>
        <v>102.51999999999998</v>
      </c>
      <c r="AP19" s="34" t="b">
        <f t="shared" si="1"/>
        <v>0</v>
      </c>
      <c r="AQ19" s="34" t="b">
        <f t="shared" si="2"/>
        <v>0</v>
      </c>
      <c r="AU19" s="34">
        <v>5.0000000000000001E-3</v>
      </c>
      <c r="AV19" s="34">
        <v>0.1</v>
      </c>
      <c r="AW19" s="34">
        <v>2</v>
      </c>
      <c r="AY19" s="34">
        <v>747</v>
      </c>
      <c r="BD19" s="34">
        <v>5</v>
      </c>
      <c r="BE19" s="34">
        <v>29</v>
      </c>
      <c r="BG19" s="34">
        <v>68</v>
      </c>
      <c r="BN19" s="34">
        <v>4</v>
      </c>
      <c r="BO19" s="34">
        <v>20</v>
      </c>
      <c r="BP19" s="34">
        <v>4</v>
      </c>
      <c r="BQ19" s="34">
        <v>5</v>
      </c>
      <c r="BX19" s="34">
        <v>25</v>
      </c>
      <c r="CA19" s="34">
        <v>3</v>
      </c>
      <c r="CC19" s="34">
        <v>5</v>
      </c>
      <c r="CD19" s="34">
        <v>15</v>
      </c>
      <c r="CE19" s="34">
        <v>2</v>
      </c>
      <c r="CF19" s="34">
        <v>16</v>
      </c>
      <c r="CG19" s="34">
        <v>127</v>
      </c>
      <c r="CH19" s="34">
        <v>14</v>
      </c>
      <c r="CI19" s="34">
        <v>17</v>
      </c>
    </row>
    <row r="20" spans="1:87" x14ac:dyDescent="0.3">
      <c r="A20" s="22" t="s">
        <v>1378</v>
      </c>
      <c r="B20" s="22" t="s">
        <v>79</v>
      </c>
      <c r="C20" s="22" t="s">
        <v>2328</v>
      </c>
      <c r="D20" s="22" t="s">
        <v>2727</v>
      </c>
      <c r="E20" s="22">
        <v>2011</v>
      </c>
      <c r="G20" s="22" t="s">
        <v>914</v>
      </c>
      <c r="H20" s="22">
        <v>33.851137999999999</v>
      </c>
      <c r="I20" s="22">
        <v>-105.676818</v>
      </c>
      <c r="J20" s="22" t="s">
        <v>873</v>
      </c>
      <c r="K20" s="22" t="s">
        <v>879</v>
      </c>
      <c r="L20" s="22" t="s">
        <v>878</v>
      </c>
      <c r="M20" s="22" t="s">
        <v>1357</v>
      </c>
      <c r="N20" s="70" t="s">
        <v>3393</v>
      </c>
      <c r="O20" s="70" t="s">
        <v>3394</v>
      </c>
      <c r="W20" s="34">
        <v>66.06</v>
      </c>
      <c r="X20" s="34">
        <v>0.52</v>
      </c>
      <c r="Y20" s="34">
        <v>16.2</v>
      </c>
      <c r="Z20" s="34">
        <v>4.29</v>
      </c>
      <c r="AA20" s="34">
        <v>0.06</v>
      </c>
      <c r="AB20" s="34">
        <v>1.23</v>
      </c>
      <c r="AC20" s="34">
        <v>3.96</v>
      </c>
      <c r="AD20" s="34">
        <v>4.41</v>
      </c>
      <c r="AE20" s="34">
        <v>2.63</v>
      </c>
      <c r="AF20" s="34">
        <v>0.23</v>
      </c>
      <c r="AG20" s="34">
        <v>1.2</v>
      </c>
      <c r="AO20" s="34">
        <f t="shared" si="0"/>
        <v>100.79</v>
      </c>
      <c r="AP20" s="34" t="b">
        <f t="shared" si="1"/>
        <v>0</v>
      </c>
      <c r="AQ20" s="34" t="b">
        <f t="shared" si="2"/>
        <v>0</v>
      </c>
      <c r="AU20" s="34">
        <v>1E-3</v>
      </c>
      <c r="AV20" s="34">
        <v>0.1</v>
      </c>
      <c r="AW20" s="34">
        <v>5</v>
      </c>
      <c r="AY20" s="34">
        <v>1813</v>
      </c>
      <c r="BD20" s="34">
        <v>3</v>
      </c>
      <c r="BE20" s="34">
        <v>10</v>
      </c>
      <c r="BG20" s="34">
        <v>9</v>
      </c>
      <c r="BN20" s="34">
        <v>1</v>
      </c>
      <c r="BO20" s="34">
        <v>44</v>
      </c>
      <c r="BP20" s="34">
        <v>2</v>
      </c>
      <c r="BQ20" s="34">
        <v>16</v>
      </c>
      <c r="BX20" s="34">
        <v>31</v>
      </c>
      <c r="CA20" s="34">
        <v>5</v>
      </c>
      <c r="CC20" s="34">
        <v>2</v>
      </c>
      <c r="CD20" s="34">
        <v>36</v>
      </c>
      <c r="CE20" s="34">
        <v>1</v>
      </c>
      <c r="CF20" s="34">
        <v>25</v>
      </c>
      <c r="CG20" s="34">
        <v>126</v>
      </c>
      <c r="CH20" s="34">
        <v>25</v>
      </c>
      <c r="CI20" s="34">
        <v>41</v>
      </c>
    </row>
    <row r="21" spans="1:87" x14ac:dyDescent="0.3">
      <c r="A21" s="22" t="s">
        <v>1379</v>
      </c>
      <c r="B21" s="22" t="s">
        <v>79</v>
      </c>
      <c r="C21" s="22" t="s">
        <v>2328</v>
      </c>
      <c r="D21" s="22" t="s">
        <v>2727</v>
      </c>
      <c r="E21" s="22">
        <v>2011</v>
      </c>
      <c r="G21" s="22" t="s">
        <v>914</v>
      </c>
      <c r="H21" s="22">
        <v>33.853814</v>
      </c>
      <c r="I21" s="22">
        <v>-105.785965</v>
      </c>
      <c r="J21" s="22" t="s">
        <v>873</v>
      </c>
      <c r="K21" s="22" t="s">
        <v>879</v>
      </c>
      <c r="L21" s="22" t="s">
        <v>878</v>
      </c>
      <c r="M21" s="22" t="s">
        <v>1357</v>
      </c>
      <c r="N21" s="70" t="s">
        <v>3393</v>
      </c>
      <c r="O21" s="70" t="s">
        <v>3394</v>
      </c>
      <c r="W21" s="34">
        <v>70.47</v>
      </c>
      <c r="X21" s="34">
        <v>0.41</v>
      </c>
      <c r="Y21" s="34">
        <v>16.64</v>
      </c>
      <c r="Z21" s="34">
        <v>2.99</v>
      </c>
      <c r="AA21" s="34">
        <v>0.04</v>
      </c>
      <c r="AB21" s="34">
        <v>0.11</v>
      </c>
      <c r="AC21" s="34">
        <v>0.61</v>
      </c>
      <c r="AD21" s="34">
        <v>8.0500000000000007</v>
      </c>
      <c r="AE21" s="34">
        <v>0.31</v>
      </c>
      <c r="AF21" s="34">
        <v>0.24</v>
      </c>
      <c r="AG21" s="34">
        <v>1.7</v>
      </c>
      <c r="AO21" s="34">
        <f t="shared" si="0"/>
        <v>101.57</v>
      </c>
      <c r="AP21" s="34" t="b">
        <f t="shared" si="1"/>
        <v>0</v>
      </c>
      <c r="AQ21" s="34" t="b">
        <f t="shared" si="2"/>
        <v>0</v>
      </c>
      <c r="AU21" s="34">
        <v>5.0000000000000001E-3</v>
      </c>
      <c r="AV21" s="34">
        <v>0.1</v>
      </c>
      <c r="AW21" s="34">
        <v>2</v>
      </c>
      <c r="AY21" s="34">
        <v>104</v>
      </c>
      <c r="BD21" s="34">
        <v>3</v>
      </c>
      <c r="BE21" s="34">
        <v>27</v>
      </c>
      <c r="BG21" s="34">
        <v>8</v>
      </c>
      <c r="BN21" s="34">
        <v>3</v>
      </c>
      <c r="BO21" s="34">
        <v>32</v>
      </c>
      <c r="BP21" s="34">
        <v>3</v>
      </c>
      <c r="BQ21" s="34">
        <v>4</v>
      </c>
      <c r="BX21" s="34">
        <v>22</v>
      </c>
      <c r="CA21" s="34">
        <v>6</v>
      </c>
      <c r="CC21" s="34">
        <v>5</v>
      </c>
      <c r="CD21" s="34">
        <v>31</v>
      </c>
      <c r="CE21" s="34">
        <v>1</v>
      </c>
      <c r="CF21" s="34">
        <v>20</v>
      </c>
      <c r="CG21" s="34">
        <v>113</v>
      </c>
      <c r="CH21" s="34">
        <v>16</v>
      </c>
      <c r="CI21" s="34">
        <v>38</v>
      </c>
    </row>
    <row r="22" spans="1:87" x14ac:dyDescent="0.3">
      <c r="A22" s="22" t="s">
        <v>1380</v>
      </c>
      <c r="B22" s="22" t="s">
        <v>79</v>
      </c>
      <c r="C22" s="22" t="s">
        <v>2328</v>
      </c>
      <c r="D22" s="22" t="s">
        <v>2727</v>
      </c>
      <c r="E22" s="22">
        <v>2011</v>
      </c>
      <c r="G22" s="22" t="s">
        <v>914</v>
      </c>
      <c r="H22" s="22">
        <v>33.855269</v>
      </c>
      <c r="I22" s="22">
        <v>-105.67950999999999</v>
      </c>
      <c r="J22" s="22" t="s">
        <v>873</v>
      </c>
      <c r="K22" s="22" t="s">
        <v>879</v>
      </c>
      <c r="L22" s="22" t="s">
        <v>878</v>
      </c>
      <c r="M22" s="22" t="s">
        <v>1357</v>
      </c>
      <c r="N22" s="70" t="s">
        <v>3393</v>
      </c>
      <c r="O22" s="70" t="s">
        <v>3394</v>
      </c>
      <c r="W22" s="34">
        <v>70.760000000000005</v>
      </c>
      <c r="X22" s="34">
        <v>0.39</v>
      </c>
      <c r="Y22" s="34">
        <v>16.170000000000002</v>
      </c>
      <c r="Z22" s="34">
        <v>3.85</v>
      </c>
      <c r="AA22" s="34">
        <v>0.11</v>
      </c>
      <c r="AB22" s="34">
        <v>0.62</v>
      </c>
      <c r="AC22" s="34">
        <v>0.67</v>
      </c>
      <c r="AD22" s="34">
        <v>3.18</v>
      </c>
      <c r="AE22" s="34">
        <v>3.56</v>
      </c>
      <c r="AF22" s="34">
        <v>0.22</v>
      </c>
      <c r="AG22" s="34">
        <v>2.7</v>
      </c>
      <c r="AO22" s="34">
        <f t="shared" si="0"/>
        <v>102.23000000000002</v>
      </c>
      <c r="AP22" s="34" t="b">
        <f t="shared" si="1"/>
        <v>0</v>
      </c>
      <c r="AQ22" s="34" t="b">
        <f t="shared" si="2"/>
        <v>0</v>
      </c>
      <c r="AU22" s="34">
        <v>1.4E-2</v>
      </c>
      <c r="AV22" s="34">
        <v>0.1</v>
      </c>
      <c r="AW22" s="34">
        <v>2</v>
      </c>
      <c r="AY22" s="34">
        <v>166</v>
      </c>
      <c r="BD22" s="34">
        <v>8</v>
      </c>
      <c r="BE22" s="34">
        <v>41</v>
      </c>
      <c r="BG22" s="34">
        <v>5</v>
      </c>
      <c r="BN22" s="34">
        <v>1</v>
      </c>
      <c r="BO22" s="34">
        <v>59</v>
      </c>
      <c r="BP22" s="34">
        <v>16</v>
      </c>
      <c r="BQ22" s="34">
        <v>2</v>
      </c>
      <c r="BX22" s="34">
        <v>25</v>
      </c>
      <c r="CA22" s="34">
        <v>3</v>
      </c>
      <c r="CC22" s="34">
        <v>6</v>
      </c>
      <c r="CD22" s="34">
        <v>34</v>
      </c>
      <c r="CE22" s="34">
        <v>1</v>
      </c>
      <c r="CF22" s="34">
        <v>20</v>
      </c>
      <c r="CG22" s="34">
        <v>118</v>
      </c>
      <c r="CH22" s="34">
        <v>32</v>
      </c>
      <c r="CI22" s="34">
        <v>26</v>
      </c>
    </row>
    <row r="23" spans="1:87" x14ac:dyDescent="0.3">
      <c r="A23" s="22" t="s">
        <v>1381</v>
      </c>
      <c r="B23" s="22" t="s">
        <v>79</v>
      </c>
      <c r="C23" s="22" t="s">
        <v>2328</v>
      </c>
      <c r="D23" s="22" t="s">
        <v>2727</v>
      </c>
      <c r="E23" s="22">
        <v>2011</v>
      </c>
      <c r="G23" s="22" t="s">
        <v>914</v>
      </c>
      <c r="H23" s="22">
        <v>33.854821000000001</v>
      </c>
      <c r="I23" s="22">
        <v>-105.680684</v>
      </c>
      <c r="J23" s="22" t="s">
        <v>873</v>
      </c>
      <c r="K23" s="22" t="s">
        <v>879</v>
      </c>
      <c r="L23" s="22" t="s">
        <v>878</v>
      </c>
      <c r="M23" s="22" t="s">
        <v>1357</v>
      </c>
      <c r="N23" s="70" t="s">
        <v>3393</v>
      </c>
      <c r="O23" s="70" t="s">
        <v>3394</v>
      </c>
      <c r="W23" s="34">
        <v>69.489999999999995</v>
      </c>
      <c r="X23" s="34">
        <v>0.42</v>
      </c>
      <c r="Y23" s="34">
        <v>16.149999999999999</v>
      </c>
      <c r="Z23" s="34">
        <v>3.38</v>
      </c>
      <c r="AA23" s="34">
        <v>7.0000000000000007E-2</v>
      </c>
      <c r="AB23" s="34">
        <v>0.49</v>
      </c>
      <c r="AC23" s="34">
        <v>1.91</v>
      </c>
      <c r="AD23" s="34">
        <v>6.92</v>
      </c>
      <c r="AE23" s="34">
        <v>0.65</v>
      </c>
      <c r="AF23" s="34">
        <v>0.32</v>
      </c>
      <c r="AG23" s="34">
        <v>2.9</v>
      </c>
      <c r="AO23" s="34">
        <f t="shared" si="0"/>
        <v>102.69999999999999</v>
      </c>
      <c r="AP23" s="34" t="b">
        <f t="shared" si="1"/>
        <v>0</v>
      </c>
      <c r="AQ23" s="34" t="b">
        <f t="shared" si="2"/>
        <v>0</v>
      </c>
      <c r="AU23" s="34">
        <v>2E-3</v>
      </c>
      <c r="AV23" s="34">
        <v>0.1</v>
      </c>
      <c r="AW23" s="34">
        <v>2</v>
      </c>
      <c r="AY23" s="34">
        <v>227</v>
      </c>
      <c r="BD23" s="34">
        <v>5</v>
      </c>
      <c r="BE23" s="34">
        <v>33</v>
      </c>
      <c r="BG23" s="34">
        <v>4</v>
      </c>
      <c r="BN23" s="34">
        <v>1</v>
      </c>
      <c r="BO23" s="34">
        <v>20</v>
      </c>
      <c r="BP23" s="34">
        <v>6</v>
      </c>
      <c r="BQ23" s="34">
        <v>4</v>
      </c>
      <c r="BX23" s="34">
        <v>39</v>
      </c>
      <c r="CA23" s="34">
        <v>5</v>
      </c>
      <c r="CC23" s="34">
        <v>5</v>
      </c>
      <c r="CD23" s="34">
        <v>32</v>
      </c>
      <c r="CE23" s="34">
        <v>1</v>
      </c>
      <c r="CF23" s="34">
        <v>21</v>
      </c>
      <c r="CG23" s="34">
        <v>120</v>
      </c>
      <c r="CH23" s="34">
        <v>28</v>
      </c>
      <c r="CI23" s="34">
        <v>28</v>
      </c>
    </row>
    <row r="24" spans="1:87" x14ac:dyDescent="0.3">
      <c r="A24" s="22" t="s">
        <v>1382</v>
      </c>
      <c r="B24" s="22" t="s">
        <v>79</v>
      </c>
      <c r="C24" s="22" t="s">
        <v>2328</v>
      </c>
      <c r="D24" s="22" t="s">
        <v>2727</v>
      </c>
      <c r="E24" s="22">
        <v>2011</v>
      </c>
      <c r="G24" s="22" t="s">
        <v>914</v>
      </c>
      <c r="H24" s="22">
        <v>33.847047000000003</v>
      </c>
      <c r="I24" s="22">
        <v>-105.679164</v>
      </c>
      <c r="J24" s="22" t="s">
        <v>873</v>
      </c>
      <c r="K24" s="22" t="s">
        <v>879</v>
      </c>
      <c r="L24" s="22" t="s">
        <v>878</v>
      </c>
      <c r="M24" s="22" t="s">
        <v>1357</v>
      </c>
      <c r="N24" s="70" t="s">
        <v>3393</v>
      </c>
      <c r="O24" s="70" t="s">
        <v>3394</v>
      </c>
      <c r="W24" s="34">
        <v>64.430000000000007</v>
      </c>
      <c r="X24" s="34">
        <v>0.51</v>
      </c>
      <c r="Y24" s="34">
        <v>16.71</v>
      </c>
      <c r="Z24" s="34">
        <v>4.0999999999999996</v>
      </c>
      <c r="AA24" s="34">
        <v>0.04</v>
      </c>
      <c r="AB24" s="34">
        <v>0.73</v>
      </c>
      <c r="AC24" s="34">
        <v>2.4900000000000002</v>
      </c>
      <c r="AD24" s="34">
        <v>5.33</v>
      </c>
      <c r="AE24" s="34">
        <v>3.2</v>
      </c>
      <c r="AF24" s="34">
        <v>0.28000000000000003</v>
      </c>
      <c r="AG24" s="34">
        <v>1.6</v>
      </c>
      <c r="AO24" s="34">
        <f t="shared" si="0"/>
        <v>99.42</v>
      </c>
      <c r="AP24" s="34" t="b">
        <f t="shared" si="1"/>
        <v>0</v>
      </c>
      <c r="AQ24" s="34" t="b">
        <f t="shared" si="2"/>
        <v>0</v>
      </c>
      <c r="AU24" s="34">
        <v>1.7999999999999999E-2</v>
      </c>
      <c r="AV24" s="34">
        <v>0.1</v>
      </c>
      <c r="AW24" s="34">
        <v>2</v>
      </c>
      <c r="AY24" s="34">
        <v>59</v>
      </c>
      <c r="BD24" s="34">
        <v>3</v>
      </c>
      <c r="BE24" s="34">
        <v>30</v>
      </c>
      <c r="BG24" s="34">
        <v>40</v>
      </c>
      <c r="BN24" s="34">
        <v>1</v>
      </c>
      <c r="BO24" s="34">
        <v>20</v>
      </c>
      <c r="BP24" s="34">
        <v>2</v>
      </c>
      <c r="BQ24" s="34">
        <v>11</v>
      </c>
      <c r="BX24" s="34">
        <v>30</v>
      </c>
      <c r="CA24" s="34">
        <v>4</v>
      </c>
      <c r="CC24" s="34">
        <v>5</v>
      </c>
      <c r="CD24" s="34">
        <v>27</v>
      </c>
      <c r="CE24" s="34">
        <v>1</v>
      </c>
      <c r="CF24" s="34">
        <v>24</v>
      </c>
      <c r="CG24" s="34">
        <v>161</v>
      </c>
      <c r="CH24" s="34">
        <v>21</v>
      </c>
      <c r="CI24" s="34">
        <v>43</v>
      </c>
    </row>
    <row r="25" spans="1:87" x14ac:dyDescent="0.3">
      <c r="A25" s="22" t="s">
        <v>1383</v>
      </c>
      <c r="B25" s="22" t="s">
        <v>79</v>
      </c>
      <c r="C25" s="22" t="s">
        <v>2328</v>
      </c>
      <c r="D25" s="22" t="s">
        <v>2727</v>
      </c>
      <c r="E25" s="22">
        <v>2011</v>
      </c>
      <c r="G25" s="22" t="s">
        <v>914</v>
      </c>
      <c r="H25" s="22">
        <v>33.845404000000002</v>
      </c>
      <c r="I25" s="22">
        <v>-105.664537</v>
      </c>
      <c r="J25" s="22" t="s">
        <v>873</v>
      </c>
      <c r="K25" s="22" t="s">
        <v>879</v>
      </c>
      <c r="L25" s="22" t="s">
        <v>878</v>
      </c>
      <c r="M25" s="22" t="s">
        <v>1384</v>
      </c>
      <c r="N25" s="70" t="s">
        <v>3393</v>
      </c>
      <c r="O25" s="70" t="s">
        <v>3394</v>
      </c>
      <c r="W25" s="34">
        <v>68</v>
      </c>
      <c r="X25" s="34">
        <v>0.47</v>
      </c>
      <c r="Y25" s="34">
        <v>16.57</v>
      </c>
      <c r="Z25" s="34">
        <v>2.0699999999999998</v>
      </c>
      <c r="AA25" s="34">
        <v>0.03</v>
      </c>
      <c r="AB25" s="34">
        <v>1.36</v>
      </c>
      <c r="AC25" s="34">
        <v>2.92</v>
      </c>
      <c r="AD25" s="34">
        <v>5.31</v>
      </c>
      <c r="AE25" s="34">
        <v>2.63</v>
      </c>
      <c r="AF25" s="34">
        <v>0.25</v>
      </c>
      <c r="AG25" s="34">
        <v>1.6</v>
      </c>
      <c r="AO25" s="34">
        <f t="shared" si="0"/>
        <v>101.20999999999998</v>
      </c>
      <c r="AP25" s="34" t="b">
        <f t="shared" si="1"/>
        <v>0</v>
      </c>
      <c r="AQ25" s="34" t="b">
        <f t="shared" si="2"/>
        <v>0</v>
      </c>
      <c r="AU25" s="34">
        <v>0.01</v>
      </c>
      <c r="AV25" s="34">
        <v>0.1</v>
      </c>
      <c r="AW25" s="34">
        <v>2</v>
      </c>
      <c r="AY25" s="34">
        <v>59</v>
      </c>
      <c r="BD25" s="34">
        <v>3</v>
      </c>
      <c r="BE25" s="34">
        <v>30</v>
      </c>
      <c r="BG25" s="34">
        <v>40</v>
      </c>
      <c r="BN25" s="34">
        <v>1</v>
      </c>
      <c r="BO25" s="34">
        <v>20</v>
      </c>
      <c r="BP25" s="34">
        <v>2</v>
      </c>
      <c r="BQ25" s="34">
        <v>11</v>
      </c>
      <c r="BX25" s="34">
        <v>30</v>
      </c>
      <c r="CA25" s="34">
        <v>4</v>
      </c>
      <c r="CC25" s="34">
        <v>5</v>
      </c>
      <c r="CD25" s="34">
        <v>27</v>
      </c>
      <c r="CE25" s="34">
        <v>1</v>
      </c>
      <c r="CF25" s="34">
        <v>24</v>
      </c>
      <c r="CG25" s="34">
        <v>161</v>
      </c>
      <c r="CH25" s="34">
        <v>21</v>
      </c>
      <c r="CI25" s="34">
        <v>88</v>
      </c>
    </row>
    <row r="26" spans="1:87" x14ac:dyDescent="0.3">
      <c r="A26" s="22" t="s">
        <v>1385</v>
      </c>
      <c r="B26" s="22" t="s">
        <v>79</v>
      </c>
      <c r="C26" s="22" t="s">
        <v>2328</v>
      </c>
      <c r="D26" s="22" t="s">
        <v>2727</v>
      </c>
      <c r="E26" s="22">
        <v>2011</v>
      </c>
      <c r="G26" s="22" t="s">
        <v>914</v>
      </c>
      <c r="H26" s="22">
        <v>33.841374000000002</v>
      </c>
      <c r="I26" s="22">
        <v>-105.674201</v>
      </c>
      <c r="J26" s="22" t="s">
        <v>873</v>
      </c>
      <c r="K26" s="22" t="s">
        <v>879</v>
      </c>
      <c r="L26" s="22" t="s">
        <v>878</v>
      </c>
      <c r="M26" s="22" t="s">
        <v>1386</v>
      </c>
      <c r="N26" s="70" t="s">
        <v>3393</v>
      </c>
      <c r="O26" s="70" t="s">
        <v>3394</v>
      </c>
      <c r="W26" s="34">
        <v>52.51</v>
      </c>
      <c r="X26" s="34">
        <v>1.91</v>
      </c>
      <c r="Y26" s="34">
        <v>14.64</v>
      </c>
      <c r="Z26" s="34">
        <v>10.37</v>
      </c>
      <c r="AA26" s="34">
        <v>0.13</v>
      </c>
      <c r="AB26" s="34">
        <v>6.79</v>
      </c>
      <c r="AC26" s="34">
        <v>9.08</v>
      </c>
      <c r="AD26" s="34">
        <v>2.78</v>
      </c>
      <c r="AE26" s="34">
        <v>0.68</v>
      </c>
      <c r="AF26" s="34">
        <v>0.31</v>
      </c>
      <c r="AG26" s="34">
        <v>4.4000000000000004</v>
      </c>
      <c r="AO26" s="34">
        <f t="shared" si="0"/>
        <v>103.60000000000002</v>
      </c>
      <c r="AP26" s="34" t="b">
        <f t="shared" si="1"/>
        <v>0</v>
      </c>
      <c r="AQ26" s="34" t="b">
        <f t="shared" si="2"/>
        <v>0</v>
      </c>
      <c r="AU26" s="34">
        <v>5.0000000000000001E-3</v>
      </c>
      <c r="AV26" s="34">
        <v>0.1</v>
      </c>
      <c r="AW26" s="34">
        <v>7</v>
      </c>
      <c r="AY26" s="34">
        <v>92</v>
      </c>
      <c r="BD26" s="34">
        <v>22</v>
      </c>
      <c r="BE26" s="34">
        <v>60</v>
      </c>
      <c r="BG26" s="34">
        <v>31</v>
      </c>
      <c r="BN26" s="34">
        <v>1</v>
      </c>
      <c r="BO26" s="34">
        <v>20</v>
      </c>
      <c r="BP26" s="34">
        <v>34</v>
      </c>
      <c r="BQ26" s="34">
        <v>2</v>
      </c>
      <c r="BX26" s="34">
        <v>111</v>
      </c>
      <c r="CA26" s="34">
        <v>1</v>
      </c>
      <c r="CC26" s="34">
        <v>5</v>
      </c>
      <c r="CD26" s="34">
        <v>104</v>
      </c>
      <c r="CE26" s="34">
        <v>1</v>
      </c>
      <c r="CF26" s="34">
        <v>25</v>
      </c>
      <c r="CG26" s="34">
        <v>130</v>
      </c>
      <c r="CH26" s="34">
        <v>93</v>
      </c>
      <c r="CI26" s="34">
        <v>26</v>
      </c>
    </row>
    <row r="27" spans="1:87" x14ac:dyDescent="0.3">
      <c r="A27" s="22" t="s">
        <v>1387</v>
      </c>
      <c r="B27" s="22" t="s">
        <v>79</v>
      </c>
      <c r="C27" s="22" t="s">
        <v>2328</v>
      </c>
      <c r="D27" s="22" t="s">
        <v>2727</v>
      </c>
      <c r="E27" s="22">
        <v>2011</v>
      </c>
      <c r="G27" s="22" t="s">
        <v>914</v>
      </c>
      <c r="H27" s="22">
        <v>33.841327999999997</v>
      </c>
      <c r="I27" s="22">
        <v>-105.672709</v>
      </c>
      <c r="J27" s="22" t="s">
        <v>873</v>
      </c>
      <c r="K27" s="22" t="s">
        <v>879</v>
      </c>
      <c r="L27" s="22" t="s">
        <v>878</v>
      </c>
      <c r="M27" s="22" t="s">
        <v>1386</v>
      </c>
      <c r="N27" s="70" t="s">
        <v>3393</v>
      </c>
      <c r="O27" s="70" t="s">
        <v>3394</v>
      </c>
      <c r="W27" s="34">
        <v>51.56</v>
      </c>
      <c r="X27" s="34">
        <v>2.2999999999999998</v>
      </c>
      <c r="Y27" s="34">
        <v>14.9</v>
      </c>
      <c r="Z27" s="34">
        <v>11.69</v>
      </c>
      <c r="AA27" s="34">
        <v>0.14000000000000001</v>
      </c>
      <c r="AB27" s="34">
        <v>5.88</v>
      </c>
      <c r="AC27" s="34">
        <v>8.41</v>
      </c>
      <c r="AD27" s="34">
        <v>2.77</v>
      </c>
      <c r="AE27" s="34">
        <v>0.72</v>
      </c>
      <c r="AF27" s="34">
        <v>0.49</v>
      </c>
      <c r="AG27" s="34">
        <v>5.7</v>
      </c>
      <c r="AO27" s="34">
        <f t="shared" si="0"/>
        <v>104.55999999999999</v>
      </c>
      <c r="AP27" s="34" t="b">
        <f t="shared" si="1"/>
        <v>0</v>
      </c>
      <c r="AQ27" s="34" t="b">
        <f t="shared" si="2"/>
        <v>0</v>
      </c>
      <c r="AU27" s="34">
        <v>8.0000000000000002E-3</v>
      </c>
      <c r="AV27" s="34">
        <v>0.2</v>
      </c>
      <c r="AW27" s="34">
        <v>7</v>
      </c>
      <c r="AY27" s="34">
        <v>142</v>
      </c>
      <c r="BD27" s="34">
        <v>25</v>
      </c>
      <c r="BE27" s="34">
        <v>105</v>
      </c>
      <c r="BG27" s="34">
        <v>126</v>
      </c>
      <c r="BN27" s="34">
        <v>1</v>
      </c>
      <c r="BO27" s="34">
        <v>20</v>
      </c>
      <c r="BP27" s="34">
        <v>43</v>
      </c>
      <c r="BQ27" s="34">
        <v>11</v>
      </c>
      <c r="BX27" s="34">
        <v>115</v>
      </c>
      <c r="CA27" s="34">
        <v>1</v>
      </c>
      <c r="CC27" s="34">
        <v>5</v>
      </c>
      <c r="CD27" s="34">
        <v>112</v>
      </c>
      <c r="CE27" s="34">
        <v>1</v>
      </c>
      <c r="CF27" s="34">
        <v>25</v>
      </c>
      <c r="CG27" s="34">
        <v>170</v>
      </c>
      <c r="CH27" s="34">
        <v>105</v>
      </c>
      <c r="CI27" s="34">
        <v>39</v>
      </c>
    </row>
    <row r="28" spans="1:87" x14ac:dyDescent="0.3">
      <c r="A28" s="22" t="s">
        <v>1388</v>
      </c>
      <c r="B28" s="22" t="s">
        <v>79</v>
      </c>
      <c r="C28" s="22" t="s">
        <v>2328</v>
      </c>
      <c r="D28" s="22" t="s">
        <v>2727</v>
      </c>
      <c r="E28" s="22">
        <v>2011</v>
      </c>
      <c r="G28" s="22" t="s">
        <v>914</v>
      </c>
      <c r="H28" s="22">
        <v>33.841326000000002</v>
      </c>
      <c r="I28" s="22">
        <v>-105.673152</v>
      </c>
      <c r="J28" s="22" t="s">
        <v>873</v>
      </c>
      <c r="K28" s="22" t="s">
        <v>879</v>
      </c>
      <c r="L28" s="22" t="s">
        <v>878</v>
      </c>
      <c r="M28" s="22" t="s">
        <v>1357</v>
      </c>
      <c r="N28" s="70" t="s">
        <v>3393</v>
      </c>
      <c r="O28" s="70" t="s">
        <v>3394</v>
      </c>
      <c r="W28" s="34">
        <v>66.959999999999994</v>
      </c>
      <c r="X28" s="34">
        <v>0.4</v>
      </c>
      <c r="Y28" s="34">
        <v>16.53</v>
      </c>
      <c r="Z28" s="34">
        <v>3.14</v>
      </c>
      <c r="AA28" s="34">
        <v>0.04</v>
      </c>
      <c r="AB28" s="34">
        <v>1.1399999999999999</v>
      </c>
      <c r="AC28" s="34">
        <v>3.93</v>
      </c>
      <c r="AD28" s="34">
        <v>3.98</v>
      </c>
      <c r="AE28" s="34">
        <v>3.14</v>
      </c>
      <c r="AF28" s="34">
        <v>0.2</v>
      </c>
      <c r="AG28" s="34">
        <v>5.2</v>
      </c>
      <c r="AO28" s="34">
        <f t="shared" si="0"/>
        <v>104.66000000000003</v>
      </c>
      <c r="AP28" s="34" t="b">
        <f t="shared" si="1"/>
        <v>0</v>
      </c>
      <c r="AQ28" s="34" t="b">
        <f t="shared" si="2"/>
        <v>0</v>
      </c>
      <c r="AU28" s="34">
        <v>3.0000000000000001E-3</v>
      </c>
      <c r="AV28" s="34">
        <v>0.1</v>
      </c>
      <c r="AW28" s="34">
        <v>5</v>
      </c>
      <c r="AY28" s="34">
        <v>1574</v>
      </c>
      <c r="BD28" s="34">
        <v>4</v>
      </c>
      <c r="BE28" s="34">
        <v>57</v>
      </c>
      <c r="BG28" s="34">
        <v>7</v>
      </c>
      <c r="BN28" s="34">
        <v>1</v>
      </c>
      <c r="BO28" s="34">
        <v>20</v>
      </c>
      <c r="BP28" s="34">
        <v>7</v>
      </c>
      <c r="BQ28" s="34">
        <v>8</v>
      </c>
      <c r="BX28" s="34">
        <v>51</v>
      </c>
      <c r="CA28" s="34">
        <v>3</v>
      </c>
      <c r="CC28" s="34">
        <v>5</v>
      </c>
      <c r="CD28" s="34">
        <v>26</v>
      </c>
      <c r="CE28" s="34">
        <v>1</v>
      </c>
      <c r="CF28" s="34">
        <v>18</v>
      </c>
      <c r="CG28" s="34">
        <v>174</v>
      </c>
      <c r="CH28" s="34">
        <v>16</v>
      </c>
      <c r="CI28" s="34">
        <v>38</v>
      </c>
    </row>
    <row r="29" spans="1:87" x14ac:dyDescent="0.3">
      <c r="A29" s="22" t="s">
        <v>1389</v>
      </c>
      <c r="B29" s="22" t="s">
        <v>79</v>
      </c>
      <c r="C29" s="22" t="s">
        <v>2328</v>
      </c>
      <c r="D29" s="22" t="s">
        <v>2727</v>
      </c>
      <c r="E29" s="22">
        <v>2011</v>
      </c>
      <c r="G29" s="22" t="s">
        <v>914</v>
      </c>
      <c r="H29" s="22">
        <v>33.845354</v>
      </c>
      <c r="I29" s="22">
        <v>-105.67206</v>
      </c>
      <c r="J29" s="22" t="s">
        <v>873</v>
      </c>
      <c r="K29" s="22" t="s">
        <v>879</v>
      </c>
      <c r="L29" s="22" t="s">
        <v>878</v>
      </c>
      <c r="M29" s="22" t="s">
        <v>1390</v>
      </c>
      <c r="N29" s="70" t="s">
        <v>3393</v>
      </c>
      <c r="O29" s="70" t="s">
        <v>3394</v>
      </c>
      <c r="W29" s="34">
        <v>60.51</v>
      </c>
      <c r="X29" s="34">
        <v>0.79</v>
      </c>
      <c r="Y29" s="34">
        <v>16.77</v>
      </c>
      <c r="Z29" s="34">
        <v>6.98</v>
      </c>
      <c r="AA29" s="34">
        <v>0.08</v>
      </c>
      <c r="AB29" s="34">
        <v>2.11</v>
      </c>
      <c r="AC29" s="34">
        <v>4.97</v>
      </c>
      <c r="AD29" s="34">
        <v>3.82</v>
      </c>
      <c r="AE29" s="34">
        <v>3.06</v>
      </c>
      <c r="AF29" s="34">
        <v>0.43</v>
      </c>
      <c r="AG29" s="34">
        <v>1.4</v>
      </c>
      <c r="AO29" s="34">
        <f t="shared" si="0"/>
        <v>100.92</v>
      </c>
      <c r="AP29" s="34" t="b">
        <f t="shared" si="1"/>
        <v>0</v>
      </c>
      <c r="AQ29" s="34" t="b">
        <f t="shared" si="2"/>
        <v>0</v>
      </c>
      <c r="AU29" s="34">
        <v>1E-3</v>
      </c>
      <c r="AV29" s="34">
        <v>0.2</v>
      </c>
      <c r="AW29" s="34">
        <v>3</v>
      </c>
      <c r="AY29" s="34">
        <v>252</v>
      </c>
      <c r="BD29" s="34">
        <v>8</v>
      </c>
      <c r="BE29" s="34">
        <v>43</v>
      </c>
      <c r="BG29" s="34">
        <v>329</v>
      </c>
      <c r="BN29" s="34">
        <v>1</v>
      </c>
      <c r="BO29" s="34">
        <v>20</v>
      </c>
      <c r="BP29" s="34">
        <v>6</v>
      </c>
      <c r="BQ29" s="34">
        <v>6</v>
      </c>
      <c r="BX29" s="34">
        <v>42</v>
      </c>
      <c r="CA29" s="34">
        <v>3</v>
      </c>
      <c r="CC29" s="34">
        <v>5</v>
      </c>
      <c r="CD29" s="34">
        <v>94</v>
      </c>
      <c r="CE29" s="34">
        <v>1</v>
      </c>
      <c r="CF29" s="34">
        <v>30</v>
      </c>
      <c r="CG29" s="34">
        <v>189</v>
      </c>
      <c r="CH29" s="34">
        <v>25</v>
      </c>
      <c r="CI29" s="34">
        <v>46</v>
      </c>
    </row>
    <row r="30" spans="1:87" x14ac:dyDescent="0.3">
      <c r="A30" s="22" t="s">
        <v>1391</v>
      </c>
      <c r="B30" s="22" t="s">
        <v>79</v>
      </c>
      <c r="C30" s="22" t="s">
        <v>2328</v>
      </c>
      <c r="D30" s="22" t="s">
        <v>2727</v>
      </c>
      <c r="E30" s="22">
        <v>2011</v>
      </c>
      <c r="G30" s="22" t="s">
        <v>914</v>
      </c>
      <c r="H30" s="22">
        <v>33.845647999999997</v>
      </c>
      <c r="I30" s="22">
        <v>-105.672808</v>
      </c>
      <c r="J30" s="22" t="s">
        <v>873</v>
      </c>
      <c r="K30" s="22" t="s">
        <v>879</v>
      </c>
      <c r="L30" s="22" t="s">
        <v>878</v>
      </c>
      <c r="M30" s="22" t="s">
        <v>1384</v>
      </c>
      <c r="N30" s="70" t="s">
        <v>3393</v>
      </c>
      <c r="O30" s="70" t="s">
        <v>3394</v>
      </c>
      <c r="W30" s="34">
        <v>67.77</v>
      </c>
      <c r="X30" s="34">
        <v>0.39</v>
      </c>
      <c r="Y30" s="34">
        <v>16.489999999999998</v>
      </c>
      <c r="Z30" s="34">
        <v>3.14</v>
      </c>
      <c r="AA30" s="34">
        <v>0.05</v>
      </c>
      <c r="AB30" s="34">
        <v>0.62</v>
      </c>
      <c r="AC30" s="34">
        <v>4.7300000000000004</v>
      </c>
      <c r="AD30" s="34">
        <v>3.44</v>
      </c>
      <c r="AE30" s="34">
        <v>2.79</v>
      </c>
      <c r="AF30" s="34">
        <v>0.17</v>
      </c>
      <c r="AG30" s="34">
        <v>5.7</v>
      </c>
      <c r="AO30" s="34">
        <f t="shared" si="0"/>
        <v>105.29</v>
      </c>
      <c r="AP30" s="34" t="b">
        <f t="shared" si="1"/>
        <v>0</v>
      </c>
      <c r="AQ30" s="34" t="b">
        <f t="shared" si="2"/>
        <v>0</v>
      </c>
      <c r="AU30" s="34">
        <v>1.0999999999999999E-2</v>
      </c>
      <c r="AV30" s="34">
        <v>0.1</v>
      </c>
      <c r="AW30" s="34">
        <v>2</v>
      </c>
      <c r="AY30" s="34">
        <v>1029</v>
      </c>
      <c r="BD30" s="34">
        <v>4</v>
      </c>
      <c r="BE30" s="34">
        <v>32</v>
      </c>
      <c r="BG30" s="34">
        <v>9</v>
      </c>
      <c r="BN30" s="34">
        <v>1</v>
      </c>
      <c r="BO30" s="34">
        <v>20</v>
      </c>
      <c r="BP30" s="34">
        <v>6</v>
      </c>
      <c r="BQ30" s="34">
        <v>4</v>
      </c>
      <c r="BX30" s="34">
        <v>68</v>
      </c>
      <c r="CA30" s="34">
        <v>3</v>
      </c>
      <c r="CC30" s="34">
        <v>5</v>
      </c>
      <c r="CD30" s="34">
        <v>22</v>
      </c>
      <c r="CE30" s="34">
        <v>1</v>
      </c>
      <c r="CF30" s="34">
        <v>20</v>
      </c>
      <c r="CG30" s="34">
        <v>152</v>
      </c>
      <c r="CH30" s="34">
        <v>10</v>
      </c>
      <c r="CI30" s="34">
        <v>33</v>
      </c>
    </row>
    <row r="31" spans="1:87" x14ac:dyDescent="0.3">
      <c r="A31" s="22" t="s">
        <v>1392</v>
      </c>
      <c r="B31" s="22" t="s">
        <v>79</v>
      </c>
      <c r="C31" s="22" t="s">
        <v>2328</v>
      </c>
      <c r="D31" s="22" t="s">
        <v>2727</v>
      </c>
      <c r="E31" s="22">
        <v>2011</v>
      </c>
      <c r="G31" s="22" t="s">
        <v>914</v>
      </c>
      <c r="H31" s="22">
        <v>33.841424000000004</v>
      </c>
      <c r="I31" s="22">
        <v>-105.665025</v>
      </c>
      <c r="J31" s="22" t="s">
        <v>873</v>
      </c>
      <c r="K31" s="22" t="s">
        <v>879</v>
      </c>
      <c r="L31" s="22" t="s">
        <v>878</v>
      </c>
      <c r="M31" s="22" t="s">
        <v>1357</v>
      </c>
      <c r="N31" s="70" t="s">
        <v>3393</v>
      </c>
      <c r="O31" s="70" t="s">
        <v>3394</v>
      </c>
      <c r="W31" s="34">
        <v>68.44</v>
      </c>
      <c r="X31" s="34">
        <v>0.36</v>
      </c>
      <c r="Y31" s="34">
        <v>16.07</v>
      </c>
      <c r="Z31" s="34">
        <v>3.2</v>
      </c>
      <c r="AA31" s="34">
        <v>0.03</v>
      </c>
      <c r="AB31" s="34">
        <v>0.94</v>
      </c>
      <c r="AC31" s="34">
        <v>3.75</v>
      </c>
      <c r="AD31" s="34">
        <v>4.92</v>
      </c>
      <c r="AE31" s="34">
        <v>1.77</v>
      </c>
      <c r="AF31" s="34">
        <v>0.19</v>
      </c>
      <c r="AG31" s="34">
        <v>4.3</v>
      </c>
      <c r="AO31" s="34">
        <f t="shared" si="0"/>
        <v>103.97</v>
      </c>
      <c r="AP31" s="34" t="b">
        <f t="shared" si="1"/>
        <v>0</v>
      </c>
      <c r="AQ31" s="34" t="b">
        <f t="shared" si="2"/>
        <v>0</v>
      </c>
      <c r="AU31" s="34">
        <v>5.48</v>
      </c>
      <c r="AV31" s="34">
        <v>1.6</v>
      </c>
      <c r="AW31" s="34">
        <v>4</v>
      </c>
      <c r="AY31" s="34">
        <v>660</v>
      </c>
      <c r="BD31" s="34">
        <v>4</v>
      </c>
      <c r="BE31" s="34">
        <v>28</v>
      </c>
      <c r="BG31" s="34">
        <v>15</v>
      </c>
      <c r="BN31" s="34">
        <v>13</v>
      </c>
      <c r="BO31" s="34">
        <v>20</v>
      </c>
      <c r="BP31" s="34">
        <v>5</v>
      </c>
      <c r="BQ31" s="34">
        <v>19</v>
      </c>
      <c r="BX31" s="34">
        <v>35</v>
      </c>
      <c r="CA31" s="34">
        <v>2</v>
      </c>
      <c r="CC31" s="34">
        <v>5</v>
      </c>
      <c r="CD31" s="34">
        <v>5</v>
      </c>
      <c r="CE31" s="34">
        <v>1</v>
      </c>
      <c r="CF31" s="34">
        <v>19</v>
      </c>
      <c r="CG31" s="34">
        <v>148</v>
      </c>
      <c r="CH31" s="34">
        <v>20</v>
      </c>
      <c r="CI31" s="34">
        <v>12</v>
      </c>
    </row>
    <row r="32" spans="1:87" x14ac:dyDescent="0.3">
      <c r="A32" s="22" t="s">
        <v>1393</v>
      </c>
      <c r="B32" s="22" t="s">
        <v>79</v>
      </c>
      <c r="C32" s="22" t="s">
        <v>2328</v>
      </c>
      <c r="D32" s="22" t="s">
        <v>2727</v>
      </c>
      <c r="E32" s="22">
        <v>2011</v>
      </c>
      <c r="G32" s="22" t="s">
        <v>914</v>
      </c>
      <c r="H32" s="22">
        <v>33.838577999999998</v>
      </c>
      <c r="I32" s="22">
        <v>-105.675022</v>
      </c>
      <c r="J32" s="22" t="s">
        <v>873</v>
      </c>
      <c r="K32" s="22" t="s">
        <v>879</v>
      </c>
      <c r="L32" s="22" t="s">
        <v>878</v>
      </c>
      <c r="M32" s="22" t="s">
        <v>1357</v>
      </c>
      <c r="N32" s="70" t="s">
        <v>3393</v>
      </c>
      <c r="O32" s="70" t="s">
        <v>3394</v>
      </c>
      <c r="W32" s="34">
        <v>66.239999999999995</v>
      </c>
      <c r="X32" s="34">
        <v>0.39</v>
      </c>
      <c r="Y32" s="34">
        <v>15.76</v>
      </c>
      <c r="Z32" s="34">
        <v>3.66</v>
      </c>
      <c r="AA32" s="34">
        <v>0.05</v>
      </c>
      <c r="AB32" s="34">
        <v>1.24</v>
      </c>
      <c r="AC32" s="34">
        <v>1.53</v>
      </c>
      <c r="AD32" s="34">
        <v>3.9</v>
      </c>
      <c r="AE32" s="34">
        <v>3.63</v>
      </c>
      <c r="AF32" s="34">
        <v>0.18</v>
      </c>
      <c r="AG32" s="34">
        <v>2.8</v>
      </c>
      <c r="AO32" s="34">
        <f t="shared" si="0"/>
        <v>99.38</v>
      </c>
      <c r="AP32" s="34" t="b">
        <f t="shared" si="1"/>
        <v>0</v>
      </c>
      <c r="AQ32" s="34" t="b">
        <f t="shared" si="2"/>
        <v>0</v>
      </c>
      <c r="AU32" s="34">
        <v>1.6E-2</v>
      </c>
      <c r="AV32" s="34">
        <v>0.2</v>
      </c>
      <c r="AW32" s="34">
        <v>2</v>
      </c>
      <c r="AY32" s="34">
        <v>291</v>
      </c>
      <c r="BD32" s="34">
        <v>5</v>
      </c>
      <c r="BE32" s="34">
        <v>54</v>
      </c>
      <c r="BG32" s="34">
        <v>42</v>
      </c>
      <c r="BN32" s="34">
        <v>1</v>
      </c>
      <c r="BO32" s="34">
        <v>20</v>
      </c>
      <c r="BP32" s="34">
        <v>8</v>
      </c>
      <c r="BQ32" s="34">
        <v>12</v>
      </c>
      <c r="BX32" s="34">
        <v>45</v>
      </c>
      <c r="CA32" s="34">
        <v>2</v>
      </c>
      <c r="CC32" s="34">
        <v>5</v>
      </c>
      <c r="CD32" s="34">
        <v>36</v>
      </c>
      <c r="CE32" s="34">
        <v>1</v>
      </c>
      <c r="CF32" s="34">
        <v>21</v>
      </c>
      <c r="CG32" s="34">
        <v>169</v>
      </c>
      <c r="CH32" s="34">
        <v>23</v>
      </c>
      <c r="CI32" s="34">
        <v>39</v>
      </c>
    </row>
    <row r="33" spans="1:87" x14ac:dyDescent="0.3">
      <c r="A33" s="22" t="s">
        <v>1394</v>
      </c>
      <c r="B33" s="22" t="s">
        <v>79</v>
      </c>
      <c r="C33" s="22" t="s">
        <v>2328</v>
      </c>
      <c r="D33" s="22" t="s">
        <v>2727</v>
      </c>
      <c r="E33" s="22">
        <v>2011</v>
      </c>
      <c r="G33" s="22" t="s">
        <v>914</v>
      </c>
      <c r="H33" s="22">
        <v>33.856391700000003</v>
      </c>
      <c r="I33" s="22">
        <v>-105.6762861</v>
      </c>
      <c r="J33" s="22" t="s">
        <v>873</v>
      </c>
      <c r="K33" s="22" t="s">
        <v>879</v>
      </c>
      <c r="L33" s="22" t="s">
        <v>878</v>
      </c>
      <c r="M33" s="22" t="s">
        <v>1360</v>
      </c>
      <c r="N33" s="70" t="s">
        <v>3393</v>
      </c>
      <c r="O33" s="70" t="s">
        <v>3394</v>
      </c>
      <c r="W33" s="34">
        <v>63.29</v>
      </c>
      <c r="X33" s="34">
        <v>0.57999999999999996</v>
      </c>
      <c r="Y33" s="34">
        <v>14.26</v>
      </c>
      <c r="Z33" s="34">
        <v>4.67</v>
      </c>
      <c r="AA33" s="34">
        <v>0.1</v>
      </c>
      <c r="AB33" s="34">
        <v>2.76</v>
      </c>
      <c r="AC33" s="34">
        <v>2.33</v>
      </c>
      <c r="AD33" s="34">
        <v>3.7</v>
      </c>
      <c r="AE33" s="34">
        <v>7.23</v>
      </c>
      <c r="AF33" s="34">
        <v>0.36</v>
      </c>
      <c r="AG33" s="34">
        <v>2.6</v>
      </c>
      <c r="AO33" s="34">
        <f t="shared" si="0"/>
        <v>101.88</v>
      </c>
      <c r="AP33" s="34" t="b">
        <f t="shared" si="1"/>
        <v>0</v>
      </c>
      <c r="AQ33" s="34" t="b">
        <f t="shared" si="2"/>
        <v>0</v>
      </c>
      <c r="AU33" s="34">
        <v>1E-3</v>
      </c>
      <c r="AV33" s="34">
        <v>0.1</v>
      </c>
      <c r="AW33" s="34">
        <v>2</v>
      </c>
      <c r="AY33" s="34">
        <v>165</v>
      </c>
      <c r="BD33" s="34">
        <v>71</v>
      </c>
      <c r="BE33" s="34">
        <v>78</v>
      </c>
      <c r="BG33" s="34">
        <v>7</v>
      </c>
      <c r="BN33" s="34">
        <v>2</v>
      </c>
      <c r="BO33" s="34">
        <v>20</v>
      </c>
      <c r="BP33" s="34">
        <v>16</v>
      </c>
      <c r="BQ33" s="34">
        <v>9</v>
      </c>
      <c r="BX33" s="34">
        <v>55</v>
      </c>
      <c r="CA33" s="34">
        <v>3</v>
      </c>
      <c r="CC33" s="34">
        <v>5</v>
      </c>
      <c r="CD33" s="34">
        <v>62</v>
      </c>
      <c r="CE33" s="34">
        <v>1</v>
      </c>
      <c r="CF33" s="34">
        <v>42</v>
      </c>
      <c r="CG33" s="34">
        <v>174</v>
      </c>
      <c r="CH33" s="34">
        <v>37</v>
      </c>
      <c r="CI33" s="34">
        <v>61</v>
      </c>
    </row>
    <row r="34" spans="1:87" x14ac:dyDescent="0.3">
      <c r="A34" s="22" t="s">
        <v>1395</v>
      </c>
      <c r="B34" s="22" t="s">
        <v>79</v>
      </c>
      <c r="C34" s="22" t="s">
        <v>2328</v>
      </c>
      <c r="D34" s="22" t="s">
        <v>2727</v>
      </c>
      <c r="E34" s="22">
        <v>2011</v>
      </c>
      <c r="G34" s="22" t="s">
        <v>914</v>
      </c>
      <c r="H34" s="22">
        <v>33.856391700000003</v>
      </c>
      <c r="I34" s="22">
        <v>-105.6762861</v>
      </c>
      <c r="J34" s="22" t="s">
        <v>873</v>
      </c>
      <c r="K34" s="22" t="s">
        <v>879</v>
      </c>
      <c r="L34" s="22" t="s">
        <v>878</v>
      </c>
      <c r="M34" s="22" t="s">
        <v>1357</v>
      </c>
      <c r="N34" s="70" t="s">
        <v>3393</v>
      </c>
      <c r="O34" s="70" t="s">
        <v>3394</v>
      </c>
      <c r="W34" s="34">
        <v>67.38</v>
      </c>
      <c r="X34" s="34">
        <v>0.56000000000000005</v>
      </c>
      <c r="Y34" s="34">
        <v>15.08</v>
      </c>
      <c r="Z34" s="34">
        <v>3.91</v>
      </c>
      <c r="AA34" s="34">
        <v>7.0000000000000007E-2</v>
      </c>
      <c r="AB34" s="34">
        <v>1.4</v>
      </c>
      <c r="AC34" s="34">
        <v>1.8</v>
      </c>
      <c r="AD34" s="34">
        <v>5.68</v>
      </c>
      <c r="AE34" s="34">
        <v>3.08</v>
      </c>
      <c r="AF34" s="34">
        <v>0.35</v>
      </c>
      <c r="AG34" s="34">
        <v>2.2999999999999998</v>
      </c>
      <c r="AO34" s="34">
        <f t="shared" si="0"/>
        <v>101.60999999999999</v>
      </c>
      <c r="AP34" s="34" t="b">
        <f t="shared" si="1"/>
        <v>0</v>
      </c>
      <c r="AQ34" s="34" t="b">
        <f t="shared" si="2"/>
        <v>0</v>
      </c>
      <c r="AU34" s="34">
        <v>1E-3</v>
      </c>
      <c r="AV34" s="34">
        <v>0.1</v>
      </c>
      <c r="AW34" s="34">
        <v>2</v>
      </c>
      <c r="AY34" s="34">
        <v>2159</v>
      </c>
      <c r="BG34" s="34">
        <v>4</v>
      </c>
      <c r="BN34" s="34">
        <v>1</v>
      </c>
      <c r="BO34" s="34">
        <v>30</v>
      </c>
      <c r="BQ34" s="34">
        <v>5</v>
      </c>
      <c r="BX34" s="34">
        <v>52</v>
      </c>
      <c r="CD34" s="34">
        <v>52</v>
      </c>
      <c r="CE34" s="34">
        <v>1</v>
      </c>
      <c r="CF34" s="34">
        <v>205</v>
      </c>
      <c r="CG34" s="34">
        <v>41</v>
      </c>
      <c r="CH34" s="34">
        <v>25</v>
      </c>
      <c r="CI34" s="34">
        <v>41</v>
      </c>
    </row>
    <row r="35" spans="1:87" x14ac:dyDescent="0.3">
      <c r="A35" s="22" t="s">
        <v>1396</v>
      </c>
      <c r="B35" s="22" t="s">
        <v>79</v>
      </c>
      <c r="C35" s="22" t="s">
        <v>2328</v>
      </c>
      <c r="D35" s="22" t="s">
        <v>2727</v>
      </c>
      <c r="E35" s="22">
        <v>2011</v>
      </c>
      <c r="G35" s="22" t="s">
        <v>914</v>
      </c>
      <c r="H35" s="22">
        <v>33.856391700000003</v>
      </c>
      <c r="I35" s="22">
        <v>-105.6762861</v>
      </c>
      <c r="J35" s="22" t="s">
        <v>873</v>
      </c>
      <c r="K35" s="22" t="s">
        <v>879</v>
      </c>
      <c r="L35" s="22" t="s">
        <v>878</v>
      </c>
      <c r="M35" s="22" t="s">
        <v>1357</v>
      </c>
      <c r="N35" s="70" t="s">
        <v>3393</v>
      </c>
      <c r="O35" s="70" t="s">
        <v>3394</v>
      </c>
      <c r="W35" s="34">
        <v>67.64</v>
      </c>
      <c r="X35" s="34">
        <v>0.56000000000000005</v>
      </c>
      <c r="Y35" s="34">
        <v>15.44</v>
      </c>
      <c r="Z35" s="34">
        <v>4.0199999999999996</v>
      </c>
      <c r="AA35" s="34">
        <v>0.06</v>
      </c>
      <c r="AB35" s="34">
        <v>1.26</v>
      </c>
      <c r="AC35" s="34">
        <v>2.36</v>
      </c>
      <c r="AD35" s="34">
        <v>4.71</v>
      </c>
      <c r="AE35" s="34">
        <v>3.04</v>
      </c>
      <c r="AF35" s="34">
        <v>0.34</v>
      </c>
      <c r="AG35" s="34">
        <v>1.7</v>
      </c>
      <c r="AO35" s="34">
        <f t="shared" si="0"/>
        <v>101.13000000000001</v>
      </c>
      <c r="AP35" s="34" t="b">
        <f t="shared" si="1"/>
        <v>0</v>
      </c>
      <c r="AQ35" s="34" t="b">
        <f t="shared" si="2"/>
        <v>0</v>
      </c>
      <c r="AU35" s="34">
        <v>1E-3</v>
      </c>
      <c r="AV35" s="34">
        <v>0.1</v>
      </c>
      <c r="AW35" s="34">
        <v>2</v>
      </c>
      <c r="AY35" s="34">
        <v>937</v>
      </c>
      <c r="BG35" s="34">
        <v>7</v>
      </c>
      <c r="BN35" s="34">
        <v>1</v>
      </c>
      <c r="BO35" s="34">
        <v>20</v>
      </c>
      <c r="BQ35" s="34">
        <v>6</v>
      </c>
      <c r="BX35" s="34">
        <v>51</v>
      </c>
      <c r="CD35" s="34">
        <v>47</v>
      </c>
      <c r="CE35" s="34">
        <v>28</v>
      </c>
      <c r="CF35" s="34">
        <v>24</v>
      </c>
      <c r="CG35" s="34">
        <v>177</v>
      </c>
      <c r="CH35" s="34">
        <v>27</v>
      </c>
      <c r="CI35" s="34">
        <v>2</v>
      </c>
    </row>
    <row r="36" spans="1:87" x14ac:dyDescent="0.3">
      <c r="A36" s="22" t="s">
        <v>1397</v>
      </c>
      <c r="B36" s="22" t="s">
        <v>79</v>
      </c>
      <c r="C36" s="22" t="s">
        <v>2328</v>
      </c>
      <c r="D36" s="22" t="s">
        <v>2727</v>
      </c>
      <c r="E36" s="22">
        <v>2011</v>
      </c>
      <c r="G36" s="22" t="s">
        <v>914</v>
      </c>
      <c r="H36" s="22">
        <v>33.839042999999997</v>
      </c>
      <c r="I36" s="22">
        <v>-105.667531</v>
      </c>
      <c r="J36" s="22" t="s">
        <v>873</v>
      </c>
      <c r="K36" s="22" t="s">
        <v>879</v>
      </c>
      <c r="L36" s="22" t="s">
        <v>878</v>
      </c>
      <c r="M36" s="22" t="s">
        <v>1360</v>
      </c>
      <c r="N36" s="70" t="s">
        <v>3393</v>
      </c>
      <c r="O36" s="70" t="s">
        <v>3394</v>
      </c>
      <c r="W36" s="34">
        <v>66.98</v>
      </c>
      <c r="X36" s="34">
        <v>0.44</v>
      </c>
      <c r="Y36" s="34">
        <v>14.51</v>
      </c>
      <c r="Z36" s="34">
        <v>3.85</v>
      </c>
      <c r="AA36" s="34">
        <v>0.03</v>
      </c>
      <c r="AB36" s="34">
        <v>1.02</v>
      </c>
      <c r="AC36" s="34">
        <v>1.53</v>
      </c>
      <c r="AD36" s="34">
        <v>3.68</v>
      </c>
      <c r="AE36" s="34">
        <v>6.9</v>
      </c>
      <c r="AF36" s="34">
        <v>0.24</v>
      </c>
      <c r="AG36" s="34">
        <v>1.7</v>
      </c>
      <c r="AO36" s="34">
        <f t="shared" si="0"/>
        <v>100.88000000000001</v>
      </c>
      <c r="AP36" s="34" t="b">
        <f t="shared" si="1"/>
        <v>0</v>
      </c>
      <c r="AQ36" s="34" t="b">
        <f t="shared" si="2"/>
        <v>0</v>
      </c>
      <c r="AU36" s="34">
        <v>1E-3</v>
      </c>
      <c r="AV36" s="34">
        <v>0.1</v>
      </c>
      <c r="AW36" s="34">
        <v>2</v>
      </c>
      <c r="AY36" s="34">
        <v>200</v>
      </c>
      <c r="BD36" s="34">
        <v>3</v>
      </c>
      <c r="BE36" s="34">
        <v>23</v>
      </c>
      <c r="BG36" s="34">
        <v>26</v>
      </c>
      <c r="BN36" s="34">
        <v>1</v>
      </c>
      <c r="BO36" s="34">
        <v>20</v>
      </c>
      <c r="BP36" s="34">
        <v>3</v>
      </c>
      <c r="BQ36" s="34">
        <v>2</v>
      </c>
      <c r="BX36" s="34">
        <v>45</v>
      </c>
      <c r="CA36" s="34">
        <v>2</v>
      </c>
      <c r="CC36" s="34">
        <v>5</v>
      </c>
      <c r="CD36" s="34">
        <v>43</v>
      </c>
      <c r="CE36" s="34">
        <v>1</v>
      </c>
      <c r="CF36" s="34">
        <v>20</v>
      </c>
      <c r="CG36" s="34">
        <v>143</v>
      </c>
      <c r="CH36" s="34">
        <v>22</v>
      </c>
      <c r="CI36" s="34">
        <v>4</v>
      </c>
    </row>
    <row r="37" spans="1:87" x14ac:dyDescent="0.3">
      <c r="A37" s="22" t="s">
        <v>1398</v>
      </c>
      <c r="B37" s="22" t="s">
        <v>79</v>
      </c>
      <c r="C37" s="22" t="s">
        <v>2328</v>
      </c>
      <c r="D37" s="22" t="s">
        <v>2727</v>
      </c>
      <c r="E37" s="22">
        <v>2011</v>
      </c>
      <c r="G37" s="22" t="s">
        <v>914</v>
      </c>
      <c r="H37" s="22">
        <v>33.840623200000003</v>
      </c>
      <c r="I37" s="22">
        <v>-105.66378229999999</v>
      </c>
      <c r="J37" s="22" t="s">
        <v>873</v>
      </c>
      <c r="K37" s="22" t="s">
        <v>879</v>
      </c>
      <c r="L37" s="22" t="s">
        <v>878</v>
      </c>
      <c r="M37" s="22" t="s">
        <v>1399</v>
      </c>
      <c r="N37" s="70" t="s">
        <v>3393</v>
      </c>
      <c r="O37" s="70" t="s">
        <v>3394</v>
      </c>
      <c r="W37" s="34">
        <v>61.18</v>
      </c>
      <c r="X37" s="34">
        <v>0.72</v>
      </c>
      <c r="Y37" s="34">
        <v>13.65</v>
      </c>
      <c r="Z37" s="34">
        <v>7.09</v>
      </c>
      <c r="AA37" s="34">
        <v>0.12</v>
      </c>
      <c r="AB37" s="34">
        <v>4.51</v>
      </c>
      <c r="AC37" s="34">
        <v>3.79</v>
      </c>
      <c r="AD37" s="34">
        <v>3.52</v>
      </c>
      <c r="AE37" s="34">
        <v>3.92</v>
      </c>
      <c r="AF37" s="34">
        <v>0.64</v>
      </c>
      <c r="AG37" s="34">
        <v>4.5</v>
      </c>
      <c r="AO37" s="34">
        <f t="shared" ref="AO37:AO68" si="3">SUM(W37:AN37)</f>
        <v>103.64000000000001</v>
      </c>
      <c r="AP37" s="34" t="b">
        <f t="shared" si="1"/>
        <v>0</v>
      </c>
      <c r="AQ37" s="34" t="b">
        <f t="shared" si="2"/>
        <v>0</v>
      </c>
      <c r="AU37" s="34">
        <v>1E-3</v>
      </c>
      <c r="AV37" s="34">
        <v>0.2</v>
      </c>
      <c r="AW37" s="34">
        <v>2</v>
      </c>
      <c r="AY37" s="34">
        <v>196</v>
      </c>
      <c r="BD37" s="34">
        <v>16</v>
      </c>
      <c r="BE37" s="34">
        <v>168</v>
      </c>
      <c r="BG37" s="34">
        <v>13</v>
      </c>
      <c r="BN37" s="34">
        <v>1</v>
      </c>
      <c r="BO37" s="34">
        <v>20</v>
      </c>
      <c r="BP37" s="34">
        <v>84</v>
      </c>
      <c r="BQ37" s="34">
        <v>14</v>
      </c>
      <c r="BX37" s="34">
        <v>99</v>
      </c>
      <c r="CA37" s="34">
        <v>1</v>
      </c>
      <c r="CC37" s="34">
        <v>5</v>
      </c>
      <c r="CD37" s="34">
        <v>75</v>
      </c>
      <c r="CE37" s="34">
        <v>1</v>
      </c>
      <c r="CF37" s="34">
        <v>30</v>
      </c>
      <c r="CG37" s="34">
        <v>195</v>
      </c>
      <c r="CH37" s="34">
        <v>50</v>
      </c>
      <c r="CI37" s="34">
        <v>14</v>
      </c>
    </row>
    <row r="38" spans="1:87" x14ac:dyDescent="0.3">
      <c r="A38" s="22" t="s">
        <v>1400</v>
      </c>
      <c r="B38" s="22" t="s">
        <v>79</v>
      </c>
      <c r="C38" s="22" t="s">
        <v>2328</v>
      </c>
      <c r="D38" s="22" t="s">
        <v>2727</v>
      </c>
      <c r="E38" s="22">
        <v>2011</v>
      </c>
      <c r="G38" s="22" t="s">
        <v>914</v>
      </c>
      <c r="H38" s="22">
        <v>33.854388999999998</v>
      </c>
      <c r="I38" s="22">
        <v>-105.675254</v>
      </c>
      <c r="J38" s="22" t="s">
        <v>873</v>
      </c>
      <c r="K38" s="22" t="s">
        <v>879</v>
      </c>
      <c r="L38" s="22" t="s">
        <v>878</v>
      </c>
      <c r="M38" s="22" t="s">
        <v>1357</v>
      </c>
      <c r="N38" s="70" t="s">
        <v>3393</v>
      </c>
      <c r="O38" s="70" t="s">
        <v>3394</v>
      </c>
      <c r="W38" s="34">
        <v>68.150000000000006</v>
      </c>
      <c r="X38" s="34">
        <v>0.37</v>
      </c>
      <c r="Y38" s="34">
        <v>15.36</v>
      </c>
      <c r="Z38" s="34">
        <v>3.64</v>
      </c>
      <c r="AA38" s="34">
        <v>7.0000000000000007E-2</v>
      </c>
      <c r="AB38" s="34">
        <v>0.92</v>
      </c>
      <c r="AC38" s="34">
        <v>4.12</v>
      </c>
      <c r="AD38" s="34">
        <v>3.43</v>
      </c>
      <c r="AE38" s="34">
        <v>3.2</v>
      </c>
      <c r="AF38" s="34">
        <v>0.25</v>
      </c>
      <c r="AO38" s="34">
        <f t="shared" si="3"/>
        <v>99.510000000000019</v>
      </c>
      <c r="AP38" s="34" t="b">
        <f t="shared" si="1"/>
        <v>0</v>
      </c>
      <c r="AQ38" s="34" t="b">
        <f t="shared" si="2"/>
        <v>0</v>
      </c>
      <c r="CE38" s="34">
        <v>2</v>
      </c>
    </row>
    <row r="39" spans="1:87" x14ac:dyDescent="0.3">
      <c r="A39" s="22" t="s">
        <v>1401</v>
      </c>
      <c r="B39" s="22" t="s">
        <v>79</v>
      </c>
      <c r="C39" s="22" t="s">
        <v>2328</v>
      </c>
      <c r="D39" s="22" t="s">
        <v>2727</v>
      </c>
      <c r="E39" s="22">
        <v>2011</v>
      </c>
      <c r="G39" s="22" t="s">
        <v>914</v>
      </c>
      <c r="H39" s="22">
        <v>33.839013399999999</v>
      </c>
      <c r="I39" s="22">
        <v>-105.6664152</v>
      </c>
      <c r="J39" s="22" t="s">
        <v>873</v>
      </c>
      <c r="K39" s="22" t="s">
        <v>879</v>
      </c>
      <c r="L39" s="22" t="s">
        <v>878</v>
      </c>
      <c r="M39" s="22" t="s">
        <v>1360</v>
      </c>
      <c r="N39" s="70" t="s">
        <v>3393</v>
      </c>
      <c r="O39" s="70" t="s">
        <v>3394</v>
      </c>
      <c r="W39" s="34">
        <v>64.069999999999993</v>
      </c>
      <c r="X39" s="34">
        <v>0.6</v>
      </c>
      <c r="Y39" s="34">
        <v>16.079999999999998</v>
      </c>
      <c r="Z39" s="34">
        <v>5.12</v>
      </c>
      <c r="AA39" s="34">
        <v>0.01</v>
      </c>
      <c r="AB39" s="34">
        <v>1.37</v>
      </c>
      <c r="AC39" s="34">
        <v>1.91</v>
      </c>
      <c r="AD39" s="34">
        <v>4.91</v>
      </c>
      <c r="AE39" s="34">
        <v>4.7699999999999996</v>
      </c>
      <c r="AF39" s="34">
        <v>0.38</v>
      </c>
      <c r="AG39" s="34">
        <v>2.6</v>
      </c>
      <c r="AO39" s="34">
        <f t="shared" si="3"/>
        <v>101.81999999999998</v>
      </c>
      <c r="AP39" s="34" t="b">
        <f t="shared" si="1"/>
        <v>0</v>
      </c>
      <c r="AQ39" s="34" t="b">
        <f t="shared" si="2"/>
        <v>0</v>
      </c>
      <c r="AU39" s="34">
        <v>0.02</v>
      </c>
      <c r="AV39" s="34">
        <v>0.1</v>
      </c>
      <c r="AW39" s="34">
        <v>2</v>
      </c>
      <c r="AY39" s="34">
        <v>125</v>
      </c>
      <c r="BD39" s="34">
        <v>10</v>
      </c>
      <c r="BE39" s="34">
        <v>18</v>
      </c>
      <c r="BG39" s="34">
        <v>29</v>
      </c>
      <c r="BN39" s="34">
        <v>1</v>
      </c>
      <c r="BO39" s="34">
        <v>26</v>
      </c>
      <c r="BP39" s="34">
        <v>9</v>
      </c>
      <c r="BQ39" s="34">
        <v>7</v>
      </c>
      <c r="BX39" s="34">
        <v>46</v>
      </c>
      <c r="CA39" s="34">
        <v>4</v>
      </c>
      <c r="CC39" s="34">
        <v>5</v>
      </c>
      <c r="CD39" s="34">
        <v>65</v>
      </c>
      <c r="CE39" s="34">
        <v>2</v>
      </c>
      <c r="CF39" s="34">
        <v>31</v>
      </c>
      <c r="CG39" s="34">
        <v>156</v>
      </c>
      <c r="CH39" s="34">
        <v>29</v>
      </c>
      <c r="CI39" s="34">
        <v>116</v>
      </c>
    </row>
    <row r="40" spans="1:87" x14ac:dyDescent="0.3">
      <c r="A40" s="22" t="s">
        <v>1402</v>
      </c>
      <c r="B40" s="22" t="s">
        <v>79</v>
      </c>
      <c r="C40" s="22" t="s">
        <v>2328</v>
      </c>
      <c r="D40" s="22" t="s">
        <v>2727</v>
      </c>
      <c r="E40" s="22">
        <v>2011</v>
      </c>
      <c r="G40" s="22" t="s">
        <v>914</v>
      </c>
      <c r="H40" s="22">
        <v>33.837136700000002</v>
      </c>
      <c r="I40" s="22">
        <v>-105.6639507</v>
      </c>
      <c r="J40" s="22" t="s">
        <v>873</v>
      </c>
      <c r="K40" s="22" t="s">
        <v>879</v>
      </c>
      <c r="L40" s="22" t="s">
        <v>878</v>
      </c>
      <c r="M40" s="22" t="s">
        <v>165</v>
      </c>
      <c r="N40" s="70" t="s">
        <v>3393</v>
      </c>
      <c r="O40" s="70" t="s">
        <v>3394</v>
      </c>
      <c r="W40" s="34">
        <v>60.94</v>
      </c>
      <c r="X40" s="34">
        <v>0.56000000000000005</v>
      </c>
      <c r="Y40" s="34">
        <v>14.62</v>
      </c>
      <c r="Z40" s="34">
        <v>5.68</v>
      </c>
      <c r="AA40" s="34">
        <v>0.03</v>
      </c>
      <c r="AB40" s="34">
        <v>2.25</v>
      </c>
      <c r="AC40" s="34">
        <v>4.66</v>
      </c>
      <c r="AD40" s="34">
        <v>3.82</v>
      </c>
      <c r="AE40" s="34">
        <v>3.14</v>
      </c>
      <c r="AF40" s="34">
        <v>0.35</v>
      </c>
      <c r="AG40" s="34">
        <v>3.5</v>
      </c>
      <c r="AO40" s="34">
        <f t="shared" si="3"/>
        <v>99.55</v>
      </c>
      <c r="AP40" s="34" t="b">
        <f t="shared" si="1"/>
        <v>0</v>
      </c>
      <c r="AQ40" s="34" t="b">
        <f t="shared" si="2"/>
        <v>0</v>
      </c>
      <c r="AU40" s="34">
        <v>7.0000000000000001E-3</v>
      </c>
      <c r="AV40" s="34">
        <v>0.1</v>
      </c>
      <c r="AW40" s="34">
        <v>2</v>
      </c>
      <c r="AY40" s="34">
        <v>339</v>
      </c>
      <c r="BD40" s="34">
        <v>9</v>
      </c>
      <c r="BE40" s="34">
        <v>18</v>
      </c>
      <c r="BG40" s="34">
        <v>31</v>
      </c>
      <c r="BN40" s="34">
        <v>2</v>
      </c>
      <c r="BO40" s="34">
        <v>20</v>
      </c>
      <c r="BP40" s="34">
        <v>11</v>
      </c>
      <c r="BQ40" s="34">
        <v>6</v>
      </c>
      <c r="BX40" s="34">
        <v>75</v>
      </c>
      <c r="CA40" s="34">
        <v>1</v>
      </c>
      <c r="CC40" s="34">
        <v>5</v>
      </c>
      <c r="CD40" s="34">
        <v>71</v>
      </c>
      <c r="CE40" s="34">
        <v>2</v>
      </c>
      <c r="CF40" s="34">
        <v>24</v>
      </c>
      <c r="CG40" s="34">
        <v>129</v>
      </c>
      <c r="CH40" s="34">
        <v>38</v>
      </c>
      <c r="CI40" s="34">
        <v>20</v>
      </c>
    </row>
    <row r="41" spans="1:87" x14ac:dyDescent="0.3">
      <c r="A41" s="22" t="s">
        <v>1403</v>
      </c>
      <c r="B41" s="22" t="s">
        <v>79</v>
      </c>
      <c r="C41" s="22" t="s">
        <v>2328</v>
      </c>
      <c r="D41" s="22" t="s">
        <v>2727</v>
      </c>
      <c r="E41" s="22">
        <v>2011</v>
      </c>
      <c r="G41" s="22" t="s">
        <v>914</v>
      </c>
      <c r="H41" s="22">
        <v>33.839042999999997</v>
      </c>
      <c r="I41" s="22">
        <v>-105.667531</v>
      </c>
      <c r="J41" s="22" t="s">
        <v>873</v>
      </c>
      <c r="K41" s="22" t="s">
        <v>879</v>
      </c>
      <c r="L41" s="22" t="s">
        <v>878</v>
      </c>
      <c r="M41" s="22" t="s">
        <v>1357</v>
      </c>
      <c r="N41" s="70" t="s">
        <v>3393</v>
      </c>
      <c r="O41" s="70" t="s">
        <v>3394</v>
      </c>
      <c r="W41" s="34">
        <v>65.849999999999994</v>
      </c>
      <c r="Y41" s="34">
        <v>15.35</v>
      </c>
      <c r="AA41" s="34" t="s">
        <v>120</v>
      </c>
      <c r="AB41" s="34">
        <v>1.32</v>
      </c>
      <c r="AC41" s="34">
        <v>2.82</v>
      </c>
      <c r="AD41" s="34">
        <v>5.52</v>
      </c>
      <c r="AE41" s="34">
        <v>2.95</v>
      </c>
      <c r="AO41" s="34">
        <f t="shared" si="3"/>
        <v>93.809999999999974</v>
      </c>
      <c r="AU41" s="34">
        <v>0.112</v>
      </c>
      <c r="AV41" s="34">
        <v>0.1</v>
      </c>
      <c r="AW41" s="34">
        <v>2</v>
      </c>
      <c r="BD41" s="34">
        <v>5</v>
      </c>
      <c r="BE41" s="34">
        <v>36</v>
      </c>
      <c r="BG41" s="34">
        <v>20</v>
      </c>
      <c r="BN41" s="34">
        <v>1</v>
      </c>
      <c r="BP41" s="34">
        <v>4</v>
      </c>
      <c r="BQ41" s="34">
        <v>7</v>
      </c>
      <c r="BX41" s="34">
        <v>36</v>
      </c>
      <c r="CA41" s="34">
        <v>8</v>
      </c>
      <c r="CC41" s="34">
        <v>5</v>
      </c>
      <c r="CD41" s="34">
        <v>50</v>
      </c>
      <c r="CE41" s="34">
        <v>1</v>
      </c>
      <c r="CH41" s="34">
        <v>16</v>
      </c>
    </row>
    <row r="42" spans="1:87" x14ac:dyDescent="0.3">
      <c r="A42" s="22" t="s">
        <v>1404</v>
      </c>
      <c r="B42" s="22" t="s">
        <v>79</v>
      </c>
      <c r="C42" s="22" t="s">
        <v>2328</v>
      </c>
      <c r="D42" s="22" t="s">
        <v>2727</v>
      </c>
      <c r="E42" s="22">
        <v>2011</v>
      </c>
      <c r="G42" s="22" t="s">
        <v>914</v>
      </c>
      <c r="H42" s="22">
        <v>33.839042999999997</v>
      </c>
      <c r="I42" s="22">
        <v>-105.667531</v>
      </c>
      <c r="J42" s="22" t="s">
        <v>873</v>
      </c>
      <c r="K42" s="22" t="s">
        <v>879</v>
      </c>
      <c r="L42" s="22" t="s">
        <v>878</v>
      </c>
      <c r="M42" s="22" t="s">
        <v>1357</v>
      </c>
      <c r="N42" s="70" t="s">
        <v>3393</v>
      </c>
      <c r="O42" s="70" t="s">
        <v>3394</v>
      </c>
      <c r="W42" s="34">
        <v>65.97</v>
      </c>
      <c r="Y42" s="34">
        <v>15.78</v>
      </c>
      <c r="AA42" s="34" t="s">
        <v>120</v>
      </c>
      <c r="AB42" s="34">
        <v>1.32</v>
      </c>
      <c r="AC42" s="34">
        <v>4.08</v>
      </c>
      <c r="AD42" s="34">
        <v>4.24</v>
      </c>
      <c r="AE42" s="34">
        <v>2.42</v>
      </c>
      <c r="AO42" s="34">
        <f t="shared" si="3"/>
        <v>93.809999999999988</v>
      </c>
      <c r="AU42" s="34">
        <v>4.4999999999999998E-2</v>
      </c>
      <c r="AV42" s="34">
        <v>0.1</v>
      </c>
      <c r="AW42" s="34">
        <v>2</v>
      </c>
      <c r="BD42" s="34">
        <v>8</v>
      </c>
      <c r="BE42" s="34">
        <v>36</v>
      </c>
      <c r="BG42" s="34">
        <v>14</v>
      </c>
      <c r="BN42" s="34">
        <v>1</v>
      </c>
      <c r="BP42" s="34">
        <v>7</v>
      </c>
      <c r="BQ42" s="34">
        <v>8</v>
      </c>
      <c r="BX42" s="34">
        <v>71</v>
      </c>
      <c r="CA42" s="34">
        <v>2</v>
      </c>
      <c r="CC42" s="34">
        <v>5</v>
      </c>
      <c r="CD42" s="34">
        <v>40</v>
      </c>
      <c r="CE42" s="34">
        <v>1</v>
      </c>
      <c r="CH42" s="34">
        <v>24</v>
      </c>
    </row>
    <row r="43" spans="1:87" x14ac:dyDescent="0.3">
      <c r="A43" s="22" t="s">
        <v>1405</v>
      </c>
      <c r="B43" s="22" t="s">
        <v>79</v>
      </c>
      <c r="C43" s="22" t="s">
        <v>2328</v>
      </c>
      <c r="D43" s="22" t="s">
        <v>2727</v>
      </c>
      <c r="E43" s="22">
        <v>2011</v>
      </c>
      <c r="G43" s="22" t="s">
        <v>914</v>
      </c>
      <c r="H43" s="22">
        <v>33.842542199999997</v>
      </c>
      <c r="I43" s="22">
        <v>-105.66520730000001</v>
      </c>
      <c r="J43" s="22" t="s">
        <v>873</v>
      </c>
      <c r="K43" s="22" t="s">
        <v>879</v>
      </c>
      <c r="L43" s="22" t="s">
        <v>878</v>
      </c>
      <c r="M43" s="22" t="s">
        <v>1357</v>
      </c>
      <c r="N43" s="70" t="s">
        <v>3393</v>
      </c>
      <c r="O43" s="70" t="s">
        <v>3394</v>
      </c>
      <c r="W43" s="34">
        <v>68.67</v>
      </c>
      <c r="Y43" s="34">
        <v>16.8</v>
      </c>
      <c r="AA43" s="34" t="s">
        <v>120</v>
      </c>
      <c r="AB43" s="34">
        <v>1.48</v>
      </c>
      <c r="AC43" s="34">
        <v>0.95</v>
      </c>
      <c r="AD43" s="34">
        <v>7.48</v>
      </c>
      <c r="AE43" s="34">
        <v>0.5</v>
      </c>
      <c r="AO43" s="34">
        <f t="shared" si="3"/>
        <v>95.88000000000001</v>
      </c>
      <c r="AU43" s="34">
        <v>0.11600000000000001</v>
      </c>
      <c r="AV43" s="34">
        <v>0.1</v>
      </c>
      <c r="AW43" s="34">
        <v>2</v>
      </c>
      <c r="BG43" s="34">
        <v>9</v>
      </c>
      <c r="BN43" s="34">
        <v>3</v>
      </c>
      <c r="BQ43" s="34">
        <v>2</v>
      </c>
      <c r="BX43" s="34">
        <v>53</v>
      </c>
      <c r="CD43" s="34">
        <v>46</v>
      </c>
      <c r="CE43" s="34">
        <v>6</v>
      </c>
      <c r="CH43" s="34">
        <v>19</v>
      </c>
    </row>
    <row r="44" spans="1:87" x14ac:dyDescent="0.3">
      <c r="A44" s="22" t="s">
        <v>1406</v>
      </c>
      <c r="B44" s="22" t="s">
        <v>79</v>
      </c>
      <c r="C44" s="22" t="s">
        <v>2328</v>
      </c>
      <c r="D44" s="22" t="s">
        <v>2727</v>
      </c>
      <c r="E44" s="22">
        <v>2011</v>
      </c>
      <c r="G44" s="22" t="s">
        <v>914</v>
      </c>
      <c r="H44" s="22">
        <v>33.842542199999997</v>
      </c>
      <c r="I44" s="22">
        <v>-105.66520730000001</v>
      </c>
      <c r="J44" s="22" t="s">
        <v>873</v>
      </c>
      <c r="K44" s="22" t="s">
        <v>879</v>
      </c>
      <c r="L44" s="22" t="s">
        <v>878</v>
      </c>
      <c r="M44" s="22" t="s">
        <v>1357</v>
      </c>
      <c r="N44" s="70" t="s">
        <v>3393</v>
      </c>
      <c r="O44" s="70" t="s">
        <v>3394</v>
      </c>
      <c r="W44" s="34">
        <v>65.87</v>
      </c>
      <c r="Y44" s="34">
        <v>15.77</v>
      </c>
      <c r="AA44" s="34" t="s">
        <v>120</v>
      </c>
      <c r="AB44" s="34">
        <v>1.5</v>
      </c>
      <c r="AC44" s="34">
        <v>2.72</v>
      </c>
      <c r="AD44" s="34">
        <v>5.0199999999999996</v>
      </c>
      <c r="AE44" s="34">
        <v>2.75</v>
      </c>
      <c r="AO44" s="34">
        <f t="shared" si="3"/>
        <v>93.63</v>
      </c>
      <c r="AU44" s="34">
        <v>3.7999999999999999E-2</v>
      </c>
      <c r="AV44" s="34">
        <v>0.1</v>
      </c>
      <c r="AW44" s="34">
        <v>2</v>
      </c>
      <c r="BD44" s="34">
        <v>7</v>
      </c>
      <c r="BE44" s="34">
        <v>47</v>
      </c>
      <c r="BG44" s="34">
        <v>146</v>
      </c>
      <c r="BN44" s="34">
        <v>1</v>
      </c>
      <c r="BP44" s="34">
        <v>4</v>
      </c>
      <c r="BQ44" s="34">
        <v>8</v>
      </c>
      <c r="BX44" s="34">
        <v>42</v>
      </c>
      <c r="CA44" s="34">
        <v>5</v>
      </c>
      <c r="CC44" s="34">
        <v>5</v>
      </c>
      <c r="CD44" s="34">
        <v>69</v>
      </c>
      <c r="CE44" s="34">
        <v>1</v>
      </c>
      <c r="CH44" s="34">
        <v>25</v>
      </c>
    </row>
    <row r="45" spans="1:87" x14ac:dyDescent="0.3">
      <c r="A45" s="22" t="s">
        <v>1407</v>
      </c>
      <c r="B45" s="22" t="s">
        <v>79</v>
      </c>
      <c r="C45" s="22" t="s">
        <v>2328</v>
      </c>
      <c r="D45" s="22" t="s">
        <v>2727</v>
      </c>
      <c r="E45" s="22">
        <v>2011</v>
      </c>
      <c r="G45" s="22" t="s">
        <v>914</v>
      </c>
      <c r="H45" s="22">
        <v>33.841561499999997</v>
      </c>
      <c r="I45" s="22">
        <v>-105.6654467</v>
      </c>
      <c r="J45" s="22" t="s">
        <v>873</v>
      </c>
      <c r="K45" s="22" t="s">
        <v>879</v>
      </c>
      <c r="L45" s="22" t="s">
        <v>878</v>
      </c>
      <c r="M45" s="22" t="s">
        <v>1357</v>
      </c>
      <c r="N45" s="70" t="s">
        <v>3393</v>
      </c>
      <c r="O45" s="70" t="s">
        <v>3394</v>
      </c>
      <c r="W45" s="34">
        <v>64.83</v>
      </c>
      <c r="Y45" s="34">
        <v>16</v>
      </c>
      <c r="AA45" s="34" t="s">
        <v>120</v>
      </c>
      <c r="AB45" s="34">
        <v>1.8</v>
      </c>
      <c r="AC45" s="34">
        <v>3.84</v>
      </c>
      <c r="AD45" s="34">
        <v>4.07</v>
      </c>
      <c r="AE45" s="34">
        <v>3.02</v>
      </c>
      <c r="AO45" s="34">
        <f t="shared" si="3"/>
        <v>93.559999999999988</v>
      </c>
      <c r="AU45" s="34">
        <v>1E-3</v>
      </c>
      <c r="AV45" s="34">
        <v>0.1</v>
      </c>
      <c r="AW45" s="34">
        <v>2</v>
      </c>
      <c r="BD45" s="34">
        <v>6</v>
      </c>
      <c r="BE45" s="34">
        <v>25</v>
      </c>
      <c r="BG45" s="34">
        <v>56</v>
      </c>
      <c r="BN45" s="34">
        <v>1</v>
      </c>
      <c r="BP45" s="34">
        <v>5</v>
      </c>
      <c r="BQ45" s="34">
        <v>8</v>
      </c>
      <c r="BX45" s="34">
        <v>55</v>
      </c>
      <c r="CA45" s="34">
        <v>2</v>
      </c>
      <c r="CC45" s="34">
        <v>5</v>
      </c>
      <c r="CD45" s="34">
        <v>44</v>
      </c>
      <c r="CE45" s="34">
        <v>1</v>
      </c>
      <c r="CH45" s="34">
        <v>25</v>
      </c>
    </row>
    <row r="46" spans="1:87" x14ac:dyDescent="0.3">
      <c r="A46" s="22" t="s">
        <v>1408</v>
      </c>
      <c r="B46" s="22" t="s">
        <v>79</v>
      </c>
      <c r="C46" s="22" t="s">
        <v>2328</v>
      </c>
      <c r="D46" s="22" t="s">
        <v>2727</v>
      </c>
      <c r="E46" s="22">
        <v>2011</v>
      </c>
      <c r="G46" s="22" t="s">
        <v>914</v>
      </c>
      <c r="H46" s="22">
        <v>33.841561499999997</v>
      </c>
      <c r="I46" s="22">
        <v>-105.6654467</v>
      </c>
      <c r="J46" s="22" t="s">
        <v>873</v>
      </c>
      <c r="K46" s="22" t="s">
        <v>879</v>
      </c>
      <c r="L46" s="22" t="s">
        <v>878</v>
      </c>
      <c r="M46" s="22" t="s">
        <v>1357</v>
      </c>
      <c r="N46" s="70" t="s">
        <v>3393</v>
      </c>
      <c r="O46" s="70" t="s">
        <v>3394</v>
      </c>
      <c r="W46" s="34">
        <v>69.510000000000005</v>
      </c>
      <c r="Y46" s="34">
        <v>15.51</v>
      </c>
      <c r="AA46" s="34" t="s">
        <v>120</v>
      </c>
      <c r="AB46" s="34">
        <v>1.44</v>
      </c>
      <c r="AC46" s="34">
        <v>1.18</v>
      </c>
      <c r="AD46" s="34">
        <v>4.83</v>
      </c>
      <c r="AE46" s="34">
        <v>2.65</v>
      </c>
      <c r="AO46" s="34">
        <f t="shared" si="3"/>
        <v>95.120000000000019</v>
      </c>
      <c r="AU46" s="34">
        <v>9.4E-2</v>
      </c>
      <c r="AV46" s="34">
        <v>0.1</v>
      </c>
      <c r="AW46" s="34">
        <v>2</v>
      </c>
      <c r="BG46" s="34">
        <v>5</v>
      </c>
      <c r="BN46" s="34">
        <v>1</v>
      </c>
      <c r="BQ46" s="34">
        <v>4</v>
      </c>
      <c r="BX46" s="34">
        <v>43</v>
      </c>
      <c r="CD46" s="34">
        <v>45</v>
      </c>
      <c r="CE46" s="34">
        <v>1</v>
      </c>
      <c r="CH46" s="34">
        <v>30</v>
      </c>
    </row>
    <row r="47" spans="1:87" x14ac:dyDescent="0.3">
      <c r="A47" s="22" t="s">
        <v>1409</v>
      </c>
      <c r="B47" s="22" t="s">
        <v>79</v>
      </c>
      <c r="C47" s="22" t="s">
        <v>2328</v>
      </c>
      <c r="D47" s="22" t="s">
        <v>2727</v>
      </c>
      <c r="E47" s="22">
        <v>2011</v>
      </c>
      <c r="G47" s="22" t="s">
        <v>914</v>
      </c>
      <c r="H47" s="22">
        <v>33.840524000000002</v>
      </c>
      <c r="I47" s="22">
        <v>-105.666737</v>
      </c>
      <c r="J47" s="22" t="s">
        <v>873</v>
      </c>
      <c r="K47" s="22" t="s">
        <v>879</v>
      </c>
      <c r="L47" s="22" t="s">
        <v>878</v>
      </c>
      <c r="M47" s="22" t="s">
        <v>1357</v>
      </c>
      <c r="N47" s="70" t="s">
        <v>3393</v>
      </c>
      <c r="O47" s="70" t="s">
        <v>3394</v>
      </c>
      <c r="W47" s="34">
        <v>70.06</v>
      </c>
      <c r="Y47" s="34">
        <v>14.85</v>
      </c>
      <c r="AA47" s="34" t="s">
        <v>120</v>
      </c>
      <c r="AB47" s="34">
        <v>1.18</v>
      </c>
      <c r="AC47" s="34">
        <v>4.04</v>
      </c>
      <c r="AD47" s="34">
        <v>3.03</v>
      </c>
      <c r="AE47" s="34">
        <v>2.72</v>
      </c>
      <c r="AO47" s="34">
        <f t="shared" si="3"/>
        <v>95.88000000000001</v>
      </c>
      <c r="AU47" s="34">
        <v>4.2000000000000003E-2</v>
      </c>
      <c r="AV47" s="34">
        <v>1.3</v>
      </c>
      <c r="AW47" s="34">
        <v>2</v>
      </c>
      <c r="BG47" s="34">
        <v>543</v>
      </c>
      <c r="BN47" s="34">
        <v>3</v>
      </c>
      <c r="BQ47" s="34">
        <v>15</v>
      </c>
      <c r="BX47" s="34">
        <v>65</v>
      </c>
      <c r="CD47" s="34">
        <v>22</v>
      </c>
      <c r="CE47" s="34">
        <v>1</v>
      </c>
      <c r="CH47" s="34">
        <v>38</v>
      </c>
    </row>
    <row r="48" spans="1:87" x14ac:dyDescent="0.3">
      <c r="A48" s="22" t="s">
        <v>1410</v>
      </c>
      <c r="B48" s="22" t="s">
        <v>79</v>
      </c>
      <c r="C48" s="22" t="s">
        <v>2328</v>
      </c>
      <c r="D48" s="22" t="s">
        <v>2727</v>
      </c>
      <c r="E48" s="22">
        <v>2011</v>
      </c>
      <c r="G48" s="22" t="s">
        <v>914</v>
      </c>
      <c r="H48" s="22">
        <v>33.840524000000002</v>
      </c>
      <c r="I48" s="22">
        <v>-105.666737</v>
      </c>
      <c r="J48" s="22" t="s">
        <v>873</v>
      </c>
      <c r="K48" s="22" t="s">
        <v>879</v>
      </c>
      <c r="L48" s="22" t="s">
        <v>878</v>
      </c>
      <c r="M48" s="22" t="s">
        <v>1357</v>
      </c>
      <c r="N48" s="70" t="s">
        <v>3393</v>
      </c>
      <c r="O48" s="70" t="s">
        <v>3394</v>
      </c>
      <c r="W48" s="34">
        <v>67.95</v>
      </c>
      <c r="Y48" s="34">
        <v>14.67</v>
      </c>
      <c r="AA48" s="34" t="s">
        <v>120</v>
      </c>
      <c r="AB48" s="34">
        <v>1.43</v>
      </c>
      <c r="AC48" s="34">
        <v>3.97</v>
      </c>
      <c r="AD48" s="34">
        <v>4.3600000000000003</v>
      </c>
      <c r="AE48" s="34">
        <v>2.74</v>
      </c>
      <c r="AO48" s="34">
        <f t="shared" si="3"/>
        <v>95.12</v>
      </c>
      <c r="AU48" s="34">
        <v>2E-3</v>
      </c>
      <c r="AV48" s="34">
        <v>0.1</v>
      </c>
      <c r="AW48" s="34">
        <v>2</v>
      </c>
      <c r="BG48" s="34">
        <v>18</v>
      </c>
      <c r="BN48" s="34">
        <v>1</v>
      </c>
      <c r="BQ48" s="34">
        <v>4</v>
      </c>
      <c r="BX48" s="34">
        <v>242</v>
      </c>
      <c r="CD48" s="34">
        <v>31</v>
      </c>
      <c r="CE48" s="34">
        <v>1</v>
      </c>
      <c r="CH48" s="34">
        <v>30</v>
      </c>
    </row>
    <row r="49" spans="1:101" x14ac:dyDescent="0.3">
      <c r="A49" s="22" t="s">
        <v>1411</v>
      </c>
      <c r="B49" s="22" t="s">
        <v>79</v>
      </c>
      <c r="C49" s="22" t="s">
        <v>2328</v>
      </c>
      <c r="D49" s="22" t="s">
        <v>2727</v>
      </c>
      <c r="E49" s="22">
        <v>2011</v>
      </c>
      <c r="G49" s="22" t="s">
        <v>914</v>
      </c>
      <c r="H49" s="22">
        <v>33.842739000000002</v>
      </c>
      <c r="I49" s="22">
        <v>-105.667953</v>
      </c>
      <c r="J49" s="22" t="s">
        <v>873</v>
      </c>
      <c r="K49" s="22" t="s">
        <v>879</v>
      </c>
      <c r="L49" s="22" t="s">
        <v>878</v>
      </c>
      <c r="M49" s="22" t="s">
        <v>165</v>
      </c>
      <c r="N49" s="70" t="s">
        <v>3393</v>
      </c>
      <c r="O49" s="70" t="s">
        <v>3394</v>
      </c>
      <c r="W49" s="34">
        <v>61.71</v>
      </c>
      <c r="Y49" s="34">
        <v>14.27</v>
      </c>
      <c r="AA49" s="34" t="s">
        <v>120</v>
      </c>
      <c r="AB49" s="34">
        <v>4.08</v>
      </c>
      <c r="AC49" s="34">
        <v>3.76</v>
      </c>
      <c r="AD49" s="34">
        <v>3.39</v>
      </c>
      <c r="AE49" s="34">
        <v>4.18</v>
      </c>
      <c r="AO49" s="34">
        <f t="shared" si="3"/>
        <v>91.390000000000015</v>
      </c>
      <c r="AU49" s="34">
        <v>0.30499999999999999</v>
      </c>
      <c r="AV49" s="34">
        <v>0.3</v>
      </c>
      <c r="AW49" s="34">
        <v>2</v>
      </c>
      <c r="BD49" s="34">
        <v>12</v>
      </c>
      <c r="BE49" s="34">
        <v>116</v>
      </c>
      <c r="BG49" s="34">
        <v>150</v>
      </c>
      <c r="BN49" s="34">
        <v>2</v>
      </c>
      <c r="BP49" s="34">
        <v>44</v>
      </c>
      <c r="BQ49" s="34">
        <v>4</v>
      </c>
      <c r="BX49" s="34">
        <v>56</v>
      </c>
      <c r="CA49" s="34">
        <v>3</v>
      </c>
      <c r="CC49" s="34">
        <v>5</v>
      </c>
      <c r="CD49" s="34">
        <v>65</v>
      </c>
      <c r="CE49" s="34">
        <v>1</v>
      </c>
      <c r="CH49" s="34">
        <v>50</v>
      </c>
    </row>
    <row r="50" spans="1:101" x14ac:dyDescent="0.3">
      <c r="A50" s="22" t="s">
        <v>1412</v>
      </c>
      <c r="B50" s="22" t="s">
        <v>79</v>
      </c>
      <c r="C50" s="22" t="s">
        <v>2328</v>
      </c>
      <c r="D50" s="22" t="s">
        <v>2727</v>
      </c>
      <c r="E50" s="22">
        <v>2011</v>
      </c>
      <c r="G50" s="22" t="s">
        <v>914</v>
      </c>
      <c r="H50" s="22">
        <v>33.841929999999998</v>
      </c>
      <c r="I50" s="22">
        <v>-105.66703800000001</v>
      </c>
      <c r="J50" s="22" t="s">
        <v>873</v>
      </c>
      <c r="K50" s="22" t="s">
        <v>879</v>
      </c>
      <c r="L50" s="22" t="s">
        <v>878</v>
      </c>
      <c r="M50" s="22" t="s">
        <v>1413</v>
      </c>
      <c r="N50" s="70" t="s">
        <v>3393</v>
      </c>
      <c r="O50" s="70" t="s">
        <v>3394</v>
      </c>
      <c r="W50" s="34">
        <v>59.42</v>
      </c>
      <c r="AA50" s="34" t="s">
        <v>120</v>
      </c>
      <c r="AB50" s="34">
        <v>3.67</v>
      </c>
      <c r="AC50" s="34">
        <v>2.82</v>
      </c>
      <c r="AD50" s="34">
        <v>3.06</v>
      </c>
      <c r="AE50" s="34">
        <v>5.31</v>
      </c>
      <c r="AO50" s="34">
        <f t="shared" si="3"/>
        <v>74.28</v>
      </c>
      <c r="AU50" s="34">
        <v>0.80500000000000005</v>
      </c>
      <c r="AV50" s="34">
        <v>0.1</v>
      </c>
      <c r="AW50" s="34">
        <v>2</v>
      </c>
      <c r="BG50" s="34">
        <v>568</v>
      </c>
      <c r="BN50" s="34">
        <v>2</v>
      </c>
      <c r="BQ50" s="34">
        <v>5</v>
      </c>
      <c r="BX50" s="34">
        <v>64</v>
      </c>
      <c r="CD50" s="34">
        <v>98</v>
      </c>
      <c r="CE50" s="34">
        <v>2</v>
      </c>
      <c r="CH50" s="34">
        <v>63</v>
      </c>
    </row>
    <row r="51" spans="1:101" x14ac:dyDescent="0.3">
      <c r="A51" s="22" t="s">
        <v>1414</v>
      </c>
      <c r="B51" s="22" t="s">
        <v>79</v>
      </c>
      <c r="C51" s="22" t="s">
        <v>2328</v>
      </c>
      <c r="D51" s="22" t="s">
        <v>1415</v>
      </c>
      <c r="E51" s="22">
        <v>1990</v>
      </c>
      <c r="F51" s="22">
        <v>1990</v>
      </c>
      <c r="G51" s="22" t="s">
        <v>914</v>
      </c>
      <c r="H51" s="22">
        <v>33.853800999999997</v>
      </c>
      <c r="I51" s="22">
        <v>-105.67697</v>
      </c>
      <c r="J51" s="22" t="s">
        <v>873</v>
      </c>
      <c r="K51" s="22" t="s">
        <v>879</v>
      </c>
      <c r="L51" s="22" t="s">
        <v>878</v>
      </c>
      <c r="M51" s="22" t="s">
        <v>1357</v>
      </c>
      <c r="N51" s="70" t="s">
        <v>3393</v>
      </c>
      <c r="O51" s="70" t="s">
        <v>3394</v>
      </c>
      <c r="W51" s="34">
        <v>65.400000000000006</v>
      </c>
      <c r="X51" s="34">
        <v>0.51</v>
      </c>
      <c r="Y51" s="34">
        <v>16.399999999999999</v>
      </c>
      <c r="Z51" s="34">
        <v>3.34</v>
      </c>
      <c r="AA51" s="34">
        <v>0.06</v>
      </c>
      <c r="AB51" s="34">
        <v>1.0900000000000001</v>
      </c>
      <c r="AC51" s="34">
        <v>4.5</v>
      </c>
      <c r="AD51" s="34">
        <v>4.5999999999999996</v>
      </c>
      <c r="AE51" s="34">
        <v>2.86</v>
      </c>
      <c r="AF51" s="34">
        <v>0.32</v>
      </c>
      <c r="AG51" s="34">
        <v>0.95</v>
      </c>
      <c r="AO51" s="34">
        <f t="shared" si="3"/>
        <v>100.03</v>
      </c>
      <c r="AP51" s="34" t="b">
        <f t="shared" ref="AP51:AP82" si="4">(0.6633*(Y51+Z51)&lt;(0.7083*Y51))</f>
        <v>0</v>
      </c>
      <c r="AQ51" s="34" t="b">
        <f t="shared" ref="AQ51:AQ82" si="5">(Z51&lt;(1.1*AP51))</f>
        <v>0</v>
      </c>
    </row>
    <row r="52" spans="1:101" x14ac:dyDescent="0.3">
      <c r="A52" s="22" t="s">
        <v>1416</v>
      </c>
      <c r="B52" s="22" t="s">
        <v>79</v>
      </c>
      <c r="C52" s="22" t="s">
        <v>2328</v>
      </c>
      <c r="D52" s="22" t="s">
        <v>1415</v>
      </c>
      <c r="E52" s="22">
        <v>1990</v>
      </c>
      <c r="F52" s="22">
        <v>1990</v>
      </c>
      <c r="G52" s="22" t="s">
        <v>914</v>
      </c>
      <c r="J52" s="22" t="s">
        <v>873</v>
      </c>
      <c r="K52" s="22" t="s">
        <v>879</v>
      </c>
      <c r="L52" s="22" t="s">
        <v>878</v>
      </c>
      <c r="M52" s="22" t="s">
        <v>1360</v>
      </c>
      <c r="N52" s="70" t="s">
        <v>3393</v>
      </c>
      <c r="O52" s="70" t="s">
        <v>3394</v>
      </c>
      <c r="W52" s="34">
        <v>54.5</v>
      </c>
      <c r="X52" s="34">
        <v>0.54</v>
      </c>
      <c r="Y52" s="34">
        <v>16.5</v>
      </c>
      <c r="Z52" s="34">
        <v>3.36</v>
      </c>
      <c r="AA52" s="34">
        <v>0.05</v>
      </c>
      <c r="AB52" s="34">
        <v>1.0900000000000001</v>
      </c>
      <c r="AC52" s="34">
        <v>3.41</v>
      </c>
      <c r="AD52" s="34">
        <v>5.97</v>
      </c>
      <c r="AE52" s="34">
        <v>3.18</v>
      </c>
      <c r="AF52" s="34">
        <v>0.32</v>
      </c>
      <c r="AG52" s="34">
        <v>0.78</v>
      </c>
      <c r="AO52" s="34">
        <f t="shared" si="3"/>
        <v>89.699999999999989</v>
      </c>
      <c r="AP52" s="34" t="b">
        <f t="shared" si="4"/>
        <v>0</v>
      </c>
      <c r="AQ52" s="34" t="b">
        <f t="shared" si="5"/>
        <v>0</v>
      </c>
    </row>
    <row r="53" spans="1:101" x14ac:dyDescent="0.3">
      <c r="A53" s="22" t="s">
        <v>1417</v>
      </c>
      <c r="B53" s="22" t="s">
        <v>79</v>
      </c>
      <c r="C53" s="22" t="s">
        <v>2328</v>
      </c>
      <c r="D53" s="22" t="s">
        <v>1415</v>
      </c>
      <c r="E53" s="22">
        <v>1990</v>
      </c>
      <c r="F53" s="22">
        <v>1990</v>
      </c>
      <c r="G53" s="22" t="s">
        <v>914</v>
      </c>
      <c r="J53" s="22" t="s">
        <v>873</v>
      </c>
      <c r="K53" s="22" t="s">
        <v>879</v>
      </c>
      <c r="L53" s="22" t="s">
        <v>878</v>
      </c>
      <c r="M53" s="22" t="s">
        <v>1360</v>
      </c>
      <c r="N53" s="70" t="s">
        <v>3393</v>
      </c>
      <c r="O53" s="70" t="s">
        <v>3394</v>
      </c>
      <c r="W53" s="34">
        <v>63.5</v>
      </c>
      <c r="X53" s="34">
        <v>0.53</v>
      </c>
      <c r="Y53" s="34">
        <v>16</v>
      </c>
      <c r="Z53" s="34">
        <v>3.9</v>
      </c>
      <c r="AA53" s="34">
        <v>0.06</v>
      </c>
      <c r="AB53" s="34">
        <v>1.21</v>
      </c>
      <c r="AC53" s="34">
        <v>3.67</v>
      </c>
      <c r="AD53" s="34">
        <v>6.07</v>
      </c>
      <c r="AE53" s="34">
        <v>3.25</v>
      </c>
      <c r="AF53" s="34">
        <v>0.32</v>
      </c>
      <c r="AG53" s="34">
        <v>1.51</v>
      </c>
      <c r="AO53" s="34">
        <f t="shared" si="3"/>
        <v>100.02</v>
      </c>
      <c r="AP53" s="34" t="b">
        <f t="shared" si="4"/>
        <v>0</v>
      </c>
      <c r="AQ53" s="34" t="b">
        <f t="shared" si="5"/>
        <v>0</v>
      </c>
    </row>
    <row r="54" spans="1:101" x14ac:dyDescent="0.3">
      <c r="A54" s="22" t="s">
        <v>1418</v>
      </c>
      <c r="B54" s="22" t="s">
        <v>79</v>
      </c>
      <c r="C54" s="22" t="s">
        <v>2328</v>
      </c>
      <c r="D54" s="22" t="s">
        <v>1415</v>
      </c>
      <c r="E54" s="22">
        <v>1990</v>
      </c>
      <c r="F54" s="22">
        <v>1990</v>
      </c>
      <c r="G54" s="22" t="s">
        <v>914</v>
      </c>
      <c r="H54" s="22">
        <v>33.849603600000002</v>
      </c>
      <c r="I54" s="22">
        <v>-105.6684125</v>
      </c>
      <c r="J54" s="22" t="s">
        <v>873</v>
      </c>
      <c r="K54" s="22" t="s">
        <v>879</v>
      </c>
      <c r="L54" s="22" t="s">
        <v>878</v>
      </c>
      <c r="M54" s="22" t="s">
        <v>1357</v>
      </c>
      <c r="N54" s="70" t="s">
        <v>3393</v>
      </c>
      <c r="O54" s="70" t="s">
        <v>3394</v>
      </c>
      <c r="W54" s="34">
        <v>70.400000000000006</v>
      </c>
      <c r="X54" s="34">
        <v>0.52</v>
      </c>
      <c r="Y54" s="34">
        <v>16.8</v>
      </c>
      <c r="Z54" s="34">
        <v>1.78</v>
      </c>
      <c r="AA54" s="34">
        <v>0.01</v>
      </c>
      <c r="AB54" s="34">
        <v>0.47</v>
      </c>
      <c r="AC54" s="34">
        <v>0.63</v>
      </c>
      <c r="AD54" s="34">
        <v>6.49</v>
      </c>
      <c r="AE54" s="34">
        <v>1.1399999999999999</v>
      </c>
      <c r="AF54" s="34">
        <v>0.31</v>
      </c>
      <c r="AG54" s="34">
        <v>2.12</v>
      </c>
      <c r="AO54" s="34">
        <f t="shared" si="3"/>
        <v>100.67</v>
      </c>
      <c r="AP54" s="34" t="b">
        <f t="shared" si="4"/>
        <v>0</v>
      </c>
      <c r="AQ54" s="34" t="b">
        <f t="shared" si="5"/>
        <v>0</v>
      </c>
    </row>
    <row r="55" spans="1:101" x14ac:dyDescent="0.3">
      <c r="A55" s="22" t="s">
        <v>1419</v>
      </c>
      <c r="B55" s="22" t="s">
        <v>79</v>
      </c>
      <c r="C55" s="22" t="s">
        <v>2328</v>
      </c>
      <c r="D55" s="22" t="s">
        <v>1709</v>
      </c>
      <c r="E55" s="22">
        <v>2010</v>
      </c>
      <c r="F55" s="22" t="s">
        <v>1487</v>
      </c>
      <c r="G55" s="22" t="s">
        <v>3258</v>
      </c>
      <c r="J55" s="22" t="s">
        <v>873</v>
      </c>
      <c r="K55" s="22" t="s">
        <v>879</v>
      </c>
      <c r="L55" s="22" t="s">
        <v>878</v>
      </c>
      <c r="M55" s="22" t="s">
        <v>165</v>
      </c>
      <c r="N55" s="70" t="s">
        <v>3393</v>
      </c>
      <c r="O55" s="70" t="s">
        <v>3394</v>
      </c>
      <c r="W55" s="34">
        <v>61.77</v>
      </c>
      <c r="X55" s="34">
        <v>0.73299999999999998</v>
      </c>
      <c r="Y55" s="34">
        <v>14.73</v>
      </c>
      <c r="Z55" s="34">
        <v>7.2</v>
      </c>
      <c r="AA55" s="34">
        <v>0.11700000000000001</v>
      </c>
      <c r="AB55" s="34">
        <v>2.12</v>
      </c>
      <c r="AC55" s="34">
        <v>4.96</v>
      </c>
      <c r="AD55" s="34">
        <v>3.08</v>
      </c>
      <c r="AE55" s="34">
        <v>3.05</v>
      </c>
      <c r="AF55" s="34">
        <v>0.48</v>
      </c>
      <c r="AG55" s="34">
        <v>1.7</v>
      </c>
      <c r="AO55" s="34">
        <f t="shared" si="3"/>
        <v>99.940000000000012</v>
      </c>
      <c r="AP55" s="34" t="b">
        <f t="shared" si="4"/>
        <v>0</v>
      </c>
      <c r="AQ55" s="34" t="b">
        <f t="shared" si="5"/>
        <v>0</v>
      </c>
      <c r="AU55" s="34" t="s">
        <v>2384</v>
      </c>
      <c r="AV55" s="34">
        <v>0.5</v>
      </c>
      <c r="AY55" s="34">
        <v>2034</v>
      </c>
      <c r="AZ55" s="34">
        <v>2</v>
      </c>
      <c r="BA55" s="34" t="s">
        <v>413</v>
      </c>
      <c r="BD55" s="34">
        <v>7</v>
      </c>
      <c r="BE55" s="34" t="s">
        <v>411</v>
      </c>
      <c r="BF55" s="34" t="s">
        <v>421</v>
      </c>
      <c r="BG55" s="34">
        <v>20</v>
      </c>
      <c r="BH55" s="34">
        <v>18</v>
      </c>
      <c r="BI55" s="34">
        <v>2</v>
      </c>
      <c r="BJ55" s="34">
        <v>4</v>
      </c>
      <c r="BN55" s="34" t="s">
        <v>416</v>
      </c>
      <c r="BO55" s="34">
        <v>12</v>
      </c>
      <c r="BP55" s="34" t="s">
        <v>411</v>
      </c>
      <c r="BQ55" s="34">
        <v>12</v>
      </c>
      <c r="BR55" s="34">
        <v>37</v>
      </c>
      <c r="BT55" s="34" t="s">
        <v>421</v>
      </c>
      <c r="BU55" s="34">
        <v>12</v>
      </c>
      <c r="BW55" s="34">
        <v>2</v>
      </c>
      <c r="BX55" s="34">
        <v>824</v>
      </c>
      <c r="BY55" s="34">
        <v>0.6</v>
      </c>
      <c r="CA55" s="34">
        <v>7.6</v>
      </c>
      <c r="CB55" s="34">
        <v>0.1</v>
      </c>
      <c r="CC55" s="34">
        <v>1.4</v>
      </c>
      <c r="CD55" s="34">
        <v>113</v>
      </c>
      <c r="CE55" s="34">
        <v>1</v>
      </c>
      <c r="CF55" s="34">
        <v>31</v>
      </c>
      <c r="CG55" s="34">
        <v>156</v>
      </c>
      <c r="CH55" s="34">
        <v>40</v>
      </c>
      <c r="CI55" s="34">
        <v>52.4</v>
      </c>
      <c r="CJ55" s="34">
        <v>99.1</v>
      </c>
      <c r="CK55" s="34">
        <v>11</v>
      </c>
      <c r="CL55" s="34">
        <v>40.5</v>
      </c>
      <c r="CM55" s="34">
        <v>8</v>
      </c>
      <c r="CN55" s="34">
        <v>2.23</v>
      </c>
      <c r="CO55" s="34">
        <v>6.8</v>
      </c>
      <c r="CP55" s="34">
        <v>1</v>
      </c>
      <c r="CQ55" s="34">
        <v>5.9</v>
      </c>
      <c r="CR55" s="34">
        <v>1.1000000000000001</v>
      </c>
      <c r="CS55" s="34">
        <v>3.4</v>
      </c>
      <c r="CT55" s="34">
        <v>0.52</v>
      </c>
      <c r="CU55" s="34">
        <v>3.5</v>
      </c>
      <c r="CV55" s="34">
        <v>0.59</v>
      </c>
      <c r="CW55" s="34">
        <f>SUM(CI55:CV55)</f>
        <v>236.04000000000002</v>
      </c>
    </row>
    <row r="56" spans="1:101" x14ac:dyDescent="0.3">
      <c r="A56" s="22" t="s">
        <v>1421</v>
      </c>
      <c r="B56" s="22" t="s">
        <v>79</v>
      </c>
      <c r="C56" s="22" t="s">
        <v>2328</v>
      </c>
      <c r="D56" s="22" t="s">
        <v>1709</v>
      </c>
      <c r="E56" s="71">
        <v>41455</v>
      </c>
      <c r="F56" s="71">
        <v>41600</v>
      </c>
      <c r="G56" s="22" t="s">
        <v>3259</v>
      </c>
      <c r="H56" s="22">
        <v>33.841157099999997</v>
      </c>
      <c r="I56" s="22">
        <v>-105.6783556</v>
      </c>
      <c r="J56" s="22" t="s">
        <v>873</v>
      </c>
      <c r="K56" s="22" t="s">
        <v>879</v>
      </c>
      <c r="L56" s="22" t="s">
        <v>878</v>
      </c>
      <c r="M56" s="22" t="s">
        <v>1046</v>
      </c>
      <c r="N56" s="70" t="s">
        <v>3393</v>
      </c>
      <c r="O56" s="70" t="s">
        <v>3394</v>
      </c>
      <c r="W56" s="34">
        <v>4.8</v>
      </c>
      <c r="X56" s="34">
        <v>0.02</v>
      </c>
      <c r="Y56" s="34">
        <v>0.72</v>
      </c>
      <c r="Z56" s="34">
        <v>93</v>
      </c>
      <c r="AA56" s="34">
        <v>0.08</v>
      </c>
      <c r="AB56" s="34">
        <v>2.4700000000000002</v>
      </c>
      <c r="AC56" s="34">
        <v>0.54</v>
      </c>
      <c r="AD56" s="34">
        <v>0.04</v>
      </c>
      <c r="AE56" s="34" t="s">
        <v>120</v>
      </c>
      <c r="AF56" s="34">
        <v>0.02</v>
      </c>
      <c r="AG56" s="34" t="s">
        <v>1422</v>
      </c>
      <c r="AO56" s="34">
        <f t="shared" si="3"/>
        <v>101.69</v>
      </c>
      <c r="AP56" s="34" t="b">
        <f t="shared" si="4"/>
        <v>0</v>
      </c>
      <c r="AQ56" s="34" t="b">
        <f t="shared" si="5"/>
        <v>0</v>
      </c>
      <c r="AU56" s="34">
        <v>4.0000000000000001E-3</v>
      </c>
      <c r="AV56" s="34" t="s">
        <v>121</v>
      </c>
      <c r="AW56" s="34">
        <v>0.8</v>
      </c>
      <c r="AY56" s="34">
        <v>14.4</v>
      </c>
      <c r="AZ56" s="34" t="s">
        <v>83</v>
      </c>
      <c r="BA56" s="34" t="s">
        <v>126</v>
      </c>
      <c r="BC56" s="34" t="s">
        <v>124</v>
      </c>
      <c r="BD56" s="34">
        <v>25.7</v>
      </c>
      <c r="BE56" s="34" t="s">
        <v>84</v>
      </c>
      <c r="BF56" s="34" t="s">
        <v>126</v>
      </c>
      <c r="BG56" s="34">
        <v>12</v>
      </c>
      <c r="BH56" s="34">
        <v>11</v>
      </c>
      <c r="BI56" s="34" t="s">
        <v>121</v>
      </c>
      <c r="BJ56" s="34" t="s">
        <v>121</v>
      </c>
      <c r="BL56" s="34" t="s">
        <v>124</v>
      </c>
      <c r="BM56" s="34" t="s">
        <v>84</v>
      </c>
      <c r="BN56" s="34" t="s">
        <v>123</v>
      </c>
      <c r="BO56" s="34" t="s">
        <v>121</v>
      </c>
      <c r="BP56" s="34">
        <v>27</v>
      </c>
      <c r="BQ56" s="34" t="s">
        <v>83</v>
      </c>
      <c r="BR56" s="34">
        <v>0.7</v>
      </c>
      <c r="BT56" s="34">
        <v>0.3</v>
      </c>
      <c r="BU56" s="34" t="s">
        <v>83</v>
      </c>
      <c r="BW56" s="34" t="s">
        <v>121</v>
      </c>
      <c r="BX56" s="34">
        <v>6.7</v>
      </c>
      <c r="BY56" s="34" t="s">
        <v>82</v>
      </c>
      <c r="BZ56" s="34" t="s">
        <v>82</v>
      </c>
      <c r="CA56" s="34">
        <v>0.6</v>
      </c>
      <c r="CB56" s="34" t="s">
        <v>82</v>
      </c>
      <c r="CC56" s="34">
        <v>0.39</v>
      </c>
      <c r="CD56" s="34">
        <v>65</v>
      </c>
      <c r="CE56" s="34" t="s">
        <v>121</v>
      </c>
      <c r="CF56" s="34">
        <v>1.4</v>
      </c>
      <c r="CG56" s="34">
        <v>15.3</v>
      </c>
      <c r="CH56" s="34">
        <v>41</v>
      </c>
      <c r="CI56" s="34">
        <v>1.1000000000000001</v>
      </c>
      <c r="CJ56" s="34">
        <v>2.1</v>
      </c>
      <c r="CK56" s="34">
        <v>0.21</v>
      </c>
      <c r="CL56" s="34">
        <v>0.8</v>
      </c>
      <c r="CM56" s="34">
        <v>0.1</v>
      </c>
      <c r="CN56" s="34" t="s">
        <v>148</v>
      </c>
      <c r="CO56" s="34">
        <v>0.11</v>
      </c>
      <c r="CP56" s="34" t="s">
        <v>148</v>
      </c>
      <c r="CQ56" s="34">
        <v>0.17</v>
      </c>
      <c r="CR56" s="34" t="s">
        <v>148</v>
      </c>
      <c r="CS56" s="34">
        <v>0.16</v>
      </c>
      <c r="CT56" s="34" t="s">
        <v>148</v>
      </c>
      <c r="CU56" s="34">
        <v>0.2</v>
      </c>
      <c r="CV56" s="34" t="s">
        <v>148</v>
      </c>
      <c r="CW56" s="34">
        <f t="shared" ref="CW56:CW107" si="6">SUM(CI56:CV56)</f>
        <v>4.95</v>
      </c>
    </row>
    <row r="57" spans="1:101" x14ac:dyDescent="0.3">
      <c r="A57" s="22" t="s">
        <v>1423</v>
      </c>
      <c r="B57" s="22" t="s">
        <v>79</v>
      </c>
      <c r="C57" s="22" t="s">
        <v>2328</v>
      </c>
      <c r="D57" s="22" t="s">
        <v>1709</v>
      </c>
      <c r="E57" s="71">
        <v>41486</v>
      </c>
      <c r="F57" s="71">
        <v>41600</v>
      </c>
      <c r="G57" s="22" t="s">
        <v>3259</v>
      </c>
      <c r="H57" s="22">
        <v>33.839042599999999</v>
      </c>
      <c r="I57" s="22">
        <v>-105.66753110000001</v>
      </c>
      <c r="J57" s="22" t="s">
        <v>873</v>
      </c>
      <c r="K57" s="22" t="s">
        <v>879</v>
      </c>
      <c r="L57" s="22" t="s">
        <v>878</v>
      </c>
      <c r="M57" s="22" t="s">
        <v>1360</v>
      </c>
      <c r="N57" s="70" t="s">
        <v>3393</v>
      </c>
      <c r="O57" s="70" t="s">
        <v>3394</v>
      </c>
      <c r="W57" s="34">
        <v>62.8</v>
      </c>
      <c r="X57" s="34">
        <v>0.55000000000000004</v>
      </c>
      <c r="Y57" s="34">
        <v>16.7</v>
      </c>
      <c r="Z57" s="34">
        <v>4.5599999999999996</v>
      </c>
      <c r="AA57" s="34">
        <v>0.02</v>
      </c>
      <c r="AB57" s="34">
        <v>1.27</v>
      </c>
      <c r="AC57" s="34">
        <v>2.72</v>
      </c>
      <c r="AD57" s="34">
        <v>6.16</v>
      </c>
      <c r="AE57" s="34">
        <v>3.21</v>
      </c>
      <c r="AF57" s="34">
        <v>0.32</v>
      </c>
      <c r="AG57" s="34">
        <v>1.83</v>
      </c>
      <c r="AO57" s="34">
        <f t="shared" si="3"/>
        <v>100.13999999999997</v>
      </c>
      <c r="AP57" s="34" t="b">
        <f t="shared" si="4"/>
        <v>0</v>
      </c>
      <c r="AQ57" s="34" t="b">
        <f t="shared" si="5"/>
        <v>0</v>
      </c>
      <c r="AU57" s="34">
        <v>0.26400000000000001</v>
      </c>
      <c r="AV57" s="34" t="s">
        <v>121</v>
      </c>
      <c r="AW57" s="34">
        <v>1.4</v>
      </c>
      <c r="AY57" s="34">
        <v>1780</v>
      </c>
      <c r="AZ57" s="34" t="s">
        <v>83</v>
      </c>
      <c r="BA57" s="34">
        <v>0.3</v>
      </c>
      <c r="BC57" s="34" t="s">
        <v>124</v>
      </c>
      <c r="BD57" s="34">
        <v>4.4000000000000004</v>
      </c>
      <c r="BE57" s="34" t="s">
        <v>84</v>
      </c>
      <c r="BF57" s="34">
        <v>0.4</v>
      </c>
      <c r="BG57" s="34">
        <v>16</v>
      </c>
      <c r="BH57" s="34">
        <v>24</v>
      </c>
      <c r="BI57" s="34">
        <v>2</v>
      </c>
      <c r="BJ57" s="34">
        <v>5</v>
      </c>
      <c r="BL57" s="34" t="s">
        <v>124</v>
      </c>
      <c r="BM57" s="34" t="s">
        <v>84</v>
      </c>
      <c r="BN57" s="34" t="s">
        <v>123</v>
      </c>
      <c r="BO57" s="34">
        <v>22</v>
      </c>
      <c r="BP57" s="34">
        <v>12</v>
      </c>
      <c r="BQ57" s="34">
        <v>9</v>
      </c>
      <c r="BR57" s="34">
        <v>59.5</v>
      </c>
      <c r="BT57" s="34">
        <v>0.1</v>
      </c>
      <c r="BU57" s="34">
        <v>7</v>
      </c>
      <c r="BW57" s="34">
        <v>2</v>
      </c>
      <c r="BX57" s="34">
        <v>1080</v>
      </c>
      <c r="BY57" s="34">
        <v>0.9</v>
      </c>
      <c r="BZ57" s="34" t="s">
        <v>82</v>
      </c>
      <c r="CA57" s="34">
        <v>13.1</v>
      </c>
      <c r="CB57" s="34" t="s">
        <v>82</v>
      </c>
      <c r="CC57" s="34">
        <v>2.59</v>
      </c>
      <c r="CD57" s="34">
        <v>94</v>
      </c>
      <c r="CE57" s="34">
        <v>1</v>
      </c>
      <c r="CF57" s="34">
        <v>29.4</v>
      </c>
      <c r="CG57" s="34">
        <v>201</v>
      </c>
      <c r="CH57" s="34">
        <v>16</v>
      </c>
      <c r="CI57" s="34">
        <v>52.9</v>
      </c>
      <c r="CJ57" s="34">
        <v>104</v>
      </c>
      <c r="CK57" s="34">
        <v>12</v>
      </c>
      <c r="CL57" s="34">
        <v>41.2</v>
      </c>
      <c r="CM57" s="34">
        <v>7.1</v>
      </c>
      <c r="CN57" s="34">
        <v>1.92</v>
      </c>
      <c r="CO57" s="34">
        <v>5.71</v>
      </c>
      <c r="CP57" s="34">
        <v>0.86</v>
      </c>
      <c r="CQ57" s="34">
        <v>4.78</v>
      </c>
      <c r="CR57" s="34">
        <v>0.94</v>
      </c>
      <c r="CS57" s="34">
        <v>2.83</v>
      </c>
      <c r="CT57" s="34">
        <v>0.47</v>
      </c>
      <c r="CU57" s="34">
        <v>3</v>
      </c>
      <c r="CV57" s="34">
        <v>0.46</v>
      </c>
      <c r="CW57" s="34">
        <f t="shared" si="6"/>
        <v>238.17000000000004</v>
      </c>
    </row>
    <row r="58" spans="1:101" x14ac:dyDescent="0.3">
      <c r="A58" s="22" t="s">
        <v>1424</v>
      </c>
      <c r="B58" s="22" t="s">
        <v>79</v>
      </c>
      <c r="C58" s="22" t="s">
        <v>2328</v>
      </c>
      <c r="D58" s="22" t="s">
        <v>1709</v>
      </c>
      <c r="E58" s="71">
        <v>41486</v>
      </c>
      <c r="F58" s="71">
        <v>41600</v>
      </c>
      <c r="G58" s="22" t="s">
        <v>3259</v>
      </c>
      <c r="H58" s="22">
        <v>33.837696700000002</v>
      </c>
      <c r="I58" s="22">
        <v>-105.6678989</v>
      </c>
      <c r="J58" s="22" t="s">
        <v>873</v>
      </c>
      <c r="K58" s="22" t="s">
        <v>879</v>
      </c>
      <c r="L58" s="22" t="s">
        <v>878</v>
      </c>
      <c r="M58" s="22" t="s">
        <v>1357</v>
      </c>
      <c r="N58" s="70" t="s">
        <v>3393</v>
      </c>
      <c r="O58" s="70" t="s">
        <v>3394</v>
      </c>
      <c r="W58" s="34">
        <v>63.3</v>
      </c>
      <c r="X58" s="34">
        <v>0.51</v>
      </c>
      <c r="Y58" s="34">
        <v>16.100000000000001</v>
      </c>
      <c r="Z58" s="34">
        <v>5.62</v>
      </c>
      <c r="AA58" s="34">
        <v>0.05</v>
      </c>
      <c r="AB58" s="34">
        <v>2.14</v>
      </c>
      <c r="AC58" s="34">
        <v>2.33</v>
      </c>
      <c r="AD58" s="34">
        <v>4.75</v>
      </c>
      <c r="AE58" s="34">
        <v>2.74</v>
      </c>
      <c r="AF58" s="34">
        <v>0.28999999999999998</v>
      </c>
      <c r="AG58" s="34">
        <v>2.6</v>
      </c>
      <c r="AO58" s="34">
        <f t="shared" si="3"/>
        <v>100.42999999999999</v>
      </c>
      <c r="AP58" s="34" t="b">
        <f t="shared" si="4"/>
        <v>0</v>
      </c>
      <c r="AQ58" s="34" t="b">
        <f t="shared" si="5"/>
        <v>0</v>
      </c>
      <c r="AU58" s="34">
        <v>1.6E-2</v>
      </c>
      <c r="AV58" s="34" t="s">
        <v>121</v>
      </c>
      <c r="AW58" s="34">
        <v>1.4</v>
      </c>
      <c r="AY58" s="34">
        <v>2070</v>
      </c>
      <c r="AZ58" s="34" t="s">
        <v>83</v>
      </c>
      <c r="BA58" s="34" t="s">
        <v>126</v>
      </c>
      <c r="BC58" s="34" t="s">
        <v>124</v>
      </c>
      <c r="BD58" s="34">
        <v>5</v>
      </c>
      <c r="BE58" s="34">
        <v>40</v>
      </c>
      <c r="BF58" s="34">
        <v>0.7</v>
      </c>
      <c r="BG58" s="34" t="s">
        <v>83</v>
      </c>
      <c r="BH58" s="34">
        <v>21</v>
      </c>
      <c r="BI58" s="34">
        <v>2</v>
      </c>
      <c r="BJ58" s="34">
        <v>4</v>
      </c>
      <c r="BL58" s="34" t="s">
        <v>124</v>
      </c>
      <c r="BM58" s="34">
        <v>10</v>
      </c>
      <c r="BN58" s="34" t="s">
        <v>123</v>
      </c>
      <c r="BO58" s="34">
        <v>10</v>
      </c>
      <c r="BP58" s="34">
        <v>20</v>
      </c>
      <c r="BQ58" s="34">
        <v>8</v>
      </c>
      <c r="BR58" s="34">
        <v>74.2</v>
      </c>
      <c r="BT58" s="34">
        <v>0.1</v>
      </c>
      <c r="BU58" s="34">
        <v>11</v>
      </c>
      <c r="BW58" s="34">
        <v>1</v>
      </c>
      <c r="BX58" s="34">
        <v>982</v>
      </c>
      <c r="BY58" s="34">
        <v>0.5</v>
      </c>
      <c r="BZ58" s="34" t="s">
        <v>82</v>
      </c>
      <c r="CA58" s="34">
        <v>5.7</v>
      </c>
      <c r="CB58" s="34" t="s">
        <v>82</v>
      </c>
      <c r="CC58" s="34">
        <v>1.64</v>
      </c>
      <c r="CD58" s="34">
        <v>89</v>
      </c>
      <c r="CE58" s="34" t="s">
        <v>121</v>
      </c>
      <c r="CF58" s="34">
        <v>28.6</v>
      </c>
      <c r="CG58" s="34">
        <v>154</v>
      </c>
      <c r="CH58" s="34">
        <v>34</v>
      </c>
      <c r="CI58" s="34">
        <v>31</v>
      </c>
      <c r="CJ58" s="34">
        <v>52.9</v>
      </c>
      <c r="CK58" s="34">
        <v>7.1</v>
      </c>
      <c r="CL58" s="34">
        <v>26.5</v>
      </c>
      <c r="CM58" s="34">
        <v>5.2</v>
      </c>
      <c r="CN58" s="34">
        <v>1.47</v>
      </c>
      <c r="CO58" s="34">
        <v>5</v>
      </c>
      <c r="CP58" s="34">
        <v>0.78</v>
      </c>
      <c r="CQ58" s="34">
        <v>4.3899999999999997</v>
      </c>
      <c r="CR58" s="34">
        <v>0.82</v>
      </c>
      <c r="CS58" s="34">
        <v>2.78</v>
      </c>
      <c r="CT58" s="34">
        <v>0.41</v>
      </c>
      <c r="CU58" s="34">
        <v>2.7</v>
      </c>
      <c r="CV58" s="34">
        <v>0.4</v>
      </c>
      <c r="CW58" s="34">
        <f t="shared" si="6"/>
        <v>141.44999999999999</v>
      </c>
    </row>
    <row r="59" spans="1:101" x14ac:dyDescent="0.3">
      <c r="A59" s="22" t="s">
        <v>1425</v>
      </c>
      <c r="B59" s="22" t="s">
        <v>79</v>
      </c>
      <c r="C59" s="22" t="s">
        <v>2328</v>
      </c>
      <c r="D59" s="22" t="s">
        <v>1709</v>
      </c>
      <c r="E59" s="71">
        <v>41486</v>
      </c>
      <c r="F59" s="71">
        <v>41600</v>
      </c>
      <c r="G59" s="22" t="s">
        <v>3259</v>
      </c>
      <c r="H59" s="22">
        <v>33.841165099999998</v>
      </c>
      <c r="I59" s="22">
        <v>-105.6719681</v>
      </c>
      <c r="J59" s="22" t="s">
        <v>873</v>
      </c>
      <c r="K59" s="22" t="s">
        <v>879</v>
      </c>
      <c r="L59" s="22" t="s">
        <v>878</v>
      </c>
      <c r="M59" s="22" t="s">
        <v>1357</v>
      </c>
      <c r="N59" s="70" t="s">
        <v>3393</v>
      </c>
      <c r="O59" s="70" t="s">
        <v>3394</v>
      </c>
      <c r="W59" s="34">
        <v>65.8</v>
      </c>
      <c r="X59" s="34">
        <v>0.47</v>
      </c>
      <c r="Y59" s="34">
        <v>16.5</v>
      </c>
      <c r="Z59" s="34">
        <v>3.78</v>
      </c>
      <c r="AA59" s="34" t="s">
        <v>120</v>
      </c>
      <c r="AB59" s="34">
        <v>0.98</v>
      </c>
      <c r="AC59" s="34">
        <v>2.96</v>
      </c>
      <c r="AD59" s="34">
        <v>4.74</v>
      </c>
      <c r="AE59" s="34">
        <v>3.25</v>
      </c>
      <c r="AF59" s="34">
        <v>0.28000000000000003</v>
      </c>
      <c r="AG59" s="34">
        <v>2.34</v>
      </c>
      <c r="AO59" s="34">
        <f t="shared" si="3"/>
        <v>101.1</v>
      </c>
      <c r="AP59" s="34" t="b">
        <f t="shared" si="4"/>
        <v>0</v>
      </c>
      <c r="AQ59" s="34" t="b">
        <f t="shared" si="5"/>
        <v>0</v>
      </c>
      <c r="AU59" s="34">
        <v>1.9E-2</v>
      </c>
      <c r="AV59" s="34" t="s">
        <v>121</v>
      </c>
      <c r="AW59" s="34">
        <v>1.2</v>
      </c>
      <c r="AY59" s="34">
        <v>1660</v>
      </c>
      <c r="AZ59" s="34" t="s">
        <v>83</v>
      </c>
      <c r="BA59" s="34">
        <v>0.2</v>
      </c>
      <c r="BC59" s="34" t="s">
        <v>124</v>
      </c>
      <c r="BD59" s="34">
        <v>9.6</v>
      </c>
      <c r="BE59" s="34" t="s">
        <v>84</v>
      </c>
      <c r="BF59" s="34">
        <v>0.5</v>
      </c>
      <c r="BG59" s="34">
        <v>232</v>
      </c>
      <c r="BH59" s="34">
        <v>23</v>
      </c>
      <c r="BI59" s="34">
        <v>3</v>
      </c>
      <c r="BJ59" s="34">
        <v>5</v>
      </c>
      <c r="BL59" s="34" t="s">
        <v>124</v>
      </c>
      <c r="BM59" s="34" t="s">
        <v>84</v>
      </c>
      <c r="BN59" s="34">
        <v>8</v>
      </c>
      <c r="BO59" s="34">
        <v>15</v>
      </c>
      <c r="BP59" s="34">
        <v>13</v>
      </c>
      <c r="BQ59" s="34">
        <v>10</v>
      </c>
      <c r="BR59" s="34">
        <v>59.8</v>
      </c>
      <c r="BT59" s="34">
        <v>0.2</v>
      </c>
      <c r="BU59" s="34">
        <v>7</v>
      </c>
      <c r="BW59" s="34">
        <v>2</v>
      </c>
      <c r="BX59" s="34">
        <v>1020</v>
      </c>
      <c r="BY59" s="34">
        <v>0.7</v>
      </c>
      <c r="BZ59" s="34" t="s">
        <v>82</v>
      </c>
      <c r="CA59" s="34">
        <v>8.5</v>
      </c>
      <c r="CB59" s="34" t="s">
        <v>82</v>
      </c>
      <c r="CC59" s="34">
        <v>2.0299999999999998</v>
      </c>
      <c r="CD59" s="34">
        <v>72</v>
      </c>
      <c r="CE59" s="34">
        <v>2</v>
      </c>
      <c r="CF59" s="34">
        <v>28.1</v>
      </c>
      <c r="CG59" s="34">
        <v>165</v>
      </c>
      <c r="CH59" s="34">
        <v>20</v>
      </c>
      <c r="CI59" s="34">
        <v>44.3</v>
      </c>
      <c r="CJ59" s="34">
        <v>80</v>
      </c>
      <c r="CK59" s="34">
        <v>9.5299999999999994</v>
      </c>
      <c r="CL59" s="34">
        <v>33.1</v>
      </c>
      <c r="CM59" s="34">
        <v>6</v>
      </c>
      <c r="CN59" s="34">
        <v>1.79</v>
      </c>
      <c r="CO59" s="34">
        <v>5.23</v>
      </c>
      <c r="CP59" s="34">
        <v>0.84</v>
      </c>
      <c r="CQ59" s="34">
        <v>4.66</v>
      </c>
      <c r="CR59" s="34">
        <v>0.94</v>
      </c>
      <c r="CS59" s="34">
        <v>2.91</v>
      </c>
      <c r="CT59" s="34">
        <v>0.48</v>
      </c>
      <c r="CU59" s="34">
        <v>3</v>
      </c>
      <c r="CV59" s="34">
        <v>0.47</v>
      </c>
      <c r="CW59" s="34">
        <f t="shared" si="6"/>
        <v>193.24999999999994</v>
      </c>
    </row>
    <row r="60" spans="1:101" x14ac:dyDescent="0.3">
      <c r="A60" s="22" t="s">
        <v>1426</v>
      </c>
      <c r="B60" s="22" t="s">
        <v>79</v>
      </c>
      <c r="C60" s="22" t="s">
        <v>2328</v>
      </c>
      <c r="D60" s="22" t="s">
        <v>1709</v>
      </c>
      <c r="E60" s="71">
        <v>41486</v>
      </c>
      <c r="F60" s="71">
        <v>41600</v>
      </c>
      <c r="G60" s="22" t="s">
        <v>3259</v>
      </c>
      <c r="H60" s="22">
        <v>33.842757499999998</v>
      </c>
      <c r="I60" s="22">
        <v>-105.6726831</v>
      </c>
      <c r="J60" s="22" t="s">
        <v>873</v>
      </c>
      <c r="K60" s="22" t="s">
        <v>879</v>
      </c>
      <c r="L60" s="22" t="s">
        <v>878</v>
      </c>
      <c r="M60" s="22" t="s">
        <v>1357</v>
      </c>
      <c r="N60" s="70" t="s">
        <v>3393</v>
      </c>
      <c r="O60" s="70" t="s">
        <v>3394</v>
      </c>
      <c r="W60" s="34">
        <v>66.5</v>
      </c>
      <c r="X60" s="34">
        <v>0.37</v>
      </c>
      <c r="Y60" s="34">
        <v>16.100000000000001</v>
      </c>
      <c r="Z60" s="34">
        <v>3.7</v>
      </c>
      <c r="AA60" s="34">
        <v>0.04</v>
      </c>
      <c r="AB60" s="34">
        <v>1.33</v>
      </c>
      <c r="AC60" s="34">
        <v>3.02</v>
      </c>
      <c r="AD60" s="34">
        <v>4.6500000000000004</v>
      </c>
      <c r="AE60" s="34">
        <v>3.35</v>
      </c>
      <c r="AF60" s="34">
        <v>0.21</v>
      </c>
      <c r="AG60" s="34">
        <v>1.18</v>
      </c>
      <c r="AO60" s="34">
        <f t="shared" si="3"/>
        <v>100.45</v>
      </c>
      <c r="AP60" s="34" t="b">
        <f t="shared" si="4"/>
        <v>0</v>
      </c>
      <c r="AQ60" s="34" t="b">
        <f t="shared" si="5"/>
        <v>0</v>
      </c>
      <c r="AU60" s="34">
        <v>1E-3</v>
      </c>
      <c r="AV60" s="34" t="s">
        <v>121</v>
      </c>
      <c r="AW60" s="34">
        <v>1.3</v>
      </c>
      <c r="AY60" s="34">
        <v>1820</v>
      </c>
      <c r="AZ60" s="34" t="s">
        <v>83</v>
      </c>
      <c r="BA60" s="34" t="s">
        <v>126</v>
      </c>
      <c r="BC60" s="34" t="s">
        <v>124</v>
      </c>
      <c r="BD60" s="34">
        <v>5.9</v>
      </c>
      <c r="BE60" s="34">
        <v>20</v>
      </c>
      <c r="BF60" s="34">
        <v>1.2</v>
      </c>
      <c r="BG60" s="34">
        <v>33</v>
      </c>
      <c r="BH60" s="34">
        <v>20</v>
      </c>
      <c r="BI60" s="34">
        <v>2</v>
      </c>
      <c r="BJ60" s="34">
        <v>4</v>
      </c>
      <c r="BL60" s="34" t="s">
        <v>124</v>
      </c>
      <c r="BM60" s="34" t="s">
        <v>84</v>
      </c>
      <c r="BN60" s="34" t="s">
        <v>123</v>
      </c>
      <c r="BO60" s="34">
        <v>10</v>
      </c>
      <c r="BP60" s="34">
        <v>16</v>
      </c>
      <c r="BQ60" s="34">
        <v>21</v>
      </c>
      <c r="BR60" s="34">
        <v>67.8</v>
      </c>
      <c r="BT60" s="34">
        <v>0.2</v>
      </c>
      <c r="BU60" s="34">
        <v>7</v>
      </c>
      <c r="BW60" s="34">
        <v>4</v>
      </c>
      <c r="BX60" s="34">
        <v>1080</v>
      </c>
      <c r="BY60" s="34">
        <v>0.5</v>
      </c>
      <c r="BZ60" s="34" t="s">
        <v>82</v>
      </c>
      <c r="CA60" s="34">
        <v>6.3</v>
      </c>
      <c r="CB60" s="34" t="s">
        <v>82</v>
      </c>
      <c r="CC60" s="34">
        <v>1.74</v>
      </c>
      <c r="CD60" s="34">
        <v>55</v>
      </c>
      <c r="CE60" s="34" t="s">
        <v>121</v>
      </c>
      <c r="CF60" s="34">
        <v>21.5</v>
      </c>
      <c r="CG60" s="34">
        <v>144</v>
      </c>
      <c r="CH60" s="34">
        <v>18</v>
      </c>
      <c r="CI60" s="34">
        <v>29.1</v>
      </c>
      <c r="CJ60" s="34">
        <v>52.4</v>
      </c>
      <c r="CK60" s="34">
        <v>6.5</v>
      </c>
      <c r="CL60" s="34">
        <v>23.2</v>
      </c>
      <c r="CM60" s="34">
        <v>4.3</v>
      </c>
      <c r="CN60" s="34">
        <v>1.08</v>
      </c>
      <c r="CO60" s="34">
        <v>3.96</v>
      </c>
      <c r="CP60" s="34">
        <v>0.63</v>
      </c>
      <c r="CQ60" s="34">
        <v>3.31</v>
      </c>
      <c r="CR60" s="34">
        <v>0.67</v>
      </c>
      <c r="CS60" s="34">
        <v>2.09</v>
      </c>
      <c r="CT60" s="34">
        <v>0.34</v>
      </c>
      <c r="CU60" s="34">
        <v>2.2999999999999998</v>
      </c>
      <c r="CV60" s="34">
        <v>0.34</v>
      </c>
      <c r="CW60" s="34">
        <f t="shared" si="6"/>
        <v>130.22</v>
      </c>
    </row>
    <row r="61" spans="1:101" x14ac:dyDescent="0.3">
      <c r="A61" s="22" t="s">
        <v>1427</v>
      </c>
      <c r="B61" s="22" t="s">
        <v>79</v>
      </c>
      <c r="C61" s="22" t="s">
        <v>2328</v>
      </c>
      <c r="D61" s="22" t="s">
        <v>1709</v>
      </c>
      <c r="E61" s="71">
        <v>41486</v>
      </c>
      <c r="F61" s="71">
        <v>41600</v>
      </c>
      <c r="G61" s="22" t="s">
        <v>3259</v>
      </c>
      <c r="H61" s="22">
        <v>33.857235799999998</v>
      </c>
      <c r="I61" s="22">
        <v>-105.6722237</v>
      </c>
      <c r="J61" s="22" t="s">
        <v>873</v>
      </c>
      <c r="K61" s="22" t="s">
        <v>879</v>
      </c>
      <c r="L61" s="22" t="s">
        <v>878</v>
      </c>
      <c r="M61" s="22" t="s">
        <v>1368</v>
      </c>
      <c r="N61" s="70" t="s">
        <v>3393</v>
      </c>
      <c r="O61" s="70" t="s">
        <v>3394</v>
      </c>
      <c r="W61" s="34">
        <v>64.2</v>
      </c>
      <c r="X61" s="34">
        <v>0.43</v>
      </c>
      <c r="Y61" s="34">
        <v>16.3</v>
      </c>
      <c r="Z61" s="34">
        <v>3.9</v>
      </c>
      <c r="AA61" s="34">
        <v>0.04</v>
      </c>
      <c r="AB61" s="34">
        <v>1.28</v>
      </c>
      <c r="AC61" s="34">
        <v>3.39</v>
      </c>
      <c r="AD61" s="34">
        <v>5.04</v>
      </c>
      <c r="AE61" s="34">
        <v>3.31</v>
      </c>
      <c r="AF61" s="34">
        <v>0.27</v>
      </c>
      <c r="AG61" s="34">
        <v>1.47</v>
      </c>
      <c r="AO61" s="34">
        <f t="shared" si="3"/>
        <v>99.630000000000024</v>
      </c>
      <c r="AP61" s="34" t="b">
        <f t="shared" si="4"/>
        <v>0</v>
      </c>
      <c r="AQ61" s="34" t="b">
        <f t="shared" si="5"/>
        <v>0</v>
      </c>
      <c r="AU61" s="34" t="s">
        <v>2400</v>
      </c>
      <c r="AV61" s="34" t="s">
        <v>121</v>
      </c>
      <c r="AW61" s="34">
        <v>1.5</v>
      </c>
      <c r="AY61" s="34">
        <v>2340</v>
      </c>
      <c r="AZ61" s="34" t="s">
        <v>83</v>
      </c>
      <c r="BA61" s="34" t="s">
        <v>126</v>
      </c>
      <c r="BC61" s="34" t="s">
        <v>124</v>
      </c>
      <c r="BD61" s="34">
        <v>8.3000000000000007</v>
      </c>
      <c r="BE61" s="34" t="s">
        <v>84</v>
      </c>
      <c r="BF61" s="34">
        <v>0.5</v>
      </c>
      <c r="BG61" s="34" t="s">
        <v>83</v>
      </c>
      <c r="BH61" s="34">
        <v>22</v>
      </c>
      <c r="BI61" s="34">
        <v>2</v>
      </c>
      <c r="BJ61" s="34">
        <v>4</v>
      </c>
      <c r="BL61" s="34" t="s">
        <v>124</v>
      </c>
      <c r="BM61" s="34" t="s">
        <v>84</v>
      </c>
      <c r="BN61" s="34" t="s">
        <v>123</v>
      </c>
      <c r="BO61" s="34">
        <v>20</v>
      </c>
      <c r="BP61" s="34">
        <v>15</v>
      </c>
      <c r="BQ61" s="34">
        <v>16</v>
      </c>
      <c r="BR61" s="34">
        <v>58.8</v>
      </c>
      <c r="BT61" s="34" t="s">
        <v>126</v>
      </c>
      <c r="BU61" s="34">
        <v>7</v>
      </c>
      <c r="BW61" s="34" t="s">
        <v>121</v>
      </c>
      <c r="BX61" s="34">
        <v>1220</v>
      </c>
      <c r="BY61" s="34">
        <v>1</v>
      </c>
      <c r="BZ61" s="34" t="s">
        <v>82</v>
      </c>
      <c r="CA61" s="34">
        <v>10.1</v>
      </c>
      <c r="CB61" s="34" t="s">
        <v>82</v>
      </c>
      <c r="CC61" s="34">
        <v>2.34</v>
      </c>
      <c r="CD61" s="34">
        <v>78</v>
      </c>
      <c r="CE61" s="34">
        <v>1</v>
      </c>
      <c r="CF61" s="34">
        <v>23.1</v>
      </c>
      <c r="CG61" s="34">
        <v>160</v>
      </c>
      <c r="CH61" s="34">
        <v>40</v>
      </c>
      <c r="CI61" s="34">
        <v>33.9</v>
      </c>
      <c r="CJ61" s="34">
        <v>61.3</v>
      </c>
      <c r="CK61" s="34">
        <v>7.45</v>
      </c>
      <c r="CL61" s="34">
        <v>25.5</v>
      </c>
      <c r="CM61" s="34">
        <v>4.9000000000000004</v>
      </c>
      <c r="CN61" s="34">
        <v>1.37</v>
      </c>
      <c r="CO61" s="34">
        <v>4.21</v>
      </c>
      <c r="CP61" s="34">
        <v>0.6</v>
      </c>
      <c r="CQ61" s="34">
        <v>3.58</v>
      </c>
      <c r="CR61" s="34">
        <v>0.72</v>
      </c>
      <c r="CS61" s="34">
        <v>2.2000000000000002</v>
      </c>
      <c r="CT61" s="34">
        <v>0.35</v>
      </c>
      <c r="CU61" s="34">
        <v>2.4</v>
      </c>
      <c r="CV61" s="34">
        <v>0.34</v>
      </c>
      <c r="CW61" s="34">
        <f t="shared" si="6"/>
        <v>148.82</v>
      </c>
    </row>
    <row r="62" spans="1:101" x14ac:dyDescent="0.3">
      <c r="A62" s="22" t="s">
        <v>1428</v>
      </c>
      <c r="B62" s="22" t="s">
        <v>79</v>
      </c>
      <c r="C62" s="22" t="s">
        <v>2328</v>
      </c>
      <c r="D62" s="22" t="s">
        <v>1709</v>
      </c>
      <c r="E62" s="71">
        <v>41501</v>
      </c>
      <c r="F62" s="71">
        <v>41600</v>
      </c>
      <c r="G62" s="22" t="s">
        <v>3259</v>
      </c>
      <c r="H62" s="22">
        <v>33.8297265</v>
      </c>
      <c r="I62" s="22">
        <v>-105.64709910000001</v>
      </c>
      <c r="J62" s="22" t="s">
        <v>873</v>
      </c>
      <c r="K62" s="22" t="s">
        <v>879</v>
      </c>
      <c r="L62" s="22" t="s">
        <v>878</v>
      </c>
      <c r="M62" s="22" t="s">
        <v>1429</v>
      </c>
      <c r="N62" s="70" t="s">
        <v>3393</v>
      </c>
      <c r="O62" s="70" t="s">
        <v>3394</v>
      </c>
      <c r="W62" s="34">
        <v>67.2</v>
      </c>
      <c r="X62" s="34">
        <v>0.43</v>
      </c>
      <c r="Y62" s="34">
        <v>17.3</v>
      </c>
      <c r="Z62" s="34">
        <v>2.65</v>
      </c>
      <c r="AA62" s="34">
        <v>0.01</v>
      </c>
      <c r="AB62" s="34">
        <v>0.2</v>
      </c>
      <c r="AC62" s="34">
        <v>1.41</v>
      </c>
      <c r="AD62" s="34">
        <v>8.2799999999999994</v>
      </c>
      <c r="AE62" s="34">
        <v>0.68</v>
      </c>
      <c r="AF62" s="34">
        <v>0.25</v>
      </c>
      <c r="AG62" s="34">
        <v>2.29</v>
      </c>
      <c r="AO62" s="34">
        <f t="shared" si="3"/>
        <v>100.70000000000003</v>
      </c>
      <c r="AP62" s="34" t="b">
        <f t="shared" si="4"/>
        <v>0</v>
      </c>
      <c r="AQ62" s="34" t="b">
        <f t="shared" si="5"/>
        <v>0</v>
      </c>
      <c r="AU62" s="34">
        <v>1E-3</v>
      </c>
      <c r="AV62" s="34" t="s">
        <v>121</v>
      </c>
      <c r="AW62" s="34">
        <v>1.7</v>
      </c>
      <c r="AY62" s="34">
        <v>310</v>
      </c>
      <c r="AZ62" s="34" t="s">
        <v>83</v>
      </c>
      <c r="BA62" s="34">
        <v>0.5</v>
      </c>
      <c r="BC62" s="34" t="s">
        <v>124</v>
      </c>
      <c r="BD62" s="34">
        <v>8.9</v>
      </c>
      <c r="BE62" s="34" t="s">
        <v>84</v>
      </c>
      <c r="BF62" s="34">
        <v>0.5</v>
      </c>
      <c r="BG62" s="34" t="s">
        <v>83</v>
      </c>
      <c r="BH62" s="34">
        <v>24</v>
      </c>
      <c r="BI62" s="34">
        <v>2</v>
      </c>
      <c r="BJ62" s="34">
        <v>6</v>
      </c>
      <c r="BL62" s="34" t="s">
        <v>124</v>
      </c>
      <c r="BM62" s="34">
        <v>10</v>
      </c>
      <c r="BN62" s="34">
        <v>4</v>
      </c>
      <c r="BO62" s="34">
        <v>24</v>
      </c>
      <c r="BP62" s="34">
        <v>12</v>
      </c>
      <c r="BQ62" s="34">
        <v>6</v>
      </c>
      <c r="BR62" s="34">
        <v>19.3</v>
      </c>
      <c r="BT62" s="34">
        <v>0.2</v>
      </c>
      <c r="BU62" s="34">
        <v>5</v>
      </c>
      <c r="BW62" s="34">
        <v>1</v>
      </c>
      <c r="BX62" s="34">
        <v>383</v>
      </c>
      <c r="BY62" s="34">
        <v>1</v>
      </c>
      <c r="BZ62" s="34" t="s">
        <v>82</v>
      </c>
      <c r="CA62" s="34">
        <v>13</v>
      </c>
      <c r="CB62" s="34" t="s">
        <v>82</v>
      </c>
      <c r="CC62" s="34">
        <v>2.2999999999999998</v>
      </c>
      <c r="CD62" s="34">
        <v>62</v>
      </c>
      <c r="CE62" s="34" t="s">
        <v>121</v>
      </c>
      <c r="CF62" s="34">
        <v>28</v>
      </c>
      <c r="CG62" s="34">
        <v>210</v>
      </c>
      <c r="CH62" s="34" t="s">
        <v>83</v>
      </c>
      <c r="CI62" s="34">
        <v>53.7</v>
      </c>
      <c r="CJ62" s="34">
        <v>92.9</v>
      </c>
      <c r="CK62" s="34">
        <v>10.7</v>
      </c>
      <c r="CL62" s="34">
        <v>36.5</v>
      </c>
      <c r="CM62" s="34">
        <v>6.4</v>
      </c>
      <c r="CN62" s="34">
        <v>1.86</v>
      </c>
      <c r="CO62" s="34">
        <v>5.52</v>
      </c>
      <c r="CP62" s="34">
        <v>0.89</v>
      </c>
      <c r="CQ62" s="34">
        <v>4.6399999999999997</v>
      </c>
      <c r="CR62" s="34">
        <v>0.93</v>
      </c>
      <c r="CS62" s="34">
        <v>2.8</v>
      </c>
      <c r="CT62" s="34">
        <v>0.46</v>
      </c>
      <c r="CU62" s="34">
        <v>2.9</v>
      </c>
      <c r="CV62" s="34">
        <v>0.46</v>
      </c>
      <c r="CW62" s="34">
        <f t="shared" si="6"/>
        <v>220.66000000000005</v>
      </c>
    </row>
    <row r="63" spans="1:101" x14ac:dyDescent="0.3">
      <c r="A63" s="22" t="s">
        <v>1430</v>
      </c>
      <c r="B63" s="22" t="s">
        <v>79</v>
      </c>
      <c r="C63" s="22" t="s">
        <v>2328</v>
      </c>
      <c r="D63" s="22" t="s">
        <v>1709</v>
      </c>
      <c r="E63" s="71">
        <v>41501</v>
      </c>
      <c r="F63" s="71">
        <v>41600</v>
      </c>
      <c r="G63" s="22" t="s">
        <v>3259</v>
      </c>
      <c r="H63" s="22">
        <v>33.843087099999998</v>
      </c>
      <c r="I63" s="22">
        <v>-105.65503579999999</v>
      </c>
      <c r="J63" s="22" t="s">
        <v>873</v>
      </c>
      <c r="K63" s="22" t="s">
        <v>879</v>
      </c>
      <c r="L63" s="22" t="s">
        <v>878</v>
      </c>
      <c r="M63" s="22" t="s">
        <v>1368</v>
      </c>
      <c r="N63" s="70" t="s">
        <v>3393</v>
      </c>
      <c r="O63" s="70" t="s">
        <v>3394</v>
      </c>
      <c r="W63" s="34">
        <v>61.7</v>
      </c>
      <c r="X63" s="34">
        <v>0.57999999999999996</v>
      </c>
      <c r="Y63" s="34">
        <v>16.600000000000001</v>
      </c>
      <c r="Z63" s="34">
        <v>5.0999999999999996</v>
      </c>
      <c r="AA63" s="34">
        <v>0.09</v>
      </c>
      <c r="AB63" s="34">
        <v>2.0299999999999998</v>
      </c>
      <c r="AC63" s="34">
        <v>4.12</v>
      </c>
      <c r="AD63" s="34">
        <v>5.09</v>
      </c>
      <c r="AE63" s="34">
        <v>3.09</v>
      </c>
      <c r="AF63" s="34">
        <v>0.33</v>
      </c>
      <c r="AG63" s="34">
        <v>1.46</v>
      </c>
      <c r="AO63" s="34">
        <f t="shared" si="3"/>
        <v>100.19</v>
      </c>
      <c r="AP63" s="34" t="b">
        <f t="shared" si="4"/>
        <v>0</v>
      </c>
      <c r="AQ63" s="34" t="b">
        <f t="shared" si="5"/>
        <v>0</v>
      </c>
      <c r="AU63" s="34">
        <v>2E-3</v>
      </c>
      <c r="AV63" s="34" t="s">
        <v>121</v>
      </c>
      <c r="AW63" s="34" t="s">
        <v>1431</v>
      </c>
      <c r="AY63" s="34">
        <v>1790</v>
      </c>
      <c r="AZ63" s="34" t="s">
        <v>83</v>
      </c>
      <c r="BA63" s="34" t="s">
        <v>126</v>
      </c>
      <c r="BC63" s="34" t="s">
        <v>124</v>
      </c>
      <c r="BD63" s="34">
        <v>11.1</v>
      </c>
      <c r="BE63" s="34">
        <v>20</v>
      </c>
      <c r="BF63" s="34">
        <v>0.8</v>
      </c>
      <c r="BG63" s="34" t="s">
        <v>83</v>
      </c>
      <c r="BH63" s="34">
        <v>22</v>
      </c>
      <c r="BI63" s="34">
        <v>2</v>
      </c>
      <c r="BJ63" s="34">
        <v>5</v>
      </c>
      <c r="BL63" s="34" t="s">
        <v>124</v>
      </c>
      <c r="BM63" s="34" t="s">
        <v>84</v>
      </c>
      <c r="BN63" s="34">
        <v>3</v>
      </c>
      <c r="BO63" s="34">
        <v>18</v>
      </c>
      <c r="BP63" s="34">
        <v>15</v>
      </c>
      <c r="BQ63" s="34">
        <v>11</v>
      </c>
      <c r="BR63" s="34">
        <v>65.2</v>
      </c>
      <c r="BT63" s="34" t="s">
        <v>126</v>
      </c>
      <c r="BU63" s="34">
        <v>11</v>
      </c>
      <c r="BW63" s="34">
        <v>1</v>
      </c>
      <c r="BX63" s="34">
        <v>1150</v>
      </c>
      <c r="BY63" s="34">
        <v>0.8</v>
      </c>
      <c r="BZ63" s="34" t="s">
        <v>82</v>
      </c>
      <c r="CA63" s="34">
        <v>10.9</v>
      </c>
      <c r="CB63" s="34" t="s">
        <v>82</v>
      </c>
      <c r="CC63" s="34">
        <v>2.35</v>
      </c>
      <c r="CD63" s="34">
        <v>101</v>
      </c>
      <c r="CE63" s="34" t="s">
        <v>121</v>
      </c>
      <c r="CF63" s="34">
        <v>25.9</v>
      </c>
      <c r="CG63" s="34">
        <v>171</v>
      </c>
      <c r="CH63" s="34">
        <v>43</v>
      </c>
      <c r="CI63" s="34">
        <v>43.2</v>
      </c>
      <c r="CJ63" s="34">
        <v>76.099999999999994</v>
      </c>
      <c r="CK63" s="34">
        <v>9.01</v>
      </c>
      <c r="CL63" s="34">
        <v>31.7</v>
      </c>
      <c r="CM63" s="34">
        <v>5.9</v>
      </c>
      <c r="CN63" s="34">
        <v>1.62</v>
      </c>
      <c r="CO63" s="34">
        <v>5.0599999999999996</v>
      </c>
      <c r="CP63" s="34">
        <v>0.79</v>
      </c>
      <c r="CQ63" s="34">
        <v>4.32</v>
      </c>
      <c r="CR63" s="34">
        <v>0.84</v>
      </c>
      <c r="CS63" s="34">
        <v>2.61</v>
      </c>
      <c r="CT63" s="34">
        <v>0.41</v>
      </c>
      <c r="CU63" s="34">
        <v>2.6</v>
      </c>
      <c r="CV63" s="34">
        <v>0.41</v>
      </c>
      <c r="CW63" s="34">
        <f t="shared" si="6"/>
        <v>184.57</v>
      </c>
    </row>
    <row r="64" spans="1:101" x14ac:dyDescent="0.3">
      <c r="A64" s="22" t="s">
        <v>1432</v>
      </c>
      <c r="B64" s="22" t="s">
        <v>79</v>
      </c>
      <c r="C64" s="22" t="s">
        <v>2328</v>
      </c>
      <c r="D64" s="22" t="s">
        <v>1709</v>
      </c>
      <c r="E64" s="71">
        <v>41501</v>
      </c>
      <c r="F64" s="71">
        <v>41600</v>
      </c>
      <c r="G64" s="22" t="s">
        <v>3259</v>
      </c>
      <c r="H64" s="22">
        <v>33.852717400000003</v>
      </c>
      <c r="I64" s="22">
        <v>-105.65033149999999</v>
      </c>
      <c r="J64" s="22" t="s">
        <v>873</v>
      </c>
      <c r="K64" s="22" t="s">
        <v>879</v>
      </c>
      <c r="L64" s="22" t="s">
        <v>878</v>
      </c>
      <c r="M64" s="22" t="s">
        <v>1368</v>
      </c>
      <c r="N64" s="70" t="s">
        <v>3393</v>
      </c>
      <c r="O64" s="70" t="s">
        <v>3394</v>
      </c>
      <c r="W64" s="34">
        <v>63.3</v>
      </c>
      <c r="X64" s="34">
        <v>0.51</v>
      </c>
      <c r="Y64" s="34">
        <v>16.399999999999999</v>
      </c>
      <c r="Z64" s="34">
        <v>4.42</v>
      </c>
      <c r="AA64" s="34">
        <v>0.04</v>
      </c>
      <c r="AB64" s="34">
        <v>1.68</v>
      </c>
      <c r="AC64" s="34">
        <v>3.12</v>
      </c>
      <c r="AD64" s="34">
        <v>5.18</v>
      </c>
      <c r="AE64" s="34">
        <v>3.63</v>
      </c>
      <c r="AF64" s="34">
        <v>0.3</v>
      </c>
      <c r="AG64" s="34">
        <v>1.72</v>
      </c>
      <c r="AO64" s="34">
        <f t="shared" si="3"/>
        <v>100.3</v>
      </c>
      <c r="AP64" s="34" t="b">
        <f t="shared" si="4"/>
        <v>0</v>
      </c>
      <c r="AQ64" s="34" t="b">
        <f t="shared" si="5"/>
        <v>0</v>
      </c>
      <c r="AU64" s="34" t="s">
        <v>2400</v>
      </c>
      <c r="AV64" s="34" t="s">
        <v>121</v>
      </c>
      <c r="AW64" s="34">
        <v>0.9</v>
      </c>
      <c r="AY64" s="34">
        <v>2400</v>
      </c>
      <c r="AZ64" s="34" t="s">
        <v>83</v>
      </c>
      <c r="BA64" s="34" t="s">
        <v>126</v>
      </c>
      <c r="BC64" s="34" t="s">
        <v>124</v>
      </c>
      <c r="BD64" s="34">
        <v>9</v>
      </c>
      <c r="BE64" s="34">
        <v>10</v>
      </c>
      <c r="BF64" s="34">
        <v>0.4</v>
      </c>
      <c r="BG64" s="34" t="s">
        <v>83</v>
      </c>
      <c r="BH64" s="34">
        <v>22</v>
      </c>
      <c r="BI64" s="34">
        <v>2</v>
      </c>
      <c r="BJ64" s="34">
        <v>5</v>
      </c>
      <c r="BL64" s="34" t="s">
        <v>124</v>
      </c>
      <c r="BM64" s="34" t="s">
        <v>84</v>
      </c>
      <c r="BN64" s="34" t="s">
        <v>123</v>
      </c>
      <c r="BO64" s="34">
        <v>19</v>
      </c>
      <c r="BP64" s="34">
        <v>13</v>
      </c>
      <c r="BQ64" s="34">
        <v>11</v>
      </c>
      <c r="BR64" s="34">
        <v>67.599999999999994</v>
      </c>
      <c r="BT64" s="34" t="s">
        <v>126</v>
      </c>
      <c r="BU64" s="34">
        <v>9</v>
      </c>
      <c r="BW64" s="34" t="s">
        <v>121</v>
      </c>
      <c r="BX64" s="34">
        <v>1070</v>
      </c>
      <c r="BY64" s="34">
        <v>0.9</v>
      </c>
      <c r="BZ64" s="34" t="s">
        <v>82</v>
      </c>
      <c r="CA64" s="34">
        <v>11.9</v>
      </c>
      <c r="CB64" s="34" t="s">
        <v>82</v>
      </c>
      <c r="CC64" s="34">
        <v>2.84</v>
      </c>
      <c r="CD64" s="34">
        <v>87</v>
      </c>
      <c r="CE64" s="34" t="s">
        <v>121</v>
      </c>
      <c r="CF64" s="34">
        <v>26.4</v>
      </c>
      <c r="CG64" s="34">
        <v>153</v>
      </c>
      <c r="CH64" s="34">
        <v>32</v>
      </c>
      <c r="CI64" s="34">
        <v>47.6</v>
      </c>
      <c r="CJ64" s="34">
        <v>79.599999999999994</v>
      </c>
      <c r="CK64" s="34">
        <v>9.4700000000000006</v>
      </c>
      <c r="CL64" s="34">
        <v>31.9</v>
      </c>
      <c r="CM64" s="34">
        <v>5.7</v>
      </c>
      <c r="CN64" s="34">
        <v>1.45</v>
      </c>
      <c r="CO64" s="34">
        <v>4.72</v>
      </c>
      <c r="CP64" s="34">
        <v>0.76</v>
      </c>
      <c r="CQ64" s="34">
        <v>4.25</v>
      </c>
      <c r="CR64" s="34">
        <v>0.84</v>
      </c>
      <c r="CS64" s="34">
        <v>2.62</v>
      </c>
      <c r="CT64" s="34">
        <v>0.41</v>
      </c>
      <c r="CU64" s="34">
        <v>2.7</v>
      </c>
      <c r="CV64" s="34">
        <v>0.42</v>
      </c>
      <c r="CW64" s="34">
        <f t="shared" si="6"/>
        <v>192.43999999999994</v>
      </c>
    </row>
    <row r="65" spans="1:101" x14ac:dyDescent="0.3">
      <c r="A65" s="22" t="s">
        <v>1433</v>
      </c>
      <c r="B65" s="22" t="s">
        <v>79</v>
      </c>
      <c r="C65" s="22" t="s">
        <v>2328</v>
      </c>
      <c r="D65" s="22" t="s">
        <v>1709</v>
      </c>
      <c r="E65" s="71">
        <v>41501</v>
      </c>
      <c r="F65" s="71">
        <v>41600</v>
      </c>
      <c r="G65" s="22" t="s">
        <v>3259</v>
      </c>
      <c r="H65" s="22">
        <v>33.8497962</v>
      </c>
      <c r="I65" s="22">
        <v>-105.6467099</v>
      </c>
      <c r="J65" s="22" t="s">
        <v>873</v>
      </c>
      <c r="K65" s="22" t="s">
        <v>879</v>
      </c>
      <c r="L65" s="22" t="s">
        <v>878</v>
      </c>
      <c r="M65" s="22" t="s">
        <v>1046</v>
      </c>
      <c r="N65" s="70" t="s">
        <v>3393</v>
      </c>
      <c r="O65" s="70" t="s">
        <v>3394</v>
      </c>
      <c r="W65" s="34">
        <v>7.45</v>
      </c>
      <c r="X65" s="34">
        <v>0.04</v>
      </c>
      <c r="Y65" s="34">
        <v>0.83</v>
      </c>
      <c r="Z65" s="34">
        <v>69.7</v>
      </c>
      <c r="AA65" s="34">
        <v>0.04</v>
      </c>
      <c r="AB65" s="34">
        <v>1.72</v>
      </c>
      <c r="AC65" s="34">
        <v>10.6</v>
      </c>
      <c r="AD65" s="34">
        <v>7.0000000000000007E-2</v>
      </c>
      <c r="AE65" s="34">
        <v>7.0000000000000007E-2</v>
      </c>
      <c r="AF65" s="34">
        <v>0.02</v>
      </c>
      <c r="AG65" s="34">
        <v>9.86</v>
      </c>
      <c r="AO65" s="34">
        <f t="shared" si="3"/>
        <v>100.39999999999999</v>
      </c>
      <c r="AP65" s="34" t="b">
        <f t="shared" si="4"/>
        <v>0</v>
      </c>
      <c r="AQ65" s="34" t="b">
        <f t="shared" si="5"/>
        <v>0</v>
      </c>
      <c r="AU65" s="34">
        <v>4.0000000000000001E-3</v>
      </c>
      <c r="AV65" s="34" t="s">
        <v>121</v>
      </c>
      <c r="AW65" s="34">
        <v>9.1</v>
      </c>
      <c r="AY65" s="34">
        <v>48.8</v>
      </c>
      <c r="AZ65" s="34" t="s">
        <v>83</v>
      </c>
      <c r="BA65" s="34">
        <v>0.7</v>
      </c>
      <c r="BC65" s="34" t="s">
        <v>124</v>
      </c>
      <c r="BD65" s="34">
        <v>156</v>
      </c>
      <c r="BE65" s="34" t="s">
        <v>84</v>
      </c>
      <c r="BF65" s="34">
        <v>0.2</v>
      </c>
      <c r="BG65" s="34">
        <v>8</v>
      </c>
      <c r="BH65" s="34">
        <v>12</v>
      </c>
      <c r="BI65" s="34">
        <v>2</v>
      </c>
      <c r="BJ65" s="34" t="s">
        <v>121</v>
      </c>
      <c r="BL65" s="34" t="s">
        <v>124</v>
      </c>
      <c r="BM65" s="34" t="s">
        <v>84</v>
      </c>
      <c r="BN65" s="34">
        <v>20</v>
      </c>
      <c r="BO65" s="34" t="s">
        <v>121</v>
      </c>
      <c r="BP65" s="34">
        <v>12</v>
      </c>
      <c r="BQ65" s="34">
        <v>12</v>
      </c>
      <c r="BR65" s="34">
        <v>2.5</v>
      </c>
      <c r="BT65" s="34">
        <v>1</v>
      </c>
      <c r="BU65" s="34" t="s">
        <v>83</v>
      </c>
      <c r="BW65" s="34" t="s">
        <v>121</v>
      </c>
      <c r="BX65" s="34">
        <v>76.5</v>
      </c>
      <c r="BY65" s="34" t="s">
        <v>82</v>
      </c>
      <c r="BZ65" s="34" t="s">
        <v>82</v>
      </c>
      <c r="CA65" s="34">
        <v>0.8</v>
      </c>
      <c r="CB65" s="34" t="s">
        <v>82</v>
      </c>
      <c r="CC65" s="34">
        <v>3.37</v>
      </c>
      <c r="CD65" s="34">
        <v>125</v>
      </c>
      <c r="CE65" s="34">
        <v>4</v>
      </c>
      <c r="CF65" s="34">
        <v>29.2</v>
      </c>
      <c r="CG65" s="34">
        <v>21.2</v>
      </c>
      <c r="CH65" s="34">
        <v>14</v>
      </c>
      <c r="CI65" s="34">
        <v>20.6</v>
      </c>
      <c r="CJ65" s="34">
        <v>36.4</v>
      </c>
      <c r="CK65" s="34">
        <v>4.97</v>
      </c>
      <c r="CL65" s="34">
        <v>19.8</v>
      </c>
      <c r="CM65" s="34">
        <v>5.0999999999999996</v>
      </c>
      <c r="CN65" s="34">
        <v>2.0299999999999998</v>
      </c>
      <c r="CO65" s="34">
        <v>5.45</v>
      </c>
      <c r="CP65" s="34">
        <v>0.92</v>
      </c>
      <c r="CQ65" s="34">
        <v>5.14</v>
      </c>
      <c r="CR65" s="34">
        <v>1.02</v>
      </c>
      <c r="CS65" s="34">
        <v>2.75</v>
      </c>
      <c r="CT65" s="34">
        <v>0.37</v>
      </c>
      <c r="CU65" s="34">
        <v>2.1</v>
      </c>
      <c r="CV65" s="34">
        <v>0.32</v>
      </c>
      <c r="CW65" s="34">
        <f t="shared" si="6"/>
        <v>106.96999999999998</v>
      </c>
    </row>
    <row r="66" spans="1:101" x14ac:dyDescent="0.3">
      <c r="A66" s="22" t="s">
        <v>1434</v>
      </c>
      <c r="B66" s="22" t="s">
        <v>79</v>
      </c>
      <c r="C66" s="22" t="s">
        <v>2328</v>
      </c>
      <c r="D66" s="22" t="s">
        <v>1709</v>
      </c>
      <c r="E66" s="71">
        <v>41501</v>
      </c>
      <c r="F66" s="71">
        <v>41600</v>
      </c>
      <c r="G66" s="22" t="s">
        <v>3259</v>
      </c>
      <c r="H66" s="22">
        <v>33.931182100000001</v>
      </c>
      <c r="I66" s="22">
        <v>-105.62273190000001</v>
      </c>
      <c r="J66" s="22" t="s">
        <v>873</v>
      </c>
      <c r="K66" s="22" t="s">
        <v>879</v>
      </c>
      <c r="L66" s="22" t="s">
        <v>878</v>
      </c>
      <c r="M66" s="22" t="s">
        <v>1435</v>
      </c>
      <c r="N66" s="70" t="s">
        <v>3393</v>
      </c>
      <c r="O66" s="70" t="s">
        <v>3394</v>
      </c>
      <c r="W66" s="34">
        <v>49.9</v>
      </c>
      <c r="X66" s="34">
        <v>1.0900000000000001</v>
      </c>
      <c r="Y66" s="34">
        <v>14.8</v>
      </c>
      <c r="Z66" s="34">
        <v>11</v>
      </c>
      <c r="AA66" s="34">
        <v>0.16</v>
      </c>
      <c r="AB66" s="34">
        <v>6.32</v>
      </c>
      <c r="AC66" s="34">
        <v>9.15</v>
      </c>
      <c r="AD66" s="34">
        <v>2.7</v>
      </c>
      <c r="AE66" s="34">
        <v>3.76</v>
      </c>
      <c r="AF66" s="34">
        <v>0.65</v>
      </c>
      <c r="AG66" s="34">
        <v>1.35</v>
      </c>
      <c r="AO66" s="34">
        <f t="shared" si="3"/>
        <v>100.88000000000002</v>
      </c>
      <c r="AP66" s="34" t="b">
        <f t="shared" si="4"/>
        <v>0</v>
      </c>
      <c r="AQ66" s="34" t="b">
        <f t="shared" si="5"/>
        <v>0</v>
      </c>
      <c r="AU66" s="34">
        <v>1E-3</v>
      </c>
      <c r="AV66" s="34" t="s">
        <v>121</v>
      </c>
      <c r="AW66" s="34">
        <v>1.2</v>
      </c>
      <c r="AY66" s="34">
        <v>1970</v>
      </c>
      <c r="AZ66" s="34" t="s">
        <v>83</v>
      </c>
      <c r="BA66" s="34" t="s">
        <v>126</v>
      </c>
      <c r="BC66" s="34" t="s">
        <v>124</v>
      </c>
      <c r="BD66" s="34">
        <v>39.5</v>
      </c>
      <c r="BE66" s="34">
        <v>130</v>
      </c>
      <c r="BF66" s="34">
        <v>1.8</v>
      </c>
      <c r="BG66" s="34">
        <v>49</v>
      </c>
      <c r="BH66" s="34">
        <v>19</v>
      </c>
      <c r="BI66" s="34">
        <v>2</v>
      </c>
      <c r="BJ66" s="34">
        <v>3</v>
      </c>
      <c r="BL66" s="34" t="s">
        <v>124</v>
      </c>
      <c r="BM66" s="34">
        <v>20</v>
      </c>
      <c r="BN66" s="34" t="s">
        <v>123</v>
      </c>
      <c r="BO66" s="34">
        <v>6</v>
      </c>
      <c r="BP66" s="34">
        <v>44</v>
      </c>
      <c r="BQ66" s="34">
        <v>15</v>
      </c>
      <c r="BR66" s="34">
        <v>104</v>
      </c>
      <c r="BT66" s="34">
        <v>0.2</v>
      </c>
      <c r="BU66" s="34">
        <v>32</v>
      </c>
      <c r="BW66" s="34" t="s">
        <v>121</v>
      </c>
      <c r="BX66" s="34">
        <v>1170</v>
      </c>
      <c r="BY66" s="34" t="s">
        <v>82</v>
      </c>
      <c r="BZ66" s="34" t="s">
        <v>82</v>
      </c>
      <c r="CA66" s="34">
        <v>4.4000000000000004</v>
      </c>
      <c r="CB66" s="34" t="s">
        <v>82</v>
      </c>
      <c r="CC66" s="34">
        <v>1.1200000000000001</v>
      </c>
      <c r="CD66" s="34">
        <v>257</v>
      </c>
      <c r="CE66" s="34" t="s">
        <v>121</v>
      </c>
      <c r="CF66" s="34">
        <v>30.1</v>
      </c>
      <c r="CG66" s="34">
        <v>110</v>
      </c>
      <c r="CH66" s="34">
        <v>73</v>
      </c>
      <c r="CI66" s="34">
        <v>27.9</v>
      </c>
      <c r="CJ66" s="34">
        <v>57.1</v>
      </c>
      <c r="CK66" s="34">
        <v>7.97</v>
      </c>
      <c r="CL66" s="34">
        <v>32.9</v>
      </c>
      <c r="CM66" s="34">
        <v>7.1</v>
      </c>
      <c r="CN66" s="34">
        <v>2.0099999999999998</v>
      </c>
      <c r="CO66" s="34">
        <v>7.14</v>
      </c>
      <c r="CP66" s="34">
        <v>1.05</v>
      </c>
      <c r="CQ66" s="34">
        <v>5.58</v>
      </c>
      <c r="CR66" s="34">
        <v>1.05</v>
      </c>
      <c r="CS66" s="34">
        <v>2.93</v>
      </c>
      <c r="CT66" s="34">
        <v>0.45</v>
      </c>
      <c r="CU66" s="34">
        <v>2.8</v>
      </c>
      <c r="CV66" s="34">
        <v>0.44</v>
      </c>
      <c r="CW66" s="34">
        <f t="shared" si="6"/>
        <v>156.42000000000002</v>
      </c>
    </row>
    <row r="67" spans="1:101" x14ac:dyDescent="0.3">
      <c r="A67" s="22" t="s">
        <v>1436</v>
      </c>
      <c r="B67" s="22" t="s">
        <v>79</v>
      </c>
      <c r="C67" s="22" t="s">
        <v>2328</v>
      </c>
      <c r="D67" s="22" t="s">
        <v>1709</v>
      </c>
      <c r="E67" s="71">
        <v>41503</v>
      </c>
      <c r="F67" s="71">
        <v>41600</v>
      </c>
      <c r="G67" s="22" t="s">
        <v>3259</v>
      </c>
      <c r="H67" s="22">
        <v>33.883621499999997</v>
      </c>
      <c r="I67" s="22">
        <v>-105.63564340000001</v>
      </c>
      <c r="J67" s="22" t="s">
        <v>873</v>
      </c>
      <c r="K67" s="22" t="s">
        <v>879</v>
      </c>
      <c r="L67" s="22" t="s">
        <v>878</v>
      </c>
      <c r="M67" s="22" t="s">
        <v>1435</v>
      </c>
      <c r="N67" s="70" t="s">
        <v>3393</v>
      </c>
      <c r="O67" s="70" t="s">
        <v>3394</v>
      </c>
      <c r="W67" s="34">
        <v>59.3</v>
      </c>
      <c r="X67" s="34">
        <v>0.7</v>
      </c>
      <c r="Y67" s="34">
        <v>16.5</v>
      </c>
      <c r="Z67" s="34">
        <v>6.87</v>
      </c>
      <c r="AA67" s="34">
        <v>0.06</v>
      </c>
      <c r="AB67" s="34">
        <v>2.71</v>
      </c>
      <c r="AC67" s="34">
        <v>3.78</v>
      </c>
      <c r="AD67" s="34">
        <v>5.38</v>
      </c>
      <c r="AE67" s="34">
        <v>3.77</v>
      </c>
      <c r="AF67" s="34">
        <v>0.45</v>
      </c>
      <c r="AG67" s="34">
        <v>0.96199999999999997</v>
      </c>
      <c r="AO67" s="34">
        <f t="shared" si="3"/>
        <v>100.482</v>
      </c>
      <c r="AP67" s="34" t="b">
        <f t="shared" si="4"/>
        <v>0</v>
      </c>
      <c r="AQ67" s="34" t="b">
        <f t="shared" si="5"/>
        <v>0</v>
      </c>
      <c r="AU67" s="34" t="s">
        <v>2400</v>
      </c>
      <c r="AV67" s="34" t="s">
        <v>121</v>
      </c>
      <c r="AW67" s="34">
        <v>1.7</v>
      </c>
      <c r="AY67" s="34">
        <v>1630</v>
      </c>
      <c r="AZ67" s="34" t="s">
        <v>83</v>
      </c>
      <c r="BA67" s="34" t="s">
        <v>126</v>
      </c>
      <c r="BC67" s="34" t="s">
        <v>124</v>
      </c>
      <c r="BD67" s="34">
        <v>13.8</v>
      </c>
      <c r="BE67" s="34">
        <v>20</v>
      </c>
      <c r="BF67" s="34">
        <v>1</v>
      </c>
      <c r="BG67" s="34" t="s">
        <v>83</v>
      </c>
      <c r="BH67" s="34">
        <v>20</v>
      </c>
      <c r="BI67" s="34">
        <v>2</v>
      </c>
      <c r="BJ67" s="34">
        <v>5</v>
      </c>
      <c r="BL67" s="34" t="s">
        <v>124</v>
      </c>
      <c r="BM67" s="34">
        <v>20</v>
      </c>
      <c r="BN67" s="34">
        <v>3</v>
      </c>
      <c r="BO67" s="34">
        <v>8</v>
      </c>
      <c r="BP67" s="34">
        <v>17</v>
      </c>
      <c r="BQ67" s="34">
        <v>9</v>
      </c>
      <c r="BR67" s="34">
        <v>69.8</v>
      </c>
      <c r="BT67" s="34">
        <v>0.1</v>
      </c>
      <c r="BU67" s="34">
        <v>15</v>
      </c>
      <c r="BW67" s="34" t="s">
        <v>121</v>
      </c>
      <c r="BX67" s="34">
        <v>619</v>
      </c>
      <c r="BY67" s="34" t="s">
        <v>82</v>
      </c>
      <c r="BZ67" s="34" t="s">
        <v>82</v>
      </c>
      <c r="CA67" s="34">
        <v>5.7</v>
      </c>
      <c r="CB67" s="34" t="s">
        <v>82</v>
      </c>
      <c r="CC67" s="34">
        <v>1.22</v>
      </c>
      <c r="CD67" s="34">
        <v>130</v>
      </c>
      <c r="CE67" s="34" t="s">
        <v>121</v>
      </c>
      <c r="CF67" s="34">
        <v>31.6</v>
      </c>
      <c r="CG67" s="34">
        <v>183</v>
      </c>
      <c r="CH67" s="34">
        <v>26</v>
      </c>
      <c r="CI67" s="34">
        <v>32.6</v>
      </c>
      <c r="CJ67" s="34">
        <v>63.5</v>
      </c>
      <c r="CK67" s="34">
        <v>7.77</v>
      </c>
      <c r="CL67" s="34">
        <v>28.4</v>
      </c>
      <c r="CM67" s="34">
        <v>5.7</v>
      </c>
      <c r="CN67" s="34">
        <v>1.49</v>
      </c>
      <c r="CO67" s="34">
        <v>5.61</v>
      </c>
      <c r="CP67" s="34">
        <v>0.9</v>
      </c>
      <c r="CQ67" s="34">
        <v>5.12</v>
      </c>
      <c r="CR67" s="34">
        <v>1</v>
      </c>
      <c r="CS67" s="34">
        <v>3.32</v>
      </c>
      <c r="CT67" s="34">
        <v>0.52</v>
      </c>
      <c r="CU67" s="34">
        <v>3.3</v>
      </c>
      <c r="CV67" s="34">
        <v>0.5</v>
      </c>
      <c r="CW67" s="34">
        <f t="shared" si="6"/>
        <v>159.73000000000002</v>
      </c>
    </row>
    <row r="68" spans="1:101" x14ac:dyDescent="0.3">
      <c r="A68" s="22" t="s">
        <v>1437</v>
      </c>
      <c r="B68" s="22" t="s">
        <v>79</v>
      </c>
      <c r="C68" s="22" t="s">
        <v>2328</v>
      </c>
      <c r="D68" s="22" t="s">
        <v>1709</v>
      </c>
      <c r="E68" s="71">
        <v>41455</v>
      </c>
      <c r="F68" s="71">
        <v>41600</v>
      </c>
      <c r="G68" s="22" t="s">
        <v>3259</v>
      </c>
      <c r="H68" s="22">
        <v>33.840850600000003</v>
      </c>
      <c r="I68" s="22">
        <v>-105.67996359999999</v>
      </c>
      <c r="J68" s="22" t="s">
        <v>873</v>
      </c>
      <c r="K68" s="22" t="s">
        <v>879</v>
      </c>
      <c r="L68" s="22" t="s">
        <v>878</v>
      </c>
      <c r="M68" s="22" t="s">
        <v>1368</v>
      </c>
      <c r="N68" s="70" t="s">
        <v>3393</v>
      </c>
      <c r="O68" s="70" t="s">
        <v>3394</v>
      </c>
      <c r="W68" s="34">
        <v>60.8</v>
      </c>
      <c r="X68" s="34">
        <v>0.59</v>
      </c>
      <c r="Y68" s="34">
        <v>16.3</v>
      </c>
      <c r="Z68" s="34">
        <v>5.49</v>
      </c>
      <c r="AA68" s="34">
        <v>0.05</v>
      </c>
      <c r="AB68" s="34">
        <v>2.0099999999999998</v>
      </c>
      <c r="AC68" s="34">
        <v>3.69</v>
      </c>
      <c r="AD68" s="34">
        <v>5.47</v>
      </c>
      <c r="AE68" s="34">
        <v>3.17</v>
      </c>
      <c r="AF68" s="34">
        <v>0.33</v>
      </c>
      <c r="AG68" s="34">
        <v>1.32</v>
      </c>
      <c r="AO68" s="34">
        <f t="shared" si="3"/>
        <v>99.219999999999985</v>
      </c>
      <c r="AP68" s="34" t="b">
        <f t="shared" si="4"/>
        <v>0</v>
      </c>
      <c r="AQ68" s="34" t="b">
        <f t="shared" si="5"/>
        <v>0</v>
      </c>
      <c r="AU68" s="34" t="s">
        <v>2400</v>
      </c>
      <c r="AV68" s="34" t="s">
        <v>121</v>
      </c>
      <c r="AW68" s="34">
        <v>0.6</v>
      </c>
      <c r="AY68" s="34">
        <v>1540</v>
      </c>
      <c r="AZ68" s="34" t="s">
        <v>83</v>
      </c>
      <c r="BA68" s="34" t="s">
        <v>126</v>
      </c>
      <c r="BC68" s="34" t="s">
        <v>124</v>
      </c>
      <c r="BD68" s="34">
        <v>10.3</v>
      </c>
      <c r="BE68" s="34">
        <v>30</v>
      </c>
      <c r="BF68" s="34">
        <v>0.3</v>
      </c>
      <c r="BG68" s="34" t="s">
        <v>83</v>
      </c>
      <c r="BH68" s="34">
        <v>22</v>
      </c>
      <c r="BI68" s="34">
        <v>2</v>
      </c>
      <c r="BJ68" s="34">
        <v>4</v>
      </c>
      <c r="BL68" s="34" t="s">
        <v>124</v>
      </c>
      <c r="BM68" s="34" t="s">
        <v>84</v>
      </c>
      <c r="BN68" s="34" t="s">
        <v>123</v>
      </c>
      <c r="BO68" s="34">
        <v>18</v>
      </c>
      <c r="BP68" s="34">
        <v>19</v>
      </c>
      <c r="BQ68" s="34">
        <v>6</v>
      </c>
      <c r="BR68" s="34">
        <v>42.1</v>
      </c>
      <c r="BT68" s="34">
        <v>0.2</v>
      </c>
      <c r="BU68" s="34">
        <v>11</v>
      </c>
      <c r="BW68" s="34" t="s">
        <v>121</v>
      </c>
      <c r="BX68" s="34">
        <v>1140</v>
      </c>
      <c r="BY68" s="34">
        <v>0.8</v>
      </c>
      <c r="BZ68" s="34" t="s">
        <v>82</v>
      </c>
      <c r="CA68" s="34">
        <v>12</v>
      </c>
      <c r="CB68" s="34" t="s">
        <v>82</v>
      </c>
      <c r="CC68" s="34">
        <v>2.52</v>
      </c>
      <c r="CD68" s="34">
        <v>109</v>
      </c>
      <c r="CE68" s="34" t="s">
        <v>121</v>
      </c>
      <c r="CF68" s="34">
        <v>26.5</v>
      </c>
      <c r="CG68" s="34">
        <v>149</v>
      </c>
      <c r="CH68" s="34">
        <v>27</v>
      </c>
      <c r="CI68" s="34">
        <v>56.1</v>
      </c>
      <c r="CJ68" s="34">
        <v>92.2</v>
      </c>
      <c r="CK68" s="34">
        <v>10.7</v>
      </c>
      <c r="CL68" s="34">
        <v>36.9</v>
      </c>
      <c r="CM68" s="34">
        <v>6.3</v>
      </c>
      <c r="CN68" s="34">
        <v>1.76</v>
      </c>
      <c r="CO68" s="34">
        <v>5.52</v>
      </c>
      <c r="CP68" s="34">
        <v>0.81</v>
      </c>
      <c r="CQ68" s="34">
        <v>4.3899999999999997</v>
      </c>
      <c r="CR68" s="34">
        <v>0.86</v>
      </c>
      <c r="CS68" s="34">
        <v>2.58</v>
      </c>
      <c r="CT68" s="34">
        <v>0.41</v>
      </c>
      <c r="CU68" s="34">
        <v>2.5</v>
      </c>
      <c r="CV68" s="34">
        <v>0.4</v>
      </c>
      <c r="CW68" s="34">
        <f t="shared" si="6"/>
        <v>221.43000000000004</v>
      </c>
    </row>
    <row r="69" spans="1:101" x14ac:dyDescent="0.3">
      <c r="A69" s="22" t="s">
        <v>1438</v>
      </c>
      <c r="B69" s="22" t="s">
        <v>79</v>
      </c>
      <c r="C69" s="22" t="s">
        <v>2328</v>
      </c>
      <c r="D69" s="22" t="s">
        <v>1709</v>
      </c>
      <c r="E69" s="71">
        <v>41503</v>
      </c>
      <c r="F69" s="71">
        <v>41600</v>
      </c>
      <c r="G69" s="22" t="s">
        <v>3259</v>
      </c>
      <c r="H69" s="22">
        <v>33.883161100000002</v>
      </c>
      <c r="I69" s="22">
        <v>-105.6392192</v>
      </c>
      <c r="J69" s="22" t="s">
        <v>873</v>
      </c>
      <c r="K69" s="22" t="s">
        <v>879</v>
      </c>
      <c r="L69" s="22" t="s">
        <v>878</v>
      </c>
      <c r="M69" s="22" t="s">
        <v>1439</v>
      </c>
      <c r="N69" s="70" t="s">
        <v>3393</v>
      </c>
      <c r="O69" s="70" t="s">
        <v>3394</v>
      </c>
      <c r="W69" s="34">
        <v>61.5</v>
      </c>
      <c r="X69" s="34">
        <v>0.56000000000000005</v>
      </c>
      <c r="Y69" s="34">
        <v>16.7</v>
      </c>
      <c r="Z69" s="34">
        <v>5.38</v>
      </c>
      <c r="AA69" s="34">
        <v>0.11</v>
      </c>
      <c r="AB69" s="34">
        <v>1.58</v>
      </c>
      <c r="AC69" s="34">
        <v>2.71</v>
      </c>
      <c r="AD69" s="34">
        <v>5.26</v>
      </c>
      <c r="AE69" s="34">
        <v>3.42</v>
      </c>
      <c r="AF69" s="34">
        <v>0.33</v>
      </c>
      <c r="AG69" s="34">
        <v>2.92</v>
      </c>
      <c r="AO69" s="34">
        <f t="shared" ref="AO69:AO100" si="7">SUM(W69:AN69)</f>
        <v>100.47</v>
      </c>
      <c r="AP69" s="34" t="b">
        <f t="shared" si="4"/>
        <v>0</v>
      </c>
      <c r="AQ69" s="34" t="b">
        <f t="shared" si="5"/>
        <v>0</v>
      </c>
      <c r="AU69" s="34" t="s">
        <v>2400</v>
      </c>
      <c r="AV69" s="34" t="s">
        <v>121</v>
      </c>
      <c r="AW69" s="34">
        <v>1.7</v>
      </c>
      <c r="AY69" s="34">
        <v>1380</v>
      </c>
      <c r="AZ69" s="34" t="s">
        <v>83</v>
      </c>
      <c r="BA69" s="34" t="s">
        <v>126</v>
      </c>
      <c r="BC69" s="34" t="s">
        <v>124</v>
      </c>
      <c r="BD69" s="34">
        <v>8.6999999999999993</v>
      </c>
      <c r="BE69" s="34" t="s">
        <v>84</v>
      </c>
      <c r="BF69" s="34">
        <v>1</v>
      </c>
      <c r="BG69" s="34">
        <v>8</v>
      </c>
      <c r="BH69" s="34">
        <v>22</v>
      </c>
      <c r="BI69" s="34">
        <v>2</v>
      </c>
      <c r="BJ69" s="34">
        <v>6</v>
      </c>
      <c r="BL69" s="34" t="s">
        <v>124</v>
      </c>
      <c r="BM69" s="34">
        <v>30</v>
      </c>
      <c r="BN69" s="34" t="s">
        <v>123</v>
      </c>
      <c r="BO69" s="34">
        <v>12</v>
      </c>
      <c r="BP69" s="34">
        <v>12</v>
      </c>
      <c r="BQ69" s="34">
        <v>11</v>
      </c>
      <c r="BR69" s="34">
        <v>75.099999999999994</v>
      </c>
      <c r="BT69" s="34">
        <v>0.3</v>
      </c>
      <c r="BU69" s="34">
        <v>8</v>
      </c>
      <c r="BW69" s="34">
        <v>1</v>
      </c>
      <c r="BX69" s="34">
        <v>606</v>
      </c>
      <c r="BY69" s="34">
        <v>0.6</v>
      </c>
      <c r="BZ69" s="34" t="s">
        <v>82</v>
      </c>
      <c r="CA69" s="34">
        <v>6.1</v>
      </c>
      <c r="CB69" s="34" t="s">
        <v>82</v>
      </c>
      <c r="CC69" s="34">
        <v>1.46</v>
      </c>
      <c r="CD69" s="34">
        <v>68</v>
      </c>
      <c r="CE69" s="34" t="s">
        <v>121</v>
      </c>
      <c r="CF69" s="34">
        <v>35</v>
      </c>
      <c r="CG69" s="34">
        <v>212</v>
      </c>
      <c r="CH69" s="34">
        <v>63</v>
      </c>
      <c r="CI69" s="34">
        <v>37.799999999999997</v>
      </c>
      <c r="CJ69" s="34">
        <v>72.5</v>
      </c>
      <c r="CK69" s="34">
        <v>9.09</v>
      </c>
      <c r="CL69" s="34">
        <v>34.299999999999997</v>
      </c>
      <c r="CM69" s="34">
        <v>6.7</v>
      </c>
      <c r="CN69" s="34">
        <v>1.9</v>
      </c>
      <c r="CO69" s="34">
        <v>6.31</v>
      </c>
      <c r="CP69" s="34">
        <v>1</v>
      </c>
      <c r="CQ69" s="34">
        <v>5.87</v>
      </c>
      <c r="CR69" s="34">
        <v>1.1399999999999999</v>
      </c>
      <c r="CS69" s="34">
        <v>3.66</v>
      </c>
      <c r="CT69" s="34">
        <v>0.57999999999999996</v>
      </c>
      <c r="CU69" s="34">
        <v>3.7</v>
      </c>
      <c r="CV69" s="34">
        <v>0.56000000000000005</v>
      </c>
      <c r="CW69" s="34">
        <f t="shared" si="6"/>
        <v>185.10999999999999</v>
      </c>
    </row>
    <row r="70" spans="1:101" x14ac:dyDescent="0.3">
      <c r="A70" s="22" t="s">
        <v>1440</v>
      </c>
      <c r="B70" s="22" t="s">
        <v>79</v>
      </c>
      <c r="C70" s="22" t="s">
        <v>2328</v>
      </c>
      <c r="D70" s="22" t="s">
        <v>1709</v>
      </c>
      <c r="E70" s="71">
        <v>41503</v>
      </c>
      <c r="F70" s="71">
        <v>41600</v>
      </c>
      <c r="G70" s="22" t="s">
        <v>3259</v>
      </c>
      <c r="H70" s="22">
        <v>33.883639799999997</v>
      </c>
      <c r="I70" s="22">
        <v>-105.6425641</v>
      </c>
      <c r="J70" s="22" t="s">
        <v>873</v>
      </c>
      <c r="K70" s="22" t="s">
        <v>879</v>
      </c>
      <c r="L70" s="22" t="s">
        <v>878</v>
      </c>
      <c r="M70" s="22" t="s">
        <v>1435</v>
      </c>
      <c r="N70" s="70" t="s">
        <v>3393</v>
      </c>
      <c r="O70" s="70" t="s">
        <v>3394</v>
      </c>
      <c r="W70" s="34">
        <v>61.5</v>
      </c>
      <c r="X70" s="34">
        <v>0.63</v>
      </c>
      <c r="Y70" s="34">
        <v>16.8</v>
      </c>
      <c r="Z70" s="34">
        <v>5.48</v>
      </c>
      <c r="AA70" s="34">
        <v>0.05</v>
      </c>
      <c r="AB70" s="34">
        <v>2</v>
      </c>
      <c r="AC70" s="34">
        <v>2.91</v>
      </c>
      <c r="AD70" s="34">
        <v>5.67</v>
      </c>
      <c r="AE70" s="34">
        <v>3.47</v>
      </c>
      <c r="AF70" s="34">
        <v>0.35</v>
      </c>
      <c r="AG70" s="34">
        <v>2.0499999999999998</v>
      </c>
      <c r="AO70" s="34">
        <f t="shared" si="7"/>
        <v>100.91</v>
      </c>
      <c r="AP70" s="34" t="b">
        <f t="shared" si="4"/>
        <v>0</v>
      </c>
      <c r="AQ70" s="34" t="b">
        <f t="shared" si="5"/>
        <v>0</v>
      </c>
      <c r="AU70" s="34" t="s">
        <v>2400</v>
      </c>
      <c r="AV70" s="34" t="s">
        <v>121</v>
      </c>
      <c r="AW70" s="34">
        <v>1.7</v>
      </c>
      <c r="AY70" s="34">
        <v>1890</v>
      </c>
      <c r="AZ70" s="34" t="s">
        <v>83</v>
      </c>
      <c r="BA70" s="34" t="s">
        <v>126</v>
      </c>
      <c r="BC70" s="34" t="s">
        <v>124</v>
      </c>
      <c r="BD70" s="34">
        <v>10.4</v>
      </c>
      <c r="BE70" s="34">
        <v>30</v>
      </c>
      <c r="BF70" s="34">
        <v>0.2</v>
      </c>
      <c r="BG70" s="34">
        <v>10</v>
      </c>
      <c r="BH70" s="34">
        <v>20</v>
      </c>
      <c r="BI70" s="34">
        <v>2</v>
      </c>
      <c r="BJ70" s="34">
        <v>5</v>
      </c>
      <c r="BL70" s="34" t="s">
        <v>124</v>
      </c>
      <c r="BM70" s="34" t="s">
        <v>84</v>
      </c>
      <c r="BN70" s="34" t="s">
        <v>123</v>
      </c>
      <c r="BO70" s="34">
        <v>9</v>
      </c>
      <c r="BP70" s="34">
        <v>20</v>
      </c>
      <c r="BQ70" s="34">
        <v>7</v>
      </c>
      <c r="BR70" s="34">
        <v>50.6</v>
      </c>
      <c r="BT70" s="34">
        <v>0.1</v>
      </c>
      <c r="BU70" s="34">
        <v>13</v>
      </c>
      <c r="BW70" s="34" t="s">
        <v>121</v>
      </c>
      <c r="BX70" s="34">
        <v>711</v>
      </c>
      <c r="BY70" s="34">
        <v>0.6</v>
      </c>
      <c r="BZ70" s="34" t="s">
        <v>82</v>
      </c>
      <c r="CA70" s="34">
        <v>7.2</v>
      </c>
      <c r="CB70" s="34" t="s">
        <v>82</v>
      </c>
      <c r="CC70" s="34">
        <v>0.78</v>
      </c>
      <c r="CD70" s="34">
        <v>115</v>
      </c>
      <c r="CE70" s="34" t="s">
        <v>121</v>
      </c>
      <c r="CF70" s="34">
        <v>24.5</v>
      </c>
      <c r="CG70" s="34">
        <v>174</v>
      </c>
      <c r="CH70" s="34">
        <v>25</v>
      </c>
      <c r="CI70" s="34">
        <v>25</v>
      </c>
      <c r="CJ70" s="34">
        <v>49.5</v>
      </c>
      <c r="CK70" s="34">
        <v>6.42</v>
      </c>
      <c r="CL70" s="34">
        <v>24.6</v>
      </c>
      <c r="CM70" s="34">
        <v>4.9000000000000004</v>
      </c>
      <c r="CN70" s="34">
        <v>1.36</v>
      </c>
      <c r="CO70" s="34">
        <v>4.4800000000000004</v>
      </c>
      <c r="CP70" s="34">
        <v>0.72</v>
      </c>
      <c r="CQ70" s="34">
        <v>4.03</v>
      </c>
      <c r="CR70" s="34">
        <v>0.82</v>
      </c>
      <c r="CS70" s="34">
        <v>2.5</v>
      </c>
      <c r="CT70" s="34">
        <v>0.4</v>
      </c>
      <c r="CU70" s="34">
        <v>2.6</v>
      </c>
      <c r="CV70" s="34">
        <v>0.39</v>
      </c>
      <c r="CW70" s="34">
        <f t="shared" si="6"/>
        <v>127.72000000000001</v>
      </c>
    </row>
    <row r="71" spans="1:101" x14ac:dyDescent="0.3">
      <c r="A71" s="22" t="s">
        <v>1441</v>
      </c>
      <c r="B71" s="22" t="s">
        <v>79</v>
      </c>
      <c r="C71" s="22" t="s">
        <v>2328</v>
      </c>
      <c r="D71" s="22" t="s">
        <v>1709</v>
      </c>
      <c r="E71" s="71">
        <v>41503</v>
      </c>
      <c r="F71" s="71">
        <v>41600</v>
      </c>
      <c r="G71" s="22" t="s">
        <v>3259</v>
      </c>
      <c r="H71" s="22">
        <v>33.903649799999997</v>
      </c>
      <c r="I71" s="22">
        <v>-105.6327635</v>
      </c>
      <c r="J71" s="22" t="s">
        <v>873</v>
      </c>
      <c r="K71" s="22" t="s">
        <v>879</v>
      </c>
      <c r="L71" s="22" t="s">
        <v>878</v>
      </c>
      <c r="M71" s="22" t="s">
        <v>1442</v>
      </c>
      <c r="N71" s="70" t="s">
        <v>3393</v>
      </c>
      <c r="O71" s="70" t="s">
        <v>3394</v>
      </c>
      <c r="W71" s="34">
        <v>49.8</v>
      </c>
      <c r="X71" s="34">
        <v>1.01</v>
      </c>
      <c r="Y71" s="34">
        <v>15.4</v>
      </c>
      <c r="Z71" s="34">
        <v>10.6</v>
      </c>
      <c r="AA71" s="34">
        <v>0.1</v>
      </c>
      <c r="AB71" s="34">
        <v>6.05</v>
      </c>
      <c r="AC71" s="34">
        <v>8.2200000000000006</v>
      </c>
      <c r="AD71" s="34">
        <v>3.26</v>
      </c>
      <c r="AE71" s="34">
        <v>3.27</v>
      </c>
      <c r="AF71" s="34">
        <v>0.61</v>
      </c>
      <c r="AG71" s="34">
        <v>1.78</v>
      </c>
      <c r="AO71" s="34">
        <f t="shared" si="7"/>
        <v>100.09999999999998</v>
      </c>
      <c r="AP71" s="34" t="b">
        <f t="shared" si="4"/>
        <v>0</v>
      </c>
      <c r="AQ71" s="34" t="b">
        <f t="shared" si="5"/>
        <v>0</v>
      </c>
      <c r="AU71" s="34">
        <v>2E-3</v>
      </c>
      <c r="AV71" s="34" t="s">
        <v>121</v>
      </c>
      <c r="AW71" s="34">
        <v>1.8</v>
      </c>
      <c r="AY71" s="34">
        <v>1730</v>
      </c>
      <c r="AZ71" s="34" t="s">
        <v>83</v>
      </c>
      <c r="BA71" s="34" t="s">
        <v>126</v>
      </c>
      <c r="BC71" s="34" t="s">
        <v>124</v>
      </c>
      <c r="BD71" s="34">
        <v>38.299999999999997</v>
      </c>
      <c r="BE71" s="34">
        <v>120</v>
      </c>
      <c r="BF71" s="34">
        <v>1.6</v>
      </c>
      <c r="BG71" s="34">
        <v>98</v>
      </c>
      <c r="BH71" s="34">
        <v>19</v>
      </c>
      <c r="BI71" s="34">
        <v>2</v>
      </c>
      <c r="BJ71" s="34">
        <v>3</v>
      </c>
      <c r="BL71" s="34" t="s">
        <v>124</v>
      </c>
      <c r="BM71" s="34">
        <v>20</v>
      </c>
      <c r="BN71" s="34" t="s">
        <v>123</v>
      </c>
      <c r="BO71" s="34">
        <v>5</v>
      </c>
      <c r="BP71" s="34">
        <v>42</v>
      </c>
      <c r="BQ71" s="34">
        <v>8</v>
      </c>
      <c r="BR71" s="34">
        <v>88.5</v>
      </c>
      <c r="BT71" s="34" t="s">
        <v>126</v>
      </c>
      <c r="BU71" s="34">
        <v>30</v>
      </c>
      <c r="BW71" s="34">
        <v>1</v>
      </c>
      <c r="BX71" s="34">
        <v>1070</v>
      </c>
      <c r="BY71" s="34" t="s">
        <v>82</v>
      </c>
      <c r="BZ71" s="34" t="s">
        <v>82</v>
      </c>
      <c r="CA71" s="34">
        <v>4.7</v>
      </c>
      <c r="CB71" s="34" t="s">
        <v>82</v>
      </c>
      <c r="CC71" s="34">
        <v>1.61</v>
      </c>
      <c r="CD71" s="34">
        <v>243</v>
      </c>
      <c r="CE71" s="34" t="s">
        <v>121</v>
      </c>
      <c r="CF71" s="34">
        <v>26.9</v>
      </c>
      <c r="CG71" s="34">
        <v>89.6</v>
      </c>
      <c r="CH71" s="34">
        <v>32</v>
      </c>
      <c r="CI71" s="34">
        <v>23.6</v>
      </c>
      <c r="CJ71" s="34">
        <v>47.1</v>
      </c>
      <c r="CK71" s="34">
        <v>6.72</v>
      </c>
      <c r="CL71" s="34">
        <v>27.6</v>
      </c>
      <c r="CM71" s="34">
        <v>6.4</v>
      </c>
      <c r="CN71" s="34">
        <v>1.77</v>
      </c>
      <c r="CO71" s="34">
        <v>6.2</v>
      </c>
      <c r="CP71" s="34">
        <v>0.89</v>
      </c>
      <c r="CQ71" s="34">
        <v>5.01</v>
      </c>
      <c r="CR71" s="34">
        <v>0.92</v>
      </c>
      <c r="CS71" s="34">
        <v>2.7</v>
      </c>
      <c r="CT71" s="34">
        <v>0.42</v>
      </c>
      <c r="CU71" s="34">
        <v>2.4</v>
      </c>
      <c r="CV71" s="34">
        <v>0.41</v>
      </c>
      <c r="CW71" s="34">
        <f t="shared" si="6"/>
        <v>132.14000000000001</v>
      </c>
    </row>
    <row r="72" spans="1:101" x14ac:dyDescent="0.3">
      <c r="A72" s="22" t="s">
        <v>1443</v>
      </c>
      <c r="B72" s="22" t="s">
        <v>79</v>
      </c>
      <c r="C72" s="22" t="s">
        <v>2328</v>
      </c>
      <c r="D72" s="22" t="s">
        <v>1709</v>
      </c>
      <c r="E72" s="71">
        <v>41503</v>
      </c>
      <c r="F72" s="71">
        <v>41600</v>
      </c>
      <c r="G72" s="22" t="s">
        <v>3259</v>
      </c>
      <c r="H72" s="22">
        <v>33.856448899999997</v>
      </c>
      <c r="I72" s="22">
        <v>-105.6759253</v>
      </c>
      <c r="J72" s="22" t="s">
        <v>873</v>
      </c>
      <c r="K72" s="22" t="s">
        <v>879</v>
      </c>
      <c r="L72" s="22" t="s">
        <v>878</v>
      </c>
      <c r="M72" s="22" t="s">
        <v>1444</v>
      </c>
      <c r="N72" s="70" t="s">
        <v>3393</v>
      </c>
      <c r="O72" s="70" t="s">
        <v>3394</v>
      </c>
      <c r="W72" s="34">
        <v>64.900000000000006</v>
      </c>
      <c r="X72" s="34">
        <v>0.5</v>
      </c>
      <c r="Y72" s="34">
        <v>17.8</v>
      </c>
      <c r="Z72" s="34">
        <v>1.51</v>
      </c>
      <c r="AA72" s="34">
        <v>0.03</v>
      </c>
      <c r="AB72" s="34">
        <v>0.92</v>
      </c>
      <c r="AC72" s="34">
        <v>2.11</v>
      </c>
      <c r="AD72" s="34">
        <v>9.4700000000000006</v>
      </c>
      <c r="AE72" s="34">
        <v>0.19</v>
      </c>
      <c r="AF72" s="34">
        <v>0.19</v>
      </c>
      <c r="AG72" s="34">
        <v>3.01</v>
      </c>
      <c r="AO72" s="34">
        <f t="shared" si="7"/>
        <v>100.63000000000001</v>
      </c>
      <c r="AP72" s="34" t="b">
        <f t="shared" si="4"/>
        <v>0</v>
      </c>
      <c r="AQ72" s="34" t="b">
        <f t="shared" si="5"/>
        <v>0</v>
      </c>
      <c r="AU72" s="34">
        <v>4.7E-2</v>
      </c>
      <c r="AV72" s="34" t="s">
        <v>121</v>
      </c>
      <c r="AW72" s="34">
        <v>2</v>
      </c>
      <c r="AY72" s="34">
        <v>91.3</v>
      </c>
      <c r="AZ72" s="34" t="s">
        <v>83</v>
      </c>
      <c r="BA72" s="34" t="s">
        <v>126</v>
      </c>
      <c r="BC72" s="34" t="s">
        <v>124</v>
      </c>
      <c r="BD72" s="34">
        <v>2.5</v>
      </c>
      <c r="BE72" s="34" t="s">
        <v>84</v>
      </c>
      <c r="BF72" s="34">
        <v>0.4</v>
      </c>
      <c r="BG72" s="34">
        <v>7</v>
      </c>
      <c r="BH72" s="34">
        <v>23</v>
      </c>
      <c r="BI72" s="34">
        <v>1</v>
      </c>
      <c r="BJ72" s="34">
        <v>7</v>
      </c>
      <c r="BL72" s="34" t="s">
        <v>124</v>
      </c>
      <c r="BM72" s="34" t="s">
        <v>84</v>
      </c>
      <c r="BN72" s="34" t="s">
        <v>123</v>
      </c>
      <c r="BO72" s="34">
        <v>14</v>
      </c>
      <c r="BP72" s="34">
        <v>12</v>
      </c>
      <c r="BQ72" s="34" t="s">
        <v>83</v>
      </c>
      <c r="BR72" s="34">
        <v>6.5</v>
      </c>
      <c r="BT72" s="34">
        <v>0.1</v>
      </c>
      <c r="BU72" s="34">
        <v>5</v>
      </c>
      <c r="BW72" s="34">
        <v>2</v>
      </c>
      <c r="BX72" s="34">
        <v>276</v>
      </c>
      <c r="BY72" s="34">
        <v>0.7</v>
      </c>
      <c r="BZ72" s="34" t="s">
        <v>82</v>
      </c>
      <c r="CA72" s="34">
        <v>8.1999999999999993</v>
      </c>
      <c r="CB72" s="34" t="s">
        <v>82</v>
      </c>
      <c r="CC72" s="34">
        <v>1.45</v>
      </c>
      <c r="CD72" s="34">
        <v>38</v>
      </c>
      <c r="CE72" s="34">
        <v>2</v>
      </c>
      <c r="CF72" s="34">
        <v>23.3</v>
      </c>
      <c r="CG72" s="34">
        <v>243</v>
      </c>
      <c r="CH72" s="34">
        <v>14</v>
      </c>
      <c r="CI72" s="34">
        <v>19</v>
      </c>
      <c r="CJ72" s="34">
        <v>40.4</v>
      </c>
      <c r="CK72" s="34">
        <v>5.33</v>
      </c>
      <c r="CL72" s="34">
        <v>20.3</v>
      </c>
      <c r="CM72" s="34">
        <v>4.4000000000000004</v>
      </c>
      <c r="CN72" s="34">
        <v>1.17</v>
      </c>
      <c r="CO72" s="34">
        <v>4.2699999999999996</v>
      </c>
      <c r="CP72" s="34">
        <v>0.75</v>
      </c>
      <c r="CQ72" s="34">
        <v>4.09</v>
      </c>
      <c r="CR72" s="34">
        <v>0.78</v>
      </c>
      <c r="CS72" s="34">
        <v>2.54</v>
      </c>
      <c r="CT72" s="34">
        <v>0.4</v>
      </c>
      <c r="CU72" s="34">
        <v>2.6</v>
      </c>
      <c r="CV72" s="34">
        <v>0.4</v>
      </c>
      <c r="CW72" s="34">
        <f t="shared" si="6"/>
        <v>106.43000000000002</v>
      </c>
    </row>
    <row r="73" spans="1:101" x14ac:dyDescent="0.3">
      <c r="A73" s="22" t="s">
        <v>1445</v>
      </c>
      <c r="B73" s="22" t="s">
        <v>79</v>
      </c>
      <c r="C73" s="22" t="s">
        <v>2328</v>
      </c>
      <c r="D73" s="22" t="s">
        <v>1709</v>
      </c>
      <c r="E73" s="71">
        <v>41503</v>
      </c>
      <c r="F73" s="71">
        <v>41600</v>
      </c>
      <c r="G73" s="22" t="s">
        <v>3259</v>
      </c>
      <c r="H73" s="22">
        <v>33.856448899999997</v>
      </c>
      <c r="I73" s="22">
        <v>-105.6759253</v>
      </c>
      <c r="J73" s="22" t="s">
        <v>873</v>
      </c>
      <c r="K73" s="22" t="s">
        <v>879</v>
      </c>
      <c r="L73" s="22" t="s">
        <v>878</v>
      </c>
      <c r="M73" s="22" t="s">
        <v>1446</v>
      </c>
      <c r="N73" s="70" t="s">
        <v>3393</v>
      </c>
      <c r="O73" s="70" t="s">
        <v>3394</v>
      </c>
      <c r="W73" s="34">
        <v>63.7</v>
      </c>
      <c r="X73" s="34">
        <v>0.52</v>
      </c>
      <c r="Y73" s="34">
        <v>17</v>
      </c>
      <c r="Z73" s="34">
        <v>3.8</v>
      </c>
      <c r="AA73" s="34">
        <v>0.06</v>
      </c>
      <c r="AB73" s="34">
        <v>1.38</v>
      </c>
      <c r="AC73" s="34">
        <v>3.19</v>
      </c>
      <c r="AD73" s="34">
        <v>5.21</v>
      </c>
      <c r="AE73" s="34">
        <v>2.92</v>
      </c>
      <c r="AF73" s="34">
        <v>0.3</v>
      </c>
      <c r="AG73" s="34">
        <v>2.2799999999999998</v>
      </c>
      <c r="AO73" s="34">
        <f t="shared" si="7"/>
        <v>100.35999999999999</v>
      </c>
      <c r="AP73" s="34" t="b">
        <f t="shared" si="4"/>
        <v>0</v>
      </c>
      <c r="AQ73" s="34" t="b">
        <f t="shared" si="5"/>
        <v>0</v>
      </c>
      <c r="AU73" s="34">
        <v>1.2999999999999999E-2</v>
      </c>
      <c r="AV73" s="34" t="s">
        <v>121</v>
      </c>
      <c r="AW73" s="34">
        <v>2.1</v>
      </c>
      <c r="AY73" s="34">
        <v>1700</v>
      </c>
      <c r="AZ73" s="34" t="s">
        <v>83</v>
      </c>
      <c r="BA73" s="34" t="s">
        <v>126</v>
      </c>
      <c r="BC73" s="34" t="s">
        <v>124</v>
      </c>
      <c r="BD73" s="34">
        <v>5.2</v>
      </c>
      <c r="BE73" s="34">
        <v>10</v>
      </c>
      <c r="BF73" s="34">
        <v>2.4</v>
      </c>
      <c r="BG73" s="34">
        <v>46</v>
      </c>
      <c r="BH73" s="34">
        <v>22</v>
      </c>
      <c r="BI73" s="34">
        <v>2</v>
      </c>
      <c r="BJ73" s="34">
        <v>5</v>
      </c>
      <c r="BL73" s="34" t="s">
        <v>124</v>
      </c>
      <c r="BM73" s="34" t="s">
        <v>84</v>
      </c>
      <c r="BN73" s="34" t="s">
        <v>123</v>
      </c>
      <c r="BO73" s="34">
        <v>15</v>
      </c>
      <c r="BP73" s="34">
        <v>13</v>
      </c>
      <c r="BQ73" s="34">
        <v>11</v>
      </c>
      <c r="BR73" s="34">
        <v>57.9</v>
      </c>
      <c r="BT73" s="34" t="s">
        <v>126</v>
      </c>
      <c r="BU73" s="34">
        <v>8</v>
      </c>
      <c r="BW73" s="34">
        <v>1</v>
      </c>
      <c r="BX73" s="34">
        <v>960</v>
      </c>
      <c r="BY73" s="34">
        <v>0.8</v>
      </c>
      <c r="BZ73" s="34" t="s">
        <v>82</v>
      </c>
      <c r="CA73" s="34">
        <v>9.5</v>
      </c>
      <c r="CB73" s="34" t="s">
        <v>82</v>
      </c>
      <c r="CC73" s="34">
        <v>1.83</v>
      </c>
      <c r="CD73" s="34">
        <v>71</v>
      </c>
      <c r="CE73" s="34">
        <v>1</v>
      </c>
      <c r="CF73" s="34">
        <v>26.9</v>
      </c>
      <c r="CG73" s="34">
        <v>170</v>
      </c>
      <c r="CH73" s="34">
        <v>34</v>
      </c>
      <c r="CI73" s="34">
        <v>53.1</v>
      </c>
      <c r="CJ73" s="34">
        <v>90.5</v>
      </c>
      <c r="CK73" s="34">
        <v>10.7</v>
      </c>
      <c r="CL73" s="34">
        <v>36.799999999999997</v>
      </c>
      <c r="CM73" s="34">
        <v>6.2</v>
      </c>
      <c r="CN73" s="34">
        <v>1.64</v>
      </c>
      <c r="CO73" s="34">
        <v>5.01</v>
      </c>
      <c r="CP73" s="34">
        <v>0.8</v>
      </c>
      <c r="CQ73" s="34">
        <v>4.41</v>
      </c>
      <c r="CR73" s="34">
        <v>0.87</v>
      </c>
      <c r="CS73" s="34">
        <v>2.77</v>
      </c>
      <c r="CT73" s="34">
        <v>0.42</v>
      </c>
      <c r="CU73" s="34">
        <v>2.8</v>
      </c>
      <c r="CV73" s="34">
        <v>0.41</v>
      </c>
      <c r="CW73" s="34">
        <f t="shared" si="6"/>
        <v>216.42999999999995</v>
      </c>
    </row>
    <row r="74" spans="1:101" x14ac:dyDescent="0.3">
      <c r="A74" s="22" t="s">
        <v>1447</v>
      </c>
      <c r="B74" s="22" t="s">
        <v>79</v>
      </c>
      <c r="C74" s="22" t="s">
        <v>2328</v>
      </c>
      <c r="D74" s="22" t="s">
        <v>1709</v>
      </c>
      <c r="E74" s="71">
        <v>41503</v>
      </c>
      <c r="F74" s="71">
        <v>41600</v>
      </c>
      <c r="G74" s="22" t="s">
        <v>3259</v>
      </c>
      <c r="H74" s="22">
        <v>33.849240899999998</v>
      </c>
      <c r="I74" s="22">
        <v>-105.6762469</v>
      </c>
      <c r="J74" s="22" t="s">
        <v>873</v>
      </c>
      <c r="K74" s="22" t="s">
        <v>879</v>
      </c>
      <c r="L74" s="22" t="s">
        <v>878</v>
      </c>
      <c r="M74" s="22" t="s">
        <v>1357</v>
      </c>
      <c r="N74" s="70" t="s">
        <v>3393</v>
      </c>
      <c r="O74" s="70" t="s">
        <v>3394</v>
      </c>
      <c r="W74" s="34">
        <v>63.9</v>
      </c>
      <c r="X74" s="34">
        <v>0.51</v>
      </c>
      <c r="Y74" s="34">
        <v>16.8</v>
      </c>
      <c r="Z74" s="34">
        <v>4.57</v>
      </c>
      <c r="AA74" s="34">
        <v>0.02</v>
      </c>
      <c r="AB74" s="34">
        <v>1.38</v>
      </c>
      <c r="AC74" s="34">
        <v>4.22</v>
      </c>
      <c r="AD74" s="34">
        <v>4.72</v>
      </c>
      <c r="AE74" s="34">
        <v>2.97</v>
      </c>
      <c r="AF74" s="34">
        <v>0.31</v>
      </c>
      <c r="AG74" s="34">
        <v>1.42</v>
      </c>
      <c r="AO74" s="34">
        <f t="shared" si="7"/>
        <v>100.82</v>
      </c>
      <c r="AP74" s="34" t="b">
        <f t="shared" si="4"/>
        <v>0</v>
      </c>
      <c r="AQ74" s="34" t="b">
        <f t="shared" si="5"/>
        <v>0</v>
      </c>
      <c r="AU74" s="34">
        <v>2E-3</v>
      </c>
      <c r="AV74" s="34" t="s">
        <v>121</v>
      </c>
      <c r="AW74" s="34">
        <v>2</v>
      </c>
      <c r="AY74" s="34">
        <v>1710</v>
      </c>
      <c r="AZ74" s="34" t="s">
        <v>83</v>
      </c>
      <c r="BA74" s="34" t="s">
        <v>126</v>
      </c>
      <c r="BC74" s="34" t="s">
        <v>124</v>
      </c>
      <c r="BD74" s="34">
        <v>3.5</v>
      </c>
      <c r="BE74" s="34" t="s">
        <v>84</v>
      </c>
      <c r="BF74" s="34">
        <v>0.4</v>
      </c>
      <c r="BG74" s="34">
        <v>5</v>
      </c>
      <c r="BH74" s="34">
        <v>22</v>
      </c>
      <c r="BI74" s="34">
        <v>2</v>
      </c>
      <c r="BJ74" s="34">
        <v>5</v>
      </c>
      <c r="BL74" s="34" t="s">
        <v>124</v>
      </c>
      <c r="BM74" s="34" t="s">
        <v>84</v>
      </c>
      <c r="BN74" s="34" t="s">
        <v>123</v>
      </c>
      <c r="BO74" s="34">
        <v>15</v>
      </c>
      <c r="BP74" s="34">
        <v>10</v>
      </c>
      <c r="BQ74" s="34">
        <v>14</v>
      </c>
      <c r="BR74" s="34">
        <v>48.6</v>
      </c>
      <c r="BT74" s="34" t="s">
        <v>126</v>
      </c>
      <c r="BU74" s="34">
        <v>8</v>
      </c>
      <c r="BW74" s="34">
        <v>1</v>
      </c>
      <c r="BX74" s="34">
        <v>1080</v>
      </c>
      <c r="BY74" s="34">
        <v>0.7</v>
      </c>
      <c r="BZ74" s="34" t="s">
        <v>82</v>
      </c>
      <c r="CA74" s="34">
        <v>9.1999999999999993</v>
      </c>
      <c r="CB74" s="34" t="s">
        <v>82</v>
      </c>
      <c r="CC74" s="34">
        <v>1.79</v>
      </c>
      <c r="CD74" s="34">
        <v>73</v>
      </c>
      <c r="CE74" s="34" t="s">
        <v>121</v>
      </c>
      <c r="CF74" s="34">
        <v>29.7</v>
      </c>
      <c r="CG74" s="34">
        <v>172</v>
      </c>
      <c r="CH74" s="34">
        <v>33</v>
      </c>
      <c r="CI74" s="34">
        <v>49.1</v>
      </c>
      <c r="CJ74" s="34">
        <v>87.1</v>
      </c>
      <c r="CK74" s="34">
        <v>10.1</v>
      </c>
      <c r="CL74" s="34">
        <v>36.299999999999997</v>
      </c>
      <c r="CM74" s="34">
        <v>6.6</v>
      </c>
      <c r="CN74" s="34">
        <v>1.84</v>
      </c>
      <c r="CO74" s="34">
        <v>5.55</v>
      </c>
      <c r="CP74" s="34">
        <v>0.89</v>
      </c>
      <c r="CQ74" s="34">
        <v>4.92</v>
      </c>
      <c r="CR74" s="34">
        <v>0.96</v>
      </c>
      <c r="CS74" s="34">
        <v>3.01</v>
      </c>
      <c r="CT74" s="34">
        <v>0.47</v>
      </c>
      <c r="CU74" s="34">
        <v>3.2</v>
      </c>
      <c r="CV74" s="34">
        <v>0.47</v>
      </c>
      <c r="CW74" s="34">
        <f t="shared" si="6"/>
        <v>210.50999999999993</v>
      </c>
    </row>
    <row r="75" spans="1:101" x14ac:dyDescent="0.3">
      <c r="A75" s="22" t="s">
        <v>1448</v>
      </c>
      <c r="B75" s="22" t="s">
        <v>79</v>
      </c>
      <c r="C75" s="22" t="s">
        <v>2328</v>
      </c>
      <c r="D75" s="22" t="s">
        <v>1709</v>
      </c>
      <c r="E75" s="71">
        <v>41503</v>
      </c>
      <c r="F75" s="71">
        <v>41600</v>
      </c>
      <c r="G75" s="22" t="s">
        <v>3259</v>
      </c>
      <c r="H75" s="22">
        <v>33.852018600000001</v>
      </c>
      <c r="I75" s="22">
        <v>-105.63209070000001</v>
      </c>
      <c r="J75" s="22" t="s">
        <v>873</v>
      </c>
      <c r="K75" s="22" t="s">
        <v>879</v>
      </c>
      <c r="L75" s="22" t="s">
        <v>878</v>
      </c>
      <c r="M75" s="22" t="s">
        <v>1360</v>
      </c>
      <c r="N75" s="70" t="s">
        <v>3393</v>
      </c>
      <c r="O75" s="70" t="s">
        <v>3394</v>
      </c>
      <c r="W75" s="34">
        <v>64.900000000000006</v>
      </c>
      <c r="X75" s="34">
        <v>0.34</v>
      </c>
      <c r="Y75" s="34">
        <v>16.2</v>
      </c>
      <c r="Z75" s="34">
        <v>3.46</v>
      </c>
      <c r="AA75" s="34">
        <v>0.05</v>
      </c>
      <c r="AB75" s="34">
        <v>1.08</v>
      </c>
      <c r="AC75" s="34">
        <v>2.4500000000000002</v>
      </c>
      <c r="AD75" s="34">
        <v>5.86</v>
      </c>
      <c r="AE75" s="34">
        <v>3.24</v>
      </c>
      <c r="AF75" s="34">
        <v>0.22</v>
      </c>
      <c r="AG75" s="34">
        <v>0.95799999999999996</v>
      </c>
      <c r="AO75" s="34">
        <f t="shared" si="7"/>
        <v>98.757999999999996</v>
      </c>
      <c r="AP75" s="34" t="b">
        <f t="shared" si="4"/>
        <v>0</v>
      </c>
      <c r="AQ75" s="34" t="b">
        <f t="shared" si="5"/>
        <v>0</v>
      </c>
      <c r="AU75" s="34" t="s">
        <v>2400</v>
      </c>
      <c r="AV75" s="34" t="s">
        <v>121</v>
      </c>
      <c r="AW75" s="34">
        <v>2.2000000000000002</v>
      </c>
      <c r="AY75" s="34">
        <v>3030</v>
      </c>
      <c r="AZ75" s="34" t="s">
        <v>83</v>
      </c>
      <c r="BA75" s="34" t="s">
        <v>126</v>
      </c>
      <c r="BC75" s="34" t="s">
        <v>124</v>
      </c>
      <c r="BD75" s="34">
        <v>6.4</v>
      </c>
      <c r="BE75" s="34">
        <v>10</v>
      </c>
      <c r="BF75" s="34">
        <v>0.6</v>
      </c>
      <c r="BG75" s="34" t="s">
        <v>83</v>
      </c>
      <c r="BH75" s="34">
        <v>21</v>
      </c>
      <c r="BI75" s="34">
        <v>2</v>
      </c>
      <c r="BJ75" s="34">
        <v>5</v>
      </c>
      <c r="BL75" s="34" t="s">
        <v>124</v>
      </c>
      <c r="BM75" s="34" t="s">
        <v>84</v>
      </c>
      <c r="BN75" s="34" t="s">
        <v>123</v>
      </c>
      <c r="BO75" s="34">
        <v>18</v>
      </c>
      <c r="BP75" s="34">
        <v>12</v>
      </c>
      <c r="BQ75" s="34">
        <v>17</v>
      </c>
      <c r="BR75" s="34">
        <v>59.7</v>
      </c>
      <c r="BT75" s="34">
        <v>0.1</v>
      </c>
      <c r="BU75" s="34">
        <v>6</v>
      </c>
      <c r="BW75" s="34">
        <v>1</v>
      </c>
      <c r="BX75" s="34">
        <v>1020</v>
      </c>
      <c r="BY75" s="34">
        <v>0.8</v>
      </c>
      <c r="BZ75" s="34" t="s">
        <v>82</v>
      </c>
      <c r="CA75" s="34">
        <v>7.5</v>
      </c>
      <c r="CB75" s="34" t="s">
        <v>82</v>
      </c>
      <c r="CC75" s="34">
        <v>2.21</v>
      </c>
      <c r="CD75" s="34">
        <v>55</v>
      </c>
      <c r="CE75" s="34" t="s">
        <v>121</v>
      </c>
      <c r="CF75" s="34">
        <v>18</v>
      </c>
      <c r="CG75" s="34">
        <v>169</v>
      </c>
      <c r="CH75" s="34">
        <v>44</v>
      </c>
      <c r="CI75" s="34">
        <v>39</v>
      </c>
      <c r="CJ75" s="34">
        <v>62.2</v>
      </c>
      <c r="CK75" s="34">
        <v>6.71</v>
      </c>
      <c r="CL75" s="34">
        <v>22.4</v>
      </c>
      <c r="CM75" s="34">
        <v>3.7</v>
      </c>
      <c r="CN75" s="34">
        <v>0.99</v>
      </c>
      <c r="CO75" s="34">
        <v>3.32</v>
      </c>
      <c r="CP75" s="34">
        <v>0.53</v>
      </c>
      <c r="CQ75" s="34">
        <v>2.87</v>
      </c>
      <c r="CR75" s="34">
        <v>0.56000000000000005</v>
      </c>
      <c r="CS75" s="34">
        <v>1.74</v>
      </c>
      <c r="CT75" s="34">
        <v>0.26</v>
      </c>
      <c r="CU75" s="34">
        <v>1.8</v>
      </c>
      <c r="CV75" s="34">
        <v>0.27</v>
      </c>
      <c r="CW75" s="34">
        <f t="shared" si="6"/>
        <v>146.35000000000002</v>
      </c>
    </row>
    <row r="76" spans="1:101" x14ac:dyDescent="0.3">
      <c r="A76" s="22" t="s">
        <v>1449</v>
      </c>
      <c r="B76" s="22" t="s">
        <v>79</v>
      </c>
      <c r="C76" s="22" t="s">
        <v>2328</v>
      </c>
      <c r="D76" s="22" t="s">
        <v>1709</v>
      </c>
      <c r="E76" s="71">
        <v>41485</v>
      </c>
      <c r="F76" s="71">
        <v>41600</v>
      </c>
      <c r="G76" s="22" t="s">
        <v>3259</v>
      </c>
      <c r="H76" s="22">
        <v>33.819128900000003</v>
      </c>
      <c r="I76" s="22">
        <v>-105.6756748</v>
      </c>
      <c r="J76" s="22" t="s">
        <v>873</v>
      </c>
      <c r="K76" s="22" t="s">
        <v>879</v>
      </c>
      <c r="L76" s="22" t="s">
        <v>878</v>
      </c>
      <c r="M76" s="22" t="s">
        <v>1450</v>
      </c>
      <c r="N76" s="70" t="s">
        <v>3393</v>
      </c>
      <c r="O76" s="70" t="s">
        <v>3394</v>
      </c>
      <c r="W76" s="34">
        <v>59.1</v>
      </c>
      <c r="X76" s="34">
        <v>0.46</v>
      </c>
      <c r="Y76" s="34">
        <v>15.5</v>
      </c>
      <c r="Z76" s="34">
        <v>4.3</v>
      </c>
      <c r="AA76" s="34">
        <v>0.12</v>
      </c>
      <c r="AB76" s="34">
        <v>0.49</v>
      </c>
      <c r="AC76" s="34">
        <v>6.43</v>
      </c>
      <c r="AD76" s="34">
        <v>2.8</v>
      </c>
      <c r="AE76" s="34">
        <v>2.9</v>
      </c>
      <c r="AF76" s="34">
        <v>0.28999999999999998</v>
      </c>
      <c r="AG76" s="34">
        <v>8.1199999999999992</v>
      </c>
      <c r="AO76" s="34">
        <f t="shared" si="7"/>
        <v>100.51000000000002</v>
      </c>
      <c r="AP76" s="34" t="b">
        <f t="shared" si="4"/>
        <v>0</v>
      </c>
      <c r="AQ76" s="34" t="b">
        <f t="shared" si="5"/>
        <v>0</v>
      </c>
      <c r="AU76" s="34">
        <v>1E-3</v>
      </c>
      <c r="AV76" s="34" t="s">
        <v>121</v>
      </c>
      <c r="AW76" s="34" t="s">
        <v>1431</v>
      </c>
      <c r="AY76" s="34">
        <v>1850</v>
      </c>
      <c r="AZ76" s="34" t="s">
        <v>83</v>
      </c>
      <c r="BA76" s="34" t="s">
        <v>126</v>
      </c>
      <c r="BC76" s="34" t="s">
        <v>124</v>
      </c>
      <c r="BD76" s="34">
        <v>7.1</v>
      </c>
      <c r="BE76" s="34" t="s">
        <v>84</v>
      </c>
      <c r="BF76" s="34">
        <v>2.7</v>
      </c>
      <c r="BG76" s="34" t="s">
        <v>83</v>
      </c>
      <c r="BH76" s="34">
        <v>20</v>
      </c>
      <c r="BI76" s="34">
        <v>2</v>
      </c>
      <c r="BJ76" s="34">
        <v>5</v>
      </c>
      <c r="BL76" s="34" t="s">
        <v>124</v>
      </c>
      <c r="BM76" s="34">
        <v>10</v>
      </c>
      <c r="BN76" s="34" t="s">
        <v>123</v>
      </c>
      <c r="BO76" s="34">
        <v>12</v>
      </c>
      <c r="BP76" s="34">
        <v>10</v>
      </c>
      <c r="BQ76" s="34">
        <v>9</v>
      </c>
      <c r="BR76" s="34">
        <v>69.400000000000006</v>
      </c>
      <c r="BT76" s="34">
        <v>0.2</v>
      </c>
      <c r="BU76" s="34">
        <v>8</v>
      </c>
      <c r="BW76" s="34" t="s">
        <v>121</v>
      </c>
      <c r="BX76" s="34">
        <v>401</v>
      </c>
      <c r="BY76" s="34">
        <v>0.6</v>
      </c>
      <c r="BZ76" s="34" t="s">
        <v>82</v>
      </c>
      <c r="CA76" s="34">
        <v>6.4</v>
      </c>
      <c r="CB76" s="34" t="s">
        <v>82</v>
      </c>
      <c r="CC76" s="34">
        <v>1.54</v>
      </c>
      <c r="CD76" s="34">
        <v>67</v>
      </c>
      <c r="CE76" s="34" t="s">
        <v>121</v>
      </c>
      <c r="CF76" s="34">
        <v>27.3</v>
      </c>
      <c r="CG76" s="34">
        <v>155</v>
      </c>
      <c r="CH76" s="34">
        <v>46</v>
      </c>
      <c r="CI76" s="34">
        <v>34.5</v>
      </c>
      <c r="CJ76" s="34">
        <v>67.8</v>
      </c>
      <c r="CK76" s="34">
        <v>8.19</v>
      </c>
      <c r="CL76" s="34">
        <v>29.1</v>
      </c>
      <c r="CM76" s="34">
        <v>5.4</v>
      </c>
      <c r="CN76" s="34">
        <v>1.54</v>
      </c>
      <c r="CO76" s="34">
        <v>5.09</v>
      </c>
      <c r="CP76" s="34">
        <v>0.81</v>
      </c>
      <c r="CQ76" s="34">
        <v>4.5999999999999996</v>
      </c>
      <c r="CR76" s="34">
        <v>0.92</v>
      </c>
      <c r="CS76" s="34">
        <v>2.94</v>
      </c>
      <c r="CT76" s="34">
        <v>0.47</v>
      </c>
      <c r="CU76" s="34">
        <v>2.9</v>
      </c>
      <c r="CV76" s="34">
        <v>0.47</v>
      </c>
      <c r="CW76" s="34">
        <f t="shared" si="6"/>
        <v>164.73</v>
      </c>
    </row>
    <row r="77" spans="1:101" x14ac:dyDescent="0.3">
      <c r="A77" s="22" t="s">
        <v>1451</v>
      </c>
      <c r="B77" s="22" t="s">
        <v>79</v>
      </c>
      <c r="C77" s="22" t="s">
        <v>2328</v>
      </c>
      <c r="D77" s="22" t="s">
        <v>1709</v>
      </c>
      <c r="E77" s="71">
        <v>41485</v>
      </c>
      <c r="F77" s="71">
        <v>41600</v>
      </c>
      <c r="G77" s="22" t="s">
        <v>3259</v>
      </c>
      <c r="H77" s="22">
        <v>33.815430300000003</v>
      </c>
      <c r="I77" s="22">
        <v>-105.6758186</v>
      </c>
      <c r="J77" s="22" t="s">
        <v>873</v>
      </c>
      <c r="K77" s="22" t="s">
        <v>879</v>
      </c>
      <c r="L77" s="22" t="s">
        <v>878</v>
      </c>
      <c r="M77" s="22" t="s">
        <v>1046</v>
      </c>
      <c r="N77" s="70" t="s">
        <v>3393</v>
      </c>
      <c r="O77" s="70" t="s">
        <v>3394</v>
      </c>
      <c r="W77" s="34">
        <v>5.85</v>
      </c>
      <c r="X77" s="34">
        <v>0.05</v>
      </c>
      <c r="Y77" s="34">
        <v>0.28999999999999998</v>
      </c>
      <c r="Z77" s="34">
        <v>75.2</v>
      </c>
      <c r="AA77" s="34">
        <v>0.08</v>
      </c>
      <c r="AB77" s="34">
        <v>1.1499999999999999</v>
      </c>
      <c r="AC77" s="34">
        <v>7.47</v>
      </c>
      <c r="AD77" s="34">
        <v>0.02</v>
      </c>
      <c r="AE77" s="34">
        <v>0.03</v>
      </c>
      <c r="AF77" s="34">
        <v>0.05</v>
      </c>
      <c r="AG77" s="34">
        <v>10.199999999999999</v>
      </c>
      <c r="AO77" s="34">
        <f t="shared" si="7"/>
        <v>100.39</v>
      </c>
      <c r="AP77" s="34" t="b">
        <f t="shared" si="4"/>
        <v>0</v>
      </c>
      <c r="AQ77" s="34" t="b">
        <f t="shared" si="5"/>
        <v>0</v>
      </c>
      <c r="AU77" s="34">
        <v>3.0000000000000001E-3</v>
      </c>
      <c r="AV77" s="34" t="s">
        <v>121</v>
      </c>
      <c r="AW77" s="34">
        <v>2.5</v>
      </c>
      <c r="AY77" s="34">
        <v>68</v>
      </c>
      <c r="AZ77" s="34" t="s">
        <v>83</v>
      </c>
      <c r="BA77" s="34" t="s">
        <v>126</v>
      </c>
      <c r="BC77" s="34" t="s">
        <v>124</v>
      </c>
      <c r="BD77" s="34">
        <v>65.099999999999994</v>
      </c>
      <c r="BE77" s="34" t="s">
        <v>84</v>
      </c>
      <c r="BF77" s="34">
        <v>0.3</v>
      </c>
      <c r="BG77" s="34">
        <v>7</v>
      </c>
      <c r="BH77" s="34">
        <v>5</v>
      </c>
      <c r="BI77" s="34">
        <v>2</v>
      </c>
      <c r="BJ77" s="34" t="s">
        <v>121</v>
      </c>
      <c r="BL77" s="34" t="s">
        <v>124</v>
      </c>
      <c r="BM77" s="34" t="s">
        <v>84</v>
      </c>
      <c r="BN77" s="34" t="s">
        <v>123</v>
      </c>
      <c r="BO77" s="34" t="s">
        <v>121</v>
      </c>
      <c r="BP77" s="34">
        <v>10</v>
      </c>
      <c r="BQ77" s="34" t="s">
        <v>83</v>
      </c>
      <c r="BR77" s="34">
        <v>1.4</v>
      </c>
      <c r="BT77" s="34">
        <v>0.4</v>
      </c>
      <c r="BU77" s="34" t="s">
        <v>83</v>
      </c>
      <c r="BW77" s="34" t="s">
        <v>121</v>
      </c>
      <c r="BX77" s="34">
        <v>47.6</v>
      </c>
      <c r="BY77" s="34" t="s">
        <v>82</v>
      </c>
      <c r="BZ77" s="34" t="s">
        <v>82</v>
      </c>
      <c r="CA77" s="34">
        <v>0.6</v>
      </c>
      <c r="CB77" s="34" t="s">
        <v>82</v>
      </c>
      <c r="CC77" s="34">
        <v>0.74</v>
      </c>
      <c r="CD77" s="34">
        <v>68</v>
      </c>
      <c r="CE77" s="34" t="s">
        <v>121</v>
      </c>
      <c r="CF77" s="34">
        <v>1.9</v>
      </c>
      <c r="CG77" s="34">
        <v>10.6</v>
      </c>
      <c r="CH77" s="34">
        <v>13</v>
      </c>
      <c r="CI77" s="34">
        <v>3.3</v>
      </c>
      <c r="CJ77" s="34">
        <v>4.0999999999999996</v>
      </c>
      <c r="CK77" s="34">
        <v>0.46</v>
      </c>
      <c r="CL77" s="34">
        <v>1.5</v>
      </c>
      <c r="CM77" s="34">
        <v>0.2</v>
      </c>
      <c r="CN77" s="34">
        <v>0.13</v>
      </c>
      <c r="CO77" s="34">
        <v>0.25</v>
      </c>
      <c r="CP77" s="34" t="s">
        <v>148</v>
      </c>
      <c r="CQ77" s="34">
        <v>0.27</v>
      </c>
      <c r="CR77" s="34" t="s">
        <v>148</v>
      </c>
      <c r="CS77" s="34">
        <v>0.22</v>
      </c>
      <c r="CT77" s="34" t="s">
        <v>148</v>
      </c>
      <c r="CU77" s="34">
        <v>0.4</v>
      </c>
      <c r="CV77" s="34">
        <v>0.05</v>
      </c>
      <c r="CW77" s="34">
        <f t="shared" si="6"/>
        <v>10.88</v>
      </c>
    </row>
    <row r="78" spans="1:101" x14ac:dyDescent="0.3">
      <c r="A78" s="22" t="s">
        <v>1452</v>
      </c>
      <c r="B78" s="22" t="s">
        <v>79</v>
      </c>
      <c r="C78" s="22" t="s">
        <v>2328</v>
      </c>
      <c r="D78" s="22" t="s">
        <v>1709</v>
      </c>
      <c r="E78" s="71">
        <v>41485</v>
      </c>
      <c r="F78" s="71">
        <v>41600</v>
      </c>
      <c r="G78" s="22" t="s">
        <v>3259</v>
      </c>
      <c r="H78" s="22">
        <v>33.841530800000001</v>
      </c>
      <c r="I78" s="22">
        <v>-105.6760132</v>
      </c>
      <c r="J78" s="22" t="s">
        <v>873</v>
      </c>
      <c r="K78" s="22" t="s">
        <v>879</v>
      </c>
      <c r="L78" s="22" t="s">
        <v>878</v>
      </c>
      <c r="M78" s="22" t="s">
        <v>1368</v>
      </c>
      <c r="N78" s="70" t="s">
        <v>3393</v>
      </c>
      <c r="O78" s="70" t="s">
        <v>3394</v>
      </c>
      <c r="W78" s="34">
        <v>62.3</v>
      </c>
      <c r="X78" s="34">
        <v>0.54</v>
      </c>
      <c r="Y78" s="34">
        <v>16.8</v>
      </c>
      <c r="Z78" s="34">
        <v>5.75</v>
      </c>
      <c r="AA78" s="34">
        <v>0.03</v>
      </c>
      <c r="AB78" s="34">
        <v>1.33</v>
      </c>
      <c r="AC78" s="34">
        <v>3.61</v>
      </c>
      <c r="AD78" s="34">
        <v>5.53</v>
      </c>
      <c r="AE78" s="34">
        <v>2.99</v>
      </c>
      <c r="AF78" s="34">
        <v>0.32</v>
      </c>
      <c r="AG78" s="34">
        <v>1.1000000000000001</v>
      </c>
      <c r="AO78" s="34">
        <f t="shared" si="7"/>
        <v>100.29999999999998</v>
      </c>
      <c r="AP78" s="34" t="b">
        <f t="shared" si="4"/>
        <v>0</v>
      </c>
      <c r="AQ78" s="34" t="b">
        <f t="shared" si="5"/>
        <v>0</v>
      </c>
      <c r="AU78" s="34">
        <v>2E-3</v>
      </c>
      <c r="AV78" s="34" t="s">
        <v>121</v>
      </c>
      <c r="AW78" s="34">
        <v>0.9</v>
      </c>
      <c r="AY78" s="34">
        <v>1730</v>
      </c>
      <c r="AZ78" s="34" t="s">
        <v>83</v>
      </c>
      <c r="BA78" s="34" t="s">
        <v>126</v>
      </c>
      <c r="BC78" s="34" t="s">
        <v>124</v>
      </c>
      <c r="BD78" s="34">
        <v>5.2</v>
      </c>
      <c r="BE78" s="34">
        <v>10</v>
      </c>
      <c r="BF78" s="34">
        <v>0.3</v>
      </c>
      <c r="BG78" s="34">
        <v>6</v>
      </c>
      <c r="BH78" s="34">
        <v>23</v>
      </c>
      <c r="BI78" s="34">
        <v>2</v>
      </c>
      <c r="BJ78" s="34">
        <v>6</v>
      </c>
      <c r="BL78" s="34" t="s">
        <v>124</v>
      </c>
      <c r="BM78" s="34" t="s">
        <v>84</v>
      </c>
      <c r="BN78" s="34" t="s">
        <v>123</v>
      </c>
      <c r="BO78" s="34">
        <v>21</v>
      </c>
      <c r="BP78" s="34">
        <v>13</v>
      </c>
      <c r="BQ78" s="34">
        <v>10</v>
      </c>
      <c r="BR78" s="34">
        <v>47.1</v>
      </c>
      <c r="BT78" s="34" t="s">
        <v>126</v>
      </c>
      <c r="BU78" s="34">
        <v>7</v>
      </c>
      <c r="BW78" s="34">
        <v>1</v>
      </c>
      <c r="BX78" s="34">
        <v>1180</v>
      </c>
      <c r="BY78" s="34">
        <v>0.9</v>
      </c>
      <c r="BZ78" s="34" t="s">
        <v>82</v>
      </c>
      <c r="CA78" s="34">
        <v>13.1</v>
      </c>
      <c r="CB78" s="34" t="s">
        <v>82</v>
      </c>
      <c r="CC78" s="34">
        <v>2.66</v>
      </c>
      <c r="CD78" s="34">
        <v>86</v>
      </c>
      <c r="CE78" s="34" t="s">
        <v>121</v>
      </c>
      <c r="CF78" s="34">
        <v>29.4</v>
      </c>
      <c r="CG78" s="34">
        <v>223</v>
      </c>
      <c r="CH78" s="34">
        <v>25</v>
      </c>
      <c r="CI78" s="34">
        <v>59.2</v>
      </c>
      <c r="CJ78" s="34">
        <v>102</v>
      </c>
      <c r="CK78" s="34">
        <v>11.8</v>
      </c>
      <c r="CL78" s="34">
        <v>40.1</v>
      </c>
      <c r="CM78" s="34">
        <v>6.9</v>
      </c>
      <c r="CN78" s="34">
        <v>1.83</v>
      </c>
      <c r="CO78" s="34">
        <v>5.68</v>
      </c>
      <c r="CP78" s="34">
        <v>0.89</v>
      </c>
      <c r="CQ78" s="34">
        <v>4.8600000000000003</v>
      </c>
      <c r="CR78" s="34">
        <v>0.97</v>
      </c>
      <c r="CS78" s="34">
        <v>2.97</v>
      </c>
      <c r="CT78" s="34">
        <v>0.47</v>
      </c>
      <c r="CU78" s="34">
        <v>3</v>
      </c>
      <c r="CV78" s="34">
        <v>0.46</v>
      </c>
      <c r="CW78" s="34">
        <f t="shared" si="6"/>
        <v>241.13000000000002</v>
      </c>
    </row>
    <row r="79" spans="1:101" x14ac:dyDescent="0.3">
      <c r="A79" s="22" t="s">
        <v>1453</v>
      </c>
      <c r="B79" s="22" t="s">
        <v>79</v>
      </c>
      <c r="C79" s="22" t="s">
        <v>2328</v>
      </c>
      <c r="D79" s="22" t="s">
        <v>1709</v>
      </c>
      <c r="E79" s="71">
        <v>41485</v>
      </c>
      <c r="F79" s="71">
        <v>41600</v>
      </c>
      <c r="G79" s="22" t="s">
        <v>3259</v>
      </c>
      <c r="H79" s="22">
        <v>33.841612400000002</v>
      </c>
      <c r="I79" s="22">
        <v>-105.67592740000001</v>
      </c>
      <c r="J79" s="22" t="s">
        <v>873</v>
      </c>
      <c r="K79" s="22" t="s">
        <v>879</v>
      </c>
      <c r="L79" s="22" t="s">
        <v>878</v>
      </c>
      <c r="M79" s="22" t="s">
        <v>1357</v>
      </c>
      <c r="N79" s="70" t="s">
        <v>3393</v>
      </c>
      <c r="O79" s="70" t="s">
        <v>3394</v>
      </c>
      <c r="W79" s="34">
        <v>66.3</v>
      </c>
      <c r="X79" s="34">
        <v>0.44</v>
      </c>
      <c r="Y79" s="34">
        <v>16.8</v>
      </c>
      <c r="Z79" s="34">
        <v>3.06</v>
      </c>
      <c r="AA79" s="34">
        <v>0.03</v>
      </c>
      <c r="AB79" s="34">
        <v>0.83</v>
      </c>
      <c r="AC79" s="34">
        <v>3.77</v>
      </c>
      <c r="AD79" s="34">
        <v>6.3</v>
      </c>
      <c r="AE79" s="34">
        <v>0.32</v>
      </c>
      <c r="AF79" s="34">
        <v>0.24</v>
      </c>
      <c r="AG79" s="34">
        <v>2.33</v>
      </c>
      <c r="AO79" s="34">
        <f t="shared" si="7"/>
        <v>100.41999999999997</v>
      </c>
      <c r="AP79" s="34" t="b">
        <f t="shared" si="4"/>
        <v>0</v>
      </c>
      <c r="AQ79" s="34" t="b">
        <f t="shared" si="5"/>
        <v>0</v>
      </c>
      <c r="AU79" s="34">
        <v>3.4000000000000002E-2</v>
      </c>
      <c r="AV79" s="34" t="s">
        <v>121</v>
      </c>
      <c r="AW79" s="34">
        <v>1</v>
      </c>
      <c r="AY79" s="34">
        <v>331</v>
      </c>
      <c r="AZ79" s="34" t="s">
        <v>83</v>
      </c>
      <c r="BA79" s="34">
        <v>0.2</v>
      </c>
      <c r="BC79" s="34" t="s">
        <v>124</v>
      </c>
      <c r="BD79" s="34">
        <v>3.8</v>
      </c>
      <c r="BE79" s="34" t="s">
        <v>84</v>
      </c>
      <c r="BF79" s="34">
        <v>0.4</v>
      </c>
      <c r="BG79" s="34">
        <v>60</v>
      </c>
      <c r="BH79" s="34">
        <v>24</v>
      </c>
      <c r="BI79" s="34">
        <v>2</v>
      </c>
      <c r="BJ79" s="34">
        <v>5</v>
      </c>
      <c r="BL79" s="34" t="s">
        <v>124</v>
      </c>
      <c r="BM79" s="34" t="s">
        <v>84</v>
      </c>
      <c r="BN79" s="34" t="s">
        <v>123</v>
      </c>
      <c r="BO79" s="34">
        <v>17</v>
      </c>
      <c r="BP79" s="34">
        <v>14</v>
      </c>
      <c r="BQ79" s="34">
        <v>9</v>
      </c>
      <c r="BR79" s="34">
        <v>4.4000000000000004</v>
      </c>
      <c r="BT79" s="34" t="s">
        <v>126</v>
      </c>
      <c r="BU79" s="34">
        <v>6</v>
      </c>
      <c r="BW79" s="34">
        <v>1</v>
      </c>
      <c r="BX79" s="34">
        <v>1140</v>
      </c>
      <c r="BY79" s="34">
        <v>0.8</v>
      </c>
      <c r="BZ79" s="34" t="s">
        <v>82</v>
      </c>
      <c r="CA79" s="34">
        <v>10.1</v>
      </c>
      <c r="CB79" s="34" t="s">
        <v>82</v>
      </c>
      <c r="CC79" s="34">
        <v>2.35</v>
      </c>
      <c r="CD79" s="34">
        <v>70</v>
      </c>
      <c r="CE79" s="34" t="s">
        <v>121</v>
      </c>
      <c r="CF79" s="34">
        <v>27.1</v>
      </c>
      <c r="CG79" s="34">
        <v>175</v>
      </c>
      <c r="CH79" s="34">
        <v>20</v>
      </c>
      <c r="CI79" s="34">
        <v>55.3</v>
      </c>
      <c r="CJ79" s="34">
        <v>91.8</v>
      </c>
      <c r="CK79" s="34">
        <v>10.4</v>
      </c>
      <c r="CL79" s="34">
        <v>35.299999999999997</v>
      </c>
      <c r="CM79" s="34">
        <v>5.9</v>
      </c>
      <c r="CN79" s="34">
        <v>1.87</v>
      </c>
      <c r="CO79" s="34">
        <v>5.19</v>
      </c>
      <c r="CP79" s="34">
        <v>0.81</v>
      </c>
      <c r="CQ79" s="34">
        <v>4.5599999999999996</v>
      </c>
      <c r="CR79" s="34">
        <v>0.92</v>
      </c>
      <c r="CS79" s="34">
        <v>2.75</v>
      </c>
      <c r="CT79" s="34">
        <v>0.48</v>
      </c>
      <c r="CU79" s="34">
        <v>2.8</v>
      </c>
      <c r="CV79" s="34">
        <v>0.48</v>
      </c>
      <c r="CW79" s="34">
        <f t="shared" si="6"/>
        <v>218.56</v>
      </c>
    </row>
    <row r="80" spans="1:101" x14ac:dyDescent="0.3">
      <c r="A80" s="22" t="s">
        <v>1454</v>
      </c>
      <c r="B80" s="22" t="s">
        <v>79</v>
      </c>
      <c r="C80" s="22" t="s">
        <v>2328</v>
      </c>
      <c r="D80" s="22" t="s">
        <v>1709</v>
      </c>
      <c r="E80" s="71">
        <v>41485</v>
      </c>
      <c r="F80" s="71">
        <v>41600</v>
      </c>
      <c r="G80" s="22" t="s">
        <v>3259</v>
      </c>
      <c r="H80" s="22">
        <v>33.841551600000003</v>
      </c>
      <c r="I80" s="22">
        <v>-105.67549459999999</v>
      </c>
      <c r="J80" s="22" t="s">
        <v>873</v>
      </c>
      <c r="K80" s="22" t="s">
        <v>879</v>
      </c>
      <c r="L80" s="22" t="s">
        <v>878</v>
      </c>
      <c r="M80" s="22" t="s">
        <v>1357</v>
      </c>
      <c r="N80" s="70" t="s">
        <v>3393</v>
      </c>
      <c r="O80" s="70" t="s">
        <v>3394</v>
      </c>
      <c r="W80" s="34">
        <v>66.099999999999994</v>
      </c>
      <c r="X80" s="34">
        <v>0.68</v>
      </c>
      <c r="Y80" s="34">
        <v>16.899999999999999</v>
      </c>
      <c r="Z80" s="34">
        <v>3.32</v>
      </c>
      <c r="AA80" s="34" t="s">
        <v>120</v>
      </c>
      <c r="AB80" s="34">
        <v>0.66</v>
      </c>
      <c r="AC80" s="34">
        <v>2.5</v>
      </c>
      <c r="AD80" s="34">
        <v>7.68</v>
      </c>
      <c r="AE80" s="34">
        <v>0.5</v>
      </c>
      <c r="AF80" s="34">
        <v>0.21</v>
      </c>
      <c r="AG80" s="34">
        <v>2.46</v>
      </c>
      <c r="AO80" s="34">
        <f t="shared" si="7"/>
        <v>101.00999999999999</v>
      </c>
      <c r="AP80" s="34" t="b">
        <f t="shared" si="4"/>
        <v>0</v>
      </c>
      <c r="AQ80" s="34" t="b">
        <f t="shared" si="5"/>
        <v>0</v>
      </c>
      <c r="AU80" s="34">
        <v>9.0999999999999998E-2</v>
      </c>
      <c r="AV80" s="34">
        <v>1</v>
      </c>
      <c r="AW80" s="34">
        <v>1.2</v>
      </c>
      <c r="AY80" s="34">
        <v>265</v>
      </c>
      <c r="AZ80" s="34" t="s">
        <v>83</v>
      </c>
      <c r="BA80" s="34">
        <v>0.7</v>
      </c>
      <c r="BC80" s="34" t="s">
        <v>124</v>
      </c>
      <c r="BD80" s="34">
        <v>3.8</v>
      </c>
      <c r="BE80" s="34">
        <v>20</v>
      </c>
      <c r="BF80" s="34">
        <v>0.8</v>
      </c>
      <c r="BG80" s="34">
        <v>16</v>
      </c>
      <c r="BH80" s="34">
        <v>24</v>
      </c>
      <c r="BI80" s="34">
        <v>3</v>
      </c>
      <c r="BJ80" s="34">
        <v>6</v>
      </c>
      <c r="BL80" s="34">
        <v>0.02</v>
      </c>
      <c r="BM80" s="34" t="s">
        <v>84</v>
      </c>
      <c r="BN80" s="34">
        <v>4</v>
      </c>
      <c r="BO80" s="34">
        <v>20</v>
      </c>
      <c r="BP80" s="34">
        <v>11</v>
      </c>
      <c r="BQ80" s="34">
        <v>15</v>
      </c>
      <c r="BR80" s="34">
        <v>13.2</v>
      </c>
      <c r="BT80" s="34">
        <v>0.1</v>
      </c>
      <c r="BU80" s="34">
        <v>9</v>
      </c>
      <c r="BW80" s="34">
        <v>2</v>
      </c>
      <c r="BX80" s="34">
        <v>1000</v>
      </c>
      <c r="BY80" s="34">
        <v>0.9</v>
      </c>
      <c r="BZ80" s="34" t="s">
        <v>82</v>
      </c>
      <c r="CA80" s="34">
        <v>10.7</v>
      </c>
      <c r="CB80" s="34" t="s">
        <v>82</v>
      </c>
      <c r="CC80" s="34">
        <v>2.96</v>
      </c>
      <c r="CD80" s="34">
        <v>84</v>
      </c>
      <c r="CE80" s="34">
        <v>2</v>
      </c>
      <c r="CF80" s="34">
        <v>31.3</v>
      </c>
      <c r="CG80" s="34">
        <v>210</v>
      </c>
      <c r="CH80" s="34">
        <v>25</v>
      </c>
      <c r="CI80" s="34">
        <v>30.7</v>
      </c>
      <c r="CJ80" s="34">
        <v>82.4</v>
      </c>
      <c r="CK80" s="34">
        <v>10.9</v>
      </c>
      <c r="CL80" s="34">
        <v>39.200000000000003</v>
      </c>
      <c r="CM80" s="34">
        <v>7</v>
      </c>
      <c r="CN80" s="34">
        <v>1.86</v>
      </c>
      <c r="CO80" s="34">
        <v>5.89</v>
      </c>
      <c r="CP80" s="34">
        <v>0.94</v>
      </c>
      <c r="CQ80" s="34">
        <v>5.36</v>
      </c>
      <c r="CR80" s="34">
        <v>1.02</v>
      </c>
      <c r="CS80" s="34">
        <v>3.25</v>
      </c>
      <c r="CT80" s="34">
        <v>0.53</v>
      </c>
      <c r="CU80" s="34">
        <v>3.4</v>
      </c>
      <c r="CV80" s="34">
        <v>0.52</v>
      </c>
      <c r="CW80" s="34">
        <f t="shared" si="6"/>
        <v>192.97000000000006</v>
      </c>
    </row>
    <row r="81" spans="1:101" x14ac:dyDescent="0.3">
      <c r="A81" s="22" t="s">
        <v>1455</v>
      </c>
      <c r="B81" s="22" t="s">
        <v>79</v>
      </c>
      <c r="C81" s="22" t="s">
        <v>2328</v>
      </c>
      <c r="D81" s="22" t="s">
        <v>1709</v>
      </c>
      <c r="E81" s="71">
        <v>41485</v>
      </c>
      <c r="F81" s="71">
        <v>41600</v>
      </c>
      <c r="G81" s="22" t="s">
        <v>3259</v>
      </c>
      <c r="H81" s="22">
        <v>33.844632300000001</v>
      </c>
      <c r="I81" s="22">
        <v>-105.6745569</v>
      </c>
      <c r="J81" s="22" t="s">
        <v>873</v>
      </c>
      <c r="K81" s="22" t="s">
        <v>879</v>
      </c>
      <c r="L81" s="22" t="s">
        <v>878</v>
      </c>
      <c r="M81" s="22" t="s">
        <v>1360</v>
      </c>
      <c r="N81" s="70" t="s">
        <v>3393</v>
      </c>
      <c r="O81" s="70" t="s">
        <v>3394</v>
      </c>
      <c r="W81" s="34">
        <v>63.9</v>
      </c>
      <c r="X81" s="34">
        <v>0.46</v>
      </c>
      <c r="Y81" s="34">
        <v>15.9</v>
      </c>
      <c r="Z81" s="34">
        <v>5.24</v>
      </c>
      <c r="AA81" s="34" t="s">
        <v>120</v>
      </c>
      <c r="AB81" s="34">
        <v>0.95</v>
      </c>
      <c r="AC81" s="34">
        <v>0.93</v>
      </c>
      <c r="AD81" s="34">
        <v>4.66</v>
      </c>
      <c r="AE81" s="34">
        <v>5.63</v>
      </c>
      <c r="AF81" s="34">
        <v>0.27</v>
      </c>
      <c r="AG81" s="34">
        <v>2.61</v>
      </c>
      <c r="AO81" s="34">
        <f t="shared" si="7"/>
        <v>100.55</v>
      </c>
      <c r="AP81" s="34" t="b">
        <f t="shared" si="4"/>
        <v>0</v>
      </c>
      <c r="AQ81" s="34" t="b">
        <f t="shared" si="5"/>
        <v>0</v>
      </c>
      <c r="AU81" s="34">
        <v>4.9000000000000002E-2</v>
      </c>
      <c r="AV81" s="34">
        <v>1</v>
      </c>
      <c r="AW81" s="34">
        <v>1.3</v>
      </c>
      <c r="AY81" s="34">
        <v>1080</v>
      </c>
      <c r="AZ81" s="34" t="s">
        <v>83</v>
      </c>
      <c r="BA81" s="34">
        <v>0.1</v>
      </c>
      <c r="BC81" s="34" t="s">
        <v>124</v>
      </c>
      <c r="BD81" s="34">
        <v>43.2</v>
      </c>
      <c r="BE81" s="34" t="s">
        <v>84</v>
      </c>
      <c r="BF81" s="34">
        <v>1.1000000000000001</v>
      </c>
      <c r="BG81" s="34">
        <v>731</v>
      </c>
      <c r="BH81" s="34">
        <v>22</v>
      </c>
      <c r="BI81" s="34">
        <v>3</v>
      </c>
      <c r="BJ81" s="34">
        <v>5</v>
      </c>
      <c r="BL81" s="34" t="s">
        <v>124</v>
      </c>
      <c r="BM81" s="34" t="s">
        <v>84</v>
      </c>
      <c r="BN81" s="34">
        <v>193</v>
      </c>
      <c r="BO81" s="34">
        <v>20</v>
      </c>
      <c r="BP81" s="34">
        <v>13</v>
      </c>
      <c r="BQ81" s="34">
        <v>8</v>
      </c>
      <c r="BR81" s="34">
        <v>104</v>
      </c>
      <c r="BT81" s="34">
        <v>0.1</v>
      </c>
      <c r="BU81" s="34">
        <v>6</v>
      </c>
      <c r="BW81" s="34" t="s">
        <v>121</v>
      </c>
      <c r="BX81" s="34">
        <v>594</v>
      </c>
      <c r="BY81" s="34">
        <v>0.9</v>
      </c>
      <c r="BZ81" s="34" t="s">
        <v>82</v>
      </c>
      <c r="CA81" s="34">
        <v>12.1</v>
      </c>
      <c r="CB81" s="34" t="s">
        <v>82</v>
      </c>
      <c r="CC81" s="34">
        <v>2.14</v>
      </c>
      <c r="CD81" s="34">
        <v>60</v>
      </c>
      <c r="CE81" s="34">
        <v>8</v>
      </c>
      <c r="CF81" s="34">
        <v>26.5</v>
      </c>
      <c r="CG81" s="34">
        <v>174</v>
      </c>
      <c r="CH81" s="34">
        <v>20</v>
      </c>
      <c r="CI81" s="34">
        <v>40.700000000000003</v>
      </c>
      <c r="CJ81" s="34">
        <v>78.8</v>
      </c>
      <c r="CK81" s="34">
        <v>9.7799999999999994</v>
      </c>
      <c r="CL81" s="34">
        <v>35.299999999999997</v>
      </c>
      <c r="CM81" s="34">
        <v>6.2</v>
      </c>
      <c r="CN81" s="34">
        <v>1.53</v>
      </c>
      <c r="CO81" s="34">
        <v>5.21</v>
      </c>
      <c r="CP81" s="34">
        <v>0.82</v>
      </c>
      <c r="CQ81" s="34">
        <v>4.37</v>
      </c>
      <c r="CR81" s="34">
        <v>0.86</v>
      </c>
      <c r="CS81" s="34">
        <v>2.56</v>
      </c>
      <c r="CT81" s="34">
        <v>0.41</v>
      </c>
      <c r="CU81" s="34">
        <v>2.6</v>
      </c>
      <c r="CV81" s="34">
        <v>0.4</v>
      </c>
      <c r="CW81" s="34">
        <f t="shared" si="6"/>
        <v>189.54</v>
      </c>
    </row>
    <row r="82" spans="1:101" x14ac:dyDescent="0.3">
      <c r="A82" s="22" t="s">
        <v>1456</v>
      </c>
      <c r="B82" s="22" t="s">
        <v>79</v>
      </c>
      <c r="C82" s="22" t="s">
        <v>2328</v>
      </c>
      <c r="D82" s="22" t="s">
        <v>1709</v>
      </c>
      <c r="E82" s="71">
        <v>41485</v>
      </c>
      <c r="F82" s="71">
        <v>41600</v>
      </c>
      <c r="G82" s="22" t="s">
        <v>3259</v>
      </c>
      <c r="H82" s="22">
        <v>33.844632300000001</v>
      </c>
      <c r="I82" s="22">
        <v>-105.6745569</v>
      </c>
      <c r="J82" s="22" t="s">
        <v>873</v>
      </c>
      <c r="K82" s="22" t="s">
        <v>879</v>
      </c>
      <c r="L82" s="22" t="s">
        <v>878</v>
      </c>
      <c r="M82" s="22" t="s">
        <v>1357</v>
      </c>
      <c r="N82" s="70" t="s">
        <v>3393</v>
      </c>
      <c r="O82" s="70" t="s">
        <v>3394</v>
      </c>
      <c r="W82" s="34">
        <v>62.6</v>
      </c>
      <c r="X82" s="34">
        <v>0.51</v>
      </c>
      <c r="Y82" s="34">
        <v>16.100000000000001</v>
      </c>
      <c r="Z82" s="34">
        <v>5.08</v>
      </c>
      <c r="AA82" s="34">
        <v>7.0000000000000007E-2</v>
      </c>
      <c r="AB82" s="34">
        <v>1.44</v>
      </c>
      <c r="AC82" s="34">
        <v>3.88</v>
      </c>
      <c r="AD82" s="34">
        <v>4.26</v>
      </c>
      <c r="AE82" s="34">
        <v>3.25</v>
      </c>
      <c r="AF82" s="34">
        <v>0.31</v>
      </c>
      <c r="AG82" s="34">
        <v>1.65</v>
      </c>
      <c r="AO82" s="34">
        <f t="shared" si="7"/>
        <v>99.15</v>
      </c>
      <c r="AP82" s="34" t="b">
        <f t="shared" si="4"/>
        <v>0</v>
      </c>
      <c r="AQ82" s="34" t="b">
        <f t="shared" si="5"/>
        <v>0</v>
      </c>
      <c r="AU82" s="34">
        <v>1.2999999999999999E-2</v>
      </c>
      <c r="AV82" s="34" t="s">
        <v>121</v>
      </c>
      <c r="AW82" s="34">
        <v>1</v>
      </c>
      <c r="AY82" s="34">
        <v>1640</v>
      </c>
      <c r="AZ82" s="34" t="s">
        <v>83</v>
      </c>
      <c r="BA82" s="34">
        <v>0.1</v>
      </c>
      <c r="BC82" s="34" t="s">
        <v>124</v>
      </c>
      <c r="BD82" s="34">
        <v>9</v>
      </c>
      <c r="BE82" s="34">
        <v>10</v>
      </c>
      <c r="BF82" s="34">
        <v>0.7</v>
      </c>
      <c r="BG82" s="34">
        <v>67</v>
      </c>
      <c r="BH82" s="34">
        <v>21</v>
      </c>
      <c r="BI82" s="34">
        <v>2</v>
      </c>
      <c r="BJ82" s="34">
        <v>5</v>
      </c>
      <c r="BL82" s="34" t="s">
        <v>124</v>
      </c>
      <c r="BM82" s="34">
        <v>10</v>
      </c>
      <c r="BN82" s="34">
        <v>22</v>
      </c>
      <c r="BO82" s="34">
        <v>11</v>
      </c>
      <c r="BP82" s="34">
        <v>14</v>
      </c>
      <c r="BQ82" s="34">
        <v>10</v>
      </c>
      <c r="BR82" s="34">
        <v>65.5</v>
      </c>
      <c r="BT82" s="34">
        <v>0.2</v>
      </c>
      <c r="BU82" s="34">
        <v>9</v>
      </c>
      <c r="BW82" s="34">
        <v>2</v>
      </c>
      <c r="BX82" s="34">
        <v>1020</v>
      </c>
      <c r="BY82" s="34">
        <v>0.6</v>
      </c>
      <c r="BZ82" s="34" t="s">
        <v>82</v>
      </c>
      <c r="CA82" s="34">
        <v>5.4</v>
      </c>
      <c r="CB82" s="34" t="s">
        <v>82</v>
      </c>
      <c r="CC82" s="34">
        <v>1.78</v>
      </c>
      <c r="CD82" s="34">
        <v>78</v>
      </c>
      <c r="CE82" s="34">
        <v>3</v>
      </c>
      <c r="CF82" s="34">
        <v>27.4</v>
      </c>
      <c r="CG82" s="34">
        <v>161</v>
      </c>
      <c r="CH82" s="34">
        <v>39</v>
      </c>
      <c r="CI82" s="34">
        <v>30.3</v>
      </c>
      <c r="CJ82" s="34">
        <v>58.5</v>
      </c>
      <c r="CK82" s="34">
        <v>7.13</v>
      </c>
      <c r="CL82" s="34">
        <v>26.4</v>
      </c>
      <c r="CM82" s="34">
        <v>5.2</v>
      </c>
      <c r="CN82" s="34">
        <v>1.59</v>
      </c>
      <c r="CO82" s="34">
        <v>4.76</v>
      </c>
      <c r="CP82" s="34">
        <v>0.82</v>
      </c>
      <c r="CQ82" s="34">
        <v>4.46</v>
      </c>
      <c r="CR82" s="34">
        <v>0.86</v>
      </c>
      <c r="CS82" s="34">
        <v>2.85</v>
      </c>
      <c r="CT82" s="34">
        <v>0.47</v>
      </c>
      <c r="CU82" s="34">
        <v>2.9</v>
      </c>
      <c r="CV82" s="34">
        <v>0.45</v>
      </c>
      <c r="CW82" s="34">
        <f t="shared" si="6"/>
        <v>146.68999999999997</v>
      </c>
    </row>
    <row r="83" spans="1:101" x14ac:dyDescent="0.3">
      <c r="A83" s="22" t="s">
        <v>1457</v>
      </c>
      <c r="B83" s="22" t="s">
        <v>79</v>
      </c>
      <c r="C83" s="22" t="s">
        <v>2328</v>
      </c>
      <c r="D83" s="22" t="s">
        <v>1709</v>
      </c>
      <c r="E83" s="22">
        <v>2010</v>
      </c>
      <c r="F83" s="71" t="s">
        <v>1487</v>
      </c>
      <c r="G83" s="22" t="s">
        <v>3258</v>
      </c>
      <c r="J83" s="22" t="s">
        <v>873</v>
      </c>
      <c r="K83" s="22" t="s">
        <v>879</v>
      </c>
      <c r="L83" s="22" t="s">
        <v>878</v>
      </c>
      <c r="M83" s="22" t="s">
        <v>1458</v>
      </c>
      <c r="N83" s="70" t="s">
        <v>3393</v>
      </c>
      <c r="O83" s="70" t="s">
        <v>3394</v>
      </c>
      <c r="W83" s="34">
        <v>98.34</v>
      </c>
      <c r="X83" s="34">
        <v>3.3000000000000002E-2</v>
      </c>
      <c r="Y83" s="34">
        <v>0.4</v>
      </c>
      <c r="Z83" s="34">
        <v>0.5</v>
      </c>
      <c r="AA83" s="34">
        <v>1.2E-2</v>
      </c>
      <c r="AB83" s="34">
        <v>0.02</v>
      </c>
      <c r="AC83" s="34">
        <v>7.0000000000000007E-2</v>
      </c>
      <c r="AD83" s="34">
        <v>0.05</v>
      </c>
      <c r="AE83" s="34">
        <v>0.14000000000000001</v>
      </c>
      <c r="AF83" s="34" t="s">
        <v>415</v>
      </c>
      <c r="AG83" s="34">
        <v>0.3</v>
      </c>
      <c r="AO83" s="34">
        <f t="shared" si="7"/>
        <v>99.864999999999995</v>
      </c>
      <c r="AP83" s="34" t="b">
        <f t="shared" ref="AP83:AP107" si="8">(0.6633*(Y83+Z83)&lt;(0.7083*Y83))</f>
        <v>0</v>
      </c>
      <c r="AQ83" s="34" t="b">
        <f t="shared" ref="AQ83:AQ107" si="9">(Z83&lt;(1.1*AP83))</f>
        <v>0</v>
      </c>
      <c r="AU83" s="34" t="s">
        <v>2384</v>
      </c>
      <c r="AV83" s="34" t="s">
        <v>421</v>
      </c>
      <c r="AY83" s="34">
        <v>105</v>
      </c>
      <c r="AZ83" s="34" t="s">
        <v>420</v>
      </c>
      <c r="BA83" s="34" t="s">
        <v>413</v>
      </c>
      <c r="BD83" s="34" t="s">
        <v>420</v>
      </c>
      <c r="BE83" s="34">
        <v>110</v>
      </c>
      <c r="BF83" s="34" t="s">
        <v>421</v>
      </c>
      <c r="BG83" s="34" t="s">
        <v>471</v>
      </c>
      <c r="BH83" s="34" t="s">
        <v>420</v>
      </c>
      <c r="BI83" s="34">
        <v>1</v>
      </c>
      <c r="BJ83" s="34" t="s">
        <v>1420</v>
      </c>
      <c r="BN83" s="34">
        <v>9</v>
      </c>
      <c r="BO83" s="34" t="s">
        <v>420</v>
      </c>
      <c r="BP83" s="34" t="s">
        <v>411</v>
      </c>
      <c r="BQ83" s="34" t="s">
        <v>412</v>
      </c>
      <c r="BR83" s="34">
        <v>3</v>
      </c>
      <c r="BT83" s="34" t="s">
        <v>421</v>
      </c>
      <c r="BU83" s="34" t="s">
        <v>420</v>
      </c>
      <c r="BW83" s="34" t="s">
        <v>420</v>
      </c>
      <c r="BX83" s="34">
        <v>14</v>
      </c>
      <c r="BY83" s="34" t="s">
        <v>417</v>
      </c>
      <c r="CA83" s="34">
        <v>0.2</v>
      </c>
      <c r="CB83" s="34" t="s">
        <v>417</v>
      </c>
      <c r="CC83" s="34">
        <v>0.1</v>
      </c>
      <c r="CD83" s="34" t="s">
        <v>412</v>
      </c>
      <c r="CE83" s="34" t="s">
        <v>420</v>
      </c>
      <c r="CF83" s="34" t="s">
        <v>416</v>
      </c>
      <c r="CG83" s="34">
        <v>7</v>
      </c>
      <c r="CH83" s="34" t="s">
        <v>472</v>
      </c>
      <c r="CI83" s="34">
        <v>4.0999999999999996</v>
      </c>
      <c r="CJ83" s="34">
        <v>5.0999999999999996</v>
      </c>
      <c r="CK83" s="34">
        <v>0.86</v>
      </c>
      <c r="CL83" s="34">
        <v>3.2</v>
      </c>
      <c r="CM83" s="34">
        <v>0.5</v>
      </c>
      <c r="CN83" s="34">
        <v>0.18</v>
      </c>
      <c r="CO83" s="34">
        <v>0.4</v>
      </c>
      <c r="CP83" s="34" t="s">
        <v>417</v>
      </c>
      <c r="CQ83" s="34">
        <v>0.3</v>
      </c>
      <c r="CR83" s="34" t="s">
        <v>417</v>
      </c>
      <c r="CS83" s="34">
        <v>0.1</v>
      </c>
      <c r="CT83" s="34" t="s">
        <v>791</v>
      </c>
      <c r="CU83" s="34">
        <v>0.1</v>
      </c>
      <c r="CV83" s="34" t="s">
        <v>1459</v>
      </c>
      <c r="CW83" s="34">
        <f t="shared" si="6"/>
        <v>14.839999999999998</v>
      </c>
    </row>
    <row r="84" spans="1:101" x14ac:dyDescent="0.3">
      <c r="A84" s="22" t="s">
        <v>1460</v>
      </c>
      <c r="B84" s="22" t="s">
        <v>79</v>
      </c>
      <c r="C84" s="22" t="s">
        <v>2328</v>
      </c>
      <c r="D84" s="22" t="s">
        <v>1709</v>
      </c>
      <c r="E84" s="71">
        <v>41933</v>
      </c>
      <c r="F84" s="71">
        <v>42187</v>
      </c>
      <c r="G84" s="22" t="s">
        <v>1533</v>
      </c>
      <c r="H84" s="22">
        <v>33.852603199999997</v>
      </c>
      <c r="I84" s="22">
        <v>-105.68312659999999</v>
      </c>
      <c r="J84" s="22" t="s">
        <v>873</v>
      </c>
      <c r="K84" s="22" t="s">
        <v>879</v>
      </c>
      <c r="L84" s="22" t="s">
        <v>878</v>
      </c>
      <c r="M84" s="22" t="s">
        <v>1357</v>
      </c>
      <c r="N84" s="70" t="s">
        <v>3393</v>
      </c>
      <c r="O84" s="70" t="s">
        <v>3394</v>
      </c>
      <c r="W84" s="34">
        <v>64.760000000000005</v>
      </c>
      <c r="X84" s="34">
        <v>0.46</v>
      </c>
      <c r="Y84" s="34">
        <v>16.47</v>
      </c>
      <c r="Z84" s="34">
        <v>4.3600000000000003</v>
      </c>
      <c r="AA84" s="34">
        <v>0.06</v>
      </c>
      <c r="AB84" s="34">
        <v>1.39</v>
      </c>
      <c r="AC84" s="34">
        <v>2.93</v>
      </c>
      <c r="AD84" s="34">
        <v>4.53</v>
      </c>
      <c r="AE84" s="34">
        <v>2.4300000000000002</v>
      </c>
      <c r="AF84" s="34">
        <v>0.27</v>
      </c>
      <c r="AG84" s="34">
        <v>1.44</v>
      </c>
      <c r="AI84" s="34" t="s">
        <v>120</v>
      </c>
      <c r="AM84" s="34">
        <v>0.02</v>
      </c>
      <c r="AO84" s="34">
        <f t="shared" si="7"/>
        <v>99.12</v>
      </c>
      <c r="AP84" s="34" t="b">
        <f t="shared" si="8"/>
        <v>0</v>
      </c>
      <c r="AQ84" s="34" t="b">
        <f t="shared" si="9"/>
        <v>0</v>
      </c>
      <c r="AU84" s="34">
        <v>1E-3</v>
      </c>
      <c r="AV84" s="34" t="s">
        <v>82</v>
      </c>
      <c r="AW84" s="34">
        <v>0.3</v>
      </c>
      <c r="AY84" s="34">
        <v>1685</v>
      </c>
      <c r="BA84" s="34">
        <v>0.02</v>
      </c>
      <c r="BC84" s="34" t="s">
        <v>82</v>
      </c>
      <c r="BD84" s="34">
        <v>3</v>
      </c>
      <c r="BE84" s="34">
        <v>30</v>
      </c>
      <c r="BF84" s="34">
        <v>0.96</v>
      </c>
      <c r="BG84" s="34" t="s">
        <v>121</v>
      </c>
      <c r="BH84" s="34">
        <v>21.2</v>
      </c>
      <c r="BI84" s="34" t="s">
        <v>83</v>
      </c>
      <c r="BJ84" s="34">
        <v>4.8</v>
      </c>
      <c r="BK84" s="34">
        <v>5.0000000000000001E-3</v>
      </c>
      <c r="BL84" s="34">
        <v>0.21</v>
      </c>
      <c r="BM84" s="34">
        <v>10</v>
      </c>
      <c r="BN84" s="34" t="s">
        <v>121</v>
      </c>
      <c r="BO84" s="34">
        <v>14</v>
      </c>
      <c r="BP84" s="34">
        <v>1</v>
      </c>
      <c r="BQ84" s="34">
        <v>9</v>
      </c>
      <c r="BR84" s="34">
        <v>50</v>
      </c>
      <c r="BT84" s="34">
        <v>0.05</v>
      </c>
      <c r="BU84" s="34">
        <v>3.8</v>
      </c>
      <c r="BV84" s="34" t="s">
        <v>124</v>
      </c>
      <c r="BW84" s="34">
        <v>1</v>
      </c>
      <c r="BX84" s="34">
        <v>1135</v>
      </c>
      <c r="BY84" s="34">
        <v>0.8</v>
      </c>
      <c r="BZ84" s="34">
        <v>0.01</v>
      </c>
      <c r="CA84" s="34">
        <v>7.28</v>
      </c>
      <c r="CB84" s="34" t="s">
        <v>85</v>
      </c>
      <c r="CC84" s="34">
        <v>1.95</v>
      </c>
      <c r="CD84" s="34">
        <v>69</v>
      </c>
      <c r="CE84" s="34">
        <v>2</v>
      </c>
      <c r="CF84" s="34">
        <v>20.8</v>
      </c>
      <c r="CG84" s="34">
        <v>159</v>
      </c>
      <c r="CH84" s="34">
        <v>34</v>
      </c>
      <c r="CI84" s="34">
        <v>37.5</v>
      </c>
      <c r="CJ84" s="34">
        <v>69.599999999999994</v>
      </c>
      <c r="CK84" s="34">
        <v>7.84</v>
      </c>
      <c r="CL84" s="34">
        <v>30.1</v>
      </c>
      <c r="CM84" s="34">
        <v>5.91</v>
      </c>
      <c r="CN84" s="34">
        <v>1.53</v>
      </c>
      <c r="CO84" s="34">
        <v>4.55</v>
      </c>
      <c r="CP84" s="34">
        <v>0.66</v>
      </c>
      <c r="CQ84" s="34">
        <v>3.73</v>
      </c>
      <c r="CR84" s="34">
        <v>0.79</v>
      </c>
      <c r="CS84" s="34">
        <v>2.2400000000000002</v>
      </c>
      <c r="CT84" s="34">
        <v>0.32</v>
      </c>
      <c r="CU84" s="34">
        <v>2.39</v>
      </c>
      <c r="CV84" s="34">
        <v>0.33</v>
      </c>
      <c r="CW84" s="34">
        <f t="shared" si="6"/>
        <v>167.48999999999998</v>
      </c>
    </row>
    <row r="85" spans="1:101" x14ac:dyDescent="0.3">
      <c r="A85" s="22" t="s">
        <v>1461</v>
      </c>
      <c r="B85" s="22" t="s">
        <v>79</v>
      </c>
      <c r="C85" s="22" t="s">
        <v>2328</v>
      </c>
      <c r="D85" s="22" t="s">
        <v>1709</v>
      </c>
      <c r="E85" s="71">
        <v>41950</v>
      </c>
      <c r="F85" s="71">
        <v>42187</v>
      </c>
      <c r="G85" s="22" t="s">
        <v>1533</v>
      </c>
      <c r="H85" s="22">
        <v>33.852338799999998</v>
      </c>
      <c r="I85" s="22">
        <v>-105.6570954</v>
      </c>
      <c r="J85" s="22" t="s">
        <v>873</v>
      </c>
      <c r="K85" s="22" t="s">
        <v>879</v>
      </c>
      <c r="L85" s="22" t="s">
        <v>878</v>
      </c>
      <c r="M85" s="22" t="s">
        <v>944</v>
      </c>
      <c r="N85" s="70" t="s">
        <v>3393</v>
      </c>
      <c r="O85" s="70" t="s">
        <v>3394</v>
      </c>
      <c r="W85" s="34">
        <v>66.900000000000006</v>
      </c>
      <c r="X85" s="34">
        <v>0.53</v>
      </c>
      <c r="Y85" s="34">
        <v>16.86</v>
      </c>
      <c r="Z85" s="34">
        <v>2.97</v>
      </c>
      <c r="AA85" s="34">
        <v>0.02</v>
      </c>
      <c r="AB85" s="34">
        <v>0.57999999999999996</v>
      </c>
      <c r="AC85" s="34">
        <v>0.66</v>
      </c>
      <c r="AD85" s="34">
        <v>8.31</v>
      </c>
      <c r="AE85" s="34">
        <v>0.15</v>
      </c>
      <c r="AF85" s="34">
        <v>0.33</v>
      </c>
      <c r="AG85" s="34">
        <v>1.52</v>
      </c>
      <c r="AI85" s="34" t="s">
        <v>120</v>
      </c>
      <c r="AM85" s="34">
        <v>0.02</v>
      </c>
      <c r="AO85" s="34">
        <f t="shared" si="7"/>
        <v>98.85</v>
      </c>
      <c r="AP85" s="34" t="b">
        <f t="shared" si="8"/>
        <v>0</v>
      </c>
      <c r="AQ85" s="34" t="b">
        <f t="shared" si="9"/>
        <v>0</v>
      </c>
      <c r="AU85" s="34">
        <v>0.02</v>
      </c>
      <c r="AV85" s="34" t="s">
        <v>82</v>
      </c>
      <c r="AW85" s="34">
        <v>0.6</v>
      </c>
      <c r="AY85" s="34">
        <v>53.9</v>
      </c>
      <c r="BA85" s="34">
        <v>0.26</v>
      </c>
      <c r="BC85" s="34" t="s">
        <v>82</v>
      </c>
      <c r="BD85" s="34">
        <v>5</v>
      </c>
      <c r="BE85" s="34">
        <v>10</v>
      </c>
      <c r="BF85" s="34">
        <v>0.15</v>
      </c>
      <c r="BG85" s="34">
        <v>945</v>
      </c>
      <c r="BH85" s="34">
        <v>23.4</v>
      </c>
      <c r="BI85" s="34" t="s">
        <v>83</v>
      </c>
      <c r="BJ85" s="34">
        <v>5.5</v>
      </c>
      <c r="BK85" s="34">
        <v>6.0000000000000001E-3</v>
      </c>
      <c r="BL85" s="34">
        <v>0.93300000000000005</v>
      </c>
      <c r="BM85" s="34">
        <v>10</v>
      </c>
      <c r="BN85" s="34" t="s">
        <v>121</v>
      </c>
      <c r="BO85" s="34">
        <v>22.2</v>
      </c>
      <c r="BP85" s="34">
        <v>3</v>
      </c>
      <c r="BQ85" s="34">
        <v>11</v>
      </c>
      <c r="BR85" s="34">
        <v>4.5</v>
      </c>
      <c r="BT85" s="34">
        <v>0.13</v>
      </c>
      <c r="BU85" s="34">
        <v>3.5</v>
      </c>
      <c r="BV85" s="34">
        <v>0.7</v>
      </c>
      <c r="BW85" s="34">
        <v>2</v>
      </c>
      <c r="BX85" s="34">
        <v>182</v>
      </c>
      <c r="BY85" s="34">
        <v>1.1000000000000001</v>
      </c>
      <c r="BZ85" s="34">
        <v>7.0000000000000007E-2</v>
      </c>
      <c r="CA85" s="34">
        <v>11.95</v>
      </c>
      <c r="CB85" s="34" t="s">
        <v>85</v>
      </c>
      <c r="CC85" s="34">
        <v>3.37</v>
      </c>
      <c r="CD85" s="34">
        <v>111</v>
      </c>
      <c r="CE85" s="34">
        <v>3</v>
      </c>
      <c r="CF85" s="34">
        <v>24.1</v>
      </c>
      <c r="CG85" s="34">
        <v>193</v>
      </c>
      <c r="CH85" s="34">
        <v>11</v>
      </c>
      <c r="CI85" s="34">
        <v>31.4</v>
      </c>
      <c r="CJ85" s="34">
        <v>55.8</v>
      </c>
      <c r="CK85" s="34">
        <v>6.82</v>
      </c>
      <c r="CL85" s="34">
        <v>27.5</v>
      </c>
      <c r="CM85" s="34">
        <v>5.71</v>
      </c>
      <c r="CN85" s="34">
        <v>1.53</v>
      </c>
      <c r="CO85" s="34">
        <v>4.5</v>
      </c>
      <c r="CP85" s="34">
        <v>0.78</v>
      </c>
      <c r="CQ85" s="34">
        <v>4.5599999999999996</v>
      </c>
      <c r="CR85" s="34">
        <v>0.99</v>
      </c>
      <c r="CS85" s="34">
        <v>2.78</v>
      </c>
      <c r="CT85" s="34">
        <v>0.48</v>
      </c>
      <c r="CU85" s="34">
        <v>3.25</v>
      </c>
      <c r="CV85" s="34">
        <v>0.49</v>
      </c>
      <c r="CW85" s="34">
        <f t="shared" si="6"/>
        <v>146.58999999999997</v>
      </c>
    </row>
    <row r="86" spans="1:101" x14ac:dyDescent="0.3">
      <c r="A86" s="22" t="s">
        <v>1462</v>
      </c>
      <c r="B86" s="22" t="s">
        <v>79</v>
      </c>
      <c r="C86" s="22" t="s">
        <v>2328</v>
      </c>
      <c r="D86" s="22" t="s">
        <v>1709</v>
      </c>
      <c r="E86" s="71">
        <v>41954</v>
      </c>
      <c r="F86" s="71">
        <v>42187</v>
      </c>
      <c r="G86" s="22" t="s">
        <v>1533</v>
      </c>
      <c r="H86" s="22">
        <v>33.854019800000003</v>
      </c>
      <c r="I86" s="22">
        <v>-105.6547625</v>
      </c>
      <c r="J86" s="22" t="s">
        <v>873</v>
      </c>
      <c r="K86" s="22" t="s">
        <v>879</v>
      </c>
      <c r="L86" s="22" t="s">
        <v>878</v>
      </c>
      <c r="M86" s="22" t="s">
        <v>1357</v>
      </c>
      <c r="N86" s="70" t="s">
        <v>3393</v>
      </c>
      <c r="O86" s="70" t="s">
        <v>3394</v>
      </c>
      <c r="W86" s="34">
        <v>66.83</v>
      </c>
      <c r="X86" s="34">
        <v>0.31</v>
      </c>
      <c r="Y86" s="34">
        <v>16.34</v>
      </c>
      <c r="Z86" s="34">
        <v>2.8</v>
      </c>
      <c r="AA86" s="34">
        <v>0.03</v>
      </c>
      <c r="AB86" s="34">
        <v>0.82</v>
      </c>
      <c r="AC86" s="34">
        <v>1.86</v>
      </c>
      <c r="AD86" s="34">
        <v>6.2</v>
      </c>
      <c r="AE86" s="34">
        <v>3.07</v>
      </c>
      <c r="AF86" s="34">
        <v>0.22</v>
      </c>
      <c r="AG86" s="34">
        <v>0.71</v>
      </c>
      <c r="AI86" s="34">
        <v>0.06</v>
      </c>
      <c r="AM86" s="34">
        <v>0.03</v>
      </c>
      <c r="AO86" s="34">
        <f t="shared" si="7"/>
        <v>99.279999999999987</v>
      </c>
      <c r="AP86" s="34" t="b">
        <f t="shared" si="8"/>
        <v>0</v>
      </c>
      <c r="AQ86" s="34" t="b">
        <f t="shared" si="9"/>
        <v>0</v>
      </c>
      <c r="AU86" s="34" t="s">
        <v>2400</v>
      </c>
      <c r="AV86" s="34" t="s">
        <v>82</v>
      </c>
      <c r="AW86" s="34">
        <v>0.4</v>
      </c>
      <c r="AY86" s="34">
        <v>2020</v>
      </c>
      <c r="BA86" s="34">
        <v>0.02</v>
      </c>
      <c r="BC86" s="34" t="s">
        <v>82</v>
      </c>
      <c r="BD86" s="34">
        <v>3</v>
      </c>
      <c r="BE86" s="34">
        <v>10</v>
      </c>
      <c r="BF86" s="34">
        <v>0.95</v>
      </c>
      <c r="BG86" s="34">
        <v>2</v>
      </c>
      <c r="BH86" s="34">
        <v>21.6</v>
      </c>
      <c r="BI86" s="34" t="s">
        <v>83</v>
      </c>
      <c r="BJ86" s="34">
        <v>4.0999999999999996</v>
      </c>
      <c r="BK86" s="34">
        <v>8.0000000000000002E-3</v>
      </c>
      <c r="BL86" s="34">
        <v>8.0000000000000002E-3</v>
      </c>
      <c r="BM86" s="34" t="s">
        <v>84</v>
      </c>
      <c r="BN86" s="34" t="s">
        <v>121</v>
      </c>
      <c r="BO86" s="34">
        <v>19.399999999999999</v>
      </c>
      <c r="BP86" s="34">
        <v>2</v>
      </c>
      <c r="BQ86" s="34">
        <v>7</v>
      </c>
      <c r="BR86" s="34">
        <v>52.9</v>
      </c>
      <c r="BT86" s="34">
        <v>0.05</v>
      </c>
      <c r="BU86" s="34">
        <v>1.3</v>
      </c>
      <c r="BV86" s="34">
        <v>0.3</v>
      </c>
      <c r="BW86" s="34">
        <v>1</v>
      </c>
      <c r="BX86" s="34">
        <v>1105</v>
      </c>
      <c r="BY86" s="34">
        <v>0.9</v>
      </c>
      <c r="BZ86" s="34" t="s">
        <v>120</v>
      </c>
      <c r="CA86" s="34">
        <v>7.13</v>
      </c>
      <c r="CB86" s="34" t="s">
        <v>85</v>
      </c>
      <c r="CC86" s="34">
        <v>2.4700000000000002</v>
      </c>
      <c r="CD86" s="34">
        <v>46</v>
      </c>
      <c r="CE86" s="34">
        <v>1</v>
      </c>
      <c r="CF86" s="34">
        <v>15.4</v>
      </c>
      <c r="CG86" s="34">
        <v>142</v>
      </c>
      <c r="CH86" s="34">
        <v>18</v>
      </c>
      <c r="CI86" s="34">
        <v>36.5</v>
      </c>
      <c r="CJ86" s="34">
        <v>61.9</v>
      </c>
      <c r="CK86" s="34">
        <v>6.78</v>
      </c>
      <c r="CL86" s="34">
        <v>25.7</v>
      </c>
      <c r="CM86" s="34">
        <v>4.95</v>
      </c>
      <c r="CN86" s="34">
        <v>1.36</v>
      </c>
      <c r="CO86" s="34">
        <v>3.58</v>
      </c>
      <c r="CP86" s="34">
        <v>0.47</v>
      </c>
      <c r="CQ86" s="34">
        <v>2.82</v>
      </c>
      <c r="CR86" s="34">
        <v>0.55000000000000004</v>
      </c>
      <c r="CS86" s="34">
        <v>1.49</v>
      </c>
      <c r="CT86" s="34">
        <v>0.24</v>
      </c>
      <c r="CU86" s="34">
        <v>1.62</v>
      </c>
      <c r="CV86" s="34">
        <v>0.28999999999999998</v>
      </c>
      <c r="CW86" s="34">
        <f t="shared" si="6"/>
        <v>148.25000000000003</v>
      </c>
    </row>
    <row r="87" spans="1:101" x14ac:dyDescent="0.3">
      <c r="A87" s="22" t="s">
        <v>1463</v>
      </c>
      <c r="B87" s="22" t="s">
        <v>79</v>
      </c>
      <c r="C87" s="22" t="s">
        <v>2328</v>
      </c>
      <c r="D87" s="22" t="s">
        <v>1709</v>
      </c>
      <c r="E87" s="71">
        <v>41935</v>
      </c>
      <c r="F87" s="71"/>
      <c r="H87" s="22">
        <v>33.850577999999999</v>
      </c>
      <c r="I87" s="22">
        <v>-105.669167</v>
      </c>
      <c r="J87" s="22" t="s">
        <v>873</v>
      </c>
      <c r="K87" s="22" t="s">
        <v>879</v>
      </c>
      <c r="L87" s="22" t="s">
        <v>878</v>
      </c>
      <c r="M87" s="22" t="s">
        <v>1399</v>
      </c>
      <c r="N87" s="70" t="s">
        <v>3393</v>
      </c>
      <c r="O87" s="70" t="s">
        <v>3394</v>
      </c>
      <c r="W87" s="34">
        <v>62.89</v>
      </c>
      <c r="X87" s="34">
        <v>0.41</v>
      </c>
      <c r="Y87" s="34">
        <v>15.42</v>
      </c>
      <c r="Z87" s="34">
        <v>3.99</v>
      </c>
      <c r="AA87" s="34">
        <v>7.0000000000000007E-2</v>
      </c>
      <c r="AB87" s="34">
        <v>1.1200000000000001</v>
      </c>
      <c r="AC87" s="34">
        <v>3.06</v>
      </c>
      <c r="AD87" s="34">
        <v>3.23</v>
      </c>
      <c r="AE87" s="34">
        <v>4.6900000000000004</v>
      </c>
      <c r="AF87" s="34">
        <v>0.2</v>
      </c>
      <c r="AG87" s="34">
        <v>4.92</v>
      </c>
      <c r="AI87" s="34">
        <v>0.09</v>
      </c>
      <c r="AM87" s="34">
        <v>1.07</v>
      </c>
      <c r="AO87" s="34">
        <f t="shared" si="7"/>
        <v>101.16</v>
      </c>
      <c r="AP87" s="34" t="b">
        <f t="shared" si="8"/>
        <v>0</v>
      </c>
      <c r="AQ87" s="34" t="b">
        <f t="shared" si="9"/>
        <v>0</v>
      </c>
      <c r="AU87" s="34">
        <v>0.379</v>
      </c>
      <c r="AV87" s="34" t="s">
        <v>82</v>
      </c>
      <c r="AW87" s="34">
        <v>0.2</v>
      </c>
      <c r="AY87" s="34">
        <v>2180</v>
      </c>
      <c r="BA87" s="34">
        <v>0.68</v>
      </c>
      <c r="BC87" s="34" t="s">
        <v>82</v>
      </c>
      <c r="BD87" s="34">
        <v>4</v>
      </c>
      <c r="BE87" s="34">
        <v>30</v>
      </c>
      <c r="BF87" s="34">
        <v>2.15</v>
      </c>
      <c r="BG87" s="34">
        <v>112</v>
      </c>
      <c r="BH87" s="34">
        <v>17.2</v>
      </c>
      <c r="BI87" s="34" t="s">
        <v>83</v>
      </c>
      <c r="BJ87" s="34">
        <v>4.7</v>
      </c>
      <c r="BK87" s="34" t="s">
        <v>145</v>
      </c>
      <c r="BM87" s="34">
        <v>10</v>
      </c>
      <c r="BN87" s="34" t="s">
        <v>121</v>
      </c>
      <c r="BO87" s="34">
        <v>10.5</v>
      </c>
      <c r="BP87" s="34">
        <v>5</v>
      </c>
      <c r="BQ87" s="34">
        <v>53</v>
      </c>
      <c r="BR87" s="34">
        <v>128.5</v>
      </c>
      <c r="BT87" s="34">
        <v>0.06</v>
      </c>
      <c r="BU87" s="34">
        <v>4.4000000000000004</v>
      </c>
      <c r="BV87" s="34">
        <v>0.3</v>
      </c>
      <c r="BW87" s="34">
        <v>1</v>
      </c>
      <c r="BX87" s="34">
        <v>366</v>
      </c>
      <c r="BY87" s="34">
        <v>0.6</v>
      </c>
      <c r="BZ87" s="34">
        <v>0.23</v>
      </c>
      <c r="CA87" s="34">
        <v>6.45</v>
      </c>
      <c r="CB87" s="34">
        <v>0.05</v>
      </c>
      <c r="CC87" s="34">
        <v>1.77</v>
      </c>
      <c r="CD87" s="34">
        <v>61</v>
      </c>
      <c r="CE87" s="34">
        <v>3</v>
      </c>
      <c r="CF87" s="34">
        <v>22</v>
      </c>
      <c r="CG87" s="34">
        <v>174</v>
      </c>
      <c r="CH87" s="34">
        <v>20</v>
      </c>
      <c r="CI87" s="34">
        <v>33.9</v>
      </c>
      <c r="CJ87" s="34">
        <v>64.3</v>
      </c>
      <c r="CK87" s="34">
        <v>7.17</v>
      </c>
      <c r="CL87" s="34">
        <v>28.2</v>
      </c>
      <c r="CM87" s="34">
        <v>4.9800000000000004</v>
      </c>
      <c r="CN87" s="34">
        <v>1.34</v>
      </c>
      <c r="CO87" s="34">
        <v>4.6900000000000004</v>
      </c>
      <c r="CP87" s="34">
        <v>0.64</v>
      </c>
      <c r="CQ87" s="34">
        <v>3.88</v>
      </c>
      <c r="CR87" s="34">
        <v>0.81</v>
      </c>
      <c r="CS87" s="34">
        <v>2.19</v>
      </c>
      <c r="CT87" s="34">
        <v>0.36</v>
      </c>
      <c r="CU87" s="34">
        <v>2.61</v>
      </c>
      <c r="CV87" s="34">
        <v>0.41</v>
      </c>
      <c r="CW87" s="34">
        <f t="shared" si="6"/>
        <v>155.47999999999999</v>
      </c>
    </row>
    <row r="88" spans="1:101" x14ac:dyDescent="0.3">
      <c r="A88" s="22" t="s">
        <v>1464</v>
      </c>
      <c r="B88" s="22" t="s">
        <v>79</v>
      </c>
      <c r="C88" s="22" t="s">
        <v>2328</v>
      </c>
      <c r="D88" s="22" t="s">
        <v>1709</v>
      </c>
      <c r="E88" s="71">
        <v>41935</v>
      </c>
      <c r="F88" s="71"/>
      <c r="H88" s="22">
        <v>33.850577999999999</v>
      </c>
      <c r="I88" s="22">
        <v>-105.669167</v>
      </c>
      <c r="J88" s="22" t="s">
        <v>873</v>
      </c>
      <c r="K88" s="22" t="s">
        <v>879</v>
      </c>
      <c r="L88" s="22" t="s">
        <v>878</v>
      </c>
      <c r="M88" s="22" t="s">
        <v>1399</v>
      </c>
      <c r="N88" s="70" t="s">
        <v>3393</v>
      </c>
      <c r="O88" s="70" t="s">
        <v>3394</v>
      </c>
      <c r="W88" s="34">
        <v>62.75</v>
      </c>
      <c r="X88" s="34">
        <v>0.37</v>
      </c>
      <c r="Y88" s="34">
        <v>15.42</v>
      </c>
      <c r="Z88" s="34">
        <v>3.74</v>
      </c>
      <c r="AA88" s="34">
        <v>7.0000000000000007E-2</v>
      </c>
      <c r="AB88" s="34">
        <v>1.1100000000000001</v>
      </c>
      <c r="AC88" s="34">
        <v>3.07</v>
      </c>
      <c r="AD88" s="34">
        <v>3.21</v>
      </c>
      <c r="AE88" s="34">
        <v>4.79</v>
      </c>
      <c r="AF88" s="34">
        <v>0.19</v>
      </c>
      <c r="AG88" s="34">
        <v>4.9400000000000004</v>
      </c>
      <c r="AI88" s="34">
        <v>0.08</v>
      </c>
      <c r="AM88" s="34">
        <v>1.05</v>
      </c>
      <c r="AO88" s="34">
        <f t="shared" si="7"/>
        <v>100.78999999999996</v>
      </c>
      <c r="AP88" s="34" t="b">
        <f t="shared" si="8"/>
        <v>0</v>
      </c>
      <c r="AQ88" s="34" t="b">
        <f t="shared" si="9"/>
        <v>0</v>
      </c>
      <c r="AU88" s="34">
        <v>0.16900000000000001</v>
      </c>
      <c r="AV88" s="34" t="s">
        <v>82</v>
      </c>
      <c r="AW88" s="34">
        <v>0.1</v>
      </c>
      <c r="AY88" s="34">
        <v>2120</v>
      </c>
      <c r="BA88" s="34">
        <v>0.47</v>
      </c>
      <c r="BC88" s="34" t="s">
        <v>82</v>
      </c>
      <c r="BD88" s="34">
        <v>3</v>
      </c>
      <c r="BE88" s="34">
        <v>30</v>
      </c>
      <c r="BF88" s="34">
        <v>2.0699999999999998</v>
      </c>
      <c r="BG88" s="34">
        <v>149</v>
      </c>
      <c r="BH88" s="34">
        <v>17</v>
      </c>
      <c r="BI88" s="34" t="s">
        <v>83</v>
      </c>
      <c r="BJ88" s="34">
        <v>4.7</v>
      </c>
      <c r="BK88" s="34" t="s">
        <v>145</v>
      </c>
      <c r="BM88" s="34">
        <v>10</v>
      </c>
      <c r="BN88" s="34" t="s">
        <v>121</v>
      </c>
      <c r="BO88" s="34">
        <v>9.9</v>
      </c>
      <c r="BP88" s="34">
        <v>5</v>
      </c>
      <c r="BQ88" s="34">
        <v>62</v>
      </c>
      <c r="BR88" s="34">
        <v>128</v>
      </c>
      <c r="BT88" s="34">
        <v>0.06</v>
      </c>
      <c r="BU88" s="34">
        <v>4.0999999999999996</v>
      </c>
      <c r="BV88" s="34">
        <v>0.4</v>
      </c>
      <c r="BW88" s="34">
        <v>1</v>
      </c>
      <c r="BX88" s="34">
        <v>380</v>
      </c>
      <c r="BY88" s="34">
        <v>0.5</v>
      </c>
      <c r="BZ88" s="34">
        <v>0.2</v>
      </c>
      <c r="CA88" s="34">
        <v>6.03</v>
      </c>
      <c r="CB88" s="34">
        <v>0.06</v>
      </c>
      <c r="CC88" s="34">
        <v>1.71</v>
      </c>
      <c r="CD88" s="34">
        <v>56</v>
      </c>
      <c r="CE88" s="34">
        <v>3</v>
      </c>
      <c r="CF88" s="34">
        <v>21.2</v>
      </c>
      <c r="CG88" s="34">
        <v>172</v>
      </c>
      <c r="CH88" s="34">
        <v>18</v>
      </c>
      <c r="CI88" s="34">
        <v>32.5</v>
      </c>
      <c r="CJ88" s="34">
        <v>60.1</v>
      </c>
      <c r="CK88" s="34">
        <v>6.99</v>
      </c>
      <c r="CL88" s="34">
        <v>26.2</v>
      </c>
      <c r="CM88" s="34">
        <v>4.9000000000000004</v>
      </c>
      <c r="CN88" s="34">
        <v>1.28</v>
      </c>
      <c r="CO88" s="34">
        <v>4.12</v>
      </c>
      <c r="CP88" s="34">
        <v>0.59</v>
      </c>
      <c r="CQ88" s="34">
        <v>3.45</v>
      </c>
      <c r="CR88" s="34">
        <v>0.76</v>
      </c>
      <c r="CS88" s="34">
        <v>2.11</v>
      </c>
      <c r="CT88" s="34">
        <v>0.35</v>
      </c>
      <c r="CU88" s="34">
        <v>2.44</v>
      </c>
      <c r="CV88" s="34">
        <v>0.37</v>
      </c>
      <c r="CW88" s="34">
        <f t="shared" si="6"/>
        <v>146.16</v>
      </c>
    </row>
    <row r="89" spans="1:101" x14ac:dyDescent="0.3">
      <c r="A89" s="22" t="s">
        <v>1465</v>
      </c>
      <c r="B89" s="22" t="s">
        <v>79</v>
      </c>
      <c r="C89" s="22" t="s">
        <v>2328</v>
      </c>
      <c r="D89" s="22" t="s">
        <v>1709</v>
      </c>
      <c r="E89" s="71">
        <v>41932</v>
      </c>
      <c r="F89" s="71"/>
      <c r="H89" s="22">
        <v>33.850999000000002</v>
      </c>
      <c r="I89" s="22">
        <v>-105.66468399999999</v>
      </c>
      <c r="J89" s="22" t="s">
        <v>873</v>
      </c>
      <c r="K89" s="22" t="s">
        <v>879</v>
      </c>
      <c r="L89" s="22" t="s">
        <v>878</v>
      </c>
      <c r="M89" s="22" t="s">
        <v>1357</v>
      </c>
      <c r="N89" s="70" t="s">
        <v>3393</v>
      </c>
      <c r="O89" s="70" t="s">
        <v>3394</v>
      </c>
      <c r="W89" s="34">
        <v>63.21</v>
      </c>
      <c r="X89" s="34">
        <v>0.5</v>
      </c>
      <c r="Y89" s="34">
        <v>16.59</v>
      </c>
      <c r="Z89" s="34">
        <v>4.5599999999999996</v>
      </c>
      <c r="AA89" s="34">
        <v>0.06</v>
      </c>
      <c r="AB89" s="34">
        <v>1.24</v>
      </c>
      <c r="AC89" s="34">
        <v>3.96</v>
      </c>
      <c r="AD89" s="34">
        <v>4.58</v>
      </c>
      <c r="AE89" s="34">
        <v>2.95</v>
      </c>
      <c r="AF89" s="34">
        <v>0.31</v>
      </c>
      <c r="AG89" s="34">
        <v>0.84</v>
      </c>
      <c r="AI89" s="34">
        <v>0.01</v>
      </c>
      <c r="AM89" s="34">
        <v>0.03</v>
      </c>
      <c r="AO89" s="34">
        <f t="shared" si="7"/>
        <v>98.84</v>
      </c>
      <c r="AP89" s="34" t="b">
        <f t="shared" si="8"/>
        <v>0</v>
      </c>
      <c r="AQ89" s="34" t="b">
        <f t="shared" si="9"/>
        <v>0</v>
      </c>
      <c r="AU89" s="34" t="s">
        <v>2400</v>
      </c>
      <c r="AV89" s="34" t="s">
        <v>82</v>
      </c>
      <c r="AW89" s="34">
        <v>0.1</v>
      </c>
      <c r="AY89" s="34">
        <v>1890</v>
      </c>
      <c r="BA89" s="34">
        <v>0.04</v>
      </c>
      <c r="BC89" s="34" t="s">
        <v>82</v>
      </c>
      <c r="BD89" s="34">
        <v>7</v>
      </c>
      <c r="BE89" s="34">
        <v>10</v>
      </c>
      <c r="BF89" s="34">
        <v>0.41</v>
      </c>
      <c r="BG89" s="34">
        <v>3</v>
      </c>
      <c r="BH89" s="34">
        <v>19.600000000000001</v>
      </c>
      <c r="BI89" s="34" t="s">
        <v>83</v>
      </c>
      <c r="BJ89" s="34">
        <v>4.9000000000000004</v>
      </c>
      <c r="BK89" s="34" t="s">
        <v>145</v>
      </c>
      <c r="BM89" s="34" t="s">
        <v>84</v>
      </c>
      <c r="BN89" s="34" t="s">
        <v>121</v>
      </c>
      <c r="BO89" s="34">
        <v>14.2</v>
      </c>
      <c r="BP89" s="34">
        <v>2</v>
      </c>
      <c r="BQ89" s="34">
        <v>10</v>
      </c>
      <c r="BR89" s="34">
        <v>48.1</v>
      </c>
      <c r="BT89" s="34" t="s">
        <v>148</v>
      </c>
      <c r="BU89" s="34">
        <v>2</v>
      </c>
      <c r="BV89" s="34">
        <v>0.2</v>
      </c>
      <c r="BW89" s="34">
        <v>1</v>
      </c>
      <c r="BX89" s="34">
        <v>1020</v>
      </c>
      <c r="BY89" s="34">
        <v>0.7</v>
      </c>
      <c r="BZ89" s="34">
        <v>0.02</v>
      </c>
      <c r="CA89" s="34">
        <v>8.75</v>
      </c>
      <c r="CB89" s="34" t="s">
        <v>85</v>
      </c>
      <c r="CC89" s="34">
        <v>1.73</v>
      </c>
      <c r="CD89" s="34">
        <v>69</v>
      </c>
      <c r="CE89" s="34">
        <v>2</v>
      </c>
      <c r="CF89" s="34">
        <v>27.9</v>
      </c>
      <c r="CG89" s="34">
        <v>187</v>
      </c>
      <c r="CH89" s="34">
        <v>28</v>
      </c>
      <c r="CI89" s="34">
        <v>48.9</v>
      </c>
      <c r="CJ89" s="34">
        <v>87</v>
      </c>
      <c r="CK89" s="34">
        <v>9.5500000000000007</v>
      </c>
      <c r="CL89" s="34">
        <v>37.1</v>
      </c>
      <c r="CM89" s="34">
        <v>6.83</v>
      </c>
      <c r="CN89" s="34">
        <v>1.95</v>
      </c>
      <c r="CO89" s="34">
        <v>5.41</v>
      </c>
      <c r="CP89" s="34">
        <v>0.84</v>
      </c>
      <c r="CQ89" s="34">
        <v>4.76</v>
      </c>
      <c r="CR89" s="34">
        <v>1</v>
      </c>
      <c r="CS89" s="34">
        <v>2.82</v>
      </c>
      <c r="CT89" s="34">
        <v>0.47</v>
      </c>
      <c r="CU89" s="34">
        <v>3.02</v>
      </c>
      <c r="CV89" s="34">
        <v>0.49</v>
      </c>
      <c r="CW89" s="34">
        <f t="shared" si="6"/>
        <v>210.14000000000001</v>
      </c>
    </row>
    <row r="90" spans="1:101" x14ac:dyDescent="0.3">
      <c r="A90" s="22" t="s">
        <v>1466</v>
      </c>
      <c r="B90" s="22" t="s">
        <v>79</v>
      </c>
      <c r="C90" s="22" t="s">
        <v>2328</v>
      </c>
      <c r="D90" s="22" t="s">
        <v>1709</v>
      </c>
      <c r="E90" s="71">
        <v>42136</v>
      </c>
      <c r="F90" s="71"/>
      <c r="H90" s="22">
        <v>33.876515499999996</v>
      </c>
      <c r="I90" s="22">
        <v>-105.6492902</v>
      </c>
      <c r="J90" s="22" t="s">
        <v>873</v>
      </c>
      <c r="K90" s="22" t="s">
        <v>879</v>
      </c>
      <c r="L90" s="22" t="s">
        <v>878</v>
      </c>
      <c r="M90" s="22" t="s">
        <v>1362</v>
      </c>
      <c r="N90" s="70" t="s">
        <v>3393</v>
      </c>
      <c r="O90" s="70" t="s">
        <v>3394</v>
      </c>
      <c r="W90" s="34">
        <v>59.16</v>
      </c>
      <c r="X90" s="34">
        <v>0.56000000000000005</v>
      </c>
      <c r="Y90" s="34">
        <v>16.350000000000001</v>
      </c>
      <c r="Z90" s="34">
        <v>4.2699999999999996</v>
      </c>
      <c r="AA90" s="34">
        <v>0.04</v>
      </c>
      <c r="AB90" s="34">
        <v>1.6</v>
      </c>
      <c r="AC90" s="34">
        <v>4.09</v>
      </c>
      <c r="AD90" s="34">
        <v>9</v>
      </c>
      <c r="AE90" s="34">
        <v>0.19</v>
      </c>
      <c r="AF90" s="34">
        <v>0.42</v>
      </c>
      <c r="AG90" s="34">
        <v>3.85</v>
      </c>
      <c r="AI90" s="34">
        <v>0.01</v>
      </c>
      <c r="AM90" s="34">
        <v>0.95</v>
      </c>
      <c r="AO90" s="34">
        <f t="shared" si="7"/>
        <v>100.49</v>
      </c>
      <c r="AP90" s="34" t="b">
        <f t="shared" si="8"/>
        <v>0</v>
      </c>
      <c r="AQ90" s="34" t="b">
        <f t="shared" si="9"/>
        <v>0</v>
      </c>
      <c r="AU90" s="34" t="s">
        <v>2400</v>
      </c>
      <c r="AV90" s="34" t="s">
        <v>82</v>
      </c>
      <c r="AW90" s="34">
        <v>0.2</v>
      </c>
      <c r="AY90" s="34">
        <v>108.5</v>
      </c>
      <c r="BA90" s="34">
        <v>0.03</v>
      </c>
      <c r="BC90" s="34" t="s">
        <v>82</v>
      </c>
      <c r="BD90" s="34">
        <v>8</v>
      </c>
      <c r="BE90" s="34">
        <v>20</v>
      </c>
      <c r="BF90" s="34">
        <v>0.12</v>
      </c>
      <c r="BG90" s="34">
        <v>23</v>
      </c>
      <c r="BH90" s="34">
        <v>19.2</v>
      </c>
      <c r="BI90" s="34" t="s">
        <v>83</v>
      </c>
      <c r="BJ90" s="34">
        <v>6.5</v>
      </c>
      <c r="BK90" s="34" t="s">
        <v>145</v>
      </c>
      <c r="BM90" s="34" t="s">
        <v>84</v>
      </c>
      <c r="BN90" s="34" t="s">
        <v>121</v>
      </c>
      <c r="BO90" s="34">
        <v>8.9</v>
      </c>
      <c r="BP90" s="34">
        <v>12</v>
      </c>
      <c r="BQ90" s="34">
        <v>3</v>
      </c>
      <c r="BR90" s="34">
        <v>3.1</v>
      </c>
      <c r="BT90" s="34" t="s">
        <v>148</v>
      </c>
      <c r="BU90" s="34">
        <v>6.7</v>
      </c>
      <c r="BV90" s="34">
        <v>0.9</v>
      </c>
      <c r="BW90" s="34">
        <v>1</v>
      </c>
      <c r="BX90" s="34">
        <v>472</v>
      </c>
      <c r="BY90" s="34">
        <v>0.4</v>
      </c>
      <c r="BZ90" s="34" t="s">
        <v>120</v>
      </c>
      <c r="CA90" s="34">
        <v>10.6</v>
      </c>
      <c r="CB90" s="34" t="s">
        <v>85</v>
      </c>
      <c r="CC90" s="34">
        <v>1.64</v>
      </c>
      <c r="CD90" s="34">
        <v>122</v>
      </c>
      <c r="CE90" s="34" t="s">
        <v>121</v>
      </c>
      <c r="CF90" s="34">
        <v>30.5</v>
      </c>
      <c r="CG90" s="34">
        <v>254</v>
      </c>
      <c r="CH90" s="34">
        <v>6</v>
      </c>
      <c r="CI90" s="34">
        <v>38.6</v>
      </c>
      <c r="CJ90" s="34">
        <v>78</v>
      </c>
      <c r="CK90" s="34">
        <v>9.67</v>
      </c>
      <c r="CL90" s="34">
        <v>39.700000000000003</v>
      </c>
      <c r="CM90" s="34">
        <v>7.78</v>
      </c>
      <c r="CN90" s="34">
        <v>2.08</v>
      </c>
      <c r="CO90" s="34">
        <v>6.5</v>
      </c>
      <c r="CP90" s="34">
        <v>0.91</v>
      </c>
      <c r="CQ90" s="34">
        <v>5.41</v>
      </c>
      <c r="CR90" s="34">
        <v>1.08</v>
      </c>
      <c r="CS90" s="34">
        <v>3.09</v>
      </c>
      <c r="CT90" s="34">
        <v>0.48</v>
      </c>
      <c r="CU90" s="34">
        <v>3.26</v>
      </c>
      <c r="CV90" s="34">
        <v>0.53</v>
      </c>
      <c r="CW90" s="34">
        <f t="shared" si="6"/>
        <v>197.09</v>
      </c>
    </row>
    <row r="91" spans="1:101" x14ac:dyDescent="0.3">
      <c r="A91" s="22" t="s">
        <v>1467</v>
      </c>
      <c r="B91" s="22" t="s">
        <v>79</v>
      </c>
      <c r="C91" s="22" t="s">
        <v>2328</v>
      </c>
      <c r="D91" s="22" t="s">
        <v>1709</v>
      </c>
      <c r="E91" s="71">
        <v>41927</v>
      </c>
      <c r="F91" s="71">
        <v>42261</v>
      </c>
      <c r="G91" s="22" t="s">
        <v>1534</v>
      </c>
      <c r="H91" s="22">
        <v>33.854893199999999</v>
      </c>
      <c r="I91" s="22">
        <v>-105.67509149999999</v>
      </c>
      <c r="J91" s="22" t="s">
        <v>873</v>
      </c>
      <c r="K91" s="22" t="s">
        <v>879</v>
      </c>
      <c r="L91" s="22" t="s">
        <v>878</v>
      </c>
      <c r="M91" s="22" t="s">
        <v>829</v>
      </c>
      <c r="N91" s="70" t="s">
        <v>3393</v>
      </c>
      <c r="O91" s="70" t="s">
        <v>3394</v>
      </c>
      <c r="W91" s="34">
        <v>9.6</v>
      </c>
      <c r="X91" s="34">
        <v>0.1</v>
      </c>
      <c r="Y91" s="34">
        <v>1.28</v>
      </c>
      <c r="Z91" s="34">
        <v>64.61</v>
      </c>
      <c r="AA91" s="34">
        <v>0.09</v>
      </c>
      <c r="AB91" s="34">
        <v>6.87</v>
      </c>
      <c r="AC91" s="34">
        <v>8.92</v>
      </c>
      <c r="AD91" s="34">
        <v>0.02</v>
      </c>
      <c r="AE91" s="34">
        <v>0.02</v>
      </c>
      <c r="AF91" s="34">
        <v>0.06</v>
      </c>
      <c r="AG91" s="34">
        <v>7.41</v>
      </c>
      <c r="AI91" s="34">
        <v>0.33</v>
      </c>
      <c r="AM91" s="34">
        <v>1.95</v>
      </c>
      <c r="AO91" s="34">
        <f t="shared" si="7"/>
        <v>101.26</v>
      </c>
      <c r="AP91" s="34" t="b">
        <f t="shared" si="8"/>
        <v>0</v>
      </c>
      <c r="AQ91" s="34" t="b">
        <f t="shared" si="9"/>
        <v>0</v>
      </c>
      <c r="AU91" s="34">
        <v>1.0999999999999999E-2</v>
      </c>
      <c r="AV91" s="34" t="s">
        <v>82</v>
      </c>
      <c r="AW91" s="34">
        <v>5.7</v>
      </c>
      <c r="AY91" s="34">
        <v>79.7</v>
      </c>
      <c r="BA91" s="34">
        <v>7.0000000000000007E-2</v>
      </c>
      <c r="BC91" s="34">
        <v>1.3</v>
      </c>
      <c r="BD91" s="34">
        <v>20</v>
      </c>
      <c r="BE91" s="34">
        <v>20</v>
      </c>
      <c r="BF91" s="34">
        <v>0.1</v>
      </c>
      <c r="BG91" s="34" t="s">
        <v>121</v>
      </c>
      <c r="BH91" s="34">
        <v>5.0999999999999996</v>
      </c>
      <c r="BI91" s="34" t="s">
        <v>83</v>
      </c>
      <c r="BJ91" s="34">
        <v>0.8</v>
      </c>
      <c r="BK91" s="34">
        <v>6.4000000000000001E-2</v>
      </c>
      <c r="BL91" s="34">
        <v>0.2</v>
      </c>
      <c r="BM91" s="34">
        <v>10</v>
      </c>
      <c r="BN91" s="34" t="s">
        <v>121</v>
      </c>
      <c r="BO91" s="34">
        <v>1.8</v>
      </c>
      <c r="BP91" s="34">
        <v>4</v>
      </c>
      <c r="BQ91" s="34" t="s">
        <v>123</v>
      </c>
      <c r="BR91" s="34">
        <v>0.5</v>
      </c>
      <c r="BT91" s="34">
        <v>0.2</v>
      </c>
      <c r="BU91" s="34">
        <v>1.3</v>
      </c>
      <c r="BV91" s="34">
        <v>0.2</v>
      </c>
      <c r="BW91" s="34">
        <v>1</v>
      </c>
      <c r="BX91" s="34">
        <v>49</v>
      </c>
      <c r="BY91" s="34">
        <v>0.1</v>
      </c>
      <c r="BZ91" s="34">
        <v>7.0000000000000007E-2</v>
      </c>
      <c r="CA91" s="34">
        <v>1</v>
      </c>
      <c r="CB91" s="34" t="s">
        <v>85</v>
      </c>
      <c r="CC91" s="34">
        <v>1.3</v>
      </c>
      <c r="CD91" s="34">
        <v>14</v>
      </c>
      <c r="CE91" s="34">
        <v>6</v>
      </c>
      <c r="CF91" s="34">
        <v>2.5</v>
      </c>
      <c r="CG91" s="34">
        <v>25</v>
      </c>
      <c r="CH91" s="34">
        <v>26</v>
      </c>
      <c r="CI91" s="34" t="s">
        <v>82</v>
      </c>
      <c r="CJ91" s="34">
        <v>0.9</v>
      </c>
      <c r="CK91" s="34">
        <v>0.1</v>
      </c>
      <c r="CL91" s="34">
        <v>0.5</v>
      </c>
      <c r="CM91" s="34">
        <v>0.21</v>
      </c>
      <c r="CN91" s="34" t="s">
        <v>305</v>
      </c>
      <c r="CO91" s="34">
        <v>0.18</v>
      </c>
      <c r="CP91" s="34">
        <v>0.03</v>
      </c>
      <c r="CQ91" s="34">
        <v>0.31</v>
      </c>
      <c r="CR91" s="34">
        <v>7.0000000000000007E-2</v>
      </c>
      <c r="CS91" s="34">
        <v>0.28999999999999998</v>
      </c>
      <c r="CT91" s="34">
        <v>0.06</v>
      </c>
      <c r="CU91" s="34">
        <v>0.35</v>
      </c>
      <c r="CV91" s="34">
        <v>7.0000000000000007E-2</v>
      </c>
      <c r="CW91" s="34">
        <f t="shared" si="6"/>
        <v>3.07</v>
      </c>
    </row>
    <row r="92" spans="1:101" x14ac:dyDescent="0.3">
      <c r="A92" s="22" t="s">
        <v>1468</v>
      </c>
      <c r="B92" s="22" t="s">
        <v>79</v>
      </c>
      <c r="C92" s="22" t="s">
        <v>2328</v>
      </c>
      <c r="D92" s="22" t="s">
        <v>1709</v>
      </c>
      <c r="E92" s="71">
        <v>41927</v>
      </c>
      <c r="F92" s="71">
        <v>42261</v>
      </c>
      <c r="G92" s="22" t="s">
        <v>1534</v>
      </c>
      <c r="H92" s="22">
        <v>33.841164999999997</v>
      </c>
      <c r="I92" s="22">
        <v>-105.67197</v>
      </c>
      <c r="J92" s="22" t="s">
        <v>873</v>
      </c>
      <c r="K92" s="22" t="s">
        <v>879</v>
      </c>
      <c r="L92" s="22" t="s">
        <v>878</v>
      </c>
      <c r="M92" s="22" t="s">
        <v>1357</v>
      </c>
      <c r="N92" s="70" t="s">
        <v>3393</v>
      </c>
      <c r="O92" s="70" t="s">
        <v>3394</v>
      </c>
      <c r="W92" s="34">
        <v>62.28</v>
      </c>
      <c r="X92" s="34">
        <v>0.54</v>
      </c>
      <c r="Y92" s="34">
        <v>15.87</v>
      </c>
      <c r="Z92" s="34">
        <v>6.96</v>
      </c>
      <c r="AA92" s="34">
        <v>0.05</v>
      </c>
      <c r="AB92" s="34">
        <v>1.24</v>
      </c>
      <c r="AC92" s="34">
        <v>2.73</v>
      </c>
      <c r="AD92" s="34">
        <v>4.22</v>
      </c>
      <c r="AE92" s="34">
        <v>2.98</v>
      </c>
      <c r="AF92" s="34">
        <v>0.35</v>
      </c>
      <c r="AG92" s="34">
        <v>2.4900000000000002</v>
      </c>
      <c r="AI92" s="34">
        <v>1.66</v>
      </c>
      <c r="AM92" s="34">
        <v>0.05</v>
      </c>
      <c r="AO92" s="34">
        <f t="shared" si="7"/>
        <v>101.41999999999997</v>
      </c>
      <c r="AP92" s="34" t="b">
        <f t="shared" si="8"/>
        <v>0</v>
      </c>
      <c r="AQ92" s="34" t="b">
        <f t="shared" si="9"/>
        <v>0</v>
      </c>
      <c r="AU92" s="34">
        <v>4.5999999999999999E-2</v>
      </c>
      <c r="AV92" s="34" t="s">
        <v>82</v>
      </c>
      <c r="AW92" s="34">
        <v>0.2</v>
      </c>
      <c r="AY92" s="34">
        <v>1225</v>
      </c>
      <c r="BA92" s="34">
        <v>0.62</v>
      </c>
      <c r="BC92" s="34" t="s">
        <v>82</v>
      </c>
      <c r="BD92" s="34">
        <v>44</v>
      </c>
      <c r="BE92" s="34">
        <v>10</v>
      </c>
      <c r="BF92" s="34">
        <v>1.66</v>
      </c>
      <c r="BG92" s="34">
        <v>1690</v>
      </c>
      <c r="BH92" s="34">
        <v>20.399999999999999</v>
      </c>
      <c r="BI92" s="34" t="s">
        <v>83</v>
      </c>
      <c r="BJ92" s="34">
        <v>4.9000000000000004</v>
      </c>
      <c r="BK92" s="34">
        <v>4.4999999999999998E-2</v>
      </c>
      <c r="BL92" s="34">
        <v>7.2999999999999995E-2</v>
      </c>
      <c r="BM92" s="34">
        <v>10</v>
      </c>
      <c r="BN92" s="34">
        <v>10</v>
      </c>
      <c r="BO92" s="34">
        <v>10.199999999999999</v>
      </c>
      <c r="BP92" s="34">
        <v>7</v>
      </c>
      <c r="BQ92" s="34">
        <v>18</v>
      </c>
      <c r="BR92" s="34">
        <v>61.3</v>
      </c>
      <c r="BT92" s="34" t="s">
        <v>148</v>
      </c>
      <c r="BU92" s="34">
        <v>6.5</v>
      </c>
      <c r="BV92" s="34">
        <v>3.4</v>
      </c>
      <c r="BW92" s="34">
        <v>2</v>
      </c>
      <c r="BX92" s="34">
        <v>865</v>
      </c>
      <c r="BY92" s="34">
        <v>0.5</v>
      </c>
      <c r="BZ92" s="34">
        <v>0.26</v>
      </c>
      <c r="CA92" s="34">
        <v>5.21</v>
      </c>
      <c r="CB92" s="34">
        <v>7.0000000000000007E-2</v>
      </c>
      <c r="CC92" s="34">
        <v>1.7</v>
      </c>
      <c r="CD92" s="34">
        <v>89</v>
      </c>
      <c r="CE92" s="34">
        <v>4</v>
      </c>
      <c r="CF92" s="34">
        <v>25.4</v>
      </c>
      <c r="CG92" s="34">
        <v>179</v>
      </c>
      <c r="CH92" s="34">
        <v>32</v>
      </c>
      <c r="CI92" s="34">
        <v>34.4</v>
      </c>
      <c r="CJ92" s="34">
        <v>63.2</v>
      </c>
      <c r="CK92" s="34">
        <v>7.49</v>
      </c>
      <c r="CL92" s="34">
        <v>29.7</v>
      </c>
      <c r="CM92" s="34">
        <v>6.26</v>
      </c>
      <c r="CN92" s="34">
        <v>1.65</v>
      </c>
      <c r="CO92" s="34">
        <v>5.05</v>
      </c>
      <c r="CP92" s="34">
        <v>0.74</v>
      </c>
      <c r="CQ92" s="34">
        <v>4.5999999999999996</v>
      </c>
      <c r="CR92" s="34">
        <v>1</v>
      </c>
      <c r="CS92" s="34">
        <v>2.79</v>
      </c>
      <c r="CT92" s="34">
        <v>0.4</v>
      </c>
      <c r="CU92" s="34">
        <v>3</v>
      </c>
      <c r="CV92" s="34">
        <v>0.42</v>
      </c>
      <c r="CW92" s="34">
        <f t="shared" si="6"/>
        <v>160.69999999999999</v>
      </c>
    </row>
    <row r="93" spans="1:101" x14ac:dyDescent="0.3">
      <c r="A93" s="22" t="s">
        <v>1469</v>
      </c>
      <c r="B93" s="22" t="s">
        <v>79</v>
      </c>
      <c r="C93" s="22" t="s">
        <v>2328</v>
      </c>
      <c r="D93" s="22" t="s">
        <v>1709</v>
      </c>
      <c r="E93" s="71">
        <v>41932</v>
      </c>
      <c r="F93" s="71">
        <v>42261</v>
      </c>
      <c r="G93" s="22" t="s">
        <v>1534</v>
      </c>
      <c r="H93" s="22">
        <v>33.844478000000002</v>
      </c>
      <c r="I93" s="22">
        <v>-105.664806</v>
      </c>
      <c r="J93" s="22" t="s">
        <v>873</v>
      </c>
      <c r="K93" s="22" t="s">
        <v>879</v>
      </c>
      <c r="L93" s="22" t="s">
        <v>878</v>
      </c>
      <c r="M93" s="22" t="s">
        <v>1399</v>
      </c>
      <c r="N93" s="70" t="s">
        <v>3393</v>
      </c>
      <c r="O93" s="70" t="s">
        <v>3394</v>
      </c>
      <c r="W93" s="34">
        <v>63.17</v>
      </c>
      <c r="X93" s="34">
        <v>0.39</v>
      </c>
      <c r="Y93" s="34">
        <v>15.72</v>
      </c>
      <c r="Z93" s="34">
        <v>3.93</v>
      </c>
      <c r="AA93" s="34">
        <v>0.05</v>
      </c>
      <c r="AB93" s="34">
        <v>0.71</v>
      </c>
      <c r="AC93" s="34">
        <v>3.28</v>
      </c>
      <c r="AD93" s="34">
        <v>4.54</v>
      </c>
      <c r="AE93" s="34">
        <v>3.79</v>
      </c>
      <c r="AF93" s="34">
        <v>0.21</v>
      </c>
      <c r="AG93" s="34">
        <v>4.1900000000000004</v>
      </c>
      <c r="AI93" s="34">
        <v>0.18</v>
      </c>
      <c r="AM93" s="34">
        <v>0.89</v>
      </c>
      <c r="AO93" s="34">
        <f t="shared" si="7"/>
        <v>101.05000000000001</v>
      </c>
      <c r="AP93" s="34" t="b">
        <f t="shared" si="8"/>
        <v>0</v>
      </c>
      <c r="AQ93" s="34" t="b">
        <f t="shared" si="9"/>
        <v>0</v>
      </c>
      <c r="AU93" s="34">
        <v>7.6999999999999999E-2</v>
      </c>
      <c r="AV93" s="34" t="s">
        <v>82</v>
      </c>
      <c r="AW93" s="34">
        <v>0.3</v>
      </c>
      <c r="AY93" s="34">
        <v>1420</v>
      </c>
      <c r="BA93" s="34">
        <v>0.08</v>
      </c>
      <c r="BC93" s="34" t="s">
        <v>82</v>
      </c>
      <c r="BD93" s="34">
        <v>4</v>
      </c>
      <c r="BE93" s="34">
        <v>10</v>
      </c>
      <c r="BF93" s="34">
        <v>1.1499999999999999</v>
      </c>
      <c r="BG93" s="34">
        <v>117</v>
      </c>
      <c r="BH93" s="34">
        <v>19.8</v>
      </c>
      <c r="BI93" s="34" t="s">
        <v>83</v>
      </c>
      <c r="BJ93" s="34">
        <v>4.5999999999999996</v>
      </c>
      <c r="BK93" s="34">
        <v>5.0000000000000001E-3</v>
      </c>
      <c r="BL93" s="34">
        <v>4.7E-2</v>
      </c>
      <c r="BM93" s="34">
        <v>10</v>
      </c>
      <c r="BN93" s="34">
        <v>29</v>
      </c>
      <c r="BO93" s="34">
        <v>15.4</v>
      </c>
      <c r="BP93" s="34">
        <v>2</v>
      </c>
      <c r="BQ93" s="34">
        <v>6</v>
      </c>
      <c r="BR93" s="34">
        <v>67.5</v>
      </c>
      <c r="BT93" s="34" t="s">
        <v>148</v>
      </c>
      <c r="BU93" s="34">
        <v>4.0999999999999996</v>
      </c>
      <c r="BV93" s="34">
        <v>0.6</v>
      </c>
      <c r="BW93" s="34">
        <v>1</v>
      </c>
      <c r="BX93" s="34">
        <v>483</v>
      </c>
      <c r="BY93" s="34">
        <v>0.7</v>
      </c>
      <c r="BZ93" s="34">
        <v>0.06</v>
      </c>
      <c r="CA93" s="34">
        <v>8.6999999999999993</v>
      </c>
      <c r="CB93" s="34">
        <v>0.03</v>
      </c>
      <c r="CC93" s="34">
        <v>2.13</v>
      </c>
      <c r="CD93" s="34">
        <v>51</v>
      </c>
      <c r="CE93" s="34">
        <v>2</v>
      </c>
      <c r="CF93" s="34">
        <v>22.5</v>
      </c>
      <c r="CG93" s="34">
        <v>175</v>
      </c>
      <c r="CH93" s="34">
        <v>24</v>
      </c>
      <c r="CI93" s="34">
        <v>66.8</v>
      </c>
      <c r="CJ93" s="34">
        <v>94.1</v>
      </c>
      <c r="CK93" s="34">
        <v>9.26</v>
      </c>
      <c r="CL93" s="34">
        <v>33</v>
      </c>
      <c r="CM93" s="34">
        <v>5.98</v>
      </c>
      <c r="CN93" s="34">
        <v>1.46</v>
      </c>
      <c r="CO93" s="34">
        <v>4.9000000000000004</v>
      </c>
      <c r="CP93" s="34">
        <v>0.68</v>
      </c>
      <c r="CQ93" s="34">
        <v>4.53</v>
      </c>
      <c r="CR93" s="34">
        <v>0.82</v>
      </c>
      <c r="CS93" s="34">
        <v>2.69</v>
      </c>
      <c r="CT93" s="34">
        <v>0.38</v>
      </c>
      <c r="CU93" s="34">
        <v>2.83</v>
      </c>
      <c r="CV93" s="34">
        <v>0.47</v>
      </c>
      <c r="CW93" s="34">
        <f t="shared" si="6"/>
        <v>227.89999999999998</v>
      </c>
    </row>
    <row r="94" spans="1:101" x14ac:dyDescent="0.3">
      <c r="A94" s="22" t="s">
        <v>1470</v>
      </c>
      <c r="B94" s="22" t="s">
        <v>79</v>
      </c>
      <c r="C94" s="22" t="s">
        <v>2328</v>
      </c>
      <c r="D94" s="22" t="s">
        <v>1709</v>
      </c>
      <c r="E94" s="71">
        <v>41948</v>
      </c>
      <c r="F94" s="71">
        <v>42261</v>
      </c>
      <c r="G94" s="22" t="s">
        <v>1534</v>
      </c>
      <c r="H94" s="22">
        <v>33.840623200000003</v>
      </c>
      <c r="I94" s="22">
        <v>-105.66378229999999</v>
      </c>
      <c r="J94" s="22" t="s">
        <v>873</v>
      </c>
      <c r="K94" s="22" t="s">
        <v>879</v>
      </c>
      <c r="L94" s="22" t="s">
        <v>878</v>
      </c>
      <c r="M94" s="22" t="s">
        <v>1399</v>
      </c>
      <c r="N94" s="70" t="s">
        <v>3393</v>
      </c>
      <c r="O94" s="70" t="s">
        <v>3394</v>
      </c>
      <c r="W94" s="34">
        <v>73.59</v>
      </c>
      <c r="X94" s="34">
        <v>0.37</v>
      </c>
      <c r="Y94" s="34">
        <v>16.18</v>
      </c>
      <c r="Z94" s="34">
        <v>0.81</v>
      </c>
      <c r="AA94" s="34">
        <v>0.02</v>
      </c>
      <c r="AB94" s="34">
        <v>0.31</v>
      </c>
      <c r="AC94" s="34">
        <v>0.4</v>
      </c>
      <c r="AD94" s="34">
        <v>3.94</v>
      </c>
      <c r="AE94" s="34">
        <v>2.31</v>
      </c>
      <c r="AF94" s="34">
        <v>0.21</v>
      </c>
      <c r="AG94" s="34">
        <v>1.83</v>
      </c>
      <c r="AI94" s="34">
        <v>0.01</v>
      </c>
      <c r="AM94" s="34">
        <v>0.02</v>
      </c>
      <c r="AO94" s="34">
        <f t="shared" si="7"/>
        <v>100.00000000000001</v>
      </c>
      <c r="AP94" s="34" t="b">
        <f t="shared" si="8"/>
        <v>1</v>
      </c>
      <c r="AQ94" s="34" t="b">
        <f t="shared" si="9"/>
        <v>1</v>
      </c>
      <c r="AU94" s="34">
        <v>7.5999999999999998E-2</v>
      </c>
      <c r="AV94" s="34" t="s">
        <v>82</v>
      </c>
      <c r="AW94" s="34">
        <v>0.8</v>
      </c>
      <c r="AY94" s="34">
        <v>795</v>
      </c>
      <c r="BA94" s="34">
        <v>0.14000000000000001</v>
      </c>
      <c r="BC94" s="34" t="s">
        <v>82</v>
      </c>
      <c r="BD94" s="34" t="s">
        <v>121</v>
      </c>
      <c r="BE94" s="34">
        <v>10</v>
      </c>
      <c r="BF94" s="34">
        <v>1.1399999999999999</v>
      </c>
      <c r="BG94" s="34">
        <v>374</v>
      </c>
      <c r="BH94" s="34">
        <v>19.7</v>
      </c>
      <c r="BI94" s="34" t="s">
        <v>83</v>
      </c>
      <c r="BJ94" s="34">
        <v>4.2</v>
      </c>
      <c r="BK94" s="34" t="s">
        <v>145</v>
      </c>
      <c r="BL94" s="34">
        <v>1.4999999999999999E-2</v>
      </c>
      <c r="BM94" s="34">
        <v>10</v>
      </c>
      <c r="BN94" s="34" t="s">
        <v>121</v>
      </c>
      <c r="BO94" s="34">
        <v>9.4</v>
      </c>
      <c r="BP94" s="34">
        <v>1</v>
      </c>
      <c r="BR94" s="34">
        <v>65.900000000000006</v>
      </c>
      <c r="BT94" s="34" t="s">
        <v>148</v>
      </c>
      <c r="BU94" s="34">
        <v>0.7</v>
      </c>
      <c r="BV94" s="34">
        <v>0.3</v>
      </c>
      <c r="BW94" s="34">
        <v>2</v>
      </c>
      <c r="BX94" s="34">
        <v>182.5</v>
      </c>
      <c r="BY94" s="34">
        <v>0.5</v>
      </c>
      <c r="BZ94" s="34">
        <v>0.08</v>
      </c>
      <c r="CA94" s="34">
        <v>4.46</v>
      </c>
      <c r="CB94" s="34">
        <v>0.05</v>
      </c>
      <c r="CC94" s="34">
        <v>1.61</v>
      </c>
      <c r="CD94" s="34">
        <v>34</v>
      </c>
      <c r="CE94" s="34">
        <v>1</v>
      </c>
      <c r="CF94" s="34">
        <v>29.7</v>
      </c>
      <c r="CG94" s="34">
        <v>151</v>
      </c>
      <c r="CH94" s="34">
        <v>9</v>
      </c>
      <c r="CI94" s="34">
        <v>9.6</v>
      </c>
      <c r="CJ94" s="34">
        <v>25.9</v>
      </c>
      <c r="CK94" s="34">
        <v>4.37</v>
      </c>
      <c r="CL94" s="34">
        <v>20.100000000000001</v>
      </c>
      <c r="CM94" s="34">
        <v>4.8600000000000003</v>
      </c>
      <c r="CN94" s="34">
        <v>1.59</v>
      </c>
      <c r="CO94" s="34">
        <v>4.93</v>
      </c>
      <c r="CP94" s="34">
        <v>0.85</v>
      </c>
      <c r="CQ94" s="34">
        <v>5.24</v>
      </c>
      <c r="CR94" s="34">
        <v>1.03</v>
      </c>
      <c r="CS94" s="34">
        <v>2.66</v>
      </c>
      <c r="CT94" s="34">
        <v>0.4</v>
      </c>
      <c r="CU94" s="34">
        <v>2.74</v>
      </c>
      <c r="CV94" s="34">
        <v>0.41</v>
      </c>
      <c r="CW94" s="34">
        <f t="shared" si="6"/>
        <v>84.679999999999978</v>
      </c>
    </row>
    <row r="95" spans="1:101" x14ac:dyDescent="0.3">
      <c r="A95" s="22" t="s">
        <v>1471</v>
      </c>
      <c r="B95" s="22" t="s">
        <v>79</v>
      </c>
      <c r="C95" s="22" t="s">
        <v>2328</v>
      </c>
      <c r="D95" s="22" t="s">
        <v>1709</v>
      </c>
      <c r="E95" s="71">
        <v>41992</v>
      </c>
      <c r="F95" s="71">
        <v>42277</v>
      </c>
      <c r="G95" s="22" t="s">
        <v>1535</v>
      </c>
      <c r="H95" s="22">
        <v>33.848833200000001</v>
      </c>
      <c r="I95" s="22">
        <v>-105.6782109</v>
      </c>
      <c r="J95" s="22" t="s">
        <v>873</v>
      </c>
      <c r="K95" s="22" t="s">
        <v>879</v>
      </c>
      <c r="L95" s="22" t="s">
        <v>878</v>
      </c>
      <c r="M95" s="22" t="s">
        <v>1368</v>
      </c>
      <c r="N95" s="70" t="s">
        <v>3393</v>
      </c>
      <c r="O95" s="70" t="s">
        <v>3394</v>
      </c>
      <c r="W95" s="34">
        <v>63.49</v>
      </c>
      <c r="X95" s="34">
        <v>0.46</v>
      </c>
      <c r="Y95" s="34">
        <v>16.149999999999999</v>
      </c>
      <c r="Z95" s="34">
        <v>4.66</v>
      </c>
      <c r="AA95" s="34">
        <v>0.06</v>
      </c>
      <c r="AB95" s="34">
        <v>1.1299999999999999</v>
      </c>
      <c r="AC95" s="34">
        <v>2.83</v>
      </c>
      <c r="AD95" s="34">
        <v>4.45</v>
      </c>
      <c r="AE95" s="34">
        <v>3.66</v>
      </c>
      <c r="AF95" s="34">
        <v>0.25</v>
      </c>
      <c r="AG95" s="34">
        <v>1.34</v>
      </c>
      <c r="AI95" s="34">
        <v>0.01</v>
      </c>
      <c r="AM95" s="34">
        <v>0.15</v>
      </c>
      <c r="AO95" s="34">
        <f t="shared" si="7"/>
        <v>98.64</v>
      </c>
      <c r="AP95" s="34" t="b">
        <f t="shared" si="8"/>
        <v>0</v>
      </c>
      <c r="AQ95" s="34" t="b">
        <f t="shared" si="9"/>
        <v>0</v>
      </c>
      <c r="AU95" s="34">
        <v>1.9E-2</v>
      </c>
      <c r="AV95" s="34" t="s">
        <v>82</v>
      </c>
      <c r="AW95" s="34">
        <v>0.4</v>
      </c>
      <c r="AY95" s="34">
        <v>2390</v>
      </c>
      <c r="BA95" s="34">
        <v>0.05</v>
      </c>
      <c r="BC95" s="34" t="s">
        <v>82</v>
      </c>
      <c r="BD95" s="34">
        <v>2</v>
      </c>
      <c r="BE95" s="34">
        <v>20</v>
      </c>
      <c r="BF95" s="34">
        <v>1.17</v>
      </c>
      <c r="BG95" s="34">
        <v>4</v>
      </c>
      <c r="BH95" s="34">
        <v>20.6</v>
      </c>
      <c r="BI95" s="34" t="s">
        <v>83</v>
      </c>
      <c r="BJ95" s="34">
        <v>5</v>
      </c>
      <c r="BK95" s="34">
        <v>5.0000000000000001E-3</v>
      </c>
      <c r="BL95" s="34">
        <v>4.5999999999999999E-2</v>
      </c>
      <c r="BM95" s="34" t="s">
        <v>84</v>
      </c>
      <c r="BN95" s="34">
        <v>1</v>
      </c>
      <c r="BO95" s="34">
        <v>16.399999999999999</v>
      </c>
      <c r="BP95" s="34" t="s">
        <v>121</v>
      </c>
      <c r="BQ95" s="34">
        <v>12</v>
      </c>
      <c r="BR95" s="34">
        <v>67.3</v>
      </c>
      <c r="BT95" s="34" t="s">
        <v>148</v>
      </c>
      <c r="BU95" s="34">
        <v>2.5</v>
      </c>
      <c r="BV95" s="34">
        <v>0.8</v>
      </c>
      <c r="BW95" s="34">
        <v>1</v>
      </c>
      <c r="BX95" s="34">
        <v>912</v>
      </c>
      <c r="BY95" s="34">
        <v>0.7</v>
      </c>
      <c r="BZ95" s="34">
        <v>0.01</v>
      </c>
      <c r="CA95" s="34">
        <v>9.94</v>
      </c>
      <c r="CB95" s="34">
        <v>0.03</v>
      </c>
      <c r="CC95" s="34">
        <v>1.78</v>
      </c>
      <c r="CD95" s="34">
        <v>87</v>
      </c>
      <c r="CE95" s="34">
        <v>2</v>
      </c>
      <c r="CF95" s="34">
        <v>26.4</v>
      </c>
      <c r="CG95" s="34">
        <v>187</v>
      </c>
      <c r="CH95" s="34">
        <v>32</v>
      </c>
      <c r="CI95" s="34">
        <v>49</v>
      </c>
      <c r="CJ95" s="34">
        <v>80.7</v>
      </c>
      <c r="CK95" s="34">
        <v>9.06</v>
      </c>
      <c r="CL95" s="34">
        <v>32.6</v>
      </c>
      <c r="CM95" s="34">
        <v>6.06</v>
      </c>
      <c r="CN95" s="34">
        <v>1.82</v>
      </c>
      <c r="CO95" s="34">
        <v>5.0199999999999996</v>
      </c>
      <c r="CP95" s="34">
        <v>0.74</v>
      </c>
      <c r="CQ95" s="34">
        <v>4.55</v>
      </c>
      <c r="CR95" s="34">
        <v>0.95</v>
      </c>
      <c r="CS95" s="34">
        <v>2.7</v>
      </c>
      <c r="CT95" s="34">
        <v>0.42</v>
      </c>
      <c r="CU95" s="34">
        <v>3.01</v>
      </c>
      <c r="CV95" s="34">
        <v>0.45</v>
      </c>
      <c r="CW95" s="34">
        <f t="shared" si="6"/>
        <v>197.07999999999996</v>
      </c>
    </row>
    <row r="96" spans="1:101" x14ac:dyDescent="0.3">
      <c r="A96" s="22" t="s">
        <v>1472</v>
      </c>
      <c r="B96" s="22" t="s">
        <v>79</v>
      </c>
      <c r="C96" s="22" t="s">
        <v>2328</v>
      </c>
      <c r="D96" s="22" t="s">
        <v>1709</v>
      </c>
      <c r="E96" s="71">
        <v>41992</v>
      </c>
      <c r="F96" s="71">
        <v>42277</v>
      </c>
      <c r="G96" s="22" t="s">
        <v>1535</v>
      </c>
      <c r="H96" s="22">
        <v>33.852551800000001</v>
      </c>
      <c r="I96" s="22">
        <v>-105.67443539999999</v>
      </c>
      <c r="J96" s="22" t="s">
        <v>873</v>
      </c>
      <c r="K96" s="22" t="s">
        <v>879</v>
      </c>
      <c r="L96" s="22" t="s">
        <v>878</v>
      </c>
      <c r="M96" s="22" t="s">
        <v>1368</v>
      </c>
      <c r="N96" s="70" t="s">
        <v>3393</v>
      </c>
      <c r="O96" s="70" t="s">
        <v>3394</v>
      </c>
      <c r="W96" s="34">
        <v>65.900000000000006</v>
      </c>
      <c r="X96" s="34">
        <v>0.42</v>
      </c>
      <c r="Y96" s="34">
        <v>16.04</v>
      </c>
      <c r="Z96" s="34">
        <v>3.53</v>
      </c>
      <c r="AA96" s="34">
        <v>0.04</v>
      </c>
      <c r="AB96" s="34">
        <v>1.5</v>
      </c>
      <c r="AC96" s="34">
        <v>2.76</v>
      </c>
      <c r="AD96" s="34">
        <v>5</v>
      </c>
      <c r="AE96" s="34">
        <v>3.46</v>
      </c>
      <c r="AF96" s="34">
        <v>0.22</v>
      </c>
      <c r="AG96" s="34">
        <v>0.98</v>
      </c>
      <c r="AI96" s="34">
        <v>0.02</v>
      </c>
      <c r="AM96" s="34">
        <v>0.13</v>
      </c>
      <c r="AO96" s="34">
        <f t="shared" si="7"/>
        <v>100.00000000000001</v>
      </c>
      <c r="AP96" s="34" t="b">
        <f t="shared" si="8"/>
        <v>0</v>
      </c>
      <c r="AQ96" s="34" t="b">
        <f t="shared" si="9"/>
        <v>0</v>
      </c>
      <c r="AU96" s="34">
        <v>1.6E-2</v>
      </c>
      <c r="AV96" s="34" t="s">
        <v>82</v>
      </c>
      <c r="AW96" s="34">
        <v>0.6</v>
      </c>
      <c r="AY96" s="34">
        <v>1620</v>
      </c>
      <c r="BA96" s="34">
        <v>0.04</v>
      </c>
      <c r="BC96" s="34" t="s">
        <v>82</v>
      </c>
      <c r="BD96" s="34">
        <v>1</v>
      </c>
      <c r="BE96" s="34">
        <v>20</v>
      </c>
      <c r="BF96" s="34">
        <v>2.04</v>
      </c>
      <c r="BG96" s="34">
        <v>12</v>
      </c>
      <c r="BH96" s="34">
        <v>19.399999999999999</v>
      </c>
      <c r="BI96" s="34" t="s">
        <v>83</v>
      </c>
      <c r="BJ96" s="34">
        <v>4.7</v>
      </c>
      <c r="BK96" s="34">
        <v>5.0000000000000001E-3</v>
      </c>
      <c r="BL96" s="34">
        <v>4.4999999999999998E-2</v>
      </c>
      <c r="BM96" s="34">
        <v>10</v>
      </c>
      <c r="BN96" s="34">
        <v>2</v>
      </c>
      <c r="BO96" s="34">
        <v>9.9</v>
      </c>
      <c r="BP96" s="34" t="s">
        <v>121</v>
      </c>
      <c r="BQ96" s="34">
        <v>30</v>
      </c>
      <c r="BR96" s="34">
        <v>62.1</v>
      </c>
      <c r="BT96" s="34" t="s">
        <v>148</v>
      </c>
      <c r="BU96" s="34">
        <v>3.1</v>
      </c>
      <c r="BV96" s="34">
        <v>0.4</v>
      </c>
      <c r="BW96" s="34">
        <v>1</v>
      </c>
      <c r="BX96" s="34">
        <v>749</v>
      </c>
      <c r="BY96" s="34">
        <v>0.5</v>
      </c>
      <c r="BZ96" s="34" t="s">
        <v>120</v>
      </c>
      <c r="CA96" s="34">
        <v>6.11</v>
      </c>
      <c r="CB96" s="34">
        <v>0.02</v>
      </c>
      <c r="CC96" s="34">
        <v>1.52</v>
      </c>
      <c r="CD96" s="34">
        <v>84</v>
      </c>
      <c r="CE96" s="34">
        <v>1</v>
      </c>
      <c r="CF96" s="34">
        <v>14.5</v>
      </c>
      <c r="CG96" s="34">
        <v>169</v>
      </c>
      <c r="CH96" s="34">
        <v>23</v>
      </c>
      <c r="CI96" s="34">
        <v>32.1</v>
      </c>
      <c r="CJ96" s="34">
        <v>52.7</v>
      </c>
      <c r="CK96" s="34">
        <v>5.53</v>
      </c>
      <c r="CL96" s="34">
        <v>19.5</v>
      </c>
      <c r="CM96" s="34">
        <v>3.71</v>
      </c>
      <c r="CN96" s="34">
        <v>1.1299999999999999</v>
      </c>
      <c r="CO96" s="34">
        <v>2.76</v>
      </c>
      <c r="CP96" s="34">
        <v>0.4</v>
      </c>
      <c r="CQ96" s="34">
        <v>2.39</v>
      </c>
      <c r="CR96" s="34">
        <v>0.51</v>
      </c>
      <c r="CS96" s="34">
        <v>1.51</v>
      </c>
      <c r="CT96" s="34">
        <v>0.22</v>
      </c>
      <c r="CU96" s="34">
        <v>1.53</v>
      </c>
      <c r="CV96" s="34">
        <v>0.28000000000000003</v>
      </c>
      <c r="CW96" s="34">
        <f t="shared" si="6"/>
        <v>124.27000000000002</v>
      </c>
    </row>
    <row r="97" spans="1:101" x14ac:dyDescent="0.3">
      <c r="A97" s="22" t="s">
        <v>1473</v>
      </c>
      <c r="B97" s="22" t="s">
        <v>79</v>
      </c>
      <c r="C97" s="22" t="s">
        <v>2328</v>
      </c>
      <c r="D97" s="22" t="s">
        <v>1709</v>
      </c>
      <c r="E97" s="71">
        <v>41992</v>
      </c>
      <c r="F97" s="71">
        <v>42277</v>
      </c>
      <c r="G97" s="22" t="s">
        <v>1535</v>
      </c>
      <c r="H97" s="22">
        <v>33.852551800000001</v>
      </c>
      <c r="I97" s="22">
        <v>-105.67443539999999</v>
      </c>
      <c r="J97" s="22" t="s">
        <v>873</v>
      </c>
      <c r="K97" s="22" t="s">
        <v>879</v>
      </c>
      <c r="L97" s="22" t="s">
        <v>878</v>
      </c>
      <c r="M97" s="22" t="s">
        <v>1368</v>
      </c>
      <c r="N97" s="70" t="s">
        <v>3393</v>
      </c>
      <c r="O97" s="70" t="s">
        <v>3394</v>
      </c>
      <c r="W97" s="34">
        <v>65.41</v>
      </c>
      <c r="X97" s="34">
        <v>0.41</v>
      </c>
      <c r="Y97" s="34">
        <v>15.91</v>
      </c>
      <c r="Z97" s="34">
        <v>3.45</v>
      </c>
      <c r="AA97" s="34">
        <v>0.04</v>
      </c>
      <c r="AB97" s="34">
        <v>1.47</v>
      </c>
      <c r="AC97" s="34">
        <v>2.81</v>
      </c>
      <c r="AD97" s="34">
        <v>4.93</v>
      </c>
      <c r="AE97" s="34">
        <v>3.45</v>
      </c>
      <c r="AF97" s="34">
        <v>0.22</v>
      </c>
      <c r="AG97" s="34">
        <v>1.26</v>
      </c>
      <c r="AI97" s="34" t="s">
        <v>120</v>
      </c>
      <c r="AM97" s="34">
        <v>0.16</v>
      </c>
      <c r="AO97" s="34">
        <f t="shared" si="7"/>
        <v>99.52000000000001</v>
      </c>
      <c r="AP97" s="34" t="b">
        <f t="shared" si="8"/>
        <v>0</v>
      </c>
      <c r="AQ97" s="34" t="b">
        <f t="shared" si="9"/>
        <v>0</v>
      </c>
      <c r="AU97" s="34">
        <v>3.0000000000000001E-3</v>
      </c>
      <c r="AV97" s="34" t="s">
        <v>82</v>
      </c>
      <c r="AW97" s="34">
        <v>0.4</v>
      </c>
      <c r="AY97" s="34">
        <v>1570</v>
      </c>
      <c r="BA97" s="34">
        <v>0.04</v>
      </c>
      <c r="BC97" s="34" t="s">
        <v>82</v>
      </c>
      <c r="BD97" s="34">
        <v>1</v>
      </c>
      <c r="BE97" s="34">
        <v>20</v>
      </c>
      <c r="BF97" s="34">
        <v>1.88</v>
      </c>
      <c r="BG97" s="34">
        <v>12</v>
      </c>
      <c r="BH97" s="34">
        <v>18.8</v>
      </c>
      <c r="BI97" s="34" t="s">
        <v>83</v>
      </c>
      <c r="BJ97" s="34">
        <v>4.2</v>
      </c>
      <c r="BK97" s="34" t="s">
        <v>145</v>
      </c>
      <c r="BL97" s="34">
        <v>4.2000000000000003E-2</v>
      </c>
      <c r="BM97" s="34">
        <v>10</v>
      </c>
      <c r="BN97" s="34">
        <v>1</v>
      </c>
      <c r="BO97" s="34">
        <v>10</v>
      </c>
      <c r="BP97" s="34" t="s">
        <v>121</v>
      </c>
      <c r="BQ97" s="34">
        <v>18</v>
      </c>
      <c r="BR97" s="34">
        <v>61.1</v>
      </c>
      <c r="BT97" s="34" t="s">
        <v>148</v>
      </c>
      <c r="BU97" s="34">
        <v>3.2</v>
      </c>
      <c r="BV97" s="34">
        <v>0.2</v>
      </c>
      <c r="BW97" s="34">
        <v>1</v>
      </c>
      <c r="BX97" s="34">
        <v>714</v>
      </c>
      <c r="BY97" s="34">
        <v>0.4</v>
      </c>
      <c r="BZ97" s="34">
        <v>0.01</v>
      </c>
      <c r="CA97" s="34">
        <v>5.68</v>
      </c>
      <c r="CB97" s="34">
        <v>0.02</v>
      </c>
      <c r="CC97" s="34">
        <v>1.42</v>
      </c>
      <c r="CD97" s="34">
        <v>75</v>
      </c>
      <c r="CE97" s="34">
        <v>1</v>
      </c>
      <c r="CF97" s="34">
        <v>14.8</v>
      </c>
      <c r="CG97" s="34">
        <v>146</v>
      </c>
      <c r="CH97" s="34">
        <v>25</v>
      </c>
      <c r="CI97" s="34">
        <v>29.5</v>
      </c>
      <c r="CJ97" s="34">
        <v>49.2</v>
      </c>
      <c r="CK97" s="34">
        <v>5.19</v>
      </c>
      <c r="CL97" s="34">
        <v>18.5</v>
      </c>
      <c r="CM97" s="34">
        <v>3.6</v>
      </c>
      <c r="CN97" s="34">
        <v>1.04</v>
      </c>
      <c r="CO97" s="34">
        <v>2.83</v>
      </c>
      <c r="CP97" s="34">
        <v>0.42</v>
      </c>
      <c r="CQ97" s="34">
        <v>2.44</v>
      </c>
      <c r="CR97" s="34">
        <v>0.52</v>
      </c>
      <c r="CS97" s="34">
        <v>1.63</v>
      </c>
      <c r="CT97" s="34">
        <v>0.24</v>
      </c>
      <c r="CU97" s="34">
        <v>1.67</v>
      </c>
      <c r="CV97" s="34">
        <v>0.28000000000000003</v>
      </c>
      <c r="CW97" s="34">
        <f t="shared" si="6"/>
        <v>117.05999999999999</v>
      </c>
    </row>
    <row r="98" spans="1:101" x14ac:dyDescent="0.3">
      <c r="A98" s="22" t="s">
        <v>1474</v>
      </c>
      <c r="B98" s="22" t="s">
        <v>79</v>
      </c>
      <c r="C98" s="22" t="s">
        <v>2328</v>
      </c>
      <c r="D98" s="22" t="s">
        <v>1709</v>
      </c>
      <c r="E98" s="71">
        <v>42263</v>
      </c>
      <c r="F98" s="71">
        <v>42277</v>
      </c>
      <c r="G98" s="22" t="s">
        <v>1535</v>
      </c>
      <c r="H98" s="22">
        <v>33.843781300000003</v>
      </c>
      <c r="I98" s="22">
        <v>-105.64826429999999</v>
      </c>
      <c r="J98" s="22" t="s">
        <v>873</v>
      </c>
      <c r="K98" s="22" t="s">
        <v>879</v>
      </c>
      <c r="L98" s="22" t="s">
        <v>878</v>
      </c>
      <c r="M98" s="22" t="s">
        <v>1475</v>
      </c>
      <c r="N98" s="70" t="s">
        <v>3393</v>
      </c>
      <c r="O98" s="70" t="s">
        <v>3394</v>
      </c>
      <c r="W98" s="34">
        <v>68.069999999999993</v>
      </c>
      <c r="X98" s="34">
        <v>0.31</v>
      </c>
      <c r="Y98" s="34">
        <v>15.71</v>
      </c>
      <c r="Z98" s="34">
        <v>1.71</v>
      </c>
      <c r="AA98" s="34">
        <v>0.02</v>
      </c>
      <c r="AB98" s="34">
        <v>0.51</v>
      </c>
      <c r="AC98" s="34">
        <v>2.2200000000000002</v>
      </c>
      <c r="AD98" s="34">
        <v>8.48</v>
      </c>
      <c r="AE98" s="34">
        <v>0.4</v>
      </c>
      <c r="AF98" s="34">
        <v>0.17</v>
      </c>
      <c r="AG98" s="34">
        <v>1.78</v>
      </c>
      <c r="AI98" s="34">
        <v>0.01</v>
      </c>
      <c r="AM98" s="34">
        <v>0.39</v>
      </c>
      <c r="AO98" s="34">
        <f t="shared" si="7"/>
        <v>99.780000000000015</v>
      </c>
      <c r="AP98" s="34" t="b">
        <f t="shared" si="8"/>
        <v>0</v>
      </c>
      <c r="AQ98" s="34" t="b">
        <f t="shared" si="9"/>
        <v>0</v>
      </c>
      <c r="AU98" s="34">
        <v>2E-3</v>
      </c>
      <c r="AV98" s="34" t="s">
        <v>82</v>
      </c>
      <c r="AW98" s="34">
        <v>0.3</v>
      </c>
      <c r="AY98" s="34">
        <v>301</v>
      </c>
      <c r="BA98" s="34">
        <v>0.01</v>
      </c>
      <c r="BC98" s="34" t="s">
        <v>82</v>
      </c>
      <c r="BD98" s="34" t="s">
        <v>121</v>
      </c>
      <c r="BE98" s="34">
        <v>20</v>
      </c>
      <c r="BF98" s="34">
        <v>0.71</v>
      </c>
      <c r="BG98" s="34" t="s">
        <v>121</v>
      </c>
      <c r="BH98" s="34">
        <v>20.2</v>
      </c>
      <c r="BI98" s="34" t="s">
        <v>83</v>
      </c>
      <c r="BJ98" s="34">
        <v>4.7</v>
      </c>
      <c r="BK98" s="34" t="s">
        <v>145</v>
      </c>
      <c r="BL98" s="34">
        <v>5.0000000000000001E-3</v>
      </c>
      <c r="BM98" s="34" t="s">
        <v>84</v>
      </c>
      <c r="BN98" s="34">
        <v>1</v>
      </c>
      <c r="BO98" s="34">
        <v>14.2</v>
      </c>
      <c r="BP98" s="34" t="s">
        <v>121</v>
      </c>
      <c r="BQ98" s="34">
        <v>2</v>
      </c>
      <c r="BR98" s="34">
        <v>10.7</v>
      </c>
      <c r="BT98" s="34" t="s">
        <v>148</v>
      </c>
      <c r="BU98" s="34">
        <v>2.4</v>
      </c>
      <c r="BV98" s="34">
        <v>0.5</v>
      </c>
      <c r="BW98" s="34">
        <v>1</v>
      </c>
      <c r="BX98" s="34">
        <v>264</v>
      </c>
      <c r="BY98" s="34">
        <v>0.6</v>
      </c>
      <c r="BZ98" s="34" t="s">
        <v>120</v>
      </c>
      <c r="CA98" s="34">
        <v>8.3800000000000008</v>
      </c>
      <c r="CB98" s="34">
        <v>0.02</v>
      </c>
      <c r="CC98" s="34">
        <v>2.21</v>
      </c>
      <c r="CD98" s="34">
        <v>72</v>
      </c>
      <c r="CE98" s="34" t="s">
        <v>121</v>
      </c>
      <c r="CF98" s="34">
        <v>18.600000000000001</v>
      </c>
      <c r="CG98" s="34">
        <v>163</v>
      </c>
      <c r="CH98" s="34">
        <v>7</v>
      </c>
      <c r="CI98" s="34">
        <v>34</v>
      </c>
      <c r="CJ98" s="34">
        <v>59.3</v>
      </c>
      <c r="CK98" s="34">
        <v>6.63</v>
      </c>
      <c r="CL98" s="34">
        <v>24.6</v>
      </c>
      <c r="CM98" s="34">
        <v>4.49</v>
      </c>
      <c r="CN98" s="34">
        <v>1.21</v>
      </c>
      <c r="CO98" s="34">
        <v>3.39</v>
      </c>
      <c r="CP98" s="34">
        <v>0.5</v>
      </c>
      <c r="CQ98" s="34">
        <v>2.96</v>
      </c>
      <c r="CR98" s="34">
        <v>0.66</v>
      </c>
      <c r="CS98" s="34">
        <v>2.0099999999999998</v>
      </c>
      <c r="CT98" s="34">
        <v>0.28000000000000003</v>
      </c>
      <c r="CU98" s="34">
        <v>2.2799999999999998</v>
      </c>
      <c r="CV98" s="34">
        <v>0.36</v>
      </c>
      <c r="CW98" s="34">
        <f t="shared" si="6"/>
        <v>142.67000000000002</v>
      </c>
    </row>
    <row r="99" spans="1:101" x14ac:dyDescent="0.3">
      <c r="A99" s="22" t="s">
        <v>1476</v>
      </c>
      <c r="B99" s="22" t="s">
        <v>79</v>
      </c>
      <c r="C99" s="22" t="s">
        <v>2328</v>
      </c>
      <c r="D99" s="22" t="s">
        <v>1709</v>
      </c>
      <c r="E99" s="71">
        <v>41995</v>
      </c>
      <c r="F99" s="71">
        <v>42277</v>
      </c>
      <c r="G99" s="22" t="s">
        <v>1535</v>
      </c>
      <c r="H99" s="22">
        <v>33.844231899999997</v>
      </c>
      <c r="I99" s="22">
        <v>-105.678488</v>
      </c>
      <c r="J99" s="22" t="s">
        <v>873</v>
      </c>
      <c r="K99" s="22" t="s">
        <v>879</v>
      </c>
      <c r="L99" s="22" t="s">
        <v>878</v>
      </c>
      <c r="M99" s="22" t="s">
        <v>1357</v>
      </c>
      <c r="N99" s="70" t="s">
        <v>3393</v>
      </c>
      <c r="O99" s="70" t="s">
        <v>3394</v>
      </c>
      <c r="W99" s="34">
        <v>64.13</v>
      </c>
      <c r="X99" s="34">
        <v>0.46</v>
      </c>
      <c r="Y99" s="34">
        <v>16.37</v>
      </c>
      <c r="Z99" s="34">
        <v>4.76</v>
      </c>
      <c r="AA99" s="34">
        <v>0.04</v>
      </c>
      <c r="AB99" s="34">
        <v>1.3</v>
      </c>
      <c r="AC99" s="34">
        <v>2</v>
      </c>
      <c r="AD99" s="34">
        <v>5.69</v>
      </c>
      <c r="AE99" s="34">
        <v>2.58</v>
      </c>
      <c r="AF99" s="34">
        <v>0.27</v>
      </c>
      <c r="AG99" s="34">
        <v>2.19</v>
      </c>
      <c r="AI99" s="34">
        <v>0.02</v>
      </c>
      <c r="AM99" s="34">
        <v>0.28000000000000003</v>
      </c>
      <c r="AO99" s="34">
        <f t="shared" si="7"/>
        <v>100.08999999999999</v>
      </c>
      <c r="AP99" s="34" t="b">
        <f t="shared" si="8"/>
        <v>0</v>
      </c>
      <c r="AQ99" s="34" t="b">
        <f t="shared" si="9"/>
        <v>0</v>
      </c>
      <c r="AU99" s="34">
        <v>4.0000000000000001E-3</v>
      </c>
      <c r="AV99" s="34" t="s">
        <v>82</v>
      </c>
      <c r="AW99" s="34">
        <v>0.4</v>
      </c>
      <c r="AY99" s="34">
        <v>1720</v>
      </c>
      <c r="BA99" s="34">
        <v>0.03</v>
      </c>
      <c r="BC99" s="34" t="s">
        <v>82</v>
      </c>
      <c r="BD99" s="34" t="s">
        <v>121</v>
      </c>
      <c r="BE99" s="34">
        <v>10</v>
      </c>
      <c r="BF99" s="34">
        <v>1.34</v>
      </c>
      <c r="BG99" s="34" t="s">
        <v>121</v>
      </c>
      <c r="BH99" s="34">
        <v>20.6</v>
      </c>
      <c r="BI99" s="34" t="s">
        <v>83</v>
      </c>
      <c r="BJ99" s="34">
        <v>4.5999999999999996</v>
      </c>
      <c r="BK99" s="34">
        <v>5.0000000000000001E-3</v>
      </c>
      <c r="BL99" s="34">
        <v>9.5000000000000001E-2</v>
      </c>
      <c r="BM99" s="34">
        <v>10</v>
      </c>
      <c r="BN99" s="34">
        <v>1</v>
      </c>
      <c r="BO99" s="34">
        <v>14</v>
      </c>
      <c r="BP99" s="34" t="s">
        <v>121</v>
      </c>
      <c r="BQ99" s="34">
        <v>8</v>
      </c>
      <c r="BR99" s="34">
        <v>60.9</v>
      </c>
      <c r="BT99" s="34">
        <v>0.06</v>
      </c>
      <c r="BU99" s="34">
        <v>3.8</v>
      </c>
      <c r="BV99" s="34">
        <v>0.9</v>
      </c>
      <c r="BW99" s="34">
        <v>1</v>
      </c>
      <c r="BX99" s="34">
        <v>560</v>
      </c>
      <c r="BY99" s="34">
        <v>0.6</v>
      </c>
      <c r="BZ99" s="34">
        <v>0.01</v>
      </c>
      <c r="CA99" s="34">
        <v>8.27</v>
      </c>
      <c r="CB99" s="34">
        <v>0.04</v>
      </c>
      <c r="CC99" s="34">
        <v>1.47</v>
      </c>
      <c r="CD99" s="34">
        <v>81</v>
      </c>
      <c r="CE99" s="34">
        <v>1</v>
      </c>
      <c r="CF99" s="34">
        <v>24.7</v>
      </c>
      <c r="CG99" s="34">
        <v>169</v>
      </c>
      <c r="CH99" s="34">
        <v>19</v>
      </c>
      <c r="CI99" s="34">
        <v>36.799999999999997</v>
      </c>
      <c r="CJ99" s="34">
        <v>68.5</v>
      </c>
      <c r="CK99" s="34">
        <v>8.76</v>
      </c>
      <c r="CL99" s="34">
        <v>33.9</v>
      </c>
      <c r="CM99" s="34">
        <v>6.55</v>
      </c>
      <c r="CN99" s="34">
        <v>1.72</v>
      </c>
      <c r="CO99" s="34">
        <v>4.96</v>
      </c>
      <c r="CP99" s="34">
        <v>0.72</v>
      </c>
      <c r="CQ99" s="34">
        <v>4.2300000000000004</v>
      </c>
      <c r="CR99" s="34">
        <v>0.93</v>
      </c>
      <c r="CS99" s="34">
        <v>2.5099999999999998</v>
      </c>
      <c r="CT99" s="34">
        <v>0.39</v>
      </c>
      <c r="CU99" s="34">
        <v>2.69</v>
      </c>
      <c r="CV99" s="34">
        <v>0.41</v>
      </c>
      <c r="CW99" s="34">
        <f t="shared" si="6"/>
        <v>173.07</v>
      </c>
    </row>
    <row r="100" spans="1:101" x14ac:dyDescent="0.3">
      <c r="A100" s="22" t="s">
        <v>1477</v>
      </c>
      <c r="B100" s="22" t="s">
        <v>79</v>
      </c>
      <c r="C100" s="22" t="s">
        <v>2328</v>
      </c>
      <c r="D100" s="22" t="s">
        <v>1709</v>
      </c>
      <c r="E100" s="71">
        <v>42263</v>
      </c>
      <c r="F100" s="71">
        <v>42277</v>
      </c>
      <c r="G100" s="22" t="s">
        <v>1535</v>
      </c>
      <c r="H100" s="22">
        <v>33.857531100000003</v>
      </c>
      <c r="I100" s="22">
        <v>-105.6759447</v>
      </c>
      <c r="J100" s="22" t="s">
        <v>873</v>
      </c>
      <c r="K100" s="22" t="s">
        <v>879</v>
      </c>
      <c r="L100" s="22" t="s">
        <v>878</v>
      </c>
      <c r="M100" s="22" t="s">
        <v>1368</v>
      </c>
      <c r="N100" s="70" t="s">
        <v>3393</v>
      </c>
      <c r="O100" s="70" t="s">
        <v>3394</v>
      </c>
      <c r="W100" s="34">
        <v>64.150000000000006</v>
      </c>
      <c r="X100" s="34">
        <v>0.44</v>
      </c>
      <c r="Y100" s="34">
        <v>16.18</v>
      </c>
      <c r="Z100" s="34">
        <v>4.13</v>
      </c>
      <c r="AA100" s="34">
        <v>0.08</v>
      </c>
      <c r="AB100" s="34">
        <v>1.3</v>
      </c>
      <c r="AC100" s="34">
        <v>3.56</v>
      </c>
      <c r="AD100" s="34">
        <v>4.78</v>
      </c>
      <c r="AE100" s="34">
        <v>3.46</v>
      </c>
      <c r="AF100" s="34">
        <v>0.27</v>
      </c>
      <c r="AG100" s="34">
        <v>0.31</v>
      </c>
      <c r="AI100" s="34">
        <v>0.01</v>
      </c>
      <c r="AM100" s="34" t="s">
        <v>120</v>
      </c>
      <c r="AO100" s="34">
        <f t="shared" si="7"/>
        <v>98.67</v>
      </c>
      <c r="AP100" s="34" t="b">
        <f t="shared" si="8"/>
        <v>0</v>
      </c>
      <c r="AQ100" s="34" t="b">
        <f t="shared" si="9"/>
        <v>0</v>
      </c>
      <c r="AU100" s="34">
        <v>1E-3</v>
      </c>
      <c r="AV100" s="34" t="s">
        <v>82</v>
      </c>
      <c r="AW100" s="34">
        <v>0.6</v>
      </c>
      <c r="AY100" s="34">
        <v>2250</v>
      </c>
      <c r="BA100" s="34">
        <v>0.04</v>
      </c>
      <c r="BC100" s="34" t="s">
        <v>82</v>
      </c>
      <c r="BD100" s="34">
        <v>5</v>
      </c>
      <c r="BE100" s="34">
        <v>20</v>
      </c>
      <c r="BF100" s="34">
        <v>0.41</v>
      </c>
      <c r="BG100" s="34">
        <v>2</v>
      </c>
      <c r="BH100" s="34">
        <v>21.1</v>
      </c>
      <c r="BI100" s="34" t="s">
        <v>83</v>
      </c>
      <c r="BJ100" s="34">
        <v>4.2</v>
      </c>
      <c r="BK100" s="34" t="s">
        <v>145</v>
      </c>
      <c r="BL100" s="34">
        <v>1.4999999999999999E-2</v>
      </c>
      <c r="BM100" s="34" t="s">
        <v>84</v>
      </c>
      <c r="BN100" s="34">
        <v>1</v>
      </c>
      <c r="BO100" s="34">
        <v>19.399999999999999</v>
      </c>
      <c r="BP100" s="34">
        <v>2</v>
      </c>
      <c r="BQ100" s="34">
        <v>13</v>
      </c>
      <c r="BR100" s="34">
        <v>59.9</v>
      </c>
      <c r="BT100" s="34">
        <v>0.05</v>
      </c>
      <c r="BU100" s="34">
        <v>2.6</v>
      </c>
      <c r="BV100" s="34">
        <v>0.7</v>
      </c>
      <c r="BW100" s="34">
        <v>1</v>
      </c>
      <c r="BX100" s="34">
        <v>1220</v>
      </c>
      <c r="BY100" s="34">
        <v>0.8</v>
      </c>
      <c r="BZ100" s="34" t="s">
        <v>120</v>
      </c>
      <c r="CA100" s="34">
        <v>9.8699999999999992</v>
      </c>
      <c r="CB100" s="34" t="s">
        <v>85</v>
      </c>
      <c r="CC100" s="34">
        <v>2.3199999999999998</v>
      </c>
      <c r="CD100" s="34">
        <v>93</v>
      </c>
      <c r="CE100" s="34">
        <v>1</v>
      </c>
      <c r="CF100" s="34">
        <v>22.6</v>
      </c>
      <c r="CG100" s="34">
        <v>150</v>
      </c>
      <c r="CH100" s="34">
        <v>45</v>
      </c>
      <c r="CI100" s="34">
        <v>44.8</v>
      </c>
      <c r="CJ100" s="34">
        <v>78.900000000000006</v>
      </c>
      <c r="CK100" s="34">
        <v>8.68</v>
      </c>
      <c r="CL100" s="34">
        <v>32.299999999999997</v>
      </c>
      <c r="CM100" s="34">
        <v>6.43</v>
      </c>
      <c r="CN100" s="34">
        <v>1.71</v>
      </c>
      <c r="CO100" s="34">
        <v>4.42</v>
      </c>
      <c r="CP100" s="34">
        <v>0.7</v>
      </c>
      <c r="CQ100" s="34">
        <v>3.95</v>
      </c>
      <c r="CR100" s="34">
        <v>0.79</v>
      </c>
      <c r="CS100" s="34">
        <v>2.33</v>
      </c>
      <c r="CT100" s="34">
        <v>0.33</v>
      </c>
      <c r="CU100" s="34">
        <v>2.48</v>
      </c>
      <c r="CV100" s="34">
        <v>0.39</v>
      </c>
      <c r="CW100" s="34">
        <f t="shared" si="6"/>
        <v>188.20999999999998</v>
      </c>
    </row>
    <row r="101" spans="1:101" x14ac:dyDescent="0.3">
      <c r="A101" s="22" t="s">
        <v>1478</v>
      </c>
      <c r="B101" s="22" t="s">
        <v>79</v>
      </c>
      <c r="C101" s="22" t="s">
        <v>2328</v>
      </c>
      <c r="D101" s="22" t="s">
        <v>1709</v>
      </c>
      <c r="E101" s="71">
        <v>42263</v>
      </c>
      <c r="F101" s="71">
        <v>42277</v>
      </c>
      <c r="G101" s="22" t="s">
        <v>1535</v>
      </c>
      <c r="H101" s="22">
        <v>33.849751400000002</v>
      </c>
      <c r="I101" s="22">
        <v>-105.6768886</v>
      </c>
      <c r="J101" s="22" t="s">
        <v>873</v>
      </c>
      <c r="K101" s="22" t="s">
        <v>879</v>
      </c>
      <c r="L101" s="22" t="s">
        <v>878</v>
      </c>
      <c r="M101" s="22" t="s">
        <v>1357</v>
      </c>
      <c r="N101" s="70" t="s">
        <v>3393</v>
      </c>
      <c r="O101" s="70" t="s">
        <v>3394</v>
      </c>
      <c r="W101" s="34">
        <v>63.88</v>
      </c>
      <c r="X101" s="34">
        <v>0.52</v>
      </c>
      <c r="Y101" s="34">
        <v>16.79</v>
      </c>
      <c r="Z101" s="34">
        <v>4.37</v>
      </c>
      <c r="AA101" s="34">
        <v>0.05</v>
      </c>
      <c r="AB101" s="34">
        <v>1.0900000000000001</v>
      </c>
      <c r="AC101" s="34">
        <v>4.1399999999999997</v>
      </c>
      <c r="AD101" s="34">
        <v>4.5999999999999996</v>
      </c>
      <c r="AE101" s="34">
        <v>3.13</v>
      </c>
      <c r="AF101" s="34">
        <v>0.31</v>
      </c>
      <c r="AG101" s="34">
        <v>0.36</v>
      </c>
      <c r="AI101" s="34" t="s">
        <v>120</v>
      </c>
      <c r="AM101" s="34" t="s">
        <v>120</v>
      </c>
      <c r="AO101" s="34">
        <f t="shared" ref="AO101:AO132" si="10">SUM(W101:AN101)</f>
        <v>99.24</v>
      </c>
      <c r="AP101" s="34" t="b">
        <f t="shared" si="8"/>
        <v>0</v>
      </c>
      <c r="AQ101" s="34" t="b">
        <f t="shared" si="9"/>
        <v>0</v>
      </c>
      <c r="AU101" s="34">
        <v>5.0000000000000001E-3</v>
      </c>
      <c r="AV101" s="34" t="s">
        <v>82</v>
      </c>
      <c r="AW101" s="34">
        <v>0.3</v>
      </c>
      <c r="AY101" s="34">
        <v>1815</v>
      </c>
      <c r="BA101" s="34">
        <v>0.06</v>
      </c>
      <c r="BC101" s="34" t="s">
        <v>82</v>
      </c>
      <c r="BD101" s="34" t="s">
        <v>121</v>
      </c>
      <c r="BE101" s="34">
        <v>10</v>
      </c>
      <c r="BF101" s="34">
        <v>0.49</v>
      </c>
      <c r="BG101" s="34">
        <v>21</v>
      </c>
      <c r="BH101" s="34">
        <v>21.3</v>
      </c>
      <c r="BI101" s="34" t="s">
        <v>83</v>
      </c>
      <c r="BJ101" s="34">
        <v>4.7</v>
      </c>
      <c r="BK101" s="34" t="s">
        <v>145</v>
      </c>
      <c r="BL101" s="34">
        <v>1.9E-2</v>
      </c>
      <c r="BM101" s="34" t="s">
        <v>84</v>
      </c>
      <c r="BN101" s="34" t="s">
        <v>121</v>
      </c>
      <c r="BO101" s="34">
        <v>14.8</v>
      </c>
      <c r="BP101" s="34" t="s">
        <v>121</v>
      </c>
      <c r="BQ101" s="34">
        <v>12</v>
      </c>
      <c r="BR101" s="34">
        <v>53.7</v>
      </c>
      <c r="BT101" s="34" t="s">
        <v>148</v>
      </c>
      <c r="BU101" s="34">
        <v>2.2000000000000002</v>
      </c>
      <c r="BV101" s="34">
        <v>0.4</v>
      </c>
      <c r="BW101" s="34">
        <v>1</v>
      </c>
      <c r="BX101" s="34">
        <v>1115</v>
      </c>
      <c r="BY101" s="34">
        <v>0.6</v>
      </c>
      <c r="BZ101" s="34">
        <v>0.03</v>
      </c>
      <c r="CA101" s="34">
        <v>8.1199999999999992</v>
      </c>
      <c r="CB101" s="34" t="s">
        <v>85</v>
      </c>
      <c r="CC101" s="34">
        <v>1.93</v>
      </c>
      <c r="CD101" s="34">
        <v>87</v>
      </c>
      <c r="CE101" s="34">
        <v>1</v>
      </c>
      <c r="CF101" s="34">
        <v>25.6</v>
      </c>
      <c r="CG101" s="34">
        <v>170</v>
      </c>
      <c r="CH101" s="34">
        <v>22</v>
      </c>
      <c r="CI101" s="34">
        <v>46.7</v>
      </c>
      <c r="CJ101" s="34">
        <v>79.900000000000006</v>
      </c>
      <c r="CK101" s="34">
        <v>8.8800000000000008</v>
      </c>
      <c r="CL101" s="34">
        <v>33</v>
      </c>
      <c r="CM101" s="34">
        <v>6.47</v>
      </c>
      <c r="CN101" s="34">
        <v>1.8</v>
      </c>
      <c r="CO101" s="34">
        <v>5.27</v>
      </c>
      <c r="CP101" s="34">
        <v>0.73</v>
      </c>
      <c r="CQ101" s="34">
        <v>4.41</v>
      </c>
      <c r="CR101" s="34">
        <v>0.92</v>
      </c>
      <c r="CS101" s="34">
        <v>2.5</v>
      </c>
      <c r="CT101" s="34">
        <v>0.4</v>
      </c>
      <c r="CU101" s="34">
        <v>2.73</v>
      </c>
      <c r="CV101" s="34">
        <v>0.44</v>
      </c>
      <c r="CW101" s="34">
        <f t="shared" si="6"/>
        <v>194.15</v>
      </c>
    </row>
    <row r="102" spans="1:101" x14ac:dyDescent="0.3">
      <c r="A102" s="22" t="s">
        <v>1479</v>
      </c>
      <c r="B102" s="22" t="s">
        <v>79</v>
      </c>
      <c r="C102" s="22" t="s">
        <v>2328</v>
      </c>
      <c r="D102" s="22" t="s">
        <v>1709</v>
      </c>
      <c r="F102" s="71">
        <v>42327</v>
      </c>
      <c r="G102" s="22" t="s">
        <v>1536</v>
      </c>
      <c r="H102" s="22">
        <v>33.839042999999997</v>
      </c>
      <c r="I102" s="22">
        <v>-105.667531</v>
      </c>
      <c r="J102" s="22" t="s">
        <v>873</v>
      </c>
      <c r="K102" s="22" t="s">
        <v>879</v>
      </c>
      <c r="L102" s="22" t="s">
        <v>878</v>
      </c>
      <c r="M102" s="22" t="s">
        <v>1360</v>
      </c>
      <c r="N102" s="70" t="s">
        <v>3393</v>
      </c>
      <c r="O102" s="70" t="s">
        <v>3394</v>
      </c>
      <c r="W102" s="34">
        <v>63</v>
      </c>
      <c r="X102" s="34">
        <v>0.51</v>
      </c>
      <c r="Y102" s="34">
        <v>16.37</v>
      </c>
      <c r="Z102" s="34">
        <v>4.46</v>
      </c>
      <c r="AA102" s="34">
        <v>0.05</v>
      </c>
      <c r="AB102" s="34">
        <v>1.39</v>
      </c>
      <c r="AC102" s="34">
        <v>2.95</v>
      </c>
      <c r="AD102" s="34">
        <v>4.6900000000000004</v>
      </c>
      <c r="AE102" s="34">
        <v>4.4800000000000004</v>
      </c>
      <c r="AF102" s="34">
        <v>0.32</v>
      </c>
      <c r="AG102" s="34">
        <v>1.4</v>
      </c>
      <c r="AI102" s="34">
        <v>0.76</v>
      </c>
      <c r="AM102" s="34">
        <v>0.04</v>
      </c>
      <c r="AO102" s="34">
        <f t="shared" si="10"/>
        <v>100.42</v>
      </c>
      <c r="AP102" s="34" t="b">
        <f t="shared" si="8"/>
        <v>0</v>
      </c>
      <c r="AQ102" s="34" t="b">
        <f t="shared" si="9"/>
        <v>0</v>
      </c>
      <c r="AU102" s="34">
        <v>0.83</v>
      </c>
      <c r="AV102" s="34" t="s">
        <v>82</v>
      </c>
      <c r="AW102" s="34">
        <v>0.3</v>
      </c>
      <c r="AY102" s="34">
        <v>2540</v>
      </c>
      <c r="BA102" s="34">
        <v>0.35</v>
      </c>
      <c r="BC102" s="34" t="s">
        <v>82</v>
      </c>
      <c r="BD102" s="34">
        <v>7</v>
      </c>
      <c r="BE102" s="34">
        <v>10</v>
      </c>
      <c r="BF102" s="34">
        <v>0.47</v>
      </c>
      <c r="BG102" s="34">
        <v>1325</v>
      </c>
      <c r="BH102" s="34">
        <v>22.2</v>
      </c>
      <c r="BI102" s="34" t="s">
        <v>83</v>
      </c>
      <c r="BJ102" s="34">
        <v>5.7</v>
      </c>
      <c r="BK102" s="34">
        <v>2.1000000000000001E-2</v>
      </c>
      <c r="BL102" s="34">
        <v>0.17</v>
      </c>
      <c r="BM102" s="34" t="s">
        <v>84</v>
      </c>
      <c r="BN102" s="34" t="s">
        <v>121</v>
      </c>
      <c r="BO102" s="34">
        <v>19.7</v>
      </c>
      <c r="BP102" s="34">
        <v>3</v>
      </c>
      <c r="BQ102" s="34">
        <v>11</v>
      </c>
      <c r="BR102" s="34">
        <v>76.400000000000006</v>
      </c>
      <c r="BT102" s="34">
        <v>0.05</v>
      </c>
      <c r="BU102" s="34">
        <v>3.2</v>
      </c>
      <c r="BV102" s="34">
        <v>0.6</v>
      </c>
      <c r="BW102" s="34">
        <v>2</v>
      </c>
      <c r="BX102" s="34">
        <v>905</v>
      </c>
      <c r="BY102" s="34">
        <v>0.9</v>
      </c>
      <c r="BZ102" s="34">
        <v>0.26</v>
      </c>
      <c r="CA102" s="34">
        <v>11.3</v>
      </c>
      <c r="CB102" s="34">
        <v>0.02</v>
      </c>
      <c r="CC102" s="34">
        <v>3.05</v>
      </c>
      <c r="CD102" s="34">
        <v>75</v>
      </c>
      <c r="CE102" s="34">
        <v>3</v>
      </c>
      <c r="CF102" s="34">
        <v>29.7</v>
      </c>
      <c r="CG102" s="34">
        <v>220</v>
      </c>
      <c r="CH102" s="34">
        <v>38</v>
      </c>
      <c r="CI102" s="34">
        <v>53.5</v>
      </c>
      <c r="CJ102" s="34">
        <v>93</v>
      </c>
      <c r="CK102" s="34">
        <v>11.15</v>
      </c>
      <c r="CL102" s="34">
        <v>42.2</v>
      </c>
      <c r="CM102" s="34">
        <v>7.49</v>
      </c>
      <c r="CN102" s="34">
        <v>2.2799999999999998</v>
      </c>
      <c r="CO102" s="34">
        <v>6.19</v>
      </c>
      <c r="CP102" s="34">
        <v>0.93</v>
      </c>
      <c r="CQ102" s="34">
        <v>5.21</v>
      </c>
      <c r="CR102" s="34">
        <v>1.06</v>
      </c>
      <c r="CS102" s="34">
        <v>3.16</v>
      </c>
      <c r="CT102" s="34">
        <v>0.43</v>
      </c>
      <c r="CU102" s="34">
        <v>3.19</v>
      </c>
      <c r="CV102" s="34">
        <v>0.51</v>
      </c>
      <c r="CW102" s="34">
        <f t="shared" si="6"/>
        <v>230.30000000000004</v>
      </c>
    </row>
    <row r="103" spans="1:101" x14ac:dyDescent="0.3">
      <c r="A103" s="22" t="s">
        <v>1480</v>
      </c>
      <c r="B103" s="22" t="s">
        <v>79</v>
      </c>
      <c r="C103" s="22" t="s">
        <v>2328</v>
      </c>
      <c r="D103" s="22" t="s">
        <v>1709</v>
      </c>
      <c r="E103" s="71">
        <v>41974</v>
      </c>
      <c r="F103" s="71">
        <v>42327</v>
      </c>
      <c r="G103" s="22" t="s">
        <v>1536</v>
      </c>
      <c r="H103" s="22">
        <v>33.841508599999997</v>
      </c>
      <c r="I103" s="22">
        <v>-105.666837</v>
      </c>
      <c r="J103" s="22" t="s">
        <v>873</v>
      </c>
      <c r="K103" s="22" t="s">
        <v>879</v>
      </c>
      <c r="L103" s="22" t="s">
        <v>878</v>
      </c>
      <c r="M103" s="22" t="s">
        <v>1384</v>
      </c>
      <c r="N103" s="70" t="s">
        <v>3393</v>
      </c>
      <c r="O103" s="70" t="s">
        <v>3394</v>
      </c>
      <c r="W103" s="34">
        <v>64.150000000000006</v>
      </c>
      <c r="X103" s="34">
        <v>0.55000000000000004</v>
      </c>
      <c r="Y103" s="34">
        <v>16.100000000000001</v>
      </c>
      <c r="Z103" s="34">
        <v>4.93</v>
      </c>
      <c r="AA103" s="34">
        <v>0.04</v>
      </c>
      <c r="AB103" s="34">
        <v>1.76</v>
      </c>
      <c r="AC103" s="34">
        <v>3.41</v>
      </c>
      <c r="AD103" s="34">
        <v>5.03</v>
      </c>
      <c r="AE103" s="34">
        <v>3.4</v>
      </c>
      <c r="AF103" s="34">
        <v>0.28000000000000003</v>
      </c>
      <c r="AG103" s="34">
        <v>0.39</v>
      </c>
      <c r="AI103" s="34">
        <v>0.01</v>
      </c>
      <c r="AM103" s="34">
        <v>0.02</v>
      </c>
      <c r="AO103" s="34">
        <f t="shared" si="10"/>
        <v>100.07000000000004</v>
      </c>
      <c r="AP103" s="34" t="b">
        <f t="shared" si="8"/>
        <v>0</v>
      </c>
      <c r="AQ103" s="34" t="b">
        <f t="shared" si="9"/>
        <v>0</v>
      </c>
      <c r="AU103" s="34">
        <v>7.0000000000000001E-3</v>
      </c>
      <c r="AV103" s="34" t="s">
        <v>82</v>
      </c>
      <c r="AW103" s="34">
        <v>0.2</v>
      </c>
      <c r="AY103" s="34">
        <v>1545</v>
      </c>
      <c r="BA103" s="34">
        <v>0.05</v>
      </c>
      <c r="BC103" s="34" t="s">
        <v>82</v>
      </c>
      <c r="BD103" s="34">
        <v>6</v>
      </c>
      <c r="BE103" s="34">
        <v>40</v>
      </c>
      <c r="BF103" s="34">
        <v>0.75</v>
      </c>
      <c r="BG103" s="34">
        <v>53</v>
      </c>
      <c r="BH103" s="34">
        <v>20</v>
      </c>
      <c r="BI103" s="34" t="s">
        <v>83</v>
      </c>
      <c r="BJ103" s="34">
        <v>7.4</v>
      </c>
      <c r="BK103" s="34">
        <v>1.4E-2</v>
      </c>
      <c r="BL103" s="34">
        <v>2.5000000000000001E-2</v>
      </c>
      <c r="BM103" s="34" t="s">
        <v>84</v>
      </c>
      <c r="BN103" s="34" t="s">
        <v>121</v>
      </c>
      <c r="BO103" s="34">
        <v>15.3</v>
      </c>
      <c r="BP103" s="34">
        <v>11</v>
      </c>
      <c r="BQ103" s="34">
        <v>12</v>
      </c>
      <c r="BR103" s="34">
        <v>48.2</v>
      </c>
      <c r="BT103" s="34" t="s">
        <v>148</v>
      </c>
      <c r="BU103" s="34">
        <v>1.3</v>
      </c>
      <c r="BV103" s="34">
        <v>0.4</v>
      </c>
      <c r="BW103" s="34">
        <v>3</v>
      </c>
      <c r="BX103" s="34">
        <v>855</v>
      </c>
      <c r="BY103" s="34">
        <v>0.7</v>
      </c>
      <c r="BZ103" s="34">
        <v>0.02</v>
      </c>
      <c r="CA103" s="34">
        <v>8.11</v>
      </c>
      <c r="CB103" s="34">
        <v>0.02</v>
      </c>
      <c r="CC103" s="34">
        <v>2.06</v>
      </c>
      <c r="CD103" s="34">
        <v>66</v>
      </c>
      <c r="CE103" s="34">
        <v>1</v>
      </c>
      <c r="CF103" s="34">
        <v>30</v>
      </c>
      <c r="CG103" s="34">
        <v>315</v>
      </c>
      <c r="CH103" s="34">
        <v>25</v>
      </c>
      <c r="CI103" s="34">
        <v>43.4</v>
      </c>
      <c r="CJ103" s="34">
        <v>83.6</v>
      </c>
      <c r="CK103" s="34">
        <v>10.4</v>
      </c>
      <c r="CL103" s="34">
        <v>39</v>
      </c>
      <c r="CM103" s="34">
        <v>7.98</v>
      </c>
      <c r="CN103" s="34">
        <v>1.93</v>
      </c>
      <c r="CO103" s="34">
        <v>6.18</v>
      </c>
      <c r="CP103" s="34">
        <v>1</v>
      </c>
      <c r="CQ103" s="34">
        <v>5.31</v>
      </c>
      <c r="CR103" s="34">
        <v>1.1299999999999999</v>
      </c>
      <c r="CS103" s="34">
        <v>3.32</v>
      </c>
      <c r="CT103" s="34">
        <v>0.46</v>
      </c>
      <c r="CU103" s="34">
        <v>3.34</v>
      </c>
      <c r="CV103" s="34">
        <v>0.51</v>
      </c>
      <c r="CW103" s="34">
        <f t="shared" si="6"/>
        <v>207.56</v>
      </c>
    </row>
    <row r="104" spans="1:101" x14ac:dyDescent="0.3">
      <c r="A104" s="22" t="s">
        <v>1481</v>
      </c>
      <c r="B104" s="22" t="s">
        <v>79</v>
      </c>
      <c r="C104" s="22" t="s">
        <v>2328</v>
      </c>
      <c r="D104" s="22" t="s">
        <v>1709</v>
      </c>
      <c r="E104" s="71">
        <v>42101</v>
      </c>
      <c r="F104" s="71">
        <v>42327</v>
      </c>
      <c r="G104" s="22" t="s">
        <v>1536</v>
      </c>
      <c r="H104" s="22">
        <v>33.853241199999999</v>
      </c>
      <c r="I104" s="22">
        <v>-105.650195</v>
      </c>
      <c r="J104" s="22" t="s">
        <v>873</v>
      </c>
      <c r="K104" s="22" t="s">
        <v>879</v>
      </c>
      <c r="L104" s="22" t="s">
        <v>878</v>
      </c>
      <c r="M104" s="22" t="s">
        <v>1390</v>
      </c>
      <c r="N104" s="70" t="s">
        <v>3393</v>
      </c>
      <c r="O104" s="70" t="s">
        <v>3394</v>
      </c>
      <c r="W104" s="34">
        <v>52.18</v>
      </c>
      <c r="X104" s="34">
        <v>0.71</v>
      </c>
      <c r="Y104" s="34">
        <v>13.88</v>
      </c>
      <c r="Z104" s="34">
        <v>8.6300000000000008</v>
      </c>
      <c r="AA104" s="34">
        <v>0.22</v>
      </c>
      <c r="AB104" s="34">
        <v>5.3</v>
      </c>
      <c r="AC104" s="34">
        <v>6.18</v>
      </c>
      <c r="AD104" s="34">
        <v>3.23</v>
      </c>
      <c r="AE104" s="34">
        <v>2.23</v>
      </c>
      <c r="AF104" s="34">
        <v>0.42</v>
      </c>
      <c r="AG104" s="34">
        <v>6.94</v>
      </c>
      <c r="AI104" s="34">
        <v>0.01</v>
      </c>
      <c r="AM104" s="34">
        <v>1.1399999999999999</v>
      </c>
      <c r="AO104" s="34">
        <f t="shared" si="10"/>
        <v>101.07000000000001</v>
      </c>
      <c r="AP104" s="34" t="b">
        <f t="shared" si="8"/>
        <v>0</v>
      </c>
      <c r="AQ104" s="34" t="b">
        <f t="shared" si="9"/>
        <v>0</v>
      </c>
      <c r="AU104" s="34">
        <v>2E-3</v>
      </c>
      <c r="AV104" s="34" t="s">
        <v>82</v>
      </c>
      <c r="AW104" s="34">
        <v>0.2</v>
      </c>
      <c r="AY104" s="34">
        <v>1350</v>
      </c>
      <c r="BA104" s="34">
        <v>0.11</v>
      </c>
      <c r="BC104" s="34" t="s">
        <v>82</v>
      </c>
      <c r="BD104" s="34">
        <v>26</v>
      </c>
      <c r="BE104" s="34">
        <v>230</v>
      </c>
      <c r="BF104" s="34">
        <v>0.51</v>
      </c>
      <c r="BG104" s="34">
        <v>3</v>
      </c>
      <c r="BH104" s="34">
        <v>18.5</v>
      </c>
      <c r="BI104" s="34" t="s">
        <v>83</v>
      </c>
      <c r="BJ104" s="34">
        <v>3.8</v>
      </c>
      <c r="BK104" s="34">
        <v>1.7999999999999999E-2</v>
      </c>
      <c r="BL104" s="34">
        <v>5.2999999999999999E-2</v>
      </c>
      <c r="BM104" s="34">
        <v>30</v>
      </c>
      <c r="BN104" s="34" t="s">
        <v>121</v>
      </c>
      <c r="BO104" s="34">
        <v>8.1</v>
      </c>
      <c r="BP104" s="34">
        <v>78</v>
      </c>
      <c r="BQ104" s="34">
        <v>35</v>
      </c>
      <c r="BR104" s="34">
        <v>47</v>
      </c>
      <c r="BT104" s="34" t="s">
        <v>148</v>
      </c>
      <c r="BU104" s="34">
        <v>12.5</v>
      </c>
      <c r="BV104" s="34">
        <v>0.7</v>
      </c>
      <c r="BW104" s="34">
        <v>1</v>
      </c>
      <c r="BX104" s="34">
        <v>477</v>
      </c>
      <c r="BY104" s="34">
        <v>0.3</v>
      </c>
      <c r="BZ104" s="34" t="s">
        <v>120</v>
      </c>
      <c r="CA104" s="34">
        <v>4.78</v>
      </c>
      <c r="CB104" s="34" t="s">
        <v>85</v>
      </c>
      <c r="CC104" s="34">
        <v>1.7</v>
      </c>
      <c r="CD104" s="34">
        <v>151</v>
      </c>
      <c r="CE104" s="34">
        <v>1</v>
      </c>
      <c r="CF104" s="34">
        <v>24.9</v>
      </c>
      <c r="CG104" s="34">
        <v>143</v>
      </c>
      <c r="CH104" s="34">
        <v>132</v>
      </c>
      <c r="CI104" s="34">
        <v>28.3</v>
      </c>
      <c r="CJ104" s="34">
        <v>51.8</v>
      </c>
      <c r="CK104" s="34">
        <v>7.17</v>
      </c>
      <c r="CL104" s="34">
        <v>29.6</v>
      </c>
      <c r="CM104" s="34">
        <v>6.34</v>
      </c>
      <c r="CN104" s="34">
        <v>1.77</v>
      </c>
      <c r="CO104" s="34">
        <v>5.52</v>
      </c>
      <c r="CP104" s="34">
        <v>0.81</v>
      </c>
      <c r="CQ104" s="34">
        <v>4.21</v>
      </c>
      <c r="CR104" s="34">
        <v>0.91</v>
      </c>
      <c r="CS104" s="34">
        <v>2.68</v>
      </c>
      <c r="CT104" s="34">
        <v>0.34</v>
      </c>
      <c r="CU104" s="34">
        <v>2.4700000000000002</v>
      </c>
      <c r="CV104" s="34">
        <v>0.36</v>
      </c>
      <c r="CW104" s="34">
        <f t="shared" si="6"/>
        <v>142.28000000000003</v>
      </c>
    </row>
    <row r="105" spans="1:101" x14ac:dyDescent="0.3">
      <c r="A105" s="22" t="s">
        <v>1482</v>
      </c>
      <c r="B105" s="22" t="s">
        <v>79</v>
      </c>
      <c r="C105" s="22" t="s">
        <v>2328</v>
      </c>
      <c r="D105" s="22" t="s">
        <v>1709</v>
      </c>
      <c r="E105" s="71">
        <v>42290</v>
      </c>
      <c r="F105" s="71">
        <v>42327</v>
      </c>
      <c r="G105" s="22" t="s">
        <v>1536</v>
      </c>
      <c r="H105" s="22">
        <v>33.8432101</v>
      </c>
      <c r="I105" s="22">
        <v>-105.67074119999999</v>
      </c>
      <c r="J105" s="22" t="s">
        <v>873</v>
      </c>
      <c r="K105" s="22" t="s">
        <v>879</v>
      </c>
      <c r="L105" s="22" t="s">
        <v>878</v>
      </c>
      <c r="M105" s="22" t="s">
        <v>1357</v>
      </c>
      <c r="N105" s="70" t="s">
        <v>3393</v>
      </c>
      <c r="O105" s="70" t="s">
        <v>3394</v>
      </c>
      <c r="W105" s="34">
        <v>65.900000000000006</v>
      </c>
      <c r="X105" s="34">
        <v>0.33</v>
      </c>
      <c r="Y105" s="34">
        <v>15.78</v>
      </c>
      <c r="Z105" s="34">
        <v>3.52</v>
      </c>
      <c r="AA105" s="34">
        <v>0.05</v>
      </c>
      <c r="AB105" s="34">
        <v>1.1599999999999999</v>
      </c>
      <c r="AC105" s="34">
        <v>2.68</v>
      </c>
      <c r="AD105" s="34">
        <v>4.42</v>
      </c>
      <c r="AE105" s="34">
        <v>3.3</v>
      </c>
      <c r="AF105" s="34">
        <v>0.19</v>
      </c>
      <c r="AG105" s="34">
        <v>1.98</v>
      </c>
      <c r="AI105" s="34">
        <v>0.01</v>
      </c>
      <c r="AM105" s="34">
        <v>0.32</v>
      </c>
      <c r="AO105" s="34">
        <f t="shared" si="10"/>
        <v>99.64</v>
      </c>
      <c r="AP105" s="34" t="b">
        <f t="shared" si="8"/>
        <v>0</v>
      </c>
      <c r="AQ105" s="34" t="b">
        <f t="shared" si="9"/>
        <v>0</v>
      </c>
      <c r="AU105" s="34">
        <v>4.7E-2</v>
      </c>
      <c r="AV105" s="34" t="s">
        <v>82</v>
      </c>
      <c r="AW105" s="34">
        <v>0.1</v>
      </c>
      <c r="AY105" s="34">
        <v>1815</v>
      </c>
      <c r="BA105" s="34">
        <v>0.08</v>
      </c>
      <c r="BC105" s="34" t="s">
        <v>82</v>
      </c>
      <c r="BD105" s="34">
        <v>4</v>
      </c>
      <c r="BE105" s="34">
        <v>20</v>
      </c>
      <c r="BF105" s="34">
        <v>2.2000000000000002</v>
      </c>
      <c r="BG105" s="34">
        <v>118</v>
      </c>
      <c r="BH105" s="34">
        <v>19.3</v>
      </c>
      <c r="BI105" s="34" t="s">
        <v>83</v>
      </c>
      <c r="BJ105" s="34">
        <v>3.9</v>
      </c>
      <c r="BK105" s="34">
        <v>1.9E-2</v>
      </c>
      <c r="BL105" s="34">
        <v>1.7999999999999999E-2</v>
      </c>
      <c r="BM105" s="34">
        <v>10</v>
      </c>
      <c r="BN105" s="34" t="s">
        <v>121</v>
      </c>
      <c r="BO105" s="34">
        <v>8.9</v>
      </c>
      <c r="BP105" s="34">
        <v>6</v>
      </c>
      <c r="BQ105" s="34">
        <v>18</v>
      </c>
      <c r="BR105" s="34">
        <v>71.5</v>
      </c>
      <c r="BT105" s="34">
        <v>2.2000000000000002</v>
      </c>
      <c r="BU105" s="34">
        <v>3.5</v>
      </c>
      <c r="BV105" s="34">
        <v>0.5</v>
      </c>
      <c r="BW105" s="34">
        <v>1</v>
      </c>
      <c r="BX105" s="34">
        <v>831</v>
      </c>
      <c r="BY105" s="34">
        <v>0.5</v>
      </c>
      <c r="BZ105" s="34">
        <v>0.03</v>
      </c>
      <c r="CA105" s="34">
        <v>4.17</v>
      </c>
      <c r="CB105" s="34">
        <v>0.03</v>
      </c>
      <c r="CC105" s="34">
        <v>1.41</v>
      </c>
      <c r="CD105" s="34">
        <v>46</v>
      </c>
      <c r="CE105" s="34">
        <v>4</v>
      </c>
      <c r="CF105" s="34">
        <v>17.399999999999999</v>
      </c>
      <c r="CG105" s="34">
        <v>141</v>
      </c>
      <c r="CH105" s="34">
        <v>30</v>
      </c>
      <c r="CI105" s="34">
        <v>28.1</v>
      </c>
      <c r="CJ105" s="34">
        <v>43.4</v>
      </c>
      <c r="CK105" s="34">
        <v>5.28</v>
      </c>
      <c r="CL105" s="34">
        <v>20.3</v>
      </c>
      <c r="CM105" s="34">
        <v>3.98</v>
      </c>
      <c r="CN105" s="34">
        <v>1.28</v>
      </c>
      <c r="CO105" s="34">
        <v>3.58</v>
      </c>
      <c r="CP105" s="34">
        <v>0.54</v>
      </c>
      <c r="CQ105" s="34">
        <v>3</v>
      </c>
      <c r="CR105" s="34">
        <v>0.65</v>
      </c>
      <c r="CS105" s="34">
        <v>1.84</v>
      </c>
      <c r="CT105" s="34">
        <v>0.28000000000000003</v>
      </c>
      <c r="CU105" s="34">
        <v>1.9</v>
      </c>
      <c r="CV105" s="34">
        <v>0.28999999999999998</v>
      </c>
      <c r="CW105" s="34">
        <f t="shared" si="6"/>
        <v>114.42000000000003</v>
      </c>
    </row>
    <row r="106" spans="1:101" x14ac:dyDescent="0.3">
      <c r="A106" s="22" t="s">
        <v>1483</v>
      </c>
      <c r="B106" s="22" t="s">
        <v>79</v>
      </c>
      <c r="C106" s="22" t="s">
        <v>2328</v>
      </c>
      <c r="D106" s="22" t="s">
        <v>1709</v>
      </c>
      <c r="E106" s="71">
        <v>42290</v>
      </c>
      <c r="F106" s="71">
        <v>42327</v>
      </c>
      <c r="G106" s="22" t="s">
        <v>1536</v>
      </c>
      <c r="H106" s="22">
        <v>33.842354</v>
      </c>
      <c r="I106" s="22">
        <v>-105.67059399999999</v>
      </c>
      <c r="J106" s="22" t="s">
        <v>873</v>
      </c>
      <c r="K106" s="22" t="s">
        <v>879</v>
      </c>
      <c r="L106" s="22" t="s">
        <v>878</v>
      </c>
      <c r="M106" s="22" t="s">
        <v>1386</v>
      </c>
      <c r="N106" s="70" t="s">
        <v>3393</v>
      </c>
      <c r="O106" s="70" t="s">
        <v>3394</v>
      </c>
      <c r="W106" s="34">
        <v>62.99</v>
      </c>
      <c r="X106" s="34">
        <v>0.62</v>
      </c>
      <c r="Y106" s="34">
        <v>15.26</v>
      </c>
      <c r="Z106" s="34">
        <v>4</v>
      </c>
      <c r="AA106" s="34">
        <v>0.06</v>
      </c>
      <c r="AB106" s="34">
        <v>1.1399999999999999</v>
      </c>
      <c r="AC106" s="34">
        <v>3.82</v>
      </c>
      <c r="AD106" s="34">
        <v>3.81</v>
      </c>
      <c r="AE106" s="34">
        <v>3.59</v>
      </c>
      <c r="AF106" s="34">
        <v>0.2</v>
      </c>
      <c r="AG106" s="34">
        <v>3.73</v>
      </c>
      <c r="AI106" s="34">
        <v>0.01</v>
      </c>
      <c r="AM106" s="34">
        <v>0.86</v>
      </c>
      <c r="AO106" s="34">
        <f t="shared" si="10"/>
        <v>100.09000000000002</v>
      </c>
      <c r="AP106" s="34" t="b">
        <f t="shared" si="8"/>
        <v>0</v>
      </c>
      <c r="AQ106" s="34" t="b">
        <f t="shared" si="9"/>
        <v>0</v>
      </c>
      <c r="AU106" s="34">
        <v>4.0000000000000001E-3</v>
      </c>
      <c r="AV106" s="34" t="s">
        <v>82</v>
      </c>
      <c r="AW106" s="34" t="s">
        <v>126</v>
      </c>
      <c r="AY106" s="34">
        <v>1950</v>
      </c>
      <c r="BA106" s="34">
        <v>0.02</v>
      </c>
      <c r="BC106" s="34" t="s">
        <v>82</v>
      </c>
      <c r="BD106" s="34">
        <v>5</v>
      </c>
      <c r="BE106" s="34">
        <v>30</v>
      </c>
      <c r="BF106" s="34">
        <v>1.7</v>
      </c>
      <c r="BG106" s="34">
        <v>33</v>
      </c>
      <c r="BH106" s="34">
        <v>18.899999999999999</v>
      </c>
      <c r="BI106" s="34" t="s">
        <v>83</v>
      </c>
      <c r="BJ106" s="34">
        <v>10.4</v>
      </c>
      <c r="BK106" s="34">
        <v>1.7000000000000001E-2</v>
      </c>
      <c r="BL106" s="34">
        <v>2.3E-2</v>
      </c>
      <c r="BM106" s="34" t="s">
        <v>84</v>
      </c>
      <c r="BN106" s="34">
        <v>8</v>
      </c>
      <c r="BO106" s="34">
        <v>14.5</v>
      </c>
      <c r="BP106" s="34">
        <v>4</v>
      </c>
      <c r="BQ106" s="34">
        <v>27</v>
      </c>
      <c r="BR106" s="34">
        <v>78.8</v>
      </c>
      <c r="BT106" s="34">
        <v>7.0000000000000007E-2</v>
      </c>
      <c r="BU106" s="34">
        <v>3.3</v>
      </c>
      <c r="BV106" s="34">
        <v>0.5</v>
      </c>
      <c r="BW106" s="34">
        <v>1</v>
      </c>
      <c r="BX106" s="34">
        <v>797</v>
      </c>
      <c r="BY106" s="34">
        <v>0.8</v>
      </c>
      <c r="BZ106" s="34" t="s">
        <v>120</v>
      </c>
      <c r="CA106" s="34">
        <v>14.45</v>
      </c>
      <c r="CB106" s="34">
        <v>0.04</v>
      </c>
      <c r="CC106" s="34">
        <v>2.5</v>
      </c>
      <c r="CD106" s="34">
        <v>54</v>
      </c>
      <c r="CE106" s="34">
        <v>1</v>
      </c>
      <c r="CF106" s="34">
        <v>24</v>
      </c>
      <c r="CG106" s="34">
        <v>444</v>
      </c>
      <c r="CH106" s="34">
        <v>20</v>
      </c>
      <c r="CI106" s="34">
        <v>51.2</v>
      </c>
      <c r="CJ106" s="34">
        <v>98.3</v>
      </c>
      <c r="CK106" s="34">
        <v>12.05</v>
      </c>
      <c r="CL106" s="34">
        <v>44.1</v>
      </c>
      <c r="CM106" s="34">
        <v>8.25</v>
      </c>
      <c r="CN106" s="34">
        <v>1.62</v>
      </c>
      <c r="CO106" s="34">
        <v>6.25</v>
      </c>
      <c r="CP106" s="34">
        <v>0.86</v>
      </c>
      <c r="CQ106" s="34">
        <v>4.3099999999999996</v>
      </c>
      <c r="CR106" s="34">
        <v>0.91</v>
      </c>
      <c r="CS106" s="34">
        <v>2.4700000000000002</v>
      </c>
      <c r="CT106" s="34">
        <v>0.36</v>
      </c>
      <c r="CU106" s="34">
        <v>2.58</v>
      </c>
      <c r="CV106" s="34">
        <v>0.4</v>
      </c>
      <c r="CW106" s="34">
        <f t="shared" si="6"/>
        <v>233.66000000000005</v>
      </c>
    </row>
    <row r="107" spans="1:101" x14ac:dyDescent="0.3">
      <c r="A107" s="22" t="s">
        <v>1484</v>
      </c>
      <c r="B107" s="22" t="s">
        <v>79</v>
      </c>
      <c r="C107" s="22" t="s">
        <v>2328</v>
      </c>
      <c r="D107" s="22" t="s">
        <v>1709</v>
      </c>
      <c r="E107" s="71">
        <v>42290</v>
      </c>
      <c r="F107" s="71">
        <v>42327</v>
      </c>
      <c r="G107" s="22" t="s">
        <v>1536</v>
      </c>
      <c r="H107" s="22">
        <v>33.842229000000003</v>
      </c>
      <c r="I107" s="22">
        <v>-105.670366</v>
      </c>
      <c r="J107" s="22" t="s">
        <v>873</v>
      </c>
      <c r="K107" s="22" t="s">
        <v>879</v>
      </c>
      <c r="L107" s="22" t="s">
        <v>878</v>
      </c>
      <c r="M107" s="22" t="s">
        <v>1384</v>
      </c>
      <c r="N107" s="70" t="s">
        <v>3393</v>
      </c>
      <c r="O107" s="70" t="s">
        <v>3394</v>
      </c>
      <c r="W107" s="34">
        <v>60.04</v>
      </c>
      <c r="X107" s="34">
        <v>0.41</v>
      </c>
      <c r="Y107" s="34">
        <v>14.56</v>
      </c>
      <c r="Z107" s="34">
        <v>11.98</v>
      </c>
      <c r="AA107" s="34">
        <v>0.03</v>
      </c>
      <c r="AB107" s="34">
        <v>1.4</v>
      </c>
      <c r="AC107" s="34">
        <v>1.31</v>
      </c>
      <c r="AD107" s="34">
        <v>3.6</v>
      </c>
      <c r="AE107" s="34">
        <v>4.55</v>
      </c>
      <c r="AF107" s="34">
        <v>0.24</v>
      </c>
      <c r="AG107" s="34">
        <v>0.91</v>
      </c>
      <c r="AI107" s="34" t="s">
        <v>120</v>
      </c>
      <c r="AM107" s="34">
        <v>0.02</v>
      </c>
      <c r="AO107" s="34">
        <f t="shared" si="10"/>
        <v>99.049999999999983</v>
      </c>
      <c r="AP107" s="34" t="b">
        <f t="shared" si="8"/>
        <v>0</v>
      </c>
      <c r="AQ107" s="34" t="b">
        <f t="shared" si="9"/>
        <v>0</v>
      </c>
      <c r="AU107" s="34">
        <v>7.2999999999999995E-2</v>
      </c>
      <c r="AV107" s="34">
        <v>0.8</v>
      </c>
      <c r="AW107" s="34">
        <v>0.1</v>
      </c>
      <c r="AY107" s="34">
        <v>1310</v>
      </c>
      <c r="BA107" s="34">
        <v>0.05</v>
      </c>
      <c r="BC107" s="34" t="s">
        <v>82</v>
      </c>
      <c r="BD107" s="34">
        <v>7</v>
      </c>
      <c r="BE107" s="34">
        <v>20</v>
      </c>
      <c r="BF107" s="34">
        <v>1.06</v>
      </c>
      <c r="BG107" s="34">
        <v>1345</v>
      </c>
      <c r="BH107" s="34">
        <v>21.1</v>
      </c>
      <c r="BI107" s="34" t="s">
        <v>83</v>
      </c>
      <c r="BJ107" s="34">
        <v>4.3</v>
      </c>
      <c r="BK107" s="34">
        <v>1.6E-2</v>
      </c>
      <c r="BL107" s="34">
        <v>1.7999999999999999E-2</v>
      </c>
      <c r="BM107" s="34" t="s">
        <v>84</v>
      </c>
      <c r="BN107" s="34">
        <v>10</v>
      </c>
      <c r="BO107" s="34">
        <v>11.8</v>
      </c>
      <c r="BP107" s="34">
        <v>7</v>
      </c>
      <c r="BQ107" s="34">
        <v>11</v>
      </c>
      <c r="BR107" s="34">
        <v>96</v>
      </c>
      <c r="BT107" s="34">
        <v>0.09</v>
      </c>
      <c r="BU107" s="34">
        <v>4.5999999999999996</v>
      </c>
      <c r="BV107" s="34">
        <v>0.7</v>
      </c>
      <c r="BW107" s="34">
        <v>1</v>
      </c>
      <c r="BX107" s="34">
        <v>573</v>
      </c>
      <c r="BY107" s="34">
        <v>0.6</v>
      </c>
      <c r="BZ107" s="34">
        <v>0.02</v>
      </c>
      <c r="CA107" s="34">
        <v>6.44</v>
      </c>
      <c r="CB107" s="34">
        <v>0.09</v>
      </c>
      <c r="CC107" s="34">
        <v>2.0099999999999998</v>
      </c>
      <c r="CD107" s="34">
        <v>61</v>
      </c>
      <c r="CE107" s="34">
        <v>1</v>
      </c>
      <c r="CF107" s="34">
        <v>19.899999999999999</v>
      </c>
      <c r="CG107" s="34">
        <v>157</v>
      </c>
      <c r="CH107" s="34">
        <v>29</v>
      </c>
      <c r="CI107" s="34">
        <v>26.6</v>
      </c>
      <c r="CJ107" s="34">
        <v>43.2</v>
      </c>
      <c r="CK107" s="34">
        <v>5.32</v>
      </c>
      <c r="CL107" s="34">
        <v>21.2</v>
      </c>
      <c r="CM107" s="34">
        <v>4.07</v>
      </c>
      <c r="CN107" s="34">
        <v>0.99</v>
      </c>
      <c r="CO107" s="34">
        <v>3.7</v>
      </c>
      <c r="CP107" s="34">
        <v>0.56999999999999995</v>
      </c>
      <c r="CQ107" s="34">
        <v>3.22</v>
      </c>
      <c r="CR107" s="34">
        <v>0.71</v>
      </c>
      <c r="CS107" s="34">
        <v>2.11</v>
      </c>
      <c r="CT107" s="34">
        <v>0.3</v>
      </c>
      <c r="CU107" s="34">
        <v>2.4700000000000002</v>
      </c>
      <c r="CV107" s="34">
        <v>0.37</v>
      </c>
      <c r="CW107" s="34">
        <f t="shared" si="6"/>
        <v>114.83</v>
      </c>
    </row>
    <row r="108" spans="1:101" x14ac:dyDescent="0.3">
      <c r="A108" s="22" t="s">
        <v>3411</v>
      </c>
      <c r="B108" s="22" t="s">
        <v>79</v>
      </c>
      <c r="C108" s="22" t="s">
        <v>2328</v>
      </c>
      <c r="D108" s="22" t="s">
        <v>2730</v>
      </c>
      <c r="E108" s="71">
        <v>42500</v>
      </c>
      <c r="F108" s="71"/>
      <c r="G108" s="22" t="s">
        <v>2866</v>
      </c>
      <c r="H108" s="22">
        <v>33.852960000000003</v>
      </c>
      <c r="I108" s="22">
        <v>-105.67475</v>
      </c>
      <c r="J108" s="22" t="s">
        <v>873</v>
      </c>
      <c r="K108" s="22" t="s">
        <v>879</v>
      </c>
      <c r="L108" s="22" t="s">
        <v>878</v>
      </c>
      <c r="M108" s="22" t="s">
        <v>165</v>
      </c>
      <c r="N108" s="70" t="s">
        <v>3393</v>
      </c>
      <c r="O108" s="70" t="s">
        <v>3394</v>
      </c>
      <c r="W108" s="34">
        <v>63</v>
      </c>
      <c r="X108" s="34">
        <v>0.52</v>
      </c>
      <c r="Y108" s="34">
        <v>16.399999999999999</v>
      </c>
      <c r="Z108" s="34">
        <v>6.5460000000000003</v>
      </c>
      <c r="AA108" s="34">
        <v>0.06</v>
      </c>
      <c r="AB108" s="34">
        <v>1.36</v>
      </c>
      <c r="AC108" s="34">
        <v>4.37</v>
      </c>
      <c r="AD108" s="34">
        <v>4.1900000000000004</v>
      </c>
      <c r="AE108" s="34">
        <v>2.79</v>
      </c>
      <c r="AF108" s="34">
        <v>0.3</v>
      </c>
      <c r="AG108" s="34">
        <v>1.41</v>
      </c>
      <c r="AI108" s="34" t="s">
        <v>120</v>
      </c>
      <c r="AO108" s="34">
        <f t="shared" si="10"/>
        <v>100.94600000000001</v>
      </c>
      <c r="AP108" s="34">
        <v>1.76</v>
      </c>
      <c r="AQ108" s="34">
        <v>4.6100000000000003</v>
      </c>
      <c r="AU108" s="34" t="s">
        <v>2384</v>
      </c>
      <c r="AV108" s="34" t="s">
        <v>121</v>
      </c>
      <c r="AW108" s="34" t="s">
        <v>121</v>
      </c>
      <c r="AY108" s="34">
        <v>1693</v>
      </c>
      <c r="AZ108" s="34">
        <v>1.3</v>
      </c>
      <c r="BA108" s="34" t="s">
        <v>439</v>
      </c>
      <c r="BC108" s="34" t="s">
        <v>126</v>
      </c>
      <c r="BD108" s="34">
        <v>4.4000000000000004</v>
      </c>
      <c r="BE108" s="34">
        <v>9</v>
      </c>
      <c r="BF108" s="34" t="s">
        <v>83</v>
      </c>
      <c r="BG108" s="34" t="s">
        <v>82</v>
      </c>
      <c r="BH108" s="34">
        <v>19.5</v>
      </c>
      <c r="BI108" s="34">
        <v>2</v>
      </c>
      <c r="BJ108" s="34">
        <v>5</v>
      </c>
      <c r="BM108" s="34">
        <v>5</v>
      </c>
      <c r="BN108" s="34">
        <v>0.4</v>
      </c>
      <c r="BO108" s="34">
        <v>14.2</v>
      </c>
      <c r="BP108" s="34">
        <v>3.7</v>
      </c>
      <c r="BQ108" s="34">
        <v>11.7</v>
      </c>
      <c r="BR108" s="34">
        <v>49.7</v>
      </c>
      <c r="BT108" s="34">
        <v>0.08</v>
      </c>
      <c r="BU108" s="34">
        <v>7.6</v>
      </c>
      <c r="BW108" s="34">
        <v>1.1000000000000001</v>
      </c>
      <c r="BX108" s="34">
        <v>962</v>
      </c>
      <c r="BY108" s="34">
        <v>0.7</v>
      </c>
      <c r="BZ108" s="34" t="s">
        <v>148</v>
      </c>
      <c r="CA108" s="34">
        <v>9.3000000000000007</v>
      </c>
      <c r="CB108" s="34">
        <v>0.3</v>
      </c>
      <c r="CC108" s="34">
        <v>1.51</v>
      </c>
      <c r="CD108" s="34">
        <v>60</v>
      </c>
      <c r="CE108" s="34">
        <v>0.7</v>
      </c>
      <c r="CF108" s="34">
        <v>24.8</v>
      </c>
      <c r="CG108" s="34">
        <v>185</v>
      </c>
      <c r="CH108" s="34">
        <v>27</v>
      </c>
      <c r="CI108" s="34">
        <v>50</v>
      </c>
      <c r="CJ108" s="34">
        <v>91.9</v>
      </c>
      <c r="CK108" s="34">
        <v>10</v>
      </c>
      <c r="CL108" s="34">
        <v>36.799999999999997</v>
      </c>
      <c r="CM108" s="34">
        <v>6.3</v>
      </c>
      <c r="CN108" s="34">
        <v>1.77</v>
      </c>
      <c r="CO108" s="34">
        <v>5.34</v>
      </c>
      <c r="CP108" s="34">
        <v>0.81</v>
      </c>
      <c r="CQ108" s="34">
        <v>4.47</v>
      </c>
      <c r="CR108" s="34">
        <v>0.93</v>
      </c>
      <c r="CS108" s="34">
        <v>2.75</v>
      </c>
      <c r="CT108" s="34">
        <v>0.41</v>
      </c>
      <c r="CU108" s="34">
        <v>2.8</v>
      </c>
      <c r="CV108" s="34">
        <v>0.45</v>
      </c>
      <c r="CW108" s="34">
        <f t="shared" ref="CW108:CW116" si="11">SUM(CI108:CV108)</f>
        <v>214.73000000000002</v>
      </c>
    </row>
    <row r="109" spans="1:101" x14ac:dyDescent="0.3">
      <c r="A109" s="22" t="s">
        <v>3412</v>
      </c>
      <c r="B109" s="22" t="s">
        <v>79</v>
      </c>
      <c r="C109" s="22" t="s">
        <v>2328</v>
      </c>
      <c r="D109" s="22" t="s">
        <v>2730</v>
      </c>
      <c r="E109" s="71">
        <v>42500</v>
      </c>
      <c r="F109" s="71"/>
      <c r="G109" s="22" t="s">
        <v>2866</v>
      </c>
      <c r="H109" s="22">
        <v>33.852960000000003</v>
      </c>
      <c r="I109" s="22">
        <v>-105.67475</v>
      </c>
      <c r="J109" s="22" t="s">
        <v>873</v>
      </c>
      <c r="K109" s="22" t="s">
        <v>879</v>
      </c>
      <c r="L109" s="22" t="s">
        <v>878</v>
      </c>
      <c r="M109" s="22" t="s">
        <v>165</v>
      </c>
      <c r="N109" s="70" t="s">
        <v>3393</v>
      </c>
      <c r="O109" s="70" t="s">
        <v>3394</v>
      </c>
      <c r="W109" s="34">
        <v>61.4</v>
      </c>
      <c r="X109" s="34">
        <v>0.63</v>
      </c>
      <c r="Y109" s="34">
        <v>16.100000000000001</v>
      </c>
      <c r="Z109" s="34">
        <v>7.1360000000000001</v>
      </c>
      <c r="AA109" s="34">
        <v>0.09</v>
      </c>
      <c r="AB109" s="34">
        <v>1.95</v>
      </c>
      <c r="AC109" s="34">
        <v>4.58</v>
      </c>
      <c r="AD109" s="34">
        <v>4.5599999999999996</v>
      </c>
      <c r="AE109" s="34">
        <v>2.78</v>
      </c>
      <c r="AF109" s="34">
        <v>0.36</v>
      </c>
      <c r="AG109" s="34">
        <v>1.61</v>
      </c>
      <c r="AI109" s="34" t="s">
        <v>120</v>
      </c>
      <c r="AO109" s="34">
        <f t="shared" si="10"/>
        <v>101.196</v>
      </c>
      <c r="AP109" s="34">
        <v>1.76</v>
      </c>
      <c r="AQ109" s="34">
        <v>5.2</v>
      </c>
      <c r="AU109" s="34" t="s">
        <v>2384</v>
      </c>
      <c r="AV109" s="34" t="s">
        <v>121</v>
      </c>
      <c r="AW109" s="34" t="s">
        <v>121</v>
      </c>
      <c r="AY109" s="34">
        <v>1785</v>
      </c>
      <c r="AZ109" s="34">
        <v>1.4</v>
      </c>
      <c r="BA109" s="34" t="s">
        <v>439</v>
      </c>
      <c r="BC109" s="34" t="s">
        <v>126</v>
      </c>
      <c r="BD109" s="34">
        <v>6.8</v>
      </c>
      <c r="BE109" s="34">
        <v>39</v>
      </c>
      <c r="BF109" s="34" t="s">
        <v>83</v>
      </c>
      <c r="BG109" s="34">
        <v>1.7</v>
      </c>
      <c r="BH109" s="34">
        <v>20.2</v>
      </c>
      <c r="BI109" s="34">
        <v>2</v>
      </c>
      <c r="BJ109" s="34">
        <v>5</v>
      </c>
      <c r="BM109" s="34">
        <v>4</v>
      </c>
      <c r="BN109" s="34">
        <v>0.49</v>
      </c>
      <c r="BO109" s="34">
        <v>15.5</v>
      </c>
      <c r="BP109" s="34">
        <v>9.4</v>
      </c>
      <c r="BQ109" s="34">
        <v>12.3</v>
      </c>
      <c r="BR109" s="34">
        <v>55.5</v>
      </c>
      <c r="BT109" s="34">
        <v>0.1</v>
      </c>
      <c r="BU109" s="34">
        <v>10.4</v>
      </c>
      <c r="BW109" s="34">
        <v>1.5</v>
      </c>
      <c r="BX109" s="34">
        <v>939</v>
      </c>
      <c r="BY109" s="34">
        <v>0.7</v>
      </c>
      <c r="BZ109" s="34" t="s">
        <v>148</v>
      </c>
      <c r="CA109" s="34">
        <v>8.1999999999999993</v>
      </c>
      <c r="CB109" s="34">
        <v>0.2</v>
      </c>
      <c r="CC109" s="34">
        <v>1.49</v>
      </c>
      <c r="CD109" s="34">
        <v>78</v>
      </c>
      <c r="CE109" s="34">
        <v>0.9</v>
      </c>
      <c r="CF109" s="34">
        <v>27.8</v>
      </c>
      <c r="CG109" s="34">
        <v>197</v>
      </c>
      <c r="CH109" s="34">
        <v>28</v>
      </c>
      <c r="CI109" s="34">
        <v>42.6</v>
      </c>
      <c r="CJ109" s="34">
        <v>84.1</v>
      </c>
      <c r="CK109" s="34">
        <v>8.52</v>
      </c>
      <c r="CL109" s="34">
        <v>32.799999999999997</v>
      </c>
      <c r="CM109" s="34">
        <v>6.2</v>
      </c>
      <c r="CN109" s="34">
        <v>1.89</v>
      </c>
      <c r="CO109" s="34">
        <v>5.82</v>
      </c>
      <c r="CP109" s="34">
        <v>0.86</v>
      </c>
      <c r="CQ109" s="34">
        <v>5.23</v>
      </c>
      <c r="CR109" s="34">
        <v>1.06</v>
      </c>
      <c r="CS109" s="34">
        <v>3.2</v>
      </c>
      <c r="CT109" s="34">
        <v>0.45</v>
      </c>
      <c r="CU109" s="34">
        <v>3.2</v>
      </c>
      <c r="CV109" s="34">
        <v>0.51</v>
      </c>
      <c r="CW109" s="34">
        <f t="shared" si="11"/>
        <v>196.43999999999991</v>
      </c>
    </row>
    <row r="110" spans="1:101" x14ac:dyDescent="0.3">
      <c r="A110" s="22" t="s">
        <v>3413</v>
      </c>
      <c r="B110" s="22" t="s">
        <v>79</v>
      </c>
      <c r="C110" s="22" t="s">
        <v>2328</v>
      </c>
      <c r="D110" s="22" t="s">
        <v>2730</v>
      </c>
      <c r="E110" s="71">
        <v>42500</v>
      </c>
      <c r="F110" s="71"/>
      <c r="G110" s="22" t="s">
        <v>2866</v>
      </c>
      <c r="H110" s="22">
        <v>33.840850600000003</v>
      </c>
      <c r="I110" s="22">
        <v>-105.67996359999999</v>
      </c>
      <c r="J110" s="22" t="s">
        <v>873</v>
      </c>
      <c r="K110" s="22" t="s">
        <v>879</v>
      </c>
      <c r="L110" s="22" t="s">
        <v>878</v>
      </c>
      <c r="M110" s="22" t="s">
        <v>165</v>
      </c>
      <c r="N110" s="70" t="s">
        <v>3393</v>
      </c>
      <c r="O110" s="70" t="s">
        <v>3394</v>
      </c>
      <c r="W110" s="34">
        <v>62.5</v>
      </c>
      <c r="X110" s="34">
        <v>0.52</v>
      </c>
      <c r="Y110" s="34">
        <v>16.399999999999999</v>
      </c>
      <c r="Z110" s="34">
        <v>6.1050000000000004</v>
      </c>
      <c r="AA110" s="34">
        <v>0.06</v>
      </c>
      <c r="AB110" s="34">
        <v>1.24</v>
      </c>
      <c r="AC110" s="34">
        <v>3.42</v>
      </c>
      <c r="AD110" s="34">
        <v>5.0599999999999996</v>
      </c>
      <c r="AE110" s="34">
        <v>3.33</v>
      </c>
      <c r="AF110" s="34">
        <v>0.35</v>
      </c>
      <c r="AG110" s="34">
        <v>1.64</v>
      </c>
      <c r="AI110" s="34">
        <v>0.01</v>
      </c>
      <c r="AO110" s="34">
        <f t="shared" si="10"/>
        <v>100.63500000000001</v>
      </c>
      <c r="AP110" s="34">
        <v>1.35</v>
      </c>
      <c r="AQ110" s="34">
        <v>4.62</v>
      </c>
      <c r="AU110" s="34">
        <v>1.4999999999999999E-2</v>
      </c>
      <c r="AV110" s="34" t="s">
        <v>121</v>
      </c>
      <c r="AW110" s="34" t="s">
        <v>121</v>
      </c>
      <c r="AY110" s="34">
        <v>1841</v>
      </c>
      <c r="AZ110" s="34">
        <v>1.6</v>
      </c>
      <c r="BA110" s="34">
        <v>0.05</v>
      </c>
      <c r="BC110" s="34" t="s">
        <v>126</v>
      </c>
      <c r="BD110" s="34">
        <v>5.9</v>
      </c>
      <c r="BE110" s="34">
        <v>8</v>
      </c>
      <c r="BF110" s="34" t="s">
        <v>83</v>
      </c>
      <c r="BG110" s="34">
        <v>4</v>
      </c>
      <c r="BH110" s="34">
        <v>20.7</v>
      </c>
      <c r="BI110" s="34">
        <v>2</v>
      </c>
      <c r="BJ110" s="34">
        <v>5</v>
      </c>
      <c r="BM110" s="34">
        <v>4</v>
      </c>
      <c r="BN110" s="34">
        <v>0.41</v>
      </c>
      <c r="BO110" s="34">
        <v>20.3</v>
      </c>
      <c r="BP110" s="34">
        <v>4.4000000000000004</v>
      </c>
      <c r="BQ110" s="34">
        <v>8.8000000000000007</v>
      </c>
      <c r="BR110" s="34">
        <v>45.7</v>
      </c>
      <c r="BT110" s="34">
        <v>0.08</v>
      </c>
      <c r="BU110" s="34">
        <v>7.9</v>
      </c>
      <c r="BW110" s="34">
        <v>1.2</v>
      </c>
      <c r="BX110" s="34">
        <v>1124</v>
      </c>
      <c r="BY110" s="34">
        <v>0.9</v>
      </c>
      <c r="BZ110" s="34">
        <v>0.11</v>
      </c>
      <c r="CA110" s="34">
        <v>12.4</v>
      </c>
      <c r="CB110" s="34">
        <v>0.1</v>
      </c>
      <c r="CC110" s="34">
        <v>2.2400000000000002</v>
      </c>
      <c r="CD110" s="34">
        <v>71</v>
      </c>
      <c r="CE110" s="34">
        <v>0.6</v>
      </c>
      <c r="CF110" s="34">
        <v>26.6</v>
      </c>
      <c r="CG110" s="34">
        <v>188</v>
      </c>
      <c r="CH110" s="34">
        <v>17</v>
      </c>
      <c r="CI110" s="34">
        <v>47.7</v>
      </c>
      <c r="CJ110" s="34">
        <v>91.2</v>
      </c>
      <c r="CK110" s="34">
        <v>10.1</v>
      </c>
      <c r="CL110" s="34">
        <v>38.299999999999997</v>
      </c>
      <c r="CM110" s="34">
        <v>6.7</v>
      </c>
      <c r="CN110" s="34">
        <v>1.91</v>
      </c>
      <c r="CO110" s="34">
        <v>5.98</v>
      </c>
      <c r="CP110" s="34">
        <v>0.84</v>
      </c>
      <c r="CQ110" s="34">
        <v>4.9400000000000004</v>
      </c>
      <c r="CR110" s="34">
        <v>1.04</v>
      </c>
      <c r="CS110" s="34">
        <v>3.04</v>
      </c>
      <c r="CT110" s="34">
        <v>0.43</v>
      </c>
      <c r="CU110" s="34">
        <v>2.9</v>
      </c>
      <c r="CV110" s="34">
        <v>0.46</v>
      </c>
      <c r="CW110" s="34">
        <f t="shared" si="11"/>
        <v>215.54</v>
      </c>
    </row>
    <row r="111" spans="1:101" x14ac:dyDescent="0.3">
      <c r="A111" s="22" t="s">
        <v>3414</v>
      </c>
      <c r="B111" s="22" t="s">
        <v>79</v>
      </c>
      <c r="C111" s="22" t="s">
        <v>2328</v>
      </c>
      <c r="D111" s="22" t="s">
        <v>2730</v>
      </c>
      <c r="E111" s="71">
        <v>42501</v>
      </c>
      <c r="F111" s="71"/>
      <c r="G111" s="22" t="s">
        <v>2866</v>
      </c>
      <c r="H111" s="22">
        <v>33.842354</v>
      </c>
      <c r="I111" s="22">
        <v>-105.67059399999999</v>
      </c>
      <c r="J111" s="22" t="s">
        <v>873</v>
      </c>
      <c r="K111" s="22" t="s">
        <v>879</v>
      </c>
      <c r="L111" s="22" t="s">
        <v>878</v>
      </c>
      <c r="M111" s="22" t="s">
        <v>1386</v>
      </c>
      <c r="N111" s="70" t="s">
        <v>3393</v>
      </c>
      <c r="O111" s="70" t="s">
        <v>3394</v>
      </c>
      <c r="W111" s="34">
        <v>47.3</v>
      </c>
      <c r="X111" s="34">
        <v>2.2000000000000002</v>
      </c>
      <c r="Y111" s="34">
        <v>13.4</v>
      </c>
      <c r="Z111" s="34">
        <v>16.585000000000001</v>
      </c>
      <c r="AA111" s="34">
        <v>0.13</v>
      </c>
      <c r="AB111" s="34">
        <v>5.56</v>
      </c>
      <c r="AC111" s="34">
        <v>10.7</v>
      </c>
      <c r="AD111" s="34">
        <v>2.82</v>
      </c>
      <c r="AE111" s="34">
        <v>0.87</v>
      </c>
      <c r="AF111" s="34">
        <v>0.52</v>
      </c>
      <c r="AG111" s="34">
        <v>5.26</v>
      </c>
      <c r="AI111" s="34">
        <v>0.09</v>
      </c>
      <c r="AO111" s="34">
        <f t="shared" si="10"/>
        <v>105.435</v>
      </c>
      <c r="AP111" s="34">
        <v>4.3499999999999996</v>
      </c>
      <c r="AQ111" s="34">
        <v>11.8</v>
      </c>
      <c r="AU111" s="34" t="s">
        <v>2384</v>
      </c>
      <c r="AV111" s="34" t="s">
        <v>121</v>
      </c>
      <c r="AW111" s="34" t="s">
        <v>121</v>
      </c>
      <c r="AY111" s="34">
        <v>646</v>
      </c>
      <c r="AZ111" s="34">
        <v>1</v>
      </c>
      <c r="BA111" s="34" t="s">
        <v>439</v>
      </c>
      <c r="BC111" s="34">
        <v>0.1</v>
      </c>
      <c r="BD111" s="34">
        <v>37.700000000000003</v>
      </c>
      <c r="BE111" s="34">
        <v>155</v>
      </c>
      <c r="BF111" s="34" t="s">
        <v>83</v>
      </c>
      <c r="BG111" s="34">
        <v>32.1</v>
      </c>
      <c r="BH111" s="34">
        <v>19.600000000000001</v>
      </c>
      <c r="BI111" s="34">
        <v>2</v>
      </c>
      <c r="BJ111" s="34">
        <v>4</v>
      </c>
      <c r="BM111" s="34">
        <v>6</v>
      </c>
      <c r="BN111" s="34">
        <v>0.41</v>
      </c>
      <c r="BO111" s="34">
        <v>6.5</v>
      </c>
      <c r="BP111" s="34">
        <v>53.5</v>
      </c>
      <c r="BQ111" s="34">
        <v>3.5</v>
      </c>
      <c r="BR111" s="34">
        <v>6.1</v>
      </c>
      <c r="BT111" s="34" t="s">
        <v>148</v>
      </c>
      <c r="BU111" s="34">
        <v>19.899999999999999</v>
      </c>
      <c r="BW111" s="34">
        <v>0.9</v>
      </c>
      <c r="BX111" s="34">
        <v>877</v>
      </c>
      <c r="BY111" s="34">
        <v>1.3</v>
      </c>
      <c r="BZ111" s="34" t="s">
        <v>148</v>
      </c>
      <c r="CA111" s="34">
        <v>2.5</v>
      </c>
      <c r="CB111" s="34" t="s">
        <v>126</v>
      </c>
      <c r="CC111" s="34">
        <v>0.56999999999999995</v>
      </c>
      <c r="CD111" s="34">
        <v>104</v>
      </c>
      <c r="CE111" s="34" t="s">
        <v>126</v>
      </c>
      <c r="CF111" s="34">
        <v>21.1</v>
      </c>
      <c r="CG111" s="34">
        <v>164</v>
      </c>
      <c r="CH111" s="34">
        <v>110</v>
      </c>
      <c r="CI111" s="34">
        <v>27.2</v>
      </c>
      <c r="CJ111" s="34">
        <v>57.8</v>
      </c>
      <c r="CK111" s="34">
        <v>7.1</v>
      </c>
      <c r="CL111" s="34">
        <v>29.4</v>
      </c>
      <c r="CM111" s="34">
        <v>6.2</v>
      </c>
      <c r="CN111" s="34">
        <v>2.04</v>
      </c>
      <c r="CO111" s="34">
        <v>6.14</v>
      </c>
      <c r="CP111" s="34">
        <v>0.87</v>
      </c>
      <c r="CQ111" s="34">
        <v>4.8600000000000003</v>
      </c>
      <c r="CR111" s="34">
        <v>0.89</v>
      </c>
      <c r="CS111" s="34">
        <v>2.2200000000000002</v>
      </c>
      <c r="CT111" s="34">
        <v>0.28000000000000003</v>
      </c>
      <c r="CU111" s="34">
        <v>1.7</v>
      </c>
      <c r="CV111" s="34">
        <v>0.25</v>
      </c>
      <c r="CW111" s="34">
        <f t="shared" si="11"/>
        <v>146.94999999999999</v>
      </c>
    </row>
    <row r="112" spans="1:101" x14ac:dyDescent="0.3">
      <c r="A112" s="22" t="s">
        <v>3415</v>
      </c>
      <c r="B112" s="22" t="s">
        <v>79</v>
      </c>
      <c r="C112" s="22" t="s">
        <v>2328</v>
      </c>
      <c r="D112" s="22" t="s">
        <v>2730</v>
      </c>
      <c r="E112" s="71">
        <v>42501</v>
      </c>
      <c r="F112" s="71"/>
      <c r="G112" s="22" t="s">
        <v>2866</v>
      </c>
      <c r="H112" s="22">
        <v>33.839042999999997</v>
      </c>
      <c r="I112" s="22">
        <v>-105.667531</v>
      </c>
      <c r="J112" s="22" t="s">
        <v>873</v>
      </c>
      <c r="K112" s="22" t="s">
        <v>879</v>
      </c>
      <c r="L112" s="22" t="s">
        <v>878</v>
      </c>
      <c r="M112" s="22" t="s">
        <v>165</v>
      </c>
      <c r="N112" s="70" t="s">
        <v>3393</v>
      </c>
      <c r="O112" s="70" t="s">
        <v>3394</v>
      </c>
      <c r="W112" s="34">
        <v>64.099999999999994</v>
      </c>
      <c r="X112" s="34">
        <v>0.52</v>
      </c>
      <c r="Y112" s="34">
        <v>16.3</v>
      </c>
      <c r="Z112" s="34">
        <v>6.277000000000001</v>
      </c>
      <c r="AA112" s="34">
        <v>0.04</v>
      </c>
      <c r="AB112" s="34">
        <v>1.69</v>
      </c>
      <c r="AC112" s="34">
        <v>4.1500000000000004</v>
      </c>
      <c r="AD112" s="34">
        <v>4.2699999999999996</v>
      </c>
      <c r="AE112" s="34">
        <v>3.92</v>
      </c>
      <c r="AF112" s="34">
        <v>0.3</v>
      </c>
      <c r="AG112" s="34">
        <v>1.26</v>
      </c>
      <c r="AI112" s="34" t="s">
        <v>120</v>
      </c>
      <c r="AO112" s="34">
        <f t="shared" si="10"/>
        <v>102.827</v>
      </c>
      <c r="AP112" s="34">
        <v>1.97</v>
      </c>
      <c r="AQ112" s="34">
        <v>4.1100000000000003</v>
      </c>
      <c r="AU112" s="34">
        <v>0.13500000000000001</v>
      </c>
      <c r="AV112" s="34" t="s">
        <v>121</v>
      </c>
      <c r="AW112" s="34" t="s">
        <v>121</v>
      </c>
      <c r="AY112" s="34">
        <v>2274</v>
      </c>
      <c r="AZ112" s="34">
        <v>1.6</v>
      </c>
      <c r="BA112" s="34">
        <v>0.11</v>
      </c>
      <c r="BC112" s="34" t="s">
        <v>126</v>
      </c>
      <c r="BD112" s="34">
        <v>4.2</v>
      </c>
      <c r="BE112" s="34">
        <v>9</v>
      </c>
      <c r="BF112" s="34" t="s">
        <v>83</v>
      </c>
      <c r="BG112" s="34">
        <v>5.6</v>
      </c>
      <c r="BH112" s="34">
        <v>19.2</v>
      </c>
      <c r="BI112" s="34">
        <v>2</v>
      </c>
      <c r="BJ112" s="34">
        <v>5</v>
      </c>
      <c r="BM112" s="34">
        <v>3</v>
      </c>
      <c r="BN112" s="34">
        <v>0.53</v>
      </c>
      <c r="BO112" s="34">
        <v>19.100000000000001</v>
      </c>
      <c r="BP112" s="34">
        <v>4</v>
      </c>
      <c r="BQ112" s="34">
        <v>14</v>
      </c>
      <c r="BR112" s="34">
        <v>67.5</v>
      </c>
      <c r="BT112" s="34">
        <v>0.08</v>
      </c>
      <c r="BU112" s="34">
        <v>8.9</v>
      </c>
      <c r="BW112" s="34">
        <v>1.6</v>
      </c>
      <c r="BX112" s="34">
        <v>1155</v>
      </c>
      <c r="BY112" s="34">
        <v>0.9</v>
      </c>
      <c r="BZ112" s="34">
        <v>0.06</v>
      </c>
      <c r="CA112" s="34">
        <v>9.6999999999999993</v>
      </c>
      <c r="CB112" s="34">
        <v>0.4</v>
      </c>
      <c r="CC112" s="34">
        <v>2.62</v>
      </c>
      <c r="CD112" s="34">
        <v>74</v>
      </c>
      <c r="CE112" s="34">
        <v>0.9</v>
      </c>
      <c r="CF112" s="34">
        <v>22.4</v>
      </c>
      <c r="CG112" s="34">
        <v>173</v>
      </c>
      <c r="CH112" s="34">
        <v>17</v>
      </c>
      <c r="CI112" s="34">
        <v>37.700000000000003</v>
      </c>
      <c r="CJ112" s="34">
        <v>69.7</v>
      </c>
      <c r="CK112" s="34">
        <v>7.56</v>
      </c>
      <c r="CL112" s="34">
        <v>28.5</v>
      </c>
      <c r="CM112" s="34">
        <v>5.0999999999999996</v>
      </c>
      <c r="CN112" s="34">
        <v>1.62</v>
      </c>
      <c r="CO112" s="34">
        <v>4.5999999999999996</v>
      </c>
      <c r="CP112" s="34">
        <v>0.7</v>
      </c>
      <c r="CQ112" s="34">
        <v>4.0999999999999996</v>
      </c>
      <c r="CR112" s="34">
        <v>0.85</v>
      </c>
      <c r="CS112" s="34">
        <v>2.5299999999999998</v>
      </c>
      <c r="CT112" s="34">
        <v>0.38</v>
      </c>
      <c r="CU112" s="34">
        <v>2.6</v>
      </c>
      <c r="CV112" s="34">
        <v>0.41</v>
      </c>
      <c r="CW112" s="34">
        <f t="shared" si="11"/>
        <v>166.34999999999997</v>
      </c>
    </row>
    <row r="113" spans="1:101" x14ac:dyDescent="0.3">
      <c r="A113" s="22" t="s">
        <v>3416</v>
      </c>
      <c r="B113" s="22" t="s">
        <v>79</v>
      </c>
      <c r="C113" s="22" t="s">
        <v>2328</v>
      </c>
      <c r="D113" s="22" t="s">
        <v>2730</v>
      </c>
      <c r="E113" s="71">
        <v>42501</v>
      </c>
      <c r="F113" s="71"/>
      <c r="G113" s="22" t="s">
        <v>2866</v>
      </c>
      <c r="H113" s="22">
        <v>33.839616999999997</v>
      </c>
      <c r="I113" s="22">
        <v>-105.674738</v>
      </c>
      <c r="J113" s="22" t="s">
        <v>873</v>
      </c>
      <c r="K113" s="22" t="s">
        <v>879</v>
      </c>
      <c r="L113" s="22" t="s">
        <v>878</v>
      </c>
      <c r="M113" s="22" t="s">
        <v>1485</v>
      </c>
      <c r="N113" s="70" t="s">
        <v>3393</v>
      </c>
      <c r="O113" s="70" t="s">
        <v>3394</v>
      </c>
      <c r="W113" s="34">
        <v>68.5</v>
      </c>
      <c r="X113" s="34">
        <v>0.35</v>
      </c>
      <c r="Y113" s="34">
        <v>15.4</v>
      </c>
      <c r="Z113" s="34">
        <v>4.76</v>
      </c>
      <c r="AA113" s="34" t="s">
        <v>120</v>
      </c>
      <c r="AB113" s="34">
        <v>0.99</v>
      </c>
      <c r="AC113" s="34">
        <v>2.36</v>
      </c>
      <c r="AD113" s="34">
        <v>3.85</v>
      </c>
      <c r="AE113" s="34">
        <v>3.9</v>
      </c>
      <c r="AF113" s="34">
        <v>0.2</v>
      </c>
      <c r="AG113" s="34">
        <v>1.36</v>
      </c>
      <c r="AI113" s="34">
        <v>0.6</v>
      </c>
      <c r="AO113" s="34">
        <f t="shared" si="10"/>
        <v>102.27</v>
      </c>
      <c r="AP113" s="34">
        <v>1.4</v>
      </c>
      <c r="AQ113" s="34">
        <v>3.22</v>
      </c>
      <c r="AU113" s="34">
        <v>1.7000000000000001E-2</v>
      </c>
      <c r="AV113" s="34" t="s">
        <v>121</v>
      </c>
      <c r="AW113" s="34" t="s">
        <v>121</v>
      </c>
      <c r="AY113" s="34">
        <v>1186</v>
      </c>
      <c r="AZ113" s="34">
        <v>1.9</v>
      </c>
      <c r="BA113" s="34">
        <v>0.16</v>
      </c>
      <c r="BC113" s="34" t="s">
        <v>126</v>
      </c>
      <c r="BD113" s="34">
        <v>6</v>
      </c>
      <c r="BE113" s="34">
        <v>9</v>
      </c>
      <c r="BF113" s="34" t="s">
        <v>83</v>
      </c>
      <c r="BG113" s="34">
        <v>97.7</v>
      </c>
      <c r="BH113" s="34">
        <v>17.600000000000001</v>
      </c>
      <c r="BI113" s="34">
        <v>2</v>
      </c>
      <c r="BJ113" s="34">
        <v>5</v>
      </c>
      <c r="BM113" s="34">
        <v>4</v>
      </c>
      <c r="BN113" s="34">
        <v>11.9</v>
      </c>
      <c r="BO113" s="34">
        <v>9.4</v>
      </c>
      <c r="BP113" s="34">
        <v>3.1</v>
      </c>
      <c r="BQ113" s="34">
        <v>11.4</v>
      </c>
      <c r="BR113" s="34">
        <v>74.7</v>
      </c>
      <c r="BT113" s="34">
        <v>0.1</v>
      </c>
      <c r="BU113" s="34">
        <v>6</v>
      </c>
      <c r="BW113" s="34">
        <v>1.1000000000000001</v>
      </c>
      <c r="BX113" s="34">
        <v>841</v>
      </c>
      <c r="BY113" s="34">
        <v>0.6</v>
      </c>
      <c r="BZ113" s="34">
        <v>0.06</v>
      </c>
      <c r="CA113" s="34">
        <v>5.4</v>
      </c>
      <c r="CB113" s="34">
        <v>0.3</v>
      </c>
      <c r="CC113" s="34">
        <v>1.58</v>
      </c>
      <c r="CD113" s="34">
        <v>38</v>
      </c>
      <c r="CE113" s="34">
        <v>3.6</v>
      </c>
      <c r="CF113" s="34">
        <v>17</v>
      </c>
      <c r="CG113" s="34">
        <v>160</v>
      </c>
      <c r="CH113" s="34">
        <v>13</v>
      </c>
      <c r="CI113" s="34">
        <v>28.9</v>
      </c>
      <c r="CJ113" s="34">
        <v>53.7</v>
      </c>
      <c r="CK113" s="34">
        <v>6.09</v>
      </c>
      <c r="CL113" s="34">
        <v>23.1</v>
      </c>
      <c r="CM113" s="34">
        <v>4</v>
      </c>
      <c r="CN113" s="34">
        <v>1.21</v>
      </c>
      <c r="CO113" s="34">
        <v>3.47</v>
      </c>
      <c r="CP113" s="34">
        <v>0.53</v>
      </c>
      <c r="CQ113" s="34">
        <v>3.16</v>
      </c>
      <c r="CR113" s="34">
        <v>0.64</v>
      </c>
      <c r="CS113" s="34">
        <v>1.83</v>
      </c>
      <c r="CT113" s="34">
        <v>0.28999999999999998</v>
      </c>
      <c r="CU113" s="34">
        <v>2.1</v>
      </c>
      <c r="CV113" s="34">
        <v>0.34</v>
      </c>
      <c r="CW113" s="34">
        <f t="shared" si="11"/>
        <v>129.35999999999999</v>
      </c>
    </row>
    <row r="114" spans="1:101" x14ac:dyDescent="0.3">
      <c r="A114" s="22" t="s">
        <v>3417</v>
      </c>
      <c r="B114" s="22" t="s">
        <v>79</v>
      </c>
      <c r="C114" s="22" t="s">
        <v>2328</v>
      </c>
      <c r="D114" s="22" t="s">
        <v>2730</v>
      </c>
      <c r="E114" s="71">
        <v>42501</v>
      </c>
      <c r="F114" s="71"/>
      <c r="G114" s="22" t="s">
        <v>2866</v>
      </c>
      <c r="H114" s="22">
        <v>33.839616999999997</v>
      </c>
      <c r="I114" s="22">
        <v>-105.674738</v>
      </c>
      <c r="J114" s="22" t="s">
        <v>873</v>
      </c>
      <c r="K114" s="22" t="s">
        <v>879</v>
      </c>
      <c r="L114" s="22" t="s">
        <v>878</v>
      </c>
      <c r="M114" s="22" t="s">
        <v>1485</v>
      </c>
      <c r="N114" s="70" t="s">
        <v>3393</v>
      </c>
      <c r="O114" s="70" t="s">
        <v>3394</v>
      </c>
      <c r="W114" s="34">
        <v>67.900000000000006</v>
      </c>
      <c r="X114" s="34">
        <v>0.45</v>
      </c>
      <c r="Y114" s="34">
        <v>16.899999999999999</v>
      </c>
      <c r="Z114" s="34">
        <v>3.01</v>
      </c>
      <c r="AA114" s="34" t="s">
        <v>120</v>
      </c>
      <c r="AB114" s="34">
        <v>0.34</v>
      </c>
      <c r="AC114" s="34">
        <v>1.5</v>
      </c>
      <c r="AD114" s="34">
        <v>7.22</v>
      </c>
      <c r="AE114" s="34">
        <v>1.05</v>
      </c>
      <c r="AF114" s="34">
        <v>0.25</v>
      </c>
      <c r="AG114" s="34">
        <v>1.94</v>
      </c>
      <c r="AI114" s="34">
        <v>0.64</v>
      </c>
      <c r="AO114" s="34">
        <f t="shared" si="10"/>
        <v>101.2</v>
      </c>
      <c r="AP114" s="34">
        <v>0.5</v>
      </c>
      <c r="AQ114" s="34">
        <v>2.46</v>
      </c>
      <c r="AU114" s="34">
        <v>6.3E-2</v>
      </c>
      <c r="AV114" s="34" t="s">
        <v>121</v>
      </c>
      <c r="AW114" s="34">
        <v>2</v>
      </c>
      <c r="AY114" s="34">
        <v>253</v>
      </c>
      <c r="AZ114" s="34">
        <v>1.7</v>
      </c>
      <c r="BA114" s="34">
        <v>0.36</v>
      </c>
      <c r="BC114" s="34">
        <v>0.1</v>
      </c>
      <c r="BD114" s="34">
        <v>5.2</v>
      </c>
      <c r="BE114" s="34">
        <v>10</v>
      </c>
      <c r="BF114" s="34" t="s">
        <v>83</v>
      </c>
      <c r="BG114" s="34">
        <v>37.299999999999997</v>
      </c>
      <c r="BH114" s="34">
        <v>21.5</v>
      </c>
      <c r="BI114" s="34">
        <v>2</v>
      </c>
      <c r="BJ114" s="34">
        <v>5</v>
      </c>
      <c r="BM114" s="34">
        <v>3</v>
      </c>
      <c r="BN114" s="34">
        <v>27.7</v>
      </c>
      <c r="BO114" s="34">
        <v>19</v>
      </c>
      <c r="BP114" s="34">
        <v>2.2000000000000002</v>
      </c>
      <c r="BQ114" s="34">
        <v>22</v>
      </c>
      <c r="BR114" s="34">
        <v>32.6</v>
      </c>
      <c r="BT114" s="34">
        <v>0.16</v>
      </c>
      <c r="BU114" s="34">
        <v>6.2</v>
      </c>
      <c r="BW114" s="34">
        <v>1.7</v>
      </c>
      <c r="BX114" s="34">
        <v>693</v>
      </c>
      <c r="BY114" s="34">
        <v>0.8</v>
      </c>
      <c r="BZ114" s="34">
        <v>0.14000000000000001</v>
      </c>
      <c r="CA114" s="34">
        <v>9.6</v>
      </c>
      <c r="CB114" s="34">
        <v>0.1</v>
      </c>
      <c r="CC114" s="34">
        <v>2.4900000000000002</v>
      </c>
      <c r="CD114" s="34">
        <v>52</v>
      </c>
      <c r="CE114" s="34">
        <v>3.7</v>
      </c>
      <c r="CF114" s="34">
        <v>19.5</v>
      </c>
      <c r="CG114" s="34">
        <v>177</v>
      </c>
      <c r="CH114" s="34">
        <v>8</v>
      </c>
      <c r="CI114" s="34">
        <v>52.5</v>
      </c>
      <c r="CJ114" s="34">
        <v>85.6</v>
      </c>
      <c r="CK114" s="34">
        <v>8.94</v>
      </c>
      <c r="CL114" s="34">
        <v>33.299999999999997</v>
      </c>
      <c r="CM114" s="34">
        <v>5.4</v>
      </c>
      <c r="CN114" s="34">
        <v>1.64</v>
      </c>
      <c r="CO114" s="34">
        <v>4.47</v>
      </c>
      <c r="CP114" s="34">
        <v>0.63</v>
      </c>
      <c r="CQ114" s="34">
        <v>3.83</v>
      </c>
      <c r="CR114" s="34">
        <v>0.74</v>
      </c>
      <c r="CS114" s="34">
        <v>2.16</v>
      </c>
      <c r="CT114" s="34">
        <v>0.31</v>
      </c>
      <c r="CU114" s="34">
        <v>2.1</v>
      </c>
      <c r="CV114" s="34">
        <v>0.34</v>
      </c>
      <c r="CW114" s="34">
        <f t="shared" si="11"/>
        <v>201.95999999999998</v>
      </c>
    </row>
    <row r="115" spans="1:101" x14ac:dyDescent="0.3">
      <c r="A115" s="22" t="s">
        <v>3418</v>
      </c>
      <c r="B115" s="22" t="s">
        <v>79</v>
      </c>
      <c r="C115" s="22" t="s">
        <v>2328</v>
      </c>
      <c r="D115" s="22" t="s">
        <v>2730</v>
      </c>
      <c r="E115" s="71">
        <v>42502</v>
      </c>
      <c r="F115" s="71"/>
      <c r="G115" s="22" t="s">
        <v>2866</v>
      </c>
      <c r="H115" s="22">
        <v>33.883639799999997</v>
      </c>
      <c r="I115" s="22">
        <v>-105.6425641</v>
      </c>
      <c r="J115" s="22" t="s">
        <v>873</v>
      </c>
      <c r="K115" s="22" t="s">
        <v>879</v>
      </c>
      <c r="L115" s="22" t="s">
        <v>878</v>
      </c>
      <c r="M115" s="22" t="s">
        <v>1390</v>
      </c>
      <c r="N115" s="70" t="s">
        <v>3393</v>
      </c>
      <c r="O115" s="70" t="s">
        <v>3394</v>
      </c>
      <c r="W115" s="34">
        <v>61.6</v>
      </c>
      <c r="X115" s="34">
        <v>0.61</v>
      </c>
      <c r="Y115" s="34">
        <v>16.5</v>
      </c>
      <c r="Z115" s="34">
        <v>6.6430000000000007</v>
      </c>
      <c r="AA115" s="34">
        <v>7.0000000000000007E-2</v>
      </c>
      <c r="AB115" s="34">
        <v>1.92</v>
      </c>
      <c r="AC115" s="34">
        <v>2.74</v>
      </c>
      <c r="AD115" s="34">
        <v>5.73</v>
      </c>
      <c r="AE115" s="34">
        <v>3.3</v>
      </c>
      <c r="AF115" s="34">
        <v>0.36</v>
      </c>
      <c r="AG115" s="34">
        <v>1.81</v>
      </c>
      <c r="AI115" s="34" t="s">
        <v>120</v>
      </c>
      <c r="AO115" s="34">
        <f t="shared" si="10"/>
        <v>101.283</v>
      </c>
      <c r="AP115" s="34">
        <v>1.43</v>
      </c>
      <c r="AQ115" s="34">
        <v>5.07</v>
      </c>
      <c r="AU115" s="34" t="s">
        <v>2384</v>
      </c>
      <c r="AV115" s="34" t="s">
        <v>121</v>
      </c>
      <c r="AW115" s="34" t="s">
        <v>121</v>
      </c>
      <c r="AY115" s="34">
        <v>1732</v>
      </c>
      <c r="AZ115" s="34">
        <v>1.8</v>
      </c>
      <c r="BA115" s="34">
        <v>0.06</v>
      </c>
      <c r="BC115" s="34" t="s">
        <v>126</v>
      </c>
      <c r="BD115" s="34">
        <v>10</v>
      </c>
      <c r="BE115" s="34">
        <v>19</v>
      </c>
      <c r="BF115" s="34" t="s">
        <v>83</v>
      </c>
      <c r="BG115" s="34">
        <v>8.6999999999999993</v>
      </c>
      <c r="BH115" s="34">
        <v>18.8</v>
      </c>
      <c r="BI115" s="34">
        <v>1</v>
      </c>
      <c r="BJ115" s="34">
        <v>5</v>
      </c>
      <c r="BM115" s="34">
        <v>4</v>
      </c>
      <c r="BN115" s="34">
        <v>0.45</v>
      </c>
      <c r="BO115" s="34">
        <v>10.199999999999999</v>
      </c>
      <c r="BP115" s="34">
        <v>10.4</v>
      </c>
      <c r="BQ115" s="34">
        <v>8.5</v>
      </c>
      <c r="BR115" s="34">
        <v>44.5</v>
      </c>
      <c r="BT115" s="34">
        <v>0.13</v>
      </c>
      <c r="BU115" s="34">
        <v>12.4</v>
      </c>
      <c r="BW115" s="34">
        <v>1</v>
      </c>
      <c r="BX115" s="34">
        <v>649</v>
      </c>
      <c r="BY115" s="34">
        <v>0.5</v>
      </c>
      <c r="BZ115" s="34" t="s">
        <v>148</v>
      </c>
      <c r="CA115" s="34">
        <v>6.9</v>
      </c>
      <c r="CB115" s="34">
        <v>0.2</v>
      </c>
      <c r="CC115" s="34">
        <v>0.69</v>
      </c>
      <c r="CD115" s="34">
        <v>92</v>
      </c>
      <c r="CE115" s="34">
        <v>0.5</v>
      </c>
      <c r="CF115" s="34">
        <v>24</v>
      </c>
      <c r="CG115" s="34">
        <v>193</v>
      </c>
      <c r="CH115" s="34">
        <v>13</v>
      </c>
      <c r="CI115" s="34">
        <v>40.1</v>
      </c>
      <c r="CJ115" s="34">
        <v>70.7</v>
      </c>
      <c r="CK115" s="34">
        <v>7.39</v>
      </c>
      <c r="CL115" s="34">
        <v>29.1</v>
      </c>
      <c r="CM115" s="34">
        <v>5.4</v>
      </c>
      <c r="CN115" s="34">
        <v>1.62</v>
      </c>
      <c r="CO115" s="34">
        <v>4.92</v>
      </c>
      <c r="CP115" s="34">
        <v>0.74</v>
      </c>
      <c r="CQ115" s="34">
        <v>4.4800000000000004</v>
      </c>
      <c r="CR115" s="34">
        <v>0.91</v>
      </c>
      <c r="CS115" s="34">
        <v>2.7</v>
      </c>
      <c r="CT115" s="34">
        <v>0.4</v>
      </c>
      <c r="CU115" s="34">
        <v>2.8</v>
      </c>
      <c r="CV115" s="34">
        <v>0.45</v>
      </c>
      <c r="CW115" s="34">
        <f t="shared" si="11"/>
        <v>171.71</v>
      </c>
    </row>
    <row r="116" spans="1:101" x14ac:dyDescent="0.3">
      <c r="A116" s="22" t="s">
        <v>3419</v>
      </c>
      <c r="B116" s="22" t="s">
        <v>79</v>
      </c>
      <c r="C116" s="22" t="s">
        <v>2328</v>
      </c>
      <c r="D116" s="22" t="s">
        <v>2730</v>
      </c>
      <c r="E116" s="71">
        <v>42502</v>
      </c>
      <c r="F116" s="71"/>
      <c r="G116" s="22" t="s">
        <v>2866</v>
      </c>
      <c r="H116" s="22">
        <v>33.883621499999997</v>
      </c>
      <c r="I116" s="22">
        <v>-105.63564340000001</v>
      </c>
      <c r="J116" s="22" t="s">
        <v>873</v>
      </c>
      <c r="K116" s="22" t="s">
        <v>879</v>
      </c>
      <c r="L116" s="22" t="s">
        <v>878</v>
      </c>
      <c r="M116" s="22" t="s">
        <v>1486</v>
      </c>
      <c r="N116" s="70" t="s">
        <v>3393</v>
      </c>
      <c r="O116" s="70" t="s">
        <v>3394</v>
      </c>
      <c r="W116" s="34">
        <v>75.599999999999994</v>
      </c>
      <c r="X116" s="34">
        <v>0.21</v>
      </c>
      <c r="Y116" s="34">
        <v>12</v>
      </c>
      <c r="Z116" s="34">
        <v>3.891</v>
      </c>
      <c r="AA116" s="34">
        <v>0.02</v>
      </c>
      <c r="AB116" s="34">
        <v>0.45</v>
      </c>
      <c r="AC116" s="34">
        <v>0.11</v>
      </c>
      <c r="AD116" s="34">
        <v>0.92</v>
      </c>
      <c r="AE116" s="34">
        <v>4.8600000000000003</v>
      </c>
      <c r="AF116" s="34">
        <v>0.05</v>
      </c>
      <c r="AG116" s="34">
        <v>2.89</v>
      </c>
      <c r="AI116" s="34">
        <v>0.5</v>
      </c>
      <c r="AO116" s="34">
        <f t="shared" si="10"/>
        <v>101.50099999999999</v>
      </c>
      <c r="AP116" s="34">
        <v>0.91</v>
      </c>
      <c r="AQ116" s="34">
        <v>2.89</v>
      </c>
      <c r="AU116" s="34">
        <v>6.0000000000000001E-3</v>
      </c>
      <c r="AV116" s="34" t="s">
        <v>121</v>
      </c>
      <c r="AW116" s="34">
        <v>6</v>
      </c>
      <c r="AY116" s="34">
        <v>362</v>
      </c>
      <c r="AZ116" s="34">
        <v>2.2000000000000002</v>
      </c>
      <c r="BA116" s="34">
        <v>2.2000000000000002</v>
      </c>
      <c r="BC116" s="34" t="s">
        <v>126</v>
      </c>
      <c r="BD116" s="34">
        <v>1.2</v>
      </c>
      <c r="BE116" s="34">
        <v>86</v>
      </c>
      <c r="BF116" s="34" t="s">
        <v>83</v>
      </c>
      <c r="BG116" s="34">
        <v>34.700000000000003</v>
      </c>
      <c r="BH116" s="34">
        <v>22.3</v>
      </c>
      <c r="BI116" s="34">
        <v>1</v>
      </c>
      <c r="BJ116" s="34">
        <v>9</v>
      </c>
      <c r="BM116" s="34">
        <v>14</v>
      </c>
      <c r="BN116" s="34">
        <v>26.1</v>
      </c>
      <c r="BO116" s="34">
        <v>29.4</v>
      </c>
      <c r="BP116" s="34">
        <v>32.6</v>
      </c>
      <c r="BQ116" s="34">
        <v>73.8</v>
      </c>
      <c r="BR116" s="34">
        <v>152</v>
      </c>
      <c r="BT116" s="34">
        <v>0.62</v>
      </c>
      <c r="BU116" s="34">
        <v>2.1</v>
      </c>
      <c r="BW116" s="34">
        <v>3.6</v>
      </c>
      <c r="BX116" s="34">
        <v>70.3</v>
      </c>
      <c r="BY116" s="34">
        <v>2</v>
      </c>
      <c r="BZ116" s="34">
        <v>0.89</v>
      </c>
      <c r="CA116" s="34">
        <v>8.8000000000000007</v>
      </c>
      <c r="CB116" s="34">
        <v>2.5</v>
      </c>
      <c r="CC116" s="34">
        <v>4.8499999999999996</v>
      </c>
      <c r="CD116" s="34">
        <v>17</v>
      </c>
      <c r="CE116" s="34">
        <v>4</v>
      </c>
      <c r="CF116" s="34">
        <v>44.2</v>
      </c>
      <c r="CG116" s="34">
        <v>281</v>
      </c>
      <c r="CH116" s="34">
        <v>42</v>
      </c>
      <c r="CI116" s="34">
        <v>40.9</v>
      </c>
      <c r="CJ116" s="34">
        <v>81.900000000000006</v>
      </c>
      <c r="CK116" s="34">
        <v>9.85</v>
      </c>
      <c r="CL116" s="34">
        <v>36.5</v>
      </c>
      <c r="CM116" s="34">
        <v>7.5</v>
      </c>
      <c r="CN116" s="34">
        <v>0.34</v>
      </c>
      <c r="CO116" s="34">
        <v>7.08</v>
      </c>
      <c r="CP116" s="34">
        <v>1.25</v>
      </c>
      <c r="CQ116" s="34">
        <v>7.9</v>
      </c>
      <c r="CR116" s="34">
        <v>1.77</v>
      </c>
      <c r="CS116" s="34">
        <v>5.2</v>
      </c>
      <c r="CT116" s="34">
        <v>0.8</v>
      </c>
      <c r="CU116" s="34">
        <v>5.3</v>
      </c>
      <c r="CV116" s="34">
        <v>0.83</v>
      </c>
      <c r="CW116" s="34">
        <f t="shared" si="11"/>
        <v>207.12000000000006</v>
      </c>
    </row>
    <row r="117" spans="1:101" x14ac:dyDescent="0.3">
      <c r="A117" s="22" t="s">
        <v>78</v>
      </c>
      <c r="B117" s="22" t="s">
        <v>79</v>
      </c>
      <c r="C117" s="22" t="s">
        <v>2328</v>
      </c>
      <c r="D117" s="22" t="s">
        <v>1709</v>
      </c>
      <c r="E117" s="71">
        <v>42319</v>
      </c>
      <c r="F117" s="71">
        <v>42766</v>
      </c>
      <c r="G117" s="22" t="s">
        <v>1345</v>
      </c>
      <c r="H117" s="22">
        <v>33.8525378</v>
      </c>
      <c r="I117" s="22">
        <v>-105.65698879999999</v>
      </c>
      <c r="J117" s="22" t="s">
        <v>873</v>
      </c>
      <c r="K117" s="22" t="s">
        <v>879</v>
      </c>
      <c r="L117" s="22" t="s">
        <v>878</v>
      </c>
      <c r="N117" s="70" t="s">
        <v>3393</v>
      </c>
      <c r="O117" s="70" t="s">
        <v>3394</v>
      </c>
      <c r="Q117" s="22" t="s">
        <v>80</v>
      </c>
      <c r="S117" s="22" t="s">
        <v>81</v>
      </c>
      <c r="W117" s="34">
        <v>69.13</v>
      </c>
      <c r="X117" s="34">
        <v>0.34</v>
      </c>
      <c r="Y117" s="34">
        <v>16.86</v>
      </c>
      <c r="Z117" s="34">
        <v>1.27</v>
      </c>
      <c r="AA117" s="34">
        <v>0.03</v>
      </c>
      <c r="AB117" s="34">
        <v>0.63</v>
      </c>
      <c r="AC117" s="34">
        <v>1.01</v>
      </c>
      <c r="AD117" s="34">
        <v>9.06</v>
      </c>
      <c r="AE117" s="34">
        <v>0.25</v>
      </c>
      <c r="AF117" s="34">
        <v>0.21</v>
      </c>
      <c r="AG117" s="34">
        <v>1.07</v>
      </c>
      <c r="AI117" s="34">
        <v>0.01</v>
      </c>
      <c r="AM117" s="34">
        <v>0.16</v>
      </c>
      <c r="AO117" s="34">
        <f t="shared" si="10"/>
        <v>100.02999999999999</v>
      </c>
      <c r="AU117" s="34">
        <v>0.218</v>
      </c>
      <c r="AV117" s="34">
        <v>1.1000000000000001</v>
      </c>
      <c r="AW117" s="34">
        <v>0.4</v>
      </c>
      <c r="AY117" s="34">
        <v>70.2</v>
      </c>
      <c r="BA117" s="34">
        <v>0.4</v>
      </c>
      <c r="BC117" s="34" t="s">
        <v>82</v>
      </c>
      <c r="BD117" s="34">
        <v>12</v>
      </c>
      <c r="BE117" s="34">
        <v>20</v>
      </c>
      <c r="BF117" s="34">
        <v>0.11</v>
      </c>
      <c r="BG117" s="34">
        <v>3570</v>
      </c>
      <c r="BH117" s="34">
        <v>21.6</v>
      </c>
      <c r="BI117" s="34" t="s">
        <v>83</v>
      </c>
      <c r="BJ117" s="34">
        <v>4.3</v>
      </c>
      <c r="BK117" s="34">
        <v>8.0000000000000002E-3</v>
      </c>
      <c r="BL117" s="34">
        <v>8.4000000000000005E-2</v>
      </c>
      <c r="BM117" s="34" t="s">
        <v>84</v>
      </c>
      <c r="BN117" s="34">
        <v>1</v>
      </c>
      <c r="BO117" s="34">
        <v>19.5</v>
      </c>
      <c r="BP117" s="34">
        <v>9</v>
      </c>
      <c r="BQ117" s="34">
        <v>113</v>
      </c>
      <c r="BR117" s="34">
        <v>6.8</v>
      </c>
      <c r="BS117" s="34" t="s">
        <v>134</v>
      </c>
      <c r="BT117" s="34">
        <v>0.1</v>
      </c>
      <c r="BU117" s="34">
        <v>2.4</v>
      </c>
      <c r="BV117" s="34">
        <v>0.2</v>
      </c>
      <c r="BW117" s="34">
        <v>1</v>
      </c>
      <c r="BX117" s="34">
        <v>202</v>
      </c>
      <c r="BY117" s="34">
        <v>0.9</v>
      </c>
      <c r="BZ117" s="34">
        <v>0.01</v>
      </c>
      <c r="CA117" s="34">
        <v>7.12</v>
      </c>
      <c r="CB117" s="34" t="s">
        <v>85</v>
      </c>
      <c r="CC117" s="34">
        <v>2.61</v>
      </c>
      <c r="CD117" s="34">
        <v>44</v>
      </c>
      <c r="CE117" s="34">
        <v>10</v>
      </c>
      <c r="CF117" s="34">
        <v>16.899999999999999</v>
      </c>
      <c r="CG117" s="34">
        <v>161</v>
      </c>
      <c r="CH117" s="34">
        <v>28</v>
      </c>
      <c r="CI117" s="34">
        <v>38.200000000000003</v>
      </c>
      <c r="CJ117" s="34">
        <v>69.2</v>
      </c>
      <c r="CK117" s="34">
        <v>7.69</v>
      </c>
      <c r="CL117" s="34">
        <v>27</v>
      </c>
      <c r="CM117" s="34">
        <v>4.8099999999999996</v>
      </c>
      <c r="CN117" s="34">
        <v>1.1599999999999999</v>
      </c>
      <c r="CO117" s="34">
        <v>3.53</v>
      </c>
      <c r="CP117" s="34">
        <v>0.5</v>
      </c>
      <c r="CQ117" s="34">
        <v>2.96</v>
      </c>
      <c r="CR117" s="34">
        <v>0.63</v>
      </c>
      <c r="CS117" s="34">
        <v>1.79</v>
      </c>
      <c r="CT117" s="34">
        <v>0.27</v>
      </c>
      <c r="CU117" s="34">
        <v>1.81</v>
      </c>
      <c r="CV117" s="34">
        <v>0.28999999999999998</v>
      </c>
      <c r="CW117" s="34">
        <f t="shared" ref="CW117:CW148" si="12">SUM(CI117:CV117)</f>
        <v>159.84</v>
      </c>
    </row>
    <row r="118" spans="1:101" x14ac:dyDescent="0.3">
      <c r="A118" s="22" t="s">
        <v>86</v>
      </c>
      <c r="B118" s="22" t="s">
        <v>79</v>
      </c>
      <c r="C118" s="22" t="s">
        <v>2328</v>
      </c>
      <c r="D118" s="22" t="s">
        <v>1709</v>
      </c>
      <c r="F118" s="71">
        <v>42766</v>
      </c>
      <c r="G118" s="22" t="s">
        <v>1345</v>
      </c>
      <c r="H118" s="22">
        <v>33.839042999999997</v>
      </c>
      <c r="I118" s="22">
        <v>-105.667531</v>
      </c>
      <c r="J118" s="22" t="s">
        <v>873</v>
      </c>
      <c r="K118" s="22" t="s">
        <v>879</v>
      </c>
      <c r="L118" s="22" t="s">
        <v>878</v>
      </c>
      <c r="N118" s="70" t="s">
        <v>3393</v>
      </c>
      <c r="O118" s="70" t="s">
        <v>3394</v>
      </c>
      <c r="Q118" s="22" t="s">
        <v>87</v>
      </c>
      <c r="S118" s="22" t="s">
        <v>88</v>
      </c>
      <c r="T118" s="22">
        <v>3.43</v>
      </c>
      <c r="U118" s="22">
        <v>304.8</v>
      </c>
      <c r="V118" s="22">
        <v>3.282</v>
      </c>
      <c r="W118" s="34">
        <v>63.29</v>
      </c>
      <c r="X118" s="34">
        <v>0.52</v>
      </c>
      <c r="Y118" s="34">
        <v>16.059999999999999</v>
      </c>
      <c r="Z118" s="34">
        <v>5.73</v>
      </c>
      <c r="AA118" s="34">
        <v>0.03</v>
      </c>
      <c r="AB118" s="34">
        <v>1.1399999999999999</v>
      </c>
      <c r="AC118" s="34">
        <v>1.64</v>
      </c>
      <c r="AD118" s="34">
        <v>7.16</v>
      </c>
      <c r="AE118" s="34">
        <v>1.1200000000000001</v>
      </c>
      <c r="AF118" s="34">
        <v>0.28999999999999998</v>
      </c>
      <c r="AG118" s="34">
        <v>2.9</v>
      </c>
      <c r="AI118" s="34">
        <v>0.43</v>
      </c>
      <c r="AM118" s="34">
        <v>0.36</v>
      </c>
      <c r="AO118" s="34">
        <f t="shared" si="10"/>
        <v>100.67000000000003</v>
      </c>
      <c r="AU118" s="34">
        <v>1.4</v>
      </c>
      <c r="AV118" s="34" t="s">
        <v>82</v>
      </c>
      <c r="AW118" s="34">
        <v>0.8</v>
      </c>
      <c r="AY118" s="34">
        <v>681</v>
      </c>
      <c r="BA118" s="34">
        <v>0.56999999999999995</v>
      </c>
      <c r="BC118" s="34" t="s">
        <v>82</v>
      </c>
      <c r="BD118" s="34">
        <v>5</v>
      </c>
      <c r="BE118" s="34">
        <v>10</v>
      </c>
      <c r="BF118" s="34">
        <v>0.96</v>
      </c>
      <c r="BG118" s="34">
        <v>93</v>
      </c>
      <c r="BH118" s="34">
        <v>23.2</v>
      </c>
      <c r="BI118" s="34" t="s">
        <v>83</v>
      </c>
      <c r="BJ118" s="34">
        <v>5.2</v>
      </c>
      <c r="BK118" s="34">
        <v>6.8000000000000005E-2</v>
      </c>
      <c r="BL118" s="34">
        <v>9.7000000000000003E-2</v>
      </c>
      <c r="BM118" s="34">
        <v>10</v>
      </c>
      <c r="BN118" s="34">
        <v>3</v>
      </c>
      <c r="BO118" s="34">
        <v>19.5</v>
      </c>
      <c r="BP118" s="34">
        <v>5</v>
      </c>
      <c r="BQ118" s="34">
        <v>20</v>
      </c>
      <c r="BR118" s="34">
        <v>25.2</v>
      </c>
      <c r="BS118" s="34" t="s">
        <v>134</v>
      </c>
      <c r="BT118" s="34">
        <v>0.13</v>
      </c>
      <c r="BU118" s="34">
        <v>4</v>
      </c>
      <c r="BV118" s="34">
        <v>0.5</v>
      </c>
      <c r="BW118" s="34">
        <v>3</v>
      </c>
      <c r="BX118" s="34">
        <v>558</v>
      </c>
      <c r="BY118" s="34">
        <v>0.9</v>
      </c>
      <c r="BZ118" s="34">
        <v>0.39</v>
      </c>
      <c r="CA118" s="34">
        <v>10.8</v>
      </c>
      <c r="CB118" s="34">
        <v>0.03</v>
      </c>
      <c r="CC118" s="34">
        <v>2.2000000000000002</v>
      </c>
      <c r="CD118" s="34">
        <v>93</v>
      </c>
      <c r="CE118" s="34">
        <v>20</v>
      </c>
      <c r="CF118" s="34">
        <v>23.9</v>
      </c>
      <c r="CG118" s="34">
        <v>201</v>
      </c>
      <c r="CH118" s="34">
        <v>25</v>
      </c>
      <c r="CI118" s="34">
        <v>40.1</v>
      </c>
      <c r="CJ118" s="34">
        <v>83.5</v>
      </c>
      <c r="CK118" s="34">
        <v>9.94</v>
      </c>
      <c r="CL118" s="34">
        <v>36</v>
      </c>
      <c r="CM118" s="34">
        <v>6.96</v>
      </c>
      <c r="CN118" s="34">
        <v>1.69</v>
      </c>
      <c r="CO118" s="34">
        <v>5.0199999999999996</v>
      </c>
      <c r="CP118" s="34">
        <v>0.75</v>
      </c>
      <c r="CQ118" s="34">
        <v>4.18</v>
      </c>
      <c r="CR118" s="34">
        <v>0.89</v>
      </c>
      <c r="CS118" s="34">
        <v>2.61</v>
      </c>
      <c r="CT118" s="34">
        <v>0.39</v>
      </c>
      <c r="CU118" s="34">
        <v>2.62</v>
      </c>
      <c r="CV118" s="34">
        <v>0.4</v>
      </c>
      <c r="CW118" s="34">
        <f t="shared" si="12"/>
        <v>195.05</v>
      </c>
    </row>
    <row r="119" spans="1:101" x14ac:dyDescent="0.3">
      <c r="A119" s="22" t="s">
        <v>89</v>
      </c>
      <c r="B119" s="22" t="s">
        <v>79</v>
      </c>
      <c r="C119" s="22" t="s">
        <v>2328</v>
      </c>
      <c r="D119" s="22" t="s">
        <v>1709</v>
      </c>
      <c r="E119" s="71">
        <v>42537</v>
      </c>
      <c r="F119" s="71">
        <v>42766</v>
      </c>
      <c r="G119" s="22" t="s">
        <v>1345</v>
      </c>
      <c r="H119" s="22">
        <v>33.841165099999998</v>
      </c>
      <c r="I119" s="22">
        <v>-105.6719681</v>
      </c>
      <c r="J119" s="22" t="s">
        <v>873</v>
      </c>
      <c r="K119" s="22" t="s">
        <v>879</v>
      </c>
      <c r="L119" s="22" t="s">
        <v>878</v>
      </c>
      <c r="N119" s="70" t="s">
        <v>3393</v>
      </c>
      <c r="O119" s="70" t="s">
        <v>3394</v>
      </c>
      <c r="Q119" s="22" t="s">
        <v>90</v>
      </c>
      <c r="S119" s="22" t="s">
        <v>91</v>
      </c>
      <c r="T119" s="22">
        <v>5.92</v>
      </c>
      <c r="U119" s="22">
        <v>232.4</v>
      </c>
      <c r="W119" s="34">
        <v>64.349999999999994</v>
      </c>
      <c r="X119" s="34">
        <v>0.46</v>
      </c>
      <c r="Y119" s="34">
        <v>15.27</v>
      </c>
      <c r="Z119" s="34">
        <v>5.46</v>
      </c>
      <c r="AA119" s="34">
        <v>0.05</v>
      </c>
      <c r="AB119" s="34">
        <v>0.93</v>
      </c>
      <c r="AC119" s="34">
        <v>2.04</v>
      </c>
      <c r="AD119" s="34">
        <v>3.39</v>
      </c>
      <c r="AE119" s="34">
        <v>3.58</v>
      </c>
      <c r="AF119" s="34">
        <v>0.25</v>
      </c>
      <c r="AG119" s="34">
        <v>2.71</v>
      </c>
      <c r="AI119" s="34">
        <v>0.09</v>
      </c>
      <c r="AM119" s="34">
        <v>0.38</v>
      </c>
      <c r="AO119" s="34">
        <f t="shared" si="10"/>
        <v>98.95999999999998</v>
      </c>
      <c r="AU119" s="34">
        <v>3.5000000000000003E-2</v>
      </c>
      <c r="AV119" s="34" t="s">
        <v>82</v>
      </c>
      <c r="AW119" s="34">
        <v>0.7</v>
      </c>
      <c r="AY119" s="34">
        <v>1685</v>
      </c>
      <c r="BA119" s="34">
        <v>0.35</v>
      </c>
      <c r="BC119" s="34" t="s">
        <v>82</v>
      </c>
      <c r="BD119" s="34">
        <v>14</v>
      </c>
      <c r="BE119" s="34">
        <v>20</v>
      </c>
      <c r="BF119" s="34">
        <v>2.08</v>
      </c>
      <c r="BG119" s="34">
        <v>450</v>
      </c>
      <c r="BH119" s="34">
        <v>20.9</v>
      </c>
      <c r="BI119" s="34" t="s">
        <v>83</v>
      </c>
      <c r="BJ119" s="34">
        <v>5.0999999999999996</v>
      </c>
      <c r="BK119" s="34">
        <v>0.32800000000000001</v>
      </c>
      <c r="BL119" s="34">
        <v>3.3000000000000002E-2</v>
      </c>
      <c r="BM119" s="34">
        <v>10</v>
      </c>
      <c r="BN119" s="34">
        <v>21</v>
      </c>
      <c r="BO119" s="34">
        <v>14.1</v>
      </c>
      <c r="BP119" s="34">
        <v>7</v>
      </c>
      <c r="BQ119" s="34">
        <v>27</v>
      </c>
      <c r="BR119" s="34">
        <v>85.2</v>
      </c>
      <c r="BS119" s="34">
        <v>5.0000000000000001E-3</v>
      </c>
      <c r="BT119" s="34">
        <v>0.13</v>
      </c>
      <c r="BU119" s="34">
        <v>4</v>
      </c>
      <c r="BV119" s="34">
        <v>1.1000000000000001</v>
      </c>
      <c r="BW119" s="34">
        <v>2</v>
      </c>
      <c r="BX119" s="34">
        <v>676</v>
      </c>
      <c r="BY119" s="34">
        <v>0.7</v>
      </c>
      <c r="BZ119" s="34">
        <v>0.21</v>
      </c>
      <c r="CA119" s="34">
        <v>7.42</v>
      </c>
      <c r="CB119" s="34">
        <v>0.08</v>
      </c>
      <c r="CC119" s="34">
        <v>2.06</v>
      </c>
      <c r="CD119" s="34">
        <v>78</v>
      </c>
      <c r="CE119" s="34">
        <v>4</v>
      </c>
      <c r="CF119" s="34">
        <v>26.2</v>
      </c>
      <c r="CG119" s="34">
        <v>195</v>
      </c>
      <c r="CH119" s="34">
        <v>29</v>
      </c>
      <c r="CI119" s="34">
        <v>43.4</v>
      </c>
      <c r="CJ119" s="34">
        <v>80</v>
      </c>
      <c r="CK119" s="34">
        <v>8.82</v>
      </c>
      <c r="CL119" s="34">
        <v>31.7</v>
      </c>
      <c r="CM119" s="34">
        <v>6.71</v>
      </c>
      <c r="CN119" s="34">
        <v>1.81</v>
      </c>
      <c r="CO119" s="34">
        <v>5.08</v>
      </c>
      <c r="CP119" s="34">
        <v>0.72</v>
      </c>
      <c r="CQ119" s="34">
        <v>4.5199999999999996</v>
      </c>
      <c r="CR119" s="34">
        <v>0.92</v>
      </c>
      <c r="CS119" s="34">
        <v>2.92</v>
      </c>
      <c r="CT119" s="34">
        <v>0.41</v>
      </c>
      <c r="CU119" s="34">
        <v>2.74</v>
      </c>
      <c r="CV119" s="34">
        <v>0.41</v>
      </c>
      <c r="CW119" s="34">
        <f t="shared" si="12"/>
        <v>190.16</v>
      </c>
    </row>
    <row r="120" spans="1:101" x14ac:dyDescent="0.3">
      <c r="A120" s="22" t="s">
        <v>92</v>
      </c>
      <c r="B120" s="22" t="s">
        <v>79</v>
      </c>
      <c r="C120" s="22" t="s">
        <v>2328</v>
      </c>
      <c r="D120" s="22" t="s">
        <v>1709</v>
      </c>
      <c r="E120" s="71">
        <v>42537</v>
      </c>
      <c r="F120" s="71">
        <v>42766</v>
      </c>
      <c r="G120" s="22" t="s">
        <v>1345</v>
      </c>
      <c r="H120" s="22">
        <v>33.841165099999998</v>
      </c>
      <c r="I120" s="22">
        <v>-105.6719681</v>
      </c>
      <c r="J120" s="22" t="s">
        <v>873</v>
      </c>
      <c r="K120" s="22" t="s">
        <v>879</v>
      </c>
      <c r="L120" s="22" t="s">
        <v>878</v>
      </c>
      <c r="N120" s="70" t="s">
        <v>3393</v>
      </c>
      <c r="O120" s="70" t="s">
        <v>3394</v>
      </c>
      <c r="Q120" s="22" t="s">
        <v>87</v>
      </c>
      <c r="S120" s="22" t="s">
        <v>91</v>
      </c>
      <c r="T120" s="22">
        <v>5.92</v>
      </c>
      <c r="U120" s="22">
        <v>232.4</v>
      </c>
      <c r="W120" s="34">
        <v>65.569999999999993</v>
      </c>
      <c r="X120" s="34">
        <v>0.46</v>
      </c>
      <c r="Y120" s="34">
        <v>15.46</v>
      </c>
      <c r="Z120" s="34">
        <v>5.29</v>
      </c>
      <c r="AA120" s="34">
        <v>0.05</v>
      </c>
      <c r="AB120" s="34">
        <v>0.9</v>
      </c>
      <c r="AC120" s="34">
        <v>2.04</v>
      </c>
      <c r="AD120" s="34">
        <v>3.46</v>
      </c>
      <c r="AE120" s="34">
        <v>3.59</v>
      </c>
      <c r="AF120" s="34">
        <v>0.25</v>
      </c>
      <c r="AG120" s="34">
        <v>2.5499999999999998</v>
      </c>
      <c r="AI120" s="34">
        <v>0.08</v>
      </c>
      <c r="AM120" s="34">
        <v>0.33</v>
      </c>
      <c r="AO120" s="34">
        <f t="shared" si="10"/>
        <v>100.02999999999999</v>
      </c>
      <c r="AU120" s="34">
        <v>0.03</v>
      </c>
      <c r="AV120" s="34" t="s">
        <v>82</v>
      </c>
      <c r="AW120" s="34">
        <v>0.8</v>
      </c>
      <c r="AY120" s="34">
        <v>1670</v>
      </c>
      <c r="BA120" s="34">
        <v>0.39</v>
      </c>
      <c r="BC120" s="34" t="s">
        <v>82</v>
      </c>
      <c r="BD120" s="34">
        <v>13</v>
      </c>
      <c r="BE120" s="34">
        <v>20</v>
      </c>
      <c r="BF120" s="34">
        <v>2</v>
      </c>
      <c r="BG120" s="34">
        <v>440</v>
      </c>
      <c r="BH120" s="34">
        <v>21.1</v>
      </c>
      <c r="BI120" s="34" t="s">
        <v>83</v>
      </c>
      <c r="BJ120" s="34">
        <v>4.9000000000000004</v>
      </c>
      <c r="BK120" s="34">
        <v>0.312</v>
      </c>
      <c r="BL120" s="34">
        <v>3.4000000000000002E-2</v>
      </c>
      <c r="BM120" s="34">
        <v>10</v>
      </c>
      <c r="BN120" s="34">
        <v>20</v>
      </c>
      <c r="BO120" s="34">
        <v>13.7</v>
      </c>
      <c r="BP120" s="34">
        <v>7</v>
      </c>
      <c r="BQ120" s="34">
        <v>21</v>
      </c>
      <c r="BR120" s="34">
        <v>84</v>
      </c>
      <c r="BS120" s="34">
        <v>4.0000000000000001E-3</v>
      </c>
      <c r="BT120" s="34">
        <v>0.13</v>
      </c>
      <c r="BU120" s="34">
        <v>4.2</v>
      </c>
      <c r="BV120" s="34">
        <v>1</v>
      </c>
      <c r="BW120" s="34">
        <v>2</v>
      </c>
      <c r="BX120" s="34">
        <v>674</v>
      </c>
      <c r="BY120" s="34">
        <v>0.7</v>
      </c>
      <c r="BZ120" s="34">
        <v>0.22</v>
      </c>
      <c r="CA120" s="34">
        <v>7.42</v>
      </c>
      <c r="CB120" s="34">
        <v>0.08</v>
      </c>
      <c r="CC120" s="34">
        <v>2.04</v>
      </c>
      <c r="CD120" s="34">
        <v>73</v>
      </c>
      <c r="CE120" s="34">
        <v>4</v>
      </c>
      <c r="CF120" s="34">
        <v>25.6</v>
      </c>
      <c r="CG120" s="34">
        <v>185</v>
      </c>
      <c r="CH120" s="34">
        <v>28</v>
      </c>
      <c r="CI120" s="34">
        <v>41.7</v>
      </c>
      <c r="CJ120" s="34">
        <v>76.599999999999994</v>
      </c>
      <c r="CK120" s="34">
        <v>8.52</v>
      </c>
      <c r="CL120" s="34">
        <v>31.6</v>
      </c>
      <c r="CM120" s="34">
        <v>6.14</v>
      </c>
      <c r="CN120" s="34">
        <v>1.69</v>
      </c>
      <c r="CO120" s="34">
        <v>4.8</v>
      </c>
      <c r="CP120" s="34">
        <v>0.76</v>
      </c>
      <c r="CQ120" s="34">
        <v>4.49</v>
      </c>
      <c r="CR120" s="34">
        <v>0.93</v>
      </c>
      <c r="CS120" s="34">
        <v>2.77</v>
      </c>
      <c r="CT120" s="34">
        <v>0.42</v>
      </c>
      <c r="CU120" s="34">
        <v>2.81</v>
      </c>
      <c r="CV120" s="34">
        <v>0.46</v>
      </c>
      <c r="CW120" s="34">
        <f t="shared" si="12"/>
        <v>183.69</v>
      </c>
    </row>
    <row r="121" spans="1:101" x14ac:dyDescent="0.3">
      <c r="A121" s="22" t="s">
        <v>93</v>
      </c>
      <c r="B121" s="22" t="s">
        <v>79</v>
      </c>
      <c r="C121" s="22" t="s">
        <v>2328</v>
      </c>
      <c r="D121" s="22" t="s">
        <v>1709</v>
      </c>
      <c r="E121" s="71">
        <v>42537</v>
      </c>
      <c r="F121" s="71">
        <v>42766</v>
      </c>
      <c r="G121" s="22" t="s">
        <v>1345</v>
      </c>
      <c r="H121" s="22">
        <v>33.844631999999997</v>
      </c>
      <c r="I121" s="22">
        <v>-105.67455699999999</v>
      </c>
      <c r="J121" s="22" t="s">
        <v>873</v>
      </c>
      <c r="K121" s="22" t="s">
        <v>879</v>
      </c>
      <c r="L121" s="22" t="s">
        <v>878</v>
      </c>
      <c r="N121" s="70" t="s">
        <v>3393</v>
      </c>
      <c r="O121" s="70" t="s">
        <v>3394</v>
      </c>
      <c r="Q121" s="22" t="s">
        <v>94</v>
      </c>
      <c r="S121" s="22" t="s">
        <v>95</v>
      </c>
      <c r="T121" s="22">
        <v>4.4000000000000004</v>
      </c>
      <c r="W121" s="34">
        <v>63.98</v>
      </c>
      <c r="X121" s="34">
        <v>0.4</v>
      </c>
      <c r="Y121" s="34">
        <v>14.98</v>
      </c>
      <c r="Z121" s="34">
        <v>5.16</v>
      </c>
      <c r="AA121" s="34">
        <v>0.02</v>
      </c>
      <c r="AB121" s="34">
        <v>0.83</v>
      </c>
      <c r="AC121" s="34">
        <v>1.48</v>
      </c>
      <c r="AD121" s="34">
        <v>3.51</v>
      </c>
      <c r="AE121" s="34">
        <v>4.43</v>
      </c>
      <c r="AF121" s="34">
        <v>0.24</v>
      </c>
      <c r="AG121" s="34">
        <v>2.89</v>
      </c>
      <c r="AI121" s="34">
        <v>0.36</v>
      </c>
      <c r="AM121" s="34">
        <v>0.26</v>
      </c>
      <c r="AO121" s="34">
        <f t="shared" si="10"/>
        <v>98.539999999999992</v>
      </c>
      <c r="AU121" s="34">
        <v>0.34100000000000003</v>
      </c>
      <c r="AV121" s="34" t="s">
        <v>82</v>
      </c>
      <c r="AW121" s="34">
        <v>5.0999999999999996</v>
      </c>
      <c r="AY121" s="34">
        <v>1615</v>
      </c>
      <c r="BA121" s="34">
        <v>0.52</v>
      </c>
      <c r="BC121" s="34" t="s">
        <v>82</v>
      </c>
      <c r="BD121" s="34">
        <v>4</v>
      </c>
      <c r="BE121" s="34">
        <v>10</v>
      </c>
      <c r="BF121" s="34">
        <v>1.58</v>
      </c>
      <c r="BG121" s="34">
        <v>132</v>
      </c>
      <c r="BH121" s="34">
        <v>21.2</v>
      </c>
      <c r="BI121" s="34" t="s">
        <v>83</v>
      </c>
      <c r="BJ121" s="34">
        <v>4.9000000000000004</v>
      </c>
      <c r="BK121" s="34">
        <v>0.97299999999999998</v>
      </c>
      <c r="BL121" s="34">
        <v>2.8000000000000001E-2</v>
      </c>
      <c r="BM121" s="34">
        <v>10</v>
      </c>
      <c r="BN121" s="34">
        <v>91</v>
      </c>
      <c r="BO121" s="34">
        <v>13</v>
      </c>
      <c r="BP121" s="34">
        <v>3</v>
      </c>
      <c r="BQ121" s="34">
        <v>71</v>
      </c>
      <c r="BR121" s="34">
        <v>101</v>
      </c>
      <c r="BS121" s="34">
        <v>1.0999999999999999E-2</v>
      </c>
      <c r="BT121" s="34">
        <v>2.41</v>
      </c>
      <c r="BU121" s="34">
        <v>4</v>
      </c>
      <c r="BV121" s="34">
        <v>1.7</v>
      </c>
      <c r="BW121" s="34">
        <v>2</v>
      </c>
      <c r="BX121" s="34">
        <v>694</v>
      </c>
      <c r="BY121" s="34">
        <v>0.7</v>
      </c>
      <c r="BZ121" s="34">
        <v>0.3</v>
      </c>
      <c r="CA121" s="34">
        <v>7.44</v>
      </c>
      <c r="CB121" s="34">
        <v>0.13</v>
      </c>
      <c r="CC121" s="34">
        <v>2.33</v>
      </c>
      <c r="CD121" s="34">
        <v>66</v>
      </c>
      <c r="CE121" s="34">
        <v>12</v>
      </c>
      <c r="CF121" s="34">
        <v>20.5</v>
      </c>
      <c r="CG121" s="34">
        <v>190</v>
      </c>
      <c r="CH121" s="34">
        <v>22</v>
      </c>
      <c r="CI121" s="34">
        <v>44.8</v>
      </c>
      <c r="CJ121" s="34">
        <v>77.7</v>
      </c>
      <c r="CK121" s="34">
        <v>8.2799999999999994</v>
      </c>
      <c r="CL121" s="34">
        <v>29.3</v>
      </c>
      <c r="CM121" s="34">
        <v>5.64</v>
      </c>
      <c r="CN121" s="34">
        <v>1.44</v>
      </c>
      <c r="CO121" s="34">
        <v>3.99</v>
      </c>
      <c r="CP121" s="34">
        <v>0.57999999999999996</v>
      </c>
      <c r="CQ121" s="34">
        <v>3.53</v>
      </c>
      <c r="CR121" s="34">
        <v>0.71</v>
      </c>
      <c r="CS121" s="34">
        <v>2.11</v>
      </c>
      <c r="CT121" s="34">
        <v>0.33</v>
      </c>
      <c r="CU121" s="34">
        <v>2.39</v>
      </c>
      <c r="CV121" s="34">
        <v>0.38</v>
      </c>
      <c r="CW121" s="34">
        <f t="shared" si="12"/>
        <v>181.18000000000004</v>
      </c>
    </row>
    <row r="122" spans="1:101" x14ac:dyDescent="0.3">
      <c r="A122" s="22" t="s">
        <v>96</v>
      </c>
      <c r="B122" s="22" t="s">
        <v>79</v>
      </c>
      <c r="C122" s="22" t="s">
        <v>2328</v>
      </c>
      <c r="D122" s="22" t="s">
        <v>1709</v>
      </c>
      <c r="E122" s="71">
        <v>42537</v>
      </c>
      <c r="F122" s="71">
        <v>42766</v>
      </c>
      <c r="G122" s="22" t="s">
        <v>1345</v>
      </c>
      <c r="H122" s="22">
        <v>33.844631999999997</v>
      </c>
      <c r="I122" s="22">
        <v>-105.67455699999999</v>
      </c>
      <c r="J122" s="22" t="s">
        <v>873</v>
      </c>
      <c r="K122" s="22" t="s">
        <v>879</v>
      </c>
      <c r="L122" s="22" t="s">
        <v>878</v>
      </c>
      <c r="N122" s="70" t="s">
        <v>3393</v>
      </c>
      <c r="O122" s="70" t="s">
        <v>3394</v>
      </c>
      <c r="Q122" s="22" t="s">
        <v>97</v>
      </c>
      <c r="S122" s="22" t="s">
        <v>95</v>
      </c>
      <c r="T122" s="22">
        <v>4.71</v>
      </c>
      <c r="U122" s="22">
        <v>108.5</v>
      </c>
      <c r="V122" s="22">
        <v>9.2129999999999992</v>
      </c>
      <c r="W122" s="34">
        <v>64.14</v>
      </c>
      <c r="X122" s="34">
        <v>0.45</v>
      </c>
      <c r="Y122" s="34">
        <v>15.35</v>
      </c>
      <c r="Z122" s="34">
        <v>5.0999999999999996</v>
      </c>
      <c r="AA122" s="34">
        <v>0.03</v>
      </c>
      <c r="AB122" s="34">
        <v>0.73</v>
      </c>
      <c r="AC122" s="34">
        <v>1.22</v>
      </c>
      <c r="AD122" s="34">
        <v>3.6</v>
      </c>
      <c r="AE122" s="34">
        <v>4.0199999999999996</v>
      </c>
      <c r="AF122" s="34">
        <v>0.27</v>
      </c>
      <c r="AG122" s="34">
        <v>3</v>
      </c>
      <c r="AI122" s="34">
        <v>0.35</v>
      </c>
      <c r="AM122" s="34">
        <v>0.24</v>
      </c>
      <c r="AO122" s="34">
        <f t="shared" si="10"/>
        <v>98.499999999999972</v>
      </c>
      <c r="AU122" s="34">
        <v>0.22900000000000001</v>
      </c>
      <c r="AV122" s="34">
        <v>0.9</v>
      </c>
      <c r="AW122" s="34">
        <v>10.9</v>
      </c>
      <c r="AY122" s="34">
        <v>1660</v>
      </c>
      <c r="BA122" s="34">
        <v>0.84</v>
      </c>
      <c r="BC122" s="34" t="s">
        <v>82</v>
      </c>
      <c r="BD122" s="34">
        <v>5</v>
      </c>
      <c r="BE122" s="34">
        <v>10</v>
      </c>
      <c r="BF122" s="34">
        <v>2.69</v>
      </c>
      <c r="BG122" s="34">
        <v>215</v>
      </c>
      <c r="BH122" s="34">
        <v>22.2</v>
      </c>
      <c r="BI122" s="34" t="s">
        <v>83</v>
      </c>
      <c r="BJ122" s="34">
        <v>4.9000000000000004</v>
      </c>
      <c r="BK122" s="34">
        <v>0.434</v>
      </c>
      <c r="BL122" s="34">
        <v>0.05</v>
      </c>
      <c r="BM122" s="34">
        <v>20</v>
      </c>
      <c r="BN122" s="34">
        <v>42</v>
      </c>
      <c r="BO122" s="34">
        <v>14</v>
      </c>
      <c r="BP122" s="34">
        <v>5</v>
      </c>
      <c r="BQ122" s="34">
        <v>54</v>
      </c>
      <c r="BR122" s="34">
        <v>114</v>
      </c>
      <c r="BS122" s="34">
        <v>4.0000000000000001E-3</v>
      </c>
      <c r="BT122" s="34">
        <v>3.05</v>
      </c>
      <c r="BU122" s="34">
        <v>3.9</v>
      </c>
      <c r="BV122" s="34">
        <v>1.2</v>
      </c>
      <c r="BW122" s="34">
        <v>2</v>
      </c>
      <c r="BX122" s="34">
        <v>592</v>
      </c>
      <c r="BY122" s="34">
        <v>0.7</v>
      </c>
      <c r="BZ122" s="34">
        <v>0.47</v>
      </c>
      <c r="CA122" s="34">
        <v>7.21</v>
      </c>
      <c r="CB122" s="34">
        <v>0.13</v>
      </c>
      <c r="CC122" s="34">
        <v>2.62</v>
      </c>
      <c r="CD122" s="34">
        <v>78</v>
      </c>
      <c r="CE122" s="34">
        <v>7</v>
      </c>
      <c r="CF122" s="34">
        <v>21.7</v>
      </c>
      <c r="CG122" s="34">
        <v>192</v>
      </c>
      <c r="CH122" s="34">
        <v>24</v>
      </c>
      <c r="CI122" s="34">
        <v>44.8</v>
      </c>
      <c r="CJ122" s="34">
        <v>75.2</v>
      </c>
      <c r="CK122" s="34">
        <v>8.2899999999999991</v>
      </c>
      <c r="CL122" s="34">
        <v>29.4</v>
      </c>
      <c r="CM122" s="34">
        <v>5.67</v>
      </c>
      <c r="CN122" s="34">
        <v>1.4</v>
      </c>
      <c r="CO122" s="34">
        <v>4.1900000000000004</v>
      </c>
      <c r="CP122" s="34">
        <v>0.63</v>
      </c>
      <c r="CQ122" s="34">
        <v>3.72</v>
      </c>
      <c r="CR122" s="34">
        <v>0.8</v>
      </c>
      <c r="CS122" s="34">
        <v>2.38</v>
      </c>
      <c r="CT122" s="34">
        <v>0.37</v>
      </c>
      <c r="CU122" s="34">
        <v>2.44</v>
      </c>
      <c r="CV122" s="34">
        <v>0.38</v>
      </c>
      <c r="CW122" s="34">
        <f t="shared" si="12"/>
        <v>179.67</v>
      </c>
    </row>
    <row r="123" spans="1:101" x14ac:dyDescent="0.3">
      <c r="A123" s="22" t="s">
        <v>98</v>
      </c>
      <c r="B123" s="22" t="s">
        <v>79</v>
      </c>
      <c r="C123" s="22" t="s">
        <v>2328</v>
      </c>
      <c r="D123" s="22" t="s">
        <v>1709</v>
      </c>
      <c r="F123" s="71">
        <v>42766</v>
      </c>
      <c r="G123" s="22" t="s">
        <v>1345</v>
      </c>
      <c r="H123" s="22">
        <v>33.842214200000001</v>
      </c>
      <c r="I123" s="22">
        <v>-105.6730896</v>
      </c>
      <c r="J123" s="22" t="s">
        <v>873</v>
      </c>
      <c r="K123" s="22" t="s">
        <v>879</v>
      </c>
      <c r="L123" s="22" t="s">
        <v>878</v>
      </c>
      <c r="N123" s="70" t="s">
        <v>3393</v>
      </c>
      <c r="O123" s="70" t="s">
        <v>3394</v>
      </c>
      <c r="Q123" s="22" t="s">
        <v>87</v>
      </c>
      <c r="S123" s="22" t="s">
        <v>99</v>
      </c>
      <c r="T123" s="22">
        <v>6.78</v>
      </c>
      <c r="U123" s="22">
        <v>155.19999999999999</v>
      </c>
      <c r="V123" s="22">
        <v>6.4409999999999998</v>
      </c>
      <c r="W123" s="34">
        <v>62.68</v>
      </c>
      <c r="X123" s="34">
        <v>0.59</v>
      </c>
      <c r="Y123" s="34">
        <v>15.76</v>
      </c>
      <c r="Z123" s="34">
        <v>7.05</v>
      </c>
      <c r="AA123" s="34">
        <v>0.12</v>
      </c>
      <c r="AB123" s="34">
        <v>1.66</v>
      </c>
      <c r="AC123" s="34">
        <v>3.31</v>
      </c>
      <c r="AD123" s="34">
        <v>3.54</v>
      </c>
      <c r="AE123" s="34">
        <v>3.4</v>
      </c>
      <c r="AF123" s="34">
        <v>0.36</v>
      </c>
      <c r="AG123" s="34">
        <v>1.48</v>
      </c>
      <c r="AI123" s="34">
        <v>0.01</v>
      </c>
      <c r="AM123" s="34">
        <v>0.2</v>
      </c>
      <c r="AO123" s="34">
        <f t="shared" si="10"/>
        <v>100.16000000000003</v>
      </c>
      <c r="AU123" s="34">
        <v>4.9000000000000002E-2</v>
      </c>
      <c r="AV123" s="34" t="s">
        <v>82</v>
      </c>
      <c r="AW123" s="34">
        <v>0.7</v>
      </c>
      <c r="AY123" s="34">
        <v>1680</v>
      </c>
      <c r="BA123" s="34">
        <v>0.24</v>
      </c>
      <c r="BC123" s="34" t="s">
        <v>82</v>
      </c>
      <c r="BD123" s="34">
        <v>13</v>
      </c>
      <c r="BE123" s="34">
        <v>20</v>
      </c>
      <c r="BF123" s="34">
        <v>1.86</v>
      </c>
      <c r="BG123" s="34">
        <v>707</v>
      </c>
      <c r="BH123" s="34">
        <v>21.2</v>
      </c>
      <c r="BI123" s="34" t="s">
        <v>83</v>
      </c>
      <c r="BJ123" s="34">
        <v>4.8</v>
      </c>
      <c r="BK123" s="34">
        <v>0.33100000000000002</v>
      </c>
      <c r="BL123" s="34">
        <v>7.3999999999999996E-2</v>
      </c>
      <c r="BM123" s="34" t="s">
        <v>84</v>
      </c>
      <c r="BN123" s="34">
        <v>4</v>
      </c>
      <c r="BO123" s="34">
        <v>11.9</v>
      </c>
      <c r="BP123" s="34">
        <v>12</v>
      </c>
      <c r="BQ123" s="34">
        <v>20</v>
      </c>
      <c r="BR123" s="34">
        <v>81.2</v>
      </c>
      <c r="BS123" s="34">
        <v>1E-3</v>
      </c>
      <c r="BT123" s="34">
        <v>0.1</v>
      </c>
      <c r="BU123" s="34">
        <v>5.6</v>
      </c>
      <c r="BV123" s="34">
        <v>0.3</v>
      </c>
      <c r="BW123" s="34">
        <v>2</v>
      </c>
      <c r="BX123" s="34">
        <v>821</v>
      </c>
      <c r="BY123" s="34">
        <v>0.5</v>
      </c>
      <c r="BZ123" s="34">
        <v>0.17</v>
      </c>
      <c r="CA123" s="34">
        <v>6.12</v>
      </c>
      <c r="CB123" s="34">
        <v>0.06</v>
      </c>
      <c r="CC123" s="34">
        <v>1.6</v>
      </c>
      <c r="CD123" s="34">
        <v>111</v>
      </c>
      <c r="CE123" s="34">
        <v>4</v>
      </c>
      <c r="CF123" s="34">
        <v>28.7</v>
      </c>
      <c r="CG123" s="34">
        <v>189</v>
      </c>
      <c r="CH123" s="34">
        <v>59</v>
      </c>
      <c r="CI123" s="34">
        <v>39.200000000000003</v>
      </c>
      <c r="CJ123" s="34">
        <v>76.900000000000006</v>
      </c>
      <c r="CK123" s="34">
        <v>8.7899999999999991</v>
      </c>
      <c r="CL123" s="34">
        <v>32.9</v>
      </c>
      <c r="CM123" s="34">
        <v>6.77</v>
      </c>
      <c r="CN123" s="34">
        <v>1.89</v>
      </c>
      <c r="CO123" s="34">
        <v>5.45</v>
      </c>
      <c r="CP123" s="34">
        <v>0.85</v>
      </c>
      <c r="CQ123" s="34">
        <v>5.05</v>
      </c>
      <c r="CR123" s="34">
        <v>1.07</v>
      </c>
      <c r="CS123" s="34">
        <v>2.89</v>
      </c>
      <c r="CT123" s="34">
        <v>0.46</v>
      </c>
      <c r="CU123" s="34">
        <v>2.82</v>
      </c>
      <c r="CV123" s="34">
        <v>0.48</v>
      </c>
      <c r="CW123" s="34">
        <f t="shared" si="12"/>
        <v>185.51999999999998</v>
      </c>
    </row>
    <row r="124" spans="1:101" x14ac:dyDescent="0.3">
      <c r="A124" s="22" t="s">
        <v>100</v>
      </c>
      <c r="B124" s="22" t="s">
        <v>79</v>
      </c>
      <c r="C124" s="22" t="s">
        <v>2328</v>
      </c>
      <c r="D124" s="22" t="s">
        <v>1709</v>
      </c>
      <c r="F124" s="71">
        <v>43186</v>
      </c>
      <c r="G124" s="22" t="s">
        <v>1354</v>
      </c>
      <c r="H124" s="22">
        <v>33.842214200000001</v>
      </c>
      <c r="I124" s="22">
        <v>-105.6730896</v>
      </c>
      <c r="J124" s="22" t="s">
        <v>873</v>
      </c>
      <c r="K124" s="22" t="s">
        <v>879</v>
      </c>
      <c r="L124" s="22" t="s">
        <v>878</v>
      </c>
      <c r="N124" s="70" t="s">
        <v>3393</v>
      </c>
      <c r="O124" s="70" t="s">
        <v>3394</v>
      </c>
      <c r="Q124" s="22" t="s">
        <v>87</v>
      </c>
      <c r="S124" s="22" t="s">
        <v>99</v>
      </c>
      <c r="T124" s="22">
        <v>6.78</v>
      </c>
      <c r="U124" s="22">
        <v>155.19999999999999</v>
      </c>
      <c r="V124" s="22">
        <v>6.4409999999999998</v>
      </c>
      <c r="W124" s="34">
        <v>61.64</v>
      </c>
      <c r="X124" s="34">
        <v>0.61</v>
      </c>
      <c r="Y124" s="34">
        <v>15.67</v>
      </c>
      <c r="Z124" s="34">
        <v>7.16</v>
      </c>
      <c r="AA124" s="34">
        <v>0.13</v>
      </c>
      <c r="AB124" s="34">
        <v>1.6</v>
      </c>
      <c r="AC124" s="34">
        <v>3.27</v>
      </c>
      <c r="AD124" s="34">
        <v>3.38</v>
      </c>
      <c r="AE124" s="34">
        <v>3.47</v>
      </c>
      <c r="AF124" s="34">
        <v>0.37</v>
      </c>
      <c r="AG124" s="34">
        <v>1.65</v>
      </c>
      <c r="AI124" s="34">
        <v>0.01</v>
      </c>
      <c r="AM124" s="34">
        <v>0.21</v>
      </c>
      <c r="AO124" s="34">
        <f t="shared" si="10"/>
        <v>99.169999999999987</v>
      </c>
      <c r="AU124" s="34">
        <v>7.4999999999999997E-2</v>
      </c>
      <c r="AV124" s="34" t="s">
        <v>82</v>
      </c>
      <c r="AW124" s="34">
        <v>1</v>
      </c>
      <c r="AY124" s="34">
        <v>1580</v>
      </c>
      <c r="BA124" s="34">
        <v>0.26</v>
      </c>
      <c r="BC124" s="34" t="s">
        <v>82</v>
      </c>
      <c r="BD124" s="34">
        <v>15</v>
      </c>
      <c r="BE124" s="34">
        <v>20</v>
      </c>
      <c r="BF124" s="34">
        <v>1.95</v>
      </c>
      <c r="BG124" s="34">
        <v>810</v>
      </c>
      <c r="BH124" s="34">
        <v>21.1</v>
      </c>
      <c r="BI124" s="34" t="s">
        <v>83</v>
      </c>
      <c r="BJ124" s="34">
        <v>4.9000000000000004</v>
      </c>
      <c r="BK124" s="34">
        <v>0.57899999999999996</v>
      </c>
      <c r="BL124" s="39">
        <v>8.8999999999999996E-2</v>
      </c>
      <c r="BM124" s="34">
        <v>10</v>
      </c>
      <c r="BN124" s="34">
        <v>4</v>
      </c>
      <c r="BO124" s="34">
        <v>10.9</v>
      </c>
      <c r="BP124" s="34">
        <v>8</v>
      </c>
      <c r="BQ124" s="34">
        <v>22</v>
      </c>
      <c r="BR124" s="34">
        <v>80.400000000000006</v>
      </c>
      <c r="BS124" s="39">
        <v>1E-3</v>
      </c>
      <c r="BT124" s="34">
        <v>0.11</v>
      </c>
      <c r="BU124" s="34">
        <v>5.3</v>
      </c>
      <c r="BV124" s="34">
        <v>0.4</v>
      </c>
      <c r="BW124" s="34">
        <v>2</v>
      </c>
      <c r="BX124" s="34">
        <v>770</v>
      </c>
      <c r="BY124" s="34">
        <v>0.6</v>
      </c>
      <c r="BZ124" s="34">
        <v>0.18</v>
      </c>
      <c r="CA124" s="34">
        <v>6.12</v>
      </c>
      <c r="CB124" s="34">
        <v>0.06</v>
      </c>
      <c r="CC124" s="34">
        <v>1.56</v>
      </c>
      <c r="CD124" s="34">
        <v>106</v>
      </c>
      <c r="CE124" s="34">
        <v>2</v>
      </c>
      <c r="CF124" s="34">
        <v>28.4</v>
      </c>
      <c r="CG124" s="34">
        <v>191</v>
      </c>
      <c r="CH124" s="34">
        <v>59</v>
      </c>
      <c r="CI124" s="34">
        <v>39.9</v>
      </c>
      <c r="CJ124" s="34">
        <v>77.8</v>
      </c>
      <c r="CK124" s="34">
        <v>8.84</v>
      </c>
      <c r="CL124" s="34">
        <v>33.799999999999997</v>
      </c>
      <c r="CM124" s="34">
        <v>6.28</v>
      </c>
      <c r="CN124" s="34">
        <v>1.87</v>
      </c>
      <c r="CO124" s="34">
        <v>5.61</v>
      </c>
      <c r="CP124" s="34">
        <v>0.8</v>
      </c>
      <c r="CQ124" s="34">
        <v>5.26</v>
      </c>
      <c r="CR124" s="34">
        <v>1.0900000000000001</v>
      </c>
      <c r="CS124" s="34">
        <v>3.17</v>
      </c>
      <c r="CT124" s="34">
        <v>0.42</v>
      </c>
      <c r="CU124" s="34">
        <v>2.72</v>
      </c>
      <c r="CV124" s="34">
        <v>0.49</v>
      </c>
      <c r="CW124" s="34">
        <f t="shared" si="12"/>
        <v>188.04999999999998</v>
      </c>
    </row>
    <row r="125" spans="1:101" x14ac:dyDescent="0.3">
      <c r="A125" s="22" t="s">
        <v>101</v>
      </c>
      <c r="B125" s="22" t="s">
        <v>79</v>
      </c>
      <c r="C125" s="22" t="s">
        <v>2328</v>
      </c>
      <c r="D125" s="22" t="s">
        <v>1709</v>
      </c>
      <c r="F125" s="71">
        <v>42766</v>
      </c>
      <c r="G125" s="22" t="s">
        <v>1345</v>
      </c>
      <c r="H125" s="22">
        <v>33.84225</v>
      </c>
      <c r="I125" s="22">
        <v>-105.65966</v>
      </c>
      <c r="J125" s="22" t="s">
        <v>873</v>
      </c>
      <c r="K125" s="22" t="s">
        <v>879</v>
      </c>
      <c r="L125" s="22" t="s">
        <v>878</v>
      </c>
      <c r="N125" s="70" t="s">
        <v>3393</v>
      </c>
      <c r="O125" s="70" t="s">
        <v>3394</v>
      </c>
      <c r="Q125" s="22" t="s">
        <v>87</v>
      </c>
      <c r="S125" s="22" t="s">
        <v>102</v>
      </c>
      <c r="T125" s="22">
        <v>3.03</v>
      </c>
      <c r="U125" s="22">
        <v>489.8</v>
      </c>
      <c r="V125" s="22">
        <v>2.0409999999999999</v>
      </c>
      <c r="W125" s="34">
        <v>56.9</v>
      </c>
      <c r="X125" s="34">
        <v>0.64</v>
      </c>
      <c r="Y125" s="34">
        <v>13.78</v>
      </c>
      <c r="Z125" s="34">
        <v>14.2</v>
      </c>
      <c r="AA125" s="34">
        <v>0.03</v>
      </c>
      <c r="AB125" s="34">
        <v>0.93</v>
      </c>
      <c r="AC125" s="34">
        <v>0.44</v>
      </c>
      <c r="AD125" s="34">
        <v>6</v>
      </c>
      <c r="AE125" s="34">
        <v>0.94</v>
      </c>
      <c r="AF125" s="34">
        <v>0.21</v>
      </c>
      <c r="AG125" s="34">
        <v>5.72</v>
      </c>
      <c r="AI125" s="34">
        <v>0.85</v>
      </c>
      <c r="AM125" s="34">
        <v>0.26</v>
      </c>
      <c r="AO125" s="34">
        <f t="shared" si="10"/>
        <v>100.89999999999999</v>
      </c>
      <c r="AU125" s="34">
        <v>0.82399999999999995</v>
      </c>
      <c r="AV125" s="34" t="s">
        <v>82</v>
      </c>
      <c r="AW125" s="34">
        <v>0.7</v>
      </c>
      <c r="AY125" s="34">
        <v>576</v>
      </c>
      <c r="BA125" s="34">
        <v>5.37</v>
      </c>
      <c r="BC125" s="34" t="s">
        <v>82</v>
      </c>
      <c r="BD125" s="34">
        <v>18</v>
      </c>
      <c r="BE125" s="34">
        <v>40</v>
      </c>
      <c r="BF125" s="34">
        <v>1.6</v>
      </c>
      <c r="BG125" s="34">
        <v>36</v>
      </c>
      <c r="BH125" s="34">
        <v>23.7</v>
      </c>
      <c r="BI125" s="34" t="s">
        <v>83</v>
      </c>
      <c r="BJ125" s="34">
        <v>6.7</v>
      </c>
      <c r="BK125" s="34">
        <v>0.95399999999999996</v>
      </c>
      <c r="BL125" s="34">
        <v>9.7000000000000003E-2</v>
      </c>
      <c r="BM125" s="34" t="s">
        <v>84</v>
      </c>
      <c r="BN125" s="34">
        <v>6</v>
      </c>
      <c r="BO125" s="34">
        <v>18.899999999999999</v>
      </c>
      <c r="BP125" s="34">
        <v>10</v>
      </c>
      <c r="BQ125" s="34">
        <v>30</v>
      </c>
      <c r="BR125" s="34">
        <v>36.700000000000003</v>
      </c>
      <c r="BS125" s="34">
        <v>2E-3</v>
      </c>
      <c r="BT125" s="34">
        <v>0.09</v>
      </c>
      <c r="BU125" s="34">
        <v>5.5</v>
      </c>
      <c r="BV125" s="34">
        <v>3.1</v>
      </c>
      <c r="BW125" s="34">
        <v>3</v>
      </c>
      <c r="BX125" s="34">
        <v>241</v>
      </c>
      <c r="BY125" s="34">
        <v>1</v>
      </c>
      <c r="BZ125" s="34">
        <v>3.51</v>
      </c>
      <c r="CA125" s="34">
        <v>8.9700000000000006</v>
      </c>
      <c r="CB125" s="34">
        <v>0.11</v>
      </c>
      <c r="CC125" s="34">
        <v>3.6</v>
      </c>
      <c r="CD125" s="34">
        <v>129</v>
      </c>
      <c r="CE125" s="34">
        <v>38</v>
      </c>
      <c r="CF125" s="34">
        <v>18.100000000000001</v>
      </c>
      <c r="CG125" s="34">
        <v>261</v>
      </c>
      <c r="CH125" s="34">
        <v>24</v>
      </c>
      <c r="CI125" s="34">
        <v>28.3</v>
      </c>
      <c r="CJ125" s="34">
        <v>41.9</v>
      </c>
      <c r="CK125" s="34">
        <v>3.93</v>
      </c>
      <c r="CL125" s="34">
        <v>13.2</v>
      </c>
      <c r="CM125" s="34">
        <v>2.87</v>
      </c>
      <c r="CN125" s="34">
        <v>0.71</v>
      </c>
      <c r="CO125" s="34">
        <v>2.61</v>
      </c>
      <c r="CP125" s="34">
        <v>0.48</v>
      </c>
      <c r="CQ125" s="34">
        <v>2.92</v>
      </c>
      <c r="CR125" s="34">
        <v>0.68</v>
      </c>
      <c r="CS125" s="34">
        <v>2.08</v>
      </c>
      <c r="CT125" s="34">
        <v>0.34</v>
      </c>
      <c r="CU125" s="34">
        <v>2.36</v>
      </c>
      <c r="CV125" s="34">
        <v>0.41</v>
      </c>
      <c r="CW125" s="34">
        <f t="shared" si="12"/>
        <v>102.79000000000002</v>
      </c>
    </row>
    <row r="126" spans="1:101" x14ac:dyDescent="0.3">
      <c r="A126" s="22" t="s">
        <v>103</v>
      </c>
      <c r="B126" s="22" t="s">
        <v>79</v>
      </c>
      <c r="C126" s="22" t="s">
        <v>2328</v>
      </c>
      <c r="D126" s="22" t="s">
        <v>1709</v>
      </c>
      <c r="F126" s="71">
        <v>42766</v>
      </c>
      <c r="G126" s="22" t="s">
        <v>1345</v>
      </c>
      <c r="H126" s="22">
        <v>33.84225</v>
      </c>
      <c r="I126" s="22">
        <v>-105.65966</v>
      </c>
      <c r="J126" s="22" t="s">
        <v>873</v>
      </c>
      <c r="K126" s="22" t="s">
        <v>879</v>
      </c>
      <c r="L126" s="22" t="s">
        <v>878</v>
      </c>
      <c r="N126" s="70" t="s">
        <v>3393</v>
      </c>
      <c r="O126" s="70" t="s">
        <v>3394</v>
      </c>
      <c r="Q126" s="22" t="s">
        <v>87</v>
      </c>
      <c r="S126" s="22" t="s">
        <v>102</v>
      </c>
      <c r="T126" s="22">
        <v>7.46</v>
      </c>
      <c r="U126" s="22">
        <v>405.9</v>
      </c>
      <c r="V126" s="22">
        <v>2.4039999999999999</v>
      </c>
      <c r="W126" s="34">
        <v>61.74</v>
      </c>
      <c r="X126" s="34">
        <v>0.54</v>
      </c>
      <c r="Y126" s="34">
        <v>13.88</v>
      </c>
      <c r="Z126" s="34">
        <v>8.51</v>
      </c>
      <c r="AA126" s="34">
        <v>0.11</v>
      </c>
      <c r="AB126" s="34">
        <v>1.76</v>
      </c>
      <c r="AC126" s="34">
        <v>1.86</v>
      </c>
      <c r="AD126" s="34">
        <v>5.73</v>
      </c>
      <c r="AE126" s="34">
        <v>1.06</v>
      </c>
      <c r="AF126" s="34">
        <v>0.19</v>
      </c>
      <c r="AG126" s="34">
        <v>3.26</v>
      </c>
      <c r="AI126" s="34">
        <v>0.5</v>
      </c>
      <c r="AM126" s="34">
        <v>0.51</v>
      </c>
      <c r="AO126" s="34">
        <f t="shared" si="10"/>
        <v>99.65000000000002</v>
      </c>
      <c r="AU126" s="34">
        <v>1.29</v>
      </c>
      <c r="AV126" s="34" t="s">
        <v>82</v>
      </c>
      <c r="AW126" s="34">
        <v>0.7</v>
      </c>
      <c r="AY126" s="34">
        <v>1015</v>
      </c>
      <c r="BA126" s="34">
        <v>2.41</v>
      </c>
      <c r="BC126" s="34" t="s">
        <v>82</v>
      </c>
      <c r="BD126" s="34">
        <v>56</v>
      </c>
      <c r="BE126" s="34">
        <v>30</v>
      </c>
      <c r="BF126" s="34">
        <v>1.1599999999999999</v>
      </c>
      <c r="BG126" s="34">
        <v>418</v>
      </c>
      <c r="BH126" s="34">
        <v>21.1</v>
      </c>
      <c r="BI126" s="34" t="s">
        <v>83</v>
      </c>
      <c r="BJ126" s="34">
        <v>6.1</v>
      </c>
      <c r="BK126" s="34">
        <v>2.08</v>
      </c>
      <c r="BL126" s="34">
        <v>0.161</v>
      </c>
      <c r="BM126" s="34">
        <v>10</v>
      </c>
      <c r="BN126" s="34">
        <v>4</v>
      </c>
      <c r="BO126" s="34">
        <v>18.7</v>
      </c>
      <c r="BP126" s="34">
        <v>13</v>
      </c>
      <c r="BQ126" s="34">
        <v>37</v>
      </c>
      <c r="BR126" s="34">
        <v>35</v>
      </c>
      <c r="BS126" s="34">
        <v>2E-3</v>
      </c>
      <c r="BT126" s="34">
        <v>0.12</v>
      </c>
      <c r="BU126" s="34">
        <v>6.6</v>
      </c>
      <c r="BV126" s="34">
        <v>3.6</v>
      </c>
      <c r="BW126" s="34">
        <v>2</v>
      </c>
      <c r="BX126" s="34">
        <v>258</v>
      </c>
      <c r="BY126" s="34">
        <v>0.9</v>
      </c>
      <c r="BZ126" s="34">
        <v>1.58</v>
      </c>
      <c r="CA126" s="34">
        <v>11.5</v>
      </c>
      <c r="CB126" s="34">
        <v>7.0000000000000007E-2</v>
      </c>
      <c r="CC126" s="34">
        <v>2.79</v>
      </c>
      <c r="CD126" s="34">
        <v>102</v>
      </c>
      <c r="CE126" s="34">
        <v>7</v>
      </c>
      <c r="CF126" s="34">
        <v>27</v>
      </c>
      <c r="CG126" s="34">
        <v>235</v>
      </c>
      <c r="CH126" s="34">
        <v>35</v>
      </c>
      <c r="CI126" s="34">
        <v>56.6</v>
      </c>
      <c r="CJ126" s="34">
        <v>89.3</v>
      </c>
      <c r="CK126" s="34">
        <v>9.19</v>
      </c>
      <c r="CL126" s="34">
        <v>31.5</v>
      </c>
      <c r="CM126" s="34">
        <v>6.24</v>
      </c>
      <c r="CN126" s="34">
        <v>1.71</v>
      </c>
      <c r="CO126" s="34">
        <v>4.92</v>
      </c>
      <c r="CP126" s="34">
        <v>0.77</v>
      </c>
      <c r="CQ126" s="34">
        <v>4.37</v>
      </c>
      <c r="CR126" s="34">
        <v>0.89</v>
      </c>
      <c r="CS126" s="34">
        <v>2.54</v>
      </c>
      <c r="CT126" s="34">
        <v>0.41</v>
      </c>
      <c r="CU126" s="34">
        <v>2.7</v>
      </c>
      <c r="CV126" s="34">
        <v>0.45</v>
      </c>
      <c r="CW126" s="34">
        <f t="shared" si="12"/>
        <v>211.58999999999997</v>
      </c>
    </row>
    <row r="127" spans="1:101" x14ac:dyDescent="0.3">
      <c r="A127" s="22" t="s">
        <v>104</v>
      </c>
      <c r="B127" s="22" t="s">
        <v>79</v>
      </c>
      <c r="C127" s="22" t="s">
        <v>2328</v>
      </c>
      <c r="D127" s="22" t="s">
        <v>1709</v>
      </c>
      <c r="F127" s="71">
        <v>42766</v>
      </c>
      <c r="G127" s="22" t="s">
        <v>1345</v>
      </c>
      <c r="H127" s="22">
        <v>33.84205</v>
      </c>
      <c r="I127" s="22">
        <v>-105.65904</v>
      </c>
      <c r="J127" s="22" t="s">
        <v>873</v>
      </c>
      <c r="K127" s="22" t="s">
        <v>879</v>
      </c>
      <c r="L127" s="22" t="s">
        <v>878</v>
      </c>
      <c r="N127" s="70" t="s">
        <v>3393</v>
      </c>
      <c r="O127" s="70" t="s">
        <v>3394</v>
      </c>
      <c r="Q127" s="22" t="s">
        <v>87</v>
      </c>
      <c r="S127" s="22" t="s">
        <v>105</v>
      </c>
      <c r="T127" s="22">
        <v>7.125</v>
      </c>
      <c r="U127" s="22">
        <v>295.89999999999998</v>
      </c>
      <c r="V127" s="22">
        <v>3.38</v>
      </c>
      <c r="W127" s="34">
        <v>65.430000000000007</v>
      </c>
      <c r="X127" s="34">
        <v>0.7</v>
      </c>
      <c r="Y127" s="34">
        <v>11.64</v>
      </c>
      <c r="Z127" s="34">
        <v>7.86</v>
      </c>
      <c r="AA127" s="34">
        <v>0.11</v>
      </c>
      <c r="AB127" s="34">
        <v>3.34</v>
      </c>
      <c r="AC127" s="34">
        <v>1.2</v>
      </c>
      <c r="AD127" s="34">
        <v>4.24</v>
      </c>
      <c r="AE127" s="34">
        <v>0.54</v>
      </c>
      <c r="AF127" s="34">
        <v>0.11</v>
      </c>
      <c r="AG127" s="34">
        <v>3.75</v>
      </c>
      <c r="AI127" s="34">
        <v>0.01</v>
      </c>
      <c r="AM127" s="34">
        <v>0.53</v>
      </c>
      <c r="AO127" s="34">
        <f t="shared" si="10"/>
        <v>99.460000000000022</v>
      </c>
      <c r="AU127" s="34">
        <v>6.7000000000000004E-2</v>
      </c>
      <c r="AV127" s="34" t="s">
        <v>82</v>
      </c>
      <c r="AW127" s="34">
        <v>0.6</v>
      </c>
      <c r="AY127" s="34">
        <v>329</v>
      </c>
      <c r="BA127" s="34">
        <v>0.39</v>
      </c>
      <c r="BC127" s="34" t="s">
        <v>82</v>
      </c>
      <c r="BD127" s="34">
        <v>19</v>
      </c>
      <c r="BE127" s="34">
        <v>70</v>
      </c>
      <c r="BF127" s="34">
        <v>3.15</v>
      </c>
      <c r="BG127" s="34">
        <v>107</v>
      </c>
      <c r="BH127" s="34">
        <v>17.399999999999999</v>
      </c>
      <c r="BI127" s="34" t="s">
        <v>83</v>
      </c>
      <c r="BJ127" s="34">
        <v>8.4</v>
      </c>
      <c r="BK127" s="34">
        <v>1.1499999999999999</v>
      </c>
      <c r="BL127" s="34">
        <v>0.11700000000000001</v>
      </c>
      <c r="BM127" s="34">
        <v>20</v>
      </c>
      <c r="BN127" s="34">
        <v>1</v>
      </c>
      <c r="BO127" s="34">
        <v>15.4</v>
      </c>
      <c r="BP127" s="34">
        <v>12</v>
      </c>
      <c r="BQ127" s="34">
        <v>11</v>
      </c>
      <c r="BR127" s="34">
        <v>65.2</v>
      </c>
      <c r="BS127" s="34">
        <v>1E-3</v>
      </c>
      <c r="BT127" s="34">
        <v>0.11</v>
      </c>
      <c r="BU127" s="34">
        <v>7.4</v>
      </c>
      <c r="BV127" s="34">
        <v>0.2</v>
      </c>
      <c r="BW127" s="34">
        <v>2</v>
      </c>
      <c r="BX127" s="34">
        <v>91.2</v>
      </c>
      <c r="BY127" s="34">
        <v>1</v>
      </c>
      <c r="BZ127" s="34">
        <v>0.31</v>
      </c>
      <c r="CA127" s="34">
        <v>10.1</v>
      </c>
      <c r="CB127" s="34">
        <v>0.28999999999999998</v>
      </c>
      <c r="CC127" s="34">
        <v>2.58</v>
      </c>
      <c r="CD127" s="34">
        <v>91</v>
      </c>
      <c r="CE127" s="34">
        <v>7</v>
      </c>
      <c r="CF127" s="34">
        <v>27.7</v>
      </c>
      <c r="CG127" s="34">
        <v>341</v>
      </c>
      <c r="CH127" s="34">
        <v>46</v>
      </c>
      <c r="CI127" s="34">
        <v>42.1</v>
      </c>
      <c r="CJ127" s="34">
        <v>69.900000000000006</v>
      </c>
      <c r="CK127" s="34">
        <v>8.2799999999999994</v>
      </c>
      <c r="CL127" s="34">
        <v>30.4</v>
      </c>
      <c r="CM127" s="34">
        <v>5.79</v>
      </c>
      <c r="CN127" s="34">
        <v>1.87</v>
      </c>
      <c r="CO127" s="34">
        <v>5.05</v>
      </c>
      <c r="CP127" s="34">
        <v>0.76</v>
      </c>
      <c r="CQ127" s="34">
        <v>4.4400000000000004</v>
      </c>
      <c r="CR127" s="34">
        <v>0.95</v>
      </c>
      <c r="CS127" s="34">
        <v>2.78</v>
      </c>
      <c r="CT127" s="34">
        <v>0.41</v>
      </c>
      <c r="CU127" s="34">
        <v>2.8</v>
      </c>
      <c r="CV127" s="34">
        <v>0.44</v>
      </c>
      <c r="CW127" s="34">
        <f t="shared" si="12"/>
        <v>175.97</v>
      </c>
    </row>
    <row r="128" spans="1:101" x14ac:dyDescent="0.3">
      <c r="A128" s="22" t="s">
        <v>106</v>
      </c>
      <c r="B128" s="22" t="s">
        <v>79</v>
      </c>
      <c r="C128" s="22" t="s">
        <v>2328</v>
      </c>
      <c r="D128" s="22" t="s">
        <v>1709</v>
      </c>
      <c r="F128" s="71">
        <v>42766</v>
      </c>
      <c r="G128" s="22" t="s">
        <v>1345</v>
      </c>
      <c r="H128" s="22">
        <v>33.841838000000003</v>
      </c>
      <c r="I128" s="22">
        <v>-105.659198</v>
      </c>
      <c r="J128" s="22" t="s">
        <v>873</v>
      </c>
      <c r="K128" s="22" t="s">
        <v>879</v>
      </c>
      <c r="L128" s="22" t="s">
        <v>878</v>
      </c>
      <c r="N128" s="70" t="s">
        <v>3393</v>
      </c>
      <c r="O128" s="70" t="s">
        <v>3394</v>
      </c>
      <c r="Q128" s="22" t="s">
        <v>80</v>
      </c>
      <c r="S128" s="22" t="s">
        <v>107</v>
      </c>
      <c r="T128" s="22">
        <v>5.92</v>
      </c>
      <c r="U128" s="22">
        <v>232.4</v>
      </c>
      <c r="V128" s="22">
        <v>4.3049999999999997</v>
      </c>
      <c r="W128" s="34">
        <v>70.739999999999995</v>
      </c>
      <c r="X128" s="34">
        <v>0.4</v>
      </c>
      <c r="Y128" s="34">
        <v>9.9600000000000009</v>
      </c>
      <c r="Z128" s="34">
        <v>7.89</v>
      </c>
      <c r="AA128" s="34">
        <v>0.08</v>
      </c>
      <c r="AB128" s="34">
        <v>2.0699999999999998</v>
      </c>
      <c r="AC128" s="34">
        <v>0.75</v>
      </c>
      <c r="AD128" s="34">
        <v>3.47</v>
      </c>
      <c r="AE128" s="34">
        <v>0.41</v>
      </c>
      <c r="AF128" s="34">
        <v>0.09</v>
      </c>
      <c r="AG128" s="34">
        <v>3.96</v>
      </c>
      <c r="AI128" s="34">
        <v>0.03</v>
      </c>
      <c r="AM128" s="34">
        <v>0.92</v>
      </c>
      <c r="AO128" s="34">
        <f t="shared" si="10"/>
        <v>100.76999999999998</v>
      </c>
      <c r="AU128" s="34">
        <v>2.5000000000000001E-2</v>
      </c>
      <c r="AV128" s="34" t="s">
        <v>82</v>
      </c>
      <c r="AW128" s="34">
        <v>1</v>
      </c>
      <c r="AY128" s="34">
        <v>254</v>
      </c>
      <c r="BA128" s="34">
        <v>0.77</v>
      </c>
      <c r="BC128" s="34" t="s">
        <v>82</v>
      </c>
      <c r="BD128" s="34">
        <v>15</v>
      </c>
      <c r="BE128" s="34">
        <v>40</v>
      </c>
      <c r="BF128" s="34">
        <v>1.98</v>
      </c>
      <c r="BG128" s="34">
        <v>25</v>
      </c>
      <c r="BH128" s="34">
        <v>15.4</v>
      </c>
      <c r="BI128" s="34" t="s">
        <v>83</v>
      </c>
      <c r="BJ128" s="34">
        <v>6.6</v>
      </c>
      <c r="BK128" s="34">
        <v>0.20200000000000001</v>
      </c>
      <c r="BL128" s="34">
        <v>8.5000000000000006E-2</v>
      </c>
      <c r="BM128" s="34">
        <v>10</v>
      </c>
      <c r="BN128" s="34">
        <v>3</v>
      </c>
      <c r="BO128" s="34">
        <v>10.8</v>
      </c>
      <c r="BP128" s="34">
        <v>13</v>
      </c>
      <c r="BQ128" s="34">
        <v>10</v>
      </c>
      <c r="BR128" s="34">
        <v>31.3</v>
      </c>
      <c r="BS128" s="34">
        <v>3.0000000000000001E-3</v>
      </c>
      <c r="BT128" s="34">
        <v>0.18</v>
      </c>
      <c r="BU128" s="34">
        <v>4.5</v>
      </c>
      <c r="BV128" s="34">
        <v>0.5</v>
      </c>
      <c r="BW128" s="34">
        <v>2</v>
      </c>
      <c r="BX128" s="34">
        <v>128.5</v>
      </c>
      <c r="BY128" s="34">
        <v>0.6</v>
      </c>
      <c r="BZ128" s="34">
        <v>0.51</v>
      </c>
      <c r="CA128" s="34">
        <v>6.77</v>
      </c>
      <c r="CB128" s="34">
        <v>0.17</v>
      </c>
      <c r="CC128" s="34">
        <v>2.08</v>
      </c>
      <c r="CD128" s="34">
        <v>86</v>
      </c>
      <c r="CE128" s="34">
        <v>5</v>
      </c>
      <c r="CF128" s="34">
        <v>23</v>
      </c>
      <c r="CG128" s="34">
        <v>268</v>
      </c>
      <c r="CH128" s="34">
        <v>37</v>
      </c>
      <c r="CI128" s="34">
        <v>33.4</v>
      </c>
      <c r="CJ128" s="34">
        <v>50.3</v>
      </c>
      <c r="CK128" s="34">
        <v>6.57</v>
      </c>
      <c r="CL128" s="34">
        <v>23.5</v>
      </c>
      <c r="CM128" s="34">
        <v>5.3</v>
      </c>
      <c r="CN128" s="34">
        <v>1.38</v>
      </c>
      <c r="CO128" s="34">
        <v>3.9</v>
      </c>
      <c r="CP128" s="34">
        <v>0.62</v>
      </c>
      <c r="CQ128" s="34">
        <v>3.7</v>
      </c>
      <c r="CR128" s="34">
        <v>0.78</v>
      </c>
      <c r="CS128" s="34">
        <v>2.36</v>
      </c>
      <c r="CT128" s="34">
        <v>0.33</v>
      </c>
      <c r="CU128" s="34">
        <v>2.2999999999999998</v>
      </c>
      <c r="CV128" s="34">
        <v>0.38</v>
      </c>
      <c r="CW128" s="34">
        <f t="shared" si="12"/>
        <v>134.82000000000002</v>
      </c>
    </row>
    <row r="129" spans="1:101" x14ac:dyDescent="0.3">
      <c r="A129" s="22" t="s">
        <v>108</v>
      </c>
      <c r="B129" s="22" t="s">
        <v>79</v>
      </c>
      <c r="C129" s="22" t="s">
        <v>2328</v>
      </c>
      <c r="D129" s="22" t="s">
        <v>1709</v>
      </c>
      <c r="F129" s="71">
        <v>42775</v>
      </c>
      <c r="G129" s="22" t="s">
        <v>1347</v>
      </c>
      <c r="H129" s="22">
        <v>33.841838000000003</v>
      </c>
      <c r="I129" s="22">
        <v>-105.659198</v>
      </c>
      <c r="J129" s="22" t="s">
        <v>873</v>
      </c>
      <c r="K129" s="22" t="s">
        <v>879</v>
      </c>
      <c r="L129" s="22" t="s">
        <v>878</v>
      </c>
      <c r="N129" s="70" t="s">
        <v>3393</v>
      </c>
      <c r="O129" s="70" t="s">
        <v>3394</v>
      </c>
      <c r="Q129" s="22" t="s">
        <v>109</v>
      </c>
      <c r="S129" s="22" t="s">
        <v>107</v>
      </c>
      <c r="T129" s="22">
        <v>5.92</v>
      </c>
      <c r="U129" s="22">
        <v>232.4</v>
      </c>
      <c r="V129" s="22">
        <v>4.3049999999999997</v>
      </c>
      <c r="W129" s="34">
        <v>68.599999999999994</v>
      </c>
      <c r="X129" s="34">
        <v>0.45</v>
      </c>
      <c r="Y129" s="34">
        <v>10.210000000000001</v>
      </c>
      <c r="Z129" s="34">
        <v>8.8800000000000008</v>
      </c>
      <c r="AA129" s="34">
        <v>0.09</v>
      </c>
      <c r="AB129" s="34">
        <v>2.54</v>
      </c>
      <c r="AC129" s="34">
        <v>0.79</v>
      </c>
      <c r="AD129" s="34">
        <v>3.41</v>
      </c>
      <c r="AE129" s="34">
        <v>0.46</v>
      </c>
      <c r="AF129" s="34">
        <v>0.09</v>
      </c>
      <c r="AG129" s="34">
        <v>3.87</v>
      </c>
      <c r="AI129" s="34">
        <v>0.01</v>
      </c>
      <c r="AM129" s="34">
        <v>0.64</v>
      </c>
      <c r="AO129" s="34">
        <f t="shared" si="10"/>
        <v>100.04</v>
      </c>
      <c r="AU129" s="34">
        <v>4.2000000000000003E-2</v>
      </c>
      <c r="AV129" s="34" t="s">
        <v>82</v>
      </c>
      <c r="AW129" s="34">
        <v>0.6</v>
      </c>
      <c r="AY129" s="34">
        <v>235</v>
      </c>
      <c r="BA129" s="34">
        <v>1.2</v>
      </c>
      <c r="BC129" s="34" t="s">
        <v>82</v>
      </c>
      <c r="BD129" s="34">
        <v>22</v>
      </c>
      <c r="BE129" s="34">
        <v>50</v>
      </c>
      <c r="BF129" s="34">
        <v>2.06</v>
      </c>
      <c r="BG129" s="34">
        <v>34</v>
      </c>
      <c r="BH129" s="34">
        <v>15.7</v>
      </c>
      <c r="BI129" s="34" t="s">
        <v>83</v>
      </c>
      <c r="BJ129" s="34">
        <v>6.6</v>
      </c>
      <c r="BK129" s="34">
        <v>0.29199999999999998</v>
      </c>
      <c r="BM129" s="34">
        <v>20</v>
      </c>
      <c r="BN129" s="34">
        <v>3</v>
      </c>
      <c r="BO129" s="34">
        <v>10.199999999999999</v>
      </c>
      <c r="BP129" s="34">
        <v>16</v>
      </c>
      <c r="BQ129" s="34">
        <v>11</v>
      </c>
      <c r="BR129" s="34">
        <v>34.799999999999997</v>
      </c>
      <c r="BS129" s="34">
        <v>3.0000000000000001E-3</v>
      </c>
      <c r="BT129" s="34">
        <v>0.16</v>
      </c>
      <c r="BU129" s="34">
        <v>5.8</v>
      </c>
      <c r="BV129" s="34">
        <v>0.3</v>
      </c>
      <c r="BW129" s="34">
        <v>2</v>
      </c>
      <c r="BX129" s="34">
        <v>117</v>
      </c>
      <c r="BY129" s="34">
        <v>0.6</v>
      </c>
      <c r="BZ129" s="34">
        <v>0.57999999999999996</v>
      </c>
      <c r="CA129" s="34">
        <v>6.36</v>
      </c>
      <c r="CB129" s="34">
        <v>0.21</v>
      </c>
      <c r="CC129" s="34">
        <v>2.15</v>
      </c>
      <c r="CD129" s="34">
        <v>93</v>
      </c>
      <c r="CE129" s="34">
        <v>7</v>
      </c>
      <c r="CF129" s="34">
        <v>24.3</v>
      </c>
      <c r="CG129" s="34">
        <v>266</v>
      </c>
      <c r="CH129" s="34">
        <v>37</v>
      </c>
      <c r="CI129" s="34">
        <v>36.700000000000003</v>
      </c>
      <c r="CJ129" s="34">
        <v>52.9</v>
      </c>
      <c r="CK129" s="34">
        <v>6.8</v>
      </c>
      <c r="CL129" s="34">
        <v>25.5</v>
      </c>
      <c r="CM129" s="34">
        <v>4.87</v>
      </c>
      <c r="CN129" s="34">
        <v>1.66</v>
      </c>
      <c r="CO129" s="34">
        <v>4.4000000000000004</v>
      </c>
      <c r="CP129" s="34">
        <v>0.63</v>
      </c>
      <c r="CQ129" s="34">
        <v>3.99</v>
      </c>
      <c r="CR129" s="34">
        <v>0.82</v>
      </c>
      <c r="CS129" s="34">
        <v>2.3199999999999998</v>
      </c>
      <c r="CT129" s="34">
        <v>0.41</v>
      </c>
      <c r="CU129" s="34">
        <v>2.4300000000000002</v>
      </c>
      <c r="CV129" s="34">
        <v>0.39</v>
      </c>
      <c r="CW129" s="34">
        <f t="shared" si="12"/>
        <v>143.82</v>
      </c>
    </row>
    <row r="130" spans="1:101" x14ac:dyDescent="0.3">
      <c r="A130" s="22" t="s">
        <v>110</v>
      </c>
      <c r="B130" s="22" t="s">
        <v>79</v>
      </c>
      <c r="C130" s="22" t="s">
        <v>2328</v>
      </c>
      <c r="D130" s="22" t="s">
        <v>1709</v>
      </c>
      <c r="E130" s="71">
        <v>42855</v>
      </c>
      <c r="F130" s="71">
        <v>42775</v>
      </c>
      <c r="G130" s="22" t="s">
        <v>1347</v>
      </c>
      <c r="H130" s="22">
        <v>33.856484999999999</v>
      </c>
      <c r="I130" s="22">
        <v>-105.67595799999999</v>
      </c>
      <c r="J130" s="22" t="s">
        <v>873</v>
      </c>
      <c r="K130" s="22" t="s">
        <v>879</v>
      </c>
      <c r="L130" s="22" t="s">
        <v>878</v>
      </c>
      <c r="N130" s="70" t="s">
        <v>3393</v>
      </c>
      <c r="O130" s="70" t="s">
        <v>3394</v>
      </c>
      <c r="Q130" s="22" t="s">
        <v>87</v>
      </c>
      <c r="S130" s="22" t="s">
        <v>111</v>
      </c>
      <c r="T130" s="22">
        <v>5.96</v>
      </c>
      <c r="W130" s="34">
        <v>55.63</v>
      </c>
      <c r="X130" s="34">
        <v>0.51</v>
      </c>
      <c r="Y130" s="34">
        <v>13.33</v>
      </c>
      <c r="Z130" s="34">
        <v>6.25</v>
      </c>
      <c r="AA130" s="34">
        <v>0.1</v>
      </c>
      <c r="AB130" s="34">
        <v>2.67</v>
      </c>
      <c r="AC130" s="34">
        <v>8.1199999999999992</v>
      </c>
      <c r="AD130" s="34">
        <v>4.72</v>
      </c>
      <c r="AE130" s="34">
        <v>1.03</v>
      </c>
      <c r="AF130" s="34">
        <v>0.2</v>
      </c>
      <c r="AG130" s="34">
        <v>7.21</v>
      </c>
      <c r="AI130" s="34">
        <v>0.01</v>
      </c>
      <c r="AM130" s="34">
        <v>1.43</v>
      </c>
      <c r="AO130" s="34">
        <f t="shared" si="10"/>
        <v>101.21000000000001</v>
      </c>
      <c r="AU130" s="34">
        <v>7.0999999999999994E-2</v>
      </c>
      <c r="AV130" s="34" t="s">
        <v>82</v>
      </c>
      <c r="AW130" s="34">
        <v>0.8</v>
      </c>
      <c r="AY130" s="34">
        <v>576</v>
      </c>
      <c r="BA130" s="34">
        <v>0.51</v>
      </c>
      <c r="BC130" s="34" t="s">
        <v>82</v>
      </c>
      <c r="BD130" s="34">
        <v>10</v>
      </c>
      <c r="BE130" s="34">
        <v>40</v>
      </c>
      <c r="BF130" s="34">
        <v>1.38</v>
      </c>
      <c r="BG130" s="34">
        <v>24</v>
      </c>
      <c r="BH130" s="34">
        <v>18.100000000000001</v>
      </c>
      <c r="BI130" s="34" t="s">
        <v>83</v>
      </c>
      <c r="BJ130" s="34">
        <v>5.3</v>
      </c>
      <c r="BK130" s="34">
        <v>0.29499999999999998</v>
      </c>
      <c r="BM130" s="34">
        <v>10</v>
      </c>
      <c r="BN130" s="34">
        <v>2</v>
      </c>
      <c r="BO130" s="34">
        <v>12.5</v>
      </c>
      <c r="BP130" s="34">
        <v>12</v>
      </c>
      <c r="BQ130" s="34">
        <v>14</v>
      </c>
      <c r="BR130" s="34">
        <v>33.6</v>
      </c>
      <c r="BS130" s="34" t="s">
        <v>134</v>
      </c>
      <c r="BT130" s="34">
        <v>0.11</v>
      </c>
      <c r="BU130" s="34">
        <v>6.1</v>
      </c>
      <c r="BV130" s="34">
        <v>0.2</v>
      </c>
      <c r="BW130" s="34">
        <v>1</v>
      </c>
      <c r="BX130" s="34">
        <v>420</v>
      </c>
      <c r="BY130" s="34">
        <v>0.8</v>
      </c>
      <c r="BZ130" s="34">
        <v>0.33</v>
      </c>
      <c r="CA130" s="34">
        <v>8.65</v>
      </c>
      <c r="CB130" s="34">
        <v>0.06</v>
      </c>
      <c r="CC130" s="34">
        <v>1.78</v>
      </c>
      <c r="CD130" s="34">
        <v>84</v>
      </c>
      <c r="CE130" s="34">
        <v>3</v>
      </c>
      <c r="CF130" s="34">
        <v>28.9</v>
      </c>
      <c r="CG130" s="34">
        <v>205</v>
      </c>
      <c r="CH130" s="34">
        <v>42</v>
      </c>
      <c r="CI130" s="34">
        <v>36.799999999999997</v>
      </c>
      <c r="CJ130" s="34">
        <v>70.3</v>
      </c>
      <c r="CK130" s="34">
        <v>8.2899999999999991</v>
      </c>
      <c r="CL130" s="34">
        <v>32.299999999999997</v>
      </c>
      <c r="CM130" s="34">
        <v>6.62</v>
      </c>
      <c r="CN130" s="34">
        <v>1.83</v>
      </c>
      <c r="CO130" s="34">
        <v>5.61</v>
      </c>
      <c r="CP130" s="34">
        <v>0.8</v>
      </c>
      <c r="CQ130" s="34">
        <v>5.0599999999999996</v>
      </c>
      <c r="CR130" s="34">
        <v>1.07</v>
      </c>
      <c r="CS130" s="34">
        <v>2.98</v>
      </c>
      <c r="CT130" s="34">
        <v>0.41</v>
      </c>
      <c r="CU130" s="34">
        <v>2.9</v>
      </c>
      <c r="CV130" s="34">
        <v>0.45</v>
      </c>
      <c r="CW130" s="34">
        <f t="shared" si="12"/>
        <v>175.42000000000002</v>
      </c>
    </row>
    <row r="131" spans="1:101" x14ac:dyDescent="0.3">
      <c r="A131" s="22" t="s">
        <v>112</v>
      </c>
      <c r="B131" s="22" t="s">
        <v>79</v>
      </c>
      <c r="C131" s="22" t="s">
        <v>2328</v>
      </c>
      <c r="D131" s="22" t="s">
        <v>1709</v>
      </c>
      <c r="E131" s="71">
        <v>42855</v>
      </c>
      <c r="F131" s="71">
        <v>42775</v>
      </c>
      <c r="G131" s="22" t="s">
        <v>1347</v>
      </c>
      <c r="H131" s="22">
        <v>33.852291000000001</v>
      </c>
      <c r="I131" s="22">
        <v>-105.676033</v>
      </c>
      <c r="J131" s="22" t="s">
        <v>873</v>
      </c>
      <c r="K131" s="22" t="s">
        <v>879</v>
      </c>
      <c r="L131" s="22" t="s">
        <v>878</v>
      </c>
      <c r="N131" s="70" t="s">
        <v>3393</v>
      </c>
      <c r="O131" s="70" t="s">
        <v>3394</v>
      </c>
      <c r="Q131" s="22" t="s">
        <v>87</v>
      </c>
      <c r="S131" s="22" t="s">
        <v>113</v>
      </c>
      <c r="T131" s="22">
        <v>6.88</v>
      </c>
      <c r="W131" s="34">
        <v>59.44</v>
      </c>
      <c r="X131" s="34">
        <v>0.53</v>
      </c>
      <c r="Y131" s="34">
        <v>16.559999999999999</v>
      </c>
      <c r="Z131" s="34">
        <v>7.69</v>
      </c>
      <c r="AA131" s="34">
        <v>7.0000000000000007E-2</v>
      </c>
      <c r="AB131" s="34">
        <v>1.2</v>
      </c>
      <c r="AC131" s="34">
        <v>2.52</v>
      </c>
      <c r="AD131" s="34">
        <v>4.58</v>
      </c>
      <c r="AE131" s="34">
        <v>2.61</v>
      </c>
      <c r="AF131" s="34">
        <v>0.28000000000000003</v>
      </c>
      <c r="AG131" s="34">
        <v>4.03</v>
      </c>
      <c r="AI131" s="34">
        <v>0.04</v>
      </c>
      <c r="AM131" s="34">
        <v>0.42</v>
      </c>
      <c r="AO131" s="34">
        <f t="shared" si="10"/>
        <v>99.97</v>
      </c>
      <c r="AU131" s="34">
        <v>0.503</v>
      </c>
      <c r="AV131" s="34" t="s">
        <v>82</v>
      </c>
      <c r="AW131" s="34">
        <v>0.5</v>
      </c>
      <c r="AY131" s="34">
        <v>1375</v>
      </c>
      <c r="BA131" s="34">
        <v>22.3</v>
      </c>
      <c r="BC131" s="34" t="s">
        <v>82</v>
      </c>
      <c r="BD131" s="34">
        <v>63</v>
      </c>
      <c r="BE131" s="34">
        <v>20</v>
      </c>
      <c r="BF131" s="34">
        <v>1.99</v>
      </c>
      <c r="BG131" s="34">
        <v>13</v>
      </c>
      <c r="BH131" s="34">
        <v>21.1</v>
      </c>
      <c r="BI131" s="34" t="s">
        <v>83</v>
      </c>
      <c r="BJ131" s="34">
        <v>4.7</v>
      </c>
      <c r="BK131" s="34">
        <v>0.84499999999999997</v>
      </c>
      <c r="BM131" s="34">
        <v>10</v>
      </c>
      <c r="BN131" s="34">
        <v>3</v>
      </c>
      <c r="BO131" s="34">
        <v>12</v>
      </c>
      <c r="BP131" s="34">
        <v>7</v>
      </c>
      <c r="BQ131" s="34">
        <v>11</v>
      </c>
      <c r="BR131" s="34">
        <v>55.7</v>
      </c>
      <c r="BS131" s="34">
        <v>1E-3</v>
      </c>
      <c r="BT131" s="34">
        <v>0.1</v>
      </c>
      <c r="BU131" s="34">
        <v>7.8</v>
      </c>
      <c r="BV131" s="34">
        <v>0.4</v>
      </c>
      <c r="BW131" s="34">
        <v>1</v>
      </c>
      <c r="BX131" s="34">
        <v>388</v>
      </c>
      <c r="BY131" s="34">
        <v>0.7</v>
      </c>
      <c r="BZ131" s="34">
        <v>16.399999999999999</v>
      </c>
      <c r="CA131" s="34">
        <v>8.08</v>
      </c>
      <c r="CB131" s="34">
        <v>0.04</v>
      </c>
      <c r="CC131" s="34">
        <v>1.94</v>
      </c>
      <c r="CD131" s="34">
        <v>96</v>
      </c>
      <c r="CE131" s="34">
        <v>103</v>
      </c>
      <c r="CF131" s="34">
        <v>27.4</v>
      </c>
      <c r="CG131" s="34">
        <v>174</v>
      </c>
      <c r="CH131" s="34">
        <v>30</v>
      </c>
      <c r="CI131" s="34">
        <v>52.8</v>
      </c>
      <c r="CJ131" s="34">
        <v>89.2</v>
      </c>
      <c r="CK131" s="34">
        <v>9.57</v>
      </c>
      <c r="CL131" s="34">
        <v>35.6</v>
      </c>
      <c r="CM131" s="34">
        <v>6.39</v>
      </c>
      <c r="CN131" s="34">
        <v>1.9</v>
      </c>
      <c r="CO131" s="34">
        <v>5.48</v>
      </c>
      <c r="CP131" s="34">
        <v>0.82</v>
      </c>
      <c r="CQ131" s="34">
        <v>4.91</v>
      </c>
      <c r="CR131" s="34">
        <v>0.95</v>
      </c>
      <c r="CS131" s="34">
        <v>2.76</v>
      </c>
      <c r="CT131" s="34">
        <v>0.43</v>
      </c>
      <c r="CU131" s="34">
        <v>2.74</v>
      </c>
      <c r="CV131" s="34">
        <v>0.47</v>
      </c>
      <c r="CW131" s="34">
        <f t="shared" si="12"/>
        <v>214.01999999999995</v>
      </c>
    </row>
    <row r="132" spans="1:101" x14ac:dyDescent="0.3">
      <c r="A132" s="22" t="s">
        <v>3420</v>
      </c>
      <c r="B132" s="22" t="s">
        <v>79</v>
      </c>
      <c r="C132" s="22" t="s">
        <v>2328</v>
      </c>
      <c r="D132" s="22" t="s">
        <v>1709</v>
      </c>
      <c r="F132" s="71">
        <v>42775</v>
      </c>
      <c r="G132" s="22" t="s">
        <v>1347</v>
      </c>
      <c r="H132" s="22">
        <v>33.849290000000003</v>
      </c>
      <c r="I132" s="22">
        <v>-105.663957</v>
      </c>
      <c r="J132" s="22" t="s">
        <v>873</v>
      </c>
      <c r="K132" s="22" t="s">
        <v>879</v>
      </c>
      <c r="L132" s="22" t="s">
        <v>878</v>
      </c>
      <c r="N132" s="70" t="s">
        <v>3393</v>
      </c>
      <c r="O132" s="70" t="s">
        <v>3394</v>
      </c>
      <c r="Q132" s="22" t="s">
        <v>87</v>
      </c>
      <c r="S132" s="22" t="s">
        <v>114</v>
      </c>
      <c r="T132" s="22">
        <v>7.15</v>
      </c>
      <c r="W132" s="34">
        <v>68.37</v>
      </c>
      <c r="X132" s="34">
        <v>0.51</v>
      </c>
      <c r="Y132" s="34">
        <v>11.56</v>
      </c>
      <c r="Z132" s="34">
        <v>6.06</v>
      </c>
      <c r="AA132" s="34">
        <v>0.09</v>
      </c>
      <c r="AB132" s="34">
        <v>2.21</v>
      </c>
      <c r="AC132" s="34">
        <v>1.56</v>
      </c>
      <c r="AD132" s="34">
        <v>4.87</v>
      </c>
      <c r="AE132" s="34">
        <v>0.42</v>
      </c>
      <c r="AF132" s="34">
        <v>0.13</v>
      </c>
      <c r="AG132" s="34">
        <v>3.2</v>
      </c>
      <c r="AI132" s="34">
        <v>0.01</v>
      </c>
      <c r="AM132" s="34">
        <v>0.54</v>
      </c>
      <c r="AO132" s="34">
        <f t="shared" si="10"/>
        <v>99.53000000000003</v>
      </c>
      <c r="AU132" s="34">
        <v>0.76300000000000001</v>
      </c>
      <c r="AV132" s="34">
        <v>0.7</v>
      </c>
      <c r="AW132" s="34">
        <v>1.3</v>
      </c>
      <c r="AY132" s="34">
        <v>228</v>
      </c>
      <c r="BA132" s="34">
        <v>3.29</v>
      </c>
      <c r="BC132" s="34" t="s">
        <v>82</v>
      </c>
      <c r="BD132" s="34">
        <v>24</v>
      </c>
      <c r="BE132" s="34">
        <v>50</v>
      </c>
      <c r="BF132" s="34">
        <v>1.17</v>
      </c>
      <c r="BG132" s="34">
        <v>599</v>
      </c>
      <c r="BH132" s="34">
        <v>16.600000000000001</v>
      </c>
      <c r="BI132" s="34" t="s">
        <v>83</v>
      </c>
      <c r="BJ132" s="34">
        <v>7.6</v>
      </c>
      <c r="BK132" s="34">
        <v>0.34699999999999998</v>
      </c>
      <c r="BM132" s="34">
        <v>10</v>
      </c>
      <c r="BN132" s="34">
        <v>13</v>
      </c>
      <c r="BO132" s="34">
        <v>10.9</v>
      </c>
      <c r="BP132" s="34">
        <v>12</v>
      </c>
      <c r="BQ132" s="34">
        <v>20</v>
      </c>
      <c r="BR132" s="34">
        <v>15.5</v>
      </c>
      <c r="BS132" s="34" t="s">
        <v>134</v>
      </c>
      <c r="BT132" s="34">
        <v>0.12</v>
      </c>
      <c r="BU132" s="34">
        <v>5.8</v>
      </c>
      <c r="BV132" s="34">
        <v>0.7</v>
      </c>
      <c r="BW132" s="34">
        <v>3</v>
      </c>
      <c r="BX132" s="34">
        <v>121.5</v>
      </c>
      <c r="BY132" s="34">
        <v>0.7</v>
      </c>
      <c r="BZ132" s="34">
        <v>1.85</v>
      </c>
      <c r="CA132" s="34">
        <v>7.41</v>
      </c>
      <c r="CB132" s="34">
        <v>0.05</v>
      </c>
      <c r="CC132" s="34">
        <v>2.33</v>
      </c>
      <c r="CD132" s="34">
        <v>72</v>
      </c>
      <c r="CE132" s="34">
        <v>19</v>
      </c>
      <c r="CF132" s="34">
        <v>28.1</v>
      </c>
      <c r="CG132" s="34">
        <v>298</v>
      </c>
      <c r="CH132" s="34">
        <v>157</v>
      </c>
      <c r="CI132" s="34">
        <v>50.4</v>
      </c>
      <c r="CJ132" s="34">
        <v>85.8</v>
      </c>
      <c r="CK132" s="34">
        <v>9.57</v>
      </c>
      <c r="CL132" s="34">
        <v>36.5</v>
      </c>
      <c r="CM132" s="34">
        <v>6.58</v>
      </c>
      <c r="CN132" s="34">
        <v>1.74</v>
      </c>
      <c r="CO132" s="34">
        <v>5.44</v>
      </c>
      <c r="CP132" s="34">
        <v>0.84</v>
      </c>
      <c r="CQ132" s="34">
        <v>4.57</v>
      </c>
      <c r="CR132" s="34">
        <v>0.95</v>
      </c>
      <c r="CS132" s="34">
        <v>2.83</v>
      </c>
      <c r="CT132" s="34">
        <v>0.39</v>
      </c>
      <c r="CU132" s="34">
        <v>2.44</v>
      </c>
      <c r="CV132" s="34">
        <v>0.43</v>
      </c>
      <c r="CW132" s="34">
        <f t="shared" si="12"/>
        <v>208.48</v>
      </c>
    </row>
    <row r="133" spans="1:101" x14ac:dyDescent="0.3">
      <c r="A133" s="22" t="s">
        <v>115</v>
      </c>
      <c r="B133" s="22" t="s">
        <v>79</v>
      </c>
      <c r="C133" s="22" t="s">
        <v>2328</v>
      </c>
      <c r="D133" s="22" t="s">
        <v>1709</v>
      </c>
      <c r="E133" s="71">
        <v>43019</v>
      </c>
      <c r="F133" s="71">
        <v>42775</v>
      </c>
      <c r="G133" s="22" t="s">
        <v>1347</v>
      </c>
      <c r="H133" s="22">
        <v>33.848080000000003</v>
      </c>
      <c r="I133" s="22">
        <v>-105.66661000000001</v>
      </c>
      <c r="J133" s="22" t="s">
        <v>873</v>
      </c>
      <c r="K133" s="22" t="s">
        <v>879</v>
      </c>
      <c r="L133" s="22" t="s">
        <v>878</v>
      </c>
      <c r="N133" s="70" t="s">
        <v>3393</v>
      </c>
      <c r="O133" s="70" t="s">
        <v>3394</v>
      </c>
      <c r="Q133" s="22" t="s">
        <v>116</v>
      </c>
      <c r="S133" s="22" t="s">
        <v>117</v>
      </c>
      <c r="W133" s="34">
        <v>66.739999999999995</v>
      </c>
      <c r="X133" s="34">
        <v>0.5</v>
      </c>
      <c r="Y133" s="34">
        <v>17.2</v>
      </c>
      <c r="Z133" s="34">
        <v>3.33</v>
      </c>
      <c r="AA133" s="34">
        <v>0.01</v>
      </c>
      <c r="AB133" s="34">
        <v>0.47</v>
      </c>
      <c r="AC133" s="34">
        <v>1.18</v>
      </c>
      <c r="AD133" s="34">
        <v>8.11</v>
      </c>
      <c r="AE133" s="34">
        <v>0.6</v>
      </c>
      <c r="AF133" s="34">
        <v>0.28000000000000003</v>
      </c>
      <c r="AG133" s="34">
        <v>1.57</v>
      </c>
      <c r="AI133" s="34">
        <v>0.48</v>
      </c>
      <c r="AM133" s="34">
        <v>0.04</v>
      </c>
      <c r="AO133" s="34">
        <f t="shared" ref="AO133:AO164" si="13">SUM(W133:AN133)</f>
        <v>100.51</v>
      </c>
      <c r="AU133" s="34">
        <v>8.6999999999999994E-2</v>
      </c>
      <c r="AV133" s="34" t="s">
        <v>82</v>
      </c>
      <c r="AW133" s="34">
        <v>1</v>
      </c>
      <c r="AY133" s="34">
        <v>284</v>
      </c>
      <c r="BA133" s="34">
        <v>2.15</v>
      </c>
      <c r="BC133" s="34" t="s">
        <v>82</v>
      </c>
      <c r="BD133" s="34">
        <v>2</v>
      </c>
      <c r="BE133" s="34">
        <v>10</v>
      </c>
      <c r="BF133" s="34">
        <v>0.45</v>
      </c>
      <c r="BG133" s="34">
        <v>70</v>
      </c>
      <c r="BH133" s="34">
        <v>23.8</v>
      </c>
      <c r="BI133" s="34" t="s">
        <v>83</v>
      </c>
      <c r="BJ133" s="34">
        <v>6</v>
      </c>
      <c r="BK133" s="34">
        <v>2.4E-2</v>
      </c>
      <c r="BM133" s="34" t="s">
        <v>84</v>
      </c>
      <c r="BN133" s="34">
        <v>1</v>
      </c>
      <c r="BO133" s="34">
        <v>21.6</v>
      </c>
      <c r="BP133" s="34">
        <v>1</v>
      </c>
      <c r="BQ133" s="34">
        <v>10</v>
      </c>
      <c r="BR133" s="34">
        <v>15.6</v>
      </c>
      <c r="BS133" s="34" t="s">
        <v>134</v>
      </c>
      <c r="BT133" s="34">
        <v>0.08</v>
      </c>
      <c r="BU133" s="34">
        <v>3.6</v>
      </c>
      <c r="BV133" s="34">
        <v>0.4</v>
      </c>
      <c r="BW133" s="34">
        <v>3</v>
      </c>
      <c r="BX133" s="34">
        <v>491</v>
      </c>
      <c r="BY133" s="34">
        <v>1</v>
      </c>
      <c r="BZ133" s="34">
        <v>1.29</v>
      </c>
      <c r="CA133" s="34">
        <v>13</v>
      </c>
      <c r="CB133" s="34">
        <v>0.02</v>
      </c>
      <c r="CC133" s="34">
        <v>1.87</v>
      </c>
      <c r="CD133" s="34">
        <v>85</v>
      </c>
      <c r="CE133" s="34">
        <v>2</v>
      </c>
      <c r="CF133" s="34">
        <v>18.899999999999999</v>
      </c>
      <c r="CG133" s="34">
        <v>238</v>
      </c>
      <c r="CH133" s="34">
        <v>12</v>
      </c>
      <c r="CI133" s="34">
        <v>46</v>
      </c>
      <c r="CJ133" s="34">
        <v>73.8</v>
      </c>
      <c r="CK133" s="34">
        <v>7.75</v>
      </c>
      <c r="CL133" s="34">
        <v>26.4</v>
      </c>
      <c r="CM133" s="34">
        <v>4.2300000000000004</v>
      </c>
      <c r="CN133" s="34">
        <v>1.04</v>
      </c>
      <c r="CO133" s="34">
        <v>3.34</v>
      </c>
      <c r="CP133" s="34">
        <v>0.56000000000000005</v>
      </c>
      <c r="CQ133" s="34">
        <v>3.42</v>
      </c>
      <c r="CR133" s="34">
        <v>0.73</v>
      </c>
      <c r="CS133" s="34">
        <v>2.13</v>
      </c>
      <c r="CT133" s="34">
        <v>0.34</v>
      </c>
      <c r="CU133" s="34">
        <v>2.33</v>
      </c>
      <c r="CV133" s="34">
        <v>0.37</v>
      </c>
      <c r="CW133" s="34">
        <f t="shared" si="12"/>
        <v>172.43999999999997</v>
      </c>
    </row>
    <row r="134" spans="1:101" x14ac:dyDescent="0.3">
      <c r="A134" s="22" t="s">
        <v>118</v>
      </c>
      <c r="B134" s="22" t="s">
        <v>79</v>
      </c>
      <c r="C134" s="22" t="s">
        <v>2328</v>
      </c>
      <c r="D134" s="22" t="s">
        <v>1709</v>
      </c>
      <c r="E134" s="71">
        <v>43020</v>
      </c>
      <c r="F134" s="71">
        <v>42775</v>
      </c>
      <c r="G134" s="22" t="s">
        <v>1347</v>
      </c>
      <c r="H134" s="22">
        <v>33.84205</v>
      </c>
      <c r="I134" s="22">
        <v>-105.65904</v>
      </c>
      <c r="J134" s="22" t="s">
        <v>873</v>
      </c>
      <c r="K134" s="22" t="s">
        <v>879</v>
      </c>
      <c r="L134" s="22" t="s">
        <v>878</v>
      </c>
      <c r="N134" s="70" t="s">
        <v>3393</v>
      </c>
      <c r="O134" s="70" t="s">
        <v>3394</v>
      </c>
      <c r="Q134" s="22" t="s">
        <v>119</v>
      </c>
      <c r="S134" s="22" t="s">
        <v>105</v>
      </c>
      <c r="W134" s="34">
        <v>86.89</v>
      </c>
      <c r="X134" s="34">
        <v>0.14000000000000001</v>
      </c>
      <c r="Y134" s="34">
        <v>6.07</v>
      </c>
      <c r="Z134" s="34">
        <v>2.82</v>
      </c>
      <c r="AA134" s="34" t="s">
        <v>120</v>
      </c>
      <c r="AB134" s="34">
        <v>0.11</v>
      </c>
      <c r="AC134" s="34">
        <v>0.14000000000000001</v>
      </c>
      <c r="AD134" s="34">
        <v>3.11</v>
      </c>
      <c r="AE134" s="34">
        <v>0.06</v>
      </c>
      <c r="AF134" s="34">
        <v>0.03</v>
      </c>
      <c r="AG134" s="34">
        <v>0.72</v>
      </c>
      <c r="AI134" s="34" t="s">
        <v>120</v>
      </c>
      <c r="AM134" s="34">
        <v>0.03</v>
      </c>
      <c r="AO134" s="34">
        <f t="shared" si="13"/>
        <v>100.11999999999999</v>
      </c>
      <c r="AU134" s="34">
        <v>0.53400000000000003</v>
      </c>
      <c r="AV134" s="34" t="s">
        <v>82</v>
      </c>
      <c r="AW134" s="34">
        <v>1.5</v>
      </c>
      <c r="AY134" s="34">
        <v>86.6</v>
      </c>
      <c r="BA134" s="34">
        <v>1.94</v>
      </c>
      <c r="BC134" s="34" t="s">
        <v>82</v>
      </c>
      <c r="BD134" s="34">
        <v>26</v>
      </c>
      <c r="BE134" s="34">
        <v>20</v>
      </c>
      <c r="BF134" s="34">
        <v>0.1</v>
      </c>
      <c r="BG134" s="34">
        <v>81</v>
      </c>
      <c r="BH134" s="34">
        <v>6.7</v>
      </c>
      <c r="BI134" s="34" t="s">
        <v>83</v>
      </c>
      <c r="BJ134" s="34">
        <v>2.4</v>
      </c>
      <c r="BK134" s="34">
        <v>1.2E-2</v>
      </c>
      <c r="BM134" s="34" t="s">
        <v>84</v>
      </c>
      <c r="BN134" s="34">
        <v>1</v>
      </c>
      <c r="BO134" s="34">
        <v>4.0999999999999996</v>
      </c>
      <c r="BP134" s="34">
        <v>4</v>
      </c>
      <c r="BQ134" s="34">
        <v>5</v>
      </c>
      <c r="BR134" s="34">
        <v>0.9</v>
      </c>
      <c r="BS134" s="34">
        <v>1E-3</v>
      </c>
      <c r="BT134" s="34">
        <v>0.08</v>
      </c>
      <c r="BU134" s="34">
        <v>0.6</v>
      </c>
      <c r="BV134" s="34">
        <v>0.4</v>
      </c>
      <c r="BW134" s="34" t="s">
        <v>121</v>
      </c>
      <c r="BX134" s="34">
        <v>38.5</v>
      </c>
      <c r="BY134" s="34">
        <v>0.2</v>
      </c>
      <c r="BZ134" s="34">
        <v>1.2</v>
      </c>
      <c r="CA134" s="34">
        <v>1.96</v>
      </c>
      <c r="CB134" s="34" t="s">
        <v>85</v>
      </c>
      <c r="CC134" s="34">
        <v>1</v>
      </c>
      <c r="CD134" s="34">
        <v>21</v>
      </c>
      <c r="CE134" s="34">
        <v>11</v>
      </c>
      <c r="CF134" s="34">
        <v>7.8</v>
      </c>
      <c r="CG134" s="34">
        <v>101</v>
      </c>
      <c r="CH134" s="34">
        <v>4</v>
      </c>
      <c r="CI134" s="34">
        <v>7.8</v>
      </c>
      <c r="CJ134" s="34">
        <v>7.6</v>
      </c>
      <c r="CK134" s="34">
        <v>1.4</v>
      </c>
      <c r="CL134" s="34">
        <v>5.2</v>
      </c>
      <c r="CM134" s="34">
        <v>0.93</v>
      </c>
      <c r="CN134" s="34">
        <v>0.3</v>
      </c>
      <c r="CO134" s="34">
        <v>1.1499999999999999</v>
      </c>
      <c r="CP134" s="34">
        <v>0.18</v>
      </c>
      <c r="CQ134" s="34">
        <v>1.35</v>
      </c>
      <c r="CR134" s="34">
        <v>0.32</v>
      </c>
      <c r="CS134" s="34">
        <v>0.91</v>
      </c>
      <c r="CT134" s="34">
        <v>0.15</v>
      </c>
      <c r="CU134" s="34">
        <v>1.06</v>
      </c>
      <c r="CV134" s="34">
        <v>0.16</v>
      </c>
      <c r="CW134" s="34">
        <f t="shared" si="12"/>
        <v>28.509999999999994</v>
      </c>
    </row>
    <row r="135" spans="1:101" ht="14.25" customHeight="1" x14ac:dyDescent="0.3">
      <c r="A135" s="22" t="s">
        <v>122</v>
      </c>
      <c r="B135" s="22" t="s">
        <v>79</v>
      </c>
      <c r="C135" s="22" t="s">
        <v>2328</v>
      </c>
      <c r="D135" s="22" t="s">
        <v>1709</v>
      </c>
      <c r="E135" s="71">
        <v>43020</v>
      </c>
      <c r="F135" s="71">
        <v>42775</v>
      </c>
      <c r="G135" s="22" t="s">
        <v>1347</v>
      </c>
      <c r="H135" s="22">
        <v>33.842280000000002</v>
      </c>
      <c r="I135" s="22">
        <v>-105.65875</v>
      </c>
      <c r="J135" s="22" t="s">
        <v>873</v>
      </c>
      <c r="K135" s="22" t="s">
        <v>879</v>
      </c>
      <c r="L135" s="22" t="s">
        <v>878</v>
      </c>
      <c r="N135" s="70" t="s">
        <v>3393</v>
      </c>
      <c r="O135" s="70" t="s">
        <v>3394</v>
      </c>
      <c r="Q135" s="22" t="s">
        <v>119</v>
      </c>
      <c r="W135" s="34">
        <v>50.84</v>
      </c>
      <c r="X135" s="34">
        <v>0.13</v>
      </c>
      <c r="Y135" s="34">
        <v>1.0900000000000001</v>
      </c>
      <c r="Z135" s="34">
        <v>12.28</v>
      </c>
      <c r="AA135" s="34">
        <v>0.2</v>
      </c>
      <c r="AB135" s="34">
        <v>16.25</v>
      </c>
      <c r="AC135" s="34">
        <v>14.4</v>
      </c>
      <c r="AD135" s="34">
        <v>0.3</v>
      </c>
      <c r="AE135" s="34">
        <v>0.12</v>
      </c>
      <c r="AF135" s="34">
        <v>2.44</v>
      </c>
      <c r="AG135" s="34">
        <v>1.37</v>
      </c>
      <c r="AI135" s="34">
        <v>0.01</v>
      </c>
      <c r="AM135" s="34">
        <v>0.03</v>
      </c>
      <c r="AO135" s="34">
        <f t="shared" si="13"/>
        <v>99.460000000000022</v>
      </c>
      <c r="AU135" s="34">
        <v>5.0000000000000001E-3</v>
      </c>
      <c r="AV135" s="34" t="s">
        <v>82</v>
      </c>
      <c r="AW135" s="34">
        <v>1.7</v>
      </c>
      <c r="AY135" s="34">
        <v>15.4</v>
      </c>
      <c r="BA135" s="34">
        <v>0.03</v>
      </c>
      <c r="BC135" s="34" t="s">
        <v>82</v>
      </c>
      <c r="BD135" s="34">
        <v>15</v>
      </c>
      <c r="BE135" s="34">
        <v>20</v>
      </c>
      <c r="BF135" s="34">
        <v>0.17</v>
      </c>
      <c r="BG135" s="34" t="s">
        <v>121</v>
      </c>
      <c r="BH135" s="34">
        <v>7.3</v>
      </c>
      <c r="BI135" s="34">
        <v>7</v>
      </c>
      <c r="BJ135" s="34">
        <v>0.6</v>
      </c>
      <c r="BK135" s="34">
        <v>0.01</v>
      </c>
      <c r="BM135" s="34" t="s">
        <v>84</v>
      </c>
      <c r="BN135" s="34" t="s">
        <v>121</v>
      </c>
      <c r="BO135" s="34">
        <v>1.7</v>
      </c>
      <c r="BP135" s="34">
        <v>16</v>
      </c>
      <c r="BQ135" s="34" t="s">
        <v>123</v>
      </c>
      <c r="BR135" s="34">
        <v>2.1</v>
      </c>
      <c r="BS135" s="34" t="s">
        <v>134</v>
      </c>
      <c r="BT135" s="34">
        <v>0.12</v>
      </c>
      <c r="BU135" s="34">
        <v>0.3</v>
      </c>
      <c r="BV135" s="34" t="s">
        <v>124</v>
      </c>
      <c r="BW135" s="34">
        <v>1</v>
      </c>
      <c r="BX135" s="34">
        <v>44.9</v>
      </c>
      <c r="BY135" s="34">
        <v>0.1</v>
      </c>
      <c r="BZ135" s="34">
        <v>0.01</v>
      </c>
      <c r="CA135" s="34">
        <v>5.22</v>
      </c>
      <c r="CB135" s="34" t="s">
        <v>85</v>
      </c>
      <c r="CC135" s="34">
        <v>0.52</v>
      </c>
      <c r="CD135" s="34">
        <v>246</v>
      </c>
      <c r="CE135" s="34">
        <v>1</v>
      </c>
      <c r="CF135" s="34">
        <v>28.6</v>
      </c>
      <c r="CG135" s="34">
        <v>25</v>
      </c>
      <c r="CH135" s="34">
        <v>40</v>
      </c>
      <c r="CI135" s="34">
        <v>37.6</v>
      </c>
      <c r="CJ135" s="34">
        <v>52</v>
      </c>
      <c r="CK135" s="34">
        <v>4.8899999999999997</v>
      </c>
      <c r="CL135" s="34">
        <v>18.8</v>
      </c>
      <c r="CM135" s="34">
        <v>3.91</v>
      </c>
      <c r="CN135" s="34">
        <v>0.76</v>
      </c>
      <c r="CO135" s="34">
        <v>4.34</v>
      </c>
      <c r="CP135" s="34">
        <v>0.61</v>
      </c>
      <c r="CQ135" s="34">
        <v>4.18</v>
      </c>
      <c r="CR135" s="34">
        <v>0.86</v>
      </c>
      <c r="CS135" s="34">
        <v>2.91</v>
      </c>
      <c r="CT135" s="34">
        <v>0.45</v>
      </c>
      <c r="CU135" s="34">
        <v>3.46</v>
      </c>
      <c r="CV135" s="34">
        <v>0.63</v>
      </c>
      <c r="CW135" s="34">
        <f t="shared" si="12"/>
        <v>135.4</v>
      </c>
    </row>
    <row r="136" spans="1:101" ht="14.25" customHeight="1" x14ac:dyDescent="0.3">
      <c r="A136" s="22" t="s">
        <v>125</v>
      </c>
      <c r="B136" s="22" t="s">
        <v>79</v>
      </c>
      <c r="C136" s="22" t="s">
        <v>2328</v>
      </c>
      <c r="D136" s="22" t="s">
        <v>1709</v>
      </c>
      <c r="E136" s="71">
        <v>43020</v>
      </c>
      <c r="F136" s="71">
        <v>42775</v>
      </c>
      <c r="G136" s="22" t="s">
        <v>1347</v>
      </c>
      <c r="H136" s="22">
        <v>33.842280000000002</v>
      </c>
      <c r="I136" s="22">
        <v>-105.65875</v>
      </c>
      <c r="J136" s="22" t="s">
        <v>873</v>
      </c>
      <c r="K136" s="22" t="s">
        <v>879</v>
      </c>
      <c r="L136" s="22" t="s">
        <v>878</v>
      </c>
      <c r="N136" s="70" t="s">
        <v>3393</v>
      </c>
      <c r="O136" s="70" t="s">
        <v>3394</v>
      </c>
      <c r="Q136" s="22" t="s">
        <v>119</v>
      </c>
      <c r="W136" s="34">
        <v>9.94</v>
      </c>
      <c r="X136" s="34">
        <v>0.05</v>
      </c>
      <c r="Y136" s="34">
        <v>0.35</v>
      </c>
      <c r="Z136" s="34">
        <v>85.76</v>
      </c>
      <c r="AA136" s="34">
        <v>0.04</v>
      </c>
      <c r="AB136" s="34">
        <v>1.98</v>
      </c>
      <c r="AC136" s="34">
        <v>0.24</v>
      </c>
      <c r="AD136" s="34">
        <v>0.02</v>
      </c>
      <c r="AE136" s="34">
        <v>0.02</v>
      </c>
      <c r="AF136" s="34">
        <v>0.12</v>
      </c>
      <c r="AG136" s="34">
        <v>0.48</v>
      </c>
      <c r="AI136" s="34" t="s">
        <v>120</v>
      </c>
      <c r="AM136" s="34">
        <v>0.03</v>
      </c>
      <c r="AO136" s="34">
        <f t="shared" si="13"/>
        <v>99.030000000000015</v>
      </c>
      <c r="AU136" s="34">
        <v>3.0000000000000001E-3</v>
      </c>
      <c r="AV136" s="34" t="s">
        <v>82</v>
      </c>
      <c r="AW136" s="34">
        <v>1.5</v>
      </c>
      <c r="AY136" s="34">
        <v>28.4</v>
      </c>
      <c r="BA136" s="34">
        <v>0.05</v>
      </c>
      <c r="BC136" s="34" t="s">
        <v>82</v>
      </c>
      <c r="BD136" s="34">
        <v>8</v>
      </c>
      <c r="BE136" s="34">
        <v>10</v>
      </c>
      <c r="BF136" s="34">
        <v>0.23</v>
      </c>
      <c r="BG136" s="34">
        <v>1</v>
      </c>
      <c r="BH136" s="34">
        <v>14.9</v>
      </c>
      <c r="BI136" s="34" t="s">
        <v>83</v>
      </c>
      <c r="BJ136" s="34">
        <v>0.2</v>
      </c>
      <c r="BK136" s="34">
        <v>1.4E-2</v>
      </c>
      <c r="BM136" s="34" t="s">
        <v>84</v>
      </c>
      <c r="BN136" s="34">
        <v>1</v>
      </c>
      <c r="BO136" s="34">
        <v>0.2</v>
      </c>
      <c r="BP136" s="34">
        <v>42</v>
      </c>
      <c r="BQ136" s="34">
        <v>5</v>
      </c>
      <c r="BR136" s="34">
        <v>1.2</v>
      </c>
      <c r="BS136" s="34" t="s">
        <v>134</v>
      </c>
      <c r="BT136" s="34">
        <v>7.0000000000000007E-2</v>
      </c>
      <c r="BU136" s="34">
        <v>0.3</v>
      </c>
      <c r="BV136" s="34" t="s">
        <v>124</v>
      </c>
      <c r="BW136" s="34" t="s">
        <v>121</v>
      </c>
      <c r="BX136" s="34">
        <v>9.9</v>
      </c>
      <c r="BY136" s="34" t="s">
        <v>126</v>
      </c>
      <c r="BZ136" s="34" t="s">
        <v>120</v>
      </c>
      <c r="CA136" s="34">
        <v>2.11</v>
      </c>
      <c r="CB136" s="34">
        <v>0.02</v>
      </c>
      <c r="CC136" s="34">
        <v>0.76</v>
      </c>
      <c r="CD136" s="34">
        <v>2180</v>
      </c>
      <c r="CE136" s="34">
        <v>36</v>
      </c>
      <c r="CF136" s="34">
        <v>7.5</v>
      </c>
      <c r="CG136" s="34">
        <v>8</v>
      </c>
      <c r="CH136" s="34">
        <v>33</v>
      </c>
      <c r="CI136" s="34">
        <v>6.7</v>
      </c>
      <c r="CJ136" s="34">
        <v>8.4</v>
      </c>
      <c r="CK136" s="34">
        <v>1.56</v>
      </c>
      <c r="CL136" s="34">
        <v>5.7</v>
      </c>
      <c r="CM136" s="34">
        <v>1.19</v>
      </c>
      <c r="CN136" s="34">
        <v>0.3</v>
      </c>
      <c r="CO136" s="34">
        <v>1.1200000000000001</v>
      </c>
      <c r="CP136" s="34">
        <v>0.17</v>
      </c>
      <c r="CQ136" s="34">
        <v>1.2</v>
      </c>
      <c r="CR136" s="34">
        <v>0.25</v>
      </c>
      <c r="CS136" s="34">
        <v>0.91</v>
      </c>
      <c r="CT136" s="34">
        <v>0.14000000000000001</v>
      </c>
      <c r="CU136" s="34">
        <v>1.04</v>
      </c>
      <c r="CV136" s="34">
        <v>0.22</v>
      </c>
      <c r="CW136" s="34">
        <f t="shared" si="12"/>
        <v>28.900000000000002</v>
      </c>
    </row>
    <row r="137" spans="1:101" ht="14.25" customHeight="1" x14ac:dyDescent="0.3">
      <c r="A137" s="22" t="s">
        <v>127</v>
      </c>
      <c r="B137" s="22" t="s">
        <v>79</v>
      </c>
      <c r="C137" s="22" t="s">
        <v>2328</v>
      </c>
      <c r="D137" s="22" t="s">
        <v>1709</v>
      </c>
      <c r="E137" s="71">
        <v>43020</v>
      </c>
      <c r="F137" s="71">
        <v>42775</v>
      </c>
      <c r="G137" s="22" t="s">
        <v>1347</v>
      </c>
      <c r="H137" s="22">
        <v>33.84225</v>
      </c>
      <c r="I137" s="22">
        <v>-105.65966</v>
      </c>
      <c r="J137" s="22" t="s">
        <v>873</v>
      </c>
      <c r="K137" s="22" t="s">
        <v>879</v>
      </c>
      <c r="L137" s="22" t="s">
        <v>878</v>
      </c>
      <c r="N137" s="70" t="s">
        <v>3393</v>
      </c>
      <c r="O137" s="70" t="s">
        <v>3394</v>
      </c>
      <c r="Q137" s="22" t="s">
        <v>119</v>
      </c>
      <c r="S137" s="22" t="s">
        <v>102</v>
      </c>
      <c r="W137" s="34">
        <v>55.31</v>
      </c>
      <c r="X137" s="34">
        <v>0.88</v>
      </c>
      <c r="Y137" s="34">
        <v>14.32</v>
      </c>
      <c r="Z137" s="34">
        <v>15.24</v>
      </c>
      <c r="AA137" s="34">
        <v>0.01</v>
      </c>
      <c r="AB137" s="34">
        <v>0.1</v>
      </c>
      <c r="AC137" s="34">
        <v>0.23</v>
      </c>
      <c r="AD137" s="34">
        <v>8.0500000000000007</v>
      </c>
      <c r="AE137" s="34">
        <v>0.14000000000000001</v>
      </c>
      <c r="AF137" s="34">
        <v>0.04</v>
      </c>
      <c r="AG137" s="34">
        <v>4.53</v>
      </c>
      <c r="AI137" s="34">
        <v>1.29</v>
      </c>
      <c r="AM137" s="34">
        <v>7.0000000000000007E-2</v>
      </c>
      <c r="AO137" s="34">
        <f t="shared" si="13"/>
        <v>100.21000000000001</v>
      </c>
      <c r="AU137" s="34">
        <v>2.61</v>
      </c>
      <c r="AV137" s="34" t="s">
        <v>82</v>
      </c>
      <c r="AW137" s="34">
        <v>1</v>
      </c>
      <c r="AY137" s="34">
        <v>21.3</v>
      </c>
      <c r="BA137" s="34">
        <v>8.81</v>
      </c>
      <c r="BC137" s="34" t="s">
        <v>82</v>
      </c>
      <c r="BD137" s="34">
        <v>18</v>
      </c>
      <c r="BE137" s="34">
        <v>80</v>
      </c>
      <c r="BF137" s="34">
        <v>0.28999999999999998</v>
      </c>
      <c r="BG137" s="34">
        <v>126</v>
      </c>
      <c r="BH137" s="34">
        <v>22.1</v>
      </c>
      <c r="BI137" s="34" t="s">
        <v>83</v>
      </c>
      <c r="BJ137" s="34">
        <v>9.6999999999999993</v>
      </c>
      <c r="BK137" s="34">
        <v>1.7999999999999999E-2</v>
      </c>
      <c r="BM137" s="34" t="s">
        <v>84</v>
      </c>
      <c r="BN137" s="34">
        <v>6</v>
      </c>
      <c r="BO137" s="34">
        <v>18.8</v>
      </c>
      <c r="BP137" s="34">
        <v>5</v>
      </c>
      <c r="BQ137" s="34">
        <v>38</v>
      </c>
      <c r="BR137" s="34">
        <v>3.4</v>
      </c>
      <c r="BS137" s="34">
        <v>1E-3</v>
      </c>
      <c r="BT137" s="34">
        <v>7.0000000000000007E-2</v>
      </c>
      <c r="BU137" s="34">
        <v>3.4</v>
      </c>
      <c r="BV137" s="34">
        <v>3.6</v>
      </c>
      <c r="BW137" s="34">
        <v>4</v>
      </c>
      <c r="BX137" s="34">
        <v>110.5</v>
      </c>
      <c r="BY137" s="34">
        <v>1.4</v>
      </c>
      <c r="BZ137" s="34">
        <v>6</v>
      </c>
      <c r="CA137" s="34">
        <v>9.26</v>
      </c>
      <c r="CB137" s="34">
        <v>0.02</v>
      </c>
      <c r="CC137" s="34">
        <v>6.68</v>
      </c>
      <c r="CD137" s="34">
        <v>157</v>
      </c>
      <c r="CE137" s="34">
        <v>31</v>
      </c>
      <c r="CF137" s="34">
        <v>26.1</v>
      </c>
      <c r="CG137" s="34">
        <v>372</v>
      </c>
      <c r="CH137" s="34">
        <v>15</v>
      </c>
      <c r="CI137" s="34">
        <v>14.2</v>
      </c>
      <c r="CJ137" s="34">
        <v>25.8</v>
      </c>
      <c r="CK137" s="34">
        <v>2.57</v>
      </c>
      <c r="CL137" s="34">
        <v>8.9</v>
      </c>
      <c r="CM137" s="34">
        <v>2.35</v>
      </c>
      <c r="CN137" s="34">
        <v>0.95</v>
      </c>
      <c r="CO137" s="34">
        <v>3.07</v>
      </c>
      <c r="CP137" s="34">
        <v>0.63</v>
      </c>
      <c r="CQ137" s="34">
        <v>4.6399999999999997</v>
      </c>
      <c r="CR137" s="34">
        <v>1.01</v>
      </c>
      <c r="CS137" s="34">
        <v>3.22</v>
      </c>
      <c r="CT137" s="34">
        <v>0.45</v>
      </c>
      <c r="CU137" s="34">
        <v>3.51</v>
      </c>
      <c r="CV137" s="34">
        <v>0.56000000000000005</v>
      </c>
      <c r="CW137" s="34">
        <f t="shared" si="12"/>
        <v>71.860000000000014</v>
      </c>
    </row>
    <row r="138" spans="1:101" ht="14.25" customHeight="1" x14ac:dyDescent="0.3">
      <c r="A138" s="22" t="s">
        <v>128</v>
      </c>
      <c r="B138" s="22" t="s">
        <v>79</v>
      </c>
      <c r="C138" s="22" t="s">
        <v>2328</v>
      </c>
      <c r="D138" s="22" t="s">
        <v>1709</v>
      </c>
      <c r="E138" s="71">
        <v>43020</v>
      </c>
      <c r="F138" s="71">
        <v>42775</v>
      </c>
      <c r="G138" s="22" t="s">
        <v>1347</v>
      </c>
      <c r="H138" s="22">
        <v>33.84225</v>
      </c>
      <c r="I138" s="22">
        <v>-105.65966</v>
      </c>
      <c r="J138" s="22" t="s">
        <v>873</v>
      </c>
      <c r="K138" s="22" t="s">
        <v>879</v>
      </c>
      <c r="L138" s="22" t="s">
        <v>878</v>
      </c>
      <c r="N138" s="70" t="s">
        <v>3393</v>
      </c>
      <c r="O138" s="70" t="s">
        <v>3394</v>
      </c>
      <c r="Q138" s="22" t="s">
        <v>119</v>
      </c>
      <c r="S138" s="22" t="s">
        <v>102</v>
      </c>
      <c r="W138" s="34">
        <v>74.69</v>
      </c>
      <c r="X138" s="34">
        <v>0.55000000000000004</v>
      </c>
      <c r="Y138" s="34">
        <v>8.5299999999999994</v>
      </c>
      <c r="Z138" s="34">
        <v>3.17</v>
      </c>
      <c r="AA138" s="34">
        <v>0.06</v>
      </c>
      <c r="AB138" s="34">
        <v>2.5499999999999998</v>
      </c>
      <c r="AC138" s="34">
        <v>3.17</v>
      </c>
      <c r="AD138" s="34">
        <v>4.05</v>
      </c>
      <c r="AE138" s="34">
        <v>0.19</v>
      </c>
      <c r="AF138" s="34">
        <v>0.05</v>
      </c>
      <c r="AG138" s="34">
        <v>2.94</v>
      </c>
      <c r="AI138" s="34">
        <v>0.18</v>
      </c>
      <c r="AM138" s="34">
        <v>0.54</v>
      </c>
      <c r="AO138" s="34">
        <f t="shared" si="13"/>
        <v>100.67</v>
      </c>
      <c r="AU138" s="34">
        <v>2.1999999999999999E-2</v>
      </c>
      <c r="AV138" s="34" t="s">
        <v>82</v>
      </c>
      <c r="AW138" s="34">
        <v>0.5</v>
      </c>
      <c r="AY138" s="34">
        <v>29.2</v>
      </c>
      <c r="BA138" s="34">
        <v>0.39</v>
      </c>
      <c r="BC138" s="34" t="s">
        <v>82</v>
      </c>
      <c r="BD138" s="34">
        <v>7</v>
      </c>
      <c r="BE138" s="34">
        <v>60</v>
      </c>
      <c r="BF138" s="34">
        <v>1.24</v>
      </c>
      <c r="BG138" s="34">
        <v>8</v>
      </c>
      <c r="BH138" s="34">
        <v>11.3</v>
      </c>
      <c r="BI138" s="34" t="s">
        <v>83</v>
      </c>
      <c r="BJ138" s="34">
        <v>8.1</v>
      </c>
      <c r="BK138" s="34">
        <v>3.4000000000000002E-2</v>
      </c>
      <c r="BM138" s="34">
        <v>10</v>
      </c>
      <c r="BN138" s="34">
        <v>4</v>
      </c>
      <c r="BO138" s="34">
        <v>9.6999999999999993</v>
      </c>
      <c r="BP138" s="34">
        <v>8</v>
      </c>
      <c r="BQ138" s="34">
        <v>4</v>
      </c>
      <c r="BR138" s="34">
        <v>14.5</v>
      </c>
      <c r="BS138" s="34">
        <v>2E-3</v>
      </c>
      <c r="BT138" s="34">
        <v>0.05</v>
      </c>
      <c r="BU138" s="34">
        <v>3.9</v>
      </c>
      <c r="BV138" s="34" t="s">
        <v>124</v>
      </c>
      <c r="BW138" s="34">
        <v>3</v>
      </c>
      <c r="BX138" s="34">
        <v>99.1</v>
      </c>
      <c r="BY138" s="34">
        <v>0.7</v>
      </c>
      <c r="BZ138" s="34">
        <v>0.15</v>
      </c>
      <c r="CA138" s="34">
        <v>5.53</v>
      </c>
      <c r="CB138" s="34">
        <v>0.1</v>
      </c>
      <c r="CC138" s="34">
        <v>2.5</v>
      </c>
      <c r="CD138" s="34">
        <v>64</v>
      </c>
      <c r="CE138" s="34">
        <v>3</v>
      </c>
      <c r="CF138" s="34">
        <v>15.6</v>
      </c>
      <c r="CG138" s="34">
        <v>323</v>
      </c>
      <c r="CH138" s="34">
        <v>24</v>
      </c>
      <c r="CI138" s="34">
        <v>10.1</v>
      </c>
      <c r="CJ138" s="34">
        <v>24.3</v>
      </c>
      <c r="CK138" s="34">
        <v>3.09</v>
      </c>
      <c r="CL138" s="34">
        <v>11.8</v>
      </c>
      <c r="CM138" s="34">
        <v>2.4</v>
      </c>
      <c r="CN138" s="34">
        <v>0.88</v>
      </c>
      <c r="CO138" s="34">
        <v>2.4</v>
      </c>
      <c r="CP138" s="34">
        <v>0.41</v>
      </c>
      <c r="CQ138" s="34">
        <v>2.5299999999999998</v>
      </c>
      <c r="CR138" s="34">
        <v>0.54</v>
      </c>
      <c r="CS138" s="34">
        <v>1.75</v>
      </c>
      <c r="CT138" s="34">
        <v>0.27</v>
      </c>
      <c r="CU138" s="34">
        <v>2.06</v>
      </c>
      <c r="CV138" s="34">
        <v>0.31</v>
      </c>
      <c r="CW138" s="34">
        <f t="shared" si="12"/>
        <v>62.839999999999996</v>
      </c>
    </row>
    <row r="139" spans="1:101" x14ac:dyDescent="0.3">
      <c r="A139" s="22" t="s">
        <v>129</v>
      </c>
      <c r="B139" s="22" t="s">
        <v>79</v>
      </c>
      <c r="C139" s="22" t="s">
        <v>2328</v>
      </c>
      <c r="D139" s="22" t="s">
        <v>1709</v>
      </c>
      <c r="E139" s="71">
        <v>43020</v>
      </c>
      <c r="F139" s="71">
        <v>42775</v>
      </c>
      <c r="G139" s="22" t="s">
        <v>1347</v>
      </c>
      <c r="H139" s="22">
        <v>33.84225</v>
      </c>
      <c r="I139" s="22">
        <v>-105.65966</v>
      </c>
      <c r="J139" s="22" t="s">
        <v>873</v>
      </c>
      <c r="K139" s="22" t="s">
        <v>879</v>
      </c>
      <c r="L139" s="22" t="s">
        <v>878</v>
      </c>
      <c r="N139" s="70" t="s">
        <v>3393</v>
      </c>
      <c r="O139" s="70" t="s">
        <v>3394</v>
      </c>
      <c r="Q139" s="22" t="s">
        <v>119</v>
      </c>
      <c r="S139" s="22" t="s">
        <v>102</v>
      </c>
      <c r="W139" s="34">
        <v>66.86</v>
      </c>
      <c r="X139" s="34">
        <v>0.87</v>
      </c>
      <c r="Y139" s="34">
        <v>12.73</v>
      </c>
      <c r="Z139" s="34">
        <v>5.27</v>
      </c>
      <c r="AA139" s="34">
        <v>0.05</v>
      </c>
      <c r="AB139" s="34">
        <v>1.61</v>
      </c>
      <c r="AC139" s="34">
        <v>1.32</v>
      </c>
      <c r="AD139" s="34">
        <v>6.7</v>
      </c>
      <c r="AE139" s="34">
        <v>0.32</v>
      </c>
      <c r="AF139" s="34">
        <v>0.03</v>
      </c>
      <c r="AG139" s="34">
        <v>2.5099999999999998</v>
      </c>
      <c r="AI139" s="34">
        <v>0.87</v>
      </c>
      <c r="AM139" s="34">
        <v>0.24</v>
      </c>
      <c r="AO139" s="34">
        <f t="shared" si="13"/>
        <v>99.38</v>
      </c>
      <c r="AU139" s="34" t="s">
        <v>130</v>
      </c>
      <c r="AV139" s="34" t="s">
        <v>82</v>
      </c>
      <c r="AW139" s="34">
        <v>0.3</v>
      </c>
      <c r="AY139" s="34">
        <v>38</v>
      </c>
      <c r="BA139" s="34">
        <v>8.7899999999999991</v>
      </c>
      <c r="BC139" s="34" t="s">
        <v>82</v>
      </c>
      <c r="BD139" s="34">
        <v>12</v>
      </c>
      <c r="BE139" s="34">
        <v>60</v>
      </c>
      <c r="BF139" s="34">
        <v>0.99</v>
      </c>
      <c r="BG139" s="34">
        <v>7</v>
      </c>
      <c r="BH139" s="34">
        <v>16.8</v>
      </c>
      <c r="BI139" s="34" t="s">
        <v>83</v>
      </c>
      <c r="BJ139" s="34">
        <v>10</v>
      </c>
      <c r="BK139" s="34">
        <v>0.10100000000000001</v>
      </c>
      <c r="BM139" s="34">
        <v>10</v>
      </c>
      <c r="BN139" s="34">
        <v>3</v>
      </c>
      <c r="BO139" s="34">
        <v>18.8</v>
      </c>
      <c r="BP139" s="34">
        <v>4</v>
      </c>
      <c r="BQ139" s="34">
        <v>24</v>
      </c>
      <c r="BR139" s="34">
        <v>23.4</v>
      </c>
      <c r="BS139" s="34">
        <v>1E-3</v>
      </c>
      <c r="BT139" s="34">
        <v>0.25</v>
      </c>
      <c r="BU139" s="34">
        <v>4.2</v>
      </c>
      <c r="BV139" s="34" t="s">
        <v>124</v>
      </c>
      <c r="BW139" s="34">
        <v>10</v>
      </c>
      <c r="BX139" s="34">
        <v>134.5</v>
      </c>
      <c r="BY139" s="34">
        <v>1.3</v>
      </c>
      <c r="BZ139" s="34">
        <v>1.44</v>
      </c>
      <c r="CA139" s="34">
        <v>7.3</v>
      </c>
      <c r="CB139" s="34">
        <v>0.15</v>
      </c>
      <c r="CC139" s="34">
        <v>4.88</v>
      </c>
      <c r="CD139" s="34">
        <v>128</v>
      </c>
      <c r="CE139" s="34">
        <v>8</v>
      </c>
      <c r="CF139" s="34">
        <v>25.1</v>
      </c>
      <c r="CG139" s="34">
        <v>388</v>
      </c>
      <c r="CH139" s="34">
        <v>18</v>
      </c>
      <c r="CI139" s="34">
        <v>18.899999999999999</v>
      </c>
      <c r="CJ139" s="34">
        <v>45.5</v>
      </c>
      <c r="CK139" s="34">
        <v>6.25</v>
      </c>
      <c r="CL139" s="34">
        <v>23.9</v>
      </c>
      <c r="CM139" s="34">
        <v>4.63</v>
      </c>
      <c r="CN139" s="34">
        <v>1.45</v>
      </c>
      <c r="CO139" s="34">
        <v>3.73</v>
      </c>
      <c r="CP139" s="34">
        <v>0.61</v>
      </c>
      <c r="CQ139" s="34">
        <v>4.1500000000000004</v>
      </c>
      <c r="CR139" s="34">
        <v>0.87</v>
      </c>
      <c r="CS139" s="34">
        <v>2.7</v>
      </c>
      <c r="CT139" s="34">
        <v>0.43</v>
      </c>
      <c r="CU139" s="34">
        <v>3.06</v>
      </c>
      <c r="CV139" s="34">
        <v>0.51</v>
      </c>
      <c r="CW139" s="34">
        <f t="shared" si="12"/>
        <v>116.69000000000004</v>
      </c>
    </row>
    <row r="140" spans="1:101" x14ac:dyDescent="0.3">
      <c r="A140" s="22" t="s">
        <v>131</v>
      </c>
      <c r="B140" s="22" t="s">
        <v>79</v>
      </c>
      <c r="C140" s="22" t="s">
        <v>2328</v>
      </c>
      <c r="D140" s="22" t="s">
        <v>1709</v>
      </c>
      <c r="E140" s="71">
        <v>43020</v>
      </c>
      <c r="F140" s="71">
        <v>42775</v>
      </c>
      <c r="G140" s="22" t="s">
        <v>1347</v>
      </c>
      <c r="H140" s="22">
        <v>33.842433</v>
      </c>
      <c r="I140" s="22">
        <v>-105.65935399999999</v>
      </c>
      <c r="J140" s="22" t="s">
        <v>873</v>
      </c>
      <c r="K140" s="22" t="s">
        <v>879</v>
      </c>
      <c r="L140" s="22" t="s">
        <v>878</v>
      </c>
      <c r="N140" s="70" t="s">
        <v>3393</v>
      </c>
      <c r="O140" s="70" t="s">
        <v>3394</v>
      </c>
      <c r="Q140" s="22" t="s">
        <v>87</v>
      </c>
      <c r="W140" s="34">
        <v>82.94</v>
      </c>
      <c r="X140" s="34">
        <v>0.39</v>
      </c>
      <c r="Y140" s="34">
        <v>6.08</v>
      </c>
      <c r="Z140" s="34">
        <v>3.52</v>
      </c>
      <c r="AA140" s="34">
        <v>0.04</v>
      </c>
      <c r="AB140" s="34">
        <v>1.58</v>
      </c>
      <c r="AC140" s="34">
        <v>1.07</v>
      </c>
      <c r="AD140" s="34">
        <v>2.46</v>
      </c>
      <c r="AE140" s="34">
        <v>0.17</v>
      </c>
      <c r="AF140" s="34">
        <v>0.08</v>
      </c>
      <c r="AG140" s="34">
        <v>1.78</v>
      </c>
      <c r="AI140" s="34">
        <v>0.01</v>
      </c>
      <c r="AM140" s="34">
        <v>0.18</v>
      </c>
      <c r="AO140" s="34">
        <f t="shared" si="13"/>
        <v>100.3</v>
      </c>
      <c r="AU140" s="34">
        <v>7.0000000000000001E-3</v>
      </c>
      <c r="AV140" s="34" t="s">
        <v>82</v>
      </c>
      <c r="AW140" s="34">
        <v>0.4</v>
      </c>
      <c r="AY140" s="34">
        <v>177</v>
      </c>
      <c r="BA140" s="34">
        <v>0.28000000000000003</v>
      </c>
      <c r="BC140" s="34" t="s">
        <v>82</v>
      </c>
      <c r="BD140" s="34">
        <v>6</v>
      </c>
      <c r="BE140" s="34">
        <v>40</v>
      </c>
      <c r="BF140" s="34">
        <v>0.44</v>
      </c>
      <c r="BG140" s="34">
        <v>3</v>
      </c>
      <c r="BH140" s="34">
        <v>8.5</v>
      </c>
      <c r="BI140" s="34" t="s">
        <v>83</v>
      </c>
      <c r="BJ140" s="34">
        <v>10.7</v>
      </c>
      <c r="BK140" s="34">
        <v>1.2E-2</v>
      </c>
      <c r="BM140" s="34">
        <v>10</v>
      </c>
      <c r="BN140" s="34" t="s">
        <v>121</v>
      </c>
      <c r="BO140" s="34">
        <v>9</v>
      </c>
      <c r="BP140" s="34">
        <v>6</v>
      </c>
      <c r="BQ140" s="34">
        <v>9</v>
      </c>
      <c r="BR140" s="34">
        <v>15</v>
      </c>
      <c r="BS140" s="34">
        <v>1E-3</v>
      </c>
      <c r="BT140" s="34">
        <v>0.06</v>
      </c>
      <c r="BU140" s="34">
        <v>1.8</v>
      </c>
      <c r="BV140" s="34" t="s">
        <v>124</v>
      </c>
      <c r="BW140" s="34">
        <v>1</v>
      </c>
      <c r="BX140" s="34">
        <v>53.3</v>
      </c>
      <c r="BY140" s="34">
        <v>0.6</v>
      </c>
      <c r="BZ140" s="34">
        <v>0.06</v>
      </c>
      <c r="CA140" s="34">
        <v>4.78</v>
      </c>
      <c r="CB140" s="34">
        <v>7.0000000000000007E-2</v>
      </c>
      <c r="CC140" s="34">
        <v>1.64</v>
      </c>
      <c r="CD140" s="34">
        <v>36</v>
      </c>
      <c r="CE140" s="34">
        <v>1</v>
      </c>
      <c r="CF140" s="34">
        <v>21.1</v>
      </c>
      <c r="CG140" s="34">
        <v>438</v>
      </c>
      <c r="CH140" s="34">
        <v>23</v>
      </c>
      <c r="CI140" s="34">
        <v>17.3</v>
      </c>
      <c r="CJ140" s="34">
        <v>29.4</v>
      </c>
      <c r="CK140" s="34">
        <v>3.27</v>
      </c>
      <c r="CL140" s="34">
        <v>12.1</v>
      </c>
      <c r="CM140" s="34">
        <v>2.46</v>
      </c>
      <c r="CN140" s="34">
        <v>0.9</v>
      </c>
      <c r="CO140" s="34">
        <v>2.83</v>
      </c>
      <c r="CP140" s="34">
        <v>0.48</v>
      </c>
      <c r="CQ140" s="34">
        <v>3.5</v>
      </c>
      <c r="CR140" s="34">
        <v>0.8</v>
      </c>
      <c r="CS140" s="34">
        <v>2.54</v>
      </c>
      <c r="CT140" s="34">
        <v>0.39</v>
      </c>
      <c r="CU140" s="34">
        <v>2.37</v>
      </c>
      <c r="CV140" s="34">
        <v>0.4</v>
      </c>
      <c r="CW140" s="34">
        <f t="shared" si="12"/>
        <v>78.740000000000023</v>
      </c>
    </row>
    <row r="141" spans="1:101" ht="14.25" customHeight="1" x14ac:dyDescent="0.3">
      <c r="A141" s="22" t="s">
        <v>3421</v>
      </c>
      <c r="B141" s="22" t="s">
        <v>79</v>
      </c>
      <c r="C141" s="22" t="s">
        <v>2328</v>
      </c>
      <c r="D141" s="22" t="s">
        <v>1709</v>
      </c>
      <c r="E141" s="71"/>
      <c r="F141" s="71">
        <v>42775</v>
      </c>
      <c r="G141" s="22" t="s">
        <v>1347</v>
      </c>
      <c r="H141" s="22">
        <v>33.855030999999997</v>
      </c>
      <c r="I141" s="22">
        <v>-105.678011</v>
      </c>
      <c r="J141" s="22" t="s">
        <v>873</v>
      </c>
      <c r="K141" s="22" t="s">
        <v>879</v>
      </c>
      <c r="L141" s="22" t="s">
        <v>878</v>
      </c>
      <c r="N141" s="70" t="s">
        <v>3393</v>
      </c>
      <c r="O141" s="70" t="s">
        <v>3394</v>
      </c>
      <c r="Q141" s="22" t="s">
        <v>87</v>
      </c>
      <c r="T141" s="22">
        <v>6.91</v>
      </c>
      <c r="W141" s="34">
        <v>62.46</v>
      </c>
      <c r="X141" s="34">
        <v>0.51</v>
      </c>
      <c r="Y141" s="34">
        <v>16.28</v>
      </c>
      <c r="Z141" s="34">
        <v>4.8</v>
      </c>
      <c r="AA141" s="34">
        <v>0.06</v>
      </c>
      <c r="AB141" s="34">
        <v>1.28</v>
      </c>
      <c r="AC141" s="34">
        <v>3.25</v>
      </c>
      <c r="AD141" s="34">
        <v>4.55</v>
      </c>
      <c r="AE141" s="34">
        <v>2.54</v>
      </c>
      <c r="AF141" s="34">
        <v>0.28000000000000003</v>
      </c>
      <c r="AG141" s="34">
        <v>2.99</v>
      </c>
      <c r="AI141" s="34" t="s">
        <v>120</v>
      </c>
      <c r="AM141" s="34">
        <v>0.47</v>
      </c>
      <c r="AO141" s="34">
        <f t="shared" si="13"/>
        <v>99.47</v>
      </c>
      <c r="AU141" s="34">
        <v>8.9999999999999993E-3</v>
      </c>
      <c r="AV141" s="34" t="s">
        <v>82</v>
      </c>
      <c r="AW141" s="34">
        <v>1</v>
      </c>
      <c r="AY141" s="34">
        <v>1455</v>
      </c>
      <c r="BA141" s="34">
        <v>0.14000000000000001</v>
      </c>
      <c r="BC141" s="34" t="s">
        <v>82</v>
      </c>
      <c r="BD141" s="34">
        <v>8</v>
      </c>
      <c r="BE141" s="34">
        <v>10</v>
      </c>
      <c r="BF141" s="34">
        <v>1.66</v>
      </c>
      <c r="BG141" s="34">
        <v>15</v>
      </c>
      <c r="BH141" s="34">
        <v>21.4</v>
      </c>
      <c r="BI141" s="34" t="s">
        <v>83</v>
      </c>
      <c r="BJ141" s="34">
        <v>5.5</v>
      </c>
      <c r="BK141" s="34">
        <v>1.07</v>
      </c>
      <c r="BM141" s="34">
        <v>10</v>
      </c>
      <c r="BN141" s="34">
        <v>1</v>
      </c>
      <c r="BO141" s="34">
        <v>14.1</v>
      </c>
      <c r="BP141" s="34">
        <v>5</v>
      </c>
      <c r="BQ141" s="34">
        <v>12</v>
      </c>
      <c r="BR141" s="34">
        <v>64.2</v>
      </c>
      <c r="BS141" s="39" t="s">
        <v>134</v>
      </c>
      <c r="BT141" s="34">
        <v>0.09</v>
      </c>
      <c r="BU141" s="34">
        <v>4.3</v>
      </c>
      <c r="BV141" s="34" t="s">
        <v>124</v>
      </c>
      <c r="BW141" s="34">
        <v>1</v>
      </c>
      <c r="BX141" s="34">
        <v>791</v>
      </c>
      <c r="BY141" s="34">
        <v>0.7</v>
      </c>
      <c r="BZ141" s="34">
        <v>0.04</v>
      </c>
      <c r="CA141" s="34">
        <v>8.65</v>
      </c>
      <c r="CB141" s="34">
        <v>0.05</v>
      </c>
      <c r="CC141" s="34">
        <v>1.68</v>
      </c>
      <c r="CD141" s="34">
        <v>74</v>
      </c>
      <c r="CE141" s="34">
        <v>2</v>
      </c>
      <c r="CF141" s="34">
        <v>26.8</v>
      </c>
      <c r="CG141" s="34">
        <v>204</v>
      </c>
      <c r="CH141" s="34">
        <v>29</v>
      </c>
      <c r="CI141" s="34">
        <v>50.1</v>
      </c>
      <c r="CJ141" s="34">
        <v>90.3</v>
      </c>
      <c r="CK141" s="34">
        <v>9.83</v>
      </c>
      <c r="CL141" s="34">
        <v>37.200000000000003</v>
      </c>
      <c r="CM141" s="34">
        <v>6.68</v>
      </c>
      <c r="CN141" s="34">
        <v>1.89</v>
      </c>
      <c r="CO141" s="34">
        <v>5.38</v>
      </c>
      <c r="CP141" s="34">
        <v>0.74</v>
      </c>
      <c r="CQ141" s="34">
        <v>4.6500000000000004</v>
      </c>
      <c r="CR141" s="34">
        <v>0.99</v>
      </c>
      <c r="CS141" s="34">
        <v>2.79</v>
      </c>
      <c r="CT141" s="34">
        <v>0.4</v>
      </c>
      <c r="CU141" s="34">
        <v>3.01</v>
      </c>
      <c r="CV141" s="34">
        <v>0.43</v>
      </c>
      <c r="CW141" s="34">
        <f t="shared" si="12"/>
        <v>214.39000000000001</v>
      </c>
    </row>
    <row r="142" spans="1:101" ht="14.25" customHeight="1" x14ac:dyDescent="0.3">
      <c r="A142" s="22" t="s">
        <v>132</v>
      </c>
      <c r="B142" s="22" t="s">
        <v>79</v>
      </c>
      <c r="C142" s="22" t="s">
        <v>2328</v>
      </c>
      <c r="D142" s="22" t="s">
        <v>1709</v>
      </c>
      <c r="E142" s="71">
        <v>43060</v>
      </c>
      <c r="F142" s="71"/>
      <c r="H142" s="22">
        <v>33.911129000000003</v>
      </c>
      <c r="I142" s="22">
        <v>-105.639331</v>
      </c>
      <c r="J142" s="22" t="s">
        <v>873</v>
      </c>
      <c r="K142" s="22" t="s">
        <v>879</v>
      </c>
      <c r="L142" s="22" t="s">
        <v>878</v>
      </c>
      <c r="N142" s="70" t="s">
        <v>3393</v>
      </c>
      <c r="O142" s="70" t="s">
        <v>3394</v>
      </c>
      <c r="Q142" s="22" t="s">
        <v>116</v>
      </c>
      <c r="S142" s="22" t="s">
        <v>133</v>
      </c>
      <c r="W142" s="34">
        <v>56.65</v>
      </c>
      <c r="X142" s="34">
        <v>0.7</v>
      </c>
      <c r="Y142" s="34">
        <v>10.88</v>
      </c>
      <c r="Z142" s="34">
        <v>5.88</v>
      </c>
      <c r="AA142" s="34">
        <v>0.04</v>
      </c>
      <c r="AB142" s="34">
        <v>7.02</v>
      </c>
      <c r="AC142" s="34">
        <v>7.29</v>
      </c>
      <c r="AD142" s="34">
        <v>4.46</v>
      </c>
      <c r="AE142" s="34">
        <v>0.54</v>
      </c>
      <c r="AF142" s="34">
        <v>0.19</v>
      </c>
      <c r="AG142" s="34">
        <v>5.28</v>
      </c>
      <c r="AI142" s="34" t="s">
        <v>120</v>
      </c>
      <c r="AM142" s="34">
        <v>1.05</v>
      </c>
      <c r="AO142" s="34">
        <f t="shared" si="13"/>
        <v>99.98</v>
      </c>
      <c r="AU142" s="34" t="s">
        <v>134</v>
      </c>
      <c r="AV142" s="34" t="s">
        <v>82</v>
      </c>
      <c r="AW142" s="34">
        <v>1.6</v>
      </c>
      <c r="AY142" s="34">
        <v>287</v>
      </c>
      <c r="BA142" s="34">
        <v>0.1</v>
      </c>
      <c r="BC142" s="34" t="s">
        <v>82</v>
      </c>
      <c r="BD142" s="34">
        <v>31</v>
      </c>
      <c r="BE142" s="34">
        <v>140</v>
      </c>
      <c r="BF142" s="34">
        <v>1.75</v>
      </c>
      <c r="BG142" s="34">
        <v>93</v>
      </c>
      <c r="BH142" s="34">
        <v>14.1</v>
      </c>
      <c r="BI142" s="34" t="s">
        <v>83</v>
      </c>
      <c r="BJ142" s="34">
        <v>6</v>
      </c>
      <c r="BK142" s="34">
        <v>0.126</v>
      </c>
      <c r="BL142" s="34">
        <v>2.4E-2</v>
      </c>
      <c r="BM142" s="34">
        <v>30</v>
      </c>
      <c r="BN142" s="34" t="s">
        <v>121</v>
      </c>
      <c r="BO142" s="34">
        <v>8.6</v>
      </c>
      <c r="BP142" s="34">
        <v>34</v>
      </c>
      <c r="BQ142" s="34">
        <v>11</v>
      </c>
      <c r="BR142" s="34">
        <v>46.7</v>
      </c>
      <c r="BS142" s="39" t="s">
        <v>134</v>
      </c>
      <c r="BT142" s="34">
        <v>3.39</v>
      </c>
      <c r="BU142" s="34">
        <v>19</v>
      </c>
      <c r="BV142" s="34">
        <v>0.5</v>
      </c>
      <c r="BW142" s="34">
        <v>1</v>
      </c>
      <c r="BX142" s="34">
        <v>256</v>
      </c>
      <c r="BY142" s="34">
        <v>0.6</v>
      </c>
      <c r="BZ142" s="34">
        <v>0.02</v>
      </c>
      <c r="CA142" s="34">
        <v>5.83</v>
      </c>
      <c r="CB142" s="34">
        <v>0.08</v>
      </c>
      <c r="CC142" s="34">
        <v>1.89</v>
      </c>
      <c r="CD142" s="34">
        <v>136</v>
      </c>
      <c r="CE142" s="34">
        <v>1</v>
      </c>
      <c r="CF142" s="34">
        <v>20.6</v>
      </c>
      <c r="CG142" s="34">
        <v>222</v>
      </c>
      <c r="CH142" s="34">
        <v>32</v>
      </c>
      <c r="CI142" s="34">
        <v>18.2</v>
      </c>
      <c r="CJ142" s="34">
        <v>36.9</v>
      </c>
      <c r="CK142" s="34">
        <v>4.57</v>
      </c>
      <c r="CL142" s="34">
        <v>17.899999999999999</v>
      </c>
      <c r="CM142" s="34">
        <v>4.0999999999999996</v>
      </c>
      <c r="CN142" s="34">
        <v>1.04</v>
      </c>
      <c r="CO142" s="34">
        <v>3.47</v>
      </c>
      <c r="CP142" s="34">
        <v>0.57999999999999996</v>
      </c>
      <c r="CQ142" s="34">
        <v>3.42</v>
      </c>
      <c r="CR142" s="34">
        <v>0.66</v>
      </c>
      <c r="CS142" s="34">
        <v>2.33</v>
      </c>
      <c r="CT142" s="34">
        <v>0.32</v>
      </c>
      <c r="CU142" s="34">
        <v>2.06</v>
      </c>
      <c r="CV142" s="34">
        <v>0.31</v>
      </c>
      <c r="CW142" s="34">
        <f t="shared" si="12"/>
        <v>95.859999999999985</v>
      </c>
    </row>
    <row r="143" spans="1:101" ht="14.25" customHeight="1" x14ac:dyDescent="0.3">
      <c r="A143" s="22" t="s">
        <v>135</v>
      </c>
      <c r="B143" s="22" t="s">
        <v>79</v>
      </c>
      <c r="C143" s="22" t="s">
        <v>2328</v>
      </c>
      <c r="D143" s="22" t="s">
        <v>1709</v>
      </c>
      <c r="E143" s="71">
        <v>43060</v>
      </c>
      <c r="F143" s="71"/>
      <c r="H143" s="22">
        <v>33.911129000000003</v>
      </c>
      <c r="I143" s="22">
        <v>-105.639331</v>
      </c>
      <c r="J143" s="22" t="s">
        <v>873</v>
      </c>
      <c r="K143" s="22" t="s">
        <v>879</v>
      </c>
      <c r="L143" s="22" t="s">
        <v>878</v>
      </c>
      <c r="N143" s="70" t="s">
        <v>3393</v>
      </c>
      <c r="O143" s="70" t="s">
        <v>3394</v>
      </c>
      <c r="Q143" s="22" t="s">
        <v>116</v>
      </c>
      <c r="S143" s="22" t="s">
        <v>133</v>
      </c>
      <c r="W143" s="34">
        <v>16.7</v>
      </c>
      <c r="X143" s="34">
        <v>0.17</v>
      </c>
      <c r="Y143" s="34">
        <v>2.88</v>
      </c>
      <c r="Z143" s="34">
        <v>19.48</v>
      </c>
      <c r="AA143" s="34">
        <v>0.05</v>
      </c>
      <c r="AB143" s="34">
        <v>19.75</v>
      </c>
      <c r="AC143" s="34">
        <v>15.2</v>
      </c>
      <c r="AD143" s="34">
        <v>0.63</v>
      </c>
      <c r="AE143" s="34">
        <v>0.06</v>
      </c>
      <c r="AF143" s="34">
        <v>0.04</v>
      </c>
      <c r="AG143" s="34">
        <v>24.67</v>
      </c>
      <c r="AI143" s="34" t="s">
        <v>120</v>
      </c>
      <c r="AM143" s="34">
        <v>5.98</v>
      </c>
      <c r="AO143" s="34">
        <f t="shared" si="13"/>
        <v>105.61000000000001</v>
      </c>
      <c r="AU143" s="34" t="s">
        <v>134</v>
      </c>
      <c r="AV143" s="34" t="s">
        <v>82</v>
      </c>
      <c r="AW143" s="34">
        <v>4.3</v>
      </c>
      <c r="AY143" s="34">
        <v>85.9</v>
      </c>
      <c r="BA143" s="34">
        <v>0.03</v>
      </c>
      <c r="BC143" s="34">
        <v>1.2</v>
      </c>
      <c r="BD143" s="34">
        <v>30</v>
      </c>
      <c r="BE143" s="34">
        <v>30</v>
      </c>
      <c r="BF143" s="34">
        <v>0.12</v>
      </c>
      <c r="BG143" s="34">
        <v>342</v>
      </c>
      <c r="BH143" s="34">
        <v>6.2</v>
      </c>
      <c r="BI143" s="34" t="s">
        <v>83</v>
      </c>
      <c r="BJ143" s="34">
        <v>1.6</v>
      </c>
      <c r="BK143" s="34">
        <v>1.0999999999999999E-2</v>
      </c>
      <c r="BM143" s="34" t="s">
        <v>84</v>
      </c>
      <c r="BN143" s="34" t="s">
        <v>121</v>
      </c>
      <c r="BO143" s="34">
        <v>2.4</v>
      </c>
      <c r="BP143" s="34">
        <v>15</v>
      </c>
      <c r="BQ143" s="34">
        <v>3</v>
      </c>
      <c r="BR143" s="34">
        <v>1.2</v>
      </c>
      <c r="BS143" s="39" t="s">
        <v>134</v>
      </c>
      <c r="BT143" s="34">
        <v>0.15</v>
      </c>
      <c r="BU143" s="34">
        <v>2</v>
      </c>
      <c r="BV143" s="34">
        <v>0.5</v>
      </c>
      <c r="BW143" s="34">
        <v>1</v>
      </c>
      <c r="BX143" s="34">
        <v>96.6</v>
      </c>
      <c r="BY143" s="34">
        <v>0.2</v>
      </c>
      <c r="BZ143" s="34">
        <v>0.01</v>
      </c>
      <c r="CA143" s="34">
        <v>1.95</v>
      </c>
      <c r="CB143" s="34" t="s">
        <v>85</v>
      </c>
      <c r="CC143" s="34">
        <v>1.52</v>
      </c>
      <c r="CD143" s="34">
        <v>59</v>
      </c>
      <c r="CE143" s="34">
        <v>1</v>
      </c>
      <c r="CF143" s="34">
        <v>6.4</v>
      </c>
      <c r="CG143" s="34">
        <v>65</v>
      </c>
      <c r="CH143" s="34">
        <v>12</v>
      </c>
      <c r="CI143" s="34">
        <v>6.7</v>
      </c>
      <c r="CJ143" s="34">
        <v>11.8</v>
      </c>
      <c r="CK143" s="34">
        <v>1.37</v>
      </c>
      <c r="CL143" s="34">
        <v>5</v>
      </c>
      <c r="CM143" s="34">
        <v>1.07</v>
      </c>
      <c r="CN143" s="34">
        <v>0.15</v>
      </c>
      <c r="CO143" s="34">
        <v>0.98</v>
      </c>
      <c r="CP143" s="34">
        <v>0.15</v>
      </c>
      <c r="CQ143" s="34">
        <v>0.77</v>
      </c>
      <c r="CR143" s="34">
        <v>0.17</v>
      </c>
      <c r="CS143" s="34">
        <v>0.55000000000000004</v>
      </c>
      <c r="CT143" s="34">
        <v>0.08</v>
      </c>
      <c r="CU143" s="34">
        <v>0.57999999999999996</v>
      </c>
      <c r="CV143" s="34">
        <v>0.1</v>
      </c>
      <c r="CW143" s="34">
        <f t="shared" si="12"/>
        <v>29.47</v>
      </c>
    </row>
    <row r="144" spans="1:101" ht="14.25" customHeight="1" x14ac:dyDescent="0.3">
      <c r="A144" s="22" t="s">
        <v>136</v>
      </c>
      <c r="B144" s="22" t="s">
        <v>79</v>
      </c>
      <c r="C144" s="22" t="s">
        <v>2328</v>
      </c>
      <c r="D144" s="22" t="s">
        <v>1709</v>
      </c>
      <c r="E144" s="71">
        <v>43002</v>
      </c>
      <c r="F144" s="71">
        <v>43120</v>
      </c>
      <c r="G144" s="22" t="s">
        <v>1350</v>
      </c>
      <c r="H144" s="22">
        <v>33.812511000000001</v>
      </c>
      <c r="I144" s="22">
        <v>-105.675212</v>
      </c>
      <c r="J144" s="22" t="s">
        <v>873</v>
      </c>
      <c r="K144" s="22" t="s">
        <v>879</v>
      </c>
      <c r="L144" s="22" t="s">
        <v>878</v>
      </c>
      <c r="N144" s="70" t="s">
        <v>3393</v>
      </c>
      <c r="O144" s="70" t="s">
        <v>3394</v>
      </c>
      <c r="Q144" s="22" t="s">
        <v>119</v>
      </c>
      <c r="S144" s="22" t="s">
        <v>137</v>
      </c>
      <c r="W144" s="34">
        <v>63.49</v>
      </c>
      <c r="X144" s="34">
        <v>0.54</v>
      </c>
      <c r="Y144" s="34">
        <v>16.559999999999999</v>
      </c>
      <c r="Z144" s="34">
        <v>4.1900000000000004</v>
      </c>
      <c r="AA144" s="34">
        <v>0.09</v>
      </c>
      <c r="AB144" s="34">
        <v>1.78</v>
      </c>
      <c r="AC144" s="34">
        <v>2.89</v>
      </c>
      <c r="AD144" s="34">
        <v>6.64</v>
      </c>
      <c r="AE144" s="34">
        <v>2.14</v>
      </c>
      <c r="AF144" s="34">
        <v>0.34</v>
      </c>
      <c r="AG144" s="34">
        <v>0.83</v>
      </c>
      <c r="AI144" s="34" t="s">
        <v>120</v>
      </c>
      <c r="AM144" s="34">
        <v>0.05</v>
      </c>
      <c r="AO144" s="34">
        <f t="shared" si="13"/>
        <v>99.54</v>
      </c>
      <c r="AU144" s="34" t="s">
        <v>134</v>
      </c>
      <c r="AV144" s="34" t="s">
        <v>82</v>
      </c>
      <c r="AW144" s="34">
        <v>0.5</v>
      </c>
      <c r="AY144" s="34">
        <v>1185</v>
      </c>
      <c r="BA144" s="34">
        <v>0.01</v>
      </c>
      <c r="BC144" s="34" t="s">
        <v>82</v>
      </c>
      <c r="BD144" s="34">
        <v>6</v>
      </c>
      <c r="BE144" s="34">
        <v>10</v>
      </c>
      <c r="BF144" s="34">
        <v>0.27</v>
      </c>
      <c r="BG144" s="34">
        <v>71</v>
      </c>
      <c r="BH144" s="34">
        <v>22.3</v>
      </c>
      <c r="BI144" s="34" t="s">
        <v>83</v>
      </c>
      <c r="BJ144" s="34">
        <v>5.6</v>
      </c>
      <c r="BK144" s="34">
        <v>8.0000000000000002E-3</v>
      </c>
      <c r="BL144" s="34">
        <v>1.7999999999999999E-2</v>
      </c>
      <c r="BM144" s="34">
        <v>10</v>
      </c>
      <c r="BN144" s="34" t="s">
        <v>121</v>
      </c>
      <c r="BO144" s="34">
        <v>14.9</v>
      </c>
      <c r="BP144" s="34">
        <v>4</v>
      </c>
      <c r="BQ144" s="34">
        <v>11</v>
      </c>
      <c r="BR144" s="34">
        <v>36.4</v>
      </c>
      <c r="BS144" s="39" t="s">
        <v>134</v>
      </c>
      <c r="BT144" s="34">
        <v>0.1</v>
      </c>
      <c r="BU144" s="34">
        <v>8</v>
      </c>
      <c r="BV144" s="34" t="s">
        <v>124</v>
      </c>
      <c r="BW144" s="34">
        <v>1</v>
      </c>
      <c r="BX144" s="34">
        <v>795</v>
      </c>
      <c r="BY144" s="34">
        <v>0.8</v>
      </c>
      <c r="BZ144" s="34" t="s">
        <v>120</v>
      </c>
      <c r="CA144" s="34">
        <v>8.69</v>
      </c>
      <c r="CB144" s="34">
        <v>0.02</v>
      </c>
      <c r="CC144" s="34">
        <v>1.68</v>
      </c>
      <c r="CD144" s="34">
        <v>95</v>
      </c>
      <c r="CE144" s="34" t="s">
        <v>121</v>
      </c>
      <c r="CF144" s="34">
        <v>26.3</v>
      </c>
      <c r="CG144" s="34">
        <v>200</v>
      </c>
      <c r="CH144" s="34">
        <v>43</v>
      </c>
      <c r="CI144" s="34">
        <v>49.4</v>
      </c>
      <c r="CJ144" s="34">
        <v>90.2</v>
      </c>
      <c r="CK144" s="34">
        <v>10.4</v>
      </c>
      <c r="CL144" s="34">
        <v>38</v>
      </c>
      <c r="CM144" s="34">
        <v>6.98</v>
      </c>
      <c r="CN144" s="34">
        <v>2.02</v>
      </c>
      <c r="CO144" s="34">
        <v>5.72</v>
      </c>
      <c r="CP144" s="34">
        <v>0.86</v>
      </c>
      <c r="CQ144" s="34">
        <v>4.49</v>
      </c>
      <c r="CR144" s="34">
        <v>0.93</v>
      </c>
      <c r="CS144" s="34">
        <v>2.68</v>
      </c>
      <c r="CT144" s="34">
        <v>0.45</v>
      </c>
      <c r="CU144" s="34">
        <v>2.81</v>
      </c>
      <c r="CV144" s="34">
        <v>0.43</v>
      </c>
      <c r="CW144" s="34">
        <f t="shared" si="12"/>
        <v>215.37000000000003</v>
      </c>
    </row>
    <row r="145" spans="1:101" ht="14.25" customHeight="1" x14ac:dyDescent="0.3">
      <c r="A145" s="22" t="s">
        <v>138</v>
      </c>
      <c r="B145" s="22" t="s">
        <v>79</v>
      </c>
      <c r="C145" s="22" t="s">
        <v>2328</v>
      </c>
      <c r="D145" s="22" t="s">
        <v>1709</v>
      </c>
      <c r="E145" s="71">
        <v>43019</v>
      </c>
      <c r="F145" s="71">
        <v>43120</v>
      </c>
      <c r="G145" s="22" t="s">
        <v>1350</v>
      </c>
      <c r="H145" s="22">
        <v>33.823881</v>
      </c>
      <c r="I145" s="22">
        <v>-105.647347</v>
      </c>
      <c r="J145" s="22" t="s">
        <v>873</v>
      </c>
      <c r="K145" s="22" t="s">
        <v>879</v>
      </c>
      <c r="L145" s="22" t="s">
        <v>878</v>
      </c>
      <c r="N145" s="70" t="s">
        <v>3393</v>
      </c>
      <c r="O145" s="70" t="s">
        <v>3394</v>
      </c>
      <c r="Q145" s="22" t="s">
        <v>116</v>
      </c>
      <c r="S145" s="22" t="s">
        <v>139</v>
      </c>
      <c r="W145" s="34">
        <v>8.5299999999999994</v>
      </c>
      <c r="X145" s="34">
        <v>0.01</v>
      </c>
      <c r="Y145" s="34">
        <v>0.46</v>
      </c>
      <c r="Z145" s="34">
        <v>43.02</v>
      </c>
      <c r="AA145" s="34">
        <v>0.26</v>
      </c>
      <c r="AB145" s="34">
        <v>0.55000000000000004</v>
      </c>
      <c r="AC145" s="34">
        <v>16.399999999999999</v>
      </c>
      <c r="AD145" s="34">
        <v>0.12</v>
      </c>
      <c r="AE145" s="34">
        <v>0.04</v>
      </c>
      <c r="AF145" s="34">
        <v>0.04</v>
      </c>
      <c r="AG145" s="34">
        <v>18.920000000000002</v>
      </c>
      <c r="AI145" s="34">
        <v>0.62</v>
      </c>
      <c r="AM145" s="34">
        <v>4.04</v>
      </c>
      <c r="AO145" s="34">
        <f t="shared" si="13"/>
        <v>93.010000000000019</v>
      </c>
      <c r="AU145" s="34">
        <v>9.7000000000000003E-2</v>
      </c>
      <c r="AV145" s="34">
        <v>0.6</v>
      </c>
      <c r="AW145" s="34" t="s">
        <v>140</v>
      </c>
      <c r="AY145" s="34" t="s">
        <v>141</v>
      </c>
      <c r="BA145" s="34">
        <v>83.7</v>
      </c>
      <c r="BC145" s="34">
        <v>1.4</v>
      </c>
      <c r="BD145" s="34">
        <v>138</v>
      </c>
      <c r="BE145" s="34">
        <v>10</v>
      </c>
      <c r="BF145" s="34">
        <v>0.03</v>
      </c>
      <c r="BG145" s="34">
        <v>64400</v>
      </c>
      <c r="BH145" s="34">
        <v>1.2</v>
      </c>
      <c r="BI145" s="34" t="s">
        <v>83</v>
      </c>
      <c r="BJ145" s="34" t="s">
        <v>124</v>
      </c>
      <c r="BK145" s="34">
        <v>5.8999999999999997E-2</v>
      </c>
      <c r="BL145" s="34">
        <v>2.66</v>
      </c>
      <c r="BM145" s="34" t="s">
        <v>84</v>
      </c>
      <c r="BN145" s="34">
        <v>28</v>
      </c>
      <c r="BO145" s="34">
        <v>0.3</v>
      </c>
      <c r="BP145" s="34">
        <v>45</v>
      </c>
      <c r="BQ145" s="34">
        <v>675</v>
      </c>
      <c r="BR145" s="34">
        <v>0.9</v>
      </c>
      <c r="BS145" s="39" t="s">
        <v>134</v>
      </c>
      <c r="BT145" s="34">
        <v>7.96</v>
      </c>
      <c r="BU145" s="34">
        <v>1</v>
      </c>
      <c r="BV145" s="34">
        <v>103</v>
      </c>
      <c r="BW145" s="34" t="s">
        <v>121</v>
      </c>
      <c r="BX145" s="34">
        <v>510</v>
      </c>
      <c r="BY145" s="34" t="s">
        <v>126</v>
      </c>
      <c r="BZ145" s="34">
        <v>0.01</v>
      </c>
      <c r="CA145" s="34">
        <v>0.53</v>
      </c>
      <c r="CB145" s="34">
        <v>0.02</v>
      </c>
      <c r="CC145" s="34">
        <v>14.05</v>
      </c>
      <c r="CD145" s="34">
        <v>58</v>
      </c>
      <c r="CE145" s="34" t="s">
        <v>121</v>
      </c>
      <c r="CF145" s="34">
        <v>8.8000000000000007</v>
      </c>
      <c r="CG145" s="34">
        <v>5</v>
      </c>
      <c r="CH145" s="34">
        <v>24</v>
      </c>
      <c r="CI145" s="34">
        <v>16.100000000000001</v>
      </c>
      <c r="CJ145" s="34">
        <v>30.8</v>
      </c>
      <c r="CK145" s="34">
        <v>4.59</v>
      </c>
      <c r="CL145" s="34">
        <v>17.5</v>
      </c>
      <c r="CM145" s="34">
        <v>3.78</v>
      </c>
      <c r="CN145" s="34">
        <v>0.16</v>
      </c>
      <c r="CO145" s="34">
        <v>2.73</v>
      </c>
      <c r="CP145" s="34">
        <v>0.39</v>
      </c>
      <c r="CQ145" s="34">
        <v>1.85</v>
      </c>
      <c r="CR145" s="34">
        <v>0.31</v>
      </c>
      <c r="CS145" s="34">
        <v>0.8</v>
      </c>
      <c r="CT145" s="34">
        <v>0.1</v>
      </c>
      <c r="CU145" s="34">
        <v>0.4</v>
      </c>
      <c r="CV145" s="34">
        <v>0.05</v>
      </c>
      <c r="CW145" s="34">
        <f t="shared" si="12"/>
        <v>79.56</v>
      </c>
    </row>
    <row r="146" spans="1:101" ht="14.25" customHeight="1" x14ac:dyDescent="0.3">
      <c r="A146" s="22" t="s">
        <v>142</v>
      </c>
      <c r="B146" s="22" t="s">
        <v>79</v>
      </c>
      <c r="C146" s="22" t="s">
        <v>2328</v>
      </c>
      <c r="D146" s="22" t="s">
        <v>1709</v>
      </c>
      <c r="E146" s="71">
        <v>43026</v>
      </c>
      <c r="F146" s="71">
        <v>43120</v>
      </c>
      <c r="G146" s="22" t="s">
        <v>1350</v>
      </c>
      <c r="H146" s="22">
        <v>33.874490999999999</v>
      </c>
      <c r="I146" s="22">
        <v>-105.637998</v>
      </c>
      <c r="J146" s="22" t="s">
        <v>873</v>
      </c>
      <c r="K146" s="22" t="s">
        <v>879</v>
      </c>
      <c r="L146" s="22" t="s">
        <v>878</v>
      </c>
      <c r="N146" s="70" t="s">
        <v>3393</v>
      </c>
      <c r="O146" s="70" t="s">
        <v>3394</v>
      </c>
      <c r="Q146" s="22" t="s">
        <v>119</v>
      </c>
      <c r="W146" s="34">
        <v>57.82</v>
      </c>
      <c r="X146" s="34">
        <v>0.69</v>
      </c>
      <c r="Y146" s="34">
        <v>16.13</v>
      </c>
      <c r="Z146" s="34">
        <v>7.83</v>
      </c>
      <c r="AA146" s="34">
        <v>0.08</v>
      </c>
      <c r="AB146" s="34">
        <v>2.57</v>
      </c>
      <c r="AC146" s="34">
        <v>3.22</v>
      </c>
      <c r="AD146" s="34">
        <v>6.08</v>
      </c>
      <c r="AE146" s="34">
        <v>3.38</v>
      </c>
      <c r="AF146" s="34">
        <v>0.37</v>
      </c>
      <c r="AG146" s="34">
        <v>0.75</v>
      </c>
      <c r="AI146" s="34" t="s">
        <v>120</v>
      </c>
      <c r="AM146" s="34">
        <v>0.04</v>
      </c>
      <c r="AO146" s="34">
        <f t="shared" si="13"/>
        <v>98.96</v>
      </c>
      <c r="AU146" s="34" t="s">
        <v>134</v>
      </c>
      <c r="AV146" s="34" t="s">
        <v>82</v>
      </c>
      <c r="AW146" s="34">
        <v>2.9</v>
      </c>
      <c r="AY146" s="34">
        <v>1685</v>
      </c>
      <c r="BA146" s="34">
        <v>0.42</v>
      </c>
      <c r="BC146" s="34" t="s">
        <v>82</v>
      </c>
      <c r="BD146" s="34">
        <v>19</v>
      </c>
      <c r="BE146" s="34">
        <v>20</v>
      </c>
      <c r="BF146" s="34">
        <v>0.57999999999999996</v>
      </c>
      <c r="BG146" s="34">
        <v>209</v>
      </c>
      <c r="BH146" s="34">
        <v>19.899999999999999</v>
      </c>
      <c r="BI146" s="34" t="s">
        <v>83</v>
      </c>
      <c r="BJ146" s="34">
        <v>5.4</v>
      </c>
      <c r="BK146" s="34">
        <v>8.0000000000000002E-3</v>
      </c>
      <c r="BL146" s="34">
        <v>2.1000000000000001E-2</v>
      </c>
      <c r="BM146" s="34">
        <v>10</v>
      </c>
      <c r="BN146" s="34" t="s">
        <v>121</v>
      </c>
      <c r="BO146" s="34">
        <v>9.3000000000000007</v>
      </c>
      <c r="BP146" s="34">
        <v>8</v>
      </c>
      <c r="BQ146" s="34">
        <v>10</v>
      </c>
      <c r="BR146" s="34">
        <v>88.1</v>
      </c>
      <c r="BS146" s="39" t="s">
        <v>134</v>
      </c>
      <c r="BT146" s="34">
        <v>2.02</v>
      </c>
      <c r="BU146" s="34">
        <v>14</v>
      </c>
      <c r="BV146" s="34">
        <v>0.4</v>
      </c>
      <c r="BW146" s="34">
        <v>2</v>
      </c>
      <c r="BX146" s="34">
        <v>325</v>
      </c>
      <c r="BY146" s="34">
        <v>0.5</v>
      </c>
      <c r="BZ146" s="34" t="s">
        <v>120</v>
      </c>
      <c r="CA146" s="34">
        <v>5.27</v>
      </c>
      <c r="CB146" s="34">
        <v>0.08</v>
      </c>
      <c r="CC146" s="34">
        <v>1.32</v>
      </c>
      <c r="CD146" s="34">
        <v>149</v>
      </c>
      <c r="CE146" s="34">
        <v>1</v>
      </c>
      <c r="CF146" s="34">
        <v>33.6</v>
      </c>
      <c r="CG146" s="34">
        <v>195</v>
      </c>
      <c r="CH146" s="34">
        <v>26</v>
      </c>
      <c r="CI146" s="34">
        <v>32.5</v>
      </c>
      <c r="CJ146" s="34">
        <v>63.8</v>
      </c>
      <c r="CK146" s="34">
        <v>7.68</v>
      </c>
      <c r="CL146" s="34">
        <v>29.9</v>
      </c>
      <c r="CM146" s="34">
        <v>6.18</v>
      </c>
      <c r="CN146" s="34">
        <v>1.99</v>
      </c>
      <c r="CO146" s="34">
        <v>6.22</v>
      </c>
      <c r="CP146" s="34">
        <v>0.95</v>
      </c>
      <c r="CQ146" s="34">
        <v>5.33</v>
      </c>
      <c r="CR146" s="34">
        <v>1.1399999999999999</v>
      </c>
      <c r="CS146" s="34">
        <v>3.65</v>
      </c>
      <c r="CT146" s="34">
        <v>0.55000000000000004</v>
      </c>
      <c r="CU146" s="34">
        <v>3.59</v>
      </c>
      <c r="CV146" s="34">
        <v>0.55000000000000004</v>
      </c>
      <c r="CW146" s="34">
        <f t="shared" si="12"/>
        <v>164.03000000000003</v>
      </c>
    </row>
    <row r="147" spans="1:101" ht="14.25" customHeight="1" x14ac:dyDescent="0.3">
      <c r="A147" s="22" t="s">
        <v>143</v>
      </c>
      <c r="B147" s="22" t="s">
        <v>79</v>
      </c>
      <c r="C147" s="22" t="s">
        <v>2328</v>
      </c>
      <c r="D147" s="22" t="s">
        <v>1709</v>
      </c>
      <c r="E147" s="71">
        <v>43040</v>
      </c>
      <c r="F147" s="71">
        <v>43120</v>
      </c>
      <c r="G147" s="22" t="s">
        <v>1350</v>
      </c>
      <c r="H147" s="22">
        <v>33.901473000000003</v>
      </c>
      <c r="I147" s="22">
        <v>-105.682402</v>
      </c>
      <c r="J147" s="22" t="s">
        <v>873</v>
      </c>
      <c r="K147" s="22" t="s">
        <v>879</v>
      </c>
      <c r="L147" s="22" t="s">
        <v>878</v>
      </c>
      <c r="N147" s="70" t="s">
        <v>3393</v>
      </c>
      <c r="O147" s="70" t="s">
        <v>3394</v>
      </c>
      <c r="Q147" s="22" t="s">
        <v>144</v>
      </c>
      <c r="W147" s="34">
        <v>61.72</v>
      </c>
      <c r="X147" s="34">
        <v>0.38</v>
      </c>
      <c r="Y147" s="34">
        <v>16.760000000000002</v>
      </c>
      <c r="Z147" s="34">
        <v>3.58</v>
      </c>
      <c r="AA147" s="34">
        <v>0.13</v>
      </c>
      <c r="AB147" s="34">
        <v>1.03</v>
      </c>
      <c r="AC147" s="34">
        <v>2.68</v>
      </c>
      <c r="AD147" s="34">
        <v>4.87</v>
      </c>
      <c r="AE147" s="34">
        <v>3.34</v>
      </c>
      <c r="AF147" s="34">
        <v>0.19</v>
      </c>
      <c r="AG147" s="34">
        <v>4.41</v>
      </c>
      <c r="AI147" s="34" t="s">
        <v>120</v>
      </c>
      <c r="AM147" s="34">
        <v>0.86</v>
      </c>
      <c r="AO147" s="34">
        <f t="shared" si="13"/>
        <v>99.95</v>
      </c>
      <c r="AU147" s="34">
        <v>1E-3</v>
      </c>
      <c r="AV147" s="34" t="s">
        <v>82</v>
      </c>
      <c r="AW147" s="34">
        <v>1</v>
      </c>
      <c r="AY147" s="34">
        <v>1610</v>
      </c>
      <c r="BA147" s="34">
        <v>0.18</v>
      </c>
      <c r="BC147" s="34" t="s">
        <v>82</v>
      </c>
      <c r="BD147" s="34">
        <v>5</v>
      </c>
      <c r="BE147" s="34">
        <v>10</v>
      </c>
      <c r="BF147" s="34">
        <v>1.04</v>
      </c>
      <c r="BG147" s="34">
        <v>46</v>
      </c>
      <c r="BH147" s="34">
        <v>20.6</v>
      </c>
      <c r="BI147" s="34" t="s">
        <v>83</v>
      </c>
      <c r="BJ147" s="34">
        <v>7</v>
      </c>
      <c r="BK147" s="34" t="s">
        <v>145</v>
      </c>
      <c r="BL147" s="34">
        <v>2.4E-2</v>
      </c>
      <c r="BM147" s="34">
        <v>20</v>
      </c>
      <c r="BN147" s="34">
        <v>2</v>
      </c>
      <c r="BO147" s="34">
        <v>12.6</v>
      </c>
      <c r="BP147" s="34" t="s">
        <v>121</v>
      </c>
      <c r="BQ147" s="34">
        <v>34</v>
      </c>
      <c r="BR147" s="34">
        <v>79.5</v>
      </c>
      <c r="BS147" s="39" t="s">
        <v>134</v>
      </c>
      <c r="BT147" s="34">
        <v>0.11</v>
      </c>
      <c r="BU147" s="34">
        <v>3</v>
      </c>
      <c r="BV147" s="34" t="s">
        <v>124</v>
      </c>
      <c r="BW147" s="34">
        <v>1</v>
      </c>
      <c r="BX147" s="34">
        <v>400</v>
      </c>
      <c r="BY147" s="34">
        <v>0.6</v>
      </c>
      <c r="BZ147" s="34" t="s">
        <v>120</v>
      </c>
      <c r="CA147" s="34">
        <v>9</v>
      </c>
      <c r="CB147" s="34">
        <v>0.03</v>
      </c>
      <c r="CC147" s="34">
        <v>1.64</v>
      </c>
      <c r="CD147" s="34">
        <v>38</v>
      </c>
      <c r="CE147" s="34">
        <v>1</v>
      </c>
      <c r="CF147" s="34">
        <v>30.1</v>
      </c>
      <c r="CG147" s="34">
        <v>280</v>
      </c>
      <c r="CH147" s="34">
        <v>80</v>
      </c>
      <c r="CI147" s="34">
        <v>55.7</v>
      </c>
      <c r="CJ147" s="34">
        <v>100.5</v>
      </c>
      <c r="CK147" s="34">
        <v>11.05</v>
      </c>
      <c r="CL147" s="34">
        <v>39.700000000000003</v>
      </c>
      <c r="CM147" s="34">
        <v>6.6</v>
      </c>
      <c r="CN147" s="34">
        <v>2</v>
      </c>
      <c r="CO147" s="34">
        <v>5.47</v>
      </c>
      <c r="CP147" s="34">
        <v>0.83</v>
      </c>
      <c r="CQ147" s="34">
        <v>5.01</v>
      </c>
      <c r="CR147" s="34">
        <v>1.01</v>
      </c>
      <c r="CS147" s="34">
        <v>3.32</v>
      </c>
      <c r="CT147" s="34">
        <v>0.51</v>
      </c>
      <c r="CU147" s="34">
        <v>3.46</v>
      </c>
      <c r="CV147" s="34">
        <v>0.56999999999999995</v>
      </c>
      <c r="CW147" s="34">
        <f t="shared" si="12"/>
        <v>235.72999999999996</v>
      </c>
    </row>
    <row r="148" spans="1:101" ht="14.25" customHeight="1" x14ac:dyDescent="0.3">
      <c r="A148" s="22" t="s">
        <v>146</v>
      </c>
      <c r="B148" s="22" t="s">
        <v>79</v>
      </c>
      <c r="C148" s="22" t="s">
        <v>2328</v>
      </c>
      <c r="D148" s="22" t="s">
        <v>1709</v>
      </c>
      <c r="E148" s="71">
        <v>43046</v>
      </c>
      <c r="F148" s="71">
        <v>43120</v>
      </c>
      <c r="G148" s="22" t="s">
        <v>1350</v>
      </c>
      <c r="H148" s="22">
        <v>33.861601</v>
      </c>
      <c r="I148" s="22">
        <v>-105.62602099999999</v>
      </c>
      <c r="J148" s="22" t="s">
        <v>873</v>
      </c>
      <c r="K148" s="22" t="s">
        <v>879</v>
      </c>
      <c r="L148" s="22" t="s">
        <v>878</v>
      </c>
      <c r="N148" s="70" t="s">
        <v>3393</v>
      </c>
      <c r="O148" s="70" t="s">
        <v>3394</v>
      </c>
      <c r="Q148" s="22" t="s">
        <v>144</v>
      </c>
      <c r="S148" s="22" t="s">
        <v>147</v>
      </c>
      <c r="W148" s="34">
        <v>58.85</v>
      </c>
      <c r="X148" s="34">
        <v>0.66</v>
      </c>
      <c r="Y148" s="34">
        <v>16.010000000000002</v>
      </c>
      <c r="Z148" s="34">
        <v>7.21</v>
      </c>
      <c r="AA148" s="34">
        <v>0.08</v>
      </c>
      <c r="AB148" s="34">
        <v>2.57</v>
      </c>
      <c r="AC148" s="34">
        <v>3.65</v>
      </c>
      <c r="AD148" s="34">
        <v>5.0999999999999996</v>
      </c>
      <c r="AE148" s="34">
        <v>4.08</v>
      </c>
      <c r="AF148" s="34">
        <v>0.47</v>
      </c>
      <c r="AG148" s="34">
        <v>0.88</v>
      </c>
      <c r="AI148" s="34" t="s">
        <v>120</v>
      </c>
      <c r="AM148" s="34">
        <v>0.15</v>
      </c>
      <c r="AO148" s="34">
        <f t="shared" si="13"/>
        <v>99.70999999999998</v>
      </c>
      <c r="AU148" s="34" t="s">
        <v>134</v>
      </c>
      <c r="AV148" s="34" t="s">
        <v>82</v>
      </c>
      <c r="AW148" s="34">
        <v>0.5</v>
      </c>
      <c r="AY148" s="34">
        <v>2040</v>
      </c>
      <c r="BA148" s="34">
        <v>0.03</v>
      </c>
      <c r="BC148" s="34" t="s">
        <v>82</v>
      </c>
      <c r="BD148" s="34">
        <v>18</v>
      </c>
      <c r="BE148" s="34">
        <v>20</v>
      </c>
      <c r="BF148" s="34">
        <v>0.55000000000000004</v>
      </c>
      <c r="BG148" s="34">
        <v>61</v>
      </c>
      <c r="BH148" s="34">
        <v>18.899999999999999</v>
      </c>
      <c r="BI148" s="34" t="s">
        <v>83</v>
      </c>
      <c r="BJ148" s="34">
        <v>6</v>
      </c>
      <c r="BK148" s="34" t="s">
        <v>145</v>
      </c>
      <c r="BL148" s="34">
        <v>1.2999999999999999E-2</v>
      </c>
      <c r="BM148" s="34">
        <v>10</v>
      </c>
      <c r="BN148" s="34">
        <v>1</v>
      </c>
      <c r="BO148" s="34">
        <v>9.5</v>
      </c>
      <c r="BP148" s="34">
        <v>6</v>
      </c>
      <c r="BQ148" s="34">
        <v>5</v>
      </c>
      <c r="BR148" s="34">
        <v>94.5</v>
      </c>
      <c r="BS148" s="39" t="s">
        <v>134</v>
      </c>
      <c r="BT148" s="34" t="s">
        <v>148</v>
      </c>
      <c r="BU148" s="34">
        <v>15</v>
      </c>
      <c r="BV148" s="34" t="s">
        <v>124</v>
      </c>
      <c r="BW148" s="34">
        <v>3</v>
      </c>
      <c r="BX148" s="34">
        <v>522</v>
      </c>
      <c r="BY148" s="34">
        <v>0.4</v>
      </c>
      <c r="BZ148" s="34" t="s">
        <v>120</v>
      </c>
      <c r="CA148" s="34">
        <v>5.66</v>
      </c>
      <c r="CB148" s="34">
        <v>0.09</v>
      </c>
      <c r="CC148" s="34">
        <v>1.18</v>
      </c>
      <c r="CD148" s="34">
        <v>151</v>
      </c>
      <c r="CE148" s="34">
        <v>1</v>
      </c>
      <c r="CF148" s="34">
        <v>37.200000000000003</v>
      </c>
      <c r="CG148" s="34">
        <v>219</v>
      </c>
      <c r="CH148" s="34">
        <v>28</v>
      </c>
      <c r="CI148" s="34">
        <v>37.6</v>
      </c>
      <c r="CJ148" s="34">
        <v>77.8</v>
      </c>
      <c r="CK148" s="34">
        <v>9.77</v>
      </c>
      <c r="CL148" s="34">
        <v>38.5</v>
      </c>
      <c r="CM148" s="34">
        <v>8.08</v>
      </c>
      <c r="CN148" s="34">
        <v>2.04</v>
      </c>
      <c r="CO148" s="34">
        <v>6.83</v>
      </c>
      <c r="CP148" s="34">
        <v>1.1100000000000001</v>
      </c>
      <c r="CQ148" s="34">
        <v>5.91</v>
      </c>
      <c r="CR148" s="34">
        <v>1.26</v>
      </c>
      <c r="CS148" s="34">
        <v>4.0999999999999996</v>
      </c>
      <c r="CT148" s="34">
        <v>0.61</v>
      </c>
      <c r="CU148" s="34">
        <v>4</v>
      </c>
      <c r="CV148" s="34">
        <v>0.62</v>
      </c>
      <c r="CW148" s="34">
        <f t="shared" si="12"/>
        <v>198.23000000000005</v>
      </c>
    </row>
    <row r="149" spans="1:101" ht="14.25" customHeight="1" x14ac:dyDescent="0.3">
      <c r="A149" s="22" t="s">
        <v>149</v>
      </c>
      <c r="B149" s="22" t="s">
        <v>79</v>
      </c>
      <c r="C149" s="22" t="s">
        <v>2328</v>
      </c>
      <c r="D149" s="22" t="s">
        <v>1709</v>
      </c>
      <c r="E149" s="71">
        <v>43048</v>
      </c>
      <c r="F149" s="71">
        <v>43120</v>
      </c>
      <c r="G149" s="22" t="s">
        <v>1350</v>
      </c>
      <c r="H149" s="22">
        <v>33.833922000000001</v>
      </c>
      <c r="I149" s="22">
        <v>-105.699653</v>
      </c>
      <c r="J149" s="22" t="s">
        <v>873</v>
      </c>
      <c r="K149" s="22" t="s">
        <v>879</v>
      </c>
      <c r="L149" s="22" t="s">
        <v>878</v>
      </c>
      <c r="N149" s="70" t="s">
        <v>3393</v>
      </c>
      <c r="O149" s="70" t="s">
        <v>3394</v>
      </c>
      <c r="Q149" s="22" t="s">
        <v>119</v>
      </c>
      <c r="S149" s="22" t="s">
        <v>150</v>
      </c>
      <c r="W149" s="34">
        <v>61.78</v>
      </c>
      <c r="X149" s="34">
        <v>0.63</v>
      </c>
      <c r="Y149" s="34">
        <v>15.7</v>
      </c>
      <c r="Z149" s="34">
        <v>6.54</v>
      </c>
      <c r="AA149" s="34">
        <v>0.12</v>
      </c>
      <c r="AB149" s="34">
        <v>2.09</v>
      </c>
      <c r="AC149" s="34">
        <v>2.59</v>
      </c>
      <c r="AD149" s="34">
        <v>5.43</v>
      </c>
      <c r="AE149" s="34">
        <v>2.5499999999999998</v>
      </c>
      <c r="AF149" s="34">
        <v>0.39</v>
      </c>
      <c r="AG149" s="34">
        <v>1.53</v>
      </c>
      <c r="AI149" s="34">
        <v>0.01</v>
      </c>
      <c r="AM149" s="34">
        <v>0.03</v>
      </c>
      <c r="AO149" s="34">
        <f t="shared" si="13"/>
        <v>99.390000000000029</v>
      </c>
      <c r="AU149" s="34" t="s">
        <v>134</v>
      </c>
      <c r="AV149" s="34">
        <v>0.5</v>
      </c>
      <c r="AW149" s="34">
        <v>4</v>
      </c>
      <c r="AY149" s="34">
        <v>1540</v>
      </c>
      <c r="BA149" s="34">
        <v>0.26</v>
      </c>
      <c r="BC149" s="34" t="s">
        <v>82</v>
      </c>
      <c r="BD149" s="34">
        <v>19</v>
      </c>
      <c r="BE149" s="34">
        <v>20</v>
      </c>
      <c r="BF149" s="34">
        <v>0.54</v>
      </c>
      <c r="BG149" s="34">
        <v>189</v>
      </c>
      <c r="BH149" s="34">
        <v>21.8</v>
      </c>
      <c r="BI149" s="34" t="s">
        <v>83</v>
      </c>
      <c r="BJ149" s="34">
        <v>6.4</v>
      </c>
      <c r="BK149" s="34" t="s">
        <v>145</v>
      </c>
      <c r="BL149" s="34">
        <v>2.7E-2</v>
      </c>
      <c r="BM149" s="34">
        <v>20</v>
      </c>
      <c r="BN149" s="34">
        <v>1</v>
      </c>
      <c r="BO149" s="34">
        <v>13</v>
      </c>
      <c r="BP149" s="34">
        <v>7</v>
      </c>
      <c r="BQ149" s="34">
        <v>42</v>
      </c>
      <c r="BR149" s="34">
        <v>50.9</v>
      </c>
      <c r="BS149" s="39" t="s">
        <v>134</v>
      </c>
      <c r="BT149" s="34">
        <v>1.19</v>
      </c>
      <c r="BU149" s="34">
        <v>12</v>
      </c>
      <c r="BV149" s="34">
        <v>0.7</v>
      </c>
      <c r="BW149" s="34">
        <v>2</v>
      </c>
      <c r="BX149" s="34">
        <v>764</v>
      </c>
      <c r="BY149" s="34">
        <v>0.7</v>
      </c>
      <c r="BZ149" s="34">
        <v>0.01</v>
      </c>
      <c r="CA149" s="34">
        <v>6.75</v>
      </c>
      <c r="CB149" s="34">
        <v>0.02</v>
      </c>
      <c r="CC149" s="34">
        <v>2.14</v>
      </c>
      <c r="CD149" s="34">
        <v>145</v>
      </c>
      <c r="CE149" s="34">
        <v>1</v>
      </c>
      <c r="CF149" s="34">
        <v>29.9</v>
      </c>
      <c r="CG149" s="34">
        <v>227</v>
      </c>
      <c r="CH149" s="34">
        <v>157</v>
      </c>
      <c r="CI149" s="34">
        <v>38.700000000000003</v>
      </c>
      <c r="CJ149" s="34">
        <v>74.2</v>
      </c>
      <c r="CK149" s="34">
        <v>8.8000000000000007</v>
      </c>
      <c r="CL149" s="34">
        <v>34.1</v>
      </c>
      <c r="CM149" s="34">
        <v>6.97</v>
      </c>
      <c r="CN149" s="34">
        <v>2</v>
      </c>
      <c r="CO149" s="34">
        <v>5.92</v>
      </c>
      <c r="CP149" s="34">
        <v>0.89</v>
      </c>
      <c r="CQ149" s="34">
        <v>4.9000000000000004</v>
      </c>
      <c r="CR149" s="34">
        <v>0.95</v>
      </c>
      <c r="CS149" s="34">
        <v>3.25</v>
      </c>
      <c r="CT149" s="34">
        <v>0.49</v>
      </c>
      <c r="CU149" s="34">
        <v>3.12</v>
      </c>
      <c r="CV149" s="34">
        <v>0.51</v>
      </c>
      <c r="CW149" s="34">
        <f t="shared" ref="CW149:CW180" si="14">SUM(CI149:CV149)</f>
        <v>184.79999999999998</v>
      </c>
    </row>
    <row r="150" spans="1:101" ht="14.25" customHeight="1" x14ac:dyDescent="0.3">
      <c r="A150" s="22" t="s">
        <v>151</v>
      </c>
      <c r="B150" s="22" t="s">
        <v>79</v>
      </c>
      <c r="C150" s="22" t="s">
        <v>2328</v>
      </c>
      <c r="D150" s="22" t="s">
        <v>1709</v>
      </c>
      <c r="E150" s="71">
        <v>43048</v>
      </c>
      <c r="F150" s="71">
        <v>43119</v>
      </c>
      <c r="G150" s="22" t="s">
        <v>1348</v>
      </c>
      <c r="H150" s="22">
        <v>33.833922000000001</v>
      </c>
      <c r="I150" s="22">
        <v>-105.699653</v>
      </c>
      <c r="J150" s="22" t="s">
        <v>873</v>
      </c>
      <c r="K150" s="22" t="s">
        <v>879</v>
      </c>
      <c r="L150" s="22" t="s">
        <v>878</v>
      </c>
      <c r="N150" s="70" t="s">
        <v>3393</v>
      </c>
      <c r="O150" s="70" t="s">
        <v>3394</v>
      </c>
      <c r="Q150" s="22" t="s">
        <v>119</v>
      </c>
      <c r="S150" s="22" t="s">
        <v>150</v>
      </c>
      <c r="W150" s="34">
        <v>61.7</v>
      </c>
      <c r="X150" s="34">
        <v>0.55000000000000004</v>
      </c>
      <c r="Y150" s="34">
        <v>15.6</v>
      </c>
      <c r="Z150" s="34">
        <v>4.84</v>
      </c>
      <c r="AA150" s="34">
        <v>0.54</v>
      </c>
      <c r="AB150" s="34">
        <v>2.1</v>
      </c>
      <c r="AC150" s="34">
        <v>3.31</v>
      </c>
      <c r="AD150" s="34">
        <v>5.03</v>
      </c>
      <c r="AE150" s="34">
        <v>1.58</v>
      </c>
      <c r="AF150" s="34">
        <v>0.36</v>
      </c>
      <c r="AG150" s="34">
        <v>3.51</v>
      </c>
      <c r="AI150" s="34" t="s">
        <v>120</v>
      </c>
      <c r="AM150" s="34">
        <v>0.37</v>
      </c>
      <c r="AO150" s="34">
        <f t="shared" si="13"/>
        <v>99.490000000000009</v>
      </c>
      <c r="AU150" s="34" t="s">
        <v>134</v>
      </c>
      <c r="AV150" s="34" t="s">
        <v>82</v>
      </c>
      <c r="AW150" s="34">
        <v>1.7</v>
      </c>
      <c r="AY150" s="34">
        <v>2010</v>
      </c>
      <c r="BA150" s="34">
        <v>0.08</v>
      </c>
      <c r="BC150" s="34">
        <v>0.5</v>
      </c>
      <c r="BD150" s="34">
        <v>12</v>
      </c>
      <c r="BE150" s="34">
        <v>10</v>
      </c>
      <c r="BF150" s="34">
        <v>0.84</v>
      </c>
      <c r="BG150" s="34">
        <v>211</v>
      </c>
      <c r="BH150" s="34">
        <v>19.8</v>
      </c>
      <c r="BI150" s="34" t="s">
        <v>83</v>
      </c>
      <c r="BJ150" s="34">
        <v>5.7</v>
      </c>
      <c r="BK150" s="34">
        <v>6.0000000000000001E-3</v>
      </c>
      <c r="BL150" s="34">
        <v>2.5000000000000001E-2</v>
      </c>
      <c r="BM150" s="34">
        <v>30</v>
      </c>
      <c r="BN150" s="34" t="s">
        <v>121</v>
      </c>
      <c r="BO150" s="34">
        <v>10.5</v>
      </c>
      <c r="BP150" s="34">
        <v>5</v>
      </c>
      <c r="BQ150" s="34">
        <v>158</v>
      </c>
      <c r="BR150" s="34">
        <v>37.6</v>
      </c>
      <c r="BS150" s="39" t="s">
        <v>134</v>
      </c>
      <c r="BT150" s="34">
        <v>0.14000000000000001</v>
      </c>
      <c r="BU150" s="34">
        <v>10</v>
      </c>
      <c r="BV150" s="34" t="s">
        <v>124</v>
      </c>
      <c r="BW150" s="34">
        <v>1</v>
      </c>
      <c r="BX150" s="34">
        <v>716</v>
      </c>
      <c r="BY150" s="34">
        <v>0.6</v>
      </c>
      <c r="BZ150" s="34">
        <v>0.03</v>
      </c>
      <c r="CA150" s="34">
        <v>6.01</v>
      </c>
      <c r="CB150" s="34">
        <v>0.03</v>
      </c>
      <c r="CC150" s="34">
        <v>1.47</v>
      </c>
      <c r="CD150" s="34">
        <v>109</v>
      </c>
      <c r="CE150" s="34">
        <v>4</v>
      </c>
      <c r="CF150" s="34">
        <v>28.3</v>
      </c>
      <c r="CG150" s="34">
        <v>209</v>
      </c>
      <c r="CH150" s="34">
        <v>731</v>
      </c>
      <c r="CI150" s="34">
        <v>51.8</v>
      </c>
      <c r="CJ150" s="34">
        <v>92.8</v>
      </c>
      <c r="CK150" s="34">
        <v>10.199999999999999</v>
      </c>
      <c r="CL150" s="34">
        <v>37.299999999999997</v>
      </c>
      <c r="CM150" s="34">
        <v>6.95</v>
      </c>
      <c r="CN150" s="34">
        <v>1.66</v>
      </c>
      <c r="CO150" s="34">
        <v>5.89</v>
      </c>
      <c r="CP150" s="34">
        <v>0.88</v>
      </c>
      <c r="CQ150" s="34">
        <v>4.72</v>
      </c>
      <c r="CR150" s="34">
        <v>0.95</v>
      </c>
      <c r="CS150" s="34">
        <v>3.06</v>
      </c>
      <c r="CT150" s="34">
        <v>0.49</v>
      </c>
      <c r="CU150" s="34">
        <v>3</v>
      </c>
      <c r="CV150" s="34">
        <v>0.51</v>
      </c>
      <c r="CW150" s="34">
        <f t="shared" si="14"/>
        <v>220.20999999999992</v>
      </c>
    </row>
    <row r="151" spans="1:101" ht="14.25" customHeight="1" x14ac:dyDescent="0.3">
      <c r="A151" s="22" t="s">
        <v>152</v>
      </c>
      <c r="B151" s="22" t="s">
        <v>79</v>
      </c>
      <c r="C151" s="22" t="s">
        <v>2328</v>
      </c>
      <c r="D151" s="22" t="s">
        <v>1709</v>
      </c>
      <c r="E151" s="71">
        <v>43048</v>
      </c>
      <c r="F151" s="71">
        <v>43120</v>
      </c>
      <c r="G151" s="22" t="s">
        <v>1350</v>
      </c>
      <c r="H151" s="22">
        <v>33.833922000000001</v>
      </c>
      <c r="I151" s="22">
        <v>-105.699653</v>
      </c>
      <c r="J151" s="22" t="s">
        <v>873</v>
      </c>
      <c r="K151" s="22" t="s">
        <v>879</v>
      </c>
      <c r="L151" s="22" t="s">
        <v>878</v>
      </c>
      <c r="N151" s="70" t="s">
        <v>3393</v>
      </c>
      <c r="O151" s="70" t="s">
        <v>3394</v>
      </c>
      <c r="Q151" s="22" t="s">
        <v>119</v>
      </c>
      <c r="S151" s="22" t="s">
        <v>150</v>
      </c>
      <c r="W151" s="34">
        <v>61.88</v>
      </c>
      <c r="X151" s="34">
        <v>0.64</v>
      </c>
      <c r="Y151" s="34">
        <v>15.87</v>
      </c>
      <c r="Z151" s="34">
        <v>5.8</v>
      </c>
      <c r="AA151" s="34">
        <v>0.12</v>
      </c>
      <c r="AB151" s="34">
        <v>2.19</v>
      </c>
      <c r="AC151" s="34">
        <v>2.8</v>
      </c>
      <c r="AD151" s="34">
        <v>5.21</v>
      </c>
      <c r="AE151" s="34">
        <v>2.9</v>
      </c>
      <c r="AF151" s="34">
        <v>0.39</v>
      </c>
      <c r="AG151" s="34">
        <v>1.35</v>
      </c>
      <c r="AI151" s="34">
        <v>0.01</v>
      </c>
      <c r="AM151" s="34">
        <v>0.02</v>
      </c>
      <c r="AO151" s="34">
        <f t="shared" si="13"/>
        <v>99.179999999999993</v>
      </c>
      <c r="AU151" s="34" t="s">
        <v>134</v>
      </c>
      <c r="AV151" s="34" t="s">
        <v>82</v>
      </c>
      <c r="AW151" s="34">
        <v>2.2000000000000002</v>
      </c>
      <c r="AY151" s="34">
        <v>1755</v>
      </c>
      <c r="BA151" s="34">
        <v>0.11</v>
      </c>
      <c r="BC151" s="34" t="s">
        <v>82</v>
      </c>
      <c r="BD151" s="34">
        <v>14</v>
      </c>
      <c r="BE151" s="34">
        <v>20</v>
      </c>
      <c r="BF151" s="34">
        <v>0.5</v>
      </c>
      <c r="BG151" s="34">
        <v>140</v>
      </c>
      <c r="BH151" s="34">
        <v>20.100000000000001</v>
      </c>
      <c r="BI151" s="34" t="s">
        <v>83</v>
      </c>
      <c r="BJ151" s="34">
        <v>5.3</v>
      </c>
      <c r="BK151" s="34" t="s">
        <v>145</v>
      </c>
      <c r="BL151" s="34">
        <v>2.5000000000000001E-2</v>
      </c>
      <c r="BM151" s="34">
        <v>20</v>
      </c>
      <c r="BN151" s="34" t="s">
        <v>121</v>
      </c>
      <c r="BO151" s="34">
        <v>11.4</v>
      </c>
      <c r="BP151" s="34">
        <v>7</v>
      </c>
      <c r="BQ151" s="34">
        <v>22</v>
      </c>
      <c r="BR151" s="34">
        <v>54.7</v>
      </c>
      <c r="BS151" s="39" t="s">
        <v>134</v>
      </c>
      <c r="BT151" s="34">
        <v>0.09</v>
      </c>
      <c r="BU151" s="34">
        <v>13</v>
      </c>
      <c r="BV151" s="34">
        <v>0.4</v>
      </c>
      <c r="BW151" s="34">
        <v>1</v>
      </c>
      <c r="BX151" s="34">
        <v>784</v>
      </c>
      <c r="BY151" s="34">
        <v>0.6</v>
      </c>
      <c r="BZ151" s="34" t="s">
        <v>120</v>
      </c>
      <c r="CA151" s="34">
        <v>5.99</v>
      </c>
      <c r="CB151" s="34">
        <v>0.02</v>
      </c>
      <c r="CC151" s="34">
        <v>1.77</v>
      </c>
      <c r="CD151" s="34">
        <v>128</v>
      </c>
      <c r="CE151" s="34">
        <v>2</v>
      </c>
      <c r="CF151" s="34">
        <v>28</v>
      </c>
      <c r="CG151" s="34">
        <v>186</v>
      </c>
      <c r="CH151" s="34">
        <v>120</v>
      </c>
      <c r="CI151" s="34">
        <v>33.200000000000003</v>
      </c>
      <c r="CJ151" s="34">
        <v>62</v>
      </c>
      <c r="CK151" s="34">
        <v>7.55</v>
      </c>
      <c r="CL151" s="34">
        <v>29.7</v>
      </c>
      <c r="CM151" s="34">
        <v>5.92</v>
      </c>
      <c r="CN151" s="34">
        <v>1.79</v>
      </c>
      <c r="CO151" s="34">
        <v>5.01</v>
      </c>
      <c r="CP151" s="34">
        <v>0.79</v>
      </c>
      <c r="CQ151" s="34">
        <v>4.75</v>
      </c>
      <c r="CR151" s="34">
        <v>0.94</v>
      </c>
      <c r="CS151" s="34">
        <v>3.11</v>
      </c>
      <c r="CT151" s="34">
        <v>0.45</v>
      </c>
      <c r="CU151" s="34">
        <v>3.02</v>
      </c>
      <c r="CV151" s="34">
        <v>0.45</v>
      </c>
      <c r="CW151" s="34">
        <f t="shared" si="14"/>
        <v>158.67999999999995</v>
      </c>
    </row>
    <row r="152" spans="1:101" ht="14.25" customHeight="1" x14ac:dyDescent="0.3">
      <c r="A152" s="22" t="s">
        <v>153</v>
      </c>
      <c r="B152" s="22" t="s">
        <v>79</v>
      </c>
      <c r="C152" s="22" t="s">
        <v>2328</v>
      </c>
      <c r="D152" s="22" t="s">
        <v>1709</v>
      </c>
      <c r="E152" s="71">
        <v>43048</v>
      </c>
      <c r="F152" s="71">
        <v>43120</v>
      </c>
      <c r="G152" s="22" t="s">
        <v>1350</v>
      </c>
      <c r="H152" s="22">
        <v>33.845582</v>
      </c>
      <c r="I152" s="22">
        <v>-105.721884</v>
      </c>
      <c r="J152" s="22" t="s">
        <v>873</v>
      </c>
      <c r="K152" s="22" t="s">
        <v>879</v>
      </c>
      <c r="L152" s="22" t="s">
        <v>878</v>
      </c>
      <c r="N152" s="70" t="s">
        <v>3393</v>
      </c>
      <c r="O152" s="70" t="s">
        <v>3394</v>
      </c>
      <c r="Q152" s="22" t="s">
        <v>119</v>
      </c>
      <c r="W152" s="34">
        <v>60.59</v>
      </c>
      <c r="X152" s="34">
        <v>0.61</v>
      </c>
      <c r="Y152" s="34">
        <v>15.68</v>
      </c>
      <c r="Z152" s="34">
        <v>5.91</v>
      </c>
      <c r="AA152" s="34">
        <v>0.14000000000000001</v>
      </c>
      <c r="AB152" s="34">
        <v>2.21</v>
      </c>
      <c r="AC152" s="34">
        <v>4.33</v>
      </c>
      <c r="AD152" s="34">
        <v>4.28</v>
      </c>
      <c r="AE152" s="34">
        <v>3.09</v>
      </c>
      <c r="AF152" s="34">
        <v>0.38</v>
      </c>
      <c r="AG152" s="34">
        <v>1.42</v>
      </c>
      <c r="AI152" s="34" t="s">
        <v>120</v>
      </c>
      <c r="AM152" s="34">
        <v>0.14000000000000001</v>
      </c>
      <c r="AO152" s="34">
        <f t="shared" si="13"/>
        <v>98.779999999999987</v>
      </c>
      <c r="AU152" s="34" t="s">
        <v>134</v>
      </c>
      <c r="AV152" s="34" t="s">
        <v>82</v>
      </c>
      <c r="AW152" s="34">
        <v>1.4</v>
      </c>
      <c r="AY152" s="34">
        <v>1680</v>
      </c>
      <c r="BA152" s="34">
        <v>0.03</v>
      </c>
      <c r="BC152" s="34" t="s">
        <v>82</v>
      </c>
      <c r="BD152" s="34">
        <v>12</v>
      </c>
      <c r="BE152" s="34">
        <v>20</v>
      </c>
      <c r="BF152" s="34">
        <v>1.74</v>
      </c>
      <c r="BG152" s="34">
        <v>25</v>
      </c>
      <c r="BH152" s="34">
        <v>20.100000000000001</v>
      </c>
      <c r="BI152" s="34" t="s">
        <v>83</v>
      </c>
      <c r="BJ152" s="34">
        <v>5.8</v>
      </c>
      <c r="BK152" s="34">
        <v>8.0000000000000002E-3</v>
      </c>
      <c r="BL152" s="34">
        <v>2.9000000000000001E-2</v>
      </c>
      <c r="BM152" s="34">
        <v>20</v>
      </c>
      <c r="BN152" s="34">
        <v>1</v>
      </c>
      <c r="BO152" s="34">
        <v>11.3</v>
      </c>
      <c r="BP152" s="34">
        <v>4</v>
      </c>
      <c r="BQ152" s="34">
        <v>20</v>
      </c>
      <c r="BR152" s="34">
        <v>80.3</v>
      </c>
      <c r="BS152" s="39" t="s">
        <v>134</v>
      </c>
      <c r="BT152" s="34">
        <v>0.06</v>
      </c>
      <c r="BU152" s="34">
        <v>12</v>
      </c>
      <c r="BV152" s="34">
        <v>0.5</v>
      </c>
      <c r="BW152" s="34">
        <v>1</v>
      </c>
      <c r="BX152" s="34">
        <v>978</v>
      </c>
      <c r="BY152" s="34">
        <v>0.6</v>
      </c>
      <c r="BZ152" s="34" t="s">
        <v>120</v>
      </c>
      <c r="CA152" s="34">
        <v>6.17</v>
      </c>
      <c r="CB152" s="34">
        <v>0.02</v>
      </c>
      <c r="CC152" s="34">
        <v>1.35</v>
      </c>
      <c r="CD152" s="34">
        <v>126</v>
      </c>
      <c r="CE152" s="34">
        <v>1</v>
      </c>
      <c r="CF152" s="34">
        <v>31.3</v>
      </c>
      <c r="CG152" s="34">
        <v>215</v>
      </c>
      <c r="CH152" s="34">
        <v>80</v>
      </c>
      <c r="CI152" s="34">
        <v>39.700000000000003</v>
      </c>
      <c r="CJ152" s="34">
        <v>75.8</v>
      </c>
      <c r="CK152" s="34">
        <v>9.23</v>
      </c>
      <c r="CL152" s="34">
        <v>34.799999999999997</v>
      </c>
      <c r="CM152" s="34">
        <v>7.23</v>
      </c>
      <c r="CN152" s="34">
        <v>1.97</v>
      </c>
      <c r="CO152" s="34">
        <v>6.2</v>
      </c>
      <c r="CP152" s="34">
        <v>0.89</v>
      </c>
      <c r="CQ152" s="34">
        <v>5.03</v>
      </c>
      <c r="CR152" s="34">
        <v>1</v>
      </c>
      <c r="CS152" s="34">
        <v>3.38</v>
      </c>
      <c r="CT152" s="34">
        <v>0.48</v>
      </c>
      <c r="CU152" s="34">
        <v>3.1</v>
      </c>
      <c r="CV152" s="34">
        <v>0.51</v>
      </c>
      <c r="CW152" s="34">
        <f t="shared" si="14"/>
        <v>189.31999999999994</v>
      </c>
    </row>
    <row r="153" spans="1:101" ht="14.25" customHeight="1" x14ac:dyDescent="0.3">
      <c r="A153" s="22" t="s">
        <v>154</v>
      </c>
      <c r="B153" s="22" t="s">
        <v>79</v>
      </c>
      <c r="C153" s="22" t="s">
        <v>2328</v>
      </c>
      <c r="D153" s="22" t="s">
        <v>1709</v>
      </c>
      <c r="E153" s="71">
        <v>43053</v>
      </c>
      <c r="F153" s="71">
        <v>43120</v>
      </c>
      <c r="G153" s="22" t="s">
        <v>1350</v>
      </c>
      <c r="H153" s="22">
        <v>33.84939</v>
      </c>
      <c r="I153" s="22">
        <v>-105.66542800000001</v>
      </c>
      <c r="J153" s="22" t="s">
        <v>873</v>
      </c>
      <c r="K153" s="22" t="s">
        <v>879</v>
      </c>
      <c r="L153" s="22" t="s">
        <v>878</v>
      </c>
      <c r="N153" s="70" t="s">
        <v>3393</v>
      </c>
      <c r="O153" s="70" t="s">
        <v>3394</v>
      </c>
      <c r="Q153" s="22" t="s">
        <v>116</v>
      </c>
      <c r="S153" s="22" t="s">
        <v>155</v>
      </c>
      <c r="W153" s="34">
        <v>67.569999999999993</v>
      </c>
      <c r="X153" s="34">
        <v>0.39</v>
      </c>
      <c r="Y153" s="34">
        <v>16.739999999999998</v>
      </c>
      <c r="Z153" s="34">
        <v>1.34</v>
      </c>
      <c r="AA153" s="34">
        <v>0.03</v>
      </c>
      <c r="AB153" s="34">
        <v>0.92</v>
      </c>
      <c r="AC153" s="34">
        <v>3.59</v>
      </c>
      <c r="AD153" s="34">
        <v>4.54</v>
      </c>
      <c r="AE153" s="34">
        <v>3.36</v>
      </c>
      <c r="AF153" s="34">
        <v>0.22</v>
      </c>
      <c r="AG153" s="34">
        <v>0.43</v>
      </c>
      <c r="AI153" s="34" t="s">
        <v>120</v>
      </c>
      <c r="AM153" s="34">
        <v>0.01</v>
      </c>
      <c r="AO153" s="34">
        <f t="shared" si="13"/>
        <v>99.140000000000015</v>
      </c>
      <c r="AU153" s="34" t="s">
        <v>134</v>
      </c>
      <c r="AV153" s="34" t="s">
        <v>82</v>
      </c>
      <c r="AW153" s="34">
        <v>0.4</v>
      </c>
      <c r="AY153" s="34">
        <v>2040</v>
      </c>
      <c r="BA153" s="34">
        <v>0.03</v>
      </c>
      <c r="BC153" s="34" t="s">
        <v>82</v>
      </c>
      <c r="BD153" s="34">
        <v>4</v>
      </c>
      <c r="BE153" s="34">
        <v>10</v>
      </c>
      <c r="BF153" s="34">
        <v>0.34</v>
      </c>
      <c r="BG153" s="34">
        <v>10</v>
      </c>
      <c r="BH153" s="34">
        <v>22</v>
      </c>
      <c r="BI153" s="34" t="s">
        <v>83</v>
      </c>
      <c r="BJ153" s="34">
        <v>5.2</v>
      </c>
      <c r="BK153" s="34">
        <v>0.01</v>
      </c>
      <c r="BL153" s="34">
        <v>2.5000000000000001E-2</v>
      </c>
      <c r="BM153" s="34">
        <v>10</v>
      </c>
      <c r="BN153" s="34">
        <v>1</v>
      </c>
      <c r="BO153" s="34">
        <v>16.7</v>
      </c>
      <c r="BP153" s="34">
        <v>1</v>
      </c>
      <c r="BQ153" s="34">
        <v>10</v>
      </c>
      <c r="BR153" s="34">
        <v>63.5</v>
      </c>
      <c r="BS153" s="39">
        <v>1E-3</v>
      </c>
      <c r="BT153" s="34">
        <v>2</v>
      </c>
      <c r="BU153" s="34">
        <v>5</v>
      </c>
      <c r="BV153" s="34">
        <v>0.3</v>
      </c>
      <c r="BW153" s="34">
        <v>1</v>
      </c>
      <c r="BX153" s="34">
        <v>1170</v>
      </c>
      <c r="BY153" s="34">
        <v>0.9</v>
      </c>
      <c r="BZ153" s="34">
        <v>0.02</v>
      </c>
      <c r="CA153" s="34">
        <v>8.65</v>
      </c>
      <c r="CB153" s="34">
        <v>0.02</v>
      </c>
      <c r="CC153" s="34">
        <v>2.04</v>
      </c>
      <c r="CD153" s="34">
        <v>48</v>
      </c>
      <c r="CE153" s="34">
        <v>2</v>
      </c>
      <c r="CF153" s="34">
        <v>20</v>
      </c>
      <c r="CG153" s="34">
        <v>183</v>
      </c>
      <c r="CH153" s="34">
        <v>20</v>
      </c>
      <c r="CI153" s="34">
        <v>59.5</v>
      </c>
      <c r="CJ153" s="34">
        <v>95.5</v>
      </c>
      <c r="CK153" s="34">
        <v>9.7799999999999994</v>
      </c>
      <c r="CL153" s="34">
        <v>33.299999999999997</v>
      </c>
      <c r="CM153" s="34">
        <v>5.48</v>
      </c>
      <c r="CN153" s="34">
        <v>1.76</v>
      </c>
      <c r="CO153" s="34">
        <v>4.3</v>
      </c>
      <c r="CP153" s="34">
        <v>0.59</v>
      </c>
      <c r="CQ153" s="34">
        <v>3.29</v>
      </c>
      <c r="CR153" s="34">
        <v>0.65</v>
      </c>
      <c r="CS153" s="34">
        <v>2.04</v>
      </c>
      <c r="CT153" s="34">
        <v>0.3</v>
      </c>
      <c r="CU153" s="34">
        <v>2.02</v>
      </c>
      <c r="CV153" s="34">
        <v>0.33</v>
      </c>
      <c r="CW153" s="34">
        <f t="shared" si="14"/>
        <v>218.84</v>
      </c>
    </row>
    <row r="154" spans="1:101" ht="14.25" customHeight="1" x14ac:dyDescent="0.3">
      <c r="A154" s="22" t="s">
        <v>3422</v>
      </c>
      <c r="B154" s="22" t="s">
        <v>79</v>
      </c>
      <c r="C154" s="22" t="s">
        <v>2328</v>
      </c>
      <c r="D154" s="22" t="s">
        <v>1709</v>
      </c>
      <c r="F154" s="71">
        <v>42775</v>
      </c>
      <c r="G154" s="22" t="s">
        <v>1347</v>
      </c>
      <c r="H154" s="22">
        <v>33.84939</v>
      </c>
      <c r="I154" s="22">
        <v>-105.66542800000001</v>
      </c>
      <c r="J154" s="22" t="s">
        <v>873</v>
      </c>
      <c r="K154" s="22" t="s">
        <v>879</v>
      </c>
      <c r="L154" s="22" t="s">
        <v>878</v>
      </c>
      <c r="N154" s="70" t="s">
        <v>3393</v>
      </c>
      <c r="O154" s="70" t="s">
        <v>3394</v>
      </c>
      <c r="Q154" s="22" t="s">
        <v>87</v>
      </c>
      <c r="S154" s="22" t="s">
        <v>155</v>
      </c>
      <c r="T154" s="22">
        <v>6.12</v>
      </c>
      <c r="U154" s="22">
        <v>112.5</v>
      </c>
      <c r="W154" s="34">
        <v>65.95</v>
      </c>
      <c r="X154" s="34">
        <v>0.65</v>
      </c>
      <c r="Y154" s="34">
        <v>15.14</v>
      </c>
      <c r="Z154" s="34">
        <v>4.66</v>
      </c>
      <c r="AA154" s="34">
        <v>0.1</v>
      </c>
      <c r="AB154" s="34">
        <v>1.22</v>
      </c>
      <c r="AC154" s="34">
        <v>2.4300000000000002</v>
      </c>
      <c r="AD154" s="34">
        <v>5.73</v>
      </c>
      <c r="AE154" s="34">
        <v>1.39</v>
      </c>
      <c r="AF154" s="34">
        <v>0.18</v>
      </c>
      <c r="AG154" s="34">
        <v>1.97</v>
      </c>
      <c r="AI154" s="34">
        <v>0.03</v>
      </c>
      <c r="AM154" s="34">
        <v>0.21</v>
      </c>
      <c r="AO154" s="34">
        <f t="shared" si="13"/>
        <v>99.660000000000011</v>
      </c>
      <c r="AU154" s="34">
        <v>0.128</v>
      </c>
      <c r="AV154" s="34" t="s">
        <v>82</v>
      </c>
      <c r="AW154" s="34">
        <v>1.4</v>
      </c>
      <c r="AY154" s="34">
        <v>766</v>
      </c>
      <c r="BA154" s="34">
        <v>0.83</v>
      </c>
      <c r="BC154" s="34" t="s">
        <v>82</v>
      </c>
      <c r="BD154" s="34">
        <v>18</v>
      </c>
      <c r="BE154" s="34">
        <v>50</v>
      </c>
      <c r="BF154" s="34">
        <v>1.04</v>
      </c>
      <c r="BG154" s="34">
        <v>72</v>
      </c>
      <c r="BH154" s="34">
        <v>20.5</v>
      </c>
      <c r="BI154" s="34" t="s">
        <v>83</v>
      </c>
      <c r="BJ154" s="34">
        <v>7.2</v>
      </c>
      <c r="BK154" s="34">
        <v>0.22600000000000001</v>
      </c>
      <c r="BL154" s="34">
        <v>7.3999999999999996E-2</v>
      </c>
      <c r="BM154" s="34">
        <v>10</v>
      </c>
      <c r="BN154" s="34">
        <v>4</v>
      </c>
      <c r="BO154" s="34">
        <v>16.7</v>
      </c>
      <c r="BP154" s="34">
        <v>10</v>
      </c>
      <c r="BQ154" s="34">
        <v>21</v>
      </c>
      <c r="BR154" s="34">
        <v>30.4</v>
      </c>
      <c r="BS154" s="34" t="s">
        <v>134</v>
      </c>
      <c r="BT154" s="34">
        <v>0.14000000000000001</v>
      </c>
      <c r="BU154" s="34">
        <v>7.2</v>
      </c>
      <c r="BV154" s="34">
        <v>0.2</v>
      </c>
      <c r="BW154" s="34">
        <v>2</v>
      </c>
      <c r="BX154" s="34">
        <v>484</v>
      </c>
      <c r="BY154" s="34">
        <v>1.1000000000000001</v>
      </c>
      <c r="BZ154" s="34">
        <v>0.59</v>
      </c>
      <c r="CA154" s="34">
        <v>11.25</v>
      </c>
      <c r="CB154" s="34">
        <v>7.0000000000000007E-2</v>
      </c>
      <c r="CC154" s="34">
        <v>2.87</v>
      </c>
      <c r="CD154" s="34">
        <v>58</v>
      </c>
      <c r="CE154" s="34">
        <v>14</v>
      </c>
      <c r="CF154" s="34">
        <v>31.1</v>
      </c>
      <c r="CG154" s="34">
        <v>284</v>
      </c>
      <c r="CH154" s="34">
        <v>41</v>
      </c>
      <c r="CI154" s="34">
        <v>37.9</v>
      </c>
      <c r="CJ154" s="34">
        <v>72.5</v>
      </c>
      <c r="CK154" s="34">
        <v>8.15</v>
      </c>
      <c r="CL154" s="34">
        <v>31.2</v>
      </c>
      <c r="CM154" s="34">
        <v>6.27</v>
      </c>
      <c r="CN154" s="34">
        <v>1.65</v>
      </c>
      <c r="CO154" s="34">
        <v>5.37</v>
      </c>
      <c r="CP154" s="34">
        <v>0.83</v>
      </c>
      <c r="CQ154" s="34">
        <v>5.0599999999999996</v>
      </c>
      <c r="CR154" s="34">
        <v>1.0900000000000001</v>
      </c>
      <c r="CS154" s="34">
        <v>3.12</v>
      </c>
      <c r="CT154" s="34">
        <v>0.47</v>
      </c>
      <c r="CU154" s="34">
        <v>3.11</v>
      </c>
      <c r="CV154" s="34">
        <v>0.48</v>
      </c>
      <c r="CW154" s="34">
        <f t="shared" si="14"/>
        <v>177.20000000000005</v>
      </c>
    </row>
    <row r="155" spans="1:101" ht="14.25" customHeight="1" x14ac:dyDescent="0.3">
      <c r="A155" s="22" t="s">
        <v>156</v>
      </c>
      <c r="B155" s="22" t="s">
        <v>79</v>
      </c>
      <c r="C155" s="22" t="s">
        <v>2328</v>
      </c>
      <c r="D155" s="22" t="s">
        <v>1709</v>
      </c>
      <c r="E155" s="71">
        <v>43060</v>
      </c>
      <c r="F155" s="71">
        <v>43119</v>
      </c>
      <c r="G155" s="22" t="s">
        <v>1348</v>
      </c>
      <c r="H155" s="22">
        <v>33.911129000000003</v>
      </c>
      <c r="I155" s="22">
        <v>-105.639331</v>
      </c>
      <c r="J155" s="22" t="s">
        <v>873</v>
      </c>
      <c r="K155" s="22" t="s">
        <v>879</v>
      </c>
      <c r="L155" s="22" t="s">
        <v>878</v>
      </c>
      <c r="N155" s="70" t="s">
        <v>3393</v>
      </c>
      <c r="O155" s="70" t="s">
        <v>3394</v>
      </c>
      <c r="Q155" s="22" t="s">
        <v>116</v>
      </c>
      <c r="S155" s="22" t="s">
        <v>133</v>
      </c>
      <c r="W155" s="34">
        <v>53.48</v>
      </c>
      <c r="X155" s="34">
        <v>0.73</v>
      </c>
      <c r="Y155" s="34">
        <v>10.9</v>
      </c>
      <c r="Z155" s="34">
        <v>6.94</v>
      </c>
      <c r="AA155" s="34">
        <v>0.05</v>
      </c>
      <c r="AB155" s="34">
        <v>7.56</v>
      </c>
      <c r="AC155" s="34">
        <v>8.09</v>
      </c>
      <c r="AD155" s="34">
        <v>4.2300000000000004</v>
      </c>
      <c r="AE155" s="34">
        <v>0.65</v>
      </c>
      <c r="AF155" s="34">
        <v>0.2</v>
      </c>
      <c r="AG155" s="34">
        <v>6.63</v>
      </c>
      <c r="AI155" s="34" t="s">
        <v>120</v>
      </c>
      <c r="AM155" s="34">
        <v>1.3</v>
      </c>
      <c r="AO155" s="34">
        <f t="shared" si="13"/>
        <v>100.76</v>
      </c>
      <c r="AU155" s="34" t="s">
        <v>134</v>
      </c>
      <c r="AV155" s="34" t="s">
        <v>82</v>
      </c>
      <c r="AW155" s="34">
        <v>2</v>
      </c>
      <c r="AY155" s="34">
        <v>336</v>
      </c>
      <c r="BA155" s="34">
        <v>0.12</v>
      </c>
      <c r="BC155" s="34">
        <v>0.6</v>
      </c>
      <c r="BD155" s="34">
        <v>43</v>
      </c>
      <c r="BE155" s="34">
        <v>130</v>
      </c>
      <c r="BF155" s="34">
        <v>1.79</v>
      </c>
      <c r="BG155" s="34">
        <v>119</v>
      </c>
      <c r="BH155" s="34">
        <v>13.2</v>
      </c>
      <c r="BI155" s="34" t="s">
        <v>83</v>
      </c>
      <c r="BJ155" s="34">
        <v>5.2</v>
      </c>
      <c r="BK155" s="34">
        <v>0.17799999999999999</v>
      </c>
      <c r="BL155" s="34">
        <v>3.2000000000000001E-2</v>
      </c>
      <c r="BM155" s="34">
        <v>30</v>
      </c>
      <c r="BN155" s="34">
        <v>1</v>
      </c>
      <c r="BO155" s="34">
        <v>7.8</v>
      </c>
      <c r="BP155" s="34">
        <v>44</v>
      </c>
      <c r="BQ155" s="34">
        <v>15</v>
      </c>
      <c r="BR155" s="34">
        <v>54.5</v>
      </c>
      <c r="BS155" s="39" t="s">
        <v>134</v>
      </c>
      <c r="BT155" s="34">
        <v>7.0000000000000007E-2</v>
      </c>
      <c r="BU155" s="34">
        <v>20</v>
      </c>
      <c r="BV155" s="34">
        <v>0.9</v>
      </c>
      <c r="BW155" s="34">
        <v>1</v>
      </c>
      <c r="BX155" s="34">
        <v>247</v>
      </c>
      <c r="BY155" s="34">
        <v>0.5</v>
      </c>
      <c r="BZ155" s="34">
        <v>0.02</v>
      </c>
      <c r="CA155" s="34">
        <v>5.63</v>
      </c>
      <c r="CB155" s="34">
        <v>0.09</v>
      </c>
      <c r="CC155" s="34">
        <v>1.75</v>
      </c>
      <c r="CD155" s="34">
        <v>138</v>
      </c>
      <c r="CE155" s="34">
        <v>1</v>
      </c>
      <c r="CF155" s="34">
        <v>19.399999999999999</v>
      </c>
      <c r="CG155" s="34">
        <v>196</v>
      </c>
      <c r="CH155" s="34">
        <v>38</v>
      </c>
      <c r="CI155" s="34">
        <v>18.100000000000001</v>
      </c>
      <c r="CJ155" s="34">
        <v>37.200000000000003</v>
      </c>
      <c r="CK155" s="34">
        <v>4.5599999999999996</v>
      </c>
      <c r="CL155" s="34">
        <v>17.899999999999999</v>
      </c>
      <c r="CM155" s="34">
        <v>4.0999999999999996</v>
      </c>
      <c r="CN155" s="34">
        <v>1.04</v>
      </c>
      <c r="CO155" s="34">
        <v>3.66</v>
      </c>
      <c r="CP155" s="34">
        <v>0.56999999999999995</v>
      </c>
      <c r="CQ155" s="34">
        <v>3.23</v>
      </c>
      <c r="CR155" s="34">
        <v>0.66</v>
      </c>
      <c r="CS155" s="34">
        <v>2.11</v>
      </c>
      <c r="CT155" s="34">
        <v>0.3</v>
      </c>
      <c r="CU155" s="34">
        <v>2.0299999999999998</v>
      </c>
      <c r="CV155" s="34">
        <v>0.33</v>
      </c>
      <c r="CW155" s="34">
        <f t="shared" si="14"/>
        <v>95.789999999999992</v>
      </c>
    </row>
    <row r="156" spans="1:101" ht="14.25" customHeight="1" x14ac:dyDescent="0.3">
      <c r="A156" s="22" t="s">
        <v>157</v>
      </c>
      <c r="B156" s="22" t="s">
        <v>79</v>
      </c>
      <c r="C156" s="22" t="s">
        <v>2328</v>
      </c>
      <c r="D156" s="22" t="s">
        <v>1709</v>
      </c>
      <c r="E156" s="71">
        <v>43069</v>
      </c>
      <c r="F156" s="71">
        <v>43120</v>
      </c>
      <c r="G156" s="22" t="s">
        <v>1350</v>
      </c>
      <c r="H156" s="22">
        <v>33.833587000000001</v>
      </c>
      <c r="I156" s="22">
        <v>-105.65900499999999</v>
      </c>
      <c r="J156" s="22" t="s">
        <v>873</v>
      </c>
      <c r="K156" s="22" t="s">
        <v>879</v>
      </c>
      <c r="L156" s="22" t="s">
        <v>878</v>
      </c>
      <c r="N156" s="70" t="s">
        <v>3393</v>
      </c>
      <c r="O156" s="70" t="s">
        <v>3394</v>
      </c>
      <c r="Q156" s="22" t="s">
        <v>119</v>
      </c>
      <c r="W156" s="34">
        <v>74.64</v>
      </c>
      <c r="X156" s="34">
        <v>0.33</v>
      </c>
      <c r="Y156" s="34">
        <v>12.06</v>
      </c>
      <c r="Z156" s="34">
        <v>2.61</v>
      </c>
      <c r="AA156" s="34">
        <v>0.04</v>
      </c>
      <c r="AB156" s="34">
        <v>0.89</v>
      </c>
      <c r="AC156" s="34">
        <v>0.56000000000000005</v>
      </c>
      <c r="AD156" s="34">
        <v>3.08</v>
      </c>
      <c r="AE156" s="34">
        <v>3.12</v>
      </c>
      <c r="AF156" s="34">
        <v>0.19</v>
      </c>
      <c r="AG156" s="34">
        <v>1.18</v>
      </c>
      <c r="AI156" s="34">
        <v>0.01</v>
      </c>
      <c r="AM156" s="34">
        <v>0.02</v>
      </c>
      <c r="AO156" s="34">
        <f t="shared" si="13"/>
        <v>98.730000000000018</v>
      </c>
      <c r="AU156" s="34" t="s">
        <v>134</v>
      </c>
      <c r="AV156" s="34" t="s">
        <v>82</v>
      </c>
      <c r="AW156" s="34">
        <v>0.3</v>
      </c>
      <c r="AY156" s="34">
        <v>2290</v>
      </c>
      <c r="BA156" s="34">
        <v>7.0000000000000007E-2</v>
      </c>
      <c r="BC156" s="34" t="s">
        <v>82</v>
      </c>
      <c r="BD156" s="34">
        <v>7</v>
      </c>
      <c r="BE156" s="34">
        <v>10</v>
      </c>
      <c r="BF156" s="34">
        <v>0.33</v>
      </c>
      <c r="BG156" s="34">
        <v>6</v>
      </c>
      <c r="BH156" s="34">
        <v>18.100000000000001</v>
      </c>
      <c r="BI156" s="34" t="s">
        <v>83</v>
      </c>
      <c r="BJ156" s="34">
        <v>4.4000000000000004</v>
      </c>
      <c r="BK156" s="34">
        <v>1.0999999999999999E-2</v>
      </c>
      <c r="BL156" s="34">
        <v>1.2E-2</v>
      </c>
      <c r="BM156" s="34">
        <v>10</v>
      </c>
      <c r="BN156" s="34">
        <v>1</v>
      </c>
      <c r="BO156" s="34">
        <v>18.399999999999999</v>
      </c>
      <c r="BP156" s="34">
        <v>2</v>
      </c>
      <c r="BQ156" s="34">
        <v>13</v>
      </c>
      <c r="BR156" s="34">
        <v>61.3</v>
      </c>
      <c r="BS156" s="39" t="s">
        <v>134</v>
      </c>
      <c r="BT156" s="34">
        <v>0.63</v>
      </c>
      <c r="BU156" s="34">
        <v>4</v>
      </c>
      <c r="BV156" s="34">
        <v>0.3</v>
      </c>
      <c r="BW156" s="34">
        <v>1</v>
      </c>
      <c r="BX156" s="34">
        <v>321</v>
      </c>
      <c r="BY156" s="34">
        <v>0.8</v>
      </c>
      <c r="BZ156" s="34" t="s">
        <v>120</v>
      </c>
      <c r="CA156" s="34">
        <v>10.5</v>
      </c>
      <c r="CB156" s="34">
        <v>0.02</v>
      </c>
      <c r="CC156" s="34">
        <v>1.83</v>
      </c>
      <c r="CD156" s="34">
        <v>55</v>
      </c>
      <c r="CE156" s="34">
        <v>1</v>
      </c>
      <c r="CF156" s="34">
        <v>23</v>
      </c>
      <c r="CG156" s="34">
        <v>160</v>
      </c>
      <c r="CH156" s="34">
        <v>12</v>
      </c>
      <c r="CI156" s="34">
        <v>69.3</v>
      </c>
      <c r="CJ156" s="34">
        <v>96.7</v>
      </c>
      <c r="CK156" s="34">
        <v>10.9</v>
      </c>
      <c r="CL156" s="34">
        <v>36.5</v>
      </c>
      <c r="CM156" s="34">
        <v>6.19</v>
      </c>
      <c r="CN156" s="34">
        <v>1.59</v>
      </c>
      <c r="CO156" s="34">
        <v>4.8499999999999996</v>
      </c>
      <c r="CP156" s="34">
        <v>0.7</v>
      </c>
      <c r="CQ156" s="34">
        <v>3.85</v>
      </c>
      <c r="CR156" s="34">
        <v>0.79</v>
      </c>
      <c r="CS156" s="34">
        <v>2.46</v>
      </c>
      <c r="CT156" s="34">
        <v>0.37</v>
      </c>
      <c r="CU156" s="34">
        <v>2.3199999999999998</v>
      </c>
      <c r="CV156" s="34">
        <v>0.39</v>
      </c>
      <c r="CW156" s="34">
        <f t="shared" si="14"/>
        <v>236.90999999999997</v>
      </c>
    </row>
    <row r="157" spans="1:101" ht="14.25" customHeight="1" x14ac:dyDescent="0.3">
      <c r="A157" s="22" t="s">
        <v>158</v>
      </c>
      <c r="B157" s="22" t="s">
        <v>79</v>
      </c>
      <c r="C157" s="22" t="s">
        <v>2328</v>
      </c>
      <c r="D157" s="22" t="s">
        <v>1709</v>
      </c>
      <c r="E157" s="71">
        <v>43069</v>
      </c>
      <c r="F157" s="71">
        <v>43120</v>
      </c>
      <c r="G157" s="22" t="s">
        <v>1350</v>
      </c>
      <c r="H157" s="22">
        <v>33.836129999999997</v>
      </c>
      <c r="I157" s="22">
        <v>-105.665747</v>
      </c>
      <c r="J157" s="22" t="s">
        <v>873</v>
      </c>
      <c r="K157" s="22" t="s">
        <v>879</v>
      </c>
      <c r="L157" s="22" t="s">
        <v>878</v>
      </c>
      <c r="N157" s="70" t="s">
        <v>3393</v>
      </c>
      <c r="O157" s="70" t="s">
        <v>3394</v>
      </c>
      <c r="Q157" s="22" t="s">
        <v>116</v>
      </c>
      <c r="S157" s="22" t="s">
        <v>159</v>
      </c>
      <c r="W157" s="34">
        <v>61.22</v>
      </c>
      <c r="X157" s="34">
        <v>0.51</v>
      </c>
      <c r="Y157" s="34">
        <v>15.42</v>
      </c>
      <c r="Z157" s="34">
        <v>5.08</v>
      </c>
      <c r="AA157" s="34">
        <v>7.0000000000000007E-2</v>
      </c>
      <c r="AB157" s="34">
        <v>1.89</v>
      </c>
      <c r="AC157" s="34">
        <v>3.13</v>
      </c>
      <c r="AD157" s="34">
        <v>4.5199999999999996</v>
      </c>
      <c r="AE157" s="34">
        <v>2.76</v>
      </c>
      <c r="AF157" s="34">
        <v>0.28999999999999998</v>
      </c>
      <c r="AG157" s="34">
        <v>2.59</v>
      </c>
      <c r="AI157" s="34">
        <v>0.87</v>
      </c>
      <c r="AM157" s="34">
        <v>0.34</v>
      </c>
      <c r="AO157" s="34">
        <f t="shared" si="13"/>
        <v>98.69</v>
      </c>
      <c r="AU157" s="34">
        <v>6.0999999999999999E-2</v>
      </c>
      <c r="AV157" s="34" t="s">
        <v>82</v>
      </c>
      <c r="AW157" s="34">
        <v>0.8</v>
      </c>
      <c r="AY157" s="34">
        <v>1885</v>
      </c>
      <c r="BA157" s="34">
        <v>1.32</v>
      </c>
      <c r="BC157" s="34" t="s">
        <v>82</v>
      </c>
      <c r="BD157" s="34">
        <v>12</v>
      </c>
      <c r="BE157" s="34">
        <v>20</v>
      </c>
      <c r="BF157" s="34">
        <v>1.3</v>
      </c>
      <c r="BG157" s="34">
        <v>8</v>
      </c>
      <c r="BH157" s="34">
        <v>20.3</v>
      </c>
      <c r="BI157" s="34" t="s">
        <v>83</v>
      </c>
      <c r="BJ157" s="34">
        <v>4.9000000000000004</v>
      </c>
      <c r="BK157" s="34">
        <v>2.1000000000000001E-2</v>
      </c>
      <c r="BL157" s="34">
        <v>5.6000000000000001E-2</v>
      </c>
      <c r="BM157" s="34">
        <v>10</v>
      </c>
      <c r="BN157" s="34">
        <v>1</v>
      </c>
      <c r="BO157" s="34">
        <v>11.2</v>
      </c>
      <c r="BP157" s="34">
        <v>5</v>
      </c>
      <c r="BQ157" s="34">
        <v>12</v>
      </c>
      <c r="BR157" s="34">
        <v>70.2</v>
      </c>
      <c r="BS157" s="39" t="s">
        <v>134</v>
      </c>
      <c r="BT157" s="34" t="s">
        <v>148</v>
      </c>
      <c r="BU157" s="34">
        <v>9</v>
      </c>
      <c r="BV157" s="34">
        <v>3.2</v>
      </c>
      <c r="BW157" s="34">
        <v>1</v>
      </c>
      <c r="BX157" s="34">
        <v>852</v>
      </c>
      <c r="BY157" s="34">
        <v>0.6</v>
      </c>
      <c r="BZ157" s="34">
        <v>2.12</v>
      </c>
      <c r="CA157" s="34">
        <v>6.28</v>
      </c>
      <c r="CB157" s="34">
        <v>0.03</v>
      </c>
      <c r="CC157" s="34">
        <v>1.54</v>
      </c>
      <c r="CD157" s="34">
        <v>90</v>
      </c>
      <c r="CE157" s="34">
        <v>4</v>
      </c>
      <c r="CF157" s="34">
        <v>22.1</v>
      </c>
      <c r="CG157" s="34">
        <v>174</v>
      </c>
      <c r="CH157" s="34">
        <v>33</v>
      </c>
      <c r="CI157" s="34">
        <v>28.6</v>
      </c>
      <c r="CJ157" s="34">
        <v>54.8</v>
      </c>
      <c r="CK157" s="34">
        <v>6.63</v>
      </c>
      <c r="CL157" s="34">
        <v>25.4</v>
      </c>
      <c r="CM157" s="34">
        <v>5.23</v>
      </c>
      <c r="CN157" s="34">
        <v>1.51</v>
      </c>
      <c r="CO157" s="34">
        <v>4.5199999999999996</v>
      </c>
      <c r="CP157" s="34">
        <v>0.66</v>
      </c>
      <c r="CQ157" s="34">
        <v>3.65</v>
      </c>
      <c r="CR157" s="34">
        <v>0.71</v>
      </c>
      <c r="CS157" s="34">
        <v>2.2599999999999998</v>
      </c>
      <c r="CT157" s="34">
        <v>0.37</v>
      </c>
      <c r="CU157" s="34">
        <v>2.2799999999999998</v>
      </c>
      <c r="CV157" s="34">
        <v>0.35</v>
      </c>
      <c r="CW157" s="34">
        <f t="shared" si="14"/>
        <v>136.97</v>
      </c>
    </row>
    <row r="158" spans="1:101" ht="14.25" customHeight="1" x14ac:dyDescent="0.3">
      <c r="A158" s="22" t="s">
        <v>160</v>
      </c>
      <c r="B158" s="22" t="s">
        <v>79</v>
      </c>
      <c r="C158" s="22" t="s">
        <v>2328</v>
      </c>
      <c r="D158" s="22" t="s">
        <v>1709</v>
      </c>
      <c r="E158" s="71">
        <v>43046</v>
      </c>
      <c r="F158" s="71">
        <v>43186</v>
      </c>
      <c r="G158" s="22" t="s">
        <v>1354</v>
      </c>
      <c r="H158" s="22">
        <v>33.866805999999997</v>
      </c>
      <c r="I158" s="22">
        <v>-105.629367</v>
      </c>
      <c r="J158" s="22" t="s">
        <v>873</v>
      </c>
      <c r="K158" s="22" t="s">
        <v>879</v>
      </c>
      <c r="L158" s="22" t="s">
        <v>878</v>
      </c>
      <c r="N158" s="70" t="s">
        <v>3393</v>
      </c>
      <c r="O158" s="70" t="s">
        <v>3394</v>
      </c>
      <c r="Q158" s="22" t="s">
        <v>87</v>
      </c>
      <c r="S158" s="22" t="s">
        <v>161</v>
      </c>
      <c r="T158" s="22">
        <v>6.93</v>
      </c>
      <c r="U158" s="22">
        <v>12.25</v>
      </c>
      <c r="W158" s="34">
        <v>65.849999999999994</v>
      </c>
      <c r="X158" s="34">
        <v>0.53</v>
      </c>
      <c r="Y158" s="34">
        <v>15.78</v>
      </c>
      <c r="Z158" s="34">
        <v>5.27</v>
      </c>
      <c r="AA158" s="34">
        <v>0.02</v>
      </c>
      <c r="AB158" s="34">
        <v>1.2</v>
      </c>
      <c r="AC158" s="34">
        <v>1.1000000000000001</v>
      </c>
      <c r="AD158" s="34">
        <v>4.1100000000000003</v>
      </c>
      <c r="AE158" s="34">
        <v>3.1</v>
      </c>
      <c r="AF158" s="34">
        <v>0.18</v>
      </c>
      <c r="AG158" s="34">
        <v>2.15</v>
      </c>
      <c r="AI158" s="34">
        <v>0.02</v>
      </c>
      <c r="AM158" s="34">
        <v>0.22</v>
      </c>
      <c r="AO158" s="34">
        <f t="shared" si="13"/>
        <v>99.529999999999987</v>
      </c>
      <c r="AU158" s="34" t="s">
        <v>134</v>
      </c>
      <c r="AV158" s="34" t="s">
        <v>82</v>
      </c>
      <c r="AW158" s="34">
        <v>0.4</v>
      </c>
      <c r="AY158" s="34">
        <v>1835</v>
      </c>
      <c r="BA158" s="34">
        <v>0.04</v>
      </c>
      <c r="BC158" s="34" t="s">
        <v>82</v>
      </c>
      <c r="BD158" s="34">
        <v>12</v>
      </c>
      <c r="BE158" s="34">
        <v>10</v>
      </c>
      <c r="BF158" s="34">
        <v>1.99</v>
      </c>
      <c r="BG158" s="34">
        <v>14</v>
      </c>
      <c r="BH158" s="34">
        <v>17.899999999999999</v>
      </c>
      <c r="BI158" s="34" t="s">
        <v>83</v>
      </c>
      <c r="BJ158" s="34">
        <v>7.3</v>
      </c>
      <c r="BK158" s="34">
        <v>7.0000000000000001E-3</v>
      </c>
      <c r="BL158" s="39">
        <v>2.1999999999999999E-2</v>
      </c>
      <c r="BM158" s="34">
        <v>10</v>
      </c>
      <c r="BN158" s="34">
        <v>1</v>
      </c>
      <c r="BO158" s="34">
        <v>10.199999999999999</v>
      </c>
      <c r="BP158" s="34">
        <v>7</v>
      </c>
      <c r="BQ158" s="34">
        <v>6</v>
      </c>
      <c r="BR158" s="34">
        <v>80.2</v>
      </c>
      <c r="BS158" s="39" t="s">
        <v>134</v>
      </c>
      <c r="BT158" s="34">
        <v>0.1</v>
      </c>
      <c r="BU158" s="34">
        <v>6.1</v>
      </c>
      <c r="BV158" s="34" t="s">
        <v>124</v>
      </c>
      <c r="BW158" s="34">
        <v>1</v>
      </c>
      <c r="BX158" s="34">
        <v>254</v>
      </c>
      <c r="BY158" s="34">
        <v>0.6</v>
      </c>
      <c r="BZ158" s="34" t="s">
        <v>120</v>
      </c>
      <c r="CA158" s="34">
        <v>7.01</v>
      </c>
      <c r="CB158" s="34">
        <v>0.06</v>
      </c>
      <c r="CC158" s="34">
        <v>1.43</v>
      </c>
      <c r="CD158" s="34">
        <v>73</v>
      </c>
      <c r="CE158" s="34">
        <v>4</v>
      </c>
      <c r="CF158" s="34">
        <v>31</v>
      </c>
      <c r="CG158" s="34">
        <v>296</v>
      </c>
      <c r="CH158" s="34">
        <v>17</v>
      </c>
      <c r="CI158" s="34">
        <v>34.200000000000003</v>
      </c>
      <c r="CJ158" s="34">
        <v>62.4</v>
      </c>
      <c r="CK158" s="34">
        <v>7.36</v>
      </c>
      <c r="CL158" s="34">
        <v>28.4</v>
      </c>
      <c r="CM158" s="34">
        <v>5.76</v>
      </c>
      <c r="CN158" s="34">
        <v>1.49</v>
      </c>
      <c r="CO158" s="34">
        <v>4.91</v>
      </c>
      <c r="CP158" s="34">
        <v>0.85</v>
      </c>
      <c r="CQ158" s="34">
        <v>5.31</v>
      </c>
      <c r="CR158" s="34">
        <v>1.1499999999999999</v>
      </c>
      <c r="CS158" s="34">
        <v>3.43</v>
      </c>
      <c r="CT158" s="34">
        <v>0.52</v>
      </c>
      <c r="CU158" s="34">
        <v>3.61</v>
      </c>
      <c r="CV158" s="34">
        <v>0.56999999999999995</v>
      </c>
      <c r="CW158" s="34">
        <f t="shared" si="14"/>
        <v>159.96</v>
      </c>
    </row>
    <row r="159" spans="1:101" ht="14.25" customHeight="1" x14ac:dyDescent="0.3">
      <c r="A159" s="22" t="s">
        <v>162</v>
      </c>
      <c r="B159" s="22" t="s">
        <v>79</v>
      </c>
      <c r="C159" s="22" t="s">
        <v>2328</v>
      </c>
      <c r="D159" s="22" t="s">
        <v>1709</v>
      </c>
      <c r="E159" s="71">
        <v>43046</v>
      </c>
      <c r="F159" s="71">
        <v>43186</v>
      </c>
      <c r="G159" s="22" t="s">
        <v>1354</v>
      </c>
      <c r="H159" s="22">
        <v>33.861522999999998</v>
      </c>
      <c r="I159" s="22">
        <v>-105.62719</v>
      </c>
      <c r="J159" s="22" t="s">
        <v>873</v>
      </c>
      <c r="K159" s="22" t="s">
        <v>879</v>
      </c>
      <c r="L159" s="22" t="s">
        <v>878</v>
      </c>
      <c r="N159" s="70" t="s">
        <v>3393</v>
      </c>
      <c r="O159" s="70" t="s">
        <v>3394</v>
      </c>
      <c r="Q159" s="22" t="s">
        <v>163</v>
      </c>
      <c r="W159" s="34">
        <v>64.58</v>
      </c>
      <c r="X159" s="34">
        <v>0.41</v>
      </c>
      <c r="Y159" s="34">
        <v>16.28</v>
      </c>
      <c r="Z159" s="34">
        <v>4.17</v>
      </c>
      <c r="AA159" s="34">
        <v>0.11</v>
      </c>
      <c r="AB159" s="34">
        <v>1.1299999999999999</v>
      </c>
      <c r="AC159" s="34">
        <v>2.4</v>
      </c>
      <c r="AD159" s="34">
        <v>5.84</v>
      </c>
      <c r="AE159" s="34">
        <v>3.05</v>
      </c>
      <c r="AF159" s="34">
        <v>0.27</v>
      </c>
      <c r="AG159" s="34">
        <v>0.48</v>
      </c>
      <c r="AI159" s="34">
        <v>0.01</v>
      </c>
      <c r="AM159" s="34">
        <v>0.03</v>
      </c>
      <c r="AO159" s="34">
        <f t="shared" si="13"/>
        <v>98.76</v>
      </c>
      <c r="AU159" s="34" t="s">
        <v>134</v>
      </c>
      <c r="AV159" s="34" t="s">
        <v>82</v>
      </c>
      <c r="AW159" s="34">
        <v>0.8</v>
      </c>
      <c r="AY159" s="34">
        <v>1455</v>
      </c>
      <c r="BA159" s="34">
        <v>0.04</v>
      </c>
      <c r="BC159" s="34" t="s">
        <v>82</v>
      </c>
      <c r="BD159" s="34">
        <v>7</v>
      </c>
      <c r="BE159" s="34">
        <v>10</v>
      </c>
      <c r="BF159" s="34">
        <v>0.45</v>
      </c>
      <c r="BG159" s="34">
        <v>6</v>
      </c>
      <c r="BH159" s="34">
        <v>20.9</v>
      </c>
      <c r="BI159" s="34" t="s">
        <v>83</v>
      </c>
      <c r="BJ159" s="34">
        <v>4.5999999999999996</v>
      </c>
      <c r="BK159" s="34">
        <v>5.0000000000000001E-3</v>
      </c>
      <c r="BL159" s="39">
        <v>1.2E-2</v>
      </c>
      <c r="BM159" s="34">
        <v>10</v>
      </c>
      <c r="BN159" s="34" t="s">
        <v>121</v>
      </c>
      <c r="BO159" s="34">
        <v>15.5</v>
      </c>
      <c r="BP159" s="34">
        <v>2</v>
      </c>
      <c r="BQ159" s="34">
        <v>22</v>
      </c>
      <c r="BR159" s="34">
        <v>68.2</v>
      </c>
      <c r="BS159" s="39" t="s">
        <v>134</v>
      </c>
      <c r="BT159" s="34" t="s">
        <v>148</v>
      </c>
      <c r="BU159" s="34">
        <v>2.2000000000000002</v>
      </c>
      <c r="BV159" s="34" t="s">
        <v>124</v>
      </c>
      <c r="BW159" s="34">
        <v>1</v>
      </c>
      <c r="BX159" s="34">
        <v>659</v>
      </c>
      <c r="BY159" s="34">
        <v>0.8</v>
      </c>
      <c r="BZ159" s="34" t="s">
        <v>120</v>
      </c>
      <c r="CA159" s="34">
        <v>7.31</v>
      </c>
      <c r="CB159" s="34">
        <v>0.02</v>
      </c>
      <c r="CC159" s="34">
        <v>2</v>
      </c>
      <c r="CD159" s="34">
        <v>66</v>
      </c>
      <c r="CE159" s="34">
        <v>6</v>
      </c>
      <c r="CF159" s="34">
        <v>22</v>
      </c>
      <c r="CG159" s="34">
        <v>167</v>
      </c>
      <c r="CH159" s="34">
        <v>59</v>
      </c>
      <c r="CI159" s="34">
        <v>39.5</v>
      </c>
      <c r="CJ159" s="34">
        <v>70.5</v>
      </c>
      <c r="CK159" s="34">
        <v>8.1300000000000008</v>
      </c>
      <c r="CL159" s="34">
        <v>30</v>
      </c>
      <c r="CM159" s="34">
        <v>5.9</v>
      </c>
      <c r="CN159" s="34">
        <v>1.45</v>
      </c>
      <c r="CO159" s="34">
        <v>4.67</v>
      </c>
      <c r="CP159" s="34">
        <v>0.66</v>
      </c>
      <c r="CQ159" s="34">
        <v>3.93</v>
      </c>
      <c r="CR159" s="34">
        <v>0.78</v>
      </c>
      <c r="CS159" s="34">
        <v>2.37</v>
      </c>
      <c r="CT159" s="34">
        <v>0.35</v>
      </c>
      <c r="CU159" s="34">
        <v>2.4300000000000002</v>
      </c>
      <c r="CV159" s="34">
        <v>0.37</v>
      </c>
      <c r="CW159" s="34">
        <f t="shared" si="14"/>
        <v>171.04</v>
      </c>
    </row>
    <row r="160" spans="1:101" ht="14.25" customHeight="1" x14ac:dyDescent="0.3">
      <c r="A160" s="22" t="s">
        <v>164</v>
      </c>
      <c r="B160" s="22" t="s">
        <v>79</v>
      </c>
      <c r="C160" s="22" t="s">
        <v>2328</v>
      </c>
      <c r="D160" s="22" t="s">
        <v>1709</v>
      </c>
      <c r="E160" s="71">
        <v>43048</v>
      </c>
      <c r="F160" s="71">
        <v>43186</v>
      </c>
      <c r="G160" s="22" t="s">
        <v>1354</v>
      </c>
      <c r="H160" s="22">
        <v>33.882001000000002</v>
      </c>
      <c r="I160" s="22">
        <v>-105.687264</v>
      </c>
      <c r="J160" s="22" t="s">
        <v>873</v>
      </c>
      <c r="K160" s="22" t="s">
        <v>879</v>
      </c>
      <c r="L160" s="22" t="s">
        <v>878</v>
      </c>
      <c r="N160" s="70" t="s">
        <v>3393</v>
      </c>
      <c r="O160" s="70" t="s">
        <v>3394</v>
      </c>
      <c r="Q160" s="22" t="s">
        <v>165</v>
      </c>
      <c r="W160" s="34">
        <v>63.01</v>
      </c>
      <c r="X160" s="34">
        <v>0.41</v>
      </c>
      <c r="Y160" s="34">
        <v>15.78</v>
      </c>
      <c r="Z160" s="34">
        <v>4.0999999999999996</v>
      </c>
      <c r="AA160" s="34">
        <v>0.06</v>
      </c>
      <c r="AB160" s="34">
        <v>0.25</v>
      </c>
      <c r="AC160" s="34">
        <v>3.52</v>
      </c>
      <c r="AD160" s="34">
        <v>5.29</v>
      </c>
      <c r="AE160" s="34">
        <v>3.26</v>
      </c>
      <c r="AF160" s="34">
        <v>0.27</v>
      </c>
      <c r="AG160" s="34">
        <v>3.18</v>
      </c>
      <c r="AI160" s="34">
        <v>0.01</v>
      </c>
      <c r="AM160" s="34">
        <v>0.62</v>
      </c>
      <c r="AO160" s="34">
        <f t="shared" si="13"/>
        <v>99.76</v>
      </c>
      <c r="AU160" s="34" t="s">
        <v>134</v>
      </c>
      <c r="AV160" s="34" t="s">
        <v>82</v>
      </c>
      <c r="AW160" s="34">
        <v>0.7</v>
      </c>
      <c r="AY160" s="34">
        <v>2150</v>
      </c>
      <c r="BA160" s="34">
        <v>0.06</v>
      </c>
      <c r="BC160" s="34" t="s">
        <v>82</v>
      </c>
      <c r="BD160" s="34">
        <v>6</v>
      </c>
      <c r="BE160" s="34">
        <v>10</v>
      </c>
      <c r="BF160" s="34">
        <v>1</v>
      </c>
      <c r="BG160" s="34">
        <v>6</v>
      </c>
      <c r="BH160" s="34">
        <v>20.8</v>
      </c>
      <c r="BI160" s="34" t="s">
        <v>83</v>
      </c>
      <c r="BJ160" s="34">
        <v>4.0999999999999996</v>
      </c>
      <c r="BK160" s="34" t="s">
        <v>145</v>
      </c>
      <c r="BL160" s="39">
        <v>4.1000000000000002E-2</v>
      </c>
      <c r="BM160" s="34">
        <v>10</v>
      </c>
      <c r="BN160" s="34" t="s">
        <v>121</v>
      </c>
      <c r="BO160" s="34">
        <v>19.100000000000001</v>
      </c>
      <c r="BP160" s="34">
        <v>2</v>
      </c>
      <c r="BQ160" s="34">
        <v>4</v>
      </c>
      <c r="BR160" s="34">
        <v>64.400000000000006</v>
      </c>
      <c r="BS160" s="39" t="s">
        <v>134</v>
      </c>
      <c r="BT160" s="34">
        <v>7.0000000000000007E-2</v>
      </c>
      <c r="BU160" s="34">
        <v>4.7</v>
      </c>
      <c r="BV160" s="34">
        <v>0.2</v>
      </c>
      <c r="BW160" s="34">
        <v>1</v>
      </c>
      <c r="BX160" s="34">
        <v>545</v>
      </c>
      <c r="BY160" s="34">
        <v>0.8</v>
      </c>
      <c r="BZ160" s="34" t="s">
        <v>120</v>
      </c>
      <c r="CA160" s="34">
        <v>9.73</v>
      </c>
      <c r="CB160" s="34">
        <v>0.02</v>
      </c>
      <c r="CC160" s="34">
        <v>2.31</v>
      </c>
      <c r="CD160" s="34">
        <v>74</v>
      </c>
      <c r="CE160" s="34">
        <v>1</v>
      </c>
      <c r="CF160" s="34">
        <v>20.3</v>
      </c>
      <c r="CG160" s="34">
        <v>160</v>
      </c>
      <c r="CH160" s="34">
        <v>16</v>
      </c>
      <c r="CI160" s="34">
        <v>41.3</v>
      </c>
      <c r="CJ160" s="34">
        <v>74.3</v>
      </c>
      <c r="CK160" s="34">
        <v>8</v>
      </c>
      <c r="CL160" s="34">
        <v>30.2</v>
      </c>
      <c r="CM160" s="34">
        <v>5.23</v>
      </c>
      <c r="CN160" s="34">
        <v>1.41</v>
      </c>
      <c r="CO160" s="34">
        <v>4</v>
      </c>
      <c r="CP160" s="34">
        <v>0.6</v>
      </c>
      <c r="CQ160" s="34">
        <v>3.79</v>
      </c>
      <c r="CR160" s="34">
        <v>0.74</v>
      </c>
      <c r="CS160" s="34">
        <v>2.09</v>
      </c>
      <c r="CT160" s="34">
        <v>0.3</v>
      </c>
      <c r="CU160" s="34">
        <v>2.0299999999999998</v>
      </c>
      <c r="CV160" s="34">
        <v>0.35</v>
      </c>
      <c r="CW160" s="34">
        <f t="shared" si="14"/>
        <v>174.33999999999997</v>
      </c>
    </row>
    <row r="161" spans="1:101" ht="14.25" customHeight="1" x14ac:dyDescent="0.3">
      <c r="A161" s="22" t="s">
        <v>166</v>
      </c>
      <c r="B161" s="22" t="s">
        <v>79</v>
      </c>
      <c r="C161" s="22" t="s">
        <v>2328</v>
      </c>
      <c r="D161" s="22" t="s">
        <v>1709</v>
      </c>
      <c r="E161" s="71">
        <v>43053</v>
      </c>
      <c r="F161" s="71">
        <v>43186</v>
      </c>
      <c r="G161" s="22" t="s">
        <v>1354</v>
      </c>
      <c r="H161" s="22">
        <v>33.849823000000001</v>
      </c>
      <c r="I161" s="22">
        <v>-105.670382</v>
      </c>
      <c r="J161" s="22" t="s">
        <v>873</v>
      </c>
      <c r="K161" s="22" t="s">
        <v>879</v>
      </c>
      <c r="L161" s="22" t="s">
        <v>878</v>
      </c>
      <c r="N161" s="70" t="s">
        <v>3393</v>
      </c>
      <c r="O161" s="70" t="s">
        <v>3394</v>
      </c>
      <c r="Q161" s="22" t="s">
        <v>167</v>
      </c>
      <c r="W161" s="34">
        <v>65.61</v>
      </c>
      <c r="X161" s="34">
        <v>0.4</v>
      </c>
      <c r="Y161" s="34">
        <v>15.84</v>
      </c>
      <c r="Z161" s="34">
        <v>4.0999999999999996</v>
      </c>
      <c r="AA161" s="34">
        <v>0.02</v>
      </c>
      <c r="AB161" s="34">
        <v>1.02</v>
      </c>
      <c r="AC161" s="34">
        <v>2.2999999999999998</v>
      </c>
      <c r="AD161" s="34">
        <v>4.04</v>
      </c>
      <c r="AE161" s="34">
        <v>3.51</v>
      </c>
      <c r="AF161" s="34">
        <v>0.22</v>
      </c>
      <c r="AG161" s="34">
        <v>1.04</v>
      </c>
      <c r="AI161" s="34">
        <v>0.37</v>
      </c>
      <c r="AM161" s="34">
        <v>0.04</v>
      </c>
      <c r="AO161" s="34">
        <f t="shared" si="13"/>
        <v>98.510000000000019</v>
      </c>
      <c r="AU161" s="34">
        <v>0.02</v>
      </c>
      <c r="AV161" s="34" t="s">
        <v>82</v>
      </c>
      <c r="AW161" s="34">
        <v>0.4</v>
      </c>
      <c r="AY161" s="34">
        <v>1615</v>
      </c>
      <c r="BA161" s="34">
        <v>0.44</v>
      </c>
      <c r="BC161" s="34" t="s">
        <v>82</v>
      </c>
      <c r="BD161" s="34">
        <v>6</v>
      </c>
      <c r="BE161" s="34">
        <v>20</v>
      </c>
      <c r="BF161" s="34">
        <v>0.95</v>
      </c>
      <c r="BG161" s="34">
        <v>31</v>
      </c>
      <c r="BH161" s="34">
        <v>20.5</v>
      </c>
      <c r="BI161" s="34" t="s">
        <v>83</v>
      </c>
      <c r="BJ161" s="34">
        <v>4.2</v>
      </c>
      <c r="BK161" s="34">
        <v>5.0000000000000001E-3</v>
      </c>
      <c r="BL161" s="39">
        <v>1.4999999999999999E-2</v>
      </c>
      <c r="BM161" s="34">
        <v>10</v>
      </c>
      <c r="BN161" s="34">
        <v>5</v>
      </c>
      <c r="BO161" s="34">
        <v>10.9</v>
      </c>
      <c r="BP161" s="34">
        <v>2</v>
      </c>
      <c r="BQ161" s="34">
        <v>13</v>
      </c>
      <c r="BR161" s="34">
        <v>84.2</v>
      </c>
      <c r="BS161" s="39">
        <v>4.0000000000000001E-3</v>
      </c>
      <c r="BT161" s="34">
        <v>0.05</v>
      </c>
      <c r="BU161" s="34">
        <v>3.5</v>
      </c>
      <c r="BV161" s="34">
        <v>0.2</v>
      </c>
      <c r="BW161" s="34">
        <v>1</v>
      </c>
      <c r="BX161" s="34">
        <v>758</v>
      </c>
      <c r="BY161" s="34">
        <v>0.7</v>
      </c>
      <c r="BZ161" s="34">
        <v>0.3</v>
      </c>
      <c r="CA161" s="34">
        <v>6.68</v>
      </c>
      <c r="CB161" s="34">
        <v>7.0000000000000007E-2</v>
      </c>
      <c r="CC161" s="34">
        <v>1.59</v>
      </c>
      <c r="CD161" s="34">
        <v>60</v>
      </c>
      <c r="CE161" s="34">
        <v>8</v>
      </c>
      <c r="CF161" s="34">
        <v>16.8</v>
      </c>
      <c r="CG161" s="34">
        <v>152</v>
      </c>
      <c r="CH161" s="34">
        <v>27</v>
      </c>
      <c r="CI161" s="34">
        <v>31.6</v>
      </c>
      <c r="CJ161" s="34">
        <v>56.6</v>
      </c>
      <c r="CK161" s="34">
        <v>6.31</v>
      </c>
      <c r="CL161" s="34">
        <v>22.2</v>
      </c>
      <c r="CM161" s="34">
        <v>3.88</v>
      </c>
      <c r="CN161" s="34">
        <v>1.0900000000000001</v>
      </c>
      <c r="CO161" s="34">
        <v>3.38</v>
      </c>
      <c r="CP161" s="34">
        <v>0.54</v>
      </c>
      <c r="CQ161" s="34">
        <v>3.11</v>
      </c>
      <c r="CR161" s="34">
        <v>0.57999999999999996</v>
      </c>
      <c r="CS161" s="34">
        <v>1.74</v>
      </c>
      <c r="CT161" s="34">
        <v>0.26</v>
      </c>
      <c r="CU161" s="34">
        <v>1.76</v>
      </c>
      <c r="CV161" s="34">
        <v>0.35</v>
      </c>
      <c r="CW161" s="34">
        <f t="shared" si="14"/>
        <v>133.4</v>
      </c>
    </row>
    <row r="162" spans="1:101" ht="14.25" customHeight="1" x14ac:dyDescent="0.3">
      <c r="A162" s="22" t="s">
        <v>168</v>
      </c>
      <c r="B162" s="22" t="s">
        <v>79</v>
      </c>
      <c r="C162" s="22" t="s">
        <v>2328</v>
      </c>
      <c r="D162" s="22" t="s">
        <v>1709</v>
      </c>
      <c r="E162" s="71">
        <v>43053</v>
      </c>
      <c r="F162" s="71">
        <v>43186</v>
      </c>
      <c r="G162" s="22" t="s">
        <v>1354</v>
      </c>
      <c r="H162" s="22">
        <v>33.849290000000003</v>
      </c>
      <c r="I162" s="22">
        <v>-105.663957</v>
      </c>
      <c r="J162" s="22" t="s">
        <v>873</v>
      </c>
      <c r="K162" s="22" t="s">
        <v>879</v>
      </c>
      <c r="L162" s="22" t="s">
        <v>878</v>
      </c>
      <c r="N162" s="70" t="s">
        <v>3393</v>
      </c>
      <c r="O162" s="70" t="s">
        <v>3394</v>
      </c>
      <c r="Q162" s="22" t="s">
        <v>165</v>
      </c>
      <c r="W162" s="34">
        <v>80.319999999999993</v>
      </c>
      <c r="X162" s="34">
        <v>0.43</v>
      </c>
      <c r="Y162" s="34">
        <v>7.94</v>
      </c>
      <c r="Z162" s="34">
        <v>3.36</v>
      </c>
      <c r="AA162" s="34">
        <v>0.02</v>
      </c>
      <c r="AB162" s="34">
        <v>0.89</v>
      </c>
      <c r="AC162" s="34">
        <v>0.67</v>
      </c>
      <c r="AD162" s="34">
        <v>3.01</v>
      </c>
      <c r="AE162" s="34">
        <v>0.56000000000000005</v>
      </c>
      <c r="AF162" s="34">
        <v>0.09</v>
      </c>
      <c r="AG162" s="34">
        <v>1.45</v>
      </c>
      <c r="AI162" s="34">
        <v>0.01</v>
      </c>
      <c r="AM162" s="34">
        <v>0.13</v>
      </c>
      <c r="AO162" s="34">
        <f t="shared" si="13"/>
        <v>98.88000000000001</v>
      </c>
      <c r="AU162" s="34">
        <v>3.2000000000000001E-2</v>
      </c>
      <c r="AV162" s="34">
        <v>0.5</v>
      </c>
      <c r="AW162" s="34">
        <v>2</v>
      </c>
      <c r="AY162" s="34">
        <v>243</v>
      </c>
      <c r="BA162" s="34">
        <v>1.1100000000000001</v>
      </c>
      <c r="BC162" s="34" t="s">
        <v>82</v>
      </c>
      <c r="BD162" s="34">
        <v>7</v>
      </c>
      <c r="BE162" s="34">
        <v>50</v>
      </c>
      <c r="BF162" s="34">
        <v>0.48</v>
      </c>
      <c r="BG162" s="34">
        <v>5820</v>
      </c>
      <c r="BH162" s="34">
        <v>11.3</v>
      </c>
      <c r="BI162" s="34" t="s">
        <v>83</v>
      </c>
      <c r="BJ162" s="34">
        <v>8</v>
      </c>
      <c r="BK162" s="34">
        <v>1.2E-2</v>
      </c>
      <c r="BL162" s="39">
        <v>0.152</v>
      </c>
      <c r="BM162" s="34">
        <v>10</v>
      </c>
      <c r="BN162" s="34">
        <v>4</v>
      </c>
      <c r="BO162" s="34">
        <v>9.4</v>
      </c>
      <c r="BP162" s="34">
        <v>3</v>
      </c>
      <c r="BQ162" s="34">
        <v>60</v>
      </c>
      <c r="BR162" s="34">
        <v>25.1</v>
      </c>
      <c r="BS162" s="39" t="s">
        <v>134</v>
      </c>
      <c r="BT162" s="34">
        <v>0.24</v>
      </c>
      <c r="BU162" s="34">
        <v>2.8</v>
      </c>
      <c r="BV162" s="34">
        <v>0.4</v>
      </c>
      <c r="BW162" s="34">
        <v>1</v>
      </c>
      <c r="BX162" s="34">
        <v>85.5</v>
      </c>
      <c r="BY162" s="34">
        <v>0.6</v>
      </c>
      <c r="BZ162" s="34">
        <v>0.71</v>
      </c>
      <c r="CA162" s="34">
        <v>4.24</v>
      </c>
      <c r="CB162" s="34">
        <v>0.03</v>
      </c>
      <c r="CC162" s="34">
        <v>2.0099999999999998</v>
      </c>
      <c r="CD162" s="34">
        <v>33</v>
      </c>
      <c r="CE162" s="34">
        <v>6</v>
      </c>
      <c r="CF162" s="34">
        <v>10.1</v>
      </c>
      <c r="CG162" s="34">
        <v>314</v>
      </c>
      <c r="CH162" s="34">
        <v>26</v>
      </c>
      <c r="CI162" s="34">
        <v>17.7</v>
      </c>
      <c r="CJ162" s="34">
        <v>45.5</v>
      </c>
      <c r="CK162" s="34">
        <v>4.01</v>
      </c>
      <c r="CL162" s="34">
        <v>14.4</v>
      </c>
      <c r="CM162" s="34">
        <v>2.54</v>
      </c>
      <c r="CN162" s="34">
        <v>0.57999999999999996</v>
      </c>
      <c r="CO162" s="34">
        <v>1.84</v>
      </c>
      <c r="CP162" s="34">
        <v>0.3</v>
      </c>
      <c r="CQ162" s="34">
        <v>1.83</v>
      </c>
      <c r="CR162" s="34">
        <v>0.39</v>
      </c>
      <c r="CS162" s="34">
        <v>1.17</v>
      </c>
      <c r="CT162" s="34">
        <v>0.17</v>
      </c>
      <c r="CU162" s="34">
        <v>1.22</v>
      </c>
      <c r="CV162" s="34">
        <v>0.25</v>
      </c>
      <c r="CW162" s="34">
        <f t="shared" si="14"/>
        <v>91.90000000000002</v>
      </c>
    </row>
    <row r="163" spans="1:101" ht="14.25" customHeight="1" x14ac:dyDescent="0.3">
      <c r="A163" s="22" t="s">
        <v>169</v>
      </c>
      <c r="B163" s="22" t="s">
        <v>79</v>
      </c>
      <c r="C163" s="22" t="s">
        <v>2328</v>
      </c>
      <c r="D163" s="22" t="s">
        <v>1709</v>
      </c>
      <c r="E163" s="71">
        <v>43137</v>
      </c>
      <c r="F163" s="71">
        <v>43186</v>
      </c>
      <c r="G163" s="22" t="s">
        <v>1354</v>
      </c>
      <c r="H163" s="22">
        <v>33.853082000000001</v>
      </c>
      <c r="I163" s="22">
        <v>-105.676526</v>
      </c>
      <c r="J163" s="22" t="s">
        <v>873</v>
      </c>
      <c r="K163" s="22" t="s">
        <v>879</v>
      </c>
      <c r="L163" s="22" t="s">
        <v>878</v>
      </c>
      <c r="N163" s="70" t="s">
        <v>3393</v>
      </c>
      <c r="O163" s="70" t="s">
        <v>3394</v>
      </c>
      <c r="Q163" s="22" t="s">
        <v>87</v>
      </c>
      <c r="T163" s="22">
        <v>7.09</v>
      </c>
      <c r="U163" s="22">
        <v>25</v>
      </c>
      <c r="W163" s="34">
        <v>65.63</v>
      </c>
      <c r="X163" s="34">
        <v>0.5</v>
      </c>
      <c r="Y163" s="34">
        <v>15.75</v>
      </c>
      <c r="Z163" s="34">
        <v>5.12</v>
      </c>
      <c r="AA163" s="34">
        <v>0.05</v>
      </c>
      <c r="AB163" s="34">
        <v>0.82</v>
      </c>
      <c r="AC163" s="34">
        <v>1.55</v>
      </c>
      <c r="AD163" s="34">
        <v>4.17</v>
      </c>
      <c r="AE163" s="34">
        <v>3.12</v>
      </c>
      <c r="AF163" s="34">
        <v>0.25</v>
      </c>
      <c r="AG163" s="34">
        <v>2.2799999999999998</v>
      </c>
      <c r="AI163" s="34">
        <v>0.01</v>
      </c>
      <c r="AM163" s="34">
        <v>0.43</v>
      </c>
      <c r="AO163" s="34">
        <f t="shared" si="13"/>
        <v>99.68</v>
      </c>
      <c r="AU163" s="34">
        <v>3.2000000000000001E-2</v>
      </c>
      <c r="AV163" s="34" t="s">
        <v>82</v>
      </c>
      <c r="AW163" s="34">
        <v>1.4</v>
      </c>
      <c r="AY163" s="34">
        <v>1690</v>
      </c>
      <c r="BA163" s="34">
        <v>0.57999999999999996</v>
      </c>
      <c r="BC163" s="34" t="s">
        <v>82</v>
      </c>
      <c r="BD163" s="34">
        <v>15</v>
      </c>
      <c r="BE163" s="34">
        <v>10</v>
      </c>
      <c r="BF163" s="34">
        <v>1.79</v>
      </c>
      <c r="BG163" s="34">
        <v>26</v>
      </c>
      <c r="BH163" s="34">
        <v>20.3</v>
      </c>
      <c r="BI163" s="34" t="s">
        <v>83</v>
      </c>
      <c r="BJ163" s="34">
        <v>5.7</v>
      </c>
      <c r="BK163" s="34">
        <v>1.0999999999999999E-2</v>
      </c>
      <c r="BL163" s="39">
        <v>3.1E-2</v>
      </c>
      <c r="BM163" s="34">
        <v>10</v>
      </c>
      <c r="BN163" s="34">
        <v>1</v>
      </c>
      <c r="BO163" s="34">
        <v>13.7</v>
      </c>
      <c r="BP163" s="34">
        <v>5</v>
      </c>
      <c r="BQ163" s="34">
        <v>13</v>
      </c>
      <c r="BR163" s="34">
        <v>63.6</v>
      </c>
      <c r="BS163" s="39" t="s">
        <v>134</v>
      </c>
      <c r="BT163" s="34">
        <v>0.08</v>
      </c>
      <c r="BU163" s="34">
        <v>3.3</v>
      </c>
      <c r="BV163" s="34" t="s">
        <v>124</v>
      </c>
      <c r="BW163" s="34">
        <v>1</v>
      </c>
      <c r="BX163" s="34">
        <v>626</v>
      </c>
      <c r="BY163" s="34">
        <v>0.8</v>
      </c>
      <c r="BZ163" s="34">
        <v>0.36</v>
      </c>
      <c r="CA163" s="34">
        <v>7.9</v>
      </c>
      <c r="CB163" s="34">
        <v>0.03</v>
      </c>
      <c r="CC163" s="34">
        <v>1.73</v>
      </c>
      <c r="CD163" s="34">
        <v>77</v>
      </c>
      <c r="CE163" s="34">
        <v>7</v>
      </c>
      <c r="CF163" s="34">
        <v>23.2</v>
      </c>
      <c r="CG163" s="34">
        <v>205</v>
      </c>
      <c r="CH163" s="34">
        <v>30</v>
      </c>
      <c r="CI163" s="34">
        <v>44</v>
      </c>
      <c r="CJ163" s="34">
        <v>79</v>
      </c>
      <c r="CK163" s="34">
        <v>8.9</v>
      </c>
      <c r="CL163" s="34">
        <v>31.7</v>
      </c>
      <c r="CM163" s="34">
        <v>5.72</v>
      </c>
      <c r="CN163" s="34">
        <v>1.59</v>
      </c>
      <c r="CO163" s="34">
        <v>4.4000000000000004</v>
      </c>
      <c r="CP163" s="34">
        <v>0.68</v>
      </c>
      <c r="CQ163" s="34">
        <v>4.2</v>
      </c>
      <c r="CR163" s="34">
        <v>0.86</v>
      </c>
      <c r="CS163" s="34">
        <v>2.4300000000000002</v>
      </c>
      <c r="CT163" s="34">
        <v>0.36</v>
      </c>
      <c r="CU163" s="34">
        <v>2.42</v>
      </c>
      <c r="CV163" s="34">
        <v>0.43</v>
      </c>
      <c r="CW163" s="34">
        <f t="shared" si="14"/>
        <v>186.69000000000003</v>
      </c>
    </row>
    <row r="164" spans="1:101" ht="14.25" customHeight="1" x14ac:dyDescent="0.3">
      <c r="A164" s="22" t="s">
        <v>170</v>
      </c>
      <c r="B164" s="22" t="s">
        <v>79</v>
      </c>
      <c r="C164" s="22" t="s">
        <v>2328</v>
      </c>
      <c r="D164" s="22" t="s">
        <v>1709</v>
      </c>
      <c r="E164" s="71">
        <v>43137</v>
      </c>
      <c r="F164" s="71">
        <v>43186</v>
      </c>
      <c r="G164" s="22" t="s">
        <v>1354</v>
      </c>
      <c r="H164" s="22">
        <v>33.853082000000001</v>
      </c>
      <c r="I164" s="22">
        <v>-105.676526</v>
      </c>
      <c r="J164" s="22" t="s">
        <v>873</v>
      </c>
      <c r="K164" s="22" t="s">
        <v>879</v>
      </c>
      <c r="L164" s="22" t="s">
        <v>878</v>
      </c>
      <c r="N164" s="70" t="s">
        <v>3393</v>
      </c>
      <c r="O164" s="70" t="s">
        <v>3394</v>
      </c>
      <c r="Q164" s="22" t="s">
        <v>87</v>
      </c>
      <c r="S164" s="22" t="s">
        <v>171</v>
      </c>
      <c r="T164" s="22">
        <v>7.69</v>
      </c>
      <c r="U164" s="22">
        <v>27.38</v>
      </c>
      <c r="W164" s="34">
        <v>65.63</v>
      </c>
      <c r="X164" s="34">
        <v>0.45</v>
      </c>
      <c r="Y164" s="34">
        <v>16.07</v>
      </c>
      <c r="Z164" s="34">
        <v>4</v>
      </c>
      <c r="AA164" s="34">
        <v>7.0000000000000007E-2</v>
      </c>
      <c r="AB164" s="34">
        <v>0.91</v>
      </c>
      <c r="AC164" s="34">
        <v>1.48</v>
      </c>
      <c r="AD164" s="34">
        <v>3.64</v>
      </c>
      <c r="AE164" s="34">
        <v>3.03</v>
      </c>
      <c r="AF164" s="34">
        <v>0.22</v>
      </c>
      <c r="AG164" s="34">
        <v>3.56</v>
      </c>
      <c r="AI164" s="34">
        <v>0.02</v>
      </c>
      <c r="AM164" s="34">
        <v>0.8</v>
      </c>
      <c r="AO164" s="34">
        <f t="shared" si="13"/>
        <v>99.88</v>
      </c>
      <c r="AU164" s="34">
        <v>3.6999999999999998E-2</v>
      </c>
      <c r="AV164" s="34" t="s">
        <v>82</v>
      </c>
      <c r="AW164" s="34">
        <v>0.9</v>
      </c>
      <c r="AY164" s="34">
        <v>1620</v>
      </c>
      <c r="BA164" s="34">
        <v>0.37</v>
      </c>
      <c r="BC164" s="34" t="s">
        <v>82</v>
      </c>
      <c r="BD164" s="34">
        <v>12</v>
      </c>
      <c r="BE164" s="34">
        <v>10</v>
      </c>
      <c r="BF164" s="34">
        <v>2.1</v>
      </c>
      <c r="BG164" s="34">
        <v>26</v>
      </c>
      <c r="BH164" s="34">
        <v>20.399999999999999</v>
      </c>
      <c r="BI164" s="34" t="s">
        <v>83</v>
      </c>
      <c r="BJ164" s="34">
        <v>5.4</v>
      </c>
      <c r="BK164" s="34">
        <v>1.9E-2</v>
      </c>
      <c r="BL164" s="39">
        <v>3.7999999999999999E-2</v>
      </c>
      <c r="BM164" s="34">
        <v>10</v>
      </c>
      <c r="BN164" s="34">
        <v>1</v>
      </c>
      <c r="BO164" s="34">
        <v>11.5</v>
      </c>
      <c r="BP164" s="34">
        <v>5</v>
      </c>
      <c r="BQ164" s="34">
        <v>16</v>
      </c>
      <c r="BR164" s="34">
        <v>63.6</v>
      </c>
      <c r="BS164" s="39" t="s">
        <v>134</v>
      </c>
      <c r="BT164" s="34">
        <v>0.1</v>
      </c>
      <c r="BU164" s="34">
        <v>4.2</v>
      </c>
      <c r="BV164" s="34" t="s">
        <v>124</v>
      </c>
      <c r="BW164" s="34">
        <v>1</v>
      </c>
      <c r="BX164" s="34">
        <v>588</v>
      </c>
      <c r="BY164" s="34">
        <v>0.7</v>
      </c>
      <c r="BZ164" s="34">
        <v>0.23</v>
      </c>
      <c r="CA164" s="34">
        <v>6.5</v>
      </c>
      <c r="CB164" s="34">
        <v>0.04</v>
      </c>
      <c r="CC164" s="34">
        <v>1.52</v>
      </c>
      <c r="CD164" s="34">
        <v>67</v>
      </c>
      <c r="CE164" s="34">
        <v>6</v>
      </c>
      <c r="CF164" s="34">
        <v>20.100000000000001</v>
      </c>
      <c r="CG164" s="34">
        <v>196</v>
      </c>
      <c r="CH164" s="34">
        <v>39</v>
      </c>
      <c r="CI164" s="34">
        <v>34.9</v>
      </c>
      <c r="CJ164" s="34">
        <v>62.8</v>
      </c>
      <c r="CK164" s="34">
        <v>7.63</v>
      </c>
      <c r="CL164" s="34">
        <v>27.5</v>
      </c>
      <c r="CM164" s="34">
        <v>5.1100000000000003</v>
      </c>
      <c r="CN164" s="34">
        <v>1.38</v>
      </c>
      <c r="CO164" s="34">
        <v>4.1100000000000003</v>
      </c>
      <c r="CP164" s="34">
        <v>0.6</v>
      </c>
      <c r="CQ164" s="34">
        <v>3.81</v>
      </c>
      <c r="CR164" s="34">
        <v>0.76</v>
      </c>
      <c r="CS164" s="34">
        <v>2.21</v>
      </c>
      <c r="CT164" s="34">
        <v>0.32</v>
      </c>
      <c r="CU164" s="34">
        <v>2.0499999999999998</v>
      </c>
      <c r="CV164" s="34">
        <v>0.34</v>
      </c>
      <c r="CW164" s="34">
        <f t="shared" si="14"/>
        <v>153.52000000000001</v>
      </c>
    </row>
    <row r="165" spans="1:101" ht="14.25" customHeight="1" x14ac:dyDescent="0.3">
      <c r="A165" s="22" t="s">
        <v>172</v>
      </c>
      <c r="B165" s="22" t="s">
        <v>79</v>
      </c>
      <c r="C165" s="22" t="s">
        <v>2328</v>
      </c>
      <c r="D165" s="22" t="s">
        <v>1709</v>
      </c>
      <c r="E165" s="71">
        <v>43137</v>
      </c>
      <c r="F165" s="71">
        <v>43186</v>
      </c>
      <c r="G165" s="22" t="s">
        <v>1354</v>
      </c>
      <c r="H165" s="22">
        <v>33.853214999999999</v>
      </c>
      <c r="I165" s="22">
        <v>-105.67681899999999</v>
      </c>
      <c r="J165" s="22" t="s">
        <v>873</v>
      </c>
      <c r="K165" s="22" t="s">
        <v>879</v>
      </c>
      <c r="L165" s="22" t="s">
        <v>878</v>
      </c>
      <c r="N165" s="70" t="s">
        <v>3393</v>
      </c>
      <c r="O165" s="70" t="s">
        <v>3394</v>
      </c>
      <c r="Q165" s="22" t="s">
        <v>87</v>
      </c>
      <c r="S165" s="22" t="s">
        <v>173</v>
      </c>
      <c r="T165" s="22">
        <v>7.1</v>
      </c>
      <c r="U165" s="22">
        <v>30.75</v>
      </c>
      <c r="W165" s="34">
        <v>61.93</v>
      </c>
      <c r="X165" s="34">
        <v>0.49</v>
      </c>
      <c r="Y165" s="34">
        <v>15.73</v>
      </c>
      <c r="Z165" s="34">
        <v>8.3000000000000007</v>
      </c>
      <c r="AA165" s="34">
        <v>0.06</v>
      </c>
      <c r="AB165" s="34">
        <v>1.1399999999999999</v>
      </c>
      <c r="AC165" s="34">
        <v>1.1200000000000001</v>
      </c>
      <c r="AD165" s="34">
        <v>3.84</v>
      </c>
      <c r="AE165" s="34">
        <v>2.78</v>
      </c>
      <c r="AF165" s="34">
        <v>0.28999999999999998</v>
      </c>
      <c r="AG165" s="34">
        <v>3.2</v>
      </c>
      <c r="AI165" s="34">
        <v>0.06</v>
      </c>
      <c r="AM165" s="34">
        <v>0.26</v>
      </c>
      <c r="AO165" s="34">
        <f t="shared" ref="AO165:AO186" si="15">SUM(W165:AN165)</f>
        <v>99.200000000000031</v>
      </c>
      <c r="AU165" s="34">
        <v>5.0999999999999997E-2</v>
      </c>
      <c r="AV165" s="34" t="s">
        <v>82</v>
      </c>
      <c r="AW165" s="34">
        <v>0.8</v>
      </c>
      <c r="AY165" s="34">
        <v>2000</v>
      </c>
      <c r="BA165" s="34">
        <v>1.6</v>
      </c>
      <c r="BC165" s="34" t="s">
        <v>82</v>
      </c>
      <c r="BD165" s="34">
        <v>48</v>
      </c>
      <c r="BE165" s="34">
        <v>10</v>
      </c>
      <c r="BF165" s="34">
        <v>1.48</v>
      </c>
      <c r="BG165" s="34">
        <v>15</v>
      </c>
      <c r="BH165" s="34">
        <v>20.399999999999999</v>
      </c>
      <c r="BI165" s="34" t="s">
        <v>83</v>
      </c>
      <c r="BJ165" s="34">
        <v>4.3</v>
      </c>
      <c r="BK165" s="34">
        <v>2.4E-2</v>
      </c>
      <c r="BL165" s="39">
        <v>4.7E-2</v>
      </c>
      <c r="BM165" s="34">
        <v>10</v>
      </c>
      <c r="BN165" s="34">
        <v>3</v>
      </c>
      <c r="BO165" s="34">
        <v>11.7</v>
      </c>
      <c r="BP165" s="34">
        <v>7</v>
      </c>
      <c r="BQ165" s="34">
        <v>15</v>
      </c>
      <c r="BR165" s="34">
        <v>56.7</v>
      </c>
      <c r="BS165" s="39" t="s">
        <v>134</v>
      </c>
      <c r="BT165" s="34">
        <v>0.09</v>
      </c>
      <c r="BU165" s="34">
        <v>5.6</v>
      </c>
      <c r="BV165" s="34" t="s">
        <v>124</v>
      </c>
      <c r="BW165" s="34">
        <v>1</v>
      </c>
      <c r="BX165" s="34">
        <v>507</v>
      </c>
      <c r="BY165" s="34">
        <v>0.7</v>
      </c>
      <c r="BZ165" s="34">
        <v>1.1200000000000001</v>
      </c>
      <c r="CA165" s="34">
        <v>7.08</v>
      </c>
      <c r="CB165" s="34">
        <v>0.03</v>
      </c>
      <c r="CC165" s="34">
        <v>1.82</v>
      </c>
      <c r="CD165" s="34">
        <v>90</v>
      </c>
      <c r="CE165" s="34">
        <v>3</v>
      </c>
      <c r="CF165" s="34">
        <v>24.6</v>
      </c>
      <c r="CG165" s="34">
        <v>161</v>
      </c>
      <c r="CH165" s="34">
        <v>32</v>
      </c>
      <c r="CI165" s="34">
        <v>46.4</v>
      </c>
      <c r="CJ165" s="34">
        <v>76.3</v>
      </c>
      <c r="CK165" s="34">
        <v>8.76</v>
      </c>
      <c r="CL165" s="34">
        <v>32.5</v>
      </c>
      <c r="CM165" s="34">
        <v>6.14</v>
      </c>
      <c r="CN165" s="34">
        <v>1.61</v>
      </c>
      <c r="CO165" s="34">
        <v>4.91</v>
      </c>
      <c r="CP165" s="34">
        <v>0.73</v>
      </c>
      <c r="CQ165" s="34">
        <v>4.28</v>
      </c>
      <c r="CR165" s="34">
        <v>0.84</v>
      </c>
      <c r="CS165" s="34">
        <v>2.67</v>
      </c>
      <c r="CT165" s="34">
        <v>0.38</v>
      </c>
      <c r="CU165" s="34">
        <v>2.4900000000000002</v>
      </c>
      <c r="CV165" s="34">
        <v>0.4</v>
      </c>
      <c r="CW165" s="34">
        <f t="shared" si="14"/>
        <v>188.40999999999997</v>
      </c>
    </row>
    <row r="166" spans="1:101" ht="14.25" customHeight="1" x14ac:dyDescent="0.3">
      <c r="A166" s="22" t="s">
        <v>174</v>
      </c>
      <c r="B166" s="22" t="s">
        <v>79</v>
      </c>
      <c r="C166" s="22" t="s">
        <v>2328</v>
      </c>
      <c r="D166" s="22" t="s">
        <v>1709</v>
      </c>
      <c r="E166" s="71">
        <v>43137</v>
      </c>
      <c r="F166" s="71">
        <v>43186</v>
      </c>
      <c r="G166" s="22" t="s">
        <v>1354</v>
      </c>
      <c r="H166" s="22">
        <v>33.864609000000002</v>
      </c>
      <c r="I166" s="22">
        <v>-105.671363</v>
      </c>
      <c r="J166" s="22" t="s">
        <v>873</v>
      </c>
      <c r="K166" s="22" t="s">
        <v>879</v>
      </c>
      <c r="L166" s="22" t="s">
        <v>878</v>
      </c>
      <c r="N166" s="70" t="s">
        <v>3393</v>
      </c>
      <c r="O166" s="70" t="s">
        <v>3394</v>
      </c>
      <c r="Q166" s="22" t="s">
        <v>87</v>
      </c>
      <c r="T166" s="22">
        <v>7.98</v>
      </c>
      <c r="U166" s="22">
        <v>132.1</v>
      </c>
      <c r="W166" s="34">
        <v>65.319999999999993</v>
      </c>
      <c r="X166" s="34">
        <v>0.52</v>
      </c>
      <c r="Y166" s="34">
        <v>14.8</v>
      </c>
      <c r="Z166" s="34">
        <v>4.43</v>
      </c>
      <c r="AA166" s="34">
        <v>7.0000000000000007E-2</v>
      </c>
      <c r="AB166" s="34">
        <v>1.1299999999999999</v>
      </c>
      <c r="AC166" s="34">
        <v>2.64</v>
      </c>
      <c r="AD166" s="34">
        <v>3.67</v>
      </c>
      <c r="AE166" s="34">
        <v>2.62</v>
      </c>
      <c r="AF166" s="34">
        <v>0.19</v>
      </c>
      <c r="AG166" s="34">
        <v>3.57</v>
      </c>
      <c r="AI166" s="34">
        <v>0.01</v>
      </c>
      <c r="AM166" s="34">
        <v>0.73</v>
      </c>
      <c r="AO166" s="34">
        <f t="shared" si="15"/>
        <v>99.699999999999989</v>
      </c>
      <c r="AU166" s="34">
        <v>1.7000000000000001E-2</v>
      </c>
      <c r="AV166" s="34" t="s">
        <v>82</v>
      </c>
      <c r="AW166" s="34">
        <v>2.2000000000000002</v>
      </c>
      <c r="AY166" s="34">
        <v>1280</v>
      </c>
      <c r="BA166" s="34">
        <v>0.31</v>
      </c>
      <c r="BC166" s="34" t="s">
        <v>82</v>
      </c>
      <c r="BD166" s="34">
        <v>10</v>
      </c>
      <c r="BE166" s="34">
        <v>30</v>
      </c>
      <c r="BF166" s="34">
        <v>2.2599999999999998</v>
      </c>
      <c r="BG166" s="34">
        <v>36</v>
      </c>
      <c r="BH166" s="34">
        <v>17.7</v>
      </c>
      <c r="BI166" s="34" t="s">
        <v>83</v>
      </c>
      <c r="BJ166" s="34">
        <v>5.9</v>
      </c>
      <c r="BK166" s="34">
        <v>1.2999999999999999E-2</v>
      </c>
      <c r="BL166" s="39">
        <v>2.7E-2</v>
      </c>
      <c r="BM166" s="34">
        <v>20</v>
      </c>
      <c r="BN166" s="34">
        <v>2</v>
      </c>
      <c r="BO166" s="34">
        <v>14.4</v>
      </c>
      <c r="BP166" s="34">
        <v>10</v>
      </c>
      <c r="BQ166" s="34">
        <v>16</v>
      </c>
      <c r="BR166" s="34">
        <v>64</v>
      </c>
      <c r="BS166" s="39" t="s">
        <v>134</v>
      </c>
      <c r="BT166" s="34">
        <v>0.2</v>
      </c>
      <c r="BU166" s="34">
        <v>3.5</v>
      </c>
      <c r="BV166" s="34" t="s">
        <v>124</v>
      </c>
      <c r="BW166" s="34">
        <v>2</v>
      </c>
      <c r="BX166" s="34">
        <v>530</v>
      </c>
      <c r="BY166" s="34">
        <v>0.9</v>
      </c>
      <c r="BZ166" s="34">
        <v>0.12</v>
      </c>
      <c r="CA166" s="34">
        <v>7.95</v>
      </c>
      <c r="CB166" s="34">
        <v>0.08</v>
      </c>
      <c r="CC166" s="34">
        <v>2.1</v>
      </c>
      <c r="CD166" s="34">
        <v>72</v>
      </c>
      <c r="CE166" s="34">
        <v>3</v>
      </c>
      <c r="CF166" s="34">
        <v>22.4</v>
      </c>
      <c r="CG166" s="34">
        <v>224</v>
      </c>
      <c r="CH166" s="34">
        <v>38</v>
      </c>
      <c r="CI166" s="34">
        <v>35.6</v>
      </c>
      <c r="CJ166" s="34">
        <v>65.7</v>
      </c>
      <c r="CK166" s="34">
        <v>7.71</v>
      </c>
      <c r="CL166" s="34">
        <v>28.7</v>
      </c>
      <c r="CM166" s="34">
        <v>5.12</v>
      </c>
      <c r="CN166" s="34">
        <v>1.45</v>
      </c>
      <c r="CO166" s="34">
        <v>4.8600000000000003</v>
      </c>
      <c r="CP166" s="34">
        <v>0.76</v>
      </c>
      <c r="CQ166" s="34">
        <v>4.3600000000000003</v>
      </c>
      <c r="CR166" s="34">
        <v>0.86</v>
      </c>
      <c r="CS166" s="34">
        <v>2.38</v>
      </c>
      <c r="CT166" s="34">
        <v>0.33</v>
      </c>
      <c r="CU166" s="34">
        <v>2.2200000000000002</v>
      </c>
      <c r="CV166" s="34">
        <v>0.35</v>
      </c>
      <c r="CW166" s="34">
        <f t="shared" si="14"/>
        <v>160.40000000000003</v>
      </c>
    </row>
    <row r="167" spans="1:101" ht="14.25" customHeight="1" x14ac:dyDescent="0.3">
      <c r="A167" s="22" t="s">
        <v>175</v>
      </c>
      <c r="B167" s="22" t="s">
        <v>79</v>
      </c>
      <c r="C167" s="22" t="s">
        <v>2328</v>
      </c>
      <c r="D167" s="22" t="s">
        <v>1709</v>
      </c>
      <c r="E167" s="71">
        <v>43137</v>
      </c>
      <c r="F167" s="71">
        <v>43186</v>
      </c>
      <c r="G167" s="22" t="s">
        <v>1354</v>
      </c>
      <c r="H167" s="22">
        <v>33.881985999999998</v>
      </c>
      <c r="I167" s="22">
        <v>-105.66868700000001</v>
      </c>
      <c r="J167" s="22" t="s">
        <v>873</v>
      </c>
      <c r="K167" s="22" t="s">
        <v>879</v>
      </c>
      <c r="L167" s="22" t="s">
        <v>878</v>
      </c>
      <c r="N167" s="70" t="s">
        <v>3393</v>
      </c>
      <c r="O167" s="70" t="s">
        <v>3394</v>
      </c>
      <c r="Q167" s="22" t="s">
        <v>176</v>
      </c>
      <c r="T167" s="22">
        <v>7.96</v>
      </c>
      <c r="U167" s="22">
        <v>476.18</v>
      </c>
      <c r="W167" s="34">
        <v>59.62</v>
      </c>
      <c r="X167" s="34">
        <v>0.47</v>
      </c>
      <c r="Y167" s="34">
        <v>11.01</v>
      </c>
      <c r="Z167" s="34">
        <v>3.9</v>
      </c>
      <c r="AA167" s="34">
        <v>0.06</v>
      </c>
      <c r="AB167" s="34">
        <v>0.98</v>
      </c>
      <c r="AC167" s="34">
        <v>9.42</v>
      </c>
      <c r="AD167" s="34">
        <v>1.93</v>
      </c>
      <c r="AE167" s="34">
        <v>1.87</v>
      </c>
      <c r="AF167" s="34">
        <v>0.1</v>
      </c>
      <c r="AG167" s="34">
        <v>9.3800000000000008</v>
      </c>
      <c r="AI167" s="34">
        <v>0.04</v>
      </c>
      <c r="AM167" s="34">
        <v>2.0299999999999998</v>
      </c>
      <c r="AO167" s="34">
        <f t="shared" si="15"/>
        <v>100.81000000000002</v>
      </c>
      <c r="AU167" s="34">
        <v>7.18</v>
      </c>
      <c r="AV167" s="34" t="s">
        <v>82</v>
      </c>
      <c r="AW167" s="34">
        <v>3</v>
      </c>
      <c r="AY167" s="34">
        <v>1155</v>
      </c>
      <c r="BA167" s="34">
        <v>0.18</v>
      </c>
      <c r="BC167" s="34" t="s">
        <v>82</v>
      </c>
      <c r="BD167" s="34">
        <v>9</v>
      </c>
      <c r="BE167" s="34">
        <v>30</v>
      </c>
      <c r="BF167" s="34">
        <v>3.01</v>
      </c>
      <c r="BG167" s="34">
        <v>21</v>
      </c>
      <c r="BH167" s="34">
        <v>13.7</v>
      </c>
      <c r="BI167" s="34" t="s">
        <v>83</v>
      </c>
      <c r="BJ167" s="34">
        <v>7.2</v>
      </c>
      <c r="BK167" s="34">
        <v>1.4999999999999999E-2</v>
      </c>
      <c r="BL167" s="39">
        <v>2.5000000000000001E-2</v>
      </c>
      <c r="BM167" s="34">
        <v>20</v>
      </c>
      <c r="BN167" s="34">
        <v>1</v>
      </c>
      <c r="BO167" s="34">
        <v>12.4</v>
      </c>
      <c r="BP167" s="34">
        <v>12</v>
      </c>
      <c r="BQ167" s="34">
        <v>10</v>
      </c>
      <c r="BR167" s="34">
        <v>60.9</v>
      </c>
      <c r="BS167" s="39" t="s">
        <v>134</v>
      </c>
      <c r="BT167" s="34">
        <v>0.26</v>
      </c>
      <c r="BU167" s="34">
        <v>3.4</v>
      </c>
      <c r="BV167" s="34">
        <v>0.3</v>
      </c>
      <c r="BW167" s="34">
        <v>2</v>
      </c>
      <c r="BX167" s="34">
        <v>350</v>
      </c>
      <c r="BY167" s="34">
        <v>0.8</v>
      </c>
      <c r="BZ167" s="34">
        <v>0.08</v>
      </c>
      <c r="CA167" s="34">
        <v>8.2899999999999991</v>
      </c>
      <c r="CB167" s="34">
        <v>0.11</v>
      </c>
      <c r="CC167" s="34">
        <v>2.09</v>
      </c>
      <c r="CD167" s="34">
        <v>70</v>
      </c>
      <c r="CE167" s="34">
        <v>2</v>
      </c>
      <c r="CF167" s="34">
        <v>22.1</v>
      </c>
      <c r="CG167" s="34">
        <v>281</v>
      </c>
      <c r="CH167" s="34">
        <v>40</v>
      </c>
      <c r="CI167" s="34">
        <v>32.1</v>
      </c>
      <c r="CJ167" s="34">
        <v>62.9</v>
      </c>
      <c r="CK167" s="34">
        <v>7.4</v>
      </c>
      <c r="CL167" s="34">
        <v>28</v>
      </c>
      <c r="CM167" s="34">
        <v>5.39</v>
      </c>
      <c r="CN167" s="34">
        <v>1.02</v>
      </c>
      <c r="CO167" s="34">
        <v>4.29</v>
      </c>
      <c r="CP167" s="34">
        <v>0.7</v>
      </c>
      <c r="CQ167" s="34">
        <v>3.88</v>
      </c>
      <c r="CR167" s="34">
        <v>0.79</v>
      </c>
      <c r="CS167" s="34">
        <v>2.2599999999999998</v>
      </c>
      <c r="CT167" s="34">
        <v>0.36</v>
      </c>
      <c r="CU167" s="34">
        <v>2.35</v>
      </c>
      <c r="CV167" s="34">
        <v>0.37</v>
      </c>
      <c r="CW167" s="34">
        <f t="shared" si="14"/>
        <v>151.80999999999997</v>
      </c>
    </row>
    <row r="168" spans="1:101" ht="14.25" customHeight="1" x14ac:dyDescent="0.3">
      <c r="A168" s="22" t="s">
        <v>177</v>
      </c>
      <c r="B168" s="22" t="s">
        <v>79</v>
      </c>
      <c r="C168" s="22" t="s">
        <v>2328</v>
      </c>
      <c r="D168" s="22" t="s">
        <v>1709</v>
      </c>
      <c r="E168" s="71">
        <v>43137</v>
      </c>
      <c r="F168" s="71">
        <v>43186</v>
      </c>
      <c r="G168" s="22" t="s">
        <v>1354</v>
      </c>
      <c r="H168" s="22">
        <v>33.898873000000002</v>
      </c>
      <c r="I168" s="22">
        <v>-105.67468100000001</v>
      </c>
      <c r="J168" s="22" t="s">
        <v>873</v>
      </c>
      <c r="K168" s="22" t="s">
        <v>879</v>
      </c>
      <c r="L168" s="22" t="s">
        <v>878</v>
      </c>
      <c r="N168" s="70" t="s">
        <v>3393</v>
      </c>
      <c r="O168" s="70" t="s">
        <v>3394</v>
      </c>
      <c r="Q168" s="22" t="s">
        <v>178</v>
      </c>
      <c r="T168" s="22">
        <v>8.08</v>
      </c>
      <c r="U168" s="22">
        <v>318.10000000000002</v>
      </c>
      <c r="W168" s="34">
        <v>62.67</v>
      </c>
      <c r="X168" s="34">
        <v>0.5</v>
      </c>
      <c r="Y168" s="34">
        <v>12.94</v>
      </c>
      <c r="Z168" s="34">
        <v>5.12</v>
      </c>
      <c r="AA168" s="34">
        <v>0.06</v>
      </c>
      <c r="AB168" s="34">
        <v>1</v>
      </c>
      <c r="AC168" s="34">
        <v>4.8499999999999996</v>
      </c>
      <c r="AD168" s="34">
        <v>2.2400000000000002</v>
      </c>
      <c r="AE168" s="34">
        <v>1.96</v>
      </c>
      <c r="AF168" s="34">
        <v>0.1</v>
      </c>
      <c r="AG168" s="34">
        <v>7.44</v>
      </c>
      <c r="AI168" s="34">
        <v>0.03</v>
      </c>
      <c r="AM168" s="34">
        <v>1.7</v>
      </c>
      <c r="AO168" s="34">
        <f t="shared" si="15"/>
        <v>100.60999999999999</v>
      </c>
      <c r="AU168" s="34">
        <v>4.4999999999999998E-2</v>
      </c>
      <c r="AV168" s="34" t="s">
        <v>82</v>
      </c>
      <c r="AW168" s="34">
        <v>5.0999999999999996</v>
      </c>
      <c r="AY168" s="34">
        <v>914</v>
      </c>
      <c r="BA168" s="34">
        <v>0.28999999999999998</v>
      </c>
      <c r="BC168" s="34" t="s">
        <v>82</v>
      </c>
      <c r="BD168" s="34">
        <v>11</v>
      </c>
      <c r="BE168" s="34">
        <v>30</v>
      </c>
      <c r="BF168" s="34">
        <v>3.41</v>
      </c>
      <c r="BG168" s="34">
        <v>22</v>
      </c>
      <c r="BH168" s="34">
        <v>16.100000000000001</v>
      </c>
      <c r="BI168" s="34" t="s">
        <v>83</v>
      </c>
      <c r="BJ168" s="34">
        <v>6.6</v>
      </c>
      <c r="BK168" s="34">
        <v>2.8000000000000001E-2</v>
      </c>
      <c r="BL168" s="39">
        <v>0.03</v>
      </c>
      <c r="BM168" s="34">
        <v>30</v>
      </c>
      <c r="BN168" s="34">
        <v>1</v>
      </c>
      <c r="BO168" s="34">
        <v>13.5</v>
      </c>
      <c r="BP168" s="34">
        <v>17</v>
      </c>
      <c r="BQ168" s="34">
        <v>15</v>
      </c>
      <c r="BR168" s="34">
        <v>64.3</v>
      </c>
      <c r="BS168" s="39" t="s">
        <v>134</v>
      </c>
      <c r="BT168" s="34">
        <v>0.32</v>
      </c>
      <c r="BU168" s="34">
        <v>3.4</v>
      </c>
      <c r="BV168" s="34">
        <v>0.4</v>
      </c>
      <c r="BW168" s="34">
        <v>2</v>
      </c>
      <c r="BX168" s="34">
        <v>320</v>
      </c>
      <c r="BY168" s="34">
        <v>0.9</v>
      </c>
      <c r="BZ168" s="34">
        <v>0.12</v>
      </c>
      <c r="CA168" s="34">
        <v>9.2799999999999994</v>
      </c>
      <c r="CB168" s="34">
        <v>0.11</v>
      </c>
      <c r="CC168" s="34">
        <v>2.08</v>
      </c>
      <c r="CD168" s="34">
        <v>81</v>
      </c>
      <c r="CE168" s="34">
        <v>9</v>
      </c>
      <c r="CF168" s="34">
        <v>24.3</v>
      </c>
      <c r="CG168" s="34">
        <v>253</v>
      </c>
      <c r="CH168" s="34">
        <v>45</v>
      </c>
      <c r="CI168" s="34">
        <v>39.799999999999997</v>
      </c>
      <c r="CJ168" s="34">
        <v>73.5</v>
      </c>
      <c r="CK168" s="34">
        <v>9.0500000000000007</v>
      </c>
      <c r="CL168" s="34">
        <v>32.700000000000003</v>
      </c>
      <c r="CM168" s="34">
        <v>6.28</v>
      </c>
      <c r="CN168" s="34">
        <v>1.36</v>
      </c>
      <c r="CO168" s="34">
        <v>5.38</v>
      </c>
      <c r="CP168" s="34">
        <v>0.72</v>
      </c>
      <c r="CQ168" s="34">
        <v>4.1900000000000004</v>
      </c>
      <c r="CR168" s="34">
        <v>0.87</v>
      </c>
      <c r="CS168" s="34">
        <v>2.87</v>
      </c>
      <c r="CT168" s="34">
        <v>0.34</v>
      </c>
      <c r="CU168" s="34">
        <v>2.39</v>
      </c>
      <c r="CV168" s="34">
        <v>0.4</v>
      </c>
      <c r="CW168" s="34">
        <f t="shared" si="14"/>
        <v>179.85000000000002</v>
      </c>
    </row>
    <row r="169" spans="1:101" ht="14.25" customHeight="1" x14ac:dyDescent="0.3">
      <c r="A169" s="22" t="s">
        <v>179</v>
      </c>
      <c r="B169" s="22" t="s">
        <v>79</v>
      </c>
      <c r="C169" s="22" t="s">
        <v>2328</v>
      </c>
      <c r="D169" s="22" t="s">
        <v>1709</v>
      </c>
      <c r="E169" s="71">
        <v>43137</v>
      </c>
      <c r="F169" s="71">
        <v>43186</v>
      </c>
      <c r="G169" s="22" t="s">
        <v>1354</v>
      </c>
      <c r="H169" s="22">
        <v>33.898873000000002</v>
      </c>
      <c r="I169" s="22">
        <v>-105.67468100000001</v>
      </c>
      <c r="J169" s="22" t="s">
        <v>873</v>
      </c>
      <c r="K169" s="22" t="s">
        <v>879</v>
      </c>
      <c r="L169" s="22" t="s">
        <v>878</v>
      </c>
      <c r="N169" s="70" t="s">
        <v>3393</v>
      </c>
      <c r="O169" s="70" t="s">
        <v>3394</v>
      </c>
      <c r="Q169" s="22" t="s">
        <v>178</v>
      </c>
      <c r="T169" s="22">
        <v>7.67</v>
      </c>
      <c r="U169" s="22">
        <v>1175</v>
      </c>
      <c r="W169" s="34">
        <v>60.55</v>
      </c>
      <c r="X169" s="34">
        <v>0.52</v>
      </c>
      <c r="Y169" s="34">
        <v>12.34</v>
      </c>
      <c r="Z169" s="34">
        <v>4.09</v>
      </c>
      <c r="AA169" s="34">
        <v>7.0000000000000007E-2</v>
      </c>
      <c r="AB169" s="34">
        <v>1.55</v>
      </c>
      <c r="AC169" s="34">
        <v>7.11</v>
      </c>
      <c r="AD169" s="34">
        <v>2.72</v>
      </c>
      <c r="AE169" s="34">
        <v>2.3199999999999998</v>
      </c>
      <c r="AF169" s="34">
        <v>0.18</v>
      </c>
      <c r="AG169" s="34">
        <v>7.16</v>
      </c>
      <c r="AI169" s="34">
        <v>0.47</v>
      </c>
      <c r="AM169" s="34">
        <v>1.1599999999999999</v>
      </c>
      <c r="AO169" s="34">
        <f t="shared" si="15"/>
        <v>100.23999999999998</v>
      </c>
      <c r="AU169" s="34">
        <v>8.9999999999999993E-3</v>
      </c>
      <c r="AV169" s="34" t="s">
        <v>82</v>
      </c>
      <c r="AW169" s="34">
        <v>3.7</v>
      </c>
      <c r="AY169" s="34">
        <v>950</v>
      </c>
      <c r="BA169" s="34">
        <v>0.2</v>
      </c>
      <c r="BC169" s="34" t="s">
        <v>82</v>
      </c>
      <c r="BD169" s="34">
        <v>9</v>
      </c>
      <c r="BE169" s="34">
        <v>30</v>
      </c>
      <c r="BF169" s="34">
        <v>3.21</v>
      </c>
      <c r="BG169" s="34">
        <v>38</v>
      </c>
      <c r="BH169" s="34">
        <v>15.4</v>
      </c>
      <c r="BI169" s="34" t="s">
        <v>83</v>
      </c>
      <c r="BJ169" s="34">
        <v>6.1</v>
      </c>
      <c r="BK169" s="34">
        <v>8.9999999999999993E-3</v>
      </c>
      <c r="BL169" s="39">
        <v>2.9000000000000001E-2</v>
      </c>
      <c r="BM169" s="34">
        <v>30</v>
      </c>
      <c r="BN169" s="34">
        <v>2</v>
      </c>
      <c r="BO169" s="34">
        <v>13.6</v>
      </c>
      <c r="BP169" s="34">
        <v>12</v>
      </c>
      <c r="BQ169" s="34">
        <v>9</v>
      </c>
      <c r="BR169" s="34">
        <v>69.2</v>
      </c>
      <c r="BS169" s="39" t="s">
        <v>134</v>
      </c>
      <c r="BT169" s="34">
        <v>0.19</v>
      </c>
      <c r="BU169" s="34">
        <v>4.3</v>
      </c>
      <c r="BV169" s="34">
        <v>0.2</v>
      </c>
      <c r="BW169" s="34">
        <v>1</v>
      </c>
      <c r="BX169" s="34">
        <v>437</v>
      </c>
      <c r="BY169" s="34">
        <v>1</v>
      </c>
      <c r="BZ169" s="34">
        <v>7.0000000000000007E-2</v>
      </c>
      <c r="CA169" s="34">
        <v>8.4</v>
      </c>
      <c r="CB169" s="34">
        <v>0.1</v>
      </c>
      <c r="CC169" s="34">
        <v>2.29</v>
      </c>
      <c r="CD169" s="34">
        <v>83</v>
      </c>
      <c r="CE169" s="34">
        <v>3</v>
      </c>
      <c r="CF169" s="34">
        <v>22.1</v>
      </c>
      <c r="CG169" s="34">
        <v>229</v>
      </c>
      <c r="CH169" s="34">
        <v>42</v>
      </c>
      <c r="CI169" s="34">
        <v>32.200000000000003</v>
      </c>
      <c r="CJ169" s="34">
        <v>63.1</v>
      </c>
      <c r="CK169" s="34">
        <v>7.26</v>
      </c>
      <c r="CL169" s="34">
        <v>26.9</v>
      </c>
      <c r="CM169" s="34">
        <v>5.25</v>
      </c>
      <c r="CN169" s="34">
        <v>1.21</v>
      </c>
      <c r="CO169" s="34">
        <v>4.6500000000000004</v>
      </c>
      <c r="CP169" s="34">
        <v>0.71</v>
      </c>
      <c r="CQ169" s="34">
        <v>3.77</v>
      </c>
      <c r="CR169" s="34">
        <v>0.82</v>
      </c>
      <c r="CS169" s="34">
        <v>2.56</v>
      </c>
      <c r="CT169" s="34">
        <v>0.36</v>
      </c>
      <c r="CU169" s="34">
        <v>2.2200000000000002</v>
      </c>
      <c r="CV169" s="34">
        <v>0.36</v>
      </c>
      <c r="CW169" s="34">
        <f t="shared" si="14"/>
        <v>151.37000000000006</v>
      </c>
    </row>
    <row r="170" spans="1:101" ht="14.25" customHeight="1" x14ac:dyDescent="0.3">
      <c r="A170" s="22" t="s">
        <v>180</v>
      </c>
      <c r="B170" s="22" t="s">
        <v>79</v>
      </c>
      <c r="C170" s="22" t="s">
        <v>2328</v>
      </c>
      <c r="D170" s="22" t="s">
        <v>1709</v>
      </c>
      <c r="E170" s="71">
        <v>43137</v>
      </c>
      <c r="F170" s="71">
        <v>43186</v>
      </c>
      <c r="G170" s="22" t="s">
        <v>1354</v>
      </c>
      <c r="H170" s="22">
        <v>33.898873000000002</v>
      </c>
      <c r="I170" s="22">
        <v>-105.67468100000001</v>
      </c>
      <c r="J170" s="22" t="s">
        <v>873</v>
      </c>
      <c r="K170" s="22" t="s">
        <v>879</v>
      </c>
      <c r="L170" s="22" t="s">
        <v>878</v>
      </c>
      <c r="N170" s="70" t="s">
        <v>3393</v>
      </c>
      <c r="O170" s="70" t="s">
        <v>3394</v>
      </c>
      <c r="Q170" s="22" t="s">
        <v>176</v>
      </c>
      <c r="T170" s="22">
        <v>8.1</v>
      </c>
      <c r="U170" s="22">
        <v>868</v>
      </c>
      <c r="W170" s="34">
        <v>60.62</v>
      </c>
      <c r="X170" s="34">
        <v>0.41</v>
      </c>
      <c r="Y170" s="34">
        <v>12.72</v>
      </c>
      <c r="Z170" s="34">
        <v>3.84</v>
      </c>
      <c r="AA170" s="34">
        <v>0.05</v>
      </c>
      <c r="AB170" s="34">
        <v>1.08</v>
      </c>
      <c r="AC170" s="34">
        <v>7.51</v>
      </c>
      <c r="AD170" s="34">
        <v>3.75</v>
      </c>
      <c r="AE170" s="34">
        <v>2.2799999999999998</v>
      </c>
      <c r="AF170" s="34">
        <v>0.25</v>
      </c>
      <c r="AG170" s="34">
        <v>6.36</v>
      </c>
      <c r="AI170" s="34">
        <v>0.03</v>
      </c>
      <c r="AM170" s="34">
        <v>1.36</v>
      </c>
      <c r="AO170" s="34">
        <f t="shared" si="15"/>
        <v>100.26</v>
      </c>
      <c r="AU170" s="34">
        <v>4.0000000000000001E-3</v>
      </c>
      <c r="AV170" s="34" t="s">
        <v>82</v>
      </c>
      <c r="AW170" s="34">
        <v>2.7</v>
      </c>
      <c r="AY170" s="34">
        <v>1185</v>
      </c>
      <c r="BA170" s="34">
        <v>0.13</v>
      </c>
      <c r="BC170" s="34" t="s">
        <v>82</v>
      </c>
      <c r="BD170" s="34">
        <v>8</v>
      </c>
      <c r="BE170" s="34">
        <v>30</v>
      </c>
      <c r="BF170" s="34">
        <v>1.55</v>
      </c>
      <c r="BG170" s="34">
        <v>16</v>
      </c>
      <c r="BH170" s="34">
        <v>15.4</v>
      </c>
      <c r="BI170" s="34" t="s">
        <v>83</v>
      </c>
      <c r="BJ170" s="34">
        <v>4.7</v>
      </c>
      <c r="BK170" s="34">
        <v>5.0000000000000001E-3</v>
      </c>
      <c r="BL170" s="39">
        <v>2.3E-2</v>
      </c>
      <c r="BM170" s="34">
        <v>20</v>
      </c>
      <c r="BN170" s="34">
        <v>1</v>
      </c>
      <c r="BO170" s="34">
        <v>12</v>
      </c>
      <c r="BP170" s="34">
        <v>6</v>
      </c>
      <c r="BQ170" s="34">
        <v>8</v>
      </c>
      <c r="BR170" s="34">
        <v>57.2</v>
      </c>
      <c r="BS170" s="39">
        <v>1E-3</v>
      </c>
      <c r="BT170" s="34">
        <v>0.13</v>
      </c>
      <c r="BU170" s="34">
        <v>3.3</v>
      </c>
      <c r="BV170" s="34" t="s">
        <v>124</v>
      </c>
      <c r="BW170" s="34">
        <v>1</v>
      </c>
      <c r="BX170" s="34">
        <v>486</v>
      </c>
      <c r="BY170" s="34">
        <v>0.7</v>
      </c>
      <c r="BZ170" s="34">
        <v>0.05</v>
      </c>
      <c r="CA170" s="34">
        <v>7.24</v>
      </c>
      <c r="CB170" s="34">
        <v>0.04</v>
      </c>
      <c r="CC170" s="34">
        <v>1.93</v>
      </c>
      <c r="CD170" s="34">
        <v>80</v>
      </c>
      <c r="CE170" s="34">
        <v>2</v>
      </c>
      <c r="CF170" s="34">
        <v>18.3</v>
      </c>
      <c r="CG170" s="34">
        <v>184</v>
      </c>
      <c r="CH170" s="34">
        <v>26</v>
      </c>
      <c r="CI170" s="34">
        <v>30.6</v>
      </c>
      <c r="CJ170" s="34">
        <v>57.6</v>
      </c>
      <c r="CK170" s="34">
        <v>6.72</v>
      </c>
      <c r="CL170" s="34">
        <v>26.1</v>
      </c>
      <c r="CM170" s="34">
        <v>4.3899999999999997</v>
      </c>
      <c r="CN170" s="34">
        <v>1.19</v>
      </c>
      <c r="CO170" s="34">
        <v>3.65</v>
      </c>
      <c r="CP170" s="34">
        <v>0.54</v>
      </c>
      <c r="CQ170" s="34">
        <v>3.27</v>
      </c>
      <c r="CR170" s="34">
        <v>0.63</v>
      </c>
      <c r="CS170" s="34">
        <v>1.98</v>
      </c>
      <c r="CT170" s="34">
        <v>0.32</v>
      </c>
      <c r="CU170" s="34">
        <v>2.13</v>
      </c>
      <c r="CV170" s="34">
        <v>0.3</v>
      </c>
      <c r="CW170" s="34">
        <f t="shared" si="14"/>
        <v>139.41999999999999</v>
      </c>
    </row>
    <row r="171" spans="1:101" ht="14.25" customHeight="1" x14ac:dyDescent="0.3">
      <c r="A171" s="22" t="s">
        <v>181</v>
      </c>
      <c r="B171" s="22" t="s">
        <v>79</v>
      </c>
      <c r="C171" s="22" t="s">
        <v>2328</v>
      </c>
      <c r="D171" s="22" t="s">
        <v>1709</v>
      </c>
      <c r="E171" s="71">
        <v>43137</v>
      </c>
      <c r="F171" s="71">
        <v>43186</v>
      </c>
      <c r="G171" s="22" t="s">
        <v>1354</v>
      </c>
      <c r="H171" s="22">
        <v>33.898873000000002</v>
      </c>
      <c r="I171" s="22">
        <v>-105.67468100000001</v>
      </c>
      <c r="J171" s="22" t="s">
        <v>873</v>
      </c>
      <c r="K171" s="22" t="s">
        <v>879</v>
      </c>
      <c r="L171" s="22" t="s">
        <v>878</v>
      </c>
      <c r="N171" s="70" t="s">
        <v>3393</v>
      </c>
      <c r="O171" s="70" t="s">
        <v>3394</v>
      </c>
      <c r="Q171" s="22" t="s">
        <v>182</v>
      </c>
      <c r="T171" s="22">
        <v>8.4</v>
      </c>
      <c r="U171" s="22">
        <v>430</v>
      </c>
      <c r="W171" s="34">
        <v>54.69</v>
      </c>
      <c r="X171" s="34">
        <v>0.42</v>
      </c>
      <c r="Y171" s="34">
        <v>11.76</v>
      </c>
      <c r="Z171" s="34">
        <v>3.71</v>
      </c>
      <c r="AA171" s="34">
        <v>0.05</v>
      </c>
      <c r="AB171" s="34">
        <v>1.41</v>
      </c>
      <c r="AC171" s="34">
        <v>11.55</v>
      </c>
      <c r="AD171" s="34">
        <v>3.21</v>
      </c>
      <c r="AE171" s="34">
        <v>2.1</v>
      </c>
      <c r="AF171" s="34">
        <v>0.34</v>
      </c>
      <c r="AG171" s="34">
        <v>9.76</v>
      </c>
      <c r="AI171" s="34">
        <v>0.04</v>
      </c>
      <c r="AM171" s="34">
        <v>2.27</v>
      </c>
      <c r="AO171" s="34">
        <f t="shared" si="15"/>
        <v>101.30999999999999</v>
      </c>
      <c r="AU171" s="34">
        <v>3.0000000000000001E-3</v>
      </c>
      <c r="AV171" s="34" t="s">
        <v>82</v>
      </c>
      <c r="AW171" s="34">
        <v>2.1</v>
      </c>
      <c r="AY171" s="34">
        <v>978</v>
      </c>
      <c r="BA171" s="34">
        <v>0.16</v>
      </c>
      <c r="BC171" s="34" t="s">
        <v>82</v>
      </c>
      <c r="BD171" s="34">
        <v>6</v>
      </c>
      <c r="BE171" s="34">
        <v>30</v>
      </c>
      <c r="BF171" s="34">
        <v>1.93</v>
      </c>
      <c r="BG171" s="34">
        <v>18</v>
      </c>
      <c r="BH171" s="34">
        <v>14.2</v>
      </c>
      <c r="BI171" s="34" t="s">
        <v>83</v>
      </c>
      <c r="BJ171" s="34">
        <v>5</v>
      </c>
      <c r="BK171" s="34" t="s">
        <v>145</v>
      </c>
      <c r="BL171" s="39">
        <v>2.5000000000000001E-2</v>
      </c>
      <c r="BM171" s="34">
        <v>20</v>
      </c>
      <c r="BN171" s="34">
        <v>1</v>
      </c>
      <c r="BO171" s="34">
        <v>11.2</v>
      </c>
      <c r="BP171" s="34">
        <v>8</v>
      </c>
      <c r="BQ171" s="34">
        <v>7</v>
      </c>
      <c r="BR171" s="34">
        <v>54.7</v>
      </c>
      <c r="BS171" s="39" t="s">
        <v>134</v>
      </c>
      <c r="BT171" s="34">
        <v>0.14000000000000001</v>
      </c>
      <c r="BU171" s="34">
        <v>4.0999999999999996</v>
      </c>
      <c r="BV171" s="34" t="s">
        <v>124</v>
      </c>
      <c r="BW171" s="34">
        <v>1</v>
      </c>
      <c r="BX171" s="34">
        <v>442</v>
      </c>
      <c r="BY171" s="34">
        <v>0.7</v>
      </c>
      <c r="BZ171" s="34">
        <v>0.06</v>
      </c>
      <c r="CA171" s="34">
        <v>7.14</v>
      </c>
      <c r="CB171" s="34">
        <v>0.05</v>
      </c>
      <c r="CC171" s="34">
        <v>2</v>
      </c>
      <c r="CD171" s="34">
        <v>75</v>
      </c>
      <c r="CE171" s="34">
        <v>7</v>
      </c>
      <c r="CF171" s="34">
        <v>17.899999999999999</v>
      </c>
      <c r="CG171" s="34">
        <v>182</v>
      </c>
      <c r="CH171" s="34">
        <v>28</v>
      </c>
      <c r="CI171" s="34">
        <v>30</v>
      </c>
      <c r="CJ171" s="34">
        <v>54.4</v>
      </c>
      <c r="CK171" s="34">
        <v>6.82</v>
      </c>
      <c r="CL171" s="34">
        <v>25.4</v>
      </c>
      <c r="CM171" s="34">
        <v>4.75</v>
      </c>
      <c r="CN171" s="34">
        <v>1.21</v>
      </c>
      <c r="CO171" s="34">
        <v>3.92</v>
      </c>
      <c r="CP171" s="34">
        <v>0.57999999999999996</v>
      </c>
      <c r="CQ171" s="34">
        <v>3.16</v>
      </c>
      <c r="CR171" s="34">
        <v>0.67</v>
      </c>
      <c r="CS171" s="34">
        <v>2</v>
      </c>
      <c r="CT171" s="34">
        <v>0.28000000000000003</v>
      </c>
      <c r="CU171" s="34">
        <v>1.93</v>
      </c>
      <c r="CV171" s="34">
        <v>0.26</v>
      </c>
      <c r="CW171" s="34">
        <f t="shared" si="14"/>
        <v>135.38</v>
      </c>
    </row>
    <row r="172" spans="1:101" ht="14.25" customHeight="1" x14ac:dyDescent="0.3">
      <c r="A172" s="22" t="s">
        <v>183</v>
      </c>
      <c r="B172" s="22" t="s">
        <v>79</v>
      </c>
      <c r="C172" s="22" t="s">
        <v>2328</v>
      </c>
      <c r="D172" s="22" t="s">
        <v>1709</v>
      </c>
      <c r="E172" s="71">
        <v>43137</v>
      </c>
      <c r="F172" s="71">
        <v>43186</v>
      </c>
      <c r="G172" s="22" t="s">
        <v>1354</v>
      </c>
      <c r="H172" s="22">
        <v>33.898873000000002</v>
      </c>
      <c r="I172" s="22">
        <v>-105.67468100000001</v>
      </c>
      <c r="J172" s="22" t="s">
        <v>873</v>
      </c>
      <c r="K172" s="22" t="s">
        <v>879</v>
      </c>
      <c r="L172" s="22" t="s">
        <v>878</v>
      </c>
      <c r="N172" s="70" t="s">
        <v>3393</v>
      </c>
      <c r="O172" s="70" t="s">
        <v>3394</v>
      </c>
      <c r="Q172" s="22" t="s">
        <v>184</v>
      </c>
      <c r="W172" s="34">
        <v>65.16</v>
      </c>
      <c r="X172" s="34">
        <v>0.39</v>
      </c>
      <c r="Y172" s="34">
        <v>13.68</v>
      </c>
      <c r="Z172" s="34">
        <v>3.6</v>
      </c>
      <c r="AA172" s="34">
        <v>0.06</v>
      </c>
      <c r="AB172" s="34">
        <v>1.04</v>
      </c>
      <c r="AC172" s="34">
        <v>4.4800000000000004</v>
      </c>
      <c r="AD172" s="34">
        <v>4.42</v>
      </c>
      <c r="AE172" s="34">
        <v>2.36</v>
      </c>
      <c r="AF172" s="34">
        <v>0.24</v>
      </c>
      <c r="AG172" s="34">
        <v>3.89</v>
      </c>
      <c r="AI172" s="34">
        <v>0.01</v>
      </c>
      <c r="AM172" s="34">
        <v>0.74</v>
      </c>
      <c r="AO172" s="34">
        <f t="shared" si="15"/>
        <v>100.07</v>
      </c>
      <c r="AU172" s="34">
        <v>8.0000000000000002E-3</v>
      </c>
      <c r="AV172" s="34" t="s">
        <v>82</v>
      </c>
      <c r="AW172" s="34">
        <v>2.2999999999999998</v>
      </c>
      <c r="AY172" s="34">
        <v>1245</v>
      </c>
      <c r="BA172" s="34">
        <v>0.12</v>
      </c>
      <c r="BC172" s="34" t="s">
        <v>82</v>
      </c>
      <c r="BD172" s="34">
        <v>7</v>
      </c>
      <c r="BE172" s="34">
        <v>30</v>
      </c>
      <c r="BF172" s="34">
        <v>1.25</v>
      </c>
      <c r="BG172" s="34">
        <v>12</v>
      </c>
      <c r="BH172" s="34">
        <v>16</v>
      </c>
      <c r="BI172" s="34" t="s">
        <v>83</v>
      </c>
      <c r="BJ172" s="34">
        <v>4.0999999999999996</v>
      </c>
      <c r="BK172" s="34">
        <v>6.0000000000000001E-3</v>
      </c>
      <c r="BL172" s="39">
        <v>2.3E-2</v>
      </c>
      <c r="BM172" s="34">
        <v>20</v>
      </c>
      <c r="BN172" s="34">
        <v>1</v>
      </c>
      <c r="BO172" s="34">
        <v>12.7</v>
      </c>
      <c r="BP172" s="34">
        <v>7</v>
      </c>
      <c r="BQ172" s="34">
        <v>9</v>
      </c>
      <c r="BR172" s="34">
        <v>54</v>
      </c>
      <c r="BT172" s="34">
        <v>0.11</v>
      </c>
      <c r="BU172" s="34">
        <v>3.1</v>
      </c>
      <c r="BV172" s="34">
        <v>0.2</v>
      </c>
      <c r="BW172" s="34">
        <v>1</v>
      </c>
      <c r="BX172" s="34">
        <v>500</v>
      </c>
      <c r="BY172" s="34">
        <v>0.7</v>
      </c>
      <c r="BZ172" s="34">
        <v>0.05</v>
      </c>
      <c r="CA172" s="34">
        <v>7.15</v>
      </c>
      <c r="CB172" s="34">
        <v>0.03</v>
      </c>
      <c r="CC172" s="34">
        <v>1.82</v>
      </c>
      <c r="CD172" s="34">
        <v>70</v>
      </c>
      <c r="CE172" s="34">
        <v>3</v>
      </c>
      <c r="CF172" s="34">
        <v>17.600000000000001</v>
      </c>
      <c r="CG172" s="34">
        <v>161</v>
      </c>
      <c r="CH172" s="34">
        <v>24</v>
      </c>
      <c r="CI172" s="34">
        <v>32.6</v>
      </c>
      <c r="CJ172" s="34">
        <v>61.1</v>
      </c>
      <c r="CK172" s="34">
        <v>6.68</v>
      </c>
      <c r="CL172" s="34">
        <v>24.3</v>
      </c>
      <c r="CM172" s="34">
        <v>4.75</v>
      </c>
      <c r="CN172" s="34">
        <v>1.03</v>
      </c>
      <c r="CO172" s="34">
        <v>3.61</v>
      </c>
      <c r="CP172" s="34">
        <v>0.54</v>
      </c>
      <c r="CQ172" s="34">
        <v>3.25</v>
      </c>
      <c r="CR172" s="34">
        <v>0.63</v>
      </c>
      <c r="CS172" s="34">
        <v>1.9</v>
      </c>
      <c r="CT172" s="34">
        <v>0.24</v>
      </c>
      <c r="CU172" s="34">
        <v>1.79</v>
      </c>
      <c r="CV172" s="34">
        <v>0.3</v>
      </c>
      <c r="CW172" s="34">
        <f t="shared" si="14"/>
        <v>142.72000000000003</v>
      </c>
    </row>
    <row r="173" spans="1:101" ht="14.25" customHeight="1" x14ac:dyDescent="0.3">
      <c r="A173" s="22" t="s">
        <v>185</v>
      </c>
      <c r="B173" s="22" t="s">
        <v>79</v>
      </c>
      <c r="C173" s="22" t="s">
        <v>2328</v>
      </c>
      <c r="D173" s="22" t="s">
        <v>1709</v>
      </c>
      <c r="E173" s="71">
        <v>43166</v>
      </c>
      <c r="F173" s="71">
        <v>43186</v>
      </c>
      <c r="G173" s="22" t="s">
        <v>1354</v>
      </c>
      <c r="H173" s="22">
        <v>33.853082000000001</v>
      </c>
      <c r="I173" s="22">
        <v>-105.676526</v>
      </c>
      <c r="J173" s="22" t="s">
        <v>873</v>
      </c>
      <c r="K173" s="22" t="s">
        <v>879</v>
      </c>
      <c r="L173" s="22" t="s">
        <v>878</v>
      </c>
      <c r="N173" s="70" t="s">
        <v>3393</v>
      </c>
      <c r="O173" s="70" t="s">
        <v>3394</v>
      </c>
      <c r="Q173" s="22" t="s">
        <v>186</v>
      </c>
      <c r="S173" s="22" t="s">
        <v>171</v>
      </c>
      <c r="W173" s="34">
        <v>64.13</v>
      </c>
      <c r="X173" s="34">
        <v>0.5</v>
      </c>
      <c r="Y173" s="34">
        <v>16.16</v>
      </c>
      <c r="Z173" s="34">
        <v>5.24</v>
      </c>
      <c r="AA173" s="34">
        <v>0.05</v>
      </c>
      <c r="AB173" s="34">
        <v>0.31</v>
      </c>
      <c r="AC173" s="34">
        <v>2.72</v>
      </c>
      <c r="AD173" s="34">
        <v>4.53</v>
      </c>
      <c r="AE173" s="34">
        <v>1.97</v>
      </c>
      <c r="AF173" s="34">
        <v>0.28000000000000003</v>
      </c>
      <c r="AG173" s="34">
        <v>3.95</v>
      </c>
      <c r="AI173" s="34">
        <v>0.02</v>
      </c>
      <c r="AM173" s="34">
        <v>0.5</v>
      </c>
      <c r="AO173" s="34">
        <f t="shared" si="15"/>
        <v>100.35999999999999</v>
      </c>
      <c r="AU173" s="34">
        <v>0.153</v>
      </c>
      <c r="AV173" s="34" t="s">
        <v>82</v>
      </c>
      <c r="AW173" s="34">
        <v>0.6</v>
      </c>
      <c r="AY173" s="34">
        <v>1110</v>
      </c>
      <c r="BA173" s="34">
        <v>2.62</v>
      </c>
      <c r="BC173" s="34" t="s">
        <v>82</v>
      </c>
      <c r="BD173" s="34">
        <v>85</v>
      </c>
      <c r="BE173" s="34">
        <v>20</v>
      </c>
      <c r="BF173" s="34">
        <v>1.06</v>
      </c>
      <c r="BG173" s="34">
        <v>7</v>
      </c>
      <c r="BH173" s="34">
        <v>20.3</v>
      </c>
      <c r="BI173" s="34" t="s">
        <v>83</v>
      </c>
      <c r="BJ173" s="34">
        <v>4.7</v>
      </c>
      <c r="BK173" s="34">
        <v>1.7999999999999999E-2</v>
      </c>
      <c r="BL173" s="39">
        <v>0.04</v>
      </c>
      <c r="BM173" s="34">
        <v>10</v>
      </c>
      <c r="BN173" s="34">
        <v>2</v>
      </c>
      <c r="BO173" s="34">
        <v>13</v>
      </c>
      <c r="BP173" s="34">
        <v>5</v>
      </c>
      <c r="BQ173" s="34">
        <v>6</v>
      </c>
      <c r="BR173" s="34">
        <v>43.8</v>
      </c>
      <c r="BT173" s="34">
        <v>0.05</v>
      </c>
      <c r="BU173" s="34">
        <v>4.8</v>
      </c>
      <c r="BV173" s="34" t="s">
        <v>124</v>
      </c>
      <c r="BW173" s="34">
        <v>4</v>
      </c>
      <c r="BX173" s="34">
        <v>394</v>
      </c>
      <c r="BY173" s="34">
        <v>0.7</v>
      </c>
      <c r="BZ173" s="34">
        <v>2.1800000000000002</v>
      </c>
      <c r="CA173" s="34">
        <v>7.23</v>
      </c>
      <c r="CB173" s="34">
        <v>0.03</v>
      </c>
      <c r="CC173" s="34">
        <v>1.53</v>
      </c>
      <c r="CD173" s="34">
        <v>64</v>
      </c>
      <c r="CE173" s="34">
        <v>3</v>
      </c>
      <c r="CF173" s="34">
        <v>21.4</v>
      </c>
      <c r="CG173" s="34">
        <v>182</v>
      </c>
      <c r="CH173" s="34">
        <v>21</v>
      </c>
      <c r="CI173" s="34">
        <v>40.6</v>
      </c>
      <c r="CJ173" s="34">
        <v>69.5</v>
      </c>
      <c r="CK173" s="34">
        <v>8.08</v>
      </c>
      <c r="CL173" s="34">
        <v>29.6</v>
      </c>
      <c r="CM173" s="34">
        <v>5.12</v>
      </c>
      <c r="CN173" s="34">
        <v>1.59</v>
      </c>
      <c r="CO173" s="34">
        <v>4.3099999999999996</v>
      </c>
      <c r="CP173" s="34">
        <v>0.66</v>
      </c>
      <c r="CQ173" s="34">
        <v>3.79</v>
      </c>
      <c r="CR173" s="34">
        <v>0.8</v>
      </c>
      <c r="CS173" s="34">
        <v>2.3199999999999998</v>
      </c>
      <c r="CT173" s="34">
        <v>0.31</v>
      </c>
      <c r="CU173" s="34">
        <v>2.06</v>
      </c>
      <c r="CV173" s="34">
        <v>0.4</v>
      </c>
      <c r="CW173" s="34">
        <f t="shared" si="14"/>
        <v>169.14000000000001</v>
      </c>
    </row>
    <row r="174" spans="1:101" ht="14.25" customHeight="1" x14ac:dyDescent="0.3">
      <c r="A174" s="22" t="s">
        <v>187</v>
      </c>
      <c r="B174" s="22" t="s">
        <v>79</v>
      </c>
      <c r="C174" s="22" t="s">
        <v>2328</v>
      </c>
      <c r="D174" s="22" t="s">
        <v>1709</v>
      </c>
      <c r="E174" s="71">
        <v>43166</v>
      </c>
      <c r="F174" s="71">
        <v>43186</v>
      </c>
      <c r="G174" s="22" t="s">
        <v>1354</v>
      </c>
      <c r="H174" s="22">
        <v>33.853214999999999</v>
      </c>
      <c r="I174" s="22">
        <v>-105.67681899999999</v>
      </c>
      <c r="J174" s="22" t="s">
        <v>873</v>
      </c>
      <c r="K174" s="22" t="s">
        <v>879</v>
      </c>
      <c r="L174" s="22" t="s">
        <v>878</v>
      </c>
      <c r="N174" s="70" t="s">
        <v>3393</v>
      </c>
      <c r="O174" s="70" t="s">
        <v>3394</v>
      </c>
      <c r="Q174" s="22" t="s">
        <v>165</v>
      </c>
      <c r="S174" s="22" t="s">
        <v>173</v>
      </c>
      <c r="W174" s="34">
        <v>64.77</v>
      </c>
      <c r="X174" s="34">
        <v>0.49</v>
      </c>
      <c r="Y174" s="34">
        <v>16.46</v>
      </c>
      <c r="Z174" s="34">
        <v>5.77</v>
      </c>
      <c r="AA174" s="34">
        <v>0.05</v>
      </c>
      <c r="AB174" s="34">
        <v>0.43</v>
      </c>
      <c r="AC174" s="34">
        <v>0.77</v>
      </c>
      <c r="AD174" s="34">
        <v>4.71</v>
      </c>
      <c r="AE174" s="34">
        <v>2.1800000000000002</v>
      </c>
      <c r="AF174" s="34">
        <v>0.31</v>
      </c>
      <c r="AG174" s="34">
        <v>2.69</v>
      </c>
      <c r="AI174" s="34">
        <v>0.16</v>
      </c>
      <c r="AM174" s="34">
        <v>0.04</v>
      </c>
      <c r="AO174" s="34">
        <f t="shared" si="15"/>
        <v>98.83</v>
      </c>
      <c r="AU174" s="34">
        <v>6.8000000000000005E-2</v>
      </c>
      <c r="AV174" s="34" t="s">
        <v>82</v>
      </c>
      <c r="AW174" s="34">
        <v>0.1</v>
      </c>
      <c r="AY174" s="34">
        <v>1805</v>
      </c>
      <c r="BA174" s="34">
        <v>1.93</v>
      </c>
      <c r="BC174" s="34" t="s">
        <v>82</v>
      </c>
      <c r="BD174" s="34">
        <v>60</v>
      </c>
      <c r="BE174" s="34">
        <v>10</v>
      </c>
      <c r="BF174" s="34">
        <v>1.21</v>
      </c>
      <c r="BG174" s="34">
        <v>7</v>
      </c>
      <c r="BH174" s="34">
        <v>21.4</v>
      </c>
      <c r="BI174" s="34" t="s">
        <v>83</v>
      </c>
      <c r="BJ174" s="34">
        <v>5.4</v>
      </c>
      <c r="BK174" s="34">
        <v>3.5999999999999997E-2</v>
      </c>
      <c r="BL174" s="39">
        <v>2.8000000000000001E-2</v>
      </c>
      <c r="BM174" s="34">
        <v>10</v>
      </c>
      <c r="BN174" s="34">
        <v>20</v>
      </c>
      <c r="BO174" s="34">
        <v>14.3</v>
      </c>
      <c r="BP174" s="34">
        <v>5</v>
      </c>
      <c r="BQ174" s="34">
        <v>16</v>
      </c>
      <c r="BR174" s="34">
        <v>47.3</v>
      </c>
      <c r="BT174" s="34">
        <v>0.06</v>
      </c>
      <c r="BU174" s="34">
        <v>3.8</v>
      </c>
      <c r="BV174" s="34" t="s">
        <v>124</v>
      </c>
      <c r="BW174" s="34">
        <v>1</v>
      </c>
      <c r="BX174" s="34">
        <v>481</v>
      </c>
      <c r="BY174" s="34">
        <v>0.8</v>
      </c>
      <c r="BZ174" s="34">
        <v>1.18</v>
      </c>
      <c r="CA174" s="34">
        <v>8.8800000000000008</v>
      </c>
      <c r="CB174" s="34">
        <v>0.03</v>
      </c>
      <c r="CC174" s="34">
        <v>1.49</v>
      </c>
      <c r="CD174" s="34">
        <v>62</v>
      </c>
      <c r="CE174" s="34">
        <v>24</v>
      </c>
      <c r="CF174" s="34">
        <v>25.1</v>
      </c>
      <c r="CG174" s="34">
        <v>193</v>
      </c>
      <c r="CH174" s="34">
        <v>13</v>
      </c>
      <c r="CI174" s="34">
        <v>31.1</v>
      </c>
      <c r="CJ174" s="34">
        <v>64.900000000000006</v>
      </c>
      <c r="CK174" s="34">
        <v>7.61</v>
      </c>
      <c r="CL174" s="34">
        <v>29.8</v>
      </c>
      <c r="CM174" s="34">
        <v>5.48</v>
      </c>
      <c r="CN174" s="34">
        <v>1.45</v>
      </c>
      <c r="CO174" s="34">
        <v>4.54</v>
      </c>
      <c r="CP174" s="34">
        <v>0.7</v>
      </c>
      <c r="CQ174" s="34">
        <v>4.63</v>
      </c>
      <c r="CR174" s="34">
        <v>0.88</v>
      </c>
      <c r="CS174" s="34">
        <v>3.1</v>
      </c>
      <c r="CT174" s="34">
        <v>0.43</v>
      </c>
      <c r="CU174" s="34">
        <v>2.77</v>
      </c>
      <c r="CV174" s="34">
        <v>0.42</v>
      </c>
      <c r="CW174" s="34">
        <f t="shared" si="14"/>
        <v>157.80999999999995</v>
      </c>
    </row>
    <row r="175" spans="1:101" ht="14.25" customHeight="1" x14ac:dyDescent="0.3">
      <c r="A175" s="22" t="s">
        <v>188</v>
      </c>
      <c r="B175" s="22" t="s">
        <v>79</v>
      </c>
      <c r="C175" s="22" t="s">
        <v>2328</v>
      </c>
      <c r="D175" s="22" t="s">
        <v>1709</v>
      </c>
      <c r="E175" s="71">
        <v>43166</v>
      </c>
      <c r="F175" s="71">
        <v>43186</v>
      </c>
      <c r="G175" s="22" t="s">
        <v>1354</v>
      </c>
      <c r="H175" s="22">
        <v>33.853800999999997</v>
      </c>
      <c r="I175" s="22">
        <v>-105.67697</v>
      </c>
      <c r="J175" s="22" t="s">
        <v>873</v>
      </c>
      <c r="K175" s="22" t="s">
        <v>879</v>
      </c>
      <c r="L175" s="22" t="s">
        <v>878</v>
      </c>
      <c r="N175" s="70" t="s">
        <v>3393</v>
      </c>
      <c r="O175" s="70" t="s">
        <v>3394</v>
      </c>
      <c r="Q175" s="22" t="s">
        <v>165</v>
      </c>
      <c r="S175" s="22" t="s">
        <v>189</v>
      </c>
      <c r="W175" s="34">
        <v>63.93</v>
      </c>
      <c r="X175" s="34">
        <v>0.52</v>
      </c>
      <c r="Y175" s="34">
        <v>16.309999999999999</v>
      </c>
      <c r="Z175" s="34">
        <v>6.15</v>
      </c>
      <c r="AA175" s="34">
        <v>7.0000000000000007E-2</v>
      </c>
      <c r="AB175" s="34">
        <v>0.86</v>
      </c>
      <c r="AC175" s="34">
        <v>1.58</v>
      </c>
      <c r="AD175" s="34">
        <v>3.46</v>
      </c>
      <c r="AE175" s="34">
        <v>2.69</v>
      </c>
      <c r="AF175" s="34">
        <v>0.3</v>
      </c>
      <c r="AG175" s="34">
        <v>2.98</v>
      </c>
      <c r="AI175" s="34">
        <v>0.01</v>
      </c>
      <c r="AM175" s="34">
        <v>0.26</v>
      </c>
      <c r="AO175" s="34">
        <f t="shared" si="15"/>
        <v>99.12</v>
      </c>
      <c r="AU175" s="34">
        <v>3.15</v>
      </c>
      <c r="AV175" s="34" t="s">
        <v>82</v>
      </c>
      <c r="AW175" s="34">
        <v>0.7</v>
      </c>
      <c r="AY175" s="34">
        <v>1735</v>
      </c>
      <c r="BA175" s="34">
        <v>1.86</v>
      </c>
      <c r="BC175" s="34" t="s">
        <v>82</v>
      </c>
      <c r="BD175" s="34">
        <v>39</v>
      </c>
      <c r="BE175" s="34">
        <v>10</v>
      </c>
      <c r="BF175" s="34">
        <v>2.79</v>
      </c>
      <c r="BG175" s="34">
        <v>103</v>
      </c>
      <c r="BH175" s="34">
        <v>20.6</v>
      </c>
      <c r="BI175" s="34" t="s">
        <v>83</v>
      </c>
      <c r="BJ175" s="34">
        <v>5.4</v>
      </c>
      <c r="BK175" s="34">
        <v>2.8000000000000001E-2</v>
      </c>
      <c r="BL175" s="39">
        <v>5.7000000000000002E-2</v>
      </c>
      <c r="BM175" s="34">
        <v>20</v>
      </c>
      <c r="BN175" s="34">
        <v>3</v>
      </c>
      <c r="BO175" s="34">
        <v>14</v>
      </c>
      <c r="BP175" s="34">
        <v>6</v>
      </c>
      <c r="BQ175" s="34">
        <v>12</v>
      </c>
      <c r="BR175" s="34">
        <v>68.5</v>
      </c>
      <c r="BT175" s="34">
        <v>0.11</v>
      </c>
      <c r="BU175" s="34">
        <v>4.5999999999999996</v>
      </c>
      <c r="BV175" s="34">
        <v>0.3</v>
      </c>
      <c r="BW175" s="34">
        <v>1</v>
      </c>
      <c r="BX175" s="34">
        <v>480</v>
      </c>
      <c r="BY175" s="34">
        <v>0.7</v>
      </c>
      <c r="BZ175" s="34">
        <v>1.33</v>
      </c>
      <c r="CA175" s="34">
        <v>8.02</v>
      </c>
      <c r="CB175" s="34">
        <v>0.05</v>
      </c>
      <c r="CC175" s="34">
        <v>1.69</v>
      </c>
      <c r="CD175" s="34">
        <v>88</v>
      </c>
      <c r="CE175" s="34">
        <v>68</v>
      </c>
      <c r="CF175" s="34">
        <v>29</v>
      </c>
      <c r="CG175" s="34">
        <v>215</v>
      </c>
      <c r="CH175" s="34">
        <v>32</v>
      </c>
      <c r="CI175" s="34">
        <v>47.7</v>
      </c>
      <c r="CJ175" s="34">
        <v>84.2</v>
      </c>
      <c r="CK175" s="34">
        <v>9.49</v>
      </c>
      <c r="CL175" s="34">
        <v>36.5</v>
      </c>
      <c r="CM175" s="34">
        <v>6.84</v>
      </c>
      <c r="CN175" s="34">
        <v>1.93</v>
      </c>
      <c r="CO175" s="34">
        <v>5.43</v>
      </c>
      <c r="CP175" s="34">
        <v>0.82</v>
      </c>
      <c r="CQ175" s="34">
        <v>5.18</v>
      </c>
      <c r="CR175" s="34">
        <v>0.97</v>
      </c>
      <c r="CS175" s="34">
        <v>3.05</v>
      </c>
      <c r="CT175" s="34">
        <v>0.47</v>
      </c>
      <c r="CU175" s="34">
        <v>3.31</v>
      </c>
      <c r="CV175" s="34">
        <v>0.52</v>
      </c>
      <c r="CW175" s="34">
        <f t="shared" si="14"/>
        <v>206.41000000000005</v>
      </c>
    </row>
    <row r="176" spans="1:101" ht="14.25" customHeight="1" x14ac:dyDescent="0.3">
      <c r="A176" s="22" t="s">
        <v>190</v>
      </c>
      <c r="B176" s="22" t="s">
        <v>79</v>
      </c>
      <c r="C176" s="22" t="s">
        <v>2328</v>
      </c>
      <c r="D176" s="22" t="s">
        <v>1709</v>
      </c>
      <c r="F176" s="71">
        <v>43186</v>
      </c>
      <c r="G176" s="22" t="s">
        <v>1354</v>
      </c>
      <c r="H176" s="22">
        <v>33.839042999999997</v>
      </c>
      <c r="I176" s="22">
        <v>-105.667531</v>
      </c>
      <c r="J176" s="22" t="s">
        <v>873</v>
      </c>
      <c r="K176" s="22" t="s">
        <v>879</v>
      </c>
      <c r="L176" s="22" t="s">
        <v>878</v>
      </c>
      <c r="N176" s="70" t="s">
        <v>3393</v>
      </c>
      <c r="O176" s="70" t="s">
        <v>3394</v>
      </c>
      <c r="Q176" s="22" t="s">
        <v>119</v>
      </c>
      <c r="S176" s="22" t="s">
        <v>88</v>
      </c>
      <c r="W176" s="34">
        <v>63.26</v>
      </c>
      <c r="X176" s="34">
        <v>0.51</v>
      </c>
      <c r="Y176" s="34">
        <v>15.62</v>
      </c>
      <c r="Z176" s="34">
        <v>3.95</v>
      </c>
      <c r="AA176" s="34">
        <v>0.03</v>
      </c>
      <c r="AB176" s="34">
        <v>1.43</v>
      </c>
      <c r="AC176" s="34">
        <v>2.35</v>
      </c>
      <c r="AD176" s="34">
        <v>7.63</v>
      </c>
      <c r="AE176" s="34">
        <v>0.42</v>
      </c>
      <c r="AF176" s="34">
        <v>0.34</v>
      </c>
      <c r="AG176" s="34">
        <v>2.72</v>
      </c>
      <c r="AI176" s="34">
        <v>1.6</v>
      </c>
      <c r="AM176" s="34">
        <v>0.34</v>
      </c>
      <c r="AO176" s="34">
        <f t="shared" si="15"/>
        <v>100.2</v>
      </c>
      <c r="AU176" s="34">
        <v>0.15</v>
      </c>
      <c r="AV176" s="34" t="s">
        <v>82</v>
      </c>
      <c r="AW176" s="34" t="s">
        <v>126</v>
      </c>
      <c r="AY176" s="34">
        <v>327</v>
      </c>
      <c r="BA176" s="34">
        <v>0.28000000000000003</v>
      </c>
      <c r="BC176" s="34" t="s">
        <v>82</v>
      </c>
      <c r="BD176" s="34">
        <v>9</v>
      </c>
      <c r="BE176" s="34">
        <v>10</v>
      </c>
      <c r="BF176" s="34">
        <v>0.37</v>
      </c>
      <c r="BG176" s="34">
        <v>23</v>
      </c>
      <c r="BH176" s="34">
        <v>22</v>
      </c>
      <c r="BI176" s="34" t="s">
        <v>83</v>
      </c>
      <c r="BJ176" s="34">
        <v>5.9</v>
      </c>
      <c r="BK176" s="34" t="s">
        <v>145</v>
      </c>
      <c r="BL176" s="39">
        <v>0.10199999999999999</v>
      </c>
      <c r="BM176" s="34">
        <v>10</v>
      </c>
      <c r="BN176" s="34">
        <v>1</v>
      </c>
      <c r="BO176" s="34">
        <v>20.399999999999999</v>
      </c>
      <c r="BP176" s="34">
        <v>2</v>
      </c>
      <c r="BQ176" s="34">
        <v>3</v>
      </c>
      <c r="BR176" s="34">
        <v>8.1</v>
      </c>
      <c r="BT176" s="34">
        <v>0.05</v>
      </c>
      <c r="BU176" s="34">
        <v>4.8</v>
      </c>
      <c r="BV176" s="34" t="s">
        <v>124</v>
      </c>
      <c r="BW176" s="34">
        <v>2</v>
      </c>
      <c r="BX176" s="34">
        <v>414</v>
      </c>
      <c r="BY176" s="34">
        <v>0.9</v>
      </c>
      <c r="BZ176" s="34">
        <v>0.18</v>
      </c>
      <c r="CA176" s="34">
        <v>13.45</v>
      </c>
      <c r="CB176" s="34" t="s">
        <v>85</v>
      </c>
      <c r="CC176" s="34">
        <v>2.2200000000000002</v>
      </c>
      <c r="CD176" s="34">
        <v>77</v>
      </c>
      <c r="CE176" s="34">
        <v>8</v>
      </c>
      <c r="CF176" s="34">
        <v>25.9</v>
      </c>
      <c r="CG176" s="34">
        <v>226</v>
      </c>
      <c r="CH176" s="34">
        <v>20</v>
      </c>
      <c r="CI176" s="34">
        <v>39.6</v>
      </c>
      <c r="CJ176" s="34">
        <v>84.4</v>
      </c>
      <c r="CK176" s="34">
        <v>10.1</v>
      </c>
      <c r="CL176" s="34">
        <v>37.5</v>
      </c>
      <c r="CM176" s="34">
        <v>6.45</v>
      </c>
      <c r="CN176" s="34">
        <v>1.6</v>
      </c>
      <c r="CO176" s="34">
        <v>5.3</v>
      </c>
      <c r="CP176" s="34">
        <v>0.84</v>
      </c>
      <c r="CQ176" s="34">
        <v>4.53</v>
      </c>
      <c r="CR176" s="34">
        <v>0.99</v>
      </c>
      <c r="CS176" s="34">
        <v>2.76</v>
      </c>
      <c r="CT176" s="34">
        <v>0.39</v>
      </c>
      <c r="CU176" s="34">
        <v>2.79</v>
      </c>
      <c r="CV176" s="34">
        <v>0.44</v>
      </c>
      <c r="CW176" s="34">
        <f t="shared" si="14"/>
        <v>197.68999999999997</v>
      </c>
    </row>
    <row r="177" spans="1:101" ht="14.25" customHeight="1" x14ac:dyDescent="0.3">
      <c r="A177" s="22" t="s">
        <v>3423</v>
      </c>
      <c r="B177" s="22" t="s">
        <v>79</v>
      </c>
      <c r="C177" s="22" t="s">
        <v>2328</v>
      </c>
      <c r="D177" s="22" t="s">
        <v>1709</v>
      </c>
      <c r="E177" s="71">
        <v>43223</v>
      </c>
      <c r="F177" s="71">
        <v>43263</v>
      </c>
      <c r="G177" s="22" t="s">
        <v>1352</v>
      </c>
      <c r="H177" s="22">
        <v>33.861113000000003</v>
      </c>
      <c r="I177" s="22">
        <v>-105.66913</v>
      </c>
      <c r="J177" s="22" t="s">
        <v>873</v>
      </c>
      <c r="K177" s="22" t="s">
        <v>879</v>
      </c>
      <c r="L177" s="22" t="s">
        <v>878</v>
      </c>
      <c r="N177" s="70" t="s">
        <v>3393</v>
      </c>
      <c r="O177" s="70" t="s">
        <v>3394</v>
      </c>
      <c r="Q177" s="22" t="s">
        <v>165</v>
      </c>
      <c r="S177" s="22" t="s">
        <v>191</v>
      </c>
      <c r="W177" s="34">
        <v>66</v>
      </c>
      <c r="X177" s="34">
        <v>0.41</v>
      </c>
      <c r="Y177" s="34">
        <v>16.420000000000002</v>
      </c>
      <c r="Z177" s="34">
        <v>4.1399999999999997</v>
      </c>
      <c r="AA177" s="34">
        <v>0.04</v>
      </c>
      <c r="AB177" s="34">
        <v>0.13</v>
      </c>
      <c r="AC177" s="34">
        <v>1.38</v>
      </c>
      <c r="AD177" s="34">
        <v>8.59</v>
      </c>
      <c r="AE177" s="34">
        <v>0.36</v>
      </c>
      <c r="AF177" s="34">
        <v>0.27</v>
      </c>
      <c r="AG177" s="34">
        <v>1.23</v>
      </c>
      <c r="AI177" s="34">
        <v>0.01</v>
      </c>
      <c r="AM177" s="34">
        <v>0.24</v>
      </c>
      <c r="AO177" s="34">
        <f t="shared" si="15"/>
        <v>99.22</v>
      </c>
      <c r="AU177" s="34">
        <v>1E-3</v>
      </c>
      <c r="AV177" s="34" t="s">
        <v>82</v>
      </c>
      <c r="AW177" s="34">
        <v>0.7</v>
      </c>
      <c r="AY177" s="34">
        <v>276</v>
      </c>
      <c r="BA177" s="34">
        <v>0.03</v>
      </c>
      <c r="BC177" s="34" t="s">
        <v>82</v>
      </c>
      <c r="BD177" s="34">
        <v>7</v>
      </c>
      <c r="BE177" s="34">
        <v>20</v>
      </c>
      <c r="BF177" s="34">
        <v>0.53</v>
      </c>
      <c r="BG177" s="34">
        <v>34</v>
      </c>
      <c r="BH177" s="34">
        <v>22.5</v>
      </c>
      <c r="BI177" s="34" t="s">
        <v>83</v>
      </c>
      <c r="BJ177" s="34">
        <v>4.7</v>
      </c>
      <c r="BK177" s="34">
        <v>8.0000000000000002E-3</v>
      </c>
      <c r="BL177" s="34">
        <v>2.5999999999999999E-2</v>
      </c>
      <c r="BM177" s="34" t="s">
        <v>84</v>
      </c>
      <c r="BN177" s="34">
        <v>3</v>
      </c>
      <c r="BO177" s="34">
        <v>19.100000000000001</v>
      </c>
      <c r="BP177" s="34">
        <v>4</v>
      </c>
      <c r="BQ177" s="34">
        <v>77</v>
      </c>
      <c r="BR177" s="34">
        <v>13.6</v>
      </c>
      <c r="BT177" s="34">
        <v>0.24</v>
      </c>
      <c r="BU177" s="34">
        <v>4.5</v>
      </c>
      <c r="BV177" s="34" t="s">
        <v>124</v>
      </c>
      <c r="BW177" s="34">
        <v>1</v>
      </c>
      <c r="BX177" s="34">
        <v>360</v>
      </c>
      <c r="BY177" s="34">
        <v>0.9</v>
      </c>
      <c r="BZ177" s="34">
        <v>0.01</v>
      </c>
      <c r="CA177" s="34">
        <v>8.61</v>
      </c>
      <c r="CB177" s="34">
        <v>0.03</v>
      </c>
      <c r="CC177" s="34">
        <v>2.14</v>
      </c>
      <c r="CD177" s="34">
        <v>87</v>
      </c>
      <c r="CE177" s="34">
        <v>9</v>
      </c>
      <c r="CF177" s="34">
        <v>20.2</v>
      </c>
      <c r="CG177" s="34">
        <v>168</v>
      </c>
      <c r="CH177" s="34">
        <v>29</v>
      </c>
      <c r="CI177" s="34">
        <v>31.8</v>
      </c>
      <c r="CJ177" s="34">
        <v>53.6</v>
      </c>
      <c r="CK177" s="34">
        <v>7.33</v>
      </c>
      <c r="CL177" s="34">
        <v>28.4</v>
      </c>
      <c r="CM177" s="34">
        <v>5.42</v>
      </c>
      <c r="CN177" s="34">
        <v>1.18</v>
      </c>
      <c r="CO177" s="34">
        <v>4.28</v>
      </c>
      <c r="CP177" s="34">
        <v>0.62</v>
      </c>
      <c r="CQ177" s="34">
        <v>3.5</v>
      </c>
      <c r="CR177" s="34">
        <v>0.76</v>
      </c>
      <c r="CS177" s="34">
        <v>1.87</v>
      </c>
      <c r="CT177" s="34">
        <v>0.3</v>
      </c>
      <c r="CU177" s="34">
        <v>2.36</v>
      </c>
      <c r="CV177" s="34">
        <v>0.37</v>
      </c>
      <c r="CW177" s="34">
        <f t="shared" si="14"/>
        <v>141.79000000000002</v>
      </c>
    </row>
    <row r="178" spans="1:101" ht="14.25" customHeight="1" x14ac:dyDescent="0.3">
      <c r="A178" s="22" t="s">
        <v>3424</v>
      </c>
      <c r="B178" s="22" t="s">
        <v>79</v>
      </c>
      <c r="C178" s="22" t="s">
        <v>2328</v>
      </c>
      <c r="D178" s="22" t="s">
        <v>1709</v>
      </c>
      <c r="E178" s="71">
        <v>43223</v>
      </c>
      <c r="F178" s="71">
        <v>43263</v>
      </c>
      <c r="G178" s="22" t="s">
        <v>1352</v>
      </c>
      <c r="H178" s="22">
        <v>33.853222000000002</v>
      </c>
      <c r="I178" s="22">
        <v>-105.667328</v>
      </c>
      <c r="J178" s="22" t="s">
        <v>873</v>
      </c>
      <c r="K178" s="22" t="s">
        <v>879</v>
      </c>
      <c r="L178" s="22" t="s">
        <v>878</v>
      </c>
      <c r="N178" s="70" t="s">
        <v>3393</v>
      </c>
      <c r="O178" s="70" t="s">
        <v>3394</v>
      </c>
      <c r="Q178" s="22" t="s">
        <v>192</v>
      </c>
      <c r="S178" s="22" t="s">
        <v>193</v>
      </c>
      <c r="W178" s="34">
        <v>61.08</v>
      </c>
      <c r="X178" s="34">
        <v>0.64</v>
      </c>
      <c r="Y178" s="34">
        <v>15.66</v>
      </c>
      <c r="Z178" s="34">
        <v>5.51</v>
      </c>
      <c r="AA178" s="34">
        <v>0.09</v>
      </c>
      <c r="AB178" s="34">
        <v>3.03</v>
      </c>
      <c r="AC178" s="34">
        <v>4.9000000000000004</v>
      </c>
      <c r="AD178" s="34">
        <v>4.1900000000000004</v>
      </c>
      <c r="AE178" s="34">
        <v>3.07</v>
      </c>
      <c r="AF178" s="34">
        <v>0.36</v>
      </c>
      <c r="AG178" s="34">
        <v>0.56999999999999995</v>
      </c>
      <c r="AI178" s="34" t="s">
        <v>120</v>
      </c>
      <c r="AM178" s="34">
        <v>0.03</v>
      </c>
      <c r="AO178" s="34">
        <f t="shared" si="15"/>
        <v>99.13</v>
      </c>
      <c r="AU178" s="34">
        <v>4.0000000000000001E-3</v>
      </c>
      <c r="AV178" s="34" t="s">
        <v>82</v>
      </c>
      <c r="AW178" s="34">
        <v>0.3</v>
      </c>
      <c r="AY178" s="34">
        <v>1805</v>
      </c>
      <c r="BA178" s="34">
        <v>0.1</v>
      </c>
      <c r="BC178" s="34" t="s">
        <v>82</v>
      </c>
      <c r="BD178" s="34">
        <v>10</v>
      </c>
      <c r="BE178" s="34">
        <v>110</v>
      </c>
      <c r="BF178" s="34">
        <v>0.83</v>
      </c>
      <c r="BG178" s="34">
        <v>44</v>
      </c>
      <c r="BH178" s="34">
        <v>23.1</v>
      </c>
      <c r="BI178" s="34" t="s">
        <v>83</v>
      </c>
      <c r="BJ178" s="34">
        <v>4.5</v>
      </c>
      <c r="BK178" s="34" t="s">
        <v>145</v>
      </c>
      <c r="BL178" s="34">
        <v>5.1999999999999998E-2</v>
      </c>
      <c r="BM178" s="34" t="s">
        <v>84</v>
      </c>
      <c r="BN178" s="34">
        <v>1</v>
      </c>
      <c r="BO178" s="34">
        <v>13.6</v>
      </c>
      <c r="BP178" s="34">
        <v>13</v>
      </c>
      <c r="BQ178" s="34">
        <v>33</v>
      </c>
      <c r="BR178" s="34">
        <v>54</v>
      </c>
      <c r="BT178" s="34">
        <v>0.09</v>
      </c>
      <c r="BU178" s="34">
        <v>4.7</v>
      </c>
      <c r="BV178" s="34" t="s">
        <v>124</v>
      </c>
      <c r="BW178" s="34">
        <v>2</v>
      </c>
      <c r="BX178" s="34">
        <v>953</v>
      </c>
      <c r="BY178" s="34">
        <v>0.7</v>
      </c>
      <c r="BZ178" s="34">
        <v>0.03</v>
      </c>
      <c r="CA178" s="34">
        <v>6.43</v>
      </c>
      <c r="CB178" s="34">
        <v>0.02</v>
      </c>
      <c r="CC178" s="34">
        <v>2.2400000000000002</v>
      </c>
      <c r="CD178" s="34">
        <v>141</v>
      </c>
      <c r="CE178" s="34">
        <v>3</v>
      </c>
      <c r="CF178" s="34">
        <v>23.5</v>
      </c>
      <c r="CG178" s="34">
        <v>158</v>
      </c>
      <c r="CH178" s="34">
        <v>70</v>
      </c>
      <c r="CI178" s="34">
        <v>45.1</v>
      </c>
      <c r="CJ178" s="34">
        <v>73.7</v>
      </c>
      <c r="CK178" s="34">
        <v>9.33</v>
      </c>
      <c r="CL178" s="34">
        <v>35.799999999999997</v>
      </c>
      <c r="CM178" s="34">
        <v>7.03</v>
      </c>
      <c r="CN178" s="34">
        <v>2.09</v>
      </c>
      <c r="CO178" s="34">
        <v>5.9</v>
      </c>
      <c r="CP178" s="34">
        <v>0.79</v>
      </c>
      <c r="CQ178" s="34">
        <v>4.21</v>
      </c>
      <c r="CR178" s="34">
        <v>0.86</v>
      </c>
      <c r="CS178" s="34">
        <v>2.54</v>
      </c>
      <c r="CT178" s="34">
        <v>0.34</v>
      </c>
      <c r="CU178" s="34">
        <v>2.5</v>
      </c>
      <c r="CV178" s="34">
        <v>0.41</v>
      </c>
      <c r="CW178" s="34">
        <f t="shared" si="14"/>
        <v>190.60000000000002</v>
      </c>
    </row>
    <row r="179" spans="1:101" ht="14.25" customHeight="1" x14ac:dyDescent="0.3">
      <c r="A179" s="22" t="s">
        <v>3425</v>
      </c>
      <c r="B179" s="22" t="s">
        <v>79</v>
      </c>
      <c r="C179" s="22" t="s">
        <v>2328</v>
      </c>
      <c r="D179" s="22" t="s">
        <v>1709</v>
      </c>
      <c r="E179" s="71">
        <v>43194</v>
      </c>
      <c r="F179" s="71">
        <v>43263</v>
      </c>
      <c r="G179" s="22" t="s">
        <v>1352</v>
      </c>
      <c r="H179" s="22">
        <v>33.840504000000003</v>
      </c>
      <c r="I179" s="22">
        <v>-105.66589999999999</v>
      </c>
      <c r="J179" s="22" t="s">
        <v>873</v>
      </c>
      <c r="K179" s="22" t="s">
        <v>879</v>
      </c>
      <c r="L179" s="22" t="s">
        <v>878</v>
      </c>
      <c r="N179" s="70" t="s">
        <v>3393</v>
      </c>
      <c r="O179" s="70" t="s">
        <v>3394</v>
      </c>
      <c r="Q179" s="22" t="s">
        <v>165</v>
      </c>
      <c r="S179" s="22" t="s">
        <v>194</v>
      </c>
      <c r="W179" s="34">
        <v>63.88</v>
      </c>
      <c r="X179" s="34">
        <v>0.53</v>
      </c>
      <c r="Y179" s="34">
        <v>16.82</v>
      </c>
      <c r="Z179" s="34">
        <v>4.62</v>
      </c>
      <c r="AA179" s="34">
        <v>0.02</v>
      </c>
      <c r="AB179" s="34">
        <v>0.5</v>
      </c>
      <c r="AC179" s="34">
        <v>1.1299999999999999</v>
      </c>
      <c r="AD179" s="34">
        <v>5.78</v>
      </c>
      <c r="AE179" s="34">
        <v>4.04</v>
      </c>
      <c r="AF179" s="34">
        <v>0.28000000000000003</v>
      </c>
      <c r="AG179" s="34">
        <v>1.2</v>
      </c>
      <c r="AI179" s="34">
        <v>0.76</v>
      </c>
      <c r="AM179" s="34">
        <v>0.03</v>
      </c>
      <c r="AO179" s="34">
        <f t="shared" si="15"/>
        <v>99.59</v>
      </c>
      <c r="AU179" s="34">
        <v>0.113</v>
      </c>
      <c r="AV179" s="34" t="s">
        <v>82</v>
      </c>
      <c r="AW179" s="34">
        <v>0.1</v>
      </c>
      <c r="AY179" s="34">
        <v>2090</v>
      </c>
      <c r="BA179" s="34">
        <v>0.65</v>
      </c>
      <c r="BC179" s="34" t="s">
        <v>82</v>
      </c>
      <c r="BD179" s="34">
        <v>10</v>
      </c>
      <c r="BE179" s="34">
        <v>10</v>
      </c>
      <c r="BF179" s="34">
        <v>0.5</v>
      </c>
      <c r="BG179" s="34">
        <v>93</v>
      </c>
      <c r="BH179" s="34">
        <v>22.2</v>
      </c>
      <c r="BI179" s="34" t="s">
        <v>83</v>
      </c>
      <c r="BJ179" s="34">
        <v>6</v>
      </c>
      <c r="BK179" s="34">
        <v>8.9999999999999993E-3</v>
      </c>
      <c r="BL179" s="34">
        <v>5.3999999999999999E-2</v>
      </c>
      <c r="BM179" s="34" t="s">
        <v>84</v>
      </c>
      <c r="BN179" s="34">
        <v>5</v>
      </c>
      <c r="BO179" s="34">
        <v>16.8</v>
      </c>
      <c r="BP179" s="34">
        <v>4</v>
      </c>
      <c r="BQ179" s="34">
        <v>22</v>
      </c>
      <c r="BR179" s="34">
        <v>69.7</v>
      </c>
      <c r="BT179" s="34">
        <v>0.06</v>
      </c>
      <c r="BU179" s="34">
        <v>3.8</v>
      </c>
      <c r="BV179" s="34">
        <v>1.3</v>
      </c>
      <c r="BW179" s="34">
        <v>1</v>
      </c>
      <c r="BX179" s="34">
        <v>717</v>
      </c>
      <c r="BY179" s="34">
        <v>0.9</v>
      </c>
      <c r="BZ179" s="34">
        <v>0.25</v>
      </c>
      <c r="CA179" s="34">
        <v>10.95</v>
      </c>
      <c r="CB179" s="34">
        <v>7.0000000000000007E-2</v>
      </c>
      <c r="CC179" s="34">
        <v>1.72</v>
      </c>
      <c r="CD179" s="34">
        <v>74</v>
      </c>
      <c r="CE179" s="34">
        <v>5</v>
      </c>
      <c r="CF179" s="34">
        <v>18.600000000000001</v>
      </c>
      <c r="CG179" s="34">
        <v>231</v>
      </c>
      <c r="CH179" s="34">
        <v>31</v>
      </c>
      <c r="CI179" s="34">
        <v>47.2</v>
      </c>
      <c r="CJ179" s="34">
        <v>81.2</v>
      </c>
      <c r="CK179" s="34">
        <v>8.5</v>
      </c>
      <c r="CL179" s="34">
        <v>31.6</v>
      </c>
      <c r="CM179" s="34">
        <v>5.35</v>
      </c>
      <c r="CN179" s="34">
        <v>1.27</v>
      </c>
      <c r="CO179" s="34">
        <v>4.42</v>
      </c>
      <c r="CP179" s="34">
        <v>0.59</v>
      </c>
      <c r="CQ179" s="34">
        <v>3.59</v>
      </c>
      <c r="CR179" s="34">
        <v>0.72</v>
      </c>
      <c r="CS179" s="34">
        <v>2.15</v>
      </c>
      <c r="CT179" s="34">
        <v>0.35</v>
      </c>
      <c r="CU179" s="34">
        <v>2.2000000000000002</v>
      </c>
      <c r="CV179" s="34">
        <v>0.32</v>
      </c>
      <c r="CW179" s="34">
        <f t="shared" si="14"/>
        <v>189.45999999999998</v>
      </c>
    </row>
    <row r="180" spans="1:101" ht="14.25" customHeight="1" x14ac:dyDescent="0.3">
      <c r="A180" s="22" t="s">
        <v>3426</v>
      </c>
      <c r="B180" s="22" t="s">
        <v>79</v>
      </c>
      <c r="C180" s="22" t="s">
        <v>2328</v>
      </c>
      <c r="D180" s="22" t="s">
        <v>1709</v>
      </c>
      <c r="E180" s="71">
        <v>43194</v>
      </c>
      <c r="F180" s="71">
        <v>43263</v>
      </c>
      <c r="G180" s="22" t="s">
        <v>1352</v>
      </c>
      <c r="H180" s="22">
        <v>33.840927999999998</v>
      </c>
      <c r="I180" s="22">
        <v>-105.664033</v>
      </c>
      <c r="J180" s="22" t="s">
        <v>873</v>
      </c>
      <c r="K180" s="22" t="s">
        <v>879</v>
      </c>
      <c r="L180" s="22" t="s">
        <v>878</v>
      </c>
      <c r="N180" s="70" t="s">
        <v>3393</v>
      </c>
      <c r="O180" s="70" t="s">
        <v>3394</v>
      </c>
      <c r="Q180" s="22" t="s">
        <v>165</v>
      </c>
      <c r="S180" s="22" t="s">
        <v>195</v>
      </c>
      <c r="W180" s="34">
        <v>65.86</v>
      </c>
      <c r="X180" s="34">
        <v>0.36</v>
      </c>
      <c r="Y180" s="34">
        <v>15.7</v>
      </c>
      <c r="Z180" s="34">
        <v>2.4</v>
      </c>
      <c r="AA180" s="34">
        <v>0.03</v>
      </c>
      <c r="AB180" s="34">
        <v>0.56000000000000005</v>
      </c>
      <c r="AC180" s="34">
        <v>2.66</v>
      </c>
      <c r="AD180" s="34">
        <v>4.92</v>
      </c>
      <c r="AE180" s="34">
        <v>1.81</v>
      </c>
      <c r="AF180" s="34">
        <v>0.21</v>
      </c>
      <c r="AG180" s="34">
        <v>3.24</v>
      </c>
      <c r="AI180" s="34">
        <v>0.74</v>
      </c>
      <c r="AM180" s="34">
        <v>0.66</v>
      </c>
      <c r="AO180" s="34">
        <f t="shared" si="15"/>
        <v>99.149999999999991</v>
      </c>
      <c r="AU180" s="34">
        <v>1.52</v>
      </c>
      <c r="AV180" s="34" t="s">
        <v>82</v>
      </c>
      <c r="AW180" s="34">
        <v>4.5999999999999996</v>
      </c>
      <c r="AY180" s="34">
        <v>627</v>
      </c>
      <c r="BA180" s="34">
        <v>3.17</v>
      </c>
      <c r="BC180" s="34" t="s">
        <v>82</v>
      </c>
      <c r="BD180" s="34">
        <v>9</v>
      </c>
      <c r="BE180" s="34">
        <v>20</v>
      </c>
      <c r="BF180" s="34">
        <v>1.65</v>
      </c>
      <c r="BG180" s="34">
        <v>57</v>
      </c>
      <c r="BH180" s="34">
        <v>18.899999999999999</v>
      </c>
      <c r="BI180" s="34" t="s">
        <v>83</v>
      </c>
      <c r="BJ180" s="34">
        <v>4.7</v>
      </c>
      <c r="BK180" s="34">
        <v>2.5000000000000001E-2</v>
      </c>
      <c r="BL180" s="34">
        <v>2.5000000000000001E-2</v>
      </c>
      <c r="BM180" s="34">
        <v>10</v>
      </c>
      <c r="BN180" s="34">
        <v>2</v>
      </c>
      <c r="BO180" s="34">
        <v>9.5</v>
      </c>
      <c r="BP180" s="34">
        <v>4</v>
      </c>
      <c r="BQ180" s="34">
        <v>34</v>
      </c>
      <c r="BR180" s="34">
        <v>68</v>
      </c>
      <c r="BT180" s="34">
        <v>0.56999999999999995</v>
      </c>
      <c r="BU180" s="34">
        <v>3.3</v>
      </c>
      <c r="BV180" s="34">
        <v>0.4</v>
      </c>
      <c r="BW180" s="34">
        <v>1</v>
      </c>
      <c r="BX180" s="34">
        <v>322</v>
      </c>
      <c r="BY180" s="34">
        <v>0.5</v>
      </c>
      <c r="BZ180" s="34">
        <v>1.91</v>
      </c>
      <c r="CA180" s="34">
        <v>4.51</v>
      </c>
      <c r="CB180" s="34">
        <v>0.05</v>
      </c>
      <c r="CC180" s="34">
        <v>1.67</v>
      </c>
      <c r="CD180" s="34">
        <v>60</v>
      </c>
      <c r="CE180" s="34">
        <v>3</v>
      </c>
      <c r="CF180" s="34">
        <v>17.3</v>
      </c>
      <c r="CG180" s="34">
        <v>174</v>
      </c>
      <c r="CH180" s="34">
        <v>34</v>
      </c>
      <c r="CI180" s="34">
        <v>9.4</v>
      </c>
      <c r="CJ180" s="34">
        <v>25.8</v>
      </c>
      <c r="CK180" s="34">
        <v>3.76</v>
      </c>
      <c r="CL180" s="34">
        <v>16.2</v>
      </c>
      <c r="CM180" s="34">
        <v>3.87</v>
      </c>
      <c r="CN180" s="34">
        <v>1.27</v>
      </c>
      <c r="CO180" s="34">
        <v>3.3</v>
      </c>
      <c r="CP180" s="34">
        <v>0.54</v>
      </c>
      <c r="CQ180" s="34">
        <v>3.2</v>
      </c>
      <c r="CR180" s="34">
        <v>0.64</v>
      </c>
      <c r="CS180" s="34">
        <v>1.97</v>
      </c>
      <c r="CT180" s="34">
        <v>0.27</v>
      </c>
      <c r="CU180" s="34">
        <v>1.92</v>
      </c>
      <c r="CV180" s="34">
        <v>0.32</v>
      </c>
      <c r="CW180" s="34">
        <f t="shared" si="14"/>
        <v>72.459999999999994</v>
      </c>
    </row>
    <row r="181" spans="1:101" ht="14.25" customHeight="1" x14ac:dyDescent="0.3">
      <c r="A181" s="22" t="s">
        <v>3427</v>
      </c>
      <c r="B181" s="22" t="s">
        <v>79</v>
      </c>
      <c r="C181" s="22" t="s">
        <v>2328</v>
      </c>
      <c r="D181" s="22" t="s">
        <v>1709</v>
      </c>
      <c r="E181" s="71">
        <v>43053</v>
      </c>
      <c r="F181" s="71">
        <v>43263</v>
      </c>
      <c r="G181" s="22" t="s">
        <v>1352</v>
      </c>
      <c r="H181" s="22">
        <v>33.84939</v>
      </c>
      <c r="I181" s="22">
        <v>-105.66542800000001</v>
      </c>
      <c r="J181" s="22" t="s">
        <v>873</v>
      </c>
      <c r="K181" s="22" t="s">
        <v>879</v>
      </c>
      <c r="L181" s="22" t="s">
        <v>878</v>
      </c>
      <c r="N181" s="70" t="s">
        <v>3393</v>
      </c>
      <c r="O181" s="70" t="s">
        <v>3394</v>
      </c>
      <c r="Q181" s="22" t="s">
        <v>165</v>
      </c>
      <c r="S181" s="22" t="s">
        <v>155</v>
      </c>
      <c r="W181" s="34">
        <v>65.31</v>
      </c>
      <c r="X181" s="34">
        <v>0.37</v>
      </c>
      <c r="Y181" s="34">
        <v>16.32</v>
      </c>
      <c r="Z181" s="34">
        <v>3.95</v>
      </c>
      <c r="AA181" s="34">
        <v>0.02</v>
      </c>
      <c r="AB181" s="34">
        <v>0.81</v>
      </c>
      <c r="AC181" s="34">
        <v>3.61</v>
      </c>
      <c r="AD181" s="34">
        <v>4.34</v>
      </c>
      <c r="AE181" s="34">
        <v>2.95</v>
      </c>
      <c r="AF181" s="34">
        <v>0.22</v>
      </c>
      <c r="AG181" s="34">
        <v>0.77</v>
      </c>
      <c r="AI181" s="34">
        <v>0.13</v>
      </c>
      <c r="AM181" s="34">
        <v>0.02</v>
      </c>
      <c r="AO181" s="34">
        <f t="shared" si="15"/>
        <v>98.82</v>
      </c>
      <c r="AU181" s="34">
        <v>3.1E-2</v>
      </c>
      <c r="AV181" s="34" t="s">
        <v>82</v>
      </c>
      <c r="AW181" s="34">
        <v>0.2</v>
      </c>
      <c r="AY181" s="34">
        <v>1880</v>
      </c>
      <c r="BA181" s="34">
        <v>0.34</v>
      </c>
      <c r="BC181" s="34" t="s">
        <v>82</v>
      </c>
      <c r="BD181" s="34">
        <v>22</v>
      </c>
      <c r="BE181" s="34">
        <v>10</v>
      </c>
      <c r="BF181" s="34">
        <v>0.56000000000000005</v>
      </c>
      <c r="BG181" s="34">
        <v>29</v>
      </c>
      <c r="BH181" s="34">
        <v>20.2</v>
      </c>
      <c r="BI181" s="34" t="s">
        <v>83</v>
      </c>
      <c r="BJ181" s="34">
        <v>4.4000000000000004</v>
      </c>
      <c r="BK181" s="34">
        <v>1.6E-2</v>
      </c>
      <c r="BL181" s="34">
        <v>2.3E-2</v>
      </c>
      <c r="BM181" s="34">
        <v>10</v>
      </c>
      <c r="BN181" s="34">
        <v>1</v>
      </c>
      <c r="BO181" s="34">
        <v>15</v>
      </c>
      <c r="BP181" s="34">
        <v>3</v>
      </c>
      <c r="BQ181" s="34">
        <v>29</v>
      </c>
      <c r="BR181" s="34">
        <v>49.7</v>
      </c>
      <c r="BT181" s="34">
        <v>0.11</v>
      </c>
      <c r="BU181" s="34">
        <v>2</v>
      </c>
      <c r="BV181" s="34">
        <v>0.2</v>
      </c>
      <c r="BW181" s="34">
        <v>1</v>
      </c>
      <c r="BX181" s="34">
        <v>1030</v>
      </c>
      <c r="BY181" s="34">
        <v>0.7</v>
      </c>
      <c r="BZ181" s="34">
        <v>0.24</v>
      </c>
      <c r="CA181" s="34">
        <v>7.86</v>
      </c>
      <c r="CB181" s="34">
        <v>0.02</v>
      </c>
      <c r="CC181" s="34">
        <v>2.0699999999999998</v>
      </c>
      <c r="CD181" s="34">
        <v>54</v>
      </c>
      <c r="CE181" s="34">
        <v>3</v>
      </c>
      <c r="CF181" s="34">
        <v>19.399999999999999</v>
      </c>
      <c r="CG181" s="34">
        <v>170</v>
      </c>
      <c r="CH181" s="34">
        <v>41</v>
      </c>
      <c r="CI181" s="34">
        <v>45.6</v>
      </c>
      <c r="CJ181" s="34">
        <v>76.3</v>
      </c>
      <c r="CK181" s="34">
        <v>8.1</v>
      </c>
      <c r="CL181" s="34">
        <v>29.6</v>
      </c>
      <c r="CM181" s="34">
        <v>5.14</v>
      </c>
      <c r="CN181" s="34">
        <v>1.67</v>
      </c>
      <c r="CO181" s="34">
        <v>4.16</v>
      </c>
      <c r="CP181" s="34">
        <v>0.55000000000000004</v>
      </c>
      <c r="CQ181" s="34">
        <v>3.49</v>
      </c>
      <c r="CR181" s="34">
        <v>0.64</v>
      </c>
      <c r="CS181" s="34">
        <v>2.0299999999999998</v>
      </c>
      <c r="CT181" s="34">
        <v>0.3</v>
      </c>
      <c r="CU181" s="34">
        <v>2.1</v>
      </c>
      <c r="CV181" s="34">
        <v>0.3</v>
      </c>
      <c r="CW181" s="34">
        <f t="shared" ref="CW181:CW197" si="16">SUM(CI181:CV181)</f>
        <v>179.98</v>
      </c>
    </row>
    <row r="182" spans="1:101" ht="14.25" customHeight="1" x14ac:dyDescent="0.3">
      <c r="A182" s="22" t="s">
        <v>196</v>
      </c>
      <c r="B182" s="22" t="s">
        <v>79</v>
      </c>
      <c r="C182" s="22" t="s">
        <v>2328</v>
      </c>
      <c r="D182" s="22" t="s">
        <v>1709</v>
      </c>
      <c r="E182" s="71">
        <v>43263</v>
      </c>
      <c r="F182" s="71">
        <v>43861</v>
      </c>
      <c r="G182" s="22" t="s">
        <v>197</v>
      </c>
      <c r="H182" s="22">
        <v>33.882936999999998</v>
      </c>
      <c r="I182" s="22">
        <v>-105.65938</v>
      </c>
      <c r="J182" s="22" t="s">
        <v>873</v>
      </c>
      <c r="K182" s="22" t="s">
        <v>879</v>
      </c>
      <c r="L182" s="22" t="s">
        <v>878</v>
      </c>
      <c r="N182" s="70" t="s">
        <v>3393</v>
      </c>
      <c r="O182" s="70" t="s">
        <v>3394</v>
      </c>
      <c r="Q182" s="22" t="s">
        <v>198</v>
      </c>
      <c r="S182" s="22" t="s">
        <v>199</v>
      </c>
      <c r="T182" s="22">
        <v>9.25</v>
      </c>
      <c r="W182" s="34">
        <v>64.75</v>
      </c>
      <c r="X182" s="34">
        <v>0.42</v>
      </c>
      <c r="Y182" s="34">
        <v>13.4</v>
      </c>
      <c r="Z182" s="34">
        <v>3.97</v>
      </c>
      <c r="AA182" s="34">
        <v>0.04</v>
      </c>
      <c r="AB182" s="34">
        <v>1.1599999999999999</v>
      </c>
      <c r="AC182" s="34">
        <v>4.82</v>
      </c>
      <c r="AD182" s="34">
        <v>3.85</v>
      </c>
      <c r="AE182" s="34">
        <v>2.56</v>
      </c>
      <c r="AF182" s="34">
        <v>0.19</v>
      </c>
      <c r="AG182" s="34">
        <v>4.2699999999999996</v>
      </c>
      <c r="AH182" s="34">
        <v>5.1999999999999998E-2</v>
      </c>
      <c r="AI182" s="34">
        <v>0.17</v>
      </c>
      <c r="AM182" s="34">
        <v>0.68</v>
      </c>
      <c r="AO182" s="34">
        <f t="shared" si="15"/>
        <v>100.33200000000001</v>
      </c>
      <c r="AU182" s="34">
        <v>0.156</v>
      </c>
      <c r="AV182" s="34" t="s">
        <v>82</v>
      </c>
      <c r="AW182" s="34">
        <v>11.4</v>
      </c>
      <c r="AY182" s="34">
        <v>1255</v>
      </c>
      <c r="BA182" s="34">
        <v>0.23</v>
      </c>
      <c r="BC182" s="34" t="s">
        <v>82</v>
      </c>
      <c r="BD182" s="34">
        <v>7</v>
      </c>
      <c r="BE182" s="34">
        <v>20</v>
      </c>
      <c r="BF182" s="34">
        <v>1.49</v>
      </c>
      <c r="BG182" s="34">
        <v>54</v>
      </c>
      <c r="BH182" s="34">
        <v>18.100000000000001</v>
      </c>
      <c r="BI182" s="34" t="s">
        <v>83</v>
      </c>
      <c r="BJ182" s="34">
        <v>5.0999999999999996</v>
      </c>
      <c r="BK182" s="34">
        <v>3.7999999999999999E-2</v>
      </c>
      <c r="BL182" s="34">
        <v>2.7E-2</v>
      </c>
      <c r="BM182" s="34">
        <v>10</v>
      </c>
      <c r="BN182" s="34">
        <v>6</v>
      </c>
      <c r="BO182" s="34">
        <v>11.6</v>
      </c>
      <c r="BP182" s="34">
        <v>5</v>
      </c>
      <c r="BQ182" s="34">
        <v>243</v>
      </c>
      <c r="BR182" s="34">
        <v>58.3</v>
      </c>
      <c r="BT182" s="34">
        <v>1.56</v>
      </c>
      <c r="BU182" s="34">
        <v>3.4</v>
      </c>
      <c r="BV182" s="34">
        <v>0.3</v>
      </c>
      <c r="BW182" s="34">
        <v>1</v>
      </c>
      <c r="BX182" s="34">
        <v>583</v>
      </c>
      <c r="BY182" s="34">
        <v>0.6</v>
      </c>
      <c r="BZ182" s="34">
        <v>0.18</v>
      </c>
      <c r="CA182" s="34">
        <v>6.99</v>
      </c>
      <c r="CB182" s="34">
        <v>0.08</v>
      </c>
      <c r="CC182" s="34">
        <v>1.74</v>
      </c>
      <c r="CD182" s="34">
        <v>69</v>
      </c>
      <c r="CE182" s="34">
        <v>3</v>
      </c>
      <c r="CF182" s="34">
        <v>19.600000000000001</v>
      </c>
      <c r="CG182" s="34">
        <v>207</v>
      </c>
      <c r="CH182" s="34">
        <v>98</v>
      </c>
      <c r="CI182" s="34">
        <v>34.6</v>
      </c>
      <c r="CJ182" s="34">
        <v>62.8</v>
      </c>
      <c r="CK182" s="34">
        <v>7.11</v>
      </c>
      <c r="CL182" s="34">
        <v>25.8</v>
      </c>
      <c r="CM182" s="34">
        <v>4.32</v>
      </c>
      <c r="CN182" s="34">
        <v>1.23</v>
      </c>
      <c r="CO182" s="34">
        <v>4.2300000000000004</v>
      </c>
      <c r="CP182" s="34">
        <v>0.56999999999999995</v>
      </c>
      <c r="CQ182" s="34">
        <v>3.57</v>
      </c>
      <c r="CR182" s="34">
        <v>0.7</v>
      </c>
      <c r="CS182" s="34">
        <v>2.29</v>
      </c>
      <c r="CT182" s="34">
        <v>0.32</v>
      </c>
      <c r="CU182" s="34">
        <v>2.16</v>
      </c>
      <c r="CV182" s="34">
        <v>0.35</v>
      </c>
      <c r="CW182" s="34">
        <f t="shared" si="16"/>
        <v>150.04999999999993</v>
      </c>
    </row>
    <row r="183" spans="1:101" ht="14.25" customHeight="1" x14ac:dyDescent="0.3">
      <c r="A183" s="22" t="s">
        <v>200</v>
      </c>
      <c r="B183" s="22" t="s">
        <v>79</v>
      </c>
      <c r="C183" s="22" t="s">
        <v>2328</v>
      </c>
      <c r="D183" s="22" t="s">
        <v>1709</v>
      </c>
      <c r="E183" s="71">
        <v>43263</v>
      </c>
      <c r="F183" s="71">
        <v>43861</v>
      </c>
      <c r="G183" s="22" t="s">
        <v>197</v>
      </c>
      <c r="H183" s="22">
        <v>33.882936999999998</v>
      </c>
      <c r="I183" s="22">
        <v>-105.65938</v>
      </c>
      <c r="J183" s="22" t="s">
        <v>873</v>
      </c>
      <c r="K183" s="22" t="s">
        <v>879</v>
      </c>
      <c r="L183" s="22" t="s">
        <v>878</v>
      </c>
      <c r="N183" s="70" t="s">
        <v>3393</v>
      </c>
      <c r="O183" s="70" t="s">
        <v>3394</v>
      </c>
      <c r="Q183" s="22" t="s">
        <v>198</v>
      </c>
      <c r="S183" s="22" t="s">
        <v>199</v>
      </c>
      <c r="T183" s="22">
        <v>9.25</v>
      </c>
      <c r="W183" s="34">
        <v>69.08</v>
      </c>
      <c r="X183" s="34">
        <v>0.52</v>
      </c>
      <c r="Y183" s="34">
        <v>14.04</v>
      </c>
      <c r="Z183" s="34">
        <v>4.12</v>
      </c>
      <c r="AA183" s="34">
        <v>0.06</v>
      </c>
      <c r="AB183" s="34">
        <v>1.28</v>
      </c>
      <c r="AC183" s="34">
        <v>2.0099999999999998</v>
      </c>
      <c r="AD183" s="34">
        <v>3.69</v>
      </c>
      <c r="AE183" s="34">
        <v>2.6</v>
      </c>
      <c r="AF183" s="34">
        <v>0.15</v>
      </c>
      <c r="AG183" s="34">
        <v>2.52</v>
      </c>
      <c r="AH183" s="34">
        <v>0.121</v>
      </c>
      <c r="AI183" s="34">
        <v>7.0000000000000007E-2</v>
      </c>
      <c r="AM183" s="34">
        <v>0.13</v>
      </c>
      <c r="AO183" s="34">
        <f t="shared" si="15"/>
        <v>100.39099999999998</v>
      </c>
      <c r="AU183" s="34">
        <v>1.2E-2</v>
      </c>
      <c r="AV183" s="34" t="s">
        <v>82</v>
      </c>
      <c r="AW183" s="34">
        <v>5.0999999999999996</v>
      </c>
      <c r="AY183" s="34">
        <v>1325</v>
      </c>
      <c r="BA183" s="34">
        <v>0.2</v>
      </c>
      <c r="BC183" s="34" t="s">
        <v>82</v>
      </c>
      <c r="BD183" s="34">
        <v>8</v>
      </c>
      <c r="BE183" s="34">
        <v>30</v>
      </c>
      <c r="BF183" s="34">
        <v>2.4</v>
      </c>
      <c r="BG183" s="34">
        <v>42</v>
      </c>
      <c r="BH183" s="34">
        <v>19</v>
      </c>
      <c r="BI183" s="34" t="s">
        <v>83</v>
      </c>
      <c r="BJ183" s="34">
        <v>6.5</v>
      </c>
      <c r="BK183" s="34">
        <v>1.4999999999999999E-2</v>
      </c>
      <c r="BL183" s="34">
        <v>2.8000000000000001E-2</v>
      </c>
      <c r="BM183" s="34">
        <v>20</v>
      </c>
      <c r="BN183" s="34">
        <v>26</v>
      </c>
      <c r="BO183" s="34">
        <v>15.1</v>
      </c>
      <c r="BP183" s="34">
        <v>10</v>
      </c>
      <c r="BQ183" s="34">
        <v>140</v>
      </c>
      <c r="BR183" s="34">
        <v>67</v>
      </c>
      <c r="BT183" s="34">
        <v>0.7</v>
      </c>
      <c r="BU183" s="34">
        <v>4.3</v>
      </c>
      <c r="BV183" s="34">
        <v>0.3</v>
      </c>
      <c r="BW183" s="34">
        <v>1</v>
      </c>
      <c r="BX183" s="34">
        <v>565</v>
      </c>
      <c r="BY183" s="34">
        <v>1.2</v>
      </c>
      <c r="BZ183" s="34">
        <v>0.1</v>
      </c>
      <c r="CA183" s="34">
        <v>8.25</v>
      </c>
      <c r="CB183" s="34">
        <v>0.09</v>
      </c>
      <c r="CC183" s="34">
        <v>1.94</v>
      </c>
      <c r="CD183" s="34">
        <v>77</v>
      </c>
      <c r="CE183" s="34">
        <v>2</v>
      </c>
      <c r="CF183" s="34">
        <v>22.7</v>
      </c>
      <c r="CG183" s="34">
        <v>266</v>
      </c>
      <c r="CH183" s="34">
        <v>56</v>
      </c>
      <c r="CI183" s="34">
        <v>46</v>
      </c>
      <c r="CJ183" s="34">
        <v>76.7</v>
      </c>
      <c r="CK183" s="34">
        <v>8.5399999999999991</v>
      </c>
      <c r="CL183" s="34">
        <v>30.3</v>
      </c>
      <c r="CM183" s="34">
        <v>5.96</v>
      </c>
      <c r="CN183" s="34">
        <v>1.26</v>
      </c>
      <c r="CO183" s="34">
        <v>4.58</v>
      </c>
      <c r="CP183" s="34">
        <v>0.68</v>
      </c>
      <c r="CQ183" s="34">
        <v>4.09</v>
      </c>
      <c r="CR183" s="34">
        <v>0.83</v>
      </c>
      <c r="CS183" s="34">
        <v>2.48</v>
      </c>
      <c r="CT183" s="34">
        <v>0.37</v>
      </c>
      <c r="CU183" s="34">
        <v>2.61</v>
      </c>
      <c r="CV183" s="34">
        <v>0.37</v>
      </c>
      <c r="CW183" s="34">
        <f t="shared" si="16"/>
        <v>184.77000000000007</v>
      </c>
    </row>
    <row r="184" spans="1:101" ht="14.25" customHeight="1" x14ac:dyDescent="0.3">
      <c r="A184" s="22" t="s">
        <v>201</v>
      </c>
      <c r="B184" s="22" t="s">
        <v>79</v>
      </c>
      <c r="C184" s="22" t="s">
        <v>2328</v>
      </c>
      <c r="D184" s="22" t="s">
        <v>1709</v>
      </c>
      <c r="E184" s="71">
        <v>43263</v>
      </c>
      <c r="F184" s="71">
        <v>43861</v>
      </c>
      <c r="G184" s="22" t="s">
        <v>197</v>
      </c>
      <c r="H184" s="22">
        <v>33.882936999999998</v>
      </c>
      <c r="I184" s="22">
        <v>-105.65938</v>
      </c>
      <c r="J184" s="22" t="s">
        <v>873</v>
      </c>
      <c r="K184" s="22" t="s">
        <v>879</v>
      </c>
      <c r="L184" s="22" t="s">
        <v>878</v>
      </c>
      <c r="N184" s="70" t="s">
        <v>3393</v>
      </c>
      <c r="O184" s="70" t="s">
        <v>3394</v>
      </c>
      <c r="Q184" s="22" t="s">
        <v>198</v>
      </c>
      <c r="S184" s="22" t="s">
        <v>199</v>
      </c>
      <c r="T184" s="22">
        <v>9.25</v>
      </c>
      <c r="W184" s="34">
        <v>62.08</v>
      </c>
      <c r="X184" s="34">
        <v>0.43</v>
      </c>
      <c r="Y184" s="34">
        <v>13.82</v>
      </c>
      <c r="Z184" s="34">
        <v>4.2699999999999996</v>
      </c>
      <c r="AA184" s="34">
        <v>0.05</v>
      </c>
      <c r="AB184" s="34">
        <v>1.33</v>
      </c>
      <c r="AC184" s="34">
        <v>6.3</v>
      </c>
      <c r="AD184" s="34">
        <v>4.28</v>
      </c>
      <c r="AE184" s="34">
        <v>2.31</v>
      </c>
      <c r="AF184" s="34">
        <v>0.23</v>
      </c>
      <c r="AG184" s="34">
        <v>5.04</v>
      </c>
      <c r="AH184" s="34">
        <v>5.1999999999999998E-2</v>
      </c>
      <c r="AI184" s="34">
        <v>0.01</v>
      </c>
      <c r="AM184" s="34">
        <v>0.98</v>
      </c>
      <c r="AO184" s="34">
        <f t="shared" si="15"/>
        <v>101.18200000000002</v>
      </c>
      <c r="AU184" s="34">
        <v>1.4999999999999999E-2</v>
      </c>
      <c r="AV184" s="34" t="s">
        <v>82</v>
      </c>
      <c r="AW184" s="34">
        <v>2</v>
      </c>
      <c r="AY184" s="34">
        <v>1220</v>
      </c>
      <c r="BA184" s="34">
        <v>0.14000000000000001</v>
      </c>
      <c r="BC184" s="34" t="s">
        <v>82</v>
      </c>
      <c r="BD184" s="34">
        <v>7</v>
      </c>
      <c r="BE184" s="34">
        <v>20</v>
      </c>
      <c r="BF184" s="34">
        <v>1.1599999999999999</v>
      </c>
      <c r="BG184" s="34">
        <v>26</v>
      </c>
      <c r="BH184" s="34">
        <v>18.899999999999999</v>
      </c>
      <c r="BI184" s="34" t="s">
        <v>83</v>
      </c>
      <c r="BJ184" s="34">
        <v>4.3</v>
      </c>
      <c r="BK184" s="34">
        <v>0.01</v>
      </c>
      <c r="BL184" s="34">
        <v>2.5999999999999999E-2</v>
      </c>
      <c r="BM184" s="34">
        <v>10</v>
      </c>
      <c r="BN184" s="34">
        <v>2</v>
      </c>
      <c r="BO184" s="34">
        <v>12.1</v>
      </c>
      <c r="BP184" s="34">
        <v>3</v>
      </c>
      <c r="BQ184" s="34">
        <v>10</v>
      </c>
      <c r="BR184" s="34">
        <v>52.4</v>
      </c>
      <c r="BT184" s="34">
        <v>0.13</v>
      </c>
      <c r="BU184" s="34">
        <v>3.6</v>
      </c>
      <c r="BV184" s="34">
        <v>0.4</v>
      </c>
      <c r="BW184" s="34">
        <v>1</v>
      </c>
      <c r="BX184" s="34">
        <v>638</v>
      </c>
      <c r="BY184" s="34">
        <v>0.8</v>
      </c>
      <c r="BZ184" s="34">
        <v>0.1</v>
      </c>
      <c r="CA184" s="34">
        <v>6.72</v>
      </c>
      <c r="CB184" s="34">
        <v>0.04</v>
      </c>
      <c r="CC184" s="34">
        <v>1.57</v>
      </c>
      <c r="CD184" s="34">
        <v>72</v>
      </c>
      <c r="CE184" s="34">
        <v>2</v>
      </c>
      <c r="CF184" s="34">
        <v>19.600000000000001</v>
      </c>
      <c r="CG184" s="34">
        <v>167</v>
      </c>
      <c r="CH184" s="34">
        <v>30</v>
      </c>
      <c r="CI184" s="34">
        <v>32.700000000000003</v>
      </c>
      <c r="CJ184" s="34">
        <v>58.7</v>
      </c>
      <c r="CK184" s="34">
        <v>6.89</v>
      </c>
      <c r="CL184" s="34">
        <v>25.5</v>
      </c>
      <c r="CM184" s="34">
        <v>5.08</v>
      </c>
      <c r="CN184" s="34">
        <v>1.24</v>
      </c>
      <c r="CO184" s="34">
        <v>3.87</v>
      </c>
      <c r="CP184" s="34">
        <v>0.57999999999999996</v>
      </c>
      <c r="CQ184" s="34">
        <v>3.7</v>
      </c>
      <c r="CR184" s="34">
        <v>0.72</v>
      </c>
      <c r="CS184" s="34">
        <v>2.19</v>
      </c>
      <c r="CT184" s="34">
        <v>0.3</v>
      </c>
      <c r="CU184" s="34">
        <v>2.09</v>
      </c>
      <c r="CV184" s="34">
        <v>0.33</v>
      </c>
      <c r="CW184" s="34">
        <f t="shared" si="16"/>
        <v>143.89000000000004</v>
      </c>
    </row>
    <row r="185" spans="1:101" ht="14.25" customHeight="1" x14ac:dyDescent="0.3">
      <c r="A185" s="22" t="s">
        <v>202</v>
      </c>
      <c r="B185" s="22" t="s">
        <v>79</v>
      </c>
      <c r="C185" s="22" t="s">
        <v>2328</v>
      </c>
      <c r="D185" s="22" t="s">
        <v>1709</v>
      </c>
      <c r="E185" s="71">
        <v>43263</v>
      </c>
      <c r="F185" s="71">
        <v>43861</v>
      </c>
      <c r="G185" s="22" t="s">
        <v>197</v>
      </c>
      <c r="H185" s="22">
        <v>33.882936999999998</v>
      </c>
      <c r="I185" s="22">
        <v>-105.65938</v>
      </c>
      <c r="J185" s="22" t="s">
        <v>873</v>
      </c>
      <c r="K185" s="22" t="s">
        <v>879</v>
      </c>
      <c r="L185" s="22" t="s">
        <v>878</v>
      </c>
      <c r="N185" s="70" t="s">
        <v>3393</v>
      </c>
      <c r="O185" s="70" t="s">
        <v>3394</v>
      </c>
      <c r="Q185" s="22" t="s">
        <v>198</v>
      </c>
      <c r="S185" s="22" t="s">
        <v>199</v>
      </c>
      <c r="T185" s="22">
        <v>9.25</v>
      </c>
      <c r="W185" s="34">
        <v>66.510000000000005</v>
      </c>
      <c r="X185" s="34">
        <v>0.41</v>
      </c>
      <c r="Y185" s="34">
        <v>13.79</v>
      </c>
      <c r="Z185" s="34">
        <v>3.88</v>
      </c>
      <c r="AA185" s="34">
        <v>0.04</v>
      </c>
      <c r="AB185" s="34">
        <v>1.1399999999999999</v>
      </c>
      <c r="AC185" s="34">
        <v>3.87</v>
      </c>
      <c r="AD185" s="34">
        <v>3.94</v>
      </c>
      <c r="AE185" s="34">
        <v>2.62</v>
      </c>
      <c r="AF185" s="34">
        <v>0.21</v>
      </c>
      <c r="AG185" s="34">
        <v>3.42</v>
      </c>
      <c r="AH185" s="34">
        <v>5.0999999999999997E-2</v>
      </c>
      <c r="AI185" s="34">
        <v>0.1</v>
      </c>
      <c r="AM185" s="34">
        <v>0.5</v>
      </c>
      <c r="AO185" s="34">
        <f t="shared" si="15"/>
        <v>100.48100000000001</v>
      </c>
      <c r="AU185" s="34">
        <v>4.2000000000000003E-2</v>
      </c>
      <c r="AV185" s="34" t="s">
        <v>82</v>
      </c>
      <c r="AW185" s="34">
        <v>3.3</v>
      </c>
      <c r="AY185" s="34">
        <v>1265</v>
      </c>
      <c r="BA185" s="34">
        <v>0.25</v>
      </c>
      <c r="BC185" s="34" t="s">
        <v>82</v>
      </c>
      <c r="BD185" s="34">
        <v>6</v>
      </c>
      <c r="BE185" s="34">
        <v>20</v>
      </c>
      <c r="BF185" s="34">
        <v>1.28</v>
      </c>
      <c r="BG185" s="34">
        <v>42</v>
      </c>
      <c r="BH185" s="34">
        <v>18.2</v>
      </c>
      <c r="BI185" s="34" t="s">
        <v>83</v>
      </c>
      <c r="BJ185" s="34">
        <v>5</v>
      </c>
      <c r="BK185" s="34">
        <v>0.01</v>
      </c>
      <c r="BL185" s="34">
        <v>2.7E-2</v>
      </c>
      <c r="BM185" s="34">
        <v>20</v>
      </c>
      <c r="BN185" s="34">
        <v>3</v>
      </c>
      <c r="BO185" s="34">
        <v>11.1</v>
      </c>
      <c r="BP185" s="34">
        <v>6</v>
      </c>
      <c r="BQ185" s="34">
        <v>24</v>
      </c>
      <c r="BR185" s="34">
        <v>57.7</v>
      </c>
      <c r="BT185" s="34">
        <v>0.24</v>
      </c>
      <c r="BU185" s="34">
        <v>3.2</v>
      </c>
      <c r="BV185" s="34">
        <v>0.3</v>
      </c>
      <c r="BW185" s="34">
        <v>1</v>
      </c>
      <c r="BX185" s="34">
        <v>630</v>
      </c>
      <c r="BY185" s="34">
        <v>0.9</v>
      </c>
      <c r="BZ185" s="34">
        <v>0.16</v>
      </c>
      <c r="CA185" s="34">
        <v>7.16</v>
      </c>
      <c r="CB185" s="34">
        <v>0.06</v>
      </c>
      <c r="CC185" s="34">
        <v>1.66</v>
      </c>
      <c r="CD185" s="34">
        <v>68</v>
      </c>
      <c r="CE185" s="34">
        <v>3</v>
      </c>
      <c r="CF185" s="34">
        <v>19.3</v>
      </c>
      <c r="CG185" s="34">
        <v>206</v>
      </c>
      <c r="CH185" s="34">
        <v>32</v>
      </c>
      <c r="CI185" s="34">
        <v>34.200000000000003</v>
      </c>
      <c r="CJ185" s="34">
        <v>62.5</v>
      </c>
      <c r="CK185" s="34">
        <v>7.22</v>
      </c>
      <c r="CL185" s="34">
        <v>27.7</v>
      </c>
      <c r="CM185" s="34">
        <v>4.6900000000000004</v>
      </c>
      <c r="CN185" s="34">
        <v>1.1599999999999999</v>
      </c>
      <c r="CO185" s="34">
        <v>3.86</v>
      </c>
      <c r="CP185" s="34">
        <v>0.61</v>
      </c>
      <c r="CQ185" s="34">
        <v>3.63</v>
      </c>
      <c r="CR185" s="34">
        <v>0.71</v>
      </c>
      <c r="CS185" s="34">
        <v>2.2999999999999998</v>
      </c>
      <c r="CT185" s="34">
        <v>0.31</v>
      </c>
      <c r="CU185" s="34">
        <v>2.16</v>
      </c>
      <c r="CV185" s="34">
        <v>0.34</v>
      </c>
      <c r="CW185" s="34">
        <f t="shared" si="16"/>
        <v>151.39000000000004</v>
      </c>
    </row>
    <row r="186" spans="1:101" ht="14.25" customHeight="1" x14ac:dyDescent="0.3">
      <c r="A186" s="22" t="s">
        <v>203</v>
      </c>
      <c r="B186" s="22" t="s">
        <v>79</v>
      </c>
      <c r="C186" s="22" t="s">
        <v>2328</v>
      </c>
      <c r="D186" s="22" t="s">
        <v>1709</v>
      </c>
      <c r="E186" s="71">
        <v>43269</v>
      </c>
      <c r="F186" s="71">
        <v>43861</v>
      </c>
      <c r="G186" s="22" t="s">
        <v>197</v>
      </c>
      <c r="H186" s="22">
        <v>33.882899999999999</v>
      </c>
      <c r="I186" s="22">
        <v>-105.6575</v>
      </c>
      <c r="J186" s="22" t="s">
        <v>873</v>
      </c>
      <c r="K186" s="22" t="s">
        <v>879</v>
      </c>
      <c r="L186" s="22" t="s">
        <v>878</v>
      </c>
      <c r="N186" s="70" t="s">
        <v>3393</v>
      </c>
      <c r="O186" s="70" t="s">
        <v>3394</v>
      </c>
      <c r="Q186" s="22" t="s">
        <v>198</v>
      </c>
      <c r="W186" s="34">
        <v>67.099999999999994</v>
      </c>
      <c r="X186" s="34">
        <v>0.44</v>
      </c>
      <c r="Y186" s="34">
        <v>15.54</v>
      </c>
      <c r="Z186" s="34">
        <v>4.38</v>
      </c>
      <c r="AA186" s="34">
        <v>0.05</v>
      </c>
      <c r="AB186" s="34">
        <v>1.2</v>
      </c>
      <c r="AC186" s="34">
        <v>1.74</v>
      </c>
      <c r="AD186" s="34">
        <v>3.88</v>
      </c>
      <c r="AE186" s="34">
        <v>2.71</v>
      </c>
      <c r="AF186" s="34">
        <v>0.23</v>
      </c>
      <c r="AG186" s="34">
        <v>2.35</v>
      </c>
      <c r="AH186" s="34">
        <v>5.5E-2</v>
      </c>
      <c r="AI186" s="34">
        <v>0.01</v>
      </c>
      <c r="AM186" s="34">
        <v>7.0000000000000007E-2</v>
      </c>
      <c r="AO186" s="34">
        <f t="shared" si="15"/>
        <v>99.754999999999967</v>
      </c>
      <c r="AU186" s="34">
        <v>0.115</v>
      </c>
      <c r="AV186" s="34" t="s">
        <v>82</v>
      </c>
      <c r="AW186" s="34">
        <v>2.8</v>
      </c>
      <c r="AY186" s="34">
        <v>1280</v>
      </c>
      <c r="BA186" s="34">
        <v>0.28000000000000003</v>
      </c>
      <c r="BC186" s="34" t="s">
        <v>82</v>
      </c>
      <c r="BD186" s="34">
        <v>8</v>
      </c>
      <c r="BE186" s="34">
        <v>20</v>
      </c>
      <c r="BF186" s="34">
        <v>1.84</v>
      </c>
      <c r="BG186" s="34">
        <v>43</v>
      </c>
      <c r="BH186" s="34">
        <v>21.3</v>
      </c>
      <c r="BI186" s="34" t="s">
        <v>83</v>
      </c>
      <c r="BJ186" s="34">
        <v>5</v>
      </c>
      <c r="BK186" s="34">
        <v>1.2999999999999999E-2</v>
      </c>
      <c r="BL186" s="34">
        <v>3.5000000000000003E-2</v>
      </c>
      <c r="BM186" s="34">
        <v>20</v>
      </c>
      <c r="BN186" s="34">
        <v>4</v>
      </c>
      <c r="BO186" s="34">
        <v>12.3</v>
      </c>
      <c r="BP186" s="34">
        <v>11</v>
      </c>
      <c r="BQ186" s="34">
        <v>20</v>
      </c>
      <c r="BR186" s="34">
        <v>67.599999999999994</v>
      </c>
      <c r="BT186" s="34">
        <v>0.18</v>
      </c>
      <c r="BU186" s="34">
        <v>4.4000000000000004</v>
      </c>
      <c r="BV186" s="34">
        <v>0.2</v>
      </c>
      <c r="BW186" s="34">
        <v>2</v>
      </c>
      <c r="BX186" s="34">
        <v>600</v>
      </c>
      <c r="BY186" s="34">
        <v>1</v>
      </c>
      <c r="BZ186" s="34">
        <v>0.21</v>
      </c>
      <c r="CA186" s="34">
        <v>7.57</v>
      </c>
      <c r="CB186" s="34">
        <v>0.09</v>
      </c>
      <c r="CC186" s="34">
        <v>1.73</v>
      </c>
      <c r="CD186" s="34">
        <v>73</v>
      </c>
      <c r="CE186" s="34">
        <v>3</v>
      </c>
      <c r="CF186" s="34">
        <v>21.6</v>
      </c>
      <c r="CG186" s="34">
        <v>192</v>
      </c>
      <c r="CH186" s="34">
        <v>40</v>
      </c>
      <c r="CI186" s="34">
        <v>34.799999999999997</v>
      </c>
      <c r="CJ186" s="34">
        <v>64</v>
      </c>
      <c r="CK186" s="34">
        <v>7.44</v>
      </c>
      <c r="CL186" s="34">
        <v>27.6</v>
      </c>
      <c r="CM186" s="34">
        <v>5.28</v>
      </c>
      <c r="CN186" s="34">
        <v>1.37</v>
      </c>
      <c r="CO186" s="34">
        <v>4.5</v>
      </c>
      <c r="CP186" s="34">
        <v>0.65</v>
      </c>
      <c r="CQ186" s="34">
        <v>4.09</v>
      </c>
      <c r="CR186" s="34">
        <v>0.8</v>
      </c>
      <c r="CS186" s="34">
        <v>2.36</v>
      </c>
      <c r="CT186" s="34">
        <v>0.36</v>
      </c>
      <c r="CU186" s="34">
        <v>2.65</v>
      </c>
      <c r="CV186" s="34">
        <v>0.39</v>
      </c>
      <c r="CW186" s="34">
        <f t="shared" si="16"/>
        <v>156.29000000000005</v>
      </c>
    </row>
    <row r="187" spans="1:101" ht="14.25" customHeight="1" x14ac:dyDescent="0.3">
      <c r="A187" s="22">
        <v>245</v>
      </c>
      <c r="B187" s="22" t="s">
        <v>79</v>
      </c>
      <c r="C187" s="22" t="s">
        <v>2328</v>
      </c>
      <c r="D187" s="22" t="s">
        <v>1639</v>
      </c>
      <c r="E187" s="22">
        <v>1991</v>
      </c>
      <c r="F187" s="22">
        <v>1991</v>
      </c>
      <c r="G187" s="22" t="s">
        <v>1639</v>
      </c>
      <c r="H187" s="22">
        <v>33.839042999999997</v>
      </c>
      <c r="I187" s="22">
        <v>-105.667531</v>
      </c>
      <c r="J187" s="22" t="s">
        <v>873</v>
      </c>
      <c r="K187" s="22" t="s">
        <v>879</v>
      </c>
      <c r="L187" s="22" t="s">
        <v>878</v>
      </c>
      <c r="M187" s="22" t="s">
        <v>1641</v>
      </c>
      <c r="N187" s="70" t="s">
        <v>3393</v>
      </c>
      <c r="O187" s="70" t="s">
        <v>3394</v>
      </c>
      <c r="P187" s="22" t="s">
        <v>119</v>
      </c>
      <c r="R187" s="22">
        <v>2.5</v>
      </c>
      <c r="S187" s="22" t="s">
        <v>88</v>
      </c>
      <c r="AU187" s="34">
        <v>0.79</v>
      </c>
      <c r="CE187" s="34">
        <v>5</v>
      </c>
      <c r="CI187" s="34">
        <v>33</v>
      </c>
      <c r="CJ187" s="34">
        <v>91</v>
      </c>
      <c r="CM187" s="34">
        <v>6.8</v>
      </c>
      <c r="CP187" s="34">
        <v>0.7</v>
      </c>
      <c r="CU187" s="34">
        <v>3</v>
      </c>
      <c r="CV187" s="34">
        <v>0.7</v>
      </c>
      <c r="CW187" s="34">
        <f t="shared" si="16"/>
        <v>135.19999999999999</v>
      </c>
    </row>
    <row r="188" spans="1:101" ht="14.25" customHeight="1" x14ac:dyDescent="0.3">
      <c r="A188" s="22">
        <v>246</v>
      </c>
      <c r="B188" s="22" t="s">
        <v>79</v>
      </c>
      <c r="C188" s="22" t="s">
        <v>2328</v>
      </c>
      <c r="D188" s="22" t="s">
        <v>1639</v>
      </c>
      <c r="E188" s="22">
        <v>1991</v>
      </c>
      <c r="F188" s="22">
        <v>1991</v>
      </c>
      <c r="G188" s="22" t="s">
        <v>1639</v>
      </c>
      <c r="H188" s="22">
        <v>33.839042999999997</v>
      </c>
      <c r="I188" s="22">
        <v>-105.667531</v>
      </c>
      <c r="J188" s="22" t="s">
        <v>873</v>
      </c>
      <c r="K188" s="22" t="s">
        <v>879</v>
      </c>
      <c r="L188" s="22" t="s">
        <v>878</v>
      </c>
      <c r="M188" s="22" t="s">
        <v>1640</v>
      </c>
      <c r="N188" s="70" t="s">
        <v>3393</v>
      </c>
      <c r="O188" s="70" t="s">
        <v>3394</v>
      </c>
      <c r="P188" s="22" t="s">
        <v>119</v>
      </c>
      <c r="R188" s="22">
        <v>1.5</v>
      </c>
      <c r="S188" s="22" t="s">
        <v>88</v>
      </c>
      <c r="AU188" s="34">
        <v>7.8E-2</v>
      </c>
      <c r="CE188" s="34">
        <v>1</v>
      </c>
      <c r="CI188" s="34">
        <v>40</v>
      </c>
      <c r="CJ188" s="34">
        <v>83</v>
      </c>
      <c r="CM188" s="34">
        <v>6.1</v>
      </c>
      <c r="CP188" s="34">
        <v>0.8</v>
      </c>
      <c r="CU188" s="34">
        <v>2</v>
      </c>
      <c r="CV188" s="34">
        <v>0.6</v>
      </c>
      <c r="CW188" s="34">
        <f t="shared" si="16"/>
        <v>132.5</v>
      </c>
    </row>
    <row r="189" spans="1:101" ht="14.25" customHeight="1" x14ac:dyDescent="0.3">
      <c r="A189" s="22">
        <v>247</v>
      </c>
      <c r="B189" s="22" t="s">
        <v>79</v>
      </c>
      <c r="C189" s="22" t="s">
        <v>2328</v>
      </c>
      <c r="D189" s="22" t="s">
        <v>1639</v>
      </c>
      <c r="E189" s="22">
        <v>1991</v>
      </c>
      <c r="F189" s="22">
        <v>1991</v>
      </c>
      <c r="G189" s="22" t="s">
        <v>1639</v>
      </c>
      <c r="H189" s="22">
        <v>33.839042999999997</v>
      </c>
      <c r="I189" s="22">
        <v>-105.667531</v>
      </c>
      <c r="J189" s="22" t="s">
        <v>873</v>
      </c>
      <c r="K189" s="22" t="s">
        <v>879</v>
      </c>
      <c r="L189" s="22" t="s">
        <v>878</v>
      </c>
      <c r="M189" s="22" t="s">
        <v>1642</v>
      </c>
      <c r="N189" s="70" t="s">
        <v>3393</v>
      </c>
      <c r="O189" s="70" t="s">
        <v>3394</v>
      </c>
      <c r="P189" s="22" t="s">
        <v>119</v>
      </c>
      <c r="R189" s="22">
        <v>1.5</v>
      </c>
      <c r="S189" s="22" t="s">
        <v>88</v>
      </c>
      <c r="AU189" s="34">
        <v>0.11</v>
      </c>
      <c r="CI189" s="34">
        <v>41</v>
      </c>
      <c r="CJ189" s="34">
        <v>100</v>
      </c>
      <c r="CM189" s="34">
        <v>7.8</v>
      </c>
      <c r="CP189" s="34">
        <v>0.9</v>
      </c>
      <c r="CU189" s="34">
        <v>2</v>
      </c>
      <c r="CV189" s="34">
        <v>0.7</v>
      </c>
      <c r="CW189" s="34">
        <f t="shared" si="16"/>
        <v>152.4</v>
      </c>
    </row>
    <row r="190" spans="1:101" ht="14.25" customHeight="1" x14ac:dyDescent="0.3">
      <c r="A190" s="22">
        <v>248</v>
      </c>
      <c r="B190" s="22" t="s">
        <v>79</v>
      </c>
      <c r="C190" s="22" t="s">
        <v>2328</v>
      </c>
      <c r="D190" s="22" t="s">
        <v>1639</v>
      </c>
      <c r="E190" s="22">
        <v>1991</v>
      </c>
      <c r="F190" s="22">
        <v>1991</v>
      </c>
      <c r="G190" s="22" t="s">
        <v>1639</v>
      </c>
      <c r="H190" s="22">
        <v>33.839042999999997</v>
      </c>
      <c r="I190" s="22">
        <v>-105.667531</v>
      </c>
      <c r="J190" s="22" t="s">
        <v>873</v>
      </c>
      <c r="K190" s="22" t="s">
        <v>879</v>
      </c>
      <c r="L190" s="22" t="s">
        <v>878</v>
      </c>
      <c r="M190" s="22" t="s">
        <v>1642</v>
      </c>
      <c r="N190" s="70" t="s">
        <v>3393</v>
      </c>
      <c r="O190" s="70" t="s">
        <v>3394</v>
      </c>
      <c r="P190" s="22" t="s">
        <v>119</v>
      </c>
      <c r="S190" s="22" t="s">
        <v>88</v>
      </c>
      <c r="AU190" s="34">
        <v>0.47399999999999998</v>
      </c>
      <c r="CE190" s="34">
        <v>6</v>
      </c>
      <c r="CI190" s="34">
        <v>34</v>
      </c>
      <c r="CJ190" s="34">
        <v>82</v>
      </c>
      <c r="CM190" s="34">
        <v>7</v>
      </c>
      <c r="CP190" s="34">
        <v>0.6</v>
      </c>
      <c r="CU190" s="34">
        <v>2</v>
      </c>
      <c r="CV190" s="34">
        <v>0.5</v>
      </c>
      <c r="CW190" s="34">
        <f t="shared" si="16"/>
        <v>126.1</v>
      </c>
    </row>
    <row r="191" spans="1:101" ht="14.25" customHeight="1" x14ac:dyDescent="0.3">
      <c r="A191" s="22">
        <v>249</v>
      </c>
      <c r="B191" s="22" t="s">
        <v>79</v>
      </c>
      <c r="C191" s="22" t="s">
        <v>2328</v>
      </c>
      <c r="D191" s="22" t="s">
        <v>1639</v>
      </c>
      <c r="E191" s="22">
        <v>1991</v>
      </c>
      <c r="F191" s="22">
        <v>1991</v>
      </c>
      <c r="G191" s="22" t="s">
        <v>1639</v>
      </c>
      <c r="H191" s="22">
        <v>33.839042999999997</v>
      </c>
      <c r="I191" s="22">
        <v>-105.667531</v>
      </c>
      <c r="J191" s="22" t="s">
        <v>873</v>
      </c>
      <c r="K191" s="22" t="s">
        <v>879</v>
      </c>
      <c r="L191" s="22" t="s">
        <v>878</v>
      </c>
      <c r="M191" s="22" t="s">
        <v>1642</v>
      </c>
      <c r="N191" s="70" t="s">
        <v>3393</v>
      </c>
      <c r="O191" s="70" t="s">
        <v>3394</v>
      </c>
      <c r="P191" s="22" t="s">
        <v>829</v>
      </c>
      <c r="R191" s="22">
        <v>3.3</v>
      </c>
      <c r="S191" s="22" t="s">
        <v>88</v>
      </c>
      <c r="AU191" s="34">
        <v>1.39</v>
      </c>
      <c r="CE191" s="34">
        <v>149</v>
      </c>
      <c r="CI191" s="34">
        <v>26</v>
      </c>
      <c r="CJ191" s="34">
        <v>50</v>
      </c>
      <c r="CM191" s="34">
        <v>5.7</v>
      </c>
      <c r="CP191" s="34">
        <v>0.7</v>
      </c>
      <c r="CU191" s="34">
        <v>3</v>
      </c>
      <c r="CV191" s="34">
        <v>0.6</v>
      </c>
      <c r="CW191" s="34">
        <f t="shared" si="16"/>
        <v>86</v>
      </c>
    </row>
    <row r="192" spans="1:101" ht="14.25" customHeight="1" x14ac:dyDescent="0.3">
      <c r="A192" s="22">
        <v>255</v>
      </c>
      <c r="B192" s="22" t="s">
        <v>79</v>
      </c>
      <c r="C192" s="22" t="s">
        <v>2328</v>
      </c>
      <c r="D192" s="22" t="s">
        <v>1639</v>
      </c>
      <c r="E192" s="22">
        <v>1991</v>
      </c>
      <c r="F192" s="22">
        <v>1991</v>
      </c>
      <c r="G192" s="22" t="s">
        <v>1639</v>
      </c>
      <c r="H192" s="22">
        <v>33.853800999999997</v>
      </c>
      <c r="I192" s="22">
        <v>-105.67697</v>
      </c>
      <c r="J192" s="22" t="s">
        <v>873</v>
      </c>
      <c r="K192" s="22" t="s">
        <v>879</v>
      </c>
      <c r="L192" s="22" t="s">
        <v>878</v>
      </c>
      <c r="M192" s="22" t="s">
        <v>1641</v>
      </c>
      <c r="N192" s="70" t="s">
        <v>3393</v>
      </c>
      <c r="O192" s="70" t="s">
        <v>3394</v>
      </c>
      <c r="P192" s="22" t="s">
        <v>119</v>
      </c>
      <c r="R192" s="22">
        <v>1.5</v>
      </c>
      <c r="S192" s="22" t="s">
        <v>189</v>
      </c>
      <c r="AU192" s="34">
        <v>0.02</v>
      </c>
      <c r="CI192" s="34">
        <v>31</v>
      </c>
      <c r="CJ192" s="34">
        <v>67</v>
      </c>
      <c r="CM192" s="34">
        <v>5.3</v>
      </c>
      <c r="CP192" s="34">
        <v>0.8</v>
      </c>
      <c r="CU192" s="34">
        <v>2</v>
      </c>
      <c r="CV192" s="34">
        <v>0.3</v>
      </c>
      <c r="CW192" s="34">
        <f t="shared" si="16"/>
        <v>106.39999999999999</v>
      </c>
    </row>
    <row r="193" spans="1:101" ht="14.25" customHeight="1" x14ac:dyDescent="0.3">
      <c r="A193" s="22">
        <v>256</v>
      </c>
      <c r="B193" s="22" t="s">
        <v>79</v>
      </c>
      <c r="C193" s="22" t="s">
        <v>2328</v>
      </c>
      <c r="D193" s="22" t="s">
        <v>1639</v>
      </c>
      <c r="E193" s="22">
        <v>1991</v>
      </c>
      <c r="F193" s="22">
        <v>1991</v>
      </c>
      <c r="G193" s="22" t="s">
        <v>1639</v>
      </c>
      <c r="H193" s="22">
        <v>33.853800999999997</v>
      </c>
      <c r="I193" s="22">
        <v>-105.67697</v>
      </c>
      <c r="J193" s="22" t="s">
        <v>873</v>
      </c>
      <c r="K193" s="22" t="s">
        <v>879</v>
      </c>
      <c r="L193" s="22" t="s">
        <v>878</v>
      </c>
      <c r="M193" s="22" t="s">
        <v>1641</v>
      </c>
      <c r="N193" s="70" t="s">
        <v>3393</v>
      </c>
      <c r="O193" s="70" t="s">
        <v>3394</v>
      </c>
      <c r="P193" s="22" t="s">
        <v>119</v>
      </c>
      <c r="R193" s="22">
        <v>2</v>
      </c>
      <c r="S193" s="22" t="s">
        <v>189</v>
      </c>
      <c r="AU193" s="34">
        <v>1.4999999999999999E-2</v>
      </c>
      <c r="CE193" s="34">
        <v>3</v>
      </c>
      <c r="CI193" s="34">
        <v>32</v>
      </c>
      <c r="CJ193" s="34">
        <v>64</v>
      </c>
      <c r="CM193" s="34">
        <v>5.3</v>
      </c>
      <c r="CP193" s="34">
        <v>0.7</v>
      </c>
      <c r="CU193" s="34">
        <v>2</v>
      </c>
      <c r="CV193" s="34">
        <v>0.4</v>
      </c>
      <c r="CW193" s="34">
        <f t="shared" si="16"/>
        <v>104.4</v>
      </c>
    </row>
    <row r="194" spans="1:101" ht="14.25" customHeight="1" x14ac:dyDescent="0.3">
      <c r="A194" s="22">
        <v>257</v>
      </c>
      <c r="B194" s="22" t="s">
        <v>79</v>
      </c>
      <c r="C194" s="22" t="s">
        <v>2328</v>
      </c>
      <c r="D194" s="22" t="s">
        <v>1639</v>
      </c>
      <c r="E194" s="22">
        <v>1991</v>
      </c>
      <c r="F194" s="22">
        <v>1991</v>
      </c>
      <c r="G194" s="22" t="s">
        <v>1639</v>
      </c>
      <c r="H194" s="22">
        <v>33.853800999999997</v>
      </c>
      <c r="I194" s="22">
        <v>-105.67697</v>
      </c>
      <c r="J194" s="22" t="s">
        <v>873</v>
      </c>
      <c r="K194" s="22" t="s">
        <v>879</v>
      </c>
      <c r="L194" s="22" t="s">
        <v>878</v>
      </c>
      <c r="M194" s="22" t="s">
        <v>1643</v>
      </c>
      <c r="N194" s="70" t="s">
        <v>3393</v>
      </c>
      <c r="O194" s="70" t="s">
        <v>3394</v>
      </c>
      <c r="P194" s="22" t="s">
        <v>119</v>
      </c>
      <c r="R194" s="22">
        <v>3</v>
      </c>
      <c r="S194" s="22" t="s">
        <v>189</v>
      </c>
      <c r="AU194" s="34">
        <v>5.2999999999999999E-2</v>
      </c>
      <c r="CE194" s="34">
        <v>2</v>
      </c>
      <c r="CI194" s="34">
        <v>30</v>
      </c>
      <c r="CJ194" s="34">
        <v>68</v>
      </c>
      <c r="CM194" s="34">
        <v>5.7</v>
      </c>
      <c r="CP194" s="34">
        <v>0.9</v>
      </c>
      <c r="CU194" s="34">
        <v>2</v>
      </c>
      <c r="CV194" s="34">
        <v>0.4</v>
      </c>
      <c r="CW194" s="34">
        <f t="shared" si="16"/>
        <v>107.00000000000001</v>
      </c>
    </row>
    <row r="195" spans="1:101" ht="14.25" customHeight="1" x14ac:dyDescent="0.3">
      <c r="A195" s="22">
        <v>258</v>
      </c>
      <c r="B195" s="22" t="s">
        <v>79</v>
      </c>
      <c r="C195" s="22" t="s">
        <v>2328</v>
      </c>
      <c r="D195" s="22" t="s">
        <v>1639</v>
      </c>
      <c r="E195" s="22">
        <v>1991</v>
      </c>
      <c r="F195" s="22">
        <v>1991</v>
      </c>
      <c r="G195" s="22" t="s">
        <v>1639</v>
      </c>
      <c r="H195" s="22">
        <v>33.853800999999997</v>
      </c>
      <c r="I195" s="22">
        <v>-105.67697</v>
      </c>
      <c r="J195" s="22" t="s">
        <v>873</v>
      </c>
      <c r="K195" s="22" t="s">
        <v>879</v>
      </c>
      <c r="L195" s="22" t="s">
        <v>878</v>
      </c>
      <c r="M195" s="22" t="s">
        <v>1643</v>
      </c>
      <c r="N195" s="70" t="s">
        <v>3393</v>
      </c>
      <c r="O195" s="70" t="s">
        <v>3394</v>
      </c>
      <c r="P195" s="22" t="s">
        <v>119</v>
      </c>
      <c r="R195" s="22">
        <v>1.5</v>
      </c>
      <c r="S195" s="22" t="s">
        <v>189</v>
      </c>
      <c r="AU195" s="34">
        <v>1.2999999999999999E-2</v>
      </c>
      <c r="CE195" s="34">
        <v>3</v>
      </c>
      <c r="CI195" s="34">
        <v>47</v>
      </c>
      <c r="CJ195" s="34">
        <v>81</v>
      </c>
      <c r="CM195" s="34">
        <v>6.8</v>
      </c>
      <c r="CP195" s="34">
        <v>0.9</v>
      </c>
      <c r="CU195" s="34">
        <v>3</v>
      </c>
      <c r="CV195" s="34">
        <v>0.4</v>
      </c>
      <c r="CW195" s="34">
        <f t="shared" si="16"/>
        <v>139.10000000000002</v>
      </c>
    </row>
    <row r="196" spans="1:101" ht="14.25" customHeight="1" x14ac:dyDescent="0.3">
      <c r="A196" s="22">
        <v>259</v>
      </c>
      <c r="B196" s="22" t="s">
        <v>79</v>
      </c>
      <c r="C196" s="22" t="s">
        <v>2328</v>
      </c>
      <c r="D196" s="22" t="s">
        <v>1639</v>
      </c>
      <c r="E196" s="22">
        <v>1991</v>
      </c>
      <c r="F196" s="22">
        <v>1991</v>
      </c>
      <c r="G196" s="22" t="s">
        <v>1639</v>
      </c>
      <c r="H196" s="22">
        <v>33.853800999999997</v>
      </c>
      <c r="I196" s="22">
        <v>-105.67697</v>
      </c>
      <c r="J196" s="22" t="s">
        <v>873</v>
      </c>
      <c r="K196" s="22" t="s">
        <v>879</v>
      </c>
      <c r="L196" s="22" t="s">
        <v>878</v>
      </c>
      <c r="M196" s="22" t="s">
        <v>1644</v>
      </c>
      <c r="N196" s="70" t="s">
        <v>3393</v>
      </c>
      <c r="O196" s="70" t="s">
        <v>3394</v>
      </c>
      <c r="P196" s="22" t="s">
        <v>119</v>
      </c>
      <c r="R196" s="22">
        <v>1.5</v>
      </c>
      <c r="S196" s="22" t="s">
        <v>189</v>
      </c>
      <c r="AU196" s="34">
        <v>0.2</v>
      </c>
      <c r="CE196" s="34">
        <v>2</v>
      </c>
      <c r="CI196" s="34">
        <v>23</v>
      </c>
      <c r="CJ196" s="34">
        <v>47</v>
      </c>
      <c r="CM196" s="34">
        <v>5.3</v>
      </c>
      <c r="CP196" s="34">
        <v>0.5</v>
      </c>
      <c r="CU196" s="34">
        <v>3</v>
      </c>
      <c r="CV196" s="34">
        <v>0.4</v>
      </c>
      <c r="CW196" s="34">
        <f t="shared" si="16"/>
        <v>79.2</v>
      </c>
    </row>
    <row r="197" spans="1:101" ht="14.25" customHeight="1" x14ac:dyDescent="0.3">
      <c r="A197" s="22">
        <v>260</v>
      </c>
      <c r="B197" s="22" t="s">
        <v>79</v>
      </c>
      <c r="C197" s="22" t="s">
        <v>2328</v>
      </c>
      <c r="D197" s="22" t="s">
        <v>1639</v>
      </c>
      <c r="E197" s="22">
        <v>1991</v>
      </c>
      <c r="F197" s="22">
        <v>1991</v>
      </c>
      <c r="G197" s="22" t="s">
        <v>1639</v>
      </c>
      <c r="H197" s="22">
        <v>33.853800999999997</v>
      </c>
      <c r="I197" s="22">
        <v>-105.67697</v>
      </c>
      <c r="J197" s="22" t="s">
        <v>873</v>
      </c>
      <c r="K197" s="22" t="s">
        <v>879</v>
      </c>
      <c r="L197" s="22" t="s">
        <v>878</v>
      </c>
      <c r="M197" s="22" t="s">
        <v>1644</v>
      </c>
      <c r="N197" s="70" t="s">
        <v>3393</v>
      </c>
      <c r="O197" s="70" t="s">
        <v>3394</v>
      </c>
      <c r="P197" s="22" t="s">
        <v>119</v>
      </c>
      <c r="R197" s="22">
        <v>2</v>
      </c>
      <c r="S197" s="22" t="s">
        <v>189</v>
      </c>
      <c r="AU197" s="34">
        <v>3.5000000000000003E-2</v>
      </c>
      <c r="CE197" s="34">
        <v>3</v>
      </c>
      <c r="CI197" s="34">
        <v>25</v>
      </c>
      <c r="CJ197" s="34">
        <v>59</v>
      </c>
      <c r="CM197" s="34">
        <v>6.5</v>
      </c>
      <c r="CP197" s="34">
        <v>0.7</v>
      </c>
      <c r="CU197" s="34">
        <v>3</v>
      </c>
      <c r="CV197" s="34">
        <v>0.4</v>
      </c>
      <c r="CW197" s="34">
        <f t="shared" si="16"/>
        <v>94.600000000000009</v>
      </c>
    </row>
    <row r="198" spans="1:101" ht="14.25" customHeight="1" x14ac:dyDescent="0.3">
      <c r="A198" s="22">
        <v>261</v>
      </c>
      <c r="B198" s="22" t="s">
        <v>79</v>
      </c>
      <c r="C198" s="22" t="s">
        <v>2328</v>
      </c>
      <c r="D198" s="22" t="s">
        <v>1639</v>
      </c>
      <c r="E198" s="22">
        <v>1991</v>
      </c>
      <c r="F198" s="22">
        <v>1991</v>
      </c>
      <c r="G198" s="22" t="s">
        <v>1639</v>
      </c>
      <c r="H198" s="22">
        <v>33.853800999999997</v>
      </c>
      <c r="I198" s="22">
        <v>-105.67697</v>
      </c>
      <c r="J198" s="22" t="s">
        <v>873</v>
      </c>
      <c r="K198" s="22" t="s">
        <v>879</v>
      </c>
      <c r="L198" s="22" t="s">
        <v>878</v>
      </c>
      <c r="M198" s="22" t="s">
        <v>1644</v>
      </c>
      <c r="N198" s="70" t="s">
        <v>3393</v>
      </c>
      <c r="O198" s="70" t="s">
        <v>3394</v>
      </c>
      <c r="P198" s="22" t="s">
        <v>119</v>
      </c>
      <c r="R198" s="22">
        <v>1.5</v>
      </c>
      <c r="S198" s="22" t="s">
        <v>189</v>
      </c>
      <c r="AU198" s="34">
        <v>0.12</v>
      </c>
      <c r="CE198" s="34">
        <v>48</v>
      </c>
      <c r="CI198" s="34">
        <v>6</v>
      </c>
      <c r="CJ198" s="34">
        <v>15</v>
      </c>
      <c r="CM198" s="34">
        <v>4.0999999999999996</v>
      </c>
      <c r="CP198" s="34">
        <v>0.7</v>
      </c>
      <c r="CU198" s="34">
        <v>2</v>
      </c>
    </row>
    <row r="199" spans="1:101" ht="14.25" customHeight="1" x14ac:dyDescent="0.3">
      <c r="A199" s="22">
        <v>262</v>
      </c>
      <c r="B199" s="22" t="s">
        <v>79</v>
      </c>
      <c r="C199" s="22" t="s">
        <v>2328</v>
      </c>
      <c r="D199" s="22" t="s">
        <v>1639</v>
      </c>
      <c r="E199" s="22">
        <v>1991</v>
      </c>
      <c r="F199" s="22">
        <v>1991</v>
      </c>
      <c r="G199" s="22" t="s">
        <v>1639</v>
      </c>
      <c r="H199" s="22">
        <v>33.853800999999997</v>
      </c>
      <c r="I199" s="22">
        <v>-105.67697</v>
      </c>
      <c r="J199" s="22" t="s">
        <v>873</v>
      </c>
      <c r="K199" s="22" t="s">
        <v>879</v>
      </c>
      <c r="L199" s="22" t="s">
        <v>878</v>
      </c>
      <c r="M199" s="22" t="s">
        <v>1644</v>
      </c>
      <c r="N199" s="70" t="s">
        <v>3393</v>
      </c>
      <c r="O199" s="70" t="s">
        <v>3394</v>
      </c>
      <c r="P199" s="22" t="s">
        <v>119</v>
      </c>
      <c r="R199" s="22">
        <v>1.5</v>
      </c>
      <c r="S199" s="22" t="s">
        <v>189</v>
      </c>
      <c r="AU199" s="34">
        <v>0.05</v>
      </c>
      <c r="CE199" s="34">
        <v>4</v>
      </c>
      <c r="CI199" s="34">
        <v>3</v>
      </c>
      <c r="CJ199" s="34">
        <v>15</v>
      </c>
      <c r="CM199" s="34">
        <v>2.9</v>
      </c>
      <c r="CU199" s="34">
        <v>2</v>
      </c>
      <c r="CV199" s="34">
        <v>0.6</v>
      </c>
    </row>
    <row r="200" spans="1:101" ht="14.25" customHeight="1" x14ac:dyDescent="0.3">
      <c r="A200" s="22">
        <v>263</v>
      </c>
      <c r="B200" s="22" t="s">
        <v>79</v>
      </c>
      <c r="C200" s="22" t="s">
        <v>2328</v>
      </c>
      <c r="D200" s="22" t="s">
        <v>1639</v>
      </c>
      <c r="E200" s="22">
        <v>1991</v>
      </c>
      <c r="F200" s="22">
        <v>1991</v>
      </c>
      <c r="G200" s="22" t="s">
        <v>1639</v>
      </c>
      <c r="H200" s="22">
        <v>33.853800999999997</v>
      </c>
      <c r="I200" s="22">
        <v>-105.67697</v>
      </c>
      <c r="J200" s="22" t="s">
        <v>873</v>
      </c>
      <c r="K200" s="22" t="s">
        <v>879</v>
      </c>
      <c r="L200" s="22" t="s">
        <v>878</v>
      </c>
      <c r="M200" s="22" t="s">
        <v>1645</v>
      </c>
      <c r="N200" s="70" t="s">
        <v>3393</v>
      </c>
      <c r="O200" s="70" t="s">
        <v>3394</v>
      </c>
      <c r="P200" s="22" t="s">
        <v>119</v>
      </c>
      <c r="R200" s="22">
        <v>1.5</v>
      </c>
      <c r="S200" s="22" t="s">
        <v>189</v>
      </c>
      <c r="AU200" s="34">
        <v>7.0000000000000001E-3</v>
      </c>
      <c r="AV200" s="34">
        <v>4</v>
      </c>
      <c r="CI200" s="34">
        <v>31</v>
      </c>
      <c r="CJ200" s="34">
        <v>72</v>
      </c>
      <c r="CM200" s="34">
        <v>7</v>
      </c>
      <c r="CP200" s="34">
        <v>0.9</v>
      </c>
      <c r="CU200" s="34">
        <v>3</v>
      </c>
      <c r="CV200" s="34">
        <v>0.5</v>
      </c>
    </row>
    <row r="201" spans="1:101" ht="14.25" customHeight="1" x14ac:dyDescent="0.3">
      <c r="A201" s="22">
        <v>264</v>
      </c>
      <c r="B201" s="22" t="s">
        <v>79</v>
      </c>
      <c r="C201" s="22" t="s">
        <v>2328</v>
      </c>
      <c r="D201" s="22" t="s">
        <v>1639</v>
      </c>
      <c r="E201" s="22">
        <v>1991</v>
      </c>
      <c r="F201" s="22">
        <v>1991</v>
      </c>
      <c r="G201" s="22" t="s">
        <v>1639</v>
      </c>
      <c r="H201" s="22">
        <v>33.853800999999997</v>
      </c>
      <c r="I201" s="22">
        <v>-105.67697</v>
      </c>
      <c r="J201" s="22" t="s">
        <v>873</v>
      </c>
      <c r="K201" s="22" t="s">
        <v>879</v>
      </c>
      <c r="L201" s="22" t="s">
        <v>878</v>
      </c>
      <c r="M201" s="22" t="s">
        <v>379</v>
      </c>
      <c r="N201" s="70" t="s">
        <v>3393</v>
      </c>
      <c r="O201" s="70" t="s">
        <v>3394</v>
      </c>
      <c r="P201" s="22" t="s">
        <v>119</v>
      </c>
      <c r="R201" s="22">
        <v>1.8</v>
      </c>
      <c r="S201" s="22" t="s">
        <v>189</v>
      </c>
      <c r="AU201" s="34">
        <v>0.05</v>
      </c>
      <c r="CI201" s="34">
        <v>36</v>
      </c>
      <c r="CJ201" s="34">
        <v>82</v>
      </c>
      <c r="CM201" s="34">
        <v>6.1</v>
      </c>
      <c r="CP201" s="34">
        <v>0.8</v>
      </c>
      <c r="CV201" s="34">
        <v>0.5</v>
      </c>
    </row>
    <row r="202" spans="1:101" ht="14.25" customHeight="1" x14ac:dyDescent="0.3">
      <c r="A202" s="22">
        <v>265</v>
      </c>
      <c r="B202" s="22" t="s">
        <v>79</v>
      </c>
      <c r="C202" s="22" t="s">
        <v>2328</v>
      </c>
      <c r="D202" s="22" t="s">
        <v>1639</v>
      </c>
      <c r="E202" s="22">
        <v>1991</v>
      </c>
      <c r="F202" s="22">
        <v>1991</v>
      </c>
      <c r="G202" s="22" t="s">
        <v>1639</v>
      </c>
      <c r="H202" s="22">
        <v>33.853800999999997</v>
      </c>
      <c r="I202" s="22">
        <v>-105.67697</v>
      </c>
      <c r="J202" s="22" t="s">
        <v>873</v>
      </c>
      <c r="K202" s="22" t="s">
        <v>879</v>
      </c>
      <c r="L202" s="22" t="s">
        <v>878</v>
      </c>
      <c r="M202" s="22" t="s">
        <v>1646</v>
      </c>
      <c r="N202" s="70" t="s">
        <v>3393</v>
      </c>
      <c r="O202" s="70" t="s">
        <v>3394</v>
      </c>
      <c r="P202" s="22" t="s">
        <v>119</v>
      </c>
      <c r="R202" s="22">
        <v>2</v>
      </c>
      <c r="S202" s="22" t="s">
        <v>189</v>
      </c>
      <c r="AU202" s="34">
        <v>0.03</v>
      </c>
      <c r="CI202" s="34">
        <v>12</v>
      </c>
      <c r="CJ202" s="34">
        <v>43</v>
      </c>
      <c r="CM202" s="34">
        <v>5.7</v>
      </c>
      <c r="CP202" s="34">
        <v>1.1000000000000001</v>
      </c>
      <c r="CU202" s="34">
        <v>2</v>
      </c>
      <c r="CV202" s="34">
        <v>0.5</v>
      </c>
    </row>
    <row r="203" spans="1:101" ht="14.25" customHeight="1" x14ac:dyDescent="0.3">
      <c r="A203" s="22">
        <v>252</v>
      </c>
      <c r="B203" s="22" t="s">
        <v>79</v>
      </c>
      <c r="C203" s="22" t="s">
        <v>2328</v>
      </c>
      <c r="D203" s="22" t="s">
        <v>1639</v>
      </c>
      <c r="E203" s="22">
        <v>1991</v>
      </c>
      <c r="F203" s="22">
        <v>1991</v>
      </c>
      <c r="G203" s="22" t="s">
        <v>1639</v>
      </c>
      <c r="J203" s="22" t="s">
        <v>873</v>
      </c>
      <c r="K203" s="22" t="s">
        <v>879</v>
      </c>
      <c r="L203" s="22" t="s">
        <v>878</v>
      </c>
      <c r="M203" s="22" t="s">
        <v>1493</v>
      </c>
      <c r="N203" s="70" t="s">
        <v>3393</v>
      </c>
      <c r="O203" s="70" t="s">
        <v>3394</v>
      </c>
      <c r="P203" s="22" t="s">
        <v>119</v>
      </c>
      <c r="R203" s="22">
        <v>1.5</v>
      </c>
      <c r="AU203" s="34">
        <v>1.2999999999999999E-2</v>
      </c>
      <c r="CE203" s="34">
        <v>3</v>
      </c>
      <c r="CI203" s="34">
        <v>17</v>
      </c>
      <c r="CJ203" s="34">
        <v>44</v>
      </c>
      <c r="CM203" s="34">
        <v>5.0999999999999996</v>
      </c>
      <c r="CP203" s="34">
        <v>0.5</v>
      </c>
      <c r="CU203" s="34">
        <v>4</v>
      </c>
      <c r="CV203" s="34">
        <v>0.5</v>
      </c>
    </row>
    <row r="204" spans="1:101" ht="14.25" customHeight="1" x14ac:dyDescent="0.3">
      <c r="A204" s="22">
        <v>253</v>
      </c>
      <c r="B204" s="22" t="s">
        <v>79</v>
      </c>
      <c r="C204" s="22" t="s">
        <v>2328</v>
      </c>
      <c r="D204" s="22" t="s">
        <v>1639</v>
      </c>
      <c r="E204" s="22">
        <v>1991</v>
      </c>
      <c r="F204" s="22">
        <v>1991</v>
      </c>
      <c r="G204" s="22" t="s">
        <v>1639</v>
      </c>
      <c r="J204" s="22" t="s">
        <v>873</v>
      </c>
      <c r="K204" s="22" t="s">
        <v>879</v>
      </c>
      <c r="L204" s="22" t="s">
        <v>878</v>
      </c>
      <c r="M204" s="22" t="s">
        <v>1493</v>
      </c>
      <c r="N204" s="70" t="s">
        <v>3393</v>
      </c>
      <c r="O204" s="70" t="s">
        <v>3394</v>
      </c>
      <c r="P204" s="22" t="s">
        <v>119</v>
      </c>
      <c r="R204" s="22">
        <v>1</v>
      </c>
      <c r="AU204" s="34">
        <v>0.17</v>
      </c>
      <c r="CE204" s="34">
        <v>4</v>
      </c>
      <c r="CM204" s="34">
        <v>0.21</v>
      </c>
    </row>
    <row r="205" spans="1:101" ht="14.25" customHeight="1" x14ac:dyDescent="0.3">
      <c r="A205" s="22">
        <v>254</v>
      </c>
      <c r="B205" s="22" t="s">
        <v>79</v>
      </c>
      <c r="C205" s="22" t="s">
        <v>2328</v>
      </c>
      <c r="D205" s="22" t="s">
        <v>1639</v>
      </c>
      <c r="E205" s="22">
        <v>1991</v>
      </c>
      <c r="F205" s="22">
        <v>1991</v>
      </c>
      <c r="G205" s="22" t="s">
        <v>1639</v>
      </c>
      <c r="J205" s="22" t="s">
        <v>873</v>
      </c>
      <c r="K205" s="22" t="s">
        <v>879</v>
      </c>
      <c r="L205" s="22" t="s">
        <v>878</v>
      </c>
      <c r="M205" s="22" t="s">
        <v>1647</v>
      </c>
      <c r="N205" s="70" t="s">
        <v>3393</v>
      </c>
      <c r="O205" s="70" t="s">
        <v>3394</v>
      </c>
      <c r="P205" s="22" t="s">
        <v>119</v>
      </c>
      <c r="R205" s="22">
        <v>1.5</v>
      </c>
      <c r="AU205" s="34">
        <v>2.1000000000000001E-2</v>
      </c>
      <c r="CI205" s="34">
        <v>56</v>
      </c>
      <c r="CJ205" s="34">
        <v>93</v>
      </c>
      <c r="CM205" s="34">
        <v>7.1</v>
      </c>
      <c r="CP205" s="34">
        <v>0.9</v>
      </c>
      <c r="CU205" s="34">
        <v>2</v>
      </c>
      <c r="CV205" s="34">
        <v>0.8</v>
      </c>
    </row>
    <row r="206" spans="1:101" ht="14.25" customHeight="1" x14ac:dyDescent="0.3">
      <c r="A206" s="22">
        <v>239</v>
      </c>
      <c r="B206" s="22" t="s">
        <v>79</v>
      </c>
      <c r="C206" s="22" t="s">
        <v>2328</v>
      </c>
      <c r="D206" s="22" t="s">
        <v>1639</v>
      </c>
      <c r="E206" s="22">
        <v>1991</v>
      </c>
      <c r="F206" s="22">
        <v>1991</v>
      </c>
      <c r="G206" s="22" t="s">
        <v>1639</v>
      </c>
      <c r="H206" s="22">
        <v>33.841111099999999</v>
      </c>
      <c r="I206" s="22">
        <v>-105.67805559999999</v>
      </c>
      <c r="J206" s="22" t="s">
        <v>873</v>
      </c>
      <c r="K206" s="22" t="s">
        <v>879</v>
      </c>
      <c r="L206" s="22" t="s">
        <v>878</v>
      </c>
      <c r="M206" s="22" t="s">
        <v>1046</v>
      </c>
      <c r="N206" s="70" t="s">
        <v>3393</v>
      </c>
      <c r="O206" s="70" t="s">
        <v>3394</v>
      </c>
      <c r="P206" s="22" t="s">
        <v>119</v>
      </c>
      <c r="R206" s="22">
        <v>3</v>
      </c>
      <c r="S206" s="22" t="s">
        <v>1652</v>
      </c>
      <c r="AU206" s="34">
        <v>8.0000000000000002E-3</v>
      </c>
      <c r="BG206" s="34">
        <v>50</v>
      </c>
      <c r="CI206" s="34">
        <v>5</v>
      </c>
      <c r="CM206" s="34">
        <v>0.51</v>
      </c>
    </row>
    <row r="207" spans="1:101" ht="14.25" customHeight="1" x14ac:dyDescent="0.3">
      <c r="A207" s="22">
        <v>240</v>
      </c>
      <c r="B207" s="22" t="s">
        <v>79</v>
      </c>
      <c r="C207" s="22" t="s">
        <v>2328</v>
      </c>
      <c r="D207" s="22" t="s">
        <v>1639</v>
      </c>
      <c r="E207" s="22">
        <v>1991</v>
      </c>
      <c r="F207" s="22">
        <v>1991</v>
      </c>
      <c r="G207" s="22" t="s">
        <v>1639</v>
      </c>
      <c r="H207" s="22">
        <v>33.841111099999999</v>
      </c>
      <c r="I207" s="22">
        <v>-105.67805559999999</v>
      </c>
      <c r="J207" s="22" t="s">
        <v>873</v>
      </c>
      <c r="K207" s="22" t="s">
        <v>879</v>
      </c>
      <c r="L207" s="22" t="s">
        <v>878</v>
      </c>
      <c r="M207" s="22" t="s">
        <v>1498</v>
      </c>
      <c r="N207" s="70" t="s">
        <v>3393</v>
      </c>
      <c r="O207" s="70" t="s">
        <v>3394</v>
      </c>
      <c r="P207" s="22" t="s">
        <v>119</v>
      </c>
      <c r="R207" s="22">
        <v>1.5</v>
      </c>
      <c r="S207" s="22" t="s">
        <v>1652</v>
      </c>
      <c r="BG207" s="34">
        <v>14</v>
      </c>
      <c r="CI207" s="34">
        <v>25</v>
      </c>
      <c r="CJ207" s="34">
        <v>60</v>
      </c>
      <c r="CM207" s="34">
        <v>5.2</v>
      </c>
      <c r="CP207" s="34">
        <v>0.6</v>
      </c>
      <c r="CV207" s="34">
        <v>0.4</v>
      </c>
    </row>
    <row r="208" spans="1:101" ht="14.25" customHeight="1" x14ac:dyDescent="0.3">
      <c r="A208" s="22">
        <v>241</v>
      </c>
      <c r="B208" s="22" t="s">
        <v>79</v>
      </c>
      <c r="C208" s="22" t="s">
        <v>2328</v>
      </c>
      <c r="D208" s="22" t="s">
        <v>1639</v>
      </c>
      <c r="E208" s="22">
        <v>1991</v>
      </c>
      <c r="F208" s="22">
        <v>1991</v>
      </c>
      <c r="G208" s="22" t="s">
        <v>1639</v>
      </c>
      <c r="H208" s="22">
        <v>33.841111099999999</v>
      </c>
      <c r="I208" s="22">
        <v>-105.67805559999999</v>
      </c>
      <c r="J208" s="22" t="s">
        <v>873</v>
      </c>
      <c r="K208" s="22" t="s">
        <v>879</v>
      </c>
      <c r="L208" s="22" t="s">
        <v>878</v>
      </c>
      <c r="M208" s="22" t="s">
        <v>1046</v>
      </c>
      <c r="N208" s="70" t="s">
        <v>3393</v>
      </c>
      <c r="O208" s="70" t="s">
        <v>3394</v>
      </c>
      <c r="P208" s="22" t="s">
        <v>119</v>
      </c>
      <c r="R208" s="22">
        <v>2</v>
      </c>
      <c r="S208" s="22" t="s">
        <v>1652</v>
      </c>
      <c r="AU208" s="34">
        <v>2.1999999999999999E-2</v>
      </c>
      <c r="BG208" s="34">
        <v>49</v>
      </c>
      <c r="CE208" s="34">
        <v>6</v>
      </c>
      <c r="CI208" s="34">
        <v>8</v>
      </c>
      <c r="CM208" s="34">
        <v>0.5</v>
      </c>
    </row>
    <row r="209" spans="1:100" ht="14.25" customHeight="1" x14ac:dyDescent="0.3">
      <c r="A209" s="22">
        <v>242</v>
      </c>
      <c r="B209" s="22" t="s">
        <v>79</v>
      </c>
      <c r="C209" s="22" t="s">
        <v>2328</v>
      </c>
      <c r="D209" s="22" t="s">
        <v>1639</v>
      </c>
      <c r="E209" s="22">
        <v>1991</v>
      </c>
      <c r="F209" s="22">
        <v>1991</v>
      </c>
      <c r="G209" s="22" t="s">
        <v>1639</v>
      </c>
      <c r="H209" s="22">
        <v>33.841111099999999</v>
      </c>
      <c r="I209" s="22">
        <v>-105.67805559999999</v>
      </c>
      <c r="J209" s="22" t="s">
        <v>873</v>
      </c>
      <c r="K209" s="22" t="s">
        <v>879</v>
      </c>
      <c r="L209" s="22" t="s">
        <v>878</v>
      </c>
      <c r="M209" s="22" t="s">
        <v>1651</v>
      </c>
      <c r="N209" s="70" t="s">
        <v>3393</v>
      </c>
      <c r="O209" s="70" t="s">
        <v>3394</v>
      </c>
      <c r="P209" s="22" t="s">
        <v>119</v>
      </c>
      <c r="R209" s="22">
        <v>2</v>
      </c>
      <c r="S209" s="22" t="s">
        <v>1652</v>
      </c>
      <c r="AU209" s="34">
        <v>1.45</v>
      </c>
      <c r="AV209" s="34">
        <v>11</v>
      </c>
      <c r="BG209" s="34">
        <v>15168</v>
      </c>
      <c r="CE209" s="34">
        <v>52</v>
      </c>
      <c r="CI209" s="34">
        <v>34</v>
      </c>
      <c r="CJ209" s="34">
        <v>72</v>
      </c>
      <c r="CM209" s="34">
        <v>6.6</v>
      </c>
      <c r="CP209" s="34">
        <v>1.1000000000000001</v>
      </c>
      <c r="CU209" s="34">
        <v>3</v>
      </c>
      <c r="CV209" s="34">
        <v>0.3</v>
      </c>
    </row>
    <row r="210" spans="1:100" ht="14.25" customHeight="1" x14ac:dyDescent="0.3">
      <c r="A210" s="22">
        <v>243</v>
      </c>
      <c r="B210" s="22" t="s">
        <v>79</v>
      </c>
      <c r="C210" s="22" t="s">
        <v>2328</v>
      </c>
      <c r="D210" s="22" t="s">
        <v>1639</v>
      </c>
      <c r="E210" s="22">
        <v>1991</v>
      </c>
      <c r="F210" s="22">
        <v>1991</v>
      </c>
      <c r="G210" s="22" t="s">
        <v>1639</v>
      </c>
      <c r="H210" s="22">
        <v>33.841111099999999</v>
      </c>
      <c r="I210" s="22">
        <v>-105.67805559999999</v>
      </c>
      <c r="J210" s="22" t="s">
        <v>873</v>
      </c>
      <c r="K210" s="22" t="s">
        <v>879</v>
      </c>
      <c r="L210" s="22" t="s">
        <v>878</v>
      </c>
      <c r="M210" s="22" t="s">
        <v>1046</v>
      </c>
      <c r="N210" s="70" t="s">
        <v>3393</v>
      </c>
      <c r="O210" s="70" t="s">
        <v>3394</v>
      </c>
      <c r="R210" s="22">
        <v>1.5</v>
      </c>
      <c r="S210" s="22" t="s">
        <v>1652</v>
      </c>
      <c r="AU210" s="34">
        <v>5.5E-2</v>
      </c>
      <c r="BG210" s="34">
        <v>498</v>
      </c>
      <c r="CE210" s="34">
        <v>6</v>
      </c>
      <c r="CI210" s="34">
        <v>6</v>
      </c>
      <c r="CM210" s="34">
        <v>0.7</v>
      </c>
    </row>
    <row r="211" spans="1:100" ht="14.25" customHeight="1" x14ac:dyDescent="0.3">
      <c r="A211" s="22">
        <v>244</v>
      </c>
      <c r="B211" s="22" t="s">
        <v>79</v>
      </c>
      <c r="C211" s="22" t="s">
        <v>2328</v>
      </c>
      <c r="D211" s="22" t="s">
        <v>1639</v>
      </c>
      <c r="E211" s="22">
        <v>1991</v>
      </c>
      <c r="F211" s="22">
        <v>1991</v>
      </c>
      <c r="G211" s="22" t="s">
        <v>1639</v>
      </c>
      <c r="H211" s="22">
        <v>33.841111099999999</v>
      </c>
      <c r="I211" s="22">
        <v>-105.67805559999999</v>
      </c>
      <c r="J211" s="22" t="s">
        <v>873</v>
      </c>
      <c r="K211" s="22" t="s">
        <v>879</v>
      </c>
      <c r="L211" s="22" t="s">
        <v>878</v>
      </c>
      <c r="M211" s="22" t="s">
        <v>1046</v>
      </c>
      <c r="N211" s="70" t="s">
        <v>3393</v>
      </c>
      <c r="O211" s="70" t="s">
        <v>3394</v>
      </c>
      <c r="S211" s="22" t="s">
        <v>1652</v>
      </c>
      <c r="AU211" s="34">
        <v>1.0999999999999999E-2</v>
      </c>
      <c r="BG211" s="34">
        <v>239</v>
      </c>
      <c r="CE211" s="34">
        <v>5</v>
      </c>
      <c r="CI211" s="34">
        <v>7</v>
      </c>
      <c r="CJ211" s="34">
        <v>10</v>
      </c>
      <c r="CM211" s="34">
        <v>1</v>
      </c>
    </row>
    <row r="212" spans="1:100" ht="14.25" customHeight="1" x14ac:dyDescent="0.3">
      <c r="A212" s="22">
        <v>250</v>
      </c>
      <c r="B212" s="22" t="s">
        <v>79</v>
      </c>
      <c r="C212" s="22" t="s">
        <v>2328</v>
      </c>
      <c r="D212" s="22" t="s">
        <v>1639</v>
      </c>
      <c r="E212" s="22">
        <v>1991</v>
      </c>
      <c r="F212" s="22">
        <v>1991</v>
      </c>
      <c r="G212" s="22" t="s">
        <v>1639</v>
      </c>
      <c r="H212" s="22">
        <v>33.844631999999997</v>
      </c>
      <c r="I212" s="22">
        <v>-105.67455699999999</v>
      </c>
      <c r="J212" s="22" t="s">
        <v>873</v>
      </c>
      <c r="K212" s="22" t="s">
        <v>879</v>
      </c>
      <c r="L212" s="22" t="s">
        <v>878</v>
      </c>
      <c r="M212" s="22" t="s">
        <v>650</v>
      </c>
      <c r="N212" s="70" t="s">
        <v>3393</v>
      </c>
      <c r="O212" s="70" t="s">
        <v>3394</v>
      </c>
      <c r="S212" s="22" t="s">
        <v>95</v>
      </c>
      <c r="AU212" s="34">
        <v>7.8</v>
      </c>
      <c r="AV212" s="34">
        <v>4</v>
      </c>
      <c r="CE212" s="34">
        <v>20</v>
      </c>
      <c r="CI212" s="34">
        <v>62</v>
      </c>
      <c r="CJ212" s="34">
        <v>84</v>
      </c>
      <c r="CM212" s="34">
        <v>4.9000000000000004</v>
      </c>
      <c r="CP212" s="34">
        <v>0.6</v>
      </c>
      <c r="CV212" s="34">
        <v>0.7</v>
      </c>
    </row>
    <row r="213" spans="1:100" ht="14.4" customHeight="1" x14ac:dyDescent="0.3">
      <c r="A213" s="22">
        <v>251</v>
      </c>
      <c r="B213" s="22" t="s">
        <v>79</v>
      </c>
      <c r="C213" s="22" t="s">
        <v>2328</v>
      </c>
      <c r="D213" s="22" t="s">
        <v>1639</v>
      </c>
      <c r="E213" s="22">
        <v>1991</v>
      </c>
      <c r="F213" s="22">
        <v>1991</v>
      </c>
      <c r="G213" s="22" t="s">
        <v>1639</v>
      </c>
      <c r="H213" s="22">
        <v>33.844631999999997</v>
      </c>
      <c r="I213" s="22">
        <v>-105.67455699999999</v>
      </c>
      <c r="J213" s="22" t="s">
        <v>873</v>
      </c>
      <c r="K213" s="22" t="s">
        <v>879</v>
      </c>
      <c r="L213" s="22" t="s">
        <v>878</v>
      </c>
      <c r="M213" s="22" t="s">
        <v>1653</v>
      </c>
      <c r="N213" s="70" t="s">
        <v>3393</v>
      </c>
      <c r="O213" s="70" t="s">
        <v>3394</v>
      </c>
      <c r="S213" s="22" t="s">
        <v>95</v>
      </c>
      <c r="AU213" s="34">
        <v>4.7E-2</v>
      </c>
      <c r="AV213" s="34">
        <v>3</v>
      </c>
      <c r="CI213" s="34">
        <v>35</v>
      </c>
      <c r="CJ213" s="34">
        <v>77</v>
      </c>
      <c r="CM213" s="34">
        <v>6.5</v>
      </c>
      <c r="CP213" s="34">
        <v>0.8</v>
      </c>
      <c r="CU213" s="34">
        <v>4</v>
      </c>
      <c r="CV213" s="34">
        <v>0.5</v>
      </c>
    </row>
    <row r="214" spans="1:100" ht="14.25" customHeight="1" x14ac:dyDescent="0.3">
      <c r="A214" s="22">
        <v>278</v>
      </c>
      <c r="B214" s="22" t="s">
        <v>1637</v>
      </c>
      <c r="C214" s="22" t="s">
        <v>2329</v>
      </c>
      <c r="D214" s="22" t="s">
        <v>1639</v>
      </c>
      <c r="E214" s="22">
        <v>1991</v>
      </c>
      <c r="F214" s="22">
        <v>1991</v>
      </c>
      <c r="G214" s="22" t="s">
        <v>1639</v>
      </c>
      <c r="H214" s="22">
        <v>34.061954999999998</v>
      </c>
      <c r="I214" s="22">
        <v>-105.692594</v>
      </c>
      <c r="J214" s="22" t="s">
        <v>873</v>
      </c>
      <c r="K214" s="22" t="s">
        <v>879</v>
      </c>
      <c r="L214" s="22" t="s">
        <v>878</v>
      </c>
      <c r="M214" s="22" t="s">
        <v>1046</v>
      </c>
      <c r="N214" s="70" t="s">
        <v>3393</v>
      </c>
      <c r="O214" s="70" t="s">
        <v>3394</v>
      </c>
      <c r="P214" s="22" t="s">
        <v>829</v>
      </c>
      <c r="Q214" s="22" t="s">
        <v>829</v>
      </c>
      <c r="AV214" s="34">
        <v>4</v>
      </c>
      <c r="AW214" s="34">
        <v>25</v>
      </c>
      <c r="BT214" s="34">
        <v>1.3</v>
      </c>
      <c r="CI214" s="34">
        <v>3</v>
      </c>
    </row>
    <row r="215" spans="1:100" ht="14.25" customHeight="1" x14ac:dyDescent="0.3">
      <c r="A215" s="22">
        <v>279</v>
      </c>
      <c r="B215" s="22" t="s">
        <v>1637</v>
      </c>
      <c r="C215" s="22" t="s">
        <v>2329</v>
      </c>
      <c r="D215" s="22" t="s">
        <v>1639</v>
      </c>
      <c r="E215" s="22">
        <v>1991</v>
      </c>
      <c r="F215" s="22">
        <v>1991</v>
      </c>
      <c r="G215" s="22" t="s">
        <v>1639</v>
      </c>
      <c r="H215" s="22">
        <v>34.061954999999998</v>
      </c>
      <c r="I215" s="22">
        <v>-105.692594</v>
      </c>
      <c r="J215" s="22" t="s">
        <v>873</v>
      </c>
      <c r="K215" s="22" t="s">
        <v>879</v>
      </c>
      <c r="L215" s="22" t="s">
        <v>878</v>
      </c>
      <c r="M215" s="22" t="s">
        <v>1046</v>
      </c>
      <c r="N215" s="70" t="s">
        <v>3393</v>
      </c>
      <c r="O215" s="70" t="s">
        <v>3394</v>
      </c>
      <c r="P215" s="22" t="s">
        <v>119</v>
      </c>
      <c r="R215" s="22">
        <v>5</v>
      </c>
      <c r="AW215" s="34">
        <v>13</v>
      </c>
      <c r="BT215" s="34">
        <v>1.6</v>
      </c>
      <c r="CI215" s="34">
        <v>12</v>
      </c>
      <c r="CM215" s="34">
        <v>0.23</v>
      </c>
    </row>
    <row r="216" spans="1:100" ht="14.25" customHeight="1" x14ac:dyDescent="0.3">
      <c r="A216" s="22">
        <v>280</v>
      </c>
      <c r="B216" s="22" t="s">
        <v>1637</v>
      </c>
      <c r="C216" s="22" t="s">
        <v>2329</v>
      </c>
      <c r="D216" s="22" t="s">
        <v>1639</v>
      </c>
      <c r="E216" s="22">
        <v>1991</v>
      </c>
      <c r="F216" s="22">
        <v>1991</v>
      </c>
      <c r="G216" s="22" t="s">
        <v>1639</v>
      </c>
      <c r="H216" s="22">
        <v>34.058430000000001</v>
      </c>
      <c r="I216" s="22">
        <v>-105.66737999999999</v>
      </c>
      <c r="J216" s="22" t="s">
        <v>873</v>
      </c>
      <c r="K216" s="22" t="s">
        <v>879</v>
      </c>
      <c r="L216" s="22" t="s">
        <v>878</v>
      </c>
      <c r="M216" s="22" t="s">
        <v>1046</v>
      </c>
      <c r="N216" s="70" t="s">
        <v>3393</v>
      </c>
      <c r="O216" s="70" t="s">
        <v>3394</v>
      </c>
      <c r="P216" s="22" t="s">
        <v>119</v>
      </c>
      <c r="R216" s="22">
        <v>3</v>
      </c>
      <c r="AW216" s="34">
        <v>28</v>
      </c>
      <c r="BT216" s="34">
        <v>0.4</v>
      </c>
      <c r="CI216" s="34">
        <v>5</v>
      </c>
      <c r="CM216" s="34">
        <v>0.4</v>
      </c>
    </row>
    <row r="217" spans="1:100" ht="14.25" customHeight="1" x14ac:dyDescent="0.3">
      <c r="A217" s="22">
        <v>281</v>
      </c>
      <c r="B217" s="22" t="s">
        <v>1637</v>
      </c>
      <c r="C217" s="22" t="s">
        <v>2329</v>
      </c>
      <c r="D217" s="22" t="s">
        <v>1639</v>
      </c>
      <c r="E217" s="22">
        <v>1991</v>
      </c>
      <c r="F217" s="22">
        <v>1991</v>
      </c>
      <c r="G217" s="22" t="s">
        <v>1639</v>
      </c>
      <c r="H217" s="22">
        <v>34.058943999999997</v>
      </c>
      <c r="I217" s="22">
        <v>-105.66456599999999</v>
      </c>
      <c r="J217" s="22" t="s">
        <v>873</v>
      </c>
      <c r="K217" s="22" t="s">
        <v>879</v>
      </c>
      <c r="L217" s="22" t="s">
        <v>878</v>
      </c>
      <c r="M217" s="22" t="s">
        <v>1046</v>
      </c>
      <c r="N217" s="70" t="s">
        <v>3393</v>
      </c>
      <c r="O217" s="70" t="s">
        <v>3394</v>
      </c>
      <c r="P217" s="22" t="s">
        <v>119</v>
      </c>
      <c r="R217" s="22">
        <v>5</v>
      </c>
      <c r="AU217" s="34">
        <v>0.04</v>
      </c>
      <c r="AW217" s="34">
        <v>16</v>
      </c>
      <c r="BT217" s="34">
        <v>0.3</v>
      </c>
      <c r="CI217" s="34">
        <v>100</v>
      </c>
      <c r="CJ217" s="34">
        <v>74</v>
      </c>
      <c r="CM217" s="34">
        <v>1.6</v>
      </c>
    </row>
    <row r="218" spans="1:100" ht="14.25" customHeight="1" x14ac:dyDescent="0.3">
      <c r="A218" s="22">
        <v>282</v>
      </c>
      <c r="B218" s="22" t="s">
        <v>1637</v>
      </c>
      <c r="C218" s="22" t="s">
        <v>2329</v>
      </c>
      <c r="D218" s="22" t="s">
        <v>1639</v>
      </c>
      <c r="E218" s="22">
        <v>1991</v>
      </c>
      <c r="F218" s="22">
        <v>1991</v>
      </c>
      <c r="G218" s="22" t="s">
        <v>1639</v>
      </c>
      <c r="H218" s="22">
        <v>34.058943999999997</v>
      </c>
      <c r="I218" s="22">
        <v>-105.66456599999999</v>
      </c>
      <c r="J218" s="22" t="s">
        <v>873</v>
      </c>
      <c r="K218" s="22" t="s">
        <v>879</v>
      </c>
      <c r="L218" s="22" t="s">
        <v>878</v>
      </c>
      <c r="M218" s="22" t="s">
        <v>1046</v>
      </c>
      <c r="N218" s="70" t="s">
        <v>3393</v>
      </c>
      <c r="O218" s="70" t="s">
        <v>3394</v>
      </c>
      <c r="P218" s="22" t="s">
        <v>119</v>
      </c>
      <c r="R218" s="22">
        <v>3.5</v>
      </c>
      <c r="AU218" s="34">
        <v>5.0000000000000001E-3</v>
      </c>
      <c r="AW218" s="34">
        <v>7.4</v>
      </c>
      <c r="BT218" s="34">
        <v>0.4</v>
      </c>
      <c r="CI218" s="34">
        <v>26</v>
      </c>
      <c r="CM218" s="34">
        <v>0.62</v>
      </c>
    </row>
    <row r="219" spans="1:100" ht="14.25" customHeight="1" x14ac:dyDescent="0.3">
      <c r="A219" s="22">
        <v>283</v>
      </c>
      <c r="B219" s="22" t="s">
        <v>1637</v>
      </c>
      <c r="C219" s="22" t="s">
        <v>2329</v>
      </c>
      <c r="D219" s="22" t="s">
        <v>1639</v>
      </c>
      <c r="E219" s="22">
        <v>1991</v>
      </c>
      <c r="F219" s="22">
        <v>1991</v>
      </c>
      <c r="G219" s="22" t="s">
        <v>1639</v>
      </c>
      <c r="H219" s="22">
        <v>34.058943999999997</v>
      </c>
      <c r="I219" s="22">
        <v>-105.66456599999999</v>
      </c>
      <c r="J219" s="22" t="s">
        <v>873</v>
      </c>
      <c r="K219" s="22" t="s">
        <v>879</v>
      </c>
      <c r="L219" s="22" t="s">
        <v>878</v>
      </c>
      <c r="M219" s="22" t="s">
        <v>1046</v>
      </c>
      <c r="N219" s="70" t="s">
        <v>3393</v>
      </c>
      <c r="O219" s="70" t="s">
        <v>3394</v>
      </c>
      <c r="P219" s="22" t="s">
        <v>119</v>
      </c>
      <c r="R219" s="22">
        <v>5</v>
      </c>
      <c r="AW219" s="34">
        <v>5.6</v>
      </c>
      <c r="BT219" s="34">
        <v>0.3</v>
      </c>
      <c r="CI219" s="34">
        <v>84</v>
      </c>
      <c r="CJ219" s="34">
        <v>110</v>
      </c>
      <c r="CM219" s="34">
        <v>5</v>
      </c>
      <c r="CP219" s="34">
        <v>0.3</v>
      </c>
      <c r="CV219" s="34">
        <v>0.3</v>
      </c>
    </row>
    <row r="220" spans="1:100" ht="14.25" customHeight="1" x14ac:dyDescent="0.3">
      <c r="A220" s="22">
        <v>284</v>
      </c>
      <c r="B220" s="22" t="s">
        <v>1637</v>
      </c>
      <c r="C220" s="22" t="s">
        <v>2329</v>
      </c>
      <c r="D220" s="22" t="s">
        <v>1639</v>
      </c>
      <c r="E220" s="22">
        <v>1991</v>
      </c>
      <c r="F220" s="22">
        <v>1991</v>
      </c>
      <c r="G220" s="22" t="s">
        <v>1639</v>
      </c>
      <c r="H220" s="22">
        <v>34.058943999999997</v>
      </c>
      <c r="I220" s="22">
        <v>-105.66456599999999</v>
      </c>
      <c r="J220" s="22" t="s">
        <v>873</v>
      </c>
      <c r="K220" s="22" t="s">
        <v>879</v>
      </c>
      <c r="L220" s="22" t="s">
        <v>878</v>
      </c>
      <c r="M220" s="22" t="s">
        <v>1046</v>
      </c>
      <c r="N220" s="70" t="s">
        <v>3393</v>
      </c>
      <c r="O220" s="70" t="s">
        <v>3394</v>
      </c>
      <c r="R220" s="22">
        <v>3</v>
      </c>
      <c r="AU220" s="34">
        <v>6.0000000000000001E-3</v>
      </c>
      <c r="AW220" s="34">
        <v>2.4</v>
      </c>
      <c r="BT220" s="34">
        <v>0.3</v>
      </c>
      <c r="CI220" s="34">
        <v>130</v>
      </c>
      <c r="CJ220" s="34">
        <v>140</v>
      </c>
      <c r="CM220" s="34">
        <v>10.3</v>
      </c>
      <c r="CN220" s="34">
        <v>1</v>
      </c>
      <c r="CP220" s="34">
        <v>1.2</v>
      </c>
      <c r="CU220" s="34">
        <v>5</v>
      </c>
      <c r="CV220" s="34">
        <v>0.8</v>
      </c>
    </row>
    <row r="221" spans="1:100" ht="14.25" customHeight="1" x14ac:dyDescent="0.3">
      <c r="A221" s="22">
        <v>285</v>
      </c>
      <c r="B221" s="22" t="s">
        <v>1637</v>
      </c>
      <c r="C221" s="22" t="s">
        <v>2329</v>
      </c>
      <c r="D221" s="22" t="s">
        <v>1639</v>
      </c>
      <c r="E221" s="22">
        <v>1991</v>
      </c>
      <c r="F221" s="22">
        <v>1991</v>
      </c>
      <c r="G221" s="22" t="s">
        <v>1639</v>
      </c>
      <c r="H221" s="22">
        <v>34.058714999999999</v>
      </c>
      <c r="I221" s="22">
        <v>-105.663437</v>
      </c>
      <c r="J221" s="22" t="s">
        <v>873</v>
      </c>
      <c r="K221" s="22" t="s">
        <v>879</v>
      </c>
      <c r="L221" s="22" t="s">
        <v>878</v>
      </c>
      <c r="M221" s="22" t="s">
        <v>1046</v>
      </c>
      <c r="N221" s="70" t="s">
        <v>3393</v>
      </c>
      <c r="O221" s="70" t="s">
        <v>3394</v>
      </c>
      <c r="AU221" s="34">
        <v>2.1999999999999999E-2</v>
      </c>
      <c r="AW221" s="34">
        <v>14</v>
      </c>
      <c r="BT221" s="34">
        <v>0.7</v>
      </c>
      <c r="CI221" s="34">
        <v>3</v>
      </c>
    </row>
    <row r="222" spans="1:100" ht="14.25" customHeight="1" x14ac:dyDescent="0.3">
      <c r="A222" s="22">
        <v>286</v>
      </c>
      <c r="B222" s="22" t="s">
        <v>1637</v>
      </c>
      <c r="C222" s="22" t="s">
        <v>2329</v>
      </c>
      <c r="D222" s="22" t="s">
        <v>1639</v>
      </c>
      <c r="E222" s="22">
        <v>1991</v>
      </c>
      <c r="F222" s="22">
        <v>1991</v>
      </c>
      <c r="G222" s="22" t="s">
        <v>1639</v>
      </c>
      <c r="H222" s="22">
        <v>34.058019000000002</v>
      </c>
      <c r="I222" s="22">
        <v>-105.66198799999999</v>
      </c>
      <c r="J222" s="22" t="s">
        <v>873</v>
      </c>
      <c r="K222" s="22" t="s">
        <v>879</v>
      </c>
      <c r="L222" s="22" t="s">
        <v>878</v>
      </c>
      <c r="M222" s="22" t="s">
        <v>1046</v>
      </c>
      <c r="N222" s="70" t="s">
        <v>3393</v>
      </c>
      <c r="O222" s="70" t="s">
        <v>3394</v>
      </c>
      <c r="AU222" s="34">
        <v>7.0000000000000001E-3</v>
      </c>
      <c r="AW222" s="34">
        <v>4.8</v>
      </c>
      <c r="BT222" s="34">
        <v>0.6</v>
      </c>
      <c r="CI222" s="34">
        <v>5</v>
      </c>
      <c r="CM222" s="34">
        <v>0.25</v>
      </c>
    </row>
    <row r="223" spans="1:100" ht="14.25" customHeight="1" x14ac:dyDescent="0.3">
      <c r="A223" s="22">
        <v>287</v>
      </c>
      <c r="B223" s="22" t="s">
        <v>1637</v>
      </c>
      <c r="C223" s="22" t="s">
        <v>2329</v>
      </c>
      <c r="D223" s="22" t="s">
        <v>1639</v>
      </c>
      <c r="E223" s="22">
        <v>1991</v>
      </c>
      <c r="F223" s="22">
        <v>1991</v>
      </c>
      <c r="G223" s="22" t="s">
        <v>1639</v>
      </c>
      <c r="H223" s="22">
        <v>34.051727999999997</v>
      </c>
      <c r="I223" s="22">
        <v>-105.648696</v>
      </c>
      <c r="J223" s="22" t="s">
        <v>873</v>
      </c>
      <c r="K223" s="22" t="s">
        <v>879</v>
      </c>
      <c r="L223" s="22" t="s">
        <v>878</v>
      </c>
      <c r="M223" s="22" t="s">
        <v>1046</v>
      </c>
      <c r="N223" s="70" t="s">
        <v>3393</v>
      </c>
      <c r="O223" s="70" t="s">
        <v>3394</v>
      </c>
      <c r="R223" s="22">
        <v>3</v>
      </c>
      <c r="AU223" s="34">
        <v>4.0000000000000001E-3</v>
      </c>
      <c r="AW223" s="34">
        <v>30</v>
      </c>
      <c r="BT223" s="34">
        <v>2.8</v>
      </c>
      <c r="CI223" s="34">
        <v>85</v>
      </c>
      <c r="CJ223" s="34">
        <v>34</v>
      </c>
      <c r="CM223" s="34">
        <v>1.4</v>
      </c>
    </row>
    <row r="224" spans="1:100" ht="14.25" customHeight="1" x14ac:dyDescent="0.3">
      <c r="A224" s="22">
        <v>288</v>
      </c>
      <c r="B224" s="22" t="s">
        <v>1637</v>
      </c>
      <c r="C224" s="22" t="s">
        <v>2329</v>
      </c>
      <c r="D224" s="22" t="s">
        <v>1639</v>
      </c>
      <c r="E224" s="22">
        <v>1991</v>
      </c>
      <c r="F224" s="22">
        <v>1991</v>
      </c>
      <c r="G224" s="22" t="s">
        <v>1639</v>
      </c>
      <c r="H224" s="22">
        <v>34.060130000000001</v>
      </c>
      <c r="I224" s="22">
        <v>-105.66203899999999</v>
      </c>
      <c r="J224" s="22" t="s">
        <v>873</v>
      </c>
      <c r="K224" s="22" t="s">
        <v>879</v>
      </c>
      <c r="L224" s="22" t="s">
        <v>878</v>
      </c>
      <c r="M224" s="22" t="s">
        <v>1651</v>
      </c>
      <c r="N224" s="70" t="s">
        <v>3393</v>
      </c>
      <c r="O224" s="70" t="s">
        <v>3394</v>
      </c>
      <c r="AU224" s="34">
        <v>4.0000000000000001E-3</v>
      </c>
      <c r="AW224" s="34">
        <v>2</v>
      </c>
      <c r="BT224" s="34">
        <v>0.2</v>
      </c>
      <c r="CI224" s="34">
        <v>27</v>
      </c>
      <c r="CJ224" s="34">
        <v>69</v>
      </c>
      <c r="CM224" s="34">
        <v>8.1999999999999993</v>
      </c>
      <c r="CP224" s="34">
        <v>1.1000000000000001</v>
      </c>
      <c r="CU224" s="34">
        <v>2</v>
      </c>
      <c r="CV224" s="34">
        <v>0.4</v>
      </c>
    </row>
    <row r="225" spans="1:101" ht="14.25" customHeight="1" x14ac:dyDescent="0.3">
      <c r="A225" s="22">
        <v>289</v>
      </c>
      <c r="B225" s="22" t="s">
        <v>1637</v>
      </c>
      <c r="C225" s="22" t="s">
        <v>2329</v>
      </c>
      <c r="D225" s="22" t="s">
        <v>1639</v>
      </c>
      <c r="E225" s="22">
        <v>1991</v>
      </c>
      <c r="F225" s="22">
        <v>1991</v>
      </c>
      <c r="G225" s="22" t="s">
        <v>1639</v>
      </c>
      <c r="H225" s="22">
        <v>34.064183</v>
      </c>
      <c r="I225" s="22">
        <v>-105.666228</v>
      </c>
      <c r="J225" s="22" t="s">
        <v>873</v>
      </c>
      <c r="K225" s="22" t="s">
        <v>879</v>
      </c>
      <c r="L225" s="22" t="s">
        <v>878</v>
      </c>
      <c r="M225" s="22" t="s">
        <v>1651</v>
      </c>
      <c r="N225" s="70" t="s">
        <v>3393</v>
      </c>
      <c r="O225" s="70" t="s">
        <v>3394</v>
      </c>
      <c r="AU225" s="34">
        <v>3.0000000000000001E-3</v>
      </c>
      <c r="AW225" s="34">
        <v>28</v>
      </c>
      <c r="BT225" s="34">
        <v>0.9</v>
      </c>
      <c r="CI225" s="34">
        <v>4</v>
      </c>
      <c r="CM225" s="34">
        <v>0.51</v>
      </c>
    </row>
    <row r="226" spans="1:101" ht="14.25" customHeight="1" x14ac:dyDescent="0.3">
      <c r="A226" s="22">
        <v>290</v>
      </c>
      <c r="B226" s="22" t="s">
        <v>1637</v>
      </c>
      <c r="C226" s="22" t="s">
        <v>2329</v>
      </c>
      <c r="D226" s="22" t="s">
        <v>1639</v>
      </c>
      <c r="E226" s="22">
        <v>1991</v>
      </c>
      <c r="F226" s="22">
        <v>1991</v>
      </c>
      <c r="G226" s="22" t="s">
        <v>1639</v>
      </c>
      <c r="H226" s="22">
        <v>34.086727000000003</v>
      </c>
      <c r="I226" s="22">
        <v>-105.69815199999999</v>
      </c>
      <c r="J226" s="22" t="s">
        <v>873</v>
      </c>
      <c r="K226" s="22" t="s">
        <v>879</v>
      </c>
      <c r="L226" s="22" t="s">
        <v>878</v>
      </c>
      <c r="M226" s="22" t="s">
        <v>1046</v>
      </c>
      <c r="N226" s="70" t="s">
        <v>3393</v>
      </c>
      <c r="O226" s="70" t="s">
        <v>3394</v>
      </c>
      <c r="R226" s="22">
        <v>5</v>
      </c>
      <c r="AU226" s="34">
        <v>5.0000000000000001E-3</v>
      </c>
      <c r="AV226" s="34">
        <v>4</v>
      </c>
      <c r="AW226" s="34">
        <v>103</v>
      </c>
      <c r="CI226" s="34">
        <v>12</v>
      </c>
      <c r="CM226" s="34">
        <v>0.4</v>
      </c>
    </row>
    <row r="227" spans="1:101" ht="14.25" customHeight="1" x14ac:dyDescent="0.3">
      <c r="A227" s="22">
        <v>291</v>
      </c>
      <c r="B227" s="22" t="s">
        <v>1637</v>
      </c>
      <c r="C227" s="22" t="s">
        <v>2329</v>
      </c>
      <c r="D227" s="22" t="s">
        <v>1639</v>
      </c>
      <c r="E227" s="22">
        <v>1991</v>
      </c>
      <c r="F227" s="22">
        <v>1991</v>
      </c>
      <c r="G227" s="22" t="s">
        <v>1639</v>
      </c>
      <c r="H227" s="22">
        <v>34.087304000000003</v>
      </c>
      <c r="I227" s="22">
        <v>-105.699848</v>
      </c>
      <c r="J227" s="22" t="s">
        <v>873</v>
      </c>
      <c r="K227" s="22" t="s">
        <v>879</v>
      </c>
      <c r="L227" s="22" t="s">
        <v>878</v>
      </c>
      <c r="M227" s="22" t="s">
        <v>1046</v>
      </c>
      <c r="N227" s="70" t="s">
        <v>3393</v>
      </c>
      <c r="O227" s="70" t="s">
        <v>3394</v>
      </c>
      <c r="AU227" s="34">
        <v>1.2E-2</v>
      </c>
      <c r="AW227" s="34">
        <v>26</v>
      </c>
      <c r="CI227" s="34">
        <v>14</v>
      </c>
      <c r="CM227" s="34">
        <v>1.5</v>
      </c>
      <c r="CU227" s="34">
        <v>3</v>
      </c>
    </row>
    <row r="228" spans="1:101" ht="14.25" customHeight="1" x14ac:dyDescent="0.3">
      <c r="A228" s="22">
        <v>292</v>
      </c>
      <c r="B228" s="22" t="s">
        <v>1637</v>
      </c>
      <c r="C228" s="22" t="s">
        <v>2329</v>
      </c>
      <c r="D228" s="22" t="s">
        <v>1639</v>
      </c>
      <c r="E228" s="22">
        <v>1991</v>
      </c>
      <c r="F228" s="22">
        <v>1991</v>
      </c>
      <c r="G228" s="22" t="s">
        <v>1639</v>
      </c>
      <c r="H228" s="22">
        <v>34.089796999999997</v>
      </c>
      <c r="I228" s="22">
        <v>-105.69976200000001</v>
      </c>
      <c r="J228" s="22" t="s">
        <v>873</v>
      </c>
      <c r="K228" s="22" t="s">
        <v>879</v>
      </c>
      <c r="L228" s="22" t="s">
        <v>878</v>
      </c>
      <c r="M228" s="22" t="s">
        <v>1046</v>
      </c>
      <c r="N228" s="70" t="s">
        <v>3393</v>
      </c>
      <c r="O228" s="70" t="s">
        <v>3394</v>
      </c>
      <c r="R228" s="22">
        <v>5</v>
      </c>
      <c r="AW228" s="34">
        <v>266</v>
      </c>
      <c r="CI228" s="34">
        <v>31</v>
      </c>
      <c r="CM228" s="34">
        <v>6.3</v>
      </c>
    </row>
    <row r="229" spans="1:101" ht="14.25" customHeight="1" x14ac:dyDescent="0.35">
      <c r="A229" s="22" t="s">
        <v>204</v>
      </c>
      <c r="B229" s="22" t="s">
        <v>205</v>
      </c>
      <c r="C229" s="22" t="s">
        <v>2330</v>
      </c>
      <c r="D229" s="22" t="s">
        <v>1709</v>
      </c>
      <c r="F229" s="71">
        <v>42766</v>
      </c>
      <c r="G229" s="22" t="s">
        <v>1345</v>
      </c>
      <c r="H229" s="22">
        <v>34.4422</v>
      </c>
      <c r="I229" s="22">
        <v>-107.0166</v>
      </c>
      <c r="J229" s="22" t="s">
        <v>873</v>
      </c>
      <c r="K229" s="22" t="s">
        <v>880</v>
      </c>
      <c r="L229" s="22" t="s">
        <v>878</v>
      </c>
      <c r="Q229" s="22" t="s">
        <v>87</v>
      </c>
      <c r="S229" s="22" t="s">
        <v>206</v>
      </c>
      <c r="T229" s="22">
        <v>7.77</v>
      </c>
      <c r="U229" s="22">
        <v>1.25</v>
      </c>
      <c r="V229" s="22">
        <v>1</v>
      </c>
      <c r="W229" s="34">
        <v>69.849999999999994</v>
      </c>
      <c r="X229" s="34">
        <v>0.56999999999999995</v>
      </c>
      <c r="Y229" s="34">
        <v>14.7</v>
      </c>
      <c r="Z229" s="34">
        <v>4.55</v>
      </c>
      <c r="AA229" s="34">
        <v>0.16</v>
      </c>
      <c r="AB229" s="34">
        <v>1.1599999999999999</v>
      </c>
      <c r="AC229" s="34">
        <v>0.7</v>
      </c>
      <c r="AD229" s="34">
        <v>0.64</v>
      </c>
      <c r="AE229" s="34">
        <v>3.4</v>
      </c>
      <c r="AF229" s="34">
        <v>0.15</v>
      </c>
      <c r="AG229" s="34">
        <v>3.86</v>
      </c>
      <c r="AI229" s="34">
        <v>0.05</v>
      </c>
      <c r="AM229" s="34">
        <v>0.13</v>
      </c>
      <c r="AO229" s="34">
        <f t="shared" ref="AO229:AO238" si="17">SUM(W229:AN229)</f>
        <v>99.919999999999987</v>
      </c>
      <c r="AU229" s="34">
        <v>1.4999999999999999E-2</v>
      </c>
      <c r="AV229" s="34">
        <v>0.7</v>
      </c>
      <c r="AW229" s="34">
        <v>6.1</v>
      </c>
      <c r="AY229" s="34">
        <v>1180</v>
      </c>
      <c r="BA229" s="34">
        <v>0.46</v>
      </c>
      <c r="BC229" s="34" t="s">
        <v>82</v>
      </c>
      <c r="BD229" s="34">
        <v>15</v>
      </c>
      <c r="BE229" s="34">
        <v>60</v>
      </c>
      <c r="BF229" s="34">
        <v>67.7</v>
      </c>
      <c r="BG229" s="34">
        <v>537</v>
      </c>
      <c r="BH229" s="34">
        <v>18.7</v>
      </c>
      <c r="BI229" s="34" t="s">
        <v>83</v>
      </c>
      <c r="BJ229" s="34">
        <v>5.3</v>
      </c>
      <c r="BK229" s="34">
        <v>0.11700000000000001</v>
      </c>
      <c r="BL229" s="34">
        <v>2.3E-2</v>
      </c>
      <c r="BM229" s="34">
        <v>30</v>
      </c>
      <c r="BN229" s="34">
        <v>3</v>
      </c>
      <c r="BO229" s="34">
        <v>17.600000000000001</v>
      </c>
      <c r="BP229" s="34">
        <v>34</v>
      </c>
      <c r="BQ229" s="34">
        <v>143</v>
      </c>
      <c r="BR229" s="34">
        <v>252</v>
      </c>
      <c r="BS229" s="34">
        <v>3.0000000000000001E-3</v>
      </c>
      <c r="BT229" s="34">
        <v>0.91</v>
      </c>
      <c r="BU229" s="34">
        <v>4.2</v>
      </c>
      <c r="BV229" s="34">
        <v>0.6</v>
      </c>
      <c r="BW229" s="34">
        <v>2</v>
      </c>
      <c r="BX229" s="34">
        <v>212</v>
      </c>
      <c r="BY229" s="34">
        <v>1.6</v>
      </c>
      <c r="BZ229" s="34">
        <v>0.01</v>
      </c>
      <c r="CA229" s="34">
        <v>14.1</v>
      </c>
      <c r="CB229" s="34">
        <v>0.21</v>
      </c>
      <c r="CC229" s="34">
        <v>23.7</v>
      </c>
      <c r="CD229" s="34">
        <v>93</v>
      </c>
      <c r="CE229" s="34">
        <v>3</v>
      </c>
      <c r="CF229" s="34">
        <v>32.799999999999997</v>
      </c>
      <c r="CG229" s="34">
        <v>198</v>
      </c>
      <c r="CH229" s="34">
        <v>153</v>
      </c>
      <c r="CI229" s="34">
        <v>35</v>
      </c>
      <c r="CJ229" s="34">
        <v>72.400000000000006</v>
      </c>
      <c r="CK229" s="34">
        <v>8.58</v>
      </c>
      <c r="CL229" s="34">
        <v>30.5</v>
      </c>
      <c r="CM229" s="34">
        <v>6.71</v>
      </c>
      <c r="CN229" s="34">
        <v>1.2</v>
      </c>
      <c r="CO229" s="34">
        <v>5.34</v>
      </c>
      <c r="CP229" s="34">
        <v>0.91</v>
      </c>
      <c r="CQ229" s="34">
        <v>5.54</v>
      </c>
      <c r="CR229" s="34">
        <v>1.1100000000000001</v>
      </c>
      <c r="CS229" s="34">
        <v>3.41</v>
      </c>
      <c r="CT229" s="34">
        <v>0.52</v>
      </c>
      <c r="CU229" s="34">
        <v>3.07</v>
      </c>
      <c r="CV229" s="34">
        <v>0.52</v>
      </c>
      <c r="CW229" s="34">
        <f t="shared" ref="CW229:CW238" si="18">SUM(CI229:CV229)</f>
        <v>174.81000000000003</v>
      </c>
    </row>
    <row r="230" spans="1:101" ht="14.25" customHeight="1" x14ac:dyDescent="0.35">
      <c r="A230" s="22" t="s">
        <v>207</v>
      </c>
      <c r="B230" s="22" t="s">
        <v>205</v>
      </c>
      <c r="C230" s="22" t="s">
        <v>2330</v>
      </c>
      <c r="D230" s="22" t="s">
        <v>1709</v>
      </c>
      <c r="F230" s="71">
        <v>42766</v>
      </c>
      <c r="G230" s="22" t="s">
        <v>1345</v>
      </c>
      <c r="H230" s="22">
        <v>34.442439999999998</v>
      </c>
      <c r="I230" s="22">
        <v>-107.01656</v>
      </c>
      <c r="J230" s="22" t="s">
        <v>873</v>
      </c>
      <c r="K230" s="22" t="s">
        <v>880</v>
      </c>
      <c r="L230" s="22" t="s">
        <v>878</v>
      </c>
      <c r="Q230" s="22" t="s">
        <v>87</v>
      </c>
      <c r="S230" s="22" t="s">
        <v>206</v>
      </c>
      <c r="T230" s="22">
        <v>7.85</v>
      </c>
      <c r="U230" s="22">
        <v>1.278</v>
      </c>
      <c r="V230" s="22">
        <v>1</v>
      </c>
      <c r="W230" s="34">
        <v>63.33</v>
      </c>
      <c r="X230" s="34">
        <v>0.8</v>
      </c>
      <c r="Y230" s="34">
        <v>14.75</v>
      </c>
      <c r="Z230" s="34">
        <v>4.26</v>
      </c>
      <c r="AA230" s="34">
        <v>0.13</v>
      </c>
      <c r="AB230" s="34">
        <v>1.54</v>
      </c>
      <c r="AC230" s="34">
        <v>2.58</v>
      </c>
      <c r="AD230" s="34">
        <v>1.7</v>
      </c>
      <c r="AE230" s="34">
        <v>3.27</v>
      </c>
      <c r="AF230" s="34">
        <v>0.24</v>
      </c>
      <c r="AG230" s="34">
        <v>5.74</v>
      </c>
      <c r="AI230" s="34">
        <v>0.24</v>
      </c>
      <c r="AM230" s="34">
        <v>0.75</v>
      </c>
      <c r="AO230" s="34">
        <f t="shared" si="17"/>
        <v>99.329999999999984</v>
      </c>
      <c r="AU230" s="34" t="s">
        <v>134</v>
      </c>
      <c r="AV230" s="34" t="s">
        <v>82</v>
      </c>
      <c r="AW230" s="34">
        <v>5.0999999999999996</v>
      </c>
      <c r="AY230" s="34">
        <v>982</v>
      </c>
      <c r="BA230" s="34">
        <v>0.4</v>
      </c>
      <c r="BC230" s="34">
        <v>0.5</v>
      </c>
      <c r="BD230" s="34">
        <v>19</v>
      </c>
      <c r="BE230" s="34">
        <v>80</v>
      </c>
      <c r="BF230" s="34">
        <v>16.2</v>
      </c>
      <c r="BG230" s="34">
        <v>223</v>
      </c>
      <c r="BH230" s="34">
        <v>18.600000000000001</v>
      </c>
      <c r="BI230" s="34" t="s">
        <v>83</v>
      </c>
      <c r="BJ230" s="34">
        <v>4.9000000000000004</v>
      </c>
      <c r="BK230" s="34">
        <v>0.30199999999999999</v>
      </c>
      <c r="BL230" s="34">
        <v>2.1999999999999999E-2</v>
      </c>
      <c r="BM230" s="34">
        <v>30</v>
      </c>
      <c r="BN230" s="34">
        <v>3</v>
      </c>
      <c r="BO230" s="34">
        <v>24.1</v>
      </c>
      <c r="BP230" s="34">
        <v>40</v>
      </c>
      <c r="BQ230" s="34">
        <v>39</v>
      </c>
      <c r="BR230" s="34">
        <v>180</v>
      </c>
      <c r="BS230" s="34">
        <v>8.0000000000000002E-3</v>
      </c>
      <c r="BT230" s="34">
        <v>0.3</v>
      </c>
      <c r="BU230" s="34">
        <v>4.2</v>
      </c>
      <c r="BV230" s="34">
        <v>2.1</v>
      </c>
      <c r="BW230" s="34">
        <v>2</v>
      </c>
      <c r="BX230" s="34">
        <v>253</v>
      </c>
      <c r="BY230" s="34">
        <v>2</v>
      </c>
      <c r="BZ230" s="34">
        <v>0.01</v>
      </c>
      <c r="CA230" s="34">
        <v>12.4</v>
      </c>
      <c r="CB230" s="34">
        <v>0.11</v>
      </c>
      <c r="CC230" s="34">
        <v>75.099999999999994</v>
      </c>
      <c r="CD230" s="34">
        <v>101</v>
      </c>
      <c r="CE230" s="34">
        <v>2</v>
      </c>
      <c r="CF230" s="34">
        <v>34.5</v>
      </c>
      <c r="CG230" s="34">
        <v>179</v>
      </c>
      <c r="CH230" s="34">
        <v>145</v>
      </c>
      <c r="CI230" s="34">
        <v>35.799999999999997</v>
      </c>
      <c r="CJ230" s="34">
        <v>74.3</v>
      </c>
      <c r="CK230" s="34">
        <v>8.77</v>
      </c>
      <c r="CL230" s="34">
        <v>33.1</v>
      </c>
      <c r="CM230" s="34">
        <v>7.3</v>
      </c>
      <c r="CN230" s="34">
        <v>1.38</v>
      </c>
      <c r="CO230" s="34">
        <v>6.09</v>
      </c>
      <c r="CP230" s="34">
        <v>0.98</v>
      </c>
      <c r="CQ230" s="34">
        <v>6.06</v>
      </c>
      <c r="CR230" s="34">
        <v>1.27</v>
      </c>
      <c r="CS230" s="34">
        <v>3.34</v>
      </c>
      <c r="CT230" s="34">
        <v>0.53</v>
      </c>
      <c r="CU230" s="34">
        <v>3.32</v>
      </c>
      <c r="CV230" s="34">
        <v>0.49</v>
      </c>
      <c r="CW230" s="34">
        <f t="shared" si="18"/>
        <v>182.73000000000002</v>
      </c>
    </row>
    <row r="231" spans="1:101" ht="14.25" customHeight="1" x14ac:dyDescent="0.35">
      <c r="A231" s="22" t="s">
        <v>208</v>
      </c>
      <c r="B231" s="22" t="s">
        <v>205</v>
      </c>
      <c r="C231" s="22" t="s">
        <v>2330</v>
      </c>
      <c r="D231" s="22" t="s">
        <v>1709</v>
      </c>
      <c r="F231" s="71">
        <v>42766</v>
      </c>
      <c r="G231" s="22" t="s">
        <v>1345</v>
      </c>
      <c r="H231" s="22">
        <v>34.442500000000003</v>
      </c>
      <c r="I231" s="22">
        <v>-107.01600000000001</v>
      </c>
      <c r="J231" s="22" t="s">
        <v>873</v>
      </c>
      <c r="K231" s="22" t="s">
        <v>880</v>
      </c>
      <c r="L231" s="22" t="s">
        <v>878</v>
      </c>
      <c r="Q231" s="22" t="s">
        <v>87</v>
      </c>
      <c r="S231" s="22" t="s">
        <v>206</v>
      </c>
      <c r="T231" s="22">
        <v>7.5</v>
      </c>
      <c r="U231" s="22">
        <v>814.6</v>
      </c>
      <c r="V231" s="22">
        <v>428</v>
      </c>
      <c r="W231" s="34">
        <v>70.91</v>
      </c>
      <c r="X231" s="34">
        <v>0.51</v>
      </c>
      <c r="Y231" s="34">
        <v>14.02</v>
      </c>
      <c r="Z231" s="34">
        <v>3.45</v>
      </c>
      <c r="AA231" s="34">
        <v>0.22</v>
      </c>
      <c r="AB231" s="34">
        <v>0.74</v>
      </c>
      <c r="AC231" s="34">
        <v>0.88</v>
      </c>
      <c r="AD231" s="34">
        <v>1.54</v>
      </c>
      <c r="AE231" s="34">
        <v>3.6</v>
      </c>
      <c r="AF231" s="34">
        <v>0.18</v>
      </c>
      <c r="AG231" s="34">
        <v>3.15</v>
      </c>
      <c r="AI231" s="34">
        <v>0.05</v>
      </c>
      <c r="AM231" s="34">
        <v>0.21</v>
      </c>
      <c r="AO231" s="34">
        <f t="shared" si="17"/>
        <v>99.46</v>
      </c>
      <c r="AU231" s="34" t="s">
        <v>134</v>
      </c>
      <c r="AV231" s="34" t="s">
        <v>82</v>
      </c>
      <c r="AW231" s="34">
        <v>7.5</v>
      </c>
      <c r="AY231" s="34">
        <v>755</v>
      </c>
      <c r="BA231" s="34">
        <v>0.89</v>
      </c>
      <c r="BC231" s="34">
        <v>2.2000000000000002</v>
      </c>
      <c r="BD231" s="34">
        <v>31</v>
      </c>
      <c r="BE231" s="34">
        <v>70</v>
      </c>
      <c r="BF231" s="34">
        <v>32.299999999999997</v>
      </c>
      <c r="BG231" s="34">
        <v>290</v>
      </c>
      <c r="BH231" s="34">
        <v>17.899999999999999</v>
      </c>
      <c r="BI231" s="34" t="s">
        <v>83</v>
      </c>
      <c r="BJ231" s="34">
        <v>4.5999999999999996</v>
      </c>
      <c r="BK231" s="34">
        <v>0.155</v>
      </c>
      <c r="BL231" s="34">
        <v>2.4E-2</v>
      </c>
      <c r="BM231" s="34">
        <v>20</v>
      </c>
      <c r="BN231" s="34">
        <v>4</v>
      </c>
      <c r="BO231" s="34">
        <v>18.5</v>
      </c>
      <c r="BP231" s="34">
        <v>43</v>
      </c>
      <c r="BQ231" s="34">
        <v>69</v>
      </c>
      <c r="BR231" s="34">
        <v>222</v>
      </c>
      <c r="BS231" s="34">
        <v>8.0000000000000002E-3</v>
      </c>
      <c r="BT231" s="34">
        <v>0.28999999999999998</v>
      </c>
      <c r="BU231" s="34">
        <v>3.6</v>
      </c>
      <c r="BV231" s="34">
        <v>0.5</v>
      </c>
      <c r="BW231" s="34">
        <v>2</v>
      </c>
      <c r="BX231" s="34">
        <v>139</v>
      </c>
      <c r="BY231" s="34">
        <v>1.8</v>
      </c>
      <c r="BZ231" s="34">
        <v>0.02</v>
      </c>
      <c r="CA231" s="34">
        <v>13.8</v>
      </c>
      <c r="CB231" s="34">
        <v>0.17</v>
      </c>
      <c r="CC231" s="34">
        <v>138</v>
      </c>
      <c r="CD231" s="34">
        <v>74</v>
      </c>
      <c r="CE231" s="34">
        <v>3</v>
      </c>
      <c r="CF231" s="34">
        <v>32.9</v>
      </c>
      <c r="CG231" s="34">
        <v>175</v>
      </c>
      <c r="CH231" s="34">
        <v>200</v>
      </c>
      <c r="CI231" s="34">
        <v>33.6</v>
      </c>
      <c r="CJ231" s="34">
        <v>69.5</v>
      </c>
      <c r="CK231" s="34">
        <v>8.1300000000000008</v>
      </c>
      <c r="CL231" s="34">
        <v>30.3</v>
      </c>
      <c r="CM231" s="34">
        <v>6.46</v>
      </c>
      <c r="CN231" s="34">
        <v>1.1599999999999999</v>
      </c>
      <c r="CO231" s="34">
        <v>5.69</v>
      </c>
      <c r="CP231" s="34">
        <v>0.93</v>
      </c>
      <c r="CQ231" s="34">
        <v>5.43</v>
      </c>
      <c r="CR231" s="34">
        <v>1.1399999999999999</v>
      </c>
      <c r="CS231" s="34">
        <v>3.28</v>
      </c>
      <c r="CT231" s="34">
        <v>0.48</v>
      </c>
      <c r="CU231" s="34">
        <v>3.27</v>
      </c>
      <c r="CV231" s="34">
        <v>0.46</v>
      </c>
      <c r="CW231" s="34">
        <f t="shared" si="18"/>
        <v>169.83</v>
      </c>
    </row>
    <row r="232" spans="1:101" ht="14.25" customHeight="1" x14ac:dyDescent="0.35">
      <c r="A232" s="22" t="s">
        <v>3428</v>
      </c>
      <c r="B232" s="22" t="s">
        <v>205</v>
      </c>
      <c r="C232" s="22" t="s">
        <v>2330</v>
      </c>
      <c r="D232" s="22" t="s">
        <v>1709</v>
      </c>
      <c r="F232" s="71">
        <v>43138</v>
      </c>
      <c r="G232" s="22" t="s">
        <v>1349</v>
      </c>
      <c r="H232" s="22">
        <v>34.442231</v>
      </c>
      <c r="I232" s="22">
        <v>-107.016566</v>
      </c>
      <c r="J232" s="22" t="s">
        <v>873</v>
      </c>
      <c r="K232" s="22" t="s">
        <v>880</v>
      </c>
      <c r="L232" s="22" t="s">
        <v>878</v>
      </c>
      <c r="Q232" s="22" t="s">
        <v>87</v>
      </c>
      <c r="S232" s="22" t="s">
        <v>206</v>
      </c>
      <c r="T232" s="22">
        <v>7.57</v>
      </c>
      <c r="U232" s="22">
        <v>630</v>
      </c>
      <c r="W232" s="34">
        <v>65.39</v>
      </c>
      <c r="X232" s="34">
        <v>1.2</v>
      </c>
      <c r="Y232" s="34">
        <v>18.98</v>
      </c>
      <c r="Z232" s="34">
        <v>2.85</v>
      </c>
      <c r="AA232" s="34">
        <v>0.08</v>
      </c>
      <c r="AB232" s="34">
        <v>0.7</v>
      </c>
      <c r="AC232" s="34">
        <v>0.4</v>
      </c>
      <c r="AD232" s="34">
        <v>1.42</v>
      </c>
      <c r="AE232" s="34">
        <v>3.69</v>
      </c>
      <c r="AF232" s="34">
        <v>0.24</v>
      </c>
      <c r="AG232" s="34">
        <v>4.4800000000000004</v>
      </c>
      <c r="AI232" s="34">
        <v>0.06</v>
      </c>
      <c r="AM232" s="34">
        <v>0.06</v>
      </c>
      <c r="AO232" s="34">
        <f t="shared" si="17"/>
        <v>99.550000000000011</v>
      </c>
      <c r="AU232" s="34" t="s">
        <v>134</v>
      </c>
      <c r="AV232" s="34" t="s">
        <v>82</v>
      </c>
      <c r="AW232" s="34">
        <v>1.4</v>
      </c>
      <c r="AY232" s="34">
        <v>1770</v>
      </c>
      <c r="BA232" s="34">
        <v>0.83</v>
      </c>
      <c r="BC232" s="34">
        <v>0.5</v>
      </c>
      <c r="BD232" s="34">
        <v>13</v>
      </c>
      <c r="BE232" s="34">
        <v>70</v>
      </c>
      <c r="BF232" s="34">
        <v>8.69</v>
      </c>
      <c r="BG232" s="34">
        <v>128</v>
      </c>
      <c r="BH232" s="34">
        <v>21.7</v>
      </c>
      <c r="BI232" s="34" t="s">
        <v>83</v>
      </c>
      <c r="BJ232" s="34">
        <v>5.4</v>
      </c>
      <c r="BK232" s="34">
        <v>0.28100000000000003</v>
      </c>
      <c r="BL232" s="39">
        <v>2.1000000000000001E-2</v>
      </c>
      <c r="BM232" s="34">
        <v>20</v>
      </c>
      <c r="BN232" s="34">
        <v>4</v>
      </c>
      <c r="BO232" s="34">
        <v>35.6</v>
      </c>
      <c r="BP232" s="34">
        <v>26</v>
      </c>
      <c r="BQ232" s="34">
        <v>41</v>
      </c>
      <c r="BR232" s="34">
        <v>189</v>
      </c>
      <c r="BS232" s="39">
        <v>1E-3</v>
      </c>
      <c r="BT232" s="34">
        <v>0.09</v>
      </c>
      <c r="BU232" s="34">
        <v>4.0999999999999996</v>
      </c>
      <c r="BV232" s="34" t="s">
        <v>124</v>
      </c>
      <c r="BW232" s="34">
        <v>3</v>
      </c>
      <c r="BX232" s="34">
        <v>557</v>
      </c>
      <c r="BY232" s="34">
        <v>2.6</v>
      </c>
      <c r="BZ232" s="34">
        <v>0.01</v>
      </c>
      <c r="CA232" s="34">
        <v>14.3</v>
      </c>
      <c r="CB232" s="34">
        <v>0.1</v>
      </c>
      <c r="CC232" s="34">
        <v>98.6</v>
      </c>
      <c r="CD232" s="34">
        <v>163</v>
      </c>
      <c r="CE232" s="34">
        <v>2</v>
      </c>
      <c r="CF232" s="34">
        <v>38.700000000000003</v>
      </c>
      <c r="CG232" s="34">
        <v>219</v>
      </c>
      <c r="CH232" s="34">
        <v>96</v>
      </c>
      <c r="CI232" s="34">
        <v>45.6</v>
      </c>
      <c r="CJ232" s="34">
        <v>95.3</v>
      </c>
      <c r="CK232" s="34">
        <v>11.25</v>
      </c>
      <c r="CL232" s="34">
        <v>41.9</v>
      </c>
      <c r="CM232" s="34">
        <v>8.6999999999999993</v>
      </c>
      <c r="CN232" s="34">
        <v>1.79</v>
      </c>
      <c r="CO232" s="34">
        <v>7.46</v>
      </c>
      <c r="CP232" s="34">
        <v>1.1599999999999999</v>
      </c>
      <c r="CQ232" s="34">
        <v>7.2</v>
      </c>
      <c r="CR232" s="34">
        <v>1.42</v>
      </c>
      <c r="CS232" s="34">
        <v>4.01</v>
      </c>
      <c r="CT232" s="34">
        <v>0.61</v>
      </c>
      <c r="CU232" s="34">
        <v>3.82</v>
      </c>
      <c r="CV232" s="34">
        <v>0.57999999999999996</v>
      </c>
      <c r="CW232" s="34">
        <f t="shared" si="18"/>
        <v>230.79999999999998</v>
      </c>
    </row>
    <row r="233" spans="1:101" ht="14.25" customHeight="1" x14ac:dyDescent="0.35">
      <c r="A233" s="22" t="s">
        <v>3429</v>
      </c>
      <c r="B233" s="22" t="s">
        <v>205</v>
      </c>
      <c r="C233" s="22" t="s">
        <v>2330</v>
      </c>
      <c r="D233" s="22" t="s">
        <v>1709</v>
      </c>
      <c r="F233" s="71">
        <v>43138</v>
      </c>
      <c r="G233" s="22" t="s">
        <v>1349</v>
      </c>
      <c r="H233" s="22">
        <v>34.442231</v>
      </c>
      <c r="I233" s="22">
        <v>-107.016566</v>
      </c>
      <c r="J233" s="22" t="s">
        <v>873</v>
      </c>
      <c r="K233" s="22" t="s">
        <v>880</v>
      </c>
      <c r="L233" s="22" t="s">
        <v>878</v>
      </c>
      <c r="Q233" s="22" t="s">
        <v>209</v>
      </c>
      <c r="S233" s="22" t="s">
        <v>206</v>
      </c>
      <c r="W233" s="34">
        <v>66.48</v>
      </c>
      <c r="X233" s="34">
        <v>1.38</v>
      </c>
      <c r="Y233" s="34">
        <v>17.29</v>
      </c>
      <c r="Z233" s="34">
        <v>2.71</v>
      </c>
      <c r="AA233" s="34">
        <v>0.11</v>
      </c>
      <c r="AB233" s="34">
        <v>0.52</v>
      </c>
      <c r="AC233" s="34">
        <v>0.28999999999999998</v>
      </c>
      <c r="AD233" s="34">
        <v>1.26</v>
      </c>
      <c r="AE233" s="34">
        <v>2.89</v>
      </c>
      <c r="AF233" s="34">
        <v>0.3</v>
      </c>
      <c r="AG233" s="34">
        <v>4.59</v>
      </c>
      <c r="AI233" s="34">
        <v>7.0000000000000007E-2</v>
      </c>
      <c r="AM233" s="34">
        <v>0.02</v>
      </c>
      <c r="AO233" s="34">
        <f t="shared" si="17"/>
        <v>97.91</v>
      </c>
      <c r="AU233" s="34" t="s">
        <v>134</v>
      </c>
      <c r="AV233" s="34" t="s">
        <v>82</v>
      </c>
      <c r="AW233" s="34">
        <v>0.4</v>
      </c>
      <c r="AY233" s="34">
        <v>2750</v>
      </c>
      <c r="BA233" s="34">
        <v>0.79</v>
      </c>
      <c r="BC233" s="34">
        <v>1.3</v>
      </c>
      <c r="BD233" s="34">
        <v>37</v>
      </c>
      <c r="BE233" s="34">
        <v>80</v>
      </c>
      <c r="BF233" s="34">
        <v>4.47</v>
      </c>
      <c r="BG233" s="34">
        <v>59</v>
      </c>
      <c r="BH233" s="34">
        <v>20.2</v>
      </c>
      <c r="BI233" s="34" t="s">
        <v>83</v>
      </c>
      <c r="BJ233" s="34">
        <v>5.4</v>
      </c>
      <c r="BK233" s="34">
        <v>0.45400000000000001</v>
      </c>
      <c r="BL233" s="39">
        <v>2.8000000000000001E-2</v>
      </c>
      <c r="BM233" s="34">
        <v>20</v>
      </c>
      <c r="BN233" s="34">
        <v>6</v>
      </c>
      <c r="BO233" s="34">
        <v>38.299999999999997</v>
      </c>
      <c r="BP233" s="34">
        <v>43</v>
      </c>
      <c r="BQ233" s="34">
        <v>40</v>
      </c>
      <c r="BR233" s="34">
        <v>138</v>
      </c>
      <c r="BS233" s="39" t="s">
        <v>134</v>
      </c>
      <c r="BT233" s="34">
        <v>0.08</v>
      </c>
      <c r="BU233" s="34">
        <v>5.0999999999999996</v>
      </c>
      <c r="BV233" s="34">
        <v>0.2</v>
      </c>
      <c r="BW233" s="34">
        <v>3</v>
      </c>
      <c r="BX233" s="34">
        <v>887</v>
      </c>
      <c r="BY233" s="34">
        <v>2.5</v>
      </c>
      <c r="BZ233" s="34">
        <v>0.01</v>
      </c>
      <c r="CA233" s="34">
        <v>10.050000000000001</v>
      </c>
      <c r="CB233" s="34">
        <v>0.28999999999999998</v>
      </c>
      <c r="CC233" s="34">
        <v>72.5</v>
      </c>
      <c r="CD233" s="34">
        <v>156</v>
      </c>
      <c r="CE233" s="34">
        <v>3</v>
      </c>
      <c r="CF233" s="34">
        <v>35.4</v>
      </c>
      <c r="CG233" s="34">
        <v>217</v>
      </c>
      <c r="CH233" s="34">
        <v>84</v>
      </c>
      <c r="CI233" s="34">
        <v>44.7</v>
      </c>
      <c r="CJ233" s="34">
        <v>92.9</v>
      </c>
      <c r="CK233" s="34">
        <v>11.1</v>
      </c>
      <c r="CL233" s="34">
        <v>42.6</v>
      </c>
      <c r="CM233" s="34">
        <v>8.49</v>
      </c>
      <c r="CN233" s="34">
        <v>2.0099999999999998</v>
      </c>
      <c r="CO233" s="34">
        <v>7.26</v>
      </c>
      <c r="CP233" s="34">
        <v>1.18</v>
      </c>
      <c r="CQ233" s="34">
        <v>7.05</v>
      </c>
      <c r="CR233" s="34">
        <v>1.41</v>
      </c>
      <c r="CS233" s="34">
        <v>3.68</v>
      </c>
      <c r="CT233" s="34">
        <v>0.55000000000000004</v>
      </c>
      <c r="CU233" s="34">
        <v>3.49</v>
      </c>
      <c r="CV233" s="34">
        <v>0.54</v>
      </c>
      <c r="CW233" s="34">
        <f t="shared" si="18"/>
        <v>226.96000000000004</v>
      </c>
    </row>
    <row r="234" spans="1:101" ht="14.25" customHeight="1" x14ac:dyDescent="0.35">
      <c r="A234" s="22" t="s">
        <v>3430</v>
      </c>
      <c r="B234" s="22" t="s">
        <v>205</v>
      </c>
      <c r="C234" s="22" t="s">
        <v>2330</v>
      </c>
      <c r="D234" s="22" t="s">
        <v>1709</v>
      </c>
      <c r="F234" s="71">
        <v>43138</v>
      </c>
      <c r="G234" s="22" t="s">
        <v>1349</v>
      </c>
      <c r="H234" s="22">
        <v>34.442231</v>
      </c>
      <c r="I234" s="22">
        <v>-107.016566</v>
      </c>
      <c r="J234" s="22" t="s">
        <v>873</v>
      </c>
      <c r="K234" s="22" t="s">
        <v>880</v>
      </c>
      <c r="L234" s="22" t="s">
        <v>878</v>
      </c>
      <c r="Q234" s="22" t="s">
        <v>209</v>
      </c>
      <c r="S234" s="22" t="s">
        <v>206</v>
      </c>
      <c r="W234" s="34">
        <v>69.08</v>
      </c>
      <c r="X234" s="34">
        <v>1.06</v>
      </c>
      <c r="Y234" s="34">
        <v>16.64</v>
      </c>
      <c r="Z234" s="34">
        <v>2.48</v>
      </c>
      <c r="AA234" s="34">
        <v>0.09</v>
      </c>
      <c r="AB234" s="34">
        <v>0.56000000000000005</v>
      </c>
      <c r="AC234" s="34">
        <v>0.33</v>
      </c>
      <c r="AD234" s="34">
        <v>1.45</v>
      </c>
      <c r="AE234" s="34">
        <v>3.03</v>
      </c>
      <c r="AF234" s="34">
        <v>0.24</v>
      </c>
      <c r="AG234" s="34">
        <v>3.91</v>
      </c>
      <c r="AI234" s="34">
        <v>0.05</v>
      </c>
      <c r="AM234" s="34">
        <v>0.03</v>
      </c>
      <c r="AO234" s="34">
        <f t="shared" si="17"/>
        <v>98.95</v>
      </c>
      <c r="AU234" s="34" t="s">
        <v>134</v>
      </c>
      <c r="AV234" s="34" t="s">
        <v>82</v>
      </c>
      <c r="AW234" s="34">
        <v>0.9</v>
      </c>
      <c r="AY234" s="34">
        <v>1835</v>
      </c>
      <c r="BA234" s="34">
        <v>0.96</v>
      </c>
      <c r="BC234" s="34">
        <v>0.5</v>
      </c>
      <c r="BD234" s="34">
        <v>20</v>
      </c>
      <c r="BE234" s="34">
        <v>70</v>
      </c>
      <c r="BF234" s="34">
        <v>6.47</v>
      </c>
      <c r="BG234" s="34">
        <v>78</v>
      </c>
      <c r="BH234" s="34">
        <v>19.600000000000001</v>
      </c>
      <c r="BI234" s="34" t="s">
        <v>83</v>
      </c>
      <c r="BJ234" s="34">
        <v>5</v>
      </c>
      <c r="BK234" s="34">
        <v>0.40799999999999997</v>
      </c>
      <c r="BL234" s="39">
        <v>2.1000000000000001E-2</v>
      </c>
      <c r="BM234" s="34">
        <v>20</v>
      </c>
      <c r="BN234" s="34">
        <v>3</v>
      </c>
      <c r="BO234" s="34">
        <v>32.9</v>
      </c>
      <c r="BP234" s="34">
        <v>25</v>
      </c>
      <c r="BQ234" s="34">
        <v>36</v>
      </c>
      <c r="BR234" s="34">
        <v>160.5</v>
      </c>
      <c r="BS234" s="39">
        <v>1E-3</v>
      </c>
      <c r="BT234" s="34">
        <v>7.0000000000000007E-2</v>
      </c>
      <c r="BU234" s="34">
        <v>4.0999999999999996</v>
      </c>
      <c r="BV234" s="34" t="s">
        <v>124</v>
      </c>
      <c r="BW234" s="34">
        <v>2</v>
      </c>
      <c r="BX234" s="34">
        <v>627</v>
      </c>
      <c r="BY234" s="34">
        <v>2.5</v>
      </c>
      <c r="BZ234" s="34">
        <v>0.01</v>
      </c>
      <c r="CA234" s="34">
        <v>13.2</v>
      </c>
      <c r="CB234" s="34">
        <v>0.11</v>
      </c>
      <c r="CC234" s="34">
        <v>64.7</v>
      </c>
      <c r="CD234" s="34">
        <v>121</v>
      </c>
      <c r="CE234" s="34">
        <v>2</v>
      </c>
      <c r="CF234" s="34">
        <v>36.200000000000003</v>
      </c>
      <c r="CG234" s="34">
        <v>198</v>
      </c>
      <c r="CH234" s="34">
        <v>80</v>
      </c>
      <c r="CI234" s="34">
        <v>42.3</v>
      </c>
      <c r="CJ234" s="34">
        <v>89.1</v>
      </c>
      <c r="CK234" s="34">
        <v>10.45</v>
      </c>
      <c r="CL234" s="34">
        <v>40.200000000000003</v>
      </c>
      <c r="CM234" s="34">
        <v>8.27</v>
      </c>
      <c r="CN234" s="34">
        <v>1.63</v>
      </c>
      <c r="CO234" s="34">
        <v>7.01</v>
      </c>
      <c r="CP234" s="34">
        <v>1.1200000000000001</v>
      </c>
      <c r="CQ234" s="34">
        <v>6.69</v>
      </c>
      <c r="CR234" s="34">
        <v>1.31</v>
      </c>
      <c r="CS234" s="34">
        <v>3.89</v>
      </c>
      <c r="CT234" s="34">
        <v>0.55000000000000004</v>
      </c>
      <c r="CU234" s="34">
        <v>3.43</v>
      </c>
      <c r="CV234" s="34">
        <v>0.52</v>
      </c>
      <c r="CW234" s="34">
        <f t="shared" si="18"/>
        <v>216.46999999999997</v>
      </c>
    </row>
    <row r="235" spans="1:101" ht="14.25" customHeight="1" x14ac:dyDescent="0.35">
      <c r="A235" s="22" t="s">
        <v>3431</v>
      </c>
      <c r="B235" s="22" t="s">
        <v>205</v>
      </c>
      <c r="C235" s="22" t="s">
        <v>2330</v>
      </c>
      <c r="D235" s="22" t="s">
        <v>1709</v>
      </c>
      <c r="F235" s="71">
        <v>43138</v>
      </c>
      <c r="G235" s="22" t="s">
        <v>1349</v>
      </c>
      <c r="H235" s="22">
        <v>34.442231</v>
      </c>
      <c r="I235" s="22">
        <v>-107.016566</v>
      </c>
      <c r="J235" s="22" t="s">
        <v>873</v>
      </c>
      <c r="K235" s="22" t="s">
        <v>880</v>
      </c>
      <c r="L235" s="22" t="s">
        <v>878</v>
      </c>
      <c r="Q235" s="22" t="s">
        <v>209</v>
      </c>
      <c r="S235" s="22" t="s">
        <v>206</v>
      </c>
      <c r="W235" s="34">
        <v>63.33</v>
      </c>
      <c r="X235" s="34">
        <v>1.1000000000000001</v>
      </c>
      <c r="Y235" s="34">
        <v>19.41</v>
      </c>
      <c r="Z235" s="34">
        <v>2.81</v>
      </c>
      <c r="AA235" s="34">
        <v>0.1</v>
      </c>
      <c r="AB235" s="34">
        <v>0.71</v>
      </c>
      <c r="AC235" s="34">
        <v>0.46</v>
      </c>
      <c r="AD235" s="34">
        <v>1.85</v>
      </c>
      <c r="AE235" s="34">
        <v>3.78</v>
      </c>
      <c r="AF235" s="34">
        <v>0.26</v>
      </c>
      <c r="AG235" s="34">
        <v>4.4400000000000004</v>
      </c>
      <c r="AI235" s="34">
        <v>0.05</v>
      </c>
      <c r="AM235" s="34">
        <v>7.0000000000000007E-2</v>
      </c>
      <c r="AO235" s="34">
        <f t="shared" si="17"/>
        <v>98.369999999999962</v>
      </c>
      <c r="AU235" s="34" t="s">
        <v>134</v>
      </c>
      <c r="AV235" s="34" t="s">
        <v>82</v>
      </c>
      <c r="AW235" s="34">
        <v>0.9</v>
      </c>
      <c r="AY235" s="34">
        <v>1650</v>
      </c>
      <c r="BA235" s="34">
        <v>0.89</v>
      </c>
      <c r="BC235" s="34">
        <v>0.6</v>
      </c>
      <c r="BD235" s="34">
        <v>19</v>
      </c>
      <c r="BE235" s="34">
        <v>70</v>
      </c>
      <c r="BF235" s="34">
        <v>9.08</v>
      </c>
      <c r="BG235" s="34">
        <v>95</v>
      </c>
      <c r="BH235" s="34">
        <v>22.3</v>
      </c>
      <c r="BI235" s="34" t="s">
        <v>83</v>
      </c>
      <c r="BJ235" s="34">
        <v>5.8</v>
      </c>
      <c r="BK235" s="34">
        <v>0.505</v>
      </c>
      <c r="BL235" s="39">
        <v>2.3E-2</v>
      </c>
      <c r="BM235" s="34">
        <v>20</v>
      </c>
      <c r="BN235" s="34">
        <v>3</v>
      </c>
      <c r="BO235" s="34">
        <v>36.4</v>
      </c>
      <c r="BP235" s="34">
        <v>29</v>
      </c>
      <c r="BQ235" s="34">
        <v>44</v>
      </c>
      <c r="BR235" s="34">
        <v>196.5</v>
      </c>
      <c r="BS235" s="39" t="s">
        <v>134</v>
      </c>
      <c r="BT235" s="34">
        <v>0.08</v>
      </c>
      <c r="BU235" s="34">
        <v>4.2</v>
      </c>
      <c r="BV235" s="34">
        <v>0.2</v>
      </c>
      <c r="BW235" s="34">
        <v>3</v>
      </c>
      <c r="BX235" s="34">
        <v>543</v>
      </c>
      <c r="BY235" s="34">
        <v>2.7</v>
      </c>
      <c r="BZ235" s="34">
        <v>0.01</v>
      </c>
      <c r="CA235" s="34">
        <v>16.25</v>
      </c>
      <c r="CB235" s="34">
        <v>0.12</v>
      </c>
      <c r="CC235" s="34">
        <v>78.5</v>
      </c>
      <c r="CD235" s="34">
        <v>130</v>
      </c>
      <c r="CE235" s="34">
        <v>3</v>
      </c>
      <c r="CF235" s="34">
        <v>44.2</v>
      </c>
      <c r="CG235" s="34">
        <v>221</v>
      </c>
      <c r="CH235" s="34">
        <v>101</v>
      </c>
      <c r="CI235" s="34">
        <v>47.7</v>
      </c>
      <c r="CJ235" s="34">
        <v>100.5</v>
      </c>
      <c r="CK235" s="34">
        <v>11.9</v>
      </c>
      <c r="CL235" s="34">
        <v>44.3</v>
      </c>
      <c r="CM235" s="34">
        <v>9.3000000000000007</v>
      </c>
      <c r="CN235" s="34">
        <v>1.88</v>
      </c>
      <c r="CO235" s="34">
        <v>8.39</v>
      </c>
      <c r="CP235" s="34">
        <v>1.35</v>
      </c>
      <c r="CQ235" s="34">
        <v>7.96</v>
      </c>
      <c r="CR235" s="34">
        <v>1.64</v>
      </c>
      <c r="CS235" s="34">
        <v>4.72</v>
      </c>
      <c r="CT235" s="34">
        <v>0.64</v>
      </c>
      <c r="CU235" s="34">
        <v>4.17</v>
      </c>
      <c r="CV235" s="34">
        <v>0.66</v>
      </c>
      <c r="CW235" s="34">
        <f t="shared" si="18"/>
        <v>245.10999999999993</v>
      </c>
    </row>
    <row r="236" spans="1:101" ht="14.25" customHeight="1" x14ac:dyDescent="0.35">
      <c r="A236" s="22" t="s">
        <v>3432</v>
      </c>
      <c r="B236" s="22" t="s">
        <v>205</v>
      </c>
      <c r="C236" s="22" t="s">
        <v>2330</v>
      </c>
      <c r="D236" s="22" t="s">
        <v>1709</v>
      </c>
      <c r="F236" s="71">
        <v>43138</v>
      </c>
      <c r="G236" s="22" t="s">
        <v>1349</v>
      </c>
      <c r="H236" s="22">
        <v>34.442231</v>
      </c>
      <c r="I236" s="22">
        <v>-107.016566</v>
      </c>
      <c r="J236" s="22" t="s">
        <v>873</v>
      </c>
      <c r="K236" s="22" t="s">
        <v>880</v>
      </c>
      <c r="L236" s="22" t="s">
        <v>878</v>
      </c>
      <c r="Q236" s="22" t="s">
        <v>209</v>
      </c>
      <c r="S236" s="22" t="s">
        <v>206</v>
      </c>
      <c r="W236" s="34">
        <v>61.61</v>
      </c>
      <c r="X236" s="34">
        <v>1.1100000000000001</v>
      </c>
      <c r="Y236" s="34">
        <v>21.14</v>
      </c>
      <c r="Z236" s="34">
        <v>3.06</v>
      </c>
      <c r="AA236" s="34">
        <v>0.08</v>
      </c>
      <c r="AB236" s="34">
        <v>0.81</v>
      </c>
      <c r="AC236" s="34">
        <v>0.61</v>
      </c>
      <c r="AD236" s="34">
        <v>2.2200000000000002</v>
      </c>
      <c r="AE236" s="34">
        <v>4.32</v>
      </c>
      <c r="AF236" s="34">
        <v>0.24</v>
      </c>
      <c r="AG236" s="34">
        <v>4.6399999999999997</v>
      </c>
      <c r="AI236" s="34">
        <v>7.0000000000000007E-2</v>
      </c>
      <c r="AM236" s="34">
        <v>0.09</v>
      </c>
      <c r="AO236" s="34">
        <f t="shared" si="17"/>
        <v>100</v>
      </c>
      <c r="AU236" s="34" t="s">
        <v>134</v>
      </c>
      <c r="AV236" s="34" t="s">
        <v>82</v>
      </c>
      <c r="AW236" s="34">
        <v>0.7</v>
      </c>
      <c r="AY236" s="34">
        <v>1415</v>
      </c>
      <c r="BA236" s="34">
        <v>0.88</v>
      </c>
      <c r="BC236" s="34" t="s">
        <v>82</v>
      </c>
      <c r="BD236" s="34">
        <v>16</v>
      </c>
      <c r="BE236" s="34">
        <v>80</v>
      </c>
      <c r="BF236" s="34">
        <v>11.3</v>
      </c>
      <c r="BG236" s="34">
        <v>99</v>
      </c>
      <c r="BH236" s="34">
        <v>25.2</v>
      </c>
      <c r="BI236" s="34" t="s">
        <v>83</v>
      </c>
      <c r="BJ236" s="34">
        <v>5.8</v>
      </c>
      <c r="BK236" s="34">
        <v>0.377</v>
      </c>
      <c r="BL236" s="39">
        <v>2.5000000000000001E-2</v>
      </c>
      <c r="BM236" s="34">
        <v>20</v>
      </c>
      <c r="BN236" s="34">
        <v>3</v>
      </c>
      <c r="BO236" s="34">
        <v>38.4</v>
      </c>
      <c r="BP236" s="34">
        <v>31</v>
      </c>
      <c r="BQ236" s="34">
        <v>42</v>
      </c>
      <c r="BR236" s="34">
        <v>225</v>
      </c>
      <c r="BS236" s="39" t="s">
        <v>134</v>
      </c>
      <c r="BT236" s="34">
        <v>0.08</v>
      </c>
      <c r="BU236" s="34">
        <v>4.3</v>
      </c>
      <c r="BV236" s="34" t="s">
        <v>124</v>
      </c>
      <c r="BW236" s="34">
        <v>3</v>
      </c>
      <c r="BX236" s="34">
        <v>426</v>
      </c>
      <c r="BY236" s="34">
        <v>3.1</v>
      </c>
      <c r="BZ236" s="34">
        <v>0.01</v>
      </c>
      <c r="CA236" s="34">
        <v>19.399999999999999</v>
      </c>
      <c r="CB236" s="34">
        <v>0.11</v>
      </c>
      <c r="CC236" s="34">
        <v>96.5</v>
      </c>
      <c r="CD236" s="34">
        <v>135</v>
      </c>
      <c r="CE236" s="34">
        <v>3</v>
      </c>
      <c r="CF236" s="34">
        <v>46.8</v>
      </c>
      <c r="CG236" s="34">
        <v>224</v>
      </c>
      <c r="CH236" s="34">
        <v>110</v>
      </c>
      <c r="CI236" s="34">
        <v>51.9</v>
      </c>
      <c r="CJ236" s="34">
        <v>108.5</v>
      </c>
      <c r="CK236" s="34">
        <v>12.75</v>
      </c>
      <c r="CL236" s="34">
        <v>48.3</v>
      </c>
      <c r="CM236" s="34">
        <v>10.35</v>
      </c>
      <c r="CN236" s="34">
        <v>1.97</v>
      </c>
      <c r="CO236" s="34">
        <v>9.02</v>
      </c>
      <c r="CP236" s="34">
        <v>1.48</v>
      </c>
      <c r="CQ236" s="34">
        <v>9.02</v>
      </c>
      <c r="CR236" s="34">
        <v>1.71</v>
      </c>
      <c r="CS236" s="34">
        <v>4.91</v>
      </c>
      <c r="CT236" s="34">
        <v>0.7</v>
      </c>
      <c r="CU236" s="34">
        <v>4.41</v>
      </c>
      <c r="CV236" s="34">
        <v>0.67</v>
      </c>
      <c r="CW236" s="34">
        <f t="shared" si="18"/>
        <v>265.69000000000005</v>
      </c>
    </row>
    <row r="237" spans="1:101" ht="14.25" customHeight="1" x14ac:dyDescent="0.35">
      <c r="A237" s="22" t="s">
        <v>3433</v>
      </c>
      <c r="B237" s="22" t="s">
        <v>205</v>
      </c>
      <c r="C237" s="22" t="s">
        <v>2330</v>
      </c>
      <c r="D237" s="22" t="s">
        <v>1709</v>
      </c>
      <c r="F237" s="71">
        <v>43138</v>
      </c>
      <c r="G237" s="22" t="s">
        <v>1349</v>
      </c>
      <c r="H237" s="22">
        <v>34.442231</v>
      </c>
      <c r="I237" s="22">
        <v>-107.016566</v>
      </c>
      <c r="J237" s="22" t="s">
        <v>873</v>
      </c>
      <c r="K237" s="22" t="s">
        <v>880</v>
      </c>
      <c r="L237" s="22" t="s">
        <v>878</v>
      </c>
      <c r="Q237" s="22" t="s">
        <v>209</v>
      </c>
      <c r="S237" s="22" t="s">
        <v>206</v>
      </c>
      <c r="W237" s="34">
        <v>60.66</v>
      </c>
      <c r="X237" s="34">
        <v>1.1000000000000001</v>
      </c>
      <c r="Y237" s="34">
        <v>21.21</v>
      </c>
      <c r="Z237" s="34">
        <v>3.03</v>
      </c>
      <c r="AA237" s="34">
        <v>0.05</v>
      </c>
      <c r="AB237" s="34">
        <v>0.86</v>
      </c>
      <c r="AC237" s="34">
        <v>0.77</v>
      </c>
      <c r="AD237" s="34">
        <v>2.38</v>
      </c>
      <c r="AE237" s="34">
        <v>4.63</v>
      </c>
      <c r="AF237" s="34">
        <v>0.22</v>
      </c>
      <c r="AG237" s="34">
        <v>4.66</v>
      </c>
      <c r="AI237" s="34">
        <v>0.12</v>
      </c>
      <c r="AM237" s="34">
        <v>0.14000000000000001</v>
      </c>
      <c r="AO237" s="34">
        <f t="shared" si="17"/>
        <v>99.829999999999984</v>
      </c>
      <c r="AU237" s="34" t="s">
        <v>134</v>
      </c>
      <c r="AV237" s="34" t="s">
        <v>82</v>
      </c>
      <c r="AW237" s="34">
        <v>1</v>
      </c>
      <c r="AY237" s="34">
        <v>1620</v>
      </c>
      <c r="BA237" s="34">
        <v>0.99</v>
      </c>
      <c r="BC237" s="34" t="s">
        <v>82</v>
      </c>
      <c r="BD237" s="34">
        <v>13</v>
      </c>
      <c r="BE237" s="34">
        <v>70</v>
      </c>
      <c r="BF237" s="34">
        <v>12.35</v>
      </c>
      <c r="BG237" s="34">
        <v>118</v>
      </c>
      <c r="BH237" s="34">
        <v>23</v>
      </c>
      <c r="BI237" s="34" t="s">
        <v>83</v>
      </c>
      <c r="BJ237" s="34">
        <v>6.1</v>
      </c>
      <c r="BK237" s="34">
        <v>0.42799999999999999</v>
      </c>
      <c r="BL237" s="39">
        <v>2.5999999999999999E-2</v>
      </c>
      <c r="BM237" s="34">
        <v>20</v>
      </c>
      <c r="BN237" s="34">
        <v>4</v>
      </c>
      <c r="BO237" s="34">
        <v>35.9</v>
      </c>
      <c r="BP237" s="34">
        <v>30</v>
      </c>
      <c r="BQ237" s="34">
        <v>47</v>
      </c>
      <c r="BR237" s="34">
        <v>229</v>
      </c>
      <c r="BS237" s="39" t="s">
        <v>134</v>
      </c>
      <c r="BT237" s="34">
        <v>0.08</v>
      </c>
      <c r="BU237" s="34">
        <v>4</v>
      </c>
      <c r="BV237" s="34" t="s">
        <v>124</v>
      </c>
      <c r="BW237" s="34">
        <v>4</v>
      </c>
      <c r="BX237" s="34">
        <v>363</v>
      </c>
      <c r="BY237" s="34">
        <v>3</v>
      </c>
      <c r="BZ237" s="34">
        <v>0.01</v>
      </c>
      <c r="CA237" s="34">
        <v>21</v>
      </c>
      <c r="CB237" s="34">
        <v>0.1</v>
      </c>
      <c r="CC237" s="34">
        <v>97.3</v>
      </c>
      <c r="CD237" s="34">
        <v>122</v>
      </c>
      <c r="CE237" s="34">
        <v>4</v>
      </c>
      <c r="CF237" s="34">
        <v>47.6</v>
      </c>
      <c r="CG237" s="34">
        <v>230</v>
      </c>
      <c r="CH237" s="34">
        <v>116</v>
      </c>
      <c r="CI237" s="34">
        <v>48.9</v>
      </c>
      <c r="CJ237" s="34">
        <v>103</v>
      </c>
      <c r="CK237" s="34">
        <v>12.15</v>
      </c>
      <c r="CL237" s="34">
        <v>45.7</v>
      </c>
      <c r="CM237" s="34">
        <v>9.8699999999999992</v>
      </c>
      <c r="CN237" s="34">
        <v>1.88</v>
      </c>
      <c r="CO237" s="34">
        <v>8.7899999999999991</v>
      </c>
      <c r="CP237" s="34">
        <v>1.47</v>
      </c>
      <c r="CQ237" s="34">
        <v>8.74</v>
      </c>
      <c r="CR237" s="34">
        <v>1.69</v>
      </c>
      <c r="CS237" s="34">
        <v>4.6900000000000004</v>
      </c>
      <c r="CT237" s="34">
        <v>0.68</v>
      </c>
      <c r="CU237" s="34">
        <v>4.42</v>
      </c>
      <c r="CV237" s="34">
        <v>0.68</v>
      </c>
      <c r="CW237" s="34">
        <f t="shared" si="18"/>
        <v>252.66</v>
      </c>
    </row>
    <row r="238" spans="1:101" ht="14.25" customHeight="1" x14ac:dyDescent="0.35">
      <c r="A238" s="22" t="s">
        <v>3434</v>
      </c>
      <c r="B238" s="22" t="s">
        <v>205</v>
      </c>
      <c r="C238" s="22" t="s">
        <v>2330</v>
      </c>
      <c r="D238" s="22" t="s">
        <v>1709</v>
      </c>
      <c r="F238" s="71">
        <v>43138</v>
      </c>
      <c r="G238" s="22" t="s">
        <v>1349</v>
      </c>
      <c r="H238" s="22">
        <v>34.442231</v>
      </c>
      <c r="I238" s="22">
        <v>-107.016566</v>
      </c>
      <c r="J238" s="22" t="s">
        <v>873</v>
      </c>
      <c r="K238" s="22" t="s">
        <v>880</v>
      </c>
      <c r="L238" s="22" t="s">
        <v>878</v>
      </c>
      <c r="Q238" s="22" t="s">
        <v>209</v>
      </c>
      <c r="S238" s="22" t="s">
        <v>206</v>
      </c>
      <c r="W238" s="34">
        <v>65.59</v>
      </c>
      <c r="X238" s="34">
        <v>1.1200000000000001</v>
      </c>
      <c r="Y238" s="34">
        <v>18.239999999999998</v>
      </c>
      <c r="Z238" s="34">
        <v>2.67</v>
      </c>
      <c r="AA238" s="34">
        <v>7.0000000000000007E-2</v>
      </c>
      <c r="AB238" s="34">
        <v>0.65</v>
      </c>
      <c r="AC238" s="34">
        <v>0.37</v>
      </c>
      <c r="AD238" s="34">
        <v>1.54</v>
      </c>
      <c r="AE238" s="34">
        <v>3.61</v>
      </c>
      <c r="AF238" s="34">
        <v>0.23</v>
      </c>
      <c r="AG238" s="34">
        <v>4.24</v>
      </c>
      <c r="AI238" s="34">
        <v>0.04</v>
      </c>
      <c r="AM238" s="34">
        <v>0.05</v>
      </c>
      <c r="AO238" s="34">
        <f t="shared" si="17"/>
        <v>98.420000000000016</v>
      </c>
      <c r="AU238" s="34" t="s">
        <v>134</v>
      </c>
      <c r="AV238" s="34" t="s">
        <v>82</v>
      </c>
      <c r="AW238" s="34">
        <v>0.9</v>
      </c>
      <c r="AY238" s="34">
        <v>1275</v>
      </c>
      <c r="BA238" s="34">
        <v>0.79</v>
      </c>
      <c r="BC238" s="34" t="s">
        <v>82</v>
      </c>
      <c r="BD238" s="34">
        <v>14</v>
      </c>
      <c r="BE238" s="34">
        <v>70</v>
      </c>
      <c r="BF238" s="34">
        <v>8.27</v>
      </c>
      <c r="BG238" s="34">
        <v>122</v>
      </c>
      <c r="BH238" s="34">
        <v>21.4</v>
      </c>
      <c r="BI238" s="34" t="s">
        <v>83</v>
      </c>
      <c r="BJ238" s="34">
        <v>5.5</v>
      </c>
      <c r="BK238" s="34">
        <v>0.35399999999999998</v>
      </c>
      <c r="BL238" s="39">
        <v>0.02</v>
      </c>
      <c r="BM238" s="34">
        <v>20</v>
      </c>
      <c r="BN238" s="34">
        <v>4</v>
      </c>
      <c r="BO238" s="34">
        <v>34.799999999999997</v>
      </c>
      <c r="BP238" s="34">
        <v>25</v>
      </c>
      <c r="BQ238" s="34">
        <v>40</v>
      </c>
      <c r="BR238" s="34">
        <v>190</v>
      </c>
      <c r="BS238" s="39">
        <v>1E-3</v>
      </c>
      <c r="BT238" s="34">
        <v>0.08</v>
      </c>
      <c r="BU238" s="34">
        <v>3.6</v>
      </c>
      <c r="BV238" s="34">
        <v>0.2</v>
      </c>
      <c r="BW238" s="34">
        <v>2</v>
      </c>
      <c r="BX238" s="34">
        <v>518</v>
      </c>
      <c r="BY238" s="34">
        <v>2.6</v>
      </c>
      <c r="BZ238" s="34" t="s">
        <v>120</v>
      </c>
      <c r="CA238" s="34">
        <v>14.3</v>
      </c>
      <c r="CB238" s="34">
        <v>0.09</v>
      </c>
      <c r="CC238" s="34">
        <v>70.900000000000006</v>
      </c>
      <c r="CD238" s="34">
        <v>131</v>
      </c>
      <c r="CE238" s="34">
        <v>3</v>
      </c>
      <c r="CF238" s="34">
        <v>39.9</v>
      </c>
      <c r="CG238" s="34">
        <v>215</v>
      </c>
      <c r="CH238" s="34">
        <v>89</v>
      </c>
      <c r="CI238" s="34">
        <v>44.3</v>
      </c>
      <c r="CJ238" s="34">
        <v>92.7</v>
      </c>
      <c r="CK238" s="34">
        <v>10.95</v>
      </c>
      <c r="CL238" s="34">
        <v>41.5</v>
      </c>
      <c r="CM238" s="34">
        <v>8.7799999999999994</v>
      </c>
      <c r="CN238" s="34">
        <v>1.75</v>
      </c>
      <c r="CO238" s="34">
        <v>7.56</v>
      </c>
      <c r="CP238" s="34">
        <v>1.24</v>
      </c>
      <c r="CQ238" s="34">
        <v>7.65</v>
      </c>
      <c r="CR238" s="34">
        <v>1.48</v>
      </c>
      <c r="CS238" s="34">
        <v>4.1100000000000003</v>
      </c>
      <c r="CT238" s="34">
        <v>0.57999999999999996</v>
      </c>
      <c r="CU238" s="34">
        <v>3.79</v>
      </c>
      <c r="CV238" s="34">
        <v>0.59</v>
      </c>
      <c r="CW238" s="34">
        <f t="shared" si="18"/>
        <v>226.98000000000002</v>
      </c>
    </row>
    <row r="239" spans="1:101" ht="14.25" customHeight="1" x14ac:dyDescent="0.35">
      <c r="A239" s="22" t="s">
        <v>3435</v>
      </c>
      <c r="B239" s="22" t="s">
        <v>210</v>
      </c>
      <c r="C239" s="22" t="s">
        <v>2331</v>
      </c>
      <c r="D239" s="22" t="s">
        <v>1709</v>
      </c>
      <c r="F239" s="71">
        <v>43263</v>
      </c>
      <c r="G239" s="22" t="s">
        <v>1352</v>
      </c>
      <c r="H239" s="22">
        <v>33.572889000000004</v>
      </c>
      <c r="I239" s="22">
        <v>-106.274548</v>
      </c>
      <c r="J239" s="22" t="s">
        <v>873</v>
      </c>
      <c r="K239" s="22" t="s">
        <v>879</v>
      </c>
      <c r="L239" s="22" t="s">
        <v>878</v>
      </c>
      <c r="Q239" s="22" t="s">
        <v>119</v>
      </c>
      <c r="S239" s="22" t="s">
        <v>211</v>
      </c>
      <c r="W239" s="34">
        <v>47.53</v>
      </c>
      <c r="X239" s="34">
        <v>3.25</v>
      </c>
      <c r="Y239" s="34">
        <v>15.88</v>
      </c>
      <c r="Z239" s="34">
        <v>14.88</v>
      </c>
      <c r="AA239" s="34">
        <v>0.03</v>
      </c>
      <c r="AB239" s="34">
        <v>2.46</v>
      </c>
      <c r="AC239" s="34">
        <v>1.01</v>
      </c>
      <c r="AD239" s="34">
        <v>4.96</v>
      </c>
      <c r="AE239" s="34">
        <v>0.22</v>
      </c>
      <c r="AF239" s="34">
        <v>0.31</v>
      </c>
      <c r="AG239" s="34">
        <v>3.72</v>
      </c>
      <c r="AI239" s="34">
        <v>0.25</v>
      </c>
      <c r="AM239" s="34">
        <v>0.12</v>
      </c>
      <c r="AO239" s="34">
        <f>SUM(W239:AN239)</f>
        <v>94.61999999999999</v>
      </c>
      <c r="AU239" s="34">
        <v>4.0000000000000001E-3</v>
      </c>
      <c r="AV239" s="34">
        <v>15.5</v>
      </c>
      <c r="AW239" s="34">
        <v>0.5</v>
      </c>
      <c r="AY239" s="34">
        <v>1205</v>
      </c>
      <c r="BA239" s="34">
        <v>0.08</v>
      </c>
      <c r="BC239" s="34" t="s">
        <v>82</v>
      </c>
      <c r="BD239" s="34">
        <v>25</v>
      </c>
      <c r="BE239" s="34">
        <v>110</v>
      </c>
      <c r="BF239" s="34">
        <v>1.43</v>
      </c>
      <c r="BG239" s="34">
        <v>36400</v>
      </c>
      <c r="BH239" s="34">
        <v>19.600000000000001</v>
      </c>
      <c r="BI239" s="34" t="s">
        <v>83</v>
      </c>
      <c r="BJ239" s="34">
        <v>6.9</v>
      </c>
      <c r="BK239" s="34">
        <v>0.317</v>
      </c>
      <c r="BL239" s="34">
        <v>2.7E-2</v>
      </c>
      <c r="BM239" s="34">
        <v>20</v>
      </c>
      <c r="BN239" s="34">
        <v>1</v>
      </c>
      <c r="BO239" s="34">
        <v>9.6</v>
      </c>
      <c r="BP239" s="34">
        <v>38</v>
      </c>
      <c r="BQ239" s="34">
        <v>72</v>
      </c>
      <c r="BR239" s="34">
        <v>10.5</v>
      </c>
      <c r="BS239" s="34">
        <v>4.0000000000000001E-3</v>
      </c>
      <c r="BT239" s="34">
        <v>0.37</v>
      </c>
      <c r="BU239" s="34">
        <v>12.7</v>
      </c>
      <c r="BV239" s="34">
        <v>0.4</v>
      </c>
      <c r="BW239" s="34">
        <v>2</v>
      </c>
      <c r="BX239" s="34">
        <v>185</v>
      </c>
      <c r="BY239" s="34">
        <v>0.5</v>
      </c>
      <c r="BZ239" s="34" t="s">
        <v>120</v>
      </c>
      <c r="CA239" s="34">
        <v>1.76</v>
      </c>
      <c r="CB239" s="34">
        <v>0.05</v>
      </c>
      <c r="CC239" s="34">
        <v>12.95</v>
      </c>
      <c r="CD239" s="34">
        <v>341</v>
      </c>
      <c r="CE239" s="34">
        <v>2</v>
      </c>
      <c r="CF239" s="34">
        <v>18</v>
      </c>
      <c r="CG239" s="34">
        <v>317</v>
      </c>
      <c r="CH239" s="34">
        <v>82</v>
      </c>
      <c r="CI239" s="34">
        <v>12.2</v>
      </c>
      <c r="CJ239" s="34">
        <v>27.2</v>
      </c>
      <c r="CK239" s="34">
        <v>3.74</v>
      </c>
      <c r="CL239" s="34">
        <v>17.600000000000001</v>
      </c>
      <c r="CM239" s="34">
        <v>4.08</v>
      </c>
      <c r="CN239" s="34">
        <v>1.48</v>
      </c>
      <c r="CO239" s="34">
        <v>4.03</v>
      </c>
      <c r="CP239" s="34">
        <v>0.65</v>
      </c>
      <c r="CQ239" s="34">
        <v>3.89</v>
      </c>
      <c r="CR239" s="34">
        <v>0.74</v>
      </c>
      <c r="CS239" s="34">
        <v>2.27</v>
      </c>
      <c r="CT239" s="34">
        <v>0.32</v>
      </c>
      <c r="CU239" s="34">
        <v>1.96</v>
      </c>
      <c r="CV239" s="34">
        <v>0.33</v>
      </c>
      <c r="CW239" s="34">
        <f>SUM(CI239:CV239)</f>
        <v>80.489999999999995</v>
      </c>
    </row>
    <row r="240" spans="1:101" ht="14.25" customHeight="1" x14ac:dyDescent="0.35">
      <c r="A240" s="22" t="s">
        <v>3436</v>
      </c>
      <c r="B240" s="22" t="s">
        <v>210</v>
      </c>
      <c r="C240" s="22" t="s">
        <v>2331</v>
      </c>
      <c r="D240" s="22" t="s">
        <v>1709</v>
      </c>
      <c r="F240" s="71">
        <v>43263</v>
      </c>
      <c r="G240" s="22" t="s">
        <v>1352</v>
      </c>
      <c r="H240" s="22">
        <v>33.574364000000003</v>
      </c>
      <c r="I240" s="22">
        <v>-106.267071</v>
      </c>
      <c r="J240" s="22" t="s">
        <v>873</v>
      </c>
      <c r="K240" s="22" t="s">
        <v>879</v>
      </c>
      <c r="L240" s="22" t="s">
        <v>878</v>
      </c>
      <c r="Q240" s="22" t="s">
        <v>212</v>
      </c>
      <c r="S240" s="22" t="s">
        <v>213</v>
      </c>
      <c r="T240" s="22">
        <v>6.46</v>
      </c>
      <c r="U240" s="22">
        <v>2014</v>
      </c>
      <c r="W240" s="34">
        <v>45.52</v>
      </c>
      <c r="X240" s="34">
        <v>1.77</v>
      </c>
      <c r="Y240" s="34">
        <v>15.02</v>
      </c>
      <c r="Z240" s="34">
        <v>8.4600000000000009</v>
      </c>
      <c r="AA240" s="34">
        <v>7.0000000000000007E-2</v>
      </c>
      <c r="AB240" s="34">
        <v>3.77</v>
      </c>
      <c r="AC240" s="34">
        <v>5.53</v>
      </c>
      <c r="AD240" s="34">
        <v>2.39</v>
      </c>
      <c r="AE240" s="34">
        <v>0.37</v>
      </c>
      <c r="AF240" s="34">
        <v>0.28000000000000003</v>
      </c>
      <c r="AG240" s="34">
        <v>11.08</v>
      </c>
      <c r="AI240" s="34">
        <v>2.48</v>
      </c>
      <c r="AM240" s="34">
        <v>0.28000000000000003</v>
      </c>
      <c r="AO240" s="34">
        <f>SUM(W240:AN240)</f>
        <v>97.02000000000001</v>
      </c>
      <c r="AU240" s="34" t="s">
        <v>134</v>
      </c>
      <c r="AV240" s="34">
        <v>8.3000000000000007</v>
      </c>
      <c r="AW240" s="34">
        <v>6.6</v>
      </c>
      <c r="AY240" s="34">
        <v>759</v>
      </c>
      <c r="BA240" s="34">
        <v>0.68</v>
      </c>
      <c r="BC240" s="34">
        <v>0.5</v>
      </c>
      <c r="BD240" s="34">
        <v>37</v>
      </c>
      <c r="BE240" s="34">
        <v>90</v>
      </c>
      <c r="BF240" s="34">
        <v>3.61</v>
      </c>
      <c r="BG240" s="34">
        <v>16200</v>
      </c>
      <c r="BH240" s="34">
        <v>20.3</v>
      </c>
      <c r="BI240" s="34" t="s">
        <v>83</v>
      </c>
      <c r="BJ240" s="34">
        <v>4.0999999999999996</v>
      </c>
      <c r="BK240" s="34">
        <v>0.05</v>
      </c>
      <c r="BL240" s="34">
        <v>5.8999999999999997E-2</v>
      </c>
      <c r="BM240" s="34">
        <v>30</v>
      </c>
      <c r="BN240" s="34">
        <v>1</v>
      </c>
      <c r="BO240" s="34">
        <v>7.3</v>
      </c>
      <c r="BP240" s="34">
        <v>56</v>
      </c>
      <c r="BQ240" s="34">
        <v>60</v>
      </c>
      <c r="BR240" s="34">
        <v>20.8</v>
      </c>
      <c r="BS240" s="34">
        <v>5.0000000000000001E-3</v>
      </c>
      <c r="BT240" s="34">
        <v>0.48</v>
      </c>
      <c r="BU240" s="34">
        <v>14.2</v>
      </c>
      <c r="BV240" s="34">
        <v>0.3</v>
      </c>
      <c r="BW240" s="34">
        <v>2</v>
      </c>
      <c r="BX240" s="34">
        <v>199</v>
      </c>
      <c r="BY240" s="34">
        <v>0.5</v>
      </c>
      <c r="BZ240" s="34">
        <v>0.39</v>
      </c>
      <c r="CA240" s="34">
        <v>3.02</v>
      </c>
      <c r="CB240" s="34">
        <v>0.1</v>
      </c>
      <c r="CC240" s="34">
        <v>10.5</v>
      </c>
      <c r="CD240" s="34">
        <v>206</v>
      </c>
      <c r="CE240" s="34">
        <v>1</v>
      </c>
      <c r="CF240" s="34">
        <v>26.4</v>
      </c>
      <c r="CG240" s="34">
        <v>162</v>
      </c>
      <c r="CH240" s="34">
        <v>117</v>
      </c>
      <c r="CI240" s="34">
        <v>17.8</v>
      </c>
      <c r="CJ240" s="34">
        <v>39.799999999999997</v>
      </c>
      <c r="CK240" s="34">
        <v>5.26</v>
      </c>
      <c r="CL240" s="34">
        <v>23.3</v>
      </c>
      <c r="CM240" s="34">
        <v>5.49</v>
      </c>
      <c r="CN240" s="34">
        <v>1.73</v>
      </c>
      <c r="CO240" s="34">
        <v>5.68</v>
      </c>
      <c r="CP240" s="34">
        <v>0.85</v>
      </c>
      <c r="CQ240" s="34">
        <v>5.32</v>
      </c>
      <c r="CR240" s="34">
        <v>1.08</v>
      </c>
      <c r="CS240" s="34">
        <v>2.92</v>
      </c>
      <c r="CT240" s="34">
        <v>0.41</v>
      </c>
      <c r="CU240" s="34">
        <v>2.81</v>
      </c>
      <c r="CV240" s="34">
        <v>0.4</v>
      </c>
      <c r="CW240" s="34">
        <f>SUM(CI240:CV240)</f>
        <v>112.85</v>
      </c>
    </row>
    <row r="241" spans="1:101" ht="14.25" customHeight="1" x14ac:dyDescent="0.35">
      <c r="A241" s="22" t="s">
        <v>214</v>
      </c>
      <c r="B241" s="22" t="s">
        <v>210</v>
      </c>
      <c r="C241" s="22" t="s">
        <v>2332</v>
      </c>
      <c r="D241" s="22" t="s">
        <v>1709</v>
      </c>
      <c r="F241" s="71">
        <v>42766</v>
      </c>
      <c r="G241" s="22" t="s">
        <v>1345</v>
      </c>
      <c r="H241" s="22">
        <v>34.094332999999999</v>
      </c>
      <c r="I241" s="22">
        <v>-106.70099999999999</v>
      </c>
      <c r="J241" s="22" t="s">
        <v>873</v>
      </c>
      <c r="K241" s="22" t="s">
        <v>880</v>
      </c>
      <c r="L241" s="22" t="s">
        <v>878</v>
      </c>
      <c r="Q241" s="22" t="s">
        <v>87</v>
      </c>
      <c r="S241" s="22" t="s">
        <v>215</v>
      </c>
      <c r="T241" s="22">
        <v>8.24</v>
      </c>
      <c r="U241" s="22">
        <v>193.2</v>
      </c>
      <c r="V241" s="22">
        <v>98</v>
      </c>
      <c r="W241" s="34">
        <v>15.65</v>
      </c>
      <c r="X241" s="34">
        <v>0.08</v>
      </c>
      <c r="Y241" s="34">
        <v>1.33</v>
      </c>
      <c r="Z241" s="34">
        <v>1.1000000000000001</v>
      </c>
      <c r="AA241" s="34">
        <v>0.15</v>
      </c>
      <c r="AB241" s="34">
        <v>7.86</v>
      </c>
      <c r="AC241" s="34">
        <v>35.299999999999997</v>
      </c>
      <c r="AD241" s="34">
        <v>0.11</v>
      </c>
      <c r="AE241" s="34">
        <v>0.28999999999999998</v>
      </c>
      <c r="AF241" s="34">
        <v>0.12</v>
      </c>
      <c r="AG241" s="34">
        <v>26.75</v>
      </c>
      <c r="AI241" s="34">
        <v>0.03</v>
      </c>
      <c r="AM241" s="34">
        <v>10.45</v>
      </c>
      <c r="AO241" s="34">
        <f t="shared" ref="AO241:AO249" si="19">SUM(W241:AN241)</f>
        <v>99.22</v>
      </c>
      <c r="AU241" s="34" t="s">
        <v>134</v>
      </c>
      <c r="AV241" s="34" t="s">
        <v>82</v>
      </c>
      <c r="AW241" s="34">
        <v>50</v>
      </c>
      <c r="AY241" s="34">
        <v>230</v>
      </c>
      <c r="BA241" s="34">
        <v>0.03</v>
      </c>
      <c r="BC241" s="34">
        <v>2.8</v>
      </c>
      <c r="BD241" s="34">
        <v>9</v>
      </c>
      <c r="BE241" s="34">
        <v>20</v>
      </c>
      <c r="BF241" s="34">
        <v>0.91</v>
      </c>
      <c r="BG241" s="34">
        <v>9</v>
      </c>
      <c r="BH241" s="34">
        <v>2.4</v>
      </c>
      <c r="BI241" s="34" t="s">
        <v>83</v>
      </c>
      <c r="BJ241" s="34">
        <v>1.4</v>
      </c>
      <c r="BK241" s="34">
        <v>0.253</v>
      </c>
      <c r="BL241" s="34">
        <v>6.0000000000000001E-3</v>
      </c>
      <c r="BM241" s="34" t="s">
        <v>84</v>
      </c>
      <c r="BN241" s="34">
        <v>11</v>
      </c>
      <c r="BO241" s="34">
        <v>2</v>
      </c>
      <c r="BP241" s="34">
        <v>68</v>
      </c>
      <c r="BQ241" s="34">
        <v>76</v>
      </c>
      <c r="BR241" s="34">
        <v>13</v>
      </c>
      <c r="BS241" s="34">
        <v>1.6E-2</v>
      </c>
      <c r="BT241" s="34">
        <v>6.68</v>
      </c>
      <c r="BU241" s="34">
        <v>0.6</v>
      </c>
      <c r="BV241" s="34">
        <v>1.7</v>
      </c>
      <c r="BW241" s="34" t="s">
        <v>121</v>
      </c>
      <c r="BX241" s="34">
        <v>164.5</v>
      </c>
      <c r="BY241" s="34">
        <v>0.1</v>
      </c>
      <c r="BZ241" s="34">
        <v>0.02</v>
      </c>
      <c r="CA241" s="34">
        <v>1.32</v>
      </c>
      <c r="CB241" s="34">
        <v>6.6</v>
      </c>
      <c r="CC241" s="34">
        <v>160.5</v>
      </c>
      <c r="CD241" s="34">
        <v>457</v>
      </c>
      <c r="CE241" s="34">
        <v>4</v>
      </c>
      <c r="CF241" s="34">
        <v>7.2</v>
      </c>
      <c r="CG241" s="34">
        <v>56</v>
      </c>
      <c r="CH241" s="34">
        <v>380</v>
      </c>
      <c r="CI241" s="34">
        <v>4.5</v>
      </c>
      <c r="CJ241" s="34">
        <v>9.3000000000000007</v>
      </c>
      <c r="CK241" s="34">
        <v>1.1499999999999999</v>
      </c>
      <c r="CL241" s="34">
        <v>4.3</v>
      </c>
      <c r="CM241" s="34">
        <v>0.82</v>
      </c>
      <c r="CN241" s="34">
        <v>0.19</v>
      </c>
      <c r="CO241" s="34">
        <v>0.8</v>
      </c>
      <c r="CP241" s="34">
        <v>0.15</v>
      </c>
      <c r="CQ241" s="34">
        <v>1.04</v>
      </c>
      <c r="CR241" s="34">
        <v>0.22</v>
      </c>
      <c r="CS241" s="34">
        <v>0.66</v>
      </c>
      <c r="CT241" s="34">
        <v>0.13</v>
      </c>
      <c r="CU241" s="34">
        <v>0.83</v>
      </c>
      <c r="CV241" s="34">
        <v>0.17</v>
      </c>
      <c r="CW241" s="34">
        <f t="shared" ref="CW241:CW249" si="20">SUM(CI241:CV241)</f>
        <v>24.259999999999998</v>
      </c>
    </row>
    <row r="242" spans="1:101" ht="14.25" customHeight="1" x14ac:dyDescent="0.35">
      <c r="A242" s="22" t="s">
        <v>216</v>
      </c>
      <c r="B242" s="22" t="s">
        <v>210</v>
      </c>
      <c r="C242" s="22" t="s">
        <v>2332</v>
      </c>
      <c r="D242" s="22" t="s">
        <v>1709</v>
      </c>
      <c r="F242" s="71">
        <v>42766</v>
      </c>
      <c r="G242" s="22" t="s">
        <v>1345</v>
      </c>
      <c r="H242" s="22">
        <v>34.0986817</v>
      </c>
      <c r="I242" s="22">
        <v>-106.69906020000001</v>
      </c>
      <c r="J242" s="22" t="s">
        <v>873</v>
      </c>
      <c r="K242" s="22" t="s">
        <v>880</v>
      </c>
      <c r="L242" s="22" t="s">
        <v>878</v>
      </c>
      <c r="Q242" s="22" t="s">
        <v>87</v>
      </c>
      <c r="S242" s="22" t="s">
        <v>217</v>
      </c>
      <c r="T242" s="22">
        <v>8.16</v>
      </c>
      <c r="U242" s="22">
        <v>181.5</v>
      </c>
      <c r="V242" s="22">
        <v>92</v>
      </c>
      <c r="W242" s="34">
        <v>50.55</v>
      </c>
      <c r="X242" s="34">
        <v>0.12</v>
      </c>
      <c r="Y242" s="34">
        <v>2.4900000000000002</v>
      </c>
      <c r="Z242" s="34">
        <v>1.71</v>
      </c>
      <c r="AA242" s="34">
        <v>7.0000000000000007E-2</v>
      </c>
      <c r="AB242" s="34">
        <v>4.8899999999999997</v>
      </c>
      <c r="AC242" s="34">
        <v>18.850000000000001</v>
      </c>
      <c r="AD242" s="34">
        <v>0.03</v>
      </c>
      <c r="AE242" s="34">
        <v>0.72</v>
      </c>
      <c r="AF242" s="34">
        <v>7.0000000000000007E-2</v>
      </c>
      <c r="AG242" s="34">
        <v>14.82</v>
      </c>
      <c r="AI242" s="34">
        <v>0.05</v>
      </c>
      <c r="AM242" s="34">
        <v>5.45</v>
      </c>
      <c r="AO242" s="34">
        <f t="shared" si="19"/>
        <v>99.82</v>
      </c>
      <c r="AU242" s="34">
        <v>3.0000000000000001E-3</v>
      </c>
      <c r="AV242" s="34" t="s">
        <v>82</v>
      </c>
      <c r="AW242" s="34">
        <v>241</v>
      </c>
      <c r="AY242" s="34">
        <v>150.5</v>
      </c>
      <c r="BA242" s="34">
        <v>0.05</v>
      </c>
      <c r="BC242" s="34">
        <v>2.6</v>
      </c>
      <c r="BD242" s="34">
        <v>3</v>
      </c>
      <c r="BE242" s="34">
        <v>30</v>
      </c>
      <c r="BF242" s="34">
        <v>2.44</v>
      </c>
      <c r="BG242" s="34">
        <v>11</v>
      </c>
      <c r="BH242" s="34">
        <v>4</v>
      </c>
      <c r="BI242" s="34" t="s">
        <v>83</v>
      </c>
      <c r="BJ242" s="34">
        <v>1.5</v>
      </c>
      <c r="BK242" s="34">
        <v>9.2999999999999999E-2</v>
      </c>
      <c r="BL242" s="34">
        <v>8.0000000000000002E-3</v>
      </c>
      <c r="BM242" s="34">
        <v>10</v>
      </c>
      <c r="BN242" s="34">
        <v>6</v>
      </c>
      <c r="BO242" s="34">
        <v>2.8</v>
      </c>
      <c r="BP242" s="34">
        <v>22</v>
      </c>
      <c r="BQ242" s="34">
        <v>82</v>
      </c>
      <c r="BR242" s="34">
        <v>28.7</v>
      </c>
      <c r="BS242" s="34">
        <v>8.0000000000000002E-3</v>
      </c>
      <c r="BT242" s="34">
        <v>2.02</v>
      </c>
      <c r="BU242" s="34">
        <v>1</v>
      </c>
      <c r="BV242" s="34">
        <v>3.2</v>
      </c>
      <c r="BW242" s="34">
        <v>1</v>
      </c>
      <c r="BX242" s="34">
        <v>78.3</v>
      </c>
      <c r="BY242" s="34">
        <v>0.1</v>
      </c>
      <c r="BZ242" s="34">
        <v>0.01</v>
      </c>
      <c r="CA242" s="34">
        <v>1.96</v>
      </c>
      <c r="CB242" s="34">
        <v>1.1100000000000001</v>
      </c>
      <c r="CC242" s="34">
        <v>126.5</v>
      </c>
      <c r="CD242" s="34">
        <v>563</v>
      </c>
      <c r="CE242" s="34">
        <v>3</v>
      </c>
      <c r="CF242" s="34">
        <v>5.5</v>
      </c>
      <c r="CG242" s="34">
        <v>56</v>
      </c>
      <c r="CH242" s="34">
        <v>495</v>
      </c>
      <c r="CI242" s="34">
        <v>6.7</v>
      </c>
      <c r="CJ242" s="34">
        <v>13.5</v>
      </c>
      <c r="CK242" s="34">
        <v>1.67</v>
      </c>
      <c r="CL242" s="34">
        <v>6.1</v>
      </c>
      <c r="CM242" s="34">
        <v>1.37</v>
      </c>
      <c r="CN242" s="34">
        <v>0.28999999999999998</v>
      </c>
      <c r="CO242" s="34">
        <v>1.1000000000000001</v>
      </c>
      <c r="CP242" s="34">
        <v>0.15</v>
      </c>
      <c r="CQ242" s="34">
        <v>0.94</v>
      </c>
      <c r="CR242" s="34">
        <v>0.18</v>
      </c>
      <c r="CS242" s="34">
        <v>0.62</v>
      </c>
      <c r="CT242" s="34">
        <v>0.1</v>
      </c>
      <c r="CU242" s="34">
        <v>0.64</v>
      </c>
      <c r="CV242" s="34">
        <v>0.09</v>
      </c>
      <c r="CW242" s="34">
        <f t="shared" si="20"/>
        <v>33.450000000000003</v>
      </c>
    </row>
    <row r="243" spans="1:101" ht="14.25" customHeight="1" x14ac:dyDescent="0.35">
      <c r="A243" s="22" t="s">
        <v>218</v>
      </c>
      <c r="B243" s="22" t="s">
        <v>210</v>
      </c>
      <c r="C243" s="22" t="s">
        <v>2332</v>
      </c>
      <c r="D243" s="22" t="s">
        <v>1709</v>
      </c>
      <c r="F243" s="71">
        <v>42980</v>
      </c>
      <c r="G243" s="22" t="s">
        <v>1346</v>
      </c>
      <c r="H243" s="22">
        <v>34.247332999999998</v>
      </c>
      <c r="I243" s="22">
        <v>-106.678</v>
      </c>
      <c r="J243" s="22" t="s">
        <v>873</v>
      </c>
      <c r="K243" s="22" t="s">
        <v>880</v>
      </c>
      <c r="L243" s="22" t="s">
        <v>878</v>
      </c>
      <c r="Q243" s="22" t="s">
        <v>119</v>
      </c>
      <c r="S243" s="22" t="s">
        <v>219</v>
      </c>
      <c r="W243" s="34">
        <v>96.15</v>
      </c>
      <c r="X243" s="34">
        <v>0.03</v>
      </c>
      <c r="Y243" s="34">
        <v>1.1100000000000001</v>
      </c>
      <c r="Z243" s="34">
        <v>0.52</v>
      </c>
      <c r="AA243" s="34" t="s">
        <v>120</v>
      </c>
      <c r="AB243" s="34" t="s">
        <v>120</v>
      </c>
      <c r="AC243" s="34">
        <v>0.53</v>
      </c>
      <c r="AD243" s="34">
        <v>0.03</v>
      </c>
      <c r="AE243" s="34">
        <v>0.15</v>
      </c>
      <c r="AF243" s="34">
        <v>0.02</v>
      </c>
      <c r="AG243" s="34">
        <v>0.6</v>
      </c>
      <c r="AI243" s="34">
        <v>0.03</v>
      </c>
      <c r="AM243" s="34">
        <v>0.13</v>
      </c>
      <c r="AO243" s="34">
        <f t="shared" si="19"/>
        <v>99.3</v>
      </c>
      <c r="AU243" s="34">
        <v>3.0000000000000001E-3</v>
      </c>
      <c r="AV243" s="34" t="s">
        <v>82</v>
      </c>
      <c r="AW243" s="34">
        <v>14.3</v>
      </c>
      <c r="AY243" s="34">
        <v>625</v>
      </c>
      <c r="BA243" s="34">
        <v>0.02</v>
      </c>
      <c r="BC243" s="34" t="s">
        <v>82</v>
      </c>
      <c r="BD243" s="34" t="s">
        <v>121</v>
      </c>
      <c r="BE243" s="34">
        <v>50</v>
      </c>
      <c r="BF243" s="34">
        <v>1.34</v>
      </c>
      <c r="BG243" s="34">
        <v>5</v>
      </c>
      <c r="BH243" s="34">
        <v>1.1000000000000001</v>
      </c>
      <c r="BI243" s="34" t="s">
        <v>83</v>
      </c>
      <c r="BJ243" s="34">
        <v>0.2</v>
      </c>
      <c r="BK243" s="34">
        <v>1.4E-2</v>
      </c>
      <c r="BL243" s="34" t="s">
        <v>145</v>
      </c>
      <c r="BM243" s="34">
        <v>170</v>
      </c>
      <c r="BN243" s="34">
        <v>8</v>
      </c>
      <c r="BO243" s="34">
        <v>0.5</v>
      </c>
      <c r="BP243" s="34">
        <v>3</v>
      </c>
      <c r="BQ243" s="34">
        <v>11</v>
      </c>
      <c r="BR243" s="34">
        <v>12.9</v>
      </c>
      <c r="BS243" s="34">
        <v>1E-3</v>
      </c>
      <c r="BT243" s="34">
        <v>1.45</v>
      </c>
      <c r="BU243" s="34">
        <v>0.2</v>
      </c>
      <c r="BV243" s="34">
        <v>4.8</v>
      </c>
      <c r="BW243" s="34" t="s">
        <v>121</v>
      </c>
      <c r="BX243" s="34">
        <v>191.5</v>
      </c>
      <c r="BY243" s="34" t="s">
        <v>126</v>
      </c>
      <c r="BZ243" s="34">
        <v>0.01</v>
      </c>
      <c r="CA243" s="34">
        <v>0.64</v>
      </c>
      <c r="CB243" s="34">
        <v>0.61</v>
      </c>
      <c r="CC243" s="34">
        <v>240</v>
      </c>
      <c r="CD243" s="34">
        <v>122</v>
      </c>
      <c r="CE243" s="34">
        <v>1</v>
      </c>
      <c r="CF243" s="34">
        <v>1.2</v>
      </c>
      <c r="CG243" s="34">
        <v>7</v>
      </c>
      <c r="CH243" s="34">
        <v>13</v>
      </c>
      <c r="CI243" s="34">
        <v>1.4</v>
      </c>
      <c r="CJ243" s="34">
        <v>2.9</v>
      </c>
      <c r="CK243" s="34">
        <v>0.37</v>
      </c>
      <c r="CL243" s="34">
        <v>1.7</v>
      </c>
      <c r="CM243" s="34">
        <v>0.28999999999999998</v>
      </c>
      <c r="CN243" s="34">
        <v>0.09</v>
      </c>
      <c r="CO243" s="34">
        <v>0.27</v>
      </c>
      <c r="CP243" s="34">
        <v>0.04</v>
      </c>
      <c r="CQ243" s="34">
        <v>0.26</v>
      </c>
      <c r="CR243" s="34">
        <v>0.04</v>
      </c>
      <c r="CS243" s="34">
        <v>0.12</v>
      </c>
      <c r="CT243" s="34" t="s">
        <v>120</v>
      </c>
      <c r="CU243" s="34">
        <v>0.09</v>
      </c>
      <c r="CV243" s="34" t="s">
        <v>120</v>
      </c>
      <c r="CW243" s="34">
        <f t="shared" si="20"/>
        <v>7.5699999999999994</v>
      </c>
    </row>
    <row r="244" spans="1:101" ht="14.25" customHeight="1" x14ac:dyDescent="0.35">
      <c r="A244" s="22" t="s">
        <v>220</v>
      </c>
      <c r="B244" s="22" t="s">
        <v>210</v>
      </c>
      <c r="C244" s="22" t="s">
        <v>2332</v>
      </c>
      <c r="D244" s="22" t="s">
        <v>1709</v>
      </c>
      <c r="F244" s="71">
        <v>42980</v>
      </c>
      <c r="G244" s="22" t="s">
        <v>1346</v>
      </c>
      <c r="H244" s="22">
        <v>34.247332999999998</v>
      </c>
      <c r="I244" s="22">
        <v>-106.678</v>
      </c>
      <c r="J244" s="22" t="s">
        <v>873</v>
      </c>
      <c r="K244" s="22" t="s">
        <v>880</v>
      </c>
      <c r="L244" s="22" t="s">
        <v>878</v>
      </c>
      <c r="Q244" s="22" t="s">
        <v>80</v>
      </c>
      <c r="S244" s="22" t="s">
        <v>219</v>
      </c>
      <c r="W244" s="34">
        <v>88.92</v>
      </c>
      <c r="X244" s="34">
        <v>0.18</v>
      </c>
      <c r="Y244" s="34">
        <v>3.78</v>
      </c>
      <c r="Z244" s="34">
        <v>1.66</v>
      </c>
      <c r="AA244" s="34">
        <v>0.01</v>
      </c>
      <c r="AB244" s="34">
        <v>0.44</v>
      </c>
      <c r="AC244" s="34">
        <v>1.03</v>
      </c>
      <c r="AD244" s="34">
        <v>7.0000000000000007E-2</v>
      </c>
      <c r="AE244" s="34">
        <v>0.84</v>
      </c>
      <c r="AF244" s="34">
        <v>0.08</v>
      </c>
      <c r="AG244" s="34">
        <v>1.96</v>
      </c>
      <c r="AI244" s="34">
        <v>0.09</v>
      </c>
      <c r="AM244" s="34">
        <v>0.25</v>
      </c>
      <c r="AO244" s="34">
        <f t="shared" si="19"/>
        <v>99.31</v>
      </c>
      <c r="AU244" s="34">
        <v>5.0000000000000001E-3</v>
      </c>
      <c r="AV244" s="34" t="s">
        <v>82</v>
      </c>
      <c r="AW244" s="34">
        <v>58.3</v>
      </c>
      <c r="AY244" s="34">
        <v>603</v>
      </c>
      <c r="BA244" s="34">
        <v>7.0000000000000007E-2</v>
      </c>
      <c r="BC244" s="34" t="s">
        <v>82</v>
      </c>
      <c r="BD244" s="34">
        <v>1</v>
      </c>
      <c r="BE244" s="34">
        <v>40</v>
      </c>
      <c r="BF244" s="34">
        <v>4.68</v>
      </c>
      <c r="BG244" s="34">
        <v>10</v>
      </c>
      <c r="BH244" s="34">
        <v>5.2</v>
      </c>
      <c r="BI244" s="34" t="s">
        <v>83</v>
      </c>
      <c r="BJ244" s="34">
        <v>1.1000000000000001</v>
      </c>
      <c r="BK244" s="34">
        <v>1.6E-2</v>
      </c>
      <c r="BL244" s="34">
        <v>1.0999999999999999E-2</v>
      </c>
      <c r="BM244" s="34">
        <v>100</v>
      </c>
      <c r="BN244" s="34">
        <v>26</v>
      </c>
      <c r="BO244" s="34">
        <v>3.3</v>
      </c>
      <c r="BP244" s="34">
        <v>13</v>
      </c>
      <c r="BQ244" s="34">
        <v>15</v>
      </c>
      <c r="BR244" s="34">
        <v>55</v>
      </c>
      <c r="BS244" s="34">
        <v>7.0000000000000001E-3</v>
      </c>
      <c r="BT244" s="34">
        <v>3.73</v>
      </c>
      <c r="BU244" s="34">
        <v>1.3</v>
      </c>
      <c r="BV244" s="34">
        <v>11.2</v>
      </c>
      <c r="BW244" s="34">
        <v>1</v>
      </c>
      <c r="BX244" s="34">
        <v>635</v>
      </c>
      <c r="BY244" s="34">
        <v>0.2</v>
      </c>
      <c r="BZ244" s="34">
        <v>0.01</v>
      </c>
      <c r="CA244" s="34">
        <v>2.4500000000000002</v>
      </c>
      <c r="CB244" s="34">
        <v>2.31</v>
      </c>
      <c r="CC244" s="34">
        <v>836</v>
      </c>
      <c r="CD244" s="34">
        <v>491</v>
      </c>
      <c r="CE244" s="34">
        <v>2</v>
      </c>
      <c r="CF244" s="34">
        <v>3</v>
      </c>
      <c r="CG244" s="34">
        <v>37</v>
      </c>
      <c r="CH244" s="34">
        <v>104</v>
      </c>
      <c r="CI244" s="34">
        <v>8.9</v>
      </c>
      <c r="CJ244" s="34">
        <v>14.2</v>
      </c>
      <c r="CK244" s="34">
        <v>1.49</v>
      </c>
      <c r="CL244" s="34">
        <v>4.7</v>
      </c>
      <c r="CM244" s="34">
        <v>0.62</v>
      </c>
      <c r="CN244" s="34">
        <v>0.18</v>
      </c>
      <c r="CO244" s="34">
        <v>0.49</v>
      </c>
      <c r="CP244" s="34">
        <v>0.09</v>
      </c>
      <c r="CQ244" s="34">
        <v>0.61</v>
      </c>
      <c r="CR244" s="34">
        <v>0.1</v>
      </c>
      <c r="CS244" s="34">
        <v>0.43</v>
      </c>
      <c r="CT244" s="34">
        <v>0.05</v>
      </c>
      <c r="CU244" s="34">
        <v>0.35</v>
      </c>
      <c r="CV244" s="34">
        <v>0.04</v>
      </c>
      <c r="CW244" s="34">
        <f t="shared" si="20"/>
        <v>32.25</v>
      </c>
    </row>
    <row r="245" spans="1:101" ht="14.25" customHeight="1" x14ac:dyDescent="0.35">
      <c r="A245" s="22" t="s">
        <v>221</v>
      </c>
      <c r="B245" s="22" t="s">
        <v>210</v>
      </c>
      <c r="C245" s="22" t="s">
        <v>2332</v>
      </c>
      <c r="D245" s="22" t="s">
        <v>1709</v>
      </c>
      <c r="F245" s="71">
        <v>42980</v>
      </c>
      <c r="G245" s="22" t="s">
        <v>1346</v>
      </c>
      <c r="H245" s="22">
        <v>34.247332999999998</v>
      </c>
      <c r="I245" s="22">
        <v>-106.678</v>
      </c>
      <c r="J245" s="22" t="s">
        <v>873</v>
      </c>
      <c r="K245" s="22" t="s">
        <v>880</v>
      </c>
      <c r="L245" s="22" t="s">
        <v>878</v>
      </c>
      <c r="Q245" s="22" t="s">
        <v>87</v>
      </c>
      <c r="S245" s="22" t="s">
        <v>219</v>
      </c>
      <c r="T245" s="22">
        <v>7.8</v>
      </c>
      <c r="U245" s="22">
        <v>520</v>
      </c>
      <c r="W245" s="34">
        <v>79.290000000000006</v>
      </c>
      <c r="X245" s="34">
        <v>0.24</v>
      </c>
      <c r="Y245" s="34">
        <v>4.96</v>
      </c>
      <c r="Z245" s="34">
        <v>3.85</v>
      </c>
      <c r="AA245" s="34">
        <v>0.01</v>
      </c>
      <c r="AB245" s="34">
        <v>0.53</v>
      </c>
      <c r="AC245" s="34">
        <v>2.34</v>
      </c>
      <c r="AD245" s="34">
        <v>0.18</v>
      </c>
      <c r="AE245" s="34">
        <v>1.1399999999999999</v>
      </c>
      <c r="AF245" s="34">
        <v>0.16</v>
      </c>
      <c r="AG245" s="34">
        <v>4.43</v>
      </c>
      <c r="AI245" s="34">
        <v>0.48</v>
      </c>
      <c r="AM245" s="34">
        <v>0.53</v>
      </c>
      <c r="AO245" s="34">
        <f t="shared" si="19"/>
        <v>98.14</v>
      </c>
      <c r="AU245" s="34">
        <v>7.0000000000000001E-3</v>
      </c>
      <c r="AV245" s="34" t="s">
        <v>82</v>
      </c>
      <c r="AW245" s="34">
        <v>215</v>
      </c>
      <c r="AY245" s="34">
        <v>1845</v>
      </c>
      <c r="BA245" s="34">
        <v>0.11</v>
      </c>
      <c r="BC245" s="34">
        <v>2.4</v>
      </c>
      <c r="BD245" s="34">
        <v>5</v>
      </c>
      <c r="BE245" s="34">
        <v>50</v>
      </c>
      <c r="BF245" s="34">
        <v>8.64</v>
      </c>
      <c r="BG245" s="34">
        <v>18</v>
      </c>
      <c r="BH245" s="34">
        <v>7.4</v>
      </c>
      <c r="BI245" s="34" t="s">
        <v>83</v>
      </c>
      <c r="BJ245" s="34">
        <v>1.7</v>
      </c>
      <c r="BK245" s="34">
        <v>2.7E-2</v>
      </c>
      <c r="BL245" s="34">
        <v>1.6E-2</v>
      </c>
      <c r="BM245" s="34">
        <v>100</v>
      </c>
      <c r="BN245" s="34">
        <v>167</v>
      </c>
      <c r="BO245" s="34">
        <v>4.8</v>
      </c>
      <c r="BP245" s="34">
        <v>24</v>
      </c>
      <c r="BQ245" s="34">
        <v>57</v>
      </c>
      <c r="BR245" s="34">
        <v>81.900000000000006</v>
      </c>
      <c r="BS245" s="34">
        <v>6.5000000000000002E-2</v>
      </c>
      <c r="BT245" s="34">
        <v>16.600000000000001</v>
      </c>
      <c r="BU245" s="34">
        <v>3</v>
      </c>
      <c r="BV245" s="34">
        <v>68.400000000000006</v>
      </c>
      <c r="BW245" s="34">
        <v>1</v>
      </c>
      <c r="BX245" s="34">
        <v>1985</v>
      </c>
      <c r="BY245" s="34">
        <v>0.3</v>
      </c>
      <c r="BZ245" s="34">
        <v>0.04</v>
      </c>
      <c r="CA245" s="34">
        <v>3.9</v>
      </c>
      <c r="CB245" s="34">
        <v>18.95</v>
      </c>
      <c r="CC245" s="34" t="s">
        <v>222</v>
      </c>
      <c r="CD245" s="34">
        <v>1280</v>
      </c>
      <c r="CE245" s="34">
        <v>3</v>
      </c>
      <c r="CF245" s="34">
        <v>13.7</v>
      </c>
      <c r="CG245" s="34">
        <v>60</v>
      </c>
      <c r="CH245" s="34">
        <v>298</v>
      </c>
      <c r="CI245" s="34">
        <v>20.5</v>
      </c>
      <c r="CJ245" s="34">
        <v>41.3</v>
      </c>
      <c r="CK245" s="34">
        <v>5.13</v>
      </c>
      <c r="CL245" s="34">
        <v>19.100000000000001</v>
      </c>
      <c r="CM245" s="34">
        <v>3.24</v>
      </c>
      <c r="CN245" s="34">
        <v>0.73</v>
      </c>
      <c r="CO245" s="34">
        <v>3.12</v>
      </c>
      <c r="CP245" s="34">
        <v>0.45</v>
      </c>
      <c r="CQ245" s="34">
        <v>2.76</v>
      </c>
      <c r="CR245" s="34">
        <v>0.52</v>
      </c>
      <c r="CS245" s="34">
        <v>1.54</v>
      </c>
      <c r="CT245" s="34">
        <v>0.23</v>
      </c>
      <c r="CU245" s="34">
        <v>1.26</v>
      </c>
      <c r="CV245" s="34">
        <v>0.18</v>
      </c>
      <c r="CW245" s="34">
        <f t="shared" si="20"/>
        <v>100.06000000000003</v>
      </c>
    </row>
    <row r="246" spans="1:101" ht="14.25" customHeight="1" x14ac:dyDescent="0.35">
      <c r="A246" s="22" t="s">
        <v>223</v>
      </c>
      <c r="B246" s="22" t="s">
        <v>210</v>
      </c>
      <c r="C246" s="22" t="s">
        <v>2332</v>
      </c>
      <c r="D246" s="22" t="s">
        <v>1709</v>
      </c>
      <c r="F246" s="71">
        <v>42980</v>
      </c>
      <c r="G246" s="22" t="s">
        <v>1346</v>
      </c>
      <c r="H246" s="22">
        <v>34.228552000000001</v>
      </c>
      <c r="I246" s="22">
        <v>-106.67923</v>
      </c>
      <c r="J246" s="22" t="s">
        <v>873</v>
      </c>
      <c r="K246" s="22" t="s">
        <v>880</v>
      </c>
      <c r="L246" s="22" t="s">
        <v>878</v>
      </c>
      <c r="Q246" s="22" t="s">
        <v>119</v>
      </c>
      <c r="S246" s="22" t="s">
        <v>224</v>
      </c>
      <c r="W246" s="34">
        <v>4.42</v>
      </c>
      <c r="X246" s="34">
        <v>0.06</v>
      </c>
      <c r="Y246" s="34">
        <v>1.38</v>
      </c>
      <c r="Z246" s="34">
        <v>30.05</v>
      </c>
      <c r="AA246" s="34" t="s">
        <v>120</v>
      </c>
      <c r="AB246" s="34">
        <v>0.04</v>
      </c>
      <c r="AC246" s="34">
        <v>22.3</v>
      </c>
      <c r="AD246" s="34">
        <v>0.12</v>
      </c>
      <c r="AE246" s="34">
        <v>0.17</v>
      </c>
      <c r="AF246" s="34">
        <v>0.04</v>
      </c>
      <c r="AG246" s="34">
        <v>18.170000000000002</v>
      </c>
      <c r="AI246" s="34">
        <v>11.3</v>
      </c>
      <c r="AM246" s="34">
        <v>0.06</v>
      </c>
      <c r="AO246" s="34">
        <f t="shared" si="19"/>
        <v>88.11</v>
      </c>
      <c r="AU246" s="34">
        <v>3.0000000000000001E-3</v>
      </c>
      <c r="AV246" s="34" t="s">
        <v>82</v>
      </c>
      <c r="AW246" s="34" t="s">
        <v>140</v>
      </c>
      <c r="AY246" s="34">
        <v>21.6</v>
      </c>
      <c r="BA246" s="34">
        <v>0.02</v>
      </c>
      <c r="BC246" s="34">
        <v>12.1</v>
      </c>
      <c r="BD246" s="34" t="s">
        <v>121</v>
      </c>
      <c r="BE246" s="34">
        <v>40</v>
      </c>
      <c r="BF246" s="34">
        <v>1.66</v>
      </c>
      <c r="BG246" s="34">
        <v>91</v>
      </c>
      <c r="BH246" s="34">
        <v>9</v>
      </c>
      <c r="BI246" s="34" t="s">
        <v>83</v>
      </c>
      <c r="BJ246" s="34">
        <v>0.6</v>
      </c>
      <c r="BK246" s="34">
        <v>4.5999999999999999E-2</v>
      </c>
      <c r="BL246" s="34">
        <v>2.5999999999999999E-2</v>
      </c>
      <c r="BM246" s="34" t="s">
        <v>84</v>
      </c>
      <c r="BN246" s="34">
        <v>18</v>
      </c>
      <c r="BO246" s="34">
        <v>1</v>
      </c>
      <c r="BP246" s="34">
        <v>4</v>
      </c>
      <c r="BQ246" s="34">
        <v>381</v>
      </c>
      <c r="BR246" s="34">
        <v>9.1</v>
      </c>
      <c r="BS246" s="34">
        <v>3.0000000000000001E-3</v>
      </c>
      <c r="BT246" s="34">
        <v>9.36</v>
      </c>
      <c r="BU246" s="34">
        <v>1.5</v>
      </c>
      <c r="BV246" s="34">
        <v>8</v>
      </c>
      <c r="BW246" s="34" t="s">
        <v>121</v>
      </c>
      <c r="BX246" s="34">
        <v>82</v>
      </c>
      <c r="BY246" s="34" t="s">
        <v>126</v>
      </c>
      <c r="BZ246" s="34" t="s">
        <v>120</v>
      </c>
      <c r="CA246" s="34">
        <v>4.09</v>
      </c>
      <c r="CB246" s="34">
        <v>11.6</v>
      </c>
      <c r="CC246" s="34">
        <v>667</v>
      </c>
      <c r="CD246" s="34">
        <v>487</v>
      </c>
      <c r="CE246" s="34">
        <v>2</v>
      </c>
      <c r="CF246" s="34">
        <v>3.3</v>
      </c>
      <c r="CG246" s="34">
        <v>17</v>
      </c>
      <c r="CH246" s="34">
        <v>3280</v>
      </c>
      <c r="CI246" s="34">
        <v>3.5</v>
      </c>
      <c r="CJ246" s="34">
        <v>11</v>
      </c>
      <c r="CK246" s="34">
        <v>1.54</v>
      </c>
      <c r="CL246" s="34">
        <v>7.6</v>
      </c>
      <c r="CM246" s="34">
        <v>1.43</v>
      </c>
      <c r="CN246" s="34">
        <v>0.23</v>
      </c>
      <c r="CO246" s="34">
        <v>0.94</v>
      </c>
      <c r="CP246" s="34">
        <v>0.13</v>
      </c>
      <c r="CQ246" s="34">
        <v>0.65</v>
      </c>
      <c r="CR246" s="34">
        <v>0.11</v>
      </c>
      <c r="CS246" s="34">
        <v>0.38</v>
      </c>
      <c r="CT246" s="34">
        <v>0.03</v>
      </c>
      <c r="CU246" s="34">
        <v>0.27</v>
      </c>
      <c r="CV246" s="34">
        <v>0.02</v>
      </c>
      <c r="CW246" s="34">
        <f t="shared" si="20"/>
        <v>27.83</v>
      </c>
    </row>
    <row r="247" spans="1:101" ht="14.25" customHeight="1" x14ac:dyDescent="0.35">
      <c r="A247" s="22" t="s">
        <v>225</v>
      </c>
      <c r="B247" s="22" t="s">
        <v>210</v>
      </c>
      <c r="C247" s="22" t="s">
        <v>2332</v>
      </c>
      <c r="D247" s="22" t="s">
        <v>1709</v>
      </c>
      <c r="F247" s="71">
        <v>42980</v>
      </c>
      <c r="G247" s="22" t="s">
        <v>1346</v>
      </c>
      <c r="H247" s="22">
        <v>34.228552000000001</v>
      </c>
      <c r="I247" s="22">
        <v>-106.67923</v>
      </c>
      <c r="J247" s="22" t="s">
        <v>873</v>
      </c>
      <c r="K247" s="22" t="s">
        <v>880</v>
      </c>
      <c r="L247" s="22" t="s">
        <v>878</v>
      </c>
      <c r="Q247" s="22" t="s">
        <v>119</v>
      </c>
      <c r="S247" s="22" t="s">
        <v>224</v>
      </c>
      <c r="W247" s="34">
        <v>9.93</v>
      </c>
      <c r="X247" s="34">
        <v>0.09</v>
      </c>
      <c r="Y247" s="34">
        <v>1.91</v>
      </c>
      <c r="Z247" s="34">
        <v>42.6</v>
      </c>
      <c r="AA247" s="34" t="s">
        <v>120</v>
      </c>
      <c r="AB247" s="34">
        <v>0.11</v>
      </c>
      <c r="AC247" s="34">
        <v>15.15</v>
      </c>
      <c r="AD247" s="34">
        <v>0.14000000000000001</v>
      </c>
      <c r="AE247" s="34">
        <v>0.34</v>
      </c>
      <c r="AF247" s="34">
        <v>0.11</v>
      </c>
      <c r="AG247" s="34">
        <v>15.06</v>
      </c>
      <c r="AI247" s="34">
        <v>7.9</v>
      </c>
      <c r="AM247" s="34">
        <v>0.06</v>
      </c>
      <c r="AO247" s="34">
        <f t="shared" si="19"/>
        <v>93.40000000000002</v>
      </c>
      <c r="AU247" s="34">
        <v>4.0000000000000001E-3</v>
      </c>
      <c r="AV247" s="34">
        <v>1</v>
      </c>
      <c r="AW247" s="34" t="s">
        <v>140</v>
      </c>
      <c r="AY247" s="34">
        <v>32.700000000000003</v>
      </c>
      <c r="BA247" s="34">
        <v>0.03</v>
      </c>
      <c r="BC247" s="34">
        <v>15.5</v>
      </c>
      <c r="BD247" s="34" t="s">
        <v>121</v>
      </c>
      <c r="BE247" s="34">
        <v>50</v>
      </c>
      <c r="BF247" s="34">
        <v>3.31</v>
      </c>
      <c r="BG247" s="34">
        <v>47</v>
      </c>
      <c r="BH247" s="34">
        <v>8.6</v>
      </c>
      <c r="BI247" s="34" t="s">
        <v>83</v>
      </c>
      <c r="BJ247" s="34">
        <v>0.6</v>
      </c>
      <c r="BK247" s="34">
        <v>0.13400000000000001</v>
      </c>
      <c r="BL247" s="34">
        <v>2.8000000000000001E-2</v>
      </c>
      <c r="BM247" s="34" t="s">
        <v>84</v>
      </c>
      <c r="BN247" s="34">
        <v>34</v>
      </c>
      <c r="BO247" s="34">
        <v>1.5</v>
      </c>
      <c r="BP247" s="34">
        <v>10</v>
      </c>
      <c r="BQ247" s="34">
        <v>609</v>
      </c>
      <c r="BR247" s="34">
        <v>19.100000000000001</v>
      </c>
      <c r="BS247" s="34">
        <v>3.0000000000000001E-3</v>
      </c>
      <c r="BT247" s="34">
        <v>4.6399999999999997</v>
      </c>
      <c r="BU247" s="34">
        <v>0.9</v>
      </c>
      <c r="BV247" s="34">
        <v>14.2</v>
      </c>
      <c r="BW247" s="34" t="s">
        <v>121</v>
      </c>
      <c r="BX247" s="34">
        <v>65.099999999999994</v>
      </c>
      <c r="BY247" s="34">
        <v>0.1</v>
      </c>
      <c r="BZ247" s="34" t="s">
        <v>120</v>
      </c>
      <c r="CA247" s="34">
        <v>1.58</v>
      </c>
      <c r="CB247" s="34">
        <v>9.27</v>
      </c>
      <c r="CC247" s="34">
        <v>762</v>
      </c>
      <c r="CD247" s="34">
        <v>693</v>
      </c>
      <c r="CE247" s="34">
        <v>3</v>
      </c>
      <c r="CF247" s="34">
        <v>5.9</v>
      </c>
      <c r="CG247" s="34">
        <v>20</v>
      </c>
      <c r="CH247" s="34">
        <v>3000</v>
      </c>
      <c r="CI247" s="34">
        <v>3.9</v>
      </c>
      <c r="CJ247" s="34">
        <v>9.1</v>
      </c>
      <c r="CK247" s="34">
        <v>1.21</v>
      </c>
      <c r="CL247" s="34">
        <v>5.8</v>
      </c>
      <c r="CM247" s="34">
        <v>1.1499999999999999</v>
      </c>
      <c r="CN247" s="34">
        <v>0.26</v>
      </c>
      <c r="CO247" s="34">
        <v>0.82</v>
      </c>
      <c r="CP247" s="34">
        <v>0.15</v>
      </c>
      <c r="CQ247" s="34">
        <v>0.77</v>
      </c>
      <c r="CR247" s="34">
        <v>0.16</v>
      </c>
      <c r="CS247" s="34">
        <v>0.43</v>
      </c>
      <c r="CT247" s="34">
        <v>0.06</v>
      </c>
      <c r="CU247" s="34">
        <v>0.37</v>
      </c>
      <c r="CV247" s="34">
        <v>0.06</v>
      </c>
      <c r="CW247" s="34">
        <f t="shared" si="20"/>
        <v>24.24</v>
      </c>
    </row>
    <row r="248" spans="1:101" ht="14.25" customHeight="1" x14ac:dyDescent="0.35">
      <c r="A248" s="22" t="s">
        <v>226</v>
      </c>
      <c r="B248" s="22" t="s">
        <v>210</v>
      </c>
      <c r="C248" s="22" t="s">
        <v>2332</v>
      </c>
      <c r="D248" s="22" t="s">
        <v>1709</v>
      </c>
      <c r="F248" s="71">
        <v>42980</v>
      </c>
      <c r="G248" s="22" t="s">
        <v>1346</v>
      </c>
      <c r="H248" s="22">
        <v>34.232348000000002</v>
      </c>
      <c r="I248" s="22">
        <v>-106.67957199999999</v>
      </c>
      <c r="J248" s="22" t="s">
        <v>873</v>
      </c>
      <c r="K248" s="22" t="s">
        <v>880</v>
      </c>
      <c r="L248" s="22" t="s">
        <v>878</v>
      </c>
      <c r="Q248" s="22" t="s">
        <v>227</v>
      </c>
      <c r="S248" s="22" t="s">
        <v>228</v>
      </c>
      <c r="W248" s="34">
        <v>2.0699999999999998</v>
      </c>
      <c r="X248" s="34">
        <v>0.02</v>
      </c>
      <c r="Y248" s="34">
        <v>0.35</v>
      </c>
      <c r="Z248" s="34">
        <v>1.49</v>
      </c>
      <c r="AA248" s="34">
        <v>0.24</v>
      </c>
      <c r="AB248" s="34">
        <v>0.24</v>
      </c>
      <c r="AC248" s="34">
        <v>53.2</v>
      </c>
      <c r="AD248" s="34" t="s">
        <v>120</v>
      </c>
      <c r="AE248" s="34">
        <v>7.0000000000000007E-2</v>
      </c>
      <c r="AF248" s="34">
        <v>0.02</v>
      </c>
      <c r="AG248" s="34">
        <v>30.56</v>
      </c>
      <c r="AI248" s="34">
        <v>0.08</v>
      </c>
      <c r="AM248" s="34">
        <v>11.15</v>
      </c>
      <c r="AO248" s="34">
        <f t="shared" si="19"/>
        <v>99.490000000000009</v>
      </c>
      <c r="AU248" s="34">
        <v>2E-3</v>
      </c>
      <c r="AV248" s="34">
        <v>0.7</v>
      </c>
      <c r="AW248" s="34">
        <v>75.3</v>
      </c>
      <c r="AY248" s="34">
        <v>71.3</v>
      </c>
      <c r="BA248" s="34">
        <v>0.02</v>
      </c>
      <c r="BC248" s="34">
        <v>10.199999999999999</v>
      </c>
      <c r="BD248" s="34">
        <v>9</v>
      </c>
      <c r="BE248" s="34">
        <v>10</v>
      </c>
      <c r="BF248" s="34">
        <v>0.13</v>
      </c>
      <c r="BG248" s="34">
        <v>14</v>
      </c>
      <c r="BH248" s="34">
        <v>0.9</v>
      </c>
      <c r="BI248" s="34" t="s">
        <v>83</v>
      </c>
      <c r="BJ248" s="34" t="s">
        <v>124</v>
      </c>
      <c r="BK248" s="34">
        <v>0.10100000000000001</v>
      </c>
      <c r="BL248" s="34">
        <v>1.4E-2</v>
      </c>
      <c r="BM248" s="34" t="s">
        <v>84</v>
      </c>
      <c r="BN248" s="34">
        <v>115</v>
      </c>
      <c r="BO248" s="34">
        <v>0.4</v>
      </c>
      <c r="BP248" s="34">
        <v>7</v>
      </c>
      <c r="BQ248" s="34">
        <v>244</v>
      </c>
      <c r="BR248" s="34">
        <v>4.4000000000000004</v>
      </c>
      <c r="BS248" s="34">
        <v>6.0000000000000001E-3</v>
      </c>
      <c r="BT248" s="34">
        <v>28.8</v>
      </c>
      <c r="BU248" s="34">
        <v>1.3</v>
      </c>
      <c r="BV248" s="34">
        <v>0.3</v>
      </c>
      <c r="BW248" s="34" t="s">
        <v>121</v>
      </c>
      <c r="BX248" s="34">
        <v>139</v>
      </c>
      <c r="BY248" s="34" t="s">
        <v>126</v>
      </c>
      <c r="BZ248" s="34">
        <v>0.02</v>
      </c>
      <c r="CA248" s="34">
        <v>0.3</v>
      </c>
      <c r="CB248" s="34">
        <v>1.42</v>
      </c>
      <c r="CC248" s="34">
        <v>10.199999999999999</v>
      </c>
      <c r="CD248" s="34">
        <v>68</v>
      </c>
      <c r="CE248" s="34">
        <v>1</v>
      </c>
      <c r="CF248" s="34">
        <v>8.3000000000000007</v>
      </c>
      <c r="CG248" s="34">
        <v>6</v>
      </c>
      <c r="CH248" s="34">
        <v>770</v>
      </c>
      <c r="CI248" s="34">
        <v>5.4</v>
      </c>
      <c r="CJ248" s="34">
        <v>9.9</v>
      </c>
      <c r="CK248" s="34">
        <v>1.52</v>
      </c>
      <c r="CL248" s="34">
        <v>6.3</v>
      </c>
      <c r="CM248" s="34">
        <v>1.29</v>
      </c>
      <c r="CN248" s="34">
        <v>0.31</v>
      </c>
      <c r="CO248" s="34">
        <v>1.37</v>
      </c>
      <c r="CP248" s="34">
        <v>0.21</v>
      </c>
      <c r="CQ248" s="34">
        <v>1.2</v>
      </c>
      <c r="CR248" s="34">
        <v>0.24</v>
      </c>
      <c r="CS248" s="34">
        <v>0.63</v>
      </c>
      <c r="CT248" s="34">
        <v>0.05</v>
      </c>
      <c r="CU248" s="34">
        <v>0.61</v>
      </c>
      <c r="CV248" s="34">
        <v>0.06</v>
      </c>
      <c r="CW248" s="34">
        <f t="shared" si="20"/>
        <v>29.089999999999996</v>
      </c>
    </row>
    <row r="249" spans="1:101" ht="14.25" customHeight="1" x14ac:dyDescent="0.35">
      <c r="A249" s="22" t="s">
        <v>229</v>
      </c>
      <c r="B249" s="22" t="s">
        <v>210</v>
      </c>
      <c r="C249" s="22" t="s">
        <v>2332</v>
      </c>
      <c r="D249" s="22" t="s">
        <v>1709</v>
      </c>
      <c r="F249" s="71">
        <v>42980</v>
      </c>
      <c r="G249" s="22" t="s">
        <v>1346</v>
      </c>
      <c r="H249" s="22">
        <v>34.069828000000001</v>
      </c>
      <c r="I249" s="22">
        <v>-106.81610999999999</v>
      </c>
      <c r="J249" s="22" t="s">
        <v>873</v>
      </c>
      <c r="K249" s="22" t="s">
        <v>880</v>
      </c>
      <c r="L249" s="22" t="s">
        <v>878</v>
      </c>
      <c r="Q249" s="22" t="s">
        <v>227</v>
      </c>
      <c r="S249" s="22" t="s">
        <v>230</v>
      </c>
      <c r="W249" s="34">
        <v>86.53</v>
      </c>
      <c r="X249" s="34">
        <v>7.0000000000000007E-2</v>
      </c>
      <c r="Y249" s="34">
        <v>6.38</v>
      </c>
      <c r="Z249" s="34">
        <v>1.46</v>
      </c>
      <c r="AA249" s="34">
        <v>0.01</v>
      </c>
      <c r="AB249" s="34">
        <v>0.15</v>
      </c>
      <c r="AC249" s="34">
        <v>1.1000000000000001</v>
      </c>
      <c r="AD249" s="34">
        <v>0.08</v>
      </c>
      <c r="AE249" s="34">
        <v>2.34</v>
      </c>
      <c r="AF249" s="34">
        <v>0.04</v>
      </c>
      <c r="AG249" s="34">
        <v>1.71</v>
      </c>
      <c r="AI249" s="34">
        <v>0.03</v>
      </c>
      <c r="AM249" s="34">
        <v>0.02</v>
      </c>
      <c r="AO249" s="34">
        <f t="shared" si="19"/>
        <v>99.919999999999987</v>
      </c>
      <c r="AU249" s="34">
        <v>2E-3</v>
      </c>
      <c r="AV249" s="34">
        <v>1.2</v>
      </c>
      <c r="AW249" s="34">
        <v>60</v>
      </c>
      <c r="AY249" s="34">
        <v>400</v>
      </c>
      <c r="BA249" s="34">
        <v>3.54</v>
      </c>
      <c r="BC249" s="34" t="s">
        <v>82</v>
      </c>
      <c r="BD249" s="34">
        <v>1</v>
      </c>
      <c r="BE249" s="34">
        <v>20</v>
      </c>
      <c r="BF249" s="34">
        <v>5.46</v>
      </c>
      <c r="BG249" s="34">
        <v>36</v>
      </c>
      <c r="BH249" s="34">
        <v>12.2</v>
      </c>
      <c r="BI249" s="34">
        <v>6</v>
      </c>
      <c r="BJ249" s="34">
        <v>4</v>
      </c>
      <c r="BK249" s="34">
        <v>0.02</v>
      </c>
      <c r="BL249" s="34">
        <v>0.114</v>
      </c>
      <c r="BM249" s="34">
        <v>60</v>
      </c>
      <c r="BN249" s="34">
        <v>2</v>
      </c>
      <c r="BO249" s="34">
        <v>16.100000000000001</v>
      </c>
      <c r="BP249" s="34" t="s">
        <v>121</v>
      </c>
      <c r="BQ249" s="34">
        <v>1470</v>
      </c>
      <c r="BR249" s="34">
        <v>181</v>
      </c>
      <c r="BS249" s="34">
        <v>1E-3</v>
      </c>
      <c r="BT249" s="34">
        <v>1.33</v>
      </c>
      <c r="BU249" s="34">
        <v>1.7</v>
      </c>
      <c r="BV249" s="34">
        <v>1.4</v>
      </c>
      <c r="BW249" s="34">
        <v>5</v>
      </c>
      <c r="BX249" s="34">
        <v>23.8</v>
      </c>
      <c r="BY249" s="34">
        <v>1.7</v>
      </c>
      <c r="BZ249" s="34">
        <v>0.02</v>
      </c>
      <c r="CA249" s="34">
        <v>16.95</v>
      </c>
      <c r="CB249" s="34">
        <v>0.5</v>
      </c>
      <c r="CC249" s="34">
        <v>262</v>
      </c>
      <c r="CD249" s="34">
        <v>35</v>
      </c>
      <c r="CE249" s="34">
        <v>6</v>
      </c>
      <c r="CF249" s="34">
        <v>305</v>
      </c>
      <c r="CG249" s="34">
        <v>108</v>
      </c>
      <c r="CH249" s="34">
        <v>257</v>
      </c>
      <c r="CI249" s="34">
        <v>21.9</v>
      </c>
      <c r="CJ249" s="34">
        <v>53.5</v>
      </c>
      <c r="CK249" s="34">
        <v>6.47</v>
      </c>
      <c r="CL249" s="34">
        <v>30.3</v>
      </c>
      <c r="CM249" s="34">
        <v>14.2</v>
      </c>
      <c r="CN249" s="34">
        <v>1.73</v>
      </c>
      <c r="CO249" s="34">
        <v>31.1</v>
      </c>
      <c r="CP249" s="34">
        <v>6.43</v>
      </c>
      <c r="CQ249" s="34">
        <v>45.5</v>
      </c>
      <c r="CR249" s="34">
        <v>9.09</v>
      </c>
      <c r="CS249" s="34">
        <v>28.7</v>
      </c>
      <c r="CT249" s="34">
        <v>4.17</v>
      </c>
      <c r="CU249" s="34">
        <v>25.3</v>
      </c>
      <c r="CV249" s="34">
        <v>3.29</v>
      </c>
      <c r="CW249" s="34">
        <f t="shared" si="20"/>
        <v>281.68</v>
      </c>
    </row>
    <row r="250" spans="1:101" ht="14.25" customHeight="1" x14ac:dyDescent="0.35">
      <c r="A250" s="22" t="s">
        <v>231</v>
      </c>
      <c r="B250" s="22" t="s">
        <v>210</v>
      </c>
      <c r="C250" s="22" t="s">
        <v>2333</v>
      </c>
      <c r="D250" s="22" t="s">
        <v>1709</v>
      </c>
      <c r="F250" s="71">
        <v>42766</v>
      </c>
      <c r="G250" s="22" t="s">
        <v>1345</v>
      </c>
      <c r="H250" s="22">
        <v>33.808764799999999</v>
      </c>
      <c r="I250" s="22">
        <v>-107.4066624</v>
      </c>
      <c r="J250" s="22" t="s">
        <v>873</v>
      </c>
      <c r="K250" s="22" t="s">
        <v>880</v>
      </c>
      <c r="L250" s="22" t="s">
        <v>878</v>
      </c>
      <c r="Q250" s="22" t="s">
        <v>87</v>
      </c>
      <c r="S250" s="22" t="s">
        <v>232</v>
      </c>
      <c r="T250" s="22">
        <v>6.23</v>
      </c>
      <c r="U250" s="22">
        <v>116.4</v>
      </c>
      <c r="W250" s="34">
        <v>83.63</v>
      </c>
      <c r="X250" s="34">
        <v>0.1</v>
      </c>
      <c r="Y250" s="34">
        <v>7.15</v>
      </c>
      <c r="Z250" s="34">
        <v>1.1599999999999999</v>
      </c>
      <c r="AA250" s="34">
        <v>0.22</v>
      </c>
      <c r="AB250" s="34">
        <v>0.09</v>
      </c>
      <c r="AC250" s="34">
        <v>0.24</v>
      </c>
      <c r="AD250" s="34">
        <v>0.28999999999999998</v>
      </c>
      <c r="AE250" s="34">
        <v>5.03</v>
      </c>
      <c r="AF250" s="34">
        <v>0.01</v>
      </c>
      <c r="AG250" s="34">
        <v>1.1000000000000001</v>
      </c>
      <c r="AI250" s="34">
        <v>0.01</v>
      </c>
      <c r="AM250" s="34">
        <v>0.34</v>
      </c>
      <c r="AO250" s="34">
        <f t="shared" ref="AO250:AO275" si="21">SUM(W250:AN250)</f>
        <v>99.37</v>
      </c>
      <c r="AU250" s="34">
        <v>2.1</v>
      </c>
      <c r="AV250" s="34">
        <v>20.2</v>
      </c>
      <c r="AW250" s="34">
        <v>13.7</v>
      </c>
      <c r="AY250" s="34">
        <v>191.5</v>
      </c>
      <c r="BA250" s="34">
        <v>0.1</v>
      </c>
      <c r="BC250" s="34" t="s">
        <v>82</v>
      </c>
      <c r="BD250" s="34">
        <v>2</v>
      </c>
      <c r="BE250" s="34">
        <v>30</v>
      </c>
      <c r="BF250" s="34">
        <v>11.9</v>
      </c>
      <c r="BG250" s="34">
        <v>17</v>
      </c>
      <c r="BH250" s="34">
        <v>13.1</v>
      </c>
      <c r="BI250" s="34" t="s">
        <v>83</v>
      </c>
      <c r="BJ250" s="34">
        <v>3.3</v>
      </c>
      <c r="BK250" s="34">
        <v>0.183</v>
      </c>
      <c r="BL250" s="34">
        <v>2.3E-2</v>
      </c>
      <c r="BM250" s="34">
        <v>80</v>
      </c>
      <c r="BN250" s="34">
        <v>6</v>
      </c>
      <c r="BO250" s="34">
        <v>16.8</v>
      </c>
      <c r="BP250" s="34">
        <v>5</v>
      </c>
      <c r="BQ250" s="34">
        <v>26</v>
      </c>
      <c r="BR250" s="34">
        <v>244</v>
      </c>
      <c r="BS250" s="34" t="s">
        <v>134</v>
      </c>
      <c r="BT250" s="34">
        <v>38.299999999999997</v>
      </c>
      <c r="BU250" s="34">
        <v>0.8</v>
      </c>
      <c r="BV250" s="34" t="s">
        <v>124</v>
      </c>
      <c r="BW250" s="34">
        <v>2</v>
      </c>
      <c r="BX250" s="34">
        <v>49</v>
      </c>
      <c r="BY250" s="34">
        <v>1.2</v>
      </c>
      <c r="BZ250" s="34">
        <v>0.04</v>
      </c>
      <c r="CA250" s="34">
        <v>13.15</v>
      </c>
      <c r="CB250" s="34">
        <v>0.19</v>
      </c>
      <c r="CC250" s="34">
        <v>5.76</v>
      </c>
      <c r="CD250" s="34">
        <v>9</v>
      </c>
      <c r="CE250" s="34">
        <v>17</v>
      </c>
      <c r="CF250" s="34">
        <v>32.299999999999997</v>
      </c>
      <c r="CG250" s="34">
        <v>82</v>
      </c>
      <c r="CH250" s="34">
        <v>64</v>
      </c>
      <c r="CI250" s="34">
        <v>19.600000000000001</v>
      </c>
      <c r="CJ250" s="34">
        <v>42.7</v>
      </c>
      <c r="CK250" s="34">
        <v>4.62</v>
      </c>
      <c r="CL250" s="34">
        <v>15.7</v>
      </c>
      <c r="CM250" s="34">
        <v>3.79</v>
      </c>
      <c r="CN250" s="34">
        <v>0.27</v>
      </c>
      <c r="CO250" s="34">
        <v>3.85</v>
      </c>
      <c r="CP250" s="34">
        <v>0.77</v>
      </c>
      <c r="CQ250" s="34">
        <v>5.04</v>
      </c>
      <c r="CR250" s="34">
        <v>1.07</v>
      </c>
      <c r="CS250" s="34">
        <v>3.14</v>
      </c>
      <c r="CT250" s="34">
        <v>0.48</v>
      </c>
      <c r="CU250" s="34">
        <v>3.21</v>
      </c>
      <c r="CV250" s="34">
        <v>0.48</v>
      </c>
      <c r="CW250" s="34">
        <f t="shared" ref="CW250:CW257" si="22">SUM(CI250:CV250)</f>
        <v>104.72</v>
      </c>
    </row>
    <row r="251" spans="1:101" x14ac:dyDescent="0.35">
      <c r="A251" s="22" t="s">
        <v>233</v>
      </c>
      <c r="B251" s="22" t="s">
        <v>210</v>
      </c>
      <c r="C251" s="22" t="s">
        <v>2333</v>
      </c>
      <c r="D251" s="22" t="s">
        <v>1709</v>
      </c>
      <c r="F251" s="71">
        <v>42766</v>
      </c>
      <c r="G251" s="22" t="s">
        <v>1345</v>
      </c>
      <c r="H251" s="22">
        <v>33.808764799999999</v>
      </c>
      <c r="I251" s="22">
        <v>-107.4066624</v>
      </c>
      <c r="J251" s="22" t="s">
        <v>873</v>
      </c>
      <c r="K251" s="22" t="s">
        <v>880</v>
      </c>
      <c r="L251" s="22" t="s">
        <v>878</v>
      </c>
      <c r="Q251" s="22" t="s">
        <v>234</v>
      </c>
      <c r="S251" s="22" t="s">
        <v>232</v>
      </c>
      <c r="T251" s="22">
        <v>5.64</v>
      </c>
      <c r="U251" s="22">
        <v>64.790000000000006</v>
      </c>
      <c r="V251" s="22">
        <v>15.44</v>
      </c>
      <c r="W251" s="34">
        <v>74.7</v>
      </c>
      <c r="X251" s="34">
        <v>0.2</v>
      </c>
      <c r="Y251" s="34">
        <v>11.78</v>
      </c>
      <c r="Z251" s="34">
        <v>3.1</v>
      </c>
      <c r="AA251" s="34">
        <v>0.05</v>
      </c>
      <c r="AB251" s="34">
        <v>0.46</v>
      </c>
      <c r="AC251" s="34">
        <v>0.12</v>
      </c>
      <c r="AD251" s="34">
        <v>0.94</v>
      </c>
      <c r="AE251" s="34">
        <v>4.66</v>
      </c>
      <c r="AF251" s="34">
        <v>0.05</v>
      </c>
      <c r="AG251" s="34">
        <v>2.31</v>
      </c>
      <c r="AI251" s="34">
        <v>0.48</v>
      </c>
      <c r="AM251" s="34">
        <v>7.0000000000000007E-2</v>
      </c>
      <c r="AO251" s="34">
        <f t="shared" si="21"/>
        <v>98.919999999999987</v>
      </c>
      <c r="AU251" s="34">
        <v>1.0999999999999999E-2</v>
      </c>
      <c r="AV251" s="34">
        <v>0.8</v>
      </c>
      <c r="AW251" s="34">
        <v>5.6</v>
      </c>
      <c r="AY251" s="34">
        <v>369</v>
      </c>
      <c r="BA251" s="34">
        <v>2.12</v>
      </c>
      <c r="BC251" s="34" t="s">
        <v>82</v>
      </c>
      <c r="BD251" s="34">
        <v>2</v>
      </c>
      <c r="BE251" s="34">
        <v>110</v>
      </c>
      <c r="BF251" s="34">
        <v>3.12</v>
      </c>
      <c r="BG251" s="34">
        <v>39</v>
      </c>
      <c r="BH251" s="34">
        <v>25.1</v>
      </c>
      <c r="BI251" s="34" t="s">
        <v>83</v>
      </c>
      <c r="BJ251" s="34">
        <v>9.6</v>
      </c>
      <c r="BK251" s="34">
        <v>1.7999999999999999E-2</v>
      </c>
      <c r="BL251" s="34">
        <v>0.127</v>
      </c>
      <c r="BM251" s="34">
        <v>10</v>
      </c>
      <c r="BN251" s="34">
        <v>24</v>
      </c>
      <c r="BO251" s="34">
        <v>34.799999999999997</v>
      </c>
      <c r="BP251" s="34">
        <v>37</v>
      </c>
      <c r="BQ251" s="34">
        <v>78</v>
      </c>
      <c r="BR251" s="34">
        <v>156.5</v>
      </c>
      <c r="BS251" s="34">
        <v>1E-3</v>
      </c>
      <c r="BT251" s="34">
        <v>0.55000000000000004</v>
      </c>
      <c r="BU251" s="34">
        <v>0.5</v>
      </c>
      <c r="BV251" s="34">
        <v>0.6</v>
      </c>
      <c r="BW251" s="34">
        <v>4</v>
      </c>
      <c r="BX251" s="34">
        <v>73.2</v>
      </c>
      <c r="BY251" s="34">
        <v>2.1</v>
      </c>
      <c r="BZ251" s="34">
        <v>0.81</v>
      </c>
      <c r="CA251" s="34">
        <v>13.6</v>
      </c>
      <c r="CB251" s="34">
        <v>0.24</v>
      </c>
      <c r="CC251" s="34">
        <v>5.27</v>
      </c>
      <c r="CD251" s="34">
        <v>21</v>
      </c>
      <c r="CE251" s="34">
        <v>5</v>
      </c>
      <c r="CF251" s="34">
        <v>49.3</v>
      </c>
      <c r="CG251" s="34">
        <v>311</v>
      </c>
      <c r="CH251" s="34">
        <v>53</v>
      </c>
      <c r="CI251" s="34">
        <v>49.1</v>
      </c>
      <c r="CJ251" s="34">
        <v>96.9</v>
      </c>
      <c r="CK251" s="34">
        <v>10.95</v>
      </c>
      <c r="CL251" s="34">
        <v>39.700000000000003</v>
      </c>
      <c r="CM251" s="34">
        <v>8.43</v>
      </c>
      <c r="CN251" s="34">
        <v>0.41</v>
      </c>
      <c r="CO251" s="34">
        <v>7.2</v>
      </c>
      <c r="CP251" s="34">
        <v>1.27</v>
      </c>
      <c r="CQ251" s="34">
        <v>8.34</v>
      </c>
      <c r="CR251" s="34">
        <v>1.79</v>
      </c>
      <c r="CS251" s="34">
        <v>5.44</v>
      </c>
      <c r="CT251" s="34">
        <v>0.84</v>
      </c>
      <c r="CU251" s="34">
        <v>5.22</v>
      </c>
      <c r="CV251" s="34">
        <v>0.8</v>
      </c>
      <c r="CW251" s="34">
        <f t="shared" si="22"/>
        <v>236.39</v>
      </c>
    </row>
    <row r="252" spans="1:101" x14ac:dyDescent="0.35">
      <c r="A252" s="22" t="s">
        <v>235</v>
      </c>
      <c r="B252" s="22" t="s">
        <v>210</v>
      </c>
      <c r="C252" s="22" t="s">
        <v>2333</v>
      </c>
      <c r="D252" s="22" t="s">
        <v>1709</v>
      </c>
      <c r="F252" s="71">
        <v>42766</v>
      </c>
      <c r="G252" s="22" t="s">
        <v>1345</v>
      </c>
      <c r="H252" s="22">
        <v>33.808764799999999</v>
      </c>
      <c r="I252" s="22">
        <v>-107.4066624</v>
      </c>
      <c r="J252" s="22" t="s">
        <v>873</v>
      </c>
      <c r="K252" s="22" t="s">
        <v>880</v>
      </c>
      <c r="L252" s="22" t="s">
        <v>878</v>
      </c>
      <c r="Q252" s="22" t="s">
        <v>236</v>
      </c>
      <c r="S252" s="22" t="s">
        <v>232</v>
      </c>
      <c r="T252" s="22">
        <v>6.04</v>
      </c>
      <c r="U252" s="22">
        <v>300</v>
      </c>
      <c r="W252" s="34">
        <v>78.180000000000007</v>
      </c>
      <c r="X252" s="34">
        <v>0.16</v>
      </c>
      <c r="Y252" s="34">
        <v>10.66</v>
      </c>
      <c r="Z252" s="34">
        <v>1.39</v>
      </c>
      <c r="AA252" s="34">
        <v>0.21</v>
      </c>
      <c r="AB252" s="34">
        <v>0.11</v>
      </c>
      <c r="AC252" s="34">
        <v>0.12</v>
      </c>
      <c r="AD252" s="34">
        <v>0.49</v>
      </c>
      <c r="AE252" s="34">
        <v>7.11</v>
      </c>
      <c r="AF252" s="34">
        <v>0.02</v>
      </c>
      <c r="AG252" s="34">
        <v>0.97</v>
      </c>
      <c r="AI252" s="34">
        <v>0.01</v>
      </c>
      <c r="AM252" s="34">
        <v>7.0000000000000007E-2</v>
      </c>
      <c r="AO252" s="34">
        <f t="shared" si="21"/>
        <v>99.499999999999986</v>
      </c>
      <c r="AU252" s="34">
        <v>0.125</v>
      </c>
      <c r="AV252" s="34">
        <v>6.2</v>
      </c>
      <c r="AW252" s="34">
        <v>19.3</v>
      </c>
      <c r="AY252" s="34">
        <v>148</v>
      </c>
      <c r="BA252" s="34">
        <v>0.12</v>
      </c>
      <c r="BC252" s="34" t="s">
        <v>82</v>
      </c>
      <c r="BD252" s="34">
        <v>1</v>
      </c>
      <c r="BE252" s="34">
        <v>30</v>
      </c>
      <c r="BF252" s="34">
        <v>10.1</v>
      </c>
      <c r="BG252" s="34">
        <v>14</v>
      </c>
      <c r="BH252" s="34">
        <v>18.100000000000001</v>
      </c>
      <c r="BI252" s="34" t="s">
        <v>83</v>
      </c>
      <c r="BJ252" s="34">
        <v>5.3</v>
      </c>
      <c r="BK252" s="34">
        <v>0.224</v>
      </c>
      <c r="BL252" s="34">
        <v>3.3000000000000002E-2</v>
      </c>
      <c r="BM252" s="34">
        <v>40</v>
      </c>
      <c r="BN252" s="34">
        <v>3</v>
      </c>
      <c r="BO252" s="34">
        <v>27.6</v>
      </c>
      <c r="BP252" s="34">
        <v>6</v>
      </c>
      <c r="BQ252" s="34">
        <v>28</v>
      </c>
      <c r="BR252" s="34">
        <v>345</v>
      </c>
      <c r="BS252" s="34" t="s">
        <v>134</v>
      </c>
      <c r="BT252" s="34">
        <v>42.3</v>
      </c>
      <c r="BU252" s="34">
        <v>1</v>
      </c>
      <c r="BV252" s="34">
        <v>0.2</v>
      </c>
      <c r="BW252" s="34">
        <v>3</v>
      </c>
      <c r="BX252" s="34">
        <v>68.7</v>
      </c>
      <c r="BY252" s="34">
        <v>1.8</v>
      </c>
      <c r="BZ252" s="34" t="s">
        <v>120</v>
      </c>
      <c r="CA252" s="34">
        <v>21.3</v>
      </c>
      <c r="CB252" s="34">
        <v>0.11</v>
      </c>
      <c r="CC252" s="34">
        <v>6.94</v>
      </c>
      <c r="CD252" s="34">
        <v>11</v>
      </c>
      <c r="CE252" s="34">
        <v>12</v>
      </c>
      <c r="CF252" s="34">
        <v>45.2</v>
      </c>
      <c r="CG252" s="34">
        <v>131</v>
      </c>
      <c r="CH252" s="34">
        <v>87</v>
      </c>
      <c r="CI252" s="34">
        <v>30.4</v>
      </c>
      <c r="CJ252" s="34">
        <v>65.3</v>
      </c>
      <c r="CK252" s="34">
        <v>7.41</v>
      </c>
      <c r="CL252" s="34">
        <v>25.4</v>
      </c>
      <c r="CM252" s="34">
        <v>6.04</v>
      </c>
      <c r="CN252" s="34">
        <v>0.36</v>
      </c>
      <c r="CO252" s="34">
        <v>5.44</v>
      </c>
      <c r="CP252" s="34">
        <v>1.05</v>
      </c>
      <c r="CQ252" s="34">
        <v>6.92</v>
      </c>
      <c r="CR252" s="34">
        <v>1.54</v>
      </c>
      <c r="CS252" s="34">
        <v>4.74</v>
      </c>
      <c r="CT252" s="34">
        <v>0.72</v>
      </c>
      <c r="CU252" s="34">
        <v>4.6900000000000004</v>
      </c>
      <c r="CV252" s="34">
        <v>0.72</v>
      </c>
      <c r="CW252" s="34">
        <f t="shared" si="22"/>
        <v>160.72999999999999</v>
      </c>
    </row>
    <row r="253" spans="1:101" x14ac:dyDescent="0.35">
      <c r="A253" s="22" t="s">
        <v>237</v>
      </c>
      <c r="B253" s="22" t="s">
        <v>210</v>
      </c>
      <c r="C253" s="22" t="s">
        <v>2333</v>
      </c>
      <c r="D253" s="22" t="s">
        <v>1709</v>
      </c>
      <c r="F253" s="71">
        <v>42766</v>
      </c>
      <c r="G253" s="22" t="s">
        <v>1345</v>
      </c>
      <c r="H253" s="22">
        <v>33.808764799999999</v>
      </c>
      <c r="I253" s="22">
        <v>-107.4066624</v>
      </c>
      <c r="J253" s="22" t="s">
        <v>873</v>
      </c>
      <c r="K253" s="22" t="s">
        <v>880</v>
      </c>
      <c r="L253" s="22" t="s">
        <v>878</v>
      </c>
      <c r="Q253" s="22" t="s">
        <v>238</v>
      </c>
      <c r="S253" s="22" t="s">
        <v>232</v>
      </c>
      <c r="T253" s="22">
        <v>6.15</v>
      </c>
      <c r="U253" s="22">
        <v>87.5</v>
      </c>
      <c r="W253" s="34">
        <v>81.62</v>
      </c>
      <c r="X253" s="34">
        <v>0.1</v>
      </c>
      <c r="Y253" s="34">
        <v>7.6</v>
      </c>
      <c r="Z253" s="34">
        <v>1.78</v>
      </c>
      <c r="AA253" s="34">
        <v>1.21</v>
      </c>
      <c r="AB253" s="34">
        <v>0.1</v>
      </c>
      <c r="AC253" s="34">
        <v>0.3</v>
      </c>
      <c r="AD253" s="34">
        <v>0.22</v>
      </c>
      <c r="AE253" s="34">
        <v>4.91</v>
      </c>
      <c r="AF253" s="34">
        <v>0.01</v>
      </c>
      <c r="AG253" s="34">
        <v>1.1299999999999999</v>
      </c>
      <c r="AI253" s="34">
        <v>0.01</v>
      </c>
      <c r="AM253" s="34">
        <v>0.06</v>
      </c>
      <c r="AO253" s="34">
        <f t="shared" si="21"/>
        <v>99.049999999999983</v>
      </c>
      <c r="AU253" s="34">
        <v>3.61</v>
      </c>
      <c r="AV253" s="34">
        <v>57.7</v>
      </c>
      <c r="AW253" s="34">
        <v>34.6</v>
      </c>
      <c r="AY253" s="34">
        <v>677</v>
      </c>
      <c r="BA253" s="34">
        <v>0.12</v>
      </c>
      <c r="BC253" s="34" t="s">
        <v>82</v>
      </c>
      <c r="BD253" s="34">
        <v>2</v>
      </c>
      <c r="BE253" s="34">
        <v>40</v>
      </c>
      <c r="BF253" s="34">
        <v>11.25</v>
      </c>
      <c r="BG253" s="34">
        <v>47</v>
      </c>
      <c r="BH253" s="34">
        <v>17.3</v>
      </c>
      <c r="BI253" s="34" t="s">
        <v>83</v>
      </c>
      <c r="BJ253" s="34">
        <v>2.9</v>
      </c>
      <c r="BK253" s="34">
        <v>0.60199999999999998</v>
      </c>
      <c r="BL253" s="34">
        <v>2.5000000000000001E-2</v>
      </c>
      <c r="BM253" s="34">
        <v>100</v>
      </c>
      <c r="BN253" s="34">
        <v>8</v>
      </c>
      <c r="BO253" s="34">
        <v>16.8</v>
      </c>
      <c r="BP253" s="34">
        <v>6</v>
      </c>
      <c r="BQ253" s="34">
        <v>67</v>
      </c>
      <c r="BR253" s="34">
        <v>239</v>
      </c>
      <c r="BS253" s="34" t="s">
        <v>134</v>
      </c>
      <c r="BT253" s="34">
        <v>126</v>
      </c>
      <c r="BU253" s="34">
        <v>1.1000000000000001</v>
      </c>
      <c r="BV253" s="34">
        <v>0.3</v>
      </c>
      <c r="BW253" s="34">
        <v>2</v>
      </c>
      <c r="BX253" s="34">
        <v>124</v>
      </c>
      <c r="BY253" s="34">
        <v>1</v>
      </c>
      <c r="BZ253" s="34">
        <v>0.06</v>
      </c>
      <c r="CA253" s="34">
        <v>13.05</v>
      </c>
      <c r="CB253" s="34">
        <v>0.65</v>
      </c>
      <c r="CC253" s="34">
        <v>8.15</v>
      </c>
      <c r="CD253" s="34">
        <v>13</v>
      </c>
      <c r="CE253" s="34">
        <v>71</v>
      </c>
      <c r="CF253" s="34">
        <v>36.700000000000003</v>
      </c>
      <c r="CG253" s="34">
        <v>77</v>
      </c>
      <c r="CH253" s="34">
        <v>121</v>
      </c>
      <c r="CI253" s="34">
        <v>20.8</v>
      </c>
      <c r="CJ253" s="34">
        <v>45.5</v>
      </c>
      <c r="CK253" s="34">
        <v>5.16</v>
      </c>
      <c r="CL253" s="34">
        <v>18</v>
      </c>
      <c r="CM253" s="34">
        <v>4.28</v>
      </c>
      <c r="CN253" s="34">
        <v>0.36</v>
      </c>
      <c r="CO253" s="34">
        <v>4.41</v>
      </c>
      <c r="CP253" s="34">
        <v>0.87</v>
      </c>
      <c r="CQ253" s="34">
        <v>5.71</v>
      </c>
      <c r="CR253" s="34">
        <v>1.17</v>
      </c>
      <c r="CS253" s="34">
        <v>3.48</v>
      </c>
      <c r="CT253" s="34">
        <v>0.52</v>
      </c>
      <c r="CU253" s="34">
        <v>3.44</v>
      </c>
      <c r="CV253" s="34">
        <v>0.52</v>
      </c>
      <c r="CW253" s="34">
        <f t="shared" si="22"/>
        <v>114.21999999999998</v>
      </c>
    </row>
    <row r="254" spans="1:101" x14ac:dyDescent="0.35">
      <c r="A254" s="22" t="s">
        <v>239</v>
      </c>
      <c r="B254" s="22" t="s">
        <v>210</v>
      </c>
      <c r="C254" s="22" t="s">
        <v>2333</v>
      </c>
      <c r="D254" s="22" t="s">
        <v>1709</v>
      </c>
      <c r="F254" s="71">
        <v>42766</v>
      </c>
      <c r="G254" s="22" t="s">
        <v>1345</v>
      </c>
      <c r="H254" s="22">
        <v>33.808764799999999</v>
      </c>
      <c r="I254" s="22">
        <v>-107.4066624</v>
      </c>
      <c r="J254" s="22" t="s">
        <v>873</v>
      </c>
      <c r="K254" s="22" t="s">
        <v>880</v>
      </c>
      <c r="L254" s="22" t="s">
        <v>878</v>
      </c>
      <c r="Q254" s="22" t="s">
        <v>240</v>
      </c>
      <c r="S254" s="22" t="s">
        <v>232</v>
      </c>
      <c r="T254" s="22">
        <v>5.73</v>
      </c>
      <c r="U254" s="22">
        <v>73.41</v>
      </c>
      <c r="W254" s="34">
        <v>83.64</v>
      </c>
      <c r="X254" s="34">
        <v>0.09</v>
      </c>
      <c r="Y254" s="34">
        <v>6.8</v>
      </c>
      <c r="Z254" s="34">
        <v>1.08</v>
      </c>
      <c r="AA254" s="34">
        <v>1.3</v>
      </c>
      <c r="AB254" s="34">
        <v>0.1</v>
      </c>
      <c r="AC254" s="34">
        <v>0.97</v>
      </c>
      <c r="AD254" s="34">
        <v>0.12</v>
      </c>
      <c r="AE254" s="34">
        <v>4.6399999999999997</v>
      </c>
      <c r="AF254" s="34">
        <v>0.01</v>
      </c>
      <c r="AG254" s="34">
        <v>1.19</v>
      </c>
      <c r="AI254" s="34">
        <v>0.01</v>
      </c>
      <c r="AM254" s="34">
        <v>0.02</v>
      </c>
      <c r="AO254" s="34">
        <f t="shared" si="21"/>
        <v>99.97</v>
      </c>
      <c r="AU254" s="34">
        <v>2.74</v>
      </c>
      <c r="AV254" s="34">
        <v>72.7</v>
      </c>
      <c r="AW254" s="34">
        <v>19.600000000000001</v>
      </c>
      <c r="AY254" s="34">
        <v>1255</v>
      </c>
      <c r="BA254" s="34">
        <v>0.08</v>
      </c>
      <c r="BC254" s="34" t="s">
        <v>82</v>
      </c>
      <c r="BD254" s="34">
        <v>3</v>
      </c>
      <c r="BE254" s="34">
        <v>30</v>
      </c>
      <c r="BF254" s="34">
        <v>10.25</v>
      </c>
      <c r="BG254" s="34">
        <v>44</v>
      </c>
      <c r="BH254" s="34">
        <v>16.2</v>
      </c>
      <c r="BI254" s="34" t="s">
        <v>83</v>
      </c>
      <c r="BJ254" s="34">
        <v>2.6</v>
      </c>
      <c r="BK254" s="34">
        <v>0.38100000000000001</v>
      </c>
      <c r="BL254" s="34">
        <v>0.02</v>
      </c>
      <c r="BM254" s="34">
        <v>110</v>
      </c>
      <c r="BN254" s="34">
        <v>9</v>
      </c>
      <c r="BO254" s="34">
        <v>13.8</v>
      </c>
      <c r="BP254" s="34">
        <v>6</v>
      </c>
      <c r="BQ254" s="34">
        <v>43</v>
      </c>
      <c r="BR254" s="34">
        <v>230</v>
      </c>
      <c r="BS254" s="34">
        <v>1E-3</v>
      </c>
      <c r="BT254" s="34">
        <v>61.9</v>
      </c>
      <c r="BU254" s="34">
        <v>0.9</v>
      </c>
      <c r="BV254" s="34">
        <v>0.3</v>
      </c>
      <c r="BW254" s="34">
        <v>2</v>
      </c>
      <c r="BX254" s="34">
        <v>165.5</v>
      </c>
      <c r="BY254" s="34">
        <v>0.9</v>
      </c>
      <c r="BZ254" s="34">
        <v>0.05</v>
      </c>
      <c r="CA254" s="34">
        <v>10.85</v>
      </c>
      <c r="CB254" s="34">
        <v>0.47</v>
      </c>
      <c r="CC254" s="34">
        <v>6.84</v>
      </c>
      <c r="CD254" s="34">
        <v>12</v>
      </c>
      <c r="CE254" s="34">
        <v>100</v>
      </c>
      <c r="CF254" s="34">
        <v>30.8</v>
      </c>
      <c r="CG254" s="34">
        <v>70</v>
      </c>
      <c r="CH254" s="34">
        <v>110</v>
      </c>
      <c r="CI254" s="34">
        <v>16.8</v>
      </c>
      <c r="CJ254" s="34">
        <v>35.9</v>
      </c>
      <c r="CK254" s="34">
        <v>4.12</v>
      </c>
      <c r="CL254" s="34">
        <v>14.4</v>
      </c>
      <c r="CM254" s="34">
        <v>3.56</v>
      </c>
      <c r="CN254" s="34">
        <v>0.2</v>
      </c>
      <c r="CO254" s="34">
        <v>3.78</v>
      </c>
      <c r="CP254" s="34">
        <v>0.68</v>
      </c>
      <c r="CQ254" s="34">
        <v>4.53</v>
      </c>
      <c r="CR254" s="34">
        <v>1.02</v>
      </c>
      <c r="CS254" s="34">
        <v>2.94</v>
      </c>
      <c r="CT254" s="34">
        <v>0.45</v>
      </c>
      <c r="CU254" s="34">
        <v>2.88</v>
      </c>
      <c r="CV254" s="34">
        <v>0.45</v>
      </c>
      <c r="CW254" s="34">
        <f t="shared" si="22"/>
        <v>91.710000000000008</v>
      </c>
    </row>
    <row r="255" spans="1:101" x14ac:dyDescent="0.35">
      <c r="A255" s="22" t="s">
        <v>241</v>
      </c>
      <c r="B255" s="22" t="s">
        <v>210</v>
      </c>
      <c r="C255" s="22" t="s">
        <v>2333</v>
      </c>
      <c r="D255" s="22" t="s">
        <v>1709</v>
      </c>
      <c r="F255" s="71">
        <v>42766</v>
      </c>
      <c r="G255" s="22" t="s">
        <v>1345</v>
      </c>
      <c r="H255" s="22">
        <v>33.808827000000001</v>
      </c>
      <c r="I255" s="22">
        <v>-107.406165</v>
      </c>
      <c r="J255" s="22" t="s">
        <v>873</v>
      </c>
      <c r="K255" s="22" t="s">
        <v>880</v>
      </c>
      <c r="L255" s="22" t="s">
        <v>878</v>
      </c>
      <c r="Q255" s="22" t="s">
        <v>242</v>
      </c>
      <c r="S255" s="22" t="s">
        <v>243</v>
      </c>
      <c r="W255" s="34">
        <v>94.42</v>
      </c>
      <c r="X255" s="34">
        <v>0.02</v>
      </c>
      <c r="Y255" s="34">
        <v>1.84</v>
      </c>
      <c r="Z255" s="34">
        <v>0.76</v>
      </c>
      <c r="AA255" s="34">
        <v>0.56999999999999995</v>
      </c>
      <c r="AB255" s="34">
        <v>0.04</v>
      </c>
      <c r="AC255" s="34">
        <v>0.52</v>
      </c>
      <c r="AD255" s="34">
        <v>0.04</v>
      </c>
      <c r="AE255" s="34">
        <v>0.9</v>
      </c>
      <c r="AF255" s="34" t="s">
        <v>120</v>
      </c>
      <c r="AG255" s="34">
        <v>0.69</v>
      </c>
      <c r="AI255" s="34">
        <v>0.02</v>
      </c>
      <c r="AM255" s="34">
        <v>0.02</v>
      </c>
      <c r="AO255" s="34">
        <f t="shared" si="21"/>
        <v>99.84</v>
      </c>
      <c r="AU255" s="34">
        <v>1.0149999999999999</v>
      </c>
      <c r="AV255" s="34">
        <v>43.1</v>
      </c>
      <c r="AW255" s="34">
        <v>7.4</v>
      </c>
      <c r="AY255" s="34">
        <v>598</v>
      </c>
      <c r="BA255" s="34">
        <v>0.02</v>
      </c>
      <c r="BC255" s="34" t="s">
        <v>82</v>
      </c>
      <c r="BD255" s="34" t="s">
        <v>121</v>
      </c>
      <c r="BE255" s="34">
        <v>60</v>
      </c>
      <c r="BF255" s="34">
        <v>5.55</v>
      </c>
      <c r="BG255" s="34">
        <v>15</v>
      </c>
      <c r="BH255" s="34">
        <v>13.7</v>
      </c>
      <c r="BI255" s="34" t="s">
        <v>83</v>
      </c>
      <c r="BJ255" s="34">
        <v>0.4</v>
      </c>
      <c r="BK255" s="34">
        <v>0.112</v>
      </c>
      <c r="BL255" s="34" t="s">
        <v>145</v>
      </c>
      <c r="BM255" s="34">
        <v>100</v>
      </c>
      <c r="BN255" s="34">
        <v>4</v>
      </c>
      <c r="BO255" s="34">
        <v>2.1</v>
      </c>
      <c r="BP255" s="34">
        <v>2</v>
      </c>
      <c r="BQ255" s="34">
        <v>15</v>
      </c>
      <c r="BR255" s="34">
        <v>55.1</v>
      </c>
      <c r="BS255" s="34">
        <v>1E-3</v>
      </c>
      <c r="BT255" s="34">
        <v>33.5</v>
      </c>
      <c r="BU255" s="34">
        <v>0.4</v>
      </c>
      <c r="BV255" s="34" t="s">
        <v>124</v>
      </c>
      <c r="BW255" s="34">
        <v>1</v>
      </c>
      <c r="BX255" s="34">
        <v>59.2</v>
      </c>
      <c r="BY255" s="34">
        <v>0.1</v>
      </c>
      <c r="BZ255" s="34" t="s">
        <v>120</v>
      </c>
      <c r="CA255" s="34">
        <v>1.74</v>
      </c>
      <c r="CB255" s="34">
        <v>0.34</v>
      </c>
      <c r="CC255" s="34">
        <v>2.86</v>
      </c>
      <c r="CD255" s="34">
        <v>5</v>
      </c>
      <c r="CE255" s="34">
        <v>30</v>
      </c>
      <c r="CF255" s="34">
        <v>7.9</v>
      </c>
      <c r="CG255" s="34">
        <v>12</v>
      </c>
      <c r="CH255" s="34">
        <v>46</v>
      </c>
      <c r="CI255" s="34">
        <v>2.6</v>
      </c>
      <c r="CJ255" s="34">
        <v>5.8</v>
      </c>
      <c r="CK255" s="34">
        <v>0.75</v>
      </c>
      <c r="CL255" s="34">
        <v>3.1</v>
      </c>
      <c r="CM255" s="34">
        <v>1.05</v>
      </c>
      <c r="CN255" s="34">
        <v>0.09</v>
      </c>
      <c r="CO255" s="34">
        <v>1.02</v>
      </c>
      <c r="CP255" s="34">
        <v>0.19</v>
      </c>
      <c r="CQ255" s="34">
        <v>1.23</v>
      </c>
      <c r="CR255" s="34">
        <v>0.24</v>
      </c>
      <c r="CS255" s="34">
        <v>0.6</v>
      </c>
      <c r="CT255" s="34">
        <v>0.11</v>
      </c>
      <c r="CU255" s="34">
        <v>0.68</v>
      </c>
      <c r="CV255" s="34">
        <v>0.09</v>
      </c>
      <c r="CW255" s="34">
        <f t="shared" si="22"/>
        <v>17.55</v>
      </c>
    </row>
    <row r="256" spans="1:101" x14ac:dyDescent="0.35">
      <c r="A256" s="22" t="s">
        <v>244</v>
      </c>
      <c r="B256" s="22" t="s">
        <v>210</v>
      </c>
      <c r="C256" s="22" t="s">
        <v>2333</v>
      </c>
      <c r="D256" s="22" t="s">
        <v>1709</v>
      </c>
      <c r="F256" s="71">
        <v>42775</v>
      </c>
      <c r="G256" s="22" t="s">
        <v>1347</v>
      </c>
      <c r="H256" s="22">
        <v>33.8098356</v>
      </c>
      <c r="I256" s="22">
        <v>-107.4081613</v>
      </c>
      <c r="J256" s="22" t="s">
        <v>873</v>
      </c>
      <c r="K256" s="22" t="s">
        <v>880</v>
      </c>
      <c r="L256" s="22" t="s">
        <v>878</v>
      </c>
      <c r="Q256" s="22" t="s">
        <v>87</v>
      </c>
      <c r="S256" s="22" t="s">
        <v>245</v>
      </c>
      <c r="T256" s="22">
        <v>6.34</v>
      </c>
      <c r="U256" s="22">
        <v>63.59</v>
      </c>
      <c r="V256" s="22">
        <v>15.77</v>
      </c>
      <c r="W256" s="34">
        <v>75.3</v>
      </c>
      <c r="X256" s="34">
        <v>0.24</v>
      </c>
      <c r="Y256" s="34">
        <v>12.98</v>
      </c>
      <c r="Z256" s="34">
        <v>2.2999999999999998</v>
      </c>
      <c r="AA256" s="34">
        <v>0.17</v>
      </c>
      <c r="AB256" s="34">
        <v>0.49</v>
      </c>
      <c r="AC256" s="34">
        <v>0.44</v>
      </c>
      <c r="AD256" s="34">
        <v>0.85</v>
      </c>
      <c r="AE256" s="34">
        <v>4.32</v>
      </c>
      <c r="AF256" s="34">
        <v>0.04</v>
      </c>
      <c r="AG256" s="34">
        <v>2.61</v>
      </c>
      <c r="AI256" s="34" t="s">
        <v>120</v>
      </c>
      <c r="AM256" s="34">
        <v>0.22</v>
      </c>
      <c r="AO256" s="34">
        <f t="shared" si="21"/>
        <v>99.95999999999998</v>
      </c>
      <c r="AU256" s="34">
        <v>2.1000000000000001E-2</v>
      </c>
      <c r="AV256" s="34" t="s">
        <v>82</v>
      </c>
      <c r="AW256" s="34">
        <v>29.5</v>
      </c>
      <c r="AY256" s="34">
        <v>122.5</v>
      </c>
      <c r="BA256" s="34">
        <v>0.35</v>
      </c>
      <c r="BC256" s="34" t="s">
        <v>82</v>
      </c>
      <c r="BD256" s="34">
        <v>4</v>
      </c>
      <c r="BE256" s="34">
        <v>20</v>
      </c>
      <c r="BF256" s="34">
        <v>18.75</v>
      </c>
      <c r="BG256" s="34">
        <v>11</v>
      </c>
      <c r="BH256" s="34">
        <v>23.5</v>
      </c>
      <c r="BI256" s="34" t="s">
        <v>83</v>
      </c>
      <c r="BJ256" s="34">
        <v>6</v>
      </c>
      <c r="BK256" s="34">
        <v>0.28499999999999998</v>
      </c>
      <c r="BL256" s="34">
        <v>4.4999999999999998E-2</v>
      </c>
      <c r="BM256" s="34">
        <v>60</v>
      </c>
      <c r="BN256" s="34">
        <v>8</v>
      </c>
      <c r="BO256" s="34">
        <v>32.700000000000003</v>
      </c>
      <c r="BP256" s="34">
        <v>7</v>
      </c>
      <c r="BQ256" s="34">
        <v>118</v>
      </c>
      <c r="BR256" s="34">
        <v>236</v>
      </c>
      <c r="BS256" s="34" t="s">
        <v>134</v>
      </c>
      <c r="BT256" s="34">
        <v>1.58</v>
      </c>
      <c r="BU256" s="34">
        <v>0.9</v>
      </c>
      <c r="BV256" s="34" t="s">
        <v>124</v>
      </c>
      <c r="BW256" s="34">
        <v>4</v>
      </c>
      <c r="BX256" s="34">
        <v>51.2</v>
      </c>
      <c r="BY256" s="34">
        <v>2.2000000000000002</v>
      </c>
      <c r="BZ256" s="34" t="s">
        <v>120</v>
      </c>
      <c r="CA256" s="34">
        <v>24.5</v>
      </c>
      <c r="CB256" s="34">
        <v>0.34</v>
      </c>
      <c r="CC256" s="34">
        <v>7.33</v>
      </c>
      <c r="CD256" s="34">
        <v>19</v>
      </c>
      <c r="CE256" s="34">
        <v>8</v>
      </c>
      <c r="CF256" s="34">
        <v>52.8</v>
      </c>
      <c r="CG256" s="34">
        <v>154</v>
      </c>
      <c r="CH256" s="34">
        <v>92</v>
      </c>
      <c r="CI256" s="34">
        <v>36.200000000000003</v>
      </c>
      <c r="CJ256" s="34">
        <v>84.9</v>
      </c>
      <c r="CK256" s="34">
        <v>8.25</v>
      </c>
      <c r="CL256" s="34">
        <v>27.9</v>
      </c>
      <c r="CM256" s="34">
        <v>6.25</v>
      </c>
      <c r="CN256" s="34">
        <v>0.42</v>
      </c>
      <c r="CO256" s="34">
        <v>6.4</v>
      </c>
      <c r="CP256" s="34">
        <v>1.18</v>
      </c>
      <c r="CQ256" s="34">
        <v>7.92</v>
      </c>
      <c r="CR256" s="34">
        <v>1.74</v>
      </c>
      <c r="CS256" s="34">
        <v>5.81</v>
      </c>
      <c r="CT256" s="34">
        <v>0.81</v>
      </c>
      <c r="CU256" s="34">
        <v>5.78</v>
      </c>
      <c r="CV256" s="34">
        <v>0.9</v>
      </c>
      <c r="CW256" s="34">
        <f t="shared" si="22"/>
        <v>194.46000000000004</v>
      </c>
    </row>
    <row r="257" spans="1:101" x14ac:dyDescent="0.35">
      <c r="A257" s="22" t="s">
        <v>246</v>
      </c>
      <c r="B257" s="22" t="s">
        <v>210</v>
      </c>
      <c r="C257" s="22" t="s">
        <v>2333</v>
      </c>
      <c r="D257" s="22" t="s">
        <v>1709</v>
      </c>
      <c r="F257" s="71">
        <v>42775</v>
      </c>
      <c r="G257" s="22" t="s">
        <v>1347</v>
      </c>
      <c r="H257" s="22">
        <v>33.807946000000001</v>
      </c>
      <c r="I257" s="22">
        <v>-107.407957</v>
      </c>
      <c r="J257" s="22" t="s">
        <v>873</v>
      </c>
      <c r="K257" s="22" t="s">
        <v>880</v>
      </c>
      <c r="L257" s="22" t="s">
        <v>878</v>
      </c>
      <c r="Q257" s="22" t="s">
        <v>87</v>
      </c>
      <c r="S257" s="22" t="s">
        <v>247</v>
      </c>
      <c r="T257" s="22">
        <v>4.92</v>
      </c>
      <c r="U257" s="22">
        <v>135</v>
      </c>
      <c r="V257" s="22">
        <v>7.4089999999999998</v>
      </c>
      <c r="W257" s="34">
        <v>82.03</v>
      </c>
      <c r="X257" s="34">
        <v>0.14000000000000001</v>
      </c>
      <c r="Y257" s="34">
        <v>8.9</v>
      </c>
      <c r="Z257" s="34">
        <v>1.6</v>
      </c>
      <c r="AA257" s="34">
        <v>0.03</v>
      </c>
      <c r="AB257" s="34">
        <v>0.21</v>
      </c>
      <c r="AC257" s="34">
        <v>0.11</v>
      </c>
      <c r="AD257" s="34">
        <v>0.23</v>
      </c>
      <c r="AE257" s="34">
        <v>4.66</v>
      </c>
      <c r="AF257" s="34">
        <v>0.02</v>
      </c>
      <c r="AG257" s="34">
        <v>1.72</v>
      </c>
      <c r="AI257" s="34" t="s">
        <v>120</v>
      </c>
      <c r="AM257" s="34">
        <v>0.19</v>
      </c>
      <c r="AO257" s="34">
        <f t="shared" si="21"/>
        <v>99.839999999999989</v>
      </c>
      <c r="AU257" s="34">
        <v>8.5000000000000006E-2</v>
      </c>
      <c r="AV257" s="34">
        <v>1.4</v>
      </c>
      <c r="AW257" s="34">
        <v>18.2</v>
      </c>
      <c r="AY257" s="34">
        <v>79</v>
      </c>
      <c r="BA257" s="34">
        <v>0.18</v>
      </c>
      <c r="BC257" s="34" t="s">
        <v>82</v>
      </c>
      <c r="BD257" s="34">
        <v>2</v>
      </c>
      <c r="BE257" s="34">
        <v>30</v>
      </c>
      <c r="BF257" s="34">
        <v>14.7</v>
      </c>
      <c r="BG257" s="34">
        <v>7</v>
      </c>
      <c r="BH257" s="34">
        <v>18.899999999999999</v>
      </c>
      <c r="BI257" s="34" t="s">
        <v>83</v>
      </c>
      <c r="BJ257" s="34">
        <v>3.5</v>
      </c>
      <c r="BK257" s="34">
        <v>0.19900000000000001</v>
      </c>
      <c r="BL257" s="34">
        <v>2.9000000000000001E-2</v>
      </c>
      <c r="BM257" s="34">
        <v>80</v>
      </c>
      <c r="BN257" s="34">
        <v>3</v>
      </c>
      <c r="BO257" s="34">
        <v>19.399999999999999</v>
      </c>
      <c r="BP257" s="34">
        <v>6</v>
      </c>
      <c r="BQ257" s="34">
        <v>23</v>
      </c>
      <c r="BR257" s="34">
        <v>261</v>
      </c>
      <c r="BS257" s="34" t="s">
        <v>134</v>
      </c>
      <c r="BT257" s="34">
        <v>21.9</v>
      </c>
      <c r="BU257" s="34">
        <v>1.2</v>
      </c>
      <c r="BV257" s="34">
        <v>0.2</v>
      </c>
      <c r="BW257" s="34">
        <v>2</v>
      </c>
      <c r="BX257" s="34">
        <v>54.9</v>
      </c>
      <c r="BY257" s="34">
        <v>1.3</v>
      </c>
      <c r="BZ257" s="34">
        <v>0.01</v>
      </c>
      <c r="CA257" s="34">
        <v>16.25</v>
      </c>
      <c r="CB257" s="34">
        <v>0.11</v>
      </c>
      <c r="CC257" s="34">
        <v>4.6900000000000004</v>
      </c>
      <c r="CD257" s="34">
        <v>19</v>
      </c>
      <c r="CE257" s="34">
        <v>11</v>
      </c>
      <c r="CF257" s="34">
        <v>35.6</v>
      </c>
      <c r="CG257" s="34">
        <v>96</v>
      </c>
      <c r="CH257" s="34">
        <v>100</v>
      </c>
      <c r="CI257" s="34">
        <v>24.6</v>
      </c>
      <c r="CJ257" s="34">
        <v>51.7</v>
      </c>
      <c r="CK257" s="34">
        <v>6.02</v>
      </c>
      <c r="CL257" s="34">
        <v>20.8</v>
      </c>
      <c r="CM257" s="34">
        <v>4.79</v>
      </c>
      <c r="CN257" s="34">
        <v>0.27</v>
      </c>
      <c r="CO257" s="34">
        <v>4.79</v>
      </c>
      <c r="CP257" s="34">
        <v>0.87</v>
      </c>
      <c r="CQ257" s="34">
        <v>5.74</v>
      </c>
      <c r="CR257" s="34">
        <v>1.24</v>
      </c>
      <c r="CS257" s="34">
        <v>3.78</v>
      </c>
      <c r="CT257" s="34">
        <v>0.54</v>
      </c>
      <c r="CU257" s="34">
        <v>3.6</v>
      </c>
      <c r="CV257" s="34">
        <v>0.56000000000000005</v>
      </c>
      <c r="CW257" s="34">
        <f t="shared" si="22"/>
        <v>129.30000000000001</v>
      </c>
    </row>
    <row r="258" spans="1:101" x14ac:dyDescent="0.35">
      <c r="A258" s="22" t="s">
        <v>248</v>
      </c>
      <c r="B258" s="22" t="s">
        <v>210</v>
      </c>
      <c r="C258" s="22" t="s">
        <v>2333</v>
      </c>
      <c r="D258" s="22" t="s">
        <v>1709</v>
      </c>
      <c r="F258" s="71">
        <v>42766</v>
      </c>
      <c r="G258" s="22" t="s">
        <v>1345</v>
      </c>
      <c r="H258" s="22">
        <v>33.801693999999998</v>
      </c>
      <c r="I258" s="22">
        <v>-107.419417</v>
      </c>
      <c r="J258" s="22" t="s">
        <v>873</v>
      </c>
      <c r="K258" s="22" t="s">
        <v>880</v>
      </c>
      <c r="L258" s="22" t="s">
        <v>878</v>
      </c>
      <c r="Q258" s="22" t="s">
        <v>249</v>
      </c>
      <c r="S258" s="22" t="s">
        <v>250</v>
      </c>
      <c r="W258" s="34">
        <v>74.8</v>
      </c>
      <c r="X258" s="34">
        <v>0.19</v>
      </c>
      <c r="Y258" s="34">
        <v>12.06</v>
      </c>
      <c r="Z258" s="34">
        <v>1.24</v>
      </c>
      <c r="AA258" s="34">
        <v>0.03</v>
      </c>
      <c r="AB258" s="34">
        <v>0.2</v>
      </c>
      <c r="AC258" s="34">
        <v>0.64</v>
      </c>
      <c r="AD258" s="34">
        <v>1.32</v>
      </c>
      <c r="AE258" s="34">
        <v>7.3</v>
      </c>
      <c r="AF258" s="34">
        <v>0.03</v>
      </c>
      <c r="AG258" s="34">
        <v>1.34</v>
      </c>
      <c r="AI258" s="34">
        <v>0.02</v>
      </c>
      <c r="AM258" s="34">
        <v>0.18</v>
      </c>
      <c r="AO258" s="34">
        <f t="shared" si="21"/>
        <v>99.35</v>
      </c>
      <c r="AU258" s="34">
        <v>2.4E-2</v>
      </c>
      <c r="AV258" s="34">
        <v>0.9</v>
      </c>
      <c r="AW258" s="34">
        <v>11.2</v>
      </c>
      <c r="AY258" s="34">
        <v>155</v>
      </c>
      <c r="BA258" s="34">
        <v>0.14000000000000001</v>
      </c>
      <c r="BC258" s="34" t="s">
        <v>82</v>
      </c>
      <c r="BD258" s="34">
        <v>3</v>
      </c>
      <c r="BE258" s="34">
        <v>40</v>
      </c>
      <c r="BF258" s="34">
        <v>4.97</v>
      </c>
      <c r="BG258" s="34">
        <v>4</v>
      </c>
      <c r="BH258" s="34">
        <v>20.8</v>
      </c>
      <c r="BI258" s="34" t="s">
        <v>83</v>
      </c>
      <c r="BJ258" s="34">
        <v>6.1</v>
      </c>
      <c r="BK258" s="34">
        <v>4.9000000000000002E-2</v>
      </c>
      <c r="BL258" s="34">
        <v>0.03</v>
      </c>
      <c r="BM258" s="34">
        <v>20</v>
      </c>
      <c r="BN258" s="34">
        <v>1</v>
      </c>
      <c r="BO258" s="34">
        <v>33.6</v>
      </c>
      <c r="BP258" s="34">
        <v>5</v>
      </c>
      <c r="BQ258" s="34">
        <v>20</v>
      </c>
      <c r="BR258" s="34">
        <v>353</v>
      </c>
      <c r="BS258" s="34" t="s">
        <v>134</v>
      </c>
      <c r="BT258" s="34">
        <v>3.66</v>
      </c>
      <c r="BU258" s="34">
        <v>0.7</v>
      </c>
      <c r="BV258" s="34" t="s">
        <v>124</v>
      </c>
      <c r="BW258" s="34">
        <v>4</v>
      </c>
      <c r="BX258" s="34">
        <v>55.3</v>
      </c>
      <c r="BY258" s="34">
        <v>2.2999999999999998</v>
      </c>
      <c r="BZ258" s="34" t="s">
        <v>120</v>
      </c>
      <c r="CA258" s="34">
        <v>26.7</v>
      </c>
      <c r="CB258" s="34">
        <v>0.23</v>
      </c>
      <c r="CC258" s="34">
        <v>10.85</v>
      </c>
      <c r="CD258" s="34">
        <v>19</v>
      </c>
      <c r="CE258" s="34">
        <v>6</v>
      </c>
      <c r="CF258" s="34">
        <v>51.4</v>
      </c>
      <c r="CG258" s="34">
        <v>153</v>
      </c>
      <c r="CH258" s="34">
        <v>49</v>
      </c>
      <c r="CI258" s="34">
        <v>46.8</v>
      </c>
      <c r="CJ258" s="34">
        <v>96.2</v>
      </c>
      <c r="CK258" s="34">
        <v>11.15</v>
      </c>
      <c r="CL258" s="34">
        <v>36.9</v>
      </c>
      <c r="CM258" s="34">
        <v>8.4</v>
      </c>
      <c r="CN258" s="34">
        <v>0.49</v>
      </c>
      <c r="CO258" s="34">
        <v>6.95</v>
      </c>
      <c r="CP258" s="34">
        <v>1.33</v>
      </c>
      <c r="CQ258" s="34">
        <v>7.88</v>
      </c>
      <c r="CR258" s="34">
        <v>1.77</v>
      </c>
      <c r="CS258" s="34">
        <v>5.5</v>
      </c>
      <c r="CT258" s="34">
        <v>0.88</v>
      </c>
      <c r="CU258" s="34">
        <v>5.67</v>
      </c>
      <c r="CV258" s="34">
        <v>0.84</v>
      </c>
      <c r="CW258" s="34">
        <f t="shared" ref="CW258:CW275" si="23">SUM(CI258:CV258)</f>
        <v>230.76000000000002</v>
      </c>
    </row>
    <row r="259" spans="1:101" x14ac:dyDescent="0.35">
      <c r="A259" s="22" t="s">
        <v>251</v>
      </c>
      <c r="B259" s="22" t="s">
        <v>210</v>
      </c>
      <c r="C259" s="22" t="s">
        <v>2333</v>
      </c>
      <c r="D259" s="22" t="s">
        <v>1709</v>
      </c>
      <c r="F259" s="71">
        <v>42766</v>
      </c>
      <c r="G259" s="22" t="s">
        <v>1345</v>
      </c>
      <c r="H259" s="22">
        <v>33.801693999999998</v>
      </c>
      <c r="I259" s="22">
        <v>-107.419417</v>
      </c>
      <c r="J259" s="22" t="s">
        <v>873</v>
      </c>
      <c r="K259" s="22" t="s">
        <v>880</v>
      </c>
      <c r="L259" s="22" t="s">
        <v>878</v>
      </c>
      <c r="Q259" s="22" t="s">
        <v>87</v>
      </c>
      <c r="S259" s="22" t="s">
        <v>250</v>
      </c>
      <c r="T259" s="22">
        <v>5.86</v>
      </c>
      <c r="U259" s="22">
        <v>25.67</v>
      </c>
      <c r="V259" s="22">
        <v>38.99</v>
      </c>
      <c r="W259" s="34">
        <v>82.82</v>
      </c>
      <c r="X259" s="34">
        <v>0.14000000000000001</v>
      </c>
      <c r="Y259" s="34">
        <v>8.76</v>
      </c>
      <c r="Z259" s="34">
        <v>1.3</v>
      </c>
      <c r="AA259" s="34">
        <v>0.05</v>
      </c>
      <c r="AB259" s="34">
        <v>0.08</v>
      </c>
      <c r="AC259" s="34">
        <v>0.11</v>
      </c>
      <c r="AD259" s="34">
        <v>0.31</v>
      </c>
      <c r="AE259" s="34">
        <v>5.69</v>
      </c>
      <c r="AF259" s="34">
        <v>0.01</v>
      </c>
      <c r="AG259" s="34">
        <v>0.81</v>
      </c>
      <c r="AI259" s="34">
        <v>0.01</v>
      </c>
      <c r="AM259" s="34">
        <v>0.13</v>
      </c>
      <c r="AO259" s="34">
        <f t="shared" si="21"/>
        <v>100.22</v>
      </c>
      <c r="AU259" s="34">
        <v>0.40300000000000002</v>
      </c>
      <c r="AV259" s="34">
        <v>7.5</v>
      </c>
      <c r="AW259" s="34">
        <v>12.8</v>
      </c>
      <c r="AY259" s="34">
        <v>88.1</v>
      </c>
      <c r="BA259" s="34">
        <v>0.12</v>
      </c>
      <c r="BC259" s="34" t="s">
        <v>82</v>
      </c>
      <c r="BD259" s="34">
        <v>2</v>
      </c>
      <c r="BE259" s="34">
        <v>40</v>
      </c>
      <c r="BF259" s="34">
        <v>10.25</v>
      </c>
      <c r="BG259" s="34">
        <v>8</v>
      </c>
      <c r="BH259" s="34">
        <v>16.399999999999999</v>
      </c>
      <c r="BI259" s="34" t="s">
        <v>83</v>
      </c>
      <c r="BJ259" s="34">
        <v>4.3</v>
      </c>
      <c r="BK259" s="34">
        <v>0.14099999999999999</v>
      </c>
      <c r="BL259" s="34">
        <v>2.4E-2</v>
      </c>
      <c r="BM259" s="34">
        <v>70</v>
      </c>
      <c r="BN259" s="34">
        <v>14</v>
      </c>
      <c r="BO259" s="34">
        <v>23.1</v>
      </c>
      <c r="BP259" s="34">
        <v>5</v>
      </c>
      <c r="BQ259" s="34">
        <v>24</v>
      </c>
      <c r="BR259" s="34">
        <v>304</v>
      </c>
      <c r="BS259" s="34" t="s">
        <v>134</v>
      </c>
      <c r="BT259" s="34">
        <v>11.5</v>
      </c>
      <c r="BU259" s="34">
        <v>0.4</v>
      </c>
      <c r="BV259" s="34" t="s">
        <v>124</v>
      </c>
      <c r="BW259" s="34">
        <v>3</v>
      </c>
      <c r="BX259" s="34">
        <v>43.2</v>
      </c>
      <c r="BY259" s="34">
        <v>1.6</v>
      </c>
      <c r="BZ259" s="34">
        <v>0.02</v>
      </c>
      <c r="CA259" s="34">
        <v>17.350000000000001</v>
      </c>
      <c r="CB259" s="34">
        <v>0.13</v>
      </c>
      <c r="CC259" s="34">
        <v>5.84</v>
      </c>
      <c r="CD259" s="34">
        <v>12</v>
      </c>
      <c r="CE259" s="34">
        <v>5</v>
      </c>
      <c r="CF259" s="34">
        <v>40</v>
      </c>
      <c r="CG259" s="34">
        <v>107</v>
      </c>
      <c r="CH259" s="34">
        <v>36</v>
      </c>
      <c r="CI259" s="34">
        <v>25.2</v>
      </c>
      <c r="CJ259" s="34">
        <v>56.3</v>
      </c>
      <c r="CK259" s="34">
        <v>6.16</v>
      </c>
      <c r="CL259" s="34">
        <v>20.6</v>
      </c>
      <c r="CM259" s="34">
        <v>5.23</v>
      </c>
      <c r="CN259" s="34">
        <v>0.3</v>
      </c>
      <c r="CO259" s="34">
        <v>4.8099999999999996</v>
      </c>
      <c r="CP259" s="34">
        <v>0.87</v>
      </c>
      <c r="CQ259" s="34">
        <v>6.07</v>
      </c>
      <c r="CR259" s="34">
        <v>1.29</v>
      </c>
      <c r="CS259" s="34">
        <v>4.1100000000000003</v>
      </c>
      <c r="CT259" s="34">
        <v>0.65</v>
      </c>
      <c r="CU259" s="34">
        <v>4.09</v>
      </c>
      <c r="CV259" s="34">
        <v>0.63</v>
      </c>
      <c r="CW259" s="34">
        <f t="shared" si="23"/>
        <v>136.31</v>
      </c>
    </row>
    <row r="260" spans="1:101" x14ac:dyDescent="0.35">
      <c r="A260" s="22" t="s">
        <v>252</v>
      </c>
      <c r="B260" s="22" t="s">
        <v>210</v>
      </c>
      <c r="C260" s="22" t="s">
        <v>2333</v>
      </c>
      <c r="D260" s="22" t="s">
        <v>1709</v>
      </c>
      <c r="F260" s="71">
        <v>42766</v>
      </c>
      <c r="G260" s="22" t="s">
        <v>1345</v>
      </c>
      <c r="H260" s="22">
        <v>33.801693999999998</v>
      </c>
      <c r="I260" s="22">
        <v>-107.419417</v>
      </c>
      <c r="J260" s="22" t="s">
        <v>873</v>
      </c>
      <c r="K260" s="22" t="s">
        <v>880</v>
      </c>
      <c r="L260" s="22" t="s">
        <v>878</v>
      </c>
      <c r="Q260" s="22" t="s">
        <v>87</v>
      </c>
      <c r="S260" s="22" t="s">
        <v>250</v>
      </c>
      <c r="T260" s="22">
        <v>5.39</v>
      </c>
      <c r="U260" s="22">
        <v>93.89</v>
      </c>
      <c r="V260" s="22">
        <v>10.75</v>
      </c>
      <c r="W260" s="34">
        <v>81.48</v>
      </c>
      <c r="X260" s="34">
        <v>0.13</v>
      </c>
      <c r="Y260" s="34">
        <v>8.59</v>
      </c>
      <c r="Z260" s="34">
        <v>1.18</v>
      </c>
      <c r="AA260" s="34">
        <v>0.09</v>
      </c>
      <c r="AB260" s="34">
        <v>0.15</v>
      </c>
      <c r="AC260" s="34">
        <v>0.41</v>
      </c>
      <c r="AD260" s="34">
        <v>0.38</v>
      </c>
      <c r="AE260" s="34">
        <v>5.45</v>
      </c>
      <c r="AF260" s="34">
        <v>0.01</v>
      </c>
      <c r="AG260" s="34">
        <v>1.37</v>
      </c>
      <c r="AI260" s="34">
        <v>0.01</v>
      </c>
      <c r="AM260" s="34">
        <v>0.31</v>
      </c>
      <c r="AO260" s="34">
        <f t="shared" si="21"/>
        <v>99.560000000000031</v>
      </c>
      <c r="AU260" s="34">
        <v>0.16800000000000001</v>
      </c>
      <c r="AV260" s="34">
        <v>6.9</v>
      </c>
      <c r="AW260" s="34">
        <v>13.6</v>
      </c>
      <c r="AY260" s="34">
        <v>114</v>
      </c>
      <c r="BA260" s="34">
        <v>0.12</v>
      </c>
      <c r="BC260" s="34" t="s">
        <v>82</v>
      </c>
      <c r="BD260" s="34">
        <v>2</v>
      </c>
      <c r="BE260" s="34">
        <v>30</v>
      </c>
      <c r="BF260" s="34">
        <v>13</v>
      </c>
      <c r="BG260" s="34">
        <v>8</v>
      </c>
      <c r="BH260" s="34">
        <v>17.8</v>
      </c>
      <c r="BI260" s="34" t="s">
        <v>83</v>
      </c>
      <c r="BJ260" s="34">
        <v>4.3</v>
      </c>
      <c r="BK260" s="34">
        <v>0.15</v>
      </c>
      <c r="BL260" s="34">
        <v>2.1999999999999999E-2</v>
      </c>
      <c r="BM260" s="34">
        <v>70</v>
      </c>
      <c r="BN260" s="34">
        <v>19</v>
      </c>
      <c r="BO260" s="34">
        <v>23.4</v>
      </c>
      <c r="BP260" s="34">
        <v>6</v>
      </c>
      <c r="BQ260" s="34">
        <v>30</v>
      </c>
      <c r="BR260" s="34">
        <v>292</v>
      </c>
      <c r="BS260" s="34">
        <v>1E-3</v>
      </c>
      <c r="BT260" s="34">
        <v>10.95</v>
      </c>
      <c r="BU260" s="34">
        <v>0.5</v>
      </c>
      <c r="BV260" s="34" t="s">
        <v>124</v>
      </c>
      <c r="BW260" s="34">
        <v>3</v>
      </c>
      <c r="BX260" s="34">
        <v>46</v>
      </c>
      <c r="BY260" s="34">
        <v>1.6</v>
      </c>
      <c r="BZ260" s="34">
        <v>0.01</v>
      </c>
      <c r="CA260" s="34">
        <v>17.350000000000001</v>
      </c>
      <c r="CB260" s="34">
        <v>0.28999999999999998</v>
      </c>
      <c r="CC260" s="34">
        <v>7.38</v>
      </c>
      <c r="CD260" s="34">
        <v>16</v>
      </c>
      <c r="CE260" s="34">
        <v>7</v>
      </c>
      <c r="CF260" s="34">
        <v>44</v>
      </c>
      <c r="CG260" s="34">
        <v>105</v>
      </c>
      <c r="CH260" s="34">
        <v>51</v>
      </c>
      <c r="CI260" s="34">
        <v>26</v>
      </c>
      <c r="CJ260" s="34">
        <v>57.4</v>
      </c>
      <c r="CK260" s="34">
        <v>6.4</v>
      </c>
      <c r="CL260" s="34">
        <v>22.3</v>
      </c>
      <c r="CM260" s="34">
        <v>5.57</v>
      </c>
      <c r="CN260" s="34">
        <v>0.32</v>
      </c>
      <c r="CO260" s="34">
        <v>5.29</v>
      </c>
      <c r="CP260" s="34">
        <v>0.99</v>
      </c>
      <c r="CQ260" s="34">
        <v>6.55</v>
      </c>
      <c r="CR260" s="34">
        <v>1.48</v>
      </c>
      <c r="CS260" s="34">
        <v>4.33</v>
      </c>
      <c r="CT260" s="34">
        <v>0.71</v>
      </c>
      <c r="CU260" s="34">
        <v>4.5999999999999996</v>
      </c>
      <c r="CV260" s="34">
        <v>0.7</v>
      </c>
      <c r="CW260" s="34">
        <f t="shared" si="23"/>
        <v>142.64000000000001</v>
      </c>
    </row>
    <row r="261" spans="1:101" x14ac:dyDescent="0.35">
      <c r="A261" s="22" t="s">
        <v>253</v>
      </c>
      <c r="B261" s="22" t="s">
        <v>210</v>
      </c>
      <c r="C261" s="22" t="s">
        <v>2333</v>
      </c>
      <c r="D261" s="22" t="s">
        <v>1709</v>
      </c>
      <c r="F261" s="71">
        <v>42766</v>
      </c>
      <c r="G261" s="22" t="s">
        <v>1345</v>
      </c>
      <c r="H261" s="22">
        <v>33.801693999999998</v>
      </c>
      <c r="I261" s="22">
        <v>-107.419417</v>
      </c>
      <c r="J261" s="22" t="s">
        <v>873</v>
      </c>
      <c r="K261" s="22" t="s">
        <v>880</v>
      </c>
      <c r="L261" s="22" t="s">
        <v>878</v>
      </c>
      <c r="Q261" s="22" t="s">
        <v>254</v>
      </c>
      <c r="S261" s="22" t="s">
        <v>250</v>
      </c>
      <c r="W261" s="34">
        <v>86.54</v>
      </c>
      <c r="X261" s="34">
        <v>0.1</v>
      </c>
      <c r="Y261" s="34">
        <v>6.99</v>
      </c>
      <c r="Z261" s="34">
        <v>0.89</v>
      </c>
      <c r="AA261" s="34">
        <v>0.04</v>
      </c>
      <c r="AB261" s="34">
        <v>0.03</v>
      </c>
      <c r="AC261" s="34">
        <v>0.08</v>
      </c>
      <c r="AD261" s="34">
        <v>0.13</v>
      </c>
      <c r="AE261" s="34">
        <v>4.75</v>
      </c>
      <c r="AF261" s="34">
        <v>0.01</v>
      </c>
      <c r="AG261" s="34">
        <v>0.59</v>
      </c>
      <c r="AI261" s="34">
        <v>0.01</v>
      </c>
      <c r="AM261" s="34">
        <v>0.03</v>
      </c>
      <c r="AO261" s="34">
        <f t="shared" si="21"/>
        <v>100.19000000000001</v>
      </c>
      <c r="AU261" s="34">
        <v>0.20100000000000001</v>
      </c>
      <c r="AV261" s="34">
        <v>12.4</v>
      </c>
      <c r="AW261" s="34">
        <v>7.8</v>
      </c>
      <c r="AY261" s="34">
        <v>55.1</v>
      </c>
      <c r="BA261" s="34">
        <v>0.1</v>
      </c>
      <c r="BC261" s="34" t="s">
        <v>82</v>
      </c>
      <c r="BD261" s="34">
        <v>1</v>
      </c>
      <c r="BE261" s="34">
        <v>100</v>
      </c>
      <c r="BF261" s="34">
        <v>9.52</v>
      </c>
      <c r="BG261" s="34">
        <v>6</v>
      </c>
      <c r="BH261" s="34">
        <v>15.9</v>
      </c>
      <c r="BI261" s="34" t="s">
        <v>83</v>
      </c>
      <c r="BJ261" s="34">
        <v>3.5</v>
      </c>
      <c r="BK261" s="34">
        <v>0.05</v>
      </c>
      <c r="BL261" s="34">
        <v>1.7999999999999999E-2</v>
      </c>
      <c r="BM261" s="34">
        <v>90</v>
      </c>
      <c r="BN261" s="34">
        <v>24</v>
      </c>
      <c r="BO261" s="34">
        <v>22.4</v>
      </c>
      <c r="BP261" s="34">
        <v>4</v>
      </c>
      <c r="BQ261" s="34">
        <v>16</v>
      </c>
      <c r="BR261" s="34">
        <v>255</v>
      </c>
      <c r="BS261" s="34">
        <v>1E-3</v>
      </c>
      <c r="BT261" s="34">
        <v>3.89</v>
      </c>
      <c r="BU261" s="34">
        <v>0.3</v>
      </c>
      <c r="BV261" s="34" t="s">
        <v>124</v>
      </c>
      <c r="BW261" s="34">
        <v>2</v>
      </c>
      <c r="BX261" s="34">
        <v>34.200000000000003</v>
      </c>
      <c r="BY261" s="34">
        <v>1.3</v>
      </c>
      <c r="BZ261" s="34">
        <v>0.01</v>
      </c>
      <c r="CA261" s="34">
        <v>14</v>
      </c>
      <c r="CB261" s="34">
        <v>0.28000000000000003</v>
      </c>
      <c r="CC261" s="34">
        <v>4.03</v>
      </c>
      <c r="CD261" s="34">
        <v>11</v>
      </c>
      <c r="CE261" s="34">
        <v>3</v>
      </c>
      <c r="CF261" s="34">
        <v>34.5</v>
      </c>
      <c r="CG261" s="34">
        <v>83</v>
      </c>
      <c r="CH261" s="34">
        <v>25</v>
      </c>
      <c r="CI261" s="34">
        <v>20.5</v>
      </c>
      <c r="CJ261" s="34">
        <v>47</v>
      </c>
      <c r="CK261" s="34">
        <v>5.31</v>
      </c>
      <c r="CL261" s="34">
        <v>18.5</v>
      </c>
      <c r="CM261" s="34">
        <v>4.43</v>
      </c>
      <c r="CN261" s="34">
        <v>0.28999999999999998</v>
      </c>
      <c r="CO261" s="34">
        <v>4.2699999999999996</v>
      </c>
      <c r="CP261" s="34">
        <v>0.78</v>
      </c>
      <c r="CQ261" s="34">
        <v>5.35</v>
      </c>
      <c r="CR261" s="34">
        <v>1.1299999999999999</v>
      </c>
      <c r="CS261" s="34">
        <v>3.52</v>
      </c>
      <c r="CT261" s="34">
        <v>0.57999999999999996</v>
      </c>
      <c r="CU261" s="34">
        <v>3.52</v>
      </c>
      <c r="CV261" s="34">
        <v>0.5</v>
      </c>
      <c r="CW261" s="34">
        <f t="shared" si="23"/>
        <v>115.67999999999999</v>
      </c>
    </row>
    <row r="262" spans="1:101" ht="14.25" customHeight="1" x14ac:dyDescent="0.35">
      <c r="A262" s="22" t="s">
        <v>255</v>
      </c>
      <c r="B262" s="22" t="s">
        <v>210</v>
      </c>
      <c r="C262" s="22" t="s">
        <v>2333</v>
      </c>
      <c r="D262" s="22" t="s">
        <v>1709</v>
      </c>
      <c r="F262" s="71">
        <v>42766</v>
      </c>
      <c r="G262" s="22" t="s">
        <v>1345</v>
      </c>
      <c r="H262" s="22">
        <v>33.801448999999998</v>
      </c>
      <c r="I262" s="22">
        <v>-107.41838</v>
      </c>
      <c r="J262" s="22" t="s">
        <v>873</v>
      </c>
      <c r="K262" s="22" t="s">
        <v>880</v>
      </c>
      <c r="L262" s="22" t="s">
        <v>878</v>
      </c>
      <c r="Q262" s="22" t="s">
        <v>256</v>
      </c>
      <c r="S262" s="22" t="s">
        <v>257</v>
      </c>
      <c r="T262" s="22">
        <v>6.08</v>
      </c>
      <c r="U262" s="22">
        <v>100</v>
      </c>
      <c r="W262" s="34">
        <v>73.209999999999994</v>
      </c>
      <c r="X262" s="34">
        <v>0.3</v>
      </c>
      <c r="Y262" s="34">
        <v>11.61</v>
      </c>
      <c r="Z262" s="34">
        <v>1.75</v>
      </c>
      <c r="AA262" s="34">
        <v>0.12</v>
      </c>
      <c r="AB262" s="34">
        <v>0.24</v>
      </c>
      <c r="AC262" s="34">
        <v>0.53</v>
      </c>
      <c r="AD262" s="34">
        <v>2.23</v>
      </c>
      <c r="AE262" s="34">
        <v>4.67</v>
      </c>
      <c r="AF262" s="34">
        <v>0.03</v>
      </c>
      <c r="AG262" s="34">
        <v>4.6100000000000003</v>
      </c>
      <c r="AI262" s="34">
        <v>0.02</v>
      </c>
      <c r="AM262" s="34">
        <v>2.0499999999999998</v>
      </c>
      <c r="AO262" s="34">
        <f t="shared" si="21"/>
        <v>101.36999999999999</v>
      </c>
      <c r="AU262" s="34">
        <v>6.0000000000000001E-3</v>
      </c>
      <c r="AV262" s="34" t="s">
        <v>82</v>
      </c>
      <c r="AW262" s="34">
        <v>6.2</v>
      </c>
      <c r="AY262" s="34">
        <v>191</v>
      </c>
      <c r="BA262" s="34">
        <v>0.15</v>
      </c>
      <c r="BC262" s="34" t="s">
        <v>82</v>
      </c>
      <c r="BD262" s="34">
        <v>3</v>
      </c>
      <c r="BE262" s="34">
        <v>20</v>
      </c>
      <c r="BF262" s="34">
        <v>7.09</v>
      </c>
      <c r="BG262" s="34">
        <v>7</v>
      </c>
      <c r="BH262" s="34">
        <v>16.8</v>
      </c>
      <c r="BI262" s="34" t="s">
        <v>83</v>
      </c>
      <c r="BJ262" s="34">
        <v>8.8000000000000007</v>
      </c>
      <c r="BK262" s="34">
        <v>3.5999999999999997E-2</v>
      </c>
      <c r="BL262" s="34">
        <v>2.5000000000000001E-2</v>
      </c>
      <c r="BM262" s="34">
        <v>30</v>
      </c>
      <c r="BN262" s="34">
        <v>1</v>
      </c>
      <c r="BO262" s="34">
        <v>27.5</v>
      </c>
      <c r="BP262" s="34">
        <v>6</v>
      </c>
      <c r="BQ262" s="34">
        <v>24</v>
      </c>
      <c r="BR262" s="34">
        <v>194.5</v>
      </c>
      <c r="BS262" s="34" t="s">
        <v>134</v>
      </c>
      <c r="BT262" s="34">
        <v>1.08</v>
      </c>
      <c r="BU262" s="34">
        <v>1</v>
      </c>
      <c r="BV262" s="34" t="s">
        <v>124</v>
      </c>
      <c r="BW262" s="34">
        <v>4</v>
      </c>
      <c r="BX262" s="34">
        <v>62.3</v>
      </c>
      <c r="BY262" s="34">
        <v>1.8</v>
      </c>
      <c r="BZ262" s="34">
        <v>0.01</v>
      </c>
      <c r="CA262" s="34">
        <v>14.8</v>
      </c>
      <c r="CB262" s="34">
        <v>0.08</v>
      </c>
      <c r="CC262" s="34">
        <v>4.2300000000000004</v>
      </c>
      <c r="CD262" s="34">
        <v>18</v>
      </c>
      <c r="CE262" s="34">
        <v>2</v>
      </c>
      <c r="CF262" s="34">
        <v>46.5</v>
      </c>
      <c r="CG262" s="34">
        <v>286</v>
      </c>
      <c r="CH262" s="34">
        <v>53</v>
      </c>
      <c r="CI262" s="34">
        <v>31.6</v>
      </c>
      <c r="CJ262" s="34">
        <v>70.599999999999994</v>
      </c>
      <c r="CK262" s="34">
        <v>8.34</v>
      </c>
      <c r="CL262" s="34">
        <v>30.3</v>
      </c>
      <c r="CM262" s="34">
        <v>7.35</v>
      </c>
      <c r="CN262" s="34">
        <v>0.64</v>
      </c>
      <c r="CO262" s="34">
        <v>6.65</v>
      </c>
      <c r="CP262" s="34">
        <v>1.24</v>
      </c>
      <c r="CQ262" s="34">
        <v>7.94</v>
      </c>
      <c r="CR262" s="34">
        <v>1.69</v>
      </c>
      <c r="CS262" s="34">
        <v>4.8499999999999996</v>
      </c>
      <c r="CT262" s="34">
        <v>0.7</v>
      </c>
      <c r="CU262" s="34">
        <v>4.6399999999999997</v>
      </c>
      <c r="CV262" s="34">
        <v>0.7</v>
      </c>
      <c r="CW262" s="34">
        <f t="shared" si="23"/>
        <v>177.23999999999995</v>
      </c>
    </row>
    <row r="263" spans="1:101" ht="14.25" customHeight="1" x14ac:dyDescent="0.35">
      <c r="A263" s="22" t="s">
        <v>258</v>
      </c>
      <c r="B263" s="22" t="s">
        <v>210</v>
      </c>
      <c r="C263" s="22" t="s">
        <v>2333</v>
      </c>
      <c r="D263" s="22" t="s">
        <v>1709</v>
      </c>
      <c r="F263" s="71">
        <v>42766</v>
      </c>
      <c r="G263" s="22" t="s">
        <v>1345</v>
      </c>
      <c r="H263" s="22">
        <v>33.801810000000003</v>
      </c>
      <c r="I263" s="22">
        <v>-107.4194</v>
      </c>
      <c r="J263" s="22" t="s">
        <v>873</v>
      </c>
      <c r="K263" s="22" t="s">
        <v>880</v>
      </c>
      <c r="L263" s="22" t="s">
        <v>878</v>
      </c>
      <c r="Q263" s="22" t="s">
        <v>259</v>
      </c>
      <c r="W263" s="34">
        <v>91.6</v>
      </c>
      <c r="X263" s="34">
        <v>0.05</v>
      </c>
      <c r="Y263" s="34">
        <v>3.63</v>
      </c>
      <c r="Z263" s="34">
        <v>0.9</v>
      </c>
      <c r="AA263" s="34">
        <v>0.04</v>
      </c>
      <c r="AB263" s="34">
        <v>0.04</v>
      </c>
      <c r="AC263" s="34">
        <v>0.12</v>
      </c>
      <c r="AD263" s="34">
        <v>7.0000000000000007E-2</v>
      </c>
      <c r="AE263" s="34">
        <v>1.93</v>
      </c>
      <c r="AF263" s="34" t="s">
        <v>120</v>
      </c>
      <c r="AG263" s="34">
        <v>0.69</v>
      </c>
      <c r="AI263" s="34">
        <v>0.02</v>
      </c>
      <c r="AM263" s="34">
        <v>0.05</v>
      </c>
      <c r="AO263" s="34">
        <f t="shared" si="21"/>
        <v>99.14</v>
      </c>
      <c r="AU263" s="34">
        <v>0.28299999999999997</v>
      </c>
      <c r="AV263" s="34">
        <v>25.2</v>
      </c>
      <c r="AW263" s="34">
        <v>8.3000000000000007</v>
      </c>
      <c r="AY263" s="34">
        <v>26.1</v>
      </c>
      <c r="BA263" s="34">
        <v>0.06</v>
      </c>
      <c r="BC263" s="34" t="s">
        <v>82</v>
      </c>
      <c r="BD263" s="34">
        <v>1</v>
      </c>
      <c r="BE263" s="34">
        <v>70</v>
      </c>
      <c r="BF263" s="34">
        <v>8.48</v>
      </c>
      <c r="BG263" s="34">
        <v>9</v>
      </c>
      <c r="BH263" s="34">
        <v>17.7</v>
      </c>
      <c r="BI263" s="34" t="s">
        <v>83</v>
      </c>
      <c r="BJ263" s="34">
        <v>1.8</v>
      </c>
      <c r="BK263" s="34">
        <v>4.7E-2</v>
      </c>
      <c r="BL263" s="34">
        <v>1.0999999999999999E-2</v>
      </c>
      <c r="BM263" s="34">
        <v>100</v>
      </c>
      <c r="BN263" s="34">
        <v>55</v>
      </c>
      <c r="BO263" s="34">
        <v>9.5</v>
      </c>
      <c r="BP263" s="34">
        <v>4</v>
      </c>
      <c r="BQ263" s="34">
        <v>8</v>
      </c>
      <c r="BR263" s="34">
        <v>124</v>
      </c>
      <c r="BS263" s="34">
        <v>1E-3</v>
      </c>
      <c r="BT263" s="34">
        <v>5.01</v>
      </c>
      <c r="BU263" s="34">
        <v>0.2</v>
      </c>
      <c r="BV263" s="34" t="s">
        <v>124</v>
      </c>
      <c r="BW263" s="34">
        <v>2</v>
      </c>
      <c r="BX263" s="34">
        <v>21.2</v>
      </c>
      <c r="BY263" s="34">
        <v>0.6</v>
      </c>
      <c r="BZ263" s="34" t="s">
        <v>120</v>
      </c>
      <c r="CA263" s="34">
        <v>6.57</v>
      </c>
      <c r="CB263" s="34">
        <v>0.31</v>
      </c>
      <c r="CC263" s="34">
        <v>2.5099999999999998</v>
      </c>
      <c r="CD263" s="34">
        <v>23</v>
      </c>
      <c r="CE263" s="34">
        <v>2</v>
      </c>
      <c r="CF263" s="34">
        <v>18.5</v>
      </c>
      <c r="CG263" s="34">
        <v>47</v>
      </c>
      <c r="CH263" s="34">
        <v>17</v>
      </c>
      <c r="CI263" s="34">
        <v>11</v>
      </c>
      <c r="CJ263" s="34">
        <v>23.2</v>
      </c>
      <c r="CK263" s="34">
        <v>2.72</v>
      </c>
      <c r="CL263" s="34">
        <v>9.3000000000000007</v>
      </c>
      <c r="CM263" s="34">
        <v>2.62</v>
      </c>
      <c r="CN263" s="34">
        <v>0.15</v>
      </c>
      <c r="CO263" s="34">
        <v>2.44</v>
      </c>
      <c r="CP263" s="34">
        <v>0.44</v>
      </c>
      <c r="CQ263" s="34">
        <v>3.01</v>
      </c>
      <c r="CR263" s="34">
        <v>0.62</v>
      </c>
      <c r="CS263" s="34">
        <v>1.86</v>
      </c>
      <c r="CT263" s="34">
        <v>0.32</v>
      </c>
      <c r="CU263" s="34">
        <v>1.94</v>
      </c>
      <c r="CV263" s="34">
        <v>0.26</v>
      </c>
      <c r="CW263" s="34">
        <f t="shared" si="23"/>
        <v>59.879999999999981</v>
      </c>
    </row>
    <row r="264" spans="1:101" x14ac:dyDescent="0.35">
      <c r="A264" s="22" t="s">
        <v>260</v>
      </c>
      <c r="B264" s="22" t="s">
        <v>210</v>
      </c>
      <c r="C264" s="22" t="s">
        <v>2333</v>
      </c>
      <c r="D264" s="22" t="s">
        <v>1709</v>
      </c>
      <c r="F264" s="71">
        <v>42766</v>
      </c>
      <c r="G264" s="22" t="s">
        <v>1345</v>
      </c>
      <c r="H264" s="22">
        <v>33.801810000000003</v>
      </c>
      <c r="I264" s="22">
        <v>-107.4194</v>
      </c>
      <c r="J264" s="22" t="s">
        <v>873</v>
      </c>
      <c r="K264" s="22" t="s">
        <v>880</v>
      </c>
      <c r="L264" s="22" t="s">
        <v>878</v>
      </c>
      <c r="Q264" s="22" t="s">
        <v>261</v>
      </c>
      <c r="W264" s="34">
        <v>75.760000000000005</v>
      </c>
      <c r="X264" s="34">
        <v>0.21</v>
      </c>
      <c r="Y264" s="34">
        <v>12.84</v>
      </c>
      <c r="Z264" s="34">
        <v>1.36</v>
      </c>
      <c r="AA264" s="34">
        <v>0.06</v>
      </c>
      <c r="AB264" s="34">
        <v>0.15</v>
      </c>
      <c r="AC264" s="34">
        <v>0.3</v>
      </c>
      <c r="AD264" s="34">
        <v>3.3</v>
      </c>
      <c r="AE264" s="34">
        <v>5.34</v>
      </c>
      <c r="AF264" s="34">
        <v>0.01</v>
      </c>
      <c r="AG264" s="34">
        <v>0.65</v>
      </c>
      <c r="AI264" s="34">
        <v>0.01</v>
      </c>
      <c r="AM264" s="34">
        <v>0.02</v>
      </c>
      <c r="AO264" s="34">
        <f t="shared" si="21"/>
        <v>100.01000000000002</v>
      </c>
      <c r="AU264" s="34" t="s">
        <v>134</v>
      </c>
      <c r="AV264" s="34" t="s">
        <v>82</v>
      </c>
      <c r="AW264" s="34">
        <v>6.6</v>
      </c>
      <c r="AY264" s="34">
        <v>57.1</v>
      </c>
      <c r="BA264" s="34">
        <v>7.0000000000000007E-2</v>
      </c>
      <c r="BC264" s="34" t="s">
        <v>82</v>
      </c>
      <c r="BD264" s="34">
        <v>1</v>
      </c>
      <c r="BE264" s="34">
        <v>20</v>
      </c>
      <c r="BF264" s="34">
        <v>8.9499999999999993</v>
      </c>
      <c r="BG264" s="34">
        <v>1</v>
      </c>
      <c r="BH264" s="34">
        <v>20.399999999999999</v>
      </c>
      <c r="BI264" s="34" t="s">
        <v>83</v>
      </c>
      <c r="BJ264" s="34">
        <v>8</v>
      </c>
      <c r="BK264" s="34">
        <v>1.0999999999999999E-2</v>
      </c>
      <c r="BL264" s="34">
        <v>2.9000000000000001E-2</v>
      </c>
      <c r="BM264" s="34">
        <v>30</v>
      </c>
      <c r="BN264" s="34">
        <v>1</v>
      </c>
      <c r="BO264" s="34">
        <v>31.6</v>
      </c>
      <c r="BP264" s="34">
        <v>2</v>
      </c>
      <c r="BQ264" s="34">
        <v>23</v>
      </c>
      <c r="BR264" s="34">
        <v>208</v>
      </c>
      <c r="BS264" s="34" t="s">
        <v>134</v>
      </c>
      <c r="BT264" s="34">
        <v>1.02</v>
      </c>
      <c r="BU264" s="34">
        <v>1.2</v>
      </c>
      <c r="BV264" s="34" t="s">
        <v>124</v>
      </c>
      <c r="BW264" s="34">
        <v>3</v>
      </c>
      <c r="BX264" s="34">
        <v>17.600000000000001</v>
      </c>
      <c r="BY264" s="34">
        <v>2.2000000000000002</v>
      </c>
      <c r="BZ264" s="34" t="s">
        <v>120</v>
      </c>
      <c r="CA264" s="34">
        <v>21.5</v>
      </c>
      <c r="CB264" s="34">
        <v>0.03</v>
      </c>
      <c r="CC264" s="34">
        <v>5.1100000000000003</v>
      </c>
      <c r="CD264" s="34">
        <v>7</v>
      </c>
      <c r="CE264" s="34">
        <v>3</v>
      </c>
      <c r="CF264" s="34">
        <v>62.1</v>
      </c>
      <c r="CG264" s="34">
        <v>236</v>
      </c>
      <c r="CH264" s="34">
        <v>68</v>
      </c>
      <c r="CI264" s="34">
        <v>50.2</v>
      </c>
      <c r="CJ264" s="34">
        <v>113</v>
      </c>
      <c r="CK264" s="34">
        <v>13.35</v>
      </c>
      <c r="CL264" s="34">
        <v>47.6</v>
      </c>
      <c r="CM264" s="34">
        <v>11.55</v>
      </c>
      <c r="CN264" s="34">
        <v>0.61</v>
      </c>
      <c r="CO264" s="34">
        <v>9.9700000000000006</v>
      </c>
      <c r="CP264" s="34">
        <v>1.68</v>
      </c>
      <c r="CQ264" s="34">
        <v>10.75</v>
      </c>
      <c r="CR264" s="34">
        <v>2.2599999999999998</v>
      </c>
      <c r="CS264" s="34">
        <v>6.5</v>
      </c>
      <c r="CT264" s="34">
        <v>0.98</v>
      </c>
      <c r="CU264" s="34">
        <v>6.05</v>
      </c>
      <c r="CV264" s="34">
        <v>0.89</v>
      </c>
      <c r="CW264" s="34">
        <f t="shared" si="23"/>
        <v>275.39000000000004</v>
      </c>
    </row>
    <row r="265" spans="1:101" x14ac:dyDescent="0.35">
      <c r="A265" s="22" t="s">
        <v>262</v>
      </c>
      <c r="B265" s="22" t="s">
        <v>210</v>
      </c>
      <c r="C265" s="22" t="s">
        <v>2333</v>
      </c>
      <c r="D265" s="22" t="s">
        <v>1709</v>
      </c>
      <c r="F265" s="71">
        <v>42775</v>
      </c>
      <c r="G265" s="22" t="s">
        <v>1347</v>
      </c>
      <c r="H265" s="22">
        <v>33.802100000000003</v>
      </c>
      <c r="I265" s="22">
        <v>-107.419</v>
      </c>
      <c r="J265" s="22" t="s">
        <v>873</v>
      </c>
      <c r="K265" s="22" t="s">
        <v>880</v>
      </c>
      <c r="L265" s="22" t="s">
        <v>878</v>
      </c>
      <c r="Q265" s="22" t="s">
        <v>87</v>
      </c>
      <c r="S265" s="22" t="s">
        <v>263</v>
      </c>
      <c r="T265" s="22">
        <v>5.64</v>
      </c>
      <c r="U265" s="22">
        <v>96.92</v>
      </c>
      <c r="V265" s="22">
        <v>10.36</v>
      </c>
      <c r="W265" s="34">
        <v>88.35</v>
      </c>
      <c r="X265" s="34">
        <v>0.08</v>
      </c>
      <c r="Y265" s="34">
        <v>5.52</v>
      </c>
      <c r="Z265" s="34">
        <v>0.95</v>
      </c>
      <c r="AA265" s="34">
        <v>0.11</v>
      </c>
      <c r="AB265" s="34">
        <v>0.09</v>
      </c>
      <c r="AC265" s="34">
        <v>0.12</v>
      </c>
      <c r="AD265" s="34">
        <v>0.23</v>
      </c>
      <c r="AE265" s="34">
        <v>3.71</v>
      </c>
      <c r="AF265" s="34">
        <v>0.01</v>
      </c>
      <c r="AG265" s="34">
        <v>0.71</v>
      </c>
      <c r="AI265" s="34">
        <v>0.01</v>
      </c>
      <c r="AM265" s="34">
        <v>0.12</v>
      </c>
      <c r="AO265" s="34">
        <f t="shared" si="21"/>
        <v>100.01</v>
      </c>
      <c r="AU265" s="34">
        <v>0.39700000000000002</v>
      </c>
      <c r="AV265" s="34">
        <v>10.199999999999999</v>
      </c>
      <c r="AW265" s="34">
        <v>16.2</v>
      </c>
      <c r="AY265" s="34">
        <v>89</v>
      </c>
      <c r="BA265" s="34">
        <v>0.71</v>
      </c>
      <c r="BC265" s="34" t="s">
        <v>82</v>
      </c>
      <c r="BD265" s="34">
        <v>2</v>
      </c>
      <c r="BE265" s="34">
        <v>30</v>
      </c>
      <c r="BF265" s="34">
        <v>10.8</v>
      </c>
      <c r="BG265" s="34">
        <v>8</v>
      </c>
      <c r="BH265" s="34">
        <v>17.100000000000001</v>
      </c>
      <c r="BI265" s="34" t="s">
        <v>83</v>
      </c>
      <c r="BJ265" s="34">
        <v>2.7</v>
      </c>
      <c r="BK265" s="34">
        <v>0.14299999999999999</v>
      </c>
      <c r="BL265" s="34">
        <v>2.8000000000000001E-2</v>
      </c>
      <c r="BM265" s="34">
        <v>100</v>
      </c>
      <c r="BN265" s="34">
        <v>6</v>
      </c>
      <c r="BO265" s="34">
        <v>12.3</v>
      </c>
      <c r="BP265" s="34">
        <v>1</v>
      </c>
      <c r="BQ265" s="34">
        <v>65</v>
      </c>
      <c r="BR265" s="34">
        <v>214</v>
      </c>
      <c r="BS265" s="34" t="s">
        <v>134</v>
      </c>
      <c r="BT265" s="34">
        <v>9.3000000000000007</v>
      </c>
      <c r="BU265" s="34">
        <v>0.7</v>
      </c>
      <c r="BV265" s="34">
        <v>0.3</v>
      </c>
      <c r="BW265" s="34">
        <v>2</v>
      </c>
      <c r="BX265" s="34">
        <v>32</v>
      </c>
      <c r="BY265" s="34">
        <v>0.7</v>
      </c>
      <c r="BZ265" s="34">
        <v>0.02</v>
      </c>
      <c r="CA265" s="34">
        <v>12.45</v>
      </c>
      <c r="CB265" s="34">
        <v>0.28999999999999998</v>
      </c>
      <c r="CC265" s="34">
        <v>3.7</v>
      </c>
      <c r="CD265" s="34">
        <v>9</v>
      </c>
      <c r="CE265" s="34">
        <v>5</v>
      </c>
      <c r="CF265" s="34">
        <v>36.200000000000003</v>
      </c>
      <c r="CG265" s="34">
        <v>68</v>
      </c>
      <c r="CH265" s="34">
        <v>42</v>
      </c>
      <c r="CI265" s="34">
        <v>16.8</v>
      </c>
      <c r="CJ265" s="34">
        <v>52.1</v>
      </c>
      <c r="CK265" s="34">
        <v>4.6900000000000004</v>
      </c>
      <c r="CL265" s="34">
        <v>18.600000000000001</v>
      </c>
      <c r="CM265" s="34">
        <v>4.34</v>
      </c>
      <c r="CN265" s="34">
        <v>0.25</v>
      </c>
      <c r="CO265" s="34">
        <v>5.25</v>
      </c>
      <c r="CP265" s="34">
        <v>0.91</v>
      </c>
      <c r="CQ265" s="34">
        <v>5.91</v>
      </c>
      <c r="CR265" s="34">
        <v>1.1499999999999999</v>
      </c>
      <c r="CS265" s="34">
        <v>3.91</v>
      </c>
      <c r="CT265" s="34">
        <v>0.5</v>
      </c>
      <c r="CU265" s="34">
        <v>3.21</v>
      </c>
      <c r="CV265" s="34">
        <v>0.45</v>
      </c>
      <c r="CW265" s="34">
        <f t="shared" si="23"/>
        <v>118.07</v>
      </c>
    </row>
    <row r="266" spans="1:101" x14ac:dyDescent="0.35">
      <c r="A266" s="22" t="s">
        <v>264</v>
      </c>
      <c r="B266" s="22" t="s">
        <v>210</v>
      </c>
      <c r="C266" s="22" t="s">
        <v>2333</v>
      </c>
      <c r="D266" s="22" t="s">
        <v>1709</v>
      </c>
      <c r="F266" s="71">
        <v>42775</v>
      </c>
      <c r="G266" s="22" t="s">
        <v>1347</v>
      </c>
      <c r="H266" s="22">
        <v>33.803649999999998</v>
      </c>
      <c r="I266" s="22">
        <v>-107.41985</v>
      </c>
      <c r="J266" s="22" t="s">
        <v>873</v>
      </c>
      <c r="K266" s="22" t="s">
        <v>880</v>
      </c>
      <c r="L266" s="22" t="s">
        <v>878</v>
      </c>
      <c r="Q266" s="22" t="s">
        <v>87</v>
      </c>
      <c r="S266" s="22" t="s">
        <v>265</v>
      </c>
      <c r="T266" s="22">
        <v>5.61</v>
      </c>
      <c r="U266" s="22">
        <v>51.33</v>
      </c>
      <c r="V266" s="22">
        <v>19.62</v>
      </c>
      <c r="W266" s="34">
        <v>80.84</v>
      </c>
      <c r="X266" s="34">
        <v>0.11</v>
      </c>
      <c r="Y266" s="34">
        <v>8.51</v>
      </c>
      <c r="Z266" s="34">
        <v>1.47</v>
      </c>
      <c r="AA266" s="34">
        <v>0.09</v>
      </c>
      <c r="AB266" s="34">
        <v>0.09</v>
      </c>
      <c r="AC266" s="34">
        <v>0.09</v>
      </c>
      <c r="AD266" s="34">
        <v>0.46</v>
      </c>
      <c r="AE266" s="34">
        <v>5.84</v>
      </c>
      <c r="AF266" s="34">
        <v>0.01</v>
      </c>
      <c r="AG266" s="34">
        <v>0.71</v>
      </c>
      <c r="AI266" s="34">
        <v>0.01</v>
      </c>
      <c r="AM266" s="34">
        <v>0.17</v>
      </c>
      <c r="AO266" s="34">
        <f t="shared" si="21"/>
        <v>98.40000000000002</v>
      </c>
      <c r="AU266" s="34">
        <v>0.28100000000000003</v>
      </c>
      <c r="AV266" s="34">
        <v>9.6999999999999993</v>
      </c>
      <c r="AW266" s="34">
        <v>17.100000000000001</v>
      </c>
      <c r="AY266" s="34">
        <v>102.5</v>
      </c>
      <c r="BA266" s="34">
        <v>4.17</v>
      </c>
      <c r="BC266" s="34">
        <v>0.5</v>
      </c>
      <c r="BD266" s="34">
        <v>2</v>
      </c>
      <c r="BE266" s="34">
        <v>20</v>
      </c>
      <c r="BF266" s="34">
        <v>12.85</v>
      </c>
      <c r="BG266" s="34">
        <v>8</v>
      </c>
      <c r="BH266" s="34">
        <v>15.8</v>
      </c>
      <c r="BI266" s="34" t="s">
        <v>83</v>
      </c>
      <c r="BJ266" s="34">
        <v>4.5</v>
      </c>
      <c r="BK266" s="34">
        <v>0.161</v>
      </c>
      <c r="BL266" s="34">
        <v>5.6000000000000001E-2</v>
      </c>
      <c r="BM266" s="34">
        <v>60</v>
      </c>
      <c r="BN266" s="34">
        <v>4</v>
      </c>
      <c r="BO266" s="34">
        <v>21.1</v>
      </c>
      <c r="BP266" s="34">
        <v>1</v>
      </c>
      <c r="BQ266" s="34">
        <v>119</v>
      </c>
      <c r="BR266" s="34">
        <v>326</v>
      </c>
      <c r="BS266" s="34" t="s">
        <v>134</v>
      </c>
      <c r="BT266" s="34">
        <v>10.5</v>
      </c>
      <c r="BU266" s="34">
        <v>0.7</v>
      </c>
      <c r="BV266" s="34">
        <v>0.2</v>
      </c>
      <c r="BW266" s="34">
        <v>2</v>
      </c>
      <c r="BX266" s="34">
        <v>38.5</v>
      </c>
      <c r="BY266" s="34">
        <v>1.5</v>
      </c>
      <c r="BZ266" s="34">
        <v>0.16</v>
      </c>
      <c r="CA266" s="34">
        <v>16.600000000000001</v>
      </c>
      <c r="CB266" s="34">
        <v>0.26</v>
      </c>
      <c r="CC266" s="34">
        <v>5.16</v>
      </c>
      <c r="CD266" s="34">
        <v>9</v>
      </c>
      <c r="CE266" s="34">
        <v>5</v>
      </c>
      <c r="CF266" s="34">
        <v>49.6</v>
      </c>
      <c r="CG266" s="34">
        <v>119</v>
      </c>
      <c r="CH266" s="34">
        <v>50</v>
      </c>
      <c r="CI266" s="34">
        <v>26.5</v>
      </c>
      <c r="CJ266" s="34">
        <v>64.3</v>
      </c>
      <c r="CK266" s="34">
        <v>6.95</v>
      </c>
      <c r="CL266" s="34">
        <v>25.6</v>
      </c>
      <c r="CM266" s="34">
        <v>6.63</v>
      </c>
      <c r="CN266" s="34">
        <v>0.34</v>
      </c>
      <c r="CO266" s="34">
        <v>7.26</v>
      </c>
      <c r="CP266" s="34">
        <v>1.28</v>
      </c>
      <c r="CQ266" s="34">
        <v>8.2100000000000009</v>
      </c>
      <c r="CR266" s="34">
        <v>1.68</v>
      </c>
      <c r="CS266" s="34">
        <v>5.28</v>
      </c>
      <c r="CT266" s="34">
        <v>0.74</v>
      </c>
      <c r="CU266" s="34">
        <v>4.66</v>
      </c>
      <c r="CV266" s="34">
        <v>0.67</v>
      </c>
      <c r="CW266" s="34">
        <f t="shared" si="23"/>
        <v>160.1</v>
      </c>
    </row>
    <row r="267" spans="1:101" x14ac:dyDescent="0.35">
      <c r="A267" s="22" t="s">
        <v>266</v>
      </c>
      <c r="B267" s="22" t="s">
        <v>210</v>
      </c>
      <c r="C267" s="22" t="s">
        <v>2333</v>
      </c>
      <c r="D267" s="22" t="s">
        <v>1709</v>
      </c>
      <c r="F267" s="71">
        <v>42980</v>
      </c>
      <c r="G267" s="22" t="s">
        <v>1347</v>
      </c>
      <c r="H267" s="22">
        <v>33.803840000000001</v>
      </c>
      <c r="I267" s="22">
        <v>-107.41973</v>
      </c>
      <c r="J267" s="22" t="s">
        <v>873</v>
      </c>
      <c r="K267" s="22" t="s">
        <v>880</v>
      </c>
      <c r="L267" s="22" t="s">
        <v>878</v>
      </c>
      <c r="Q267" s="22" t="s">
        <v>87</v>
      </c>
      <c r="S267" s="22" t="s">
        <v>267</v>
      </c>
      <c r="T267" s="22">
        <v>5.1100000000000003</v>
      </c>
      <c r="U267" s="22">
        <v>169.2</v>
      </c>
      <c r="V267" s="22">
        <v>5.9359999999999999</v>
      </c>
      <c r="W267" s="34">
        <v>79.739999999999995</v>
      </c>
      <c r="X267" s="34">
        <v>0.17</v>
      </c>
      <c r="Y267" s="34">
        <v>9.6999999999999993</v>
      </c>
      <c r="Z267" s="34">
        <v>2</v>
      </c>
      <c r="AA267" s="34">
        <v>7.0000000000000007E-2</v>
      </c>
      <c r="AB267" s="34">
        <v>0.2</v>
      </c>
      <c r="AC267" s="34">
        <v>0.13</v>
      </c>
      <c r="AD267" s="34">
        <v>0.37</v>
      </c>
      <c r="AE267" s="34">
        <v>6.11</v>
      </c>
      <c r="AF267" s="34">
        <v>0.02</v>
      </c>
      <c r="AG267" s="34">
        <v>1.26</v>
      </c>
      <c r="AI267" s="34">
        <v>0.01</v>
      </c>
      <c r="AM267" s="34">
        <v>0.24</v>
      </c>
      <c r="AO267" s="34">
        <f t="shared" si="21"/>
        <v>100.02</v>
      </c>
      <c r="AU267" s="34">
        <v>0.41799999999999998</v>
      </c>
      <c r="AV267" s="34">
        <v>3.1</v>
      </c>
      <c r="AW267" s="34">
        <v>17.2</v>
      </c>
      <c r="AY267" s="34">
        <v>155</v>
      </c>
      <c r="BA267" s="34">
        <v>0.46</v>
      </c>
      <c r="BC267" s="34" t="s">
        <v>82</v>
      </c>
      <c r="BD267" s="34">
        <v>2</v>
      </c>
      <c r="BE267" s="34">
        <v>20</v>
      </c>
      <c r="BF267" s="34">
        <v>9.08</v>
      </c>
      <c r="BG267" s="34">
        <v>7</v>
      </c>
      <c r="BH267" s="34">
        <v>15.8</v>
      </c>
      <c r="BI267" s="34" t="s">
        <v>83</v>
      </c>
      <c r="BJ267" s="34">
        <v>4.5</v>
      </c>
      <c r="BK267" s="34">
        <v>7.6999999999999999E-2</v>
      </c>
      <c r="BL267" s="34">
        <v>4.2999999999999997E-2</v>
      </c>
      <c r="BM267" s="34">
        <v>50</v>
      </c>
      <c r="BN267" s="34">
        <v>3</v>
      </c>
      <c r="BO267" s="34">
        <v>22.6</v>
      </c>
      <c r="BP267" s="34">
        <v>3</v>
      </c>
      <c r="BQ267" s="34">
        <v>39</v>
      </c>
      <c r="BR267" s="34">
        <v>319</v>
      </c>
      <c r="BS267" s="34" t="s">
        <v>134</v>
      </c>
      <c r="BT267" s="34">
        <v>11</v>
      </c>
      <c r="BU267" s="34">
        <v>1.1000000000000001</v>
      </c>
      <c r="BV267" s="34" t="s">
        <v>124</v>
      </c>
      <c r="BW267" s="34">
        <v>3</v>
      </c>
      <c r="BX267" s="34">
        <v>54.9</v>
      </c>
      <c r="BY267" s="34">
        <v>1.5</v>
      </c>
      <c r="BZ267" s="34" t="s">
        <v>120</v>
      </c>
      <c r="CA267" s="34">
        <v>17.100000000000001</v>
      </c>
      <c r="CB267" s="34">
        <v>0.16</v>
      </c>
      <c r="CC267" s="34">
        <v>5.19</v>
      </c>
      <c r="CD267" s="34">
        <v>16</v>
      </c>
      <c r="CE267" s="34">
        <v>7</v>
      </c>
      <c r="CF267" s="34">
        <v>44.4</v>
      </c>
      <c r="CG267" s="34">
        <v>119</v>
      </c>
      <c r="CH267" s="34">
        <v>57</v>
      </c>
      <c r="CI267" s="34">
        <v>28.3</v>
      </c>
      <c r="CJ267" s="34">
        <v>71.900000000000006</v>
      </c>
      <c r="CK267" s="34">
        <v>7.02</v>
      </c>
      <c r="CL267" s="34">
        <v>25.4</v>
      </c>
      <c r="CM267" s="34">
        <v>5.55</v>
      </c>
      <c r="CN267" s="34">
        <v>0.36</v>
      </c>
      <c r="CO267" s="34">
        <v>6.1</v>
      </c>
      <c r="CP267" s="34">
        <v>1.08</v>
      </c>
      <c r="CQ267" s="34">
        <v>7.29</v>
      </c>
      <c r="CR267" s="34">
        <v>1.53</v>
      </c>
      <c r="CS267" s="34">
        <v>4.6500000000000004</v>
      </c>
      <c r="CT267" s="34">
        <v>0.74</v>
      </c>
      <c r="CU267" s="34">
        <v>4.66</v>
      </c>
      <c r="CV267" s="34">
        <v>0.63</v>
      </c>
      <c r="CW267" s="34">
        <f t="shared" si="23"/>
        <v>165.21000000000004</v>
      </c>
    </row>
    <row r="268" spans="1:101" ht="14.25" customHeight="1" x14ac:dyDescent="0.35">
      <c r="A268" s="22" t="s">
        <v>268</v>
      </c>
      <c r="B268" s="22" t="s">
        <v>210</v>
      </c>
      <c r="C268" s="22" t="s">
        <v>2333</v>
      </c>
      <c r="D268" s="22" t="s">
        <v>1709</v>
      </c>
      <c r="F268" s="71">
        <v>42775</v>
      </c>
      <c r="G268" s="22" t="s">
        <v>1347</v>
      </c>
      <c r="H268" s="22">
        <v>33.804855000000003</v>
      </c>
      <c r="I268" s="22">
        <v>-107.405581</v>
      </c>
      <c r="J268" s="22" t="s">
        <v>873</v>
      </c>
      <c r="K268" s="22" t="s">
        <v>880</v>
      </c>
      <c r="L268" s="22" t="s">
        <v>878</v>
      </c>
      <c r="Q268" s="22" t="s">
        <v>87</v>
      </c>
      <c r="S268" s="22" t="s">
        <v>269</v>
      </c>
      <c r="T268" s="22">
        <v>5.69</v>
      </c>
      <c r="U268" s="22">
        <v>196.8</v>
      </c>
      <c r="W268" s="34">
        <v>79.5</v>
      </c>
      <c r="X268" s="34">
        <v>0.16</v>
      </c>
      <c r="Y268" s="34">
        <v>9.66</v>
      </c>
      <c r="Z268" s="34">
        <v>1.57</v>
      </c>
      <c r="AA268" s="34">
        <v>0.1</v>
      </c>
      <c r="AB268" s="34">
        <v>0.19</v>
      </c>
      <c r="AC268" s="34">
        <v>0.13</v>
      </c>
      <c r="AD268" s="34">
        <v>0.94</v>
      </c>
      <c r="AE268" s="34">
        <v>5.93</v>
      </c>
      <c r="AF268" s="34">
        <v>0.01</v>
      </c>
      <c r="AG268" s="34">
        <v>1.1399999999999999</v>
      </c>
      <c r="AI268" s="34" t="s">
        <v>120</v>
      </c>
      <c r="AM268" s="34">
        <v>0.28999999999999998</v>
      </c>
      <c r="AO268" s="34">
        <f t="shared" si="21"/>
        <v>99.61999999999999</v>
      </c>
      <c r="AU268" s="34">
        <v>4.4999999999999998E-2</v>
      </c>
      <c r="AV268" s="34">
        <v>1</v>
      </c>
      <c r="AW268" s="34">
        <v>14.5</v>
      </c>
      <c r="AY268" s="34">
        <v>155</v>
      </c>
      <c r="BA268" s="34">
        <v>0.47</v>
      </c>
      <c r="BC268" s="34" t="s">
        <v>82</v>
      </c>
      <c r="BD268" s="34">
        <v>2</v>
      </c>
      <c r="BE268" s="34">
        <v>20</v>
      </c>
      <c r="BF268" s="34">
        <v>20.3</v>
      </c>
      <c r="BG268" s="34">
        <v>7</v>
      </c>
      <c r="BH268" s="34">
        <v>14.4</v>
      </c>
      <c r="BI268" s="34" t="s">
        <v>83</v>
      </c>
      <c r="BJ268" s="34">
        <v>4.5</v>
      </c>
      <c r="BK268" s="34">
        <v>7.0999999999999994E-2</v>
      </c>
      <c r="BL268" s="34">
        <v>3.5999999999999997E-2</v>
      </c>
      <c r="BM268" s="34">
        <v>70</v>
      </c>
      <c r="BN268" s="34" t="s">
        <v>121</v>
      </c>
      <c r="BO268" s="34">
        <v>23.5</v>
      </c>
      <c r="BP268" s="34">
        <v>2</v>
      </c>
      <c r="BQ268" s="34">
        <v>33</v>
      </c>
      <c r="BR268" s="34">
        <v>306</v>
      </c>
      <c r="BS268" s="34" t="s">
        <v>134</v>
      </c>
      <c r="BT268" s="34">
        <v>16</v>
      </c>
      <c r="BU268" s="34">
        <v>0.9</v>
      </c>
      <c r="BV268" s="34" t="s">
        <v>124</v>
      </c>
      <c r="BW268" s="34">
        <v>3</v>
      </c>
      <c r="BX268" s="34">
        <v>33.299999999999997</v>
      </c>
      <c r="BY268" s="34">
        <v>1.7</v>
      </c>
      <c r="BZ268" s="34">
        <v>0.02</v>
      </c>
      <c r="CA268" s="34">
        <v>17.95</v>
      </c>
      <c r="CB268" s="34">
        <v>0.09</v>
      </c>
      <c r="CC268" s="34">
        <v>4.17</v>
      </c>
      <c r="CD268" s="34">
        <v>7</v>
      </c>
      <c r="CE268" s="34">
        <v>12</v>
      </c>
      <c r="CF268" s="34">
        <v>43.9</v>
      </c>
      <c r="CG268" s="34">
        <v>124</v>
      </c>
      <c r="CH268" s="34">
        <v>54</v>
      </c>
      <c r="CI268" s="34">
        <v>29.3</v>
      </c>
      <c r="CJ268" s="34">
        <v>66</v>
      </c>
      <c r="CK268" s="34">
        <v>7.17</v>
      </c>
      <c r="CL268" s="34">
        <v>24.9</v>
      </c>
      <c r="CM268" s="34">
        <v>5.87</v>
      </c>
      <c r="CN268" s="34">
        <v>0.45</v>
      </c>
      <c r="CO268" s="34">
        <v>5.69</v>
      </c>
      <c r="CP268" s="34">
        <v>1.04</v>
      </c>
      <c r="CQ268" s="34">
        <v>6.9</v>
      </c>
      <c r="CR268" s="34">
        <v>1.49</v>
      </c>
      <c r="CS268" s="34">
        <v>4.6399999999999997</v>
      </c>
      <c r="CT268" s="34">
        <v>0.71</v>
      </c>
      <c r="CU268" s="34">
        <v>4.49</v>
      </c>
      <c r="CV268" s="34">
        <v>0.67</v>
      </c>
      <c r="CW268" s="34">
        <f t="shared" si="23"/>
        <v>159.32</v>
      </c>
    </row>
    <row r="269" spans="1:101" ht="14.25" customHeight="1" x14ac:dyDescent="0.35">
      <c r="A269" s="22" t="s">
        <v>270</v>
      </c>
      <c r="B269" s="22" t="s">
        <v>210</v>
      </c>
      <c r="C269" s="22" t="s">
        <v>2333</v>
      </c>
      <c r="D269" s="22" t="s">
        <v>1709</v>
      </c>
      <c r="F269" s="71">
        <v>42775</v>
      </c>
      <c r="G269" s="22" t="s">
        <v>1347</v>
      </c>
      <c r="H269" s="22">
        <v>33.805444999999999</v>
      </c>
      <c r="I269" s="22">
        <v>-107.40858900000001</v>
      </c>
      <c r="J269" s="22" t="s">
        <v>873</v>
      </c>
      <c r="K269" s="22" t="s">
        <v>880</v>
      </c>
      <c r="L269" s="22" t="s">
        <v>878</v>
      </c>
      <c r="Q269" s="22" t="s">
        <v>87</v>
      </c>
      <c r="S269" s="22" t="s">
        <v>271</v>
      </c>
      <c r="T269" s="22">
        <v>6.61</v>
      </c>
      <c r="U269" s="22">
        <v>34.85</v>
      </c>
      <c r="W269" s="34">
        <v>76.08</v>
      </c>
      <c r="X269" s="34">
        <v>0.24</v>
      </c>
      <c r="Y269" s="34">
        <v>11.6</v>
      </c>
      <c r="Z269" s="34">
        <v>1.8</v>
      </c>
      <c r="AA269" s="34">
        <v>0.08</v>
      </c>
      <c r="AB269" s="34">
        <v>0.31</v>
      </c>
      <c r="AC269" s="34">
        <v>0.45</v>
      </c>
      <c r="AD269" s="34">
        <v>1.51</v>
      </c>
      <c r="AE269" s="34">
        <v>5.88</v>
      </c>
      <c r="AF269" s="34">
        <v>0.04</v>
      </c>
      <c r="AG269" s="34">
        <v>1.29</v>
      </c>
      <c r="AI269" s="34" t="s">
        <v>120</v>
      </c>
      <c r="AM269" s="34">
        <v>0.28000000000000003</v>
      </c>
      <c r="AO269" s="34">
        <f t="shared" si="21"/>
        <v>99.56</v>
      </c>
      <c r="AU269" s="34">
        <v>0.01</v>
      </c>
      <c r="AV269" s="34" t="s">
        <v>82</v>
      </c>
      <c r="AW269" s="34">
        <v>9.1999999999999993</v>
      </c>
      <c r="AY269" s="34">
        <v>149.5</v>
      </c>
      <c r="BA269" s="34">
        <v>0.15</v>
      </c>
      <c r="BC269" s="34" t="s">
        <v>82</v>
      </c>
      <c r="BD269" s="34">
        <v>3</v>
      </c>
      <c r="BE269" s="34">
        <v>20</v>
      </c>
      <c r="BF269" s="34">
        <v>23.9</v>
      </c>
      <c r="BG269" s="34">
        <v>13</v>
      </c>
      <c r="BH269" s="34">
        <v>18.399999999999999</v>
      </c>
      <c r="BI269" s="34" t="s">
        <v>83</v>
      </c>
      <c r="BJ269" s="34">
        <v>6.1</v>
      </c>
      <c r="BK269" s="34">
        <v>0.76500000000000001</v>
      </c>
      <c r="BL269" s="39">
        <v>2.5000000000000001E-2</v>
      </c>
      <c r="BM269" s="34">
        <v>60</v>
      </c>
      <c r="BN269" s="34" t="s">
        <v>121</v>
      </c>
      <c r="BO269" s="34">
        <v>29.3</v>
      </c>
      <c r="BP269" s="34">
        <v>6</v>
      </c>
      <c r="BQ269" s="34">
        <v>27</v>
      </c>
      <c r="BR269" s="34">
        <v>300</v>
      </c>
      <c r="BS269" s="34" t="s">
        <v>134</v>
      </c>
      <c r="BT269" s="34">
        <v>8.86</v>
      </c>
      <c r="BU269" s="34">
        <v>1.2</v>
      </c>
      <c r="BV269" s="34" t="s">
        <v>124</v>
      </c>
      <c r="BW269" s="34">
        <v>3</v>
      </c>
      <c r="BX269" s="34">
        <v>51.3</v>
      </c>
      <c r="BY269" s="34">
        <v>2.1</v>
      </c>
      <c r="BZ269" s="34">
        <v>0.01</v>
      </c>
      <c r="CA269" s="34">
        <v>21.2</v>
      </c>
      <c r="CB269" s="34">
        <v>7.0000000000000007E-2</v>
      </c>
      <c r="CC269" s="34">
        <v>5.1100000000000003</v>
      </c>
      <c r="CD269" s="34">
        <v>15</v>
      </c>
      <c r="CE269" s="34">
        <v>20</v>
      </c>
      <c r="CF269" s="34">
        <v>50.7</v>
      </c>
      <c r="CG269" s="34">
        <v>161</v>
      </c>
      <c r="CH269" s="34">
        <v>64</v>
      </c>
      <c r="CI269" s="34">
        <v>34.299999999999997</v>
      </c>
      <c r="CJ269" s="34">
        <v>73.7</v>
      </c>
      <c r="CK269" s="34">
        <v>8.26</v>
      </c>
      <c r="CL269" s="34">
        <v>28</v>
      </c>
      <c r="CM269" s="34">
        <v>6.22</v>
      </c>
      <c r="CN269" s="34">
        <v>0.42</v>
      </c>
      <c r="CO269" s="34">
        <v>6.45</v>
      </c>
      <c r="CP269" s="34">
        <v>1.18</v>
      </c>
      <c r="CQ269" s="34">
        <v>7.97</v>
      </c>
      <c r="CR269" s="34">
        <v>1.64</v>
      </c>
      <c r="CS269" s="34">
        <v>5.79</v>
      </c>
      <c r="CT269" s="34">
        <v>0.86</v>
      </c>
      <c r="CU269" s="34">
        <v>5.0999999999999996</v>
      </c>
      <c r="CV269" s="34">
        <v>0.78</v>
      </c>
      <c r="CW269" s="34">
        <f t="shared" si="23"/>
        <v>180.66999999999996</v>
      </c>
    </row>
    <row r="270" spans="1:101" ht="14.25" customHeight="1" x14ac:dyDescent="0.35">
      <c r="A270" s="22" t="s">
        <v>272</v>
      </c>
      <c r="B270" s="22" t="s">
        <v>210</v>
      </c>
      <c r="C270" s="22" t="s">
        <v>2333</v>
      </c>
      <c r="D270" s="22" t="s">
        <v>1709</v>
      </c>
      <c r="F270" s="71">
        <v>43119</v>
      </c>
      <c r="G270" s="22" t="s">
        <v>1348</v>
      </c>
      <c r="H270" s="22">
        <v>33.805065999999997</v>
      </c>
      <c r="I270" s="22">
        <v>-107.40767099999999</v>
      </c>
      <c r="J270" s="22" t="s">
        <v>873</v>
      </c>
      <c r="K270" s="22" t="s">
        <v>880</v>
      </c>
      <c r="L270" s="22" t="s">
        <v>878</v>
      </c>
      <c r="Q270" s="22" t="s">
        <v>87</v>
      </c>
      <c r="S270" s="22" t="s">
        <v>273</v>
      </c>
      <c r="T270" s="22">
        <v>5.92</v>
      </c>
      <c r="U270" s="22">
        <v>113.7</v>
      </c>
      <c r="W270" s="34">
        <v>79.73</v>
      </c>
      <c r="X270" s="34">
        <v>0.15</v>
      </c>
      <c r="Y270" s="34">
        <v>10.029999999999999</v>
      </c>
      <c r="Z270" s="34">
        <v>1.23</v>
      </c>
      <c r="AA270" s="34">
        <v>0.03</v>
      </c>
      <c r="AB270" s="34">
        <v>0.19</v>
      </c>
      <c r="AC270" s="34">
        <v>0.24</v>
      </c>
      <c r="AD270" s="34">
        <v>1.27</v>
      </c>
      <c r="AE270" s="34">
        <v>6.08</v>
      </c>
      <c r="AF270" s="34">
        <v>0.02</v>
      </c>
      <c r="AG270" s="34">
        <v>0.59</v>
      </c>
      <c r="AI270" s="34" t="s">
        <v>120</v>
      </c>
      <c r="AM270" s="34">
        <v>0.08</v>
      </c>
      <c r="AO270" s="34">
        <f t="shared" si="21"/>
        <v>99.64</v>
      </c>
      <c r="AU270" s="34">
        <v>0.21099999999999999</v>
      </c>
      <c r="AV270" s="34">
        <v>1.9</v>
      </c>
      <c r="AW270" s="34">
        <v>8.8000000000000007</v>
      </c>
      <c r="AY270" s="34">
        <v>126.5</v>
      </c>
      <c r="BA270" s="34">
        <v>0.14000000000000001</v>
      </c>
      <c r="BC270" s="34" t="s">
        <v>82</v>
      </c>
      <c r="BD270" s="34">
        <v>2</v>
      </c>
      <c r="BE270" s="34">
        <v>30</v>
      </c>
      <c r="BF270" s="34">
        <v>12.5</v>
      </c>
      <c r="BG270" s="34">
        <v>13</v>
      </c>
      <c r="BH270" s="34">
        <v>15.9</v>
      </c>
      <c r="BI270" s="34" t="s">
        <v>83</v>
      </c>
      <c r="BJ270" s="34">
        <v>5.3</v>
      </c>
      <c r="BK270" s="34">
        <v>0.34100000000000003</v>
      </c>
      <c r="BL270" s="39">
        <v>3.2000000000000001E-2</v>
      </c>
      <c r="BM270" s="34">
        <v>60</v>
      </c>
      <c r="BN270" s="34">
        <v>2</v>
      </c>
      <c r="BO270" s="34">
        <v>26.5</v>
      </c>
      <c r="BP270" s="34">
        <v>3</v>
      </c>
      <c r="BQ270" s="34">
        <v>27</v>
      </c>
      <c r="BR270" s="34">
        <v>341</v>
      </c>
      <c r="BS270" s="39" t="s">
        <v>134</v>
      </c>
      <c r="BT270" s="34">
        <v>29.6</v>
      </c>
      <c r="BU270" s="34">
        <v>2</v>
      </c>
      <c r="BV270" s="34" t="s">
        <v>124</v>
      </c>
      <c r="BW270" s="34">
        <v>3</v>
      </c>
      <c r="BX270" s="34">
        <v>40.1</v>
      </c>
      <c r="BY270" s="34">
        <v>1.9</v>
      </c>
      <c r="BZ270" s="34">
        <v>0.01</v>
      </c>
      <c r="CA270" s="34">
        <v>20.5</v>
      </c>
      <c r="CB270" s="34">
        <v>7.0000000000000007E-2</v>
      </c>
      <c r="CC270" s="34">
        <v>4.95</v>
      </c>
      <c r="CD270" s="34">
        <v>9</v>
      </c>
      <c r="CE270" s="34">
        <v>7</v>
      </c>
      <c r="CF270" s="34">
        <v>51.4</v>
      </c>
      <c r="CG270" s="34">
        <v>124</v>
      </c>
      <c r="CH270" s="34">
        <v>47</v>
      </c>
      <c r="CI270" s="34">
        <v>31.2</v>
      </c>
      <c r="CJ270" s="34">
        <v>68</v>
      </c>
      <c r="CK270" s="34">
        <v>7.89</v>
      </c>
      <c r="CL270" s="34">
        <v>27.5</v>
      </c>
      <c r="CM270" s="34">
        <v>6.8</v>
      </c>
      <c r="CN270" s="34">
        <v>0.37</v>
      </c>
      <c r="CO270" s="34">
        <v>6.3</v>
      </c>
      <c r="CP270" s="34">
        <v>1.22</v>
      </c>
      <c r="CQ270" s="34">
        <v>7.61</v>
      </c>
      <c r="CR270" s="34">
        <v>1.6</v>
      </c>
      <c r="CS270" s="34">
        <v>5.36</v>
      </c>
      <c r="CT270" s="34">
        <v>0.85</v>
      </c>
      <c r="CU270" s="34">
        <v>5.52</v>
      </c>
      <c r="CV270" s="34">
        <v>0.81</v>
      </c>
      <c r="CW270" s="34">
        <f t="shared" si="23"/>
        <v>171.03000000000006</v>
      </c>
    </row>
    <row r="271" spans="1:101" ht="14.25" customHeight="1" x14ac:dyDescent="0.35">
      <c r="A271" s="22" t="s">
        <v>274</v>
      </c>
      <c r="B271" s="22" t="s">
        <v>210</v>
      </c>
      <c r="C271" s="22" t="s">
        <v>2333</v>
      </c>
      <c r="D271" s="22" t="s">
        <v>1709</v>
      </c>
      <c r="F271" s="71">
        <v>42775</v>
      </c>
      <c r="G271" s="22" t="s">
        <v>1347</v>
      </c>
      <c r="H271" s="22">
        <v>33.825099999999999</v>
      </c>
      <c r="I271" s="22">
        <v>-107.43697</v>
      </c>
      <c r="J271" s="22" t="s">
        <v>873</v>
      </c>
      <c r="K271" s="22" t="s">
        <v>880</v>
      </c>
      <c r="L271" s="22" t="s">
        <v>878</v>
      </c>
      <c r="Q271" s="22" t="s">
        <v>87</v>
      </c>
      <c r="S271" s="22" t="s">
        <v>275</v>
      </c>
      <c r="T271" s="22">
        <v>5.61</v>
      </c>
      <c r="U271" s="22">
        <v>30.5</v>
      </c>
      <c r="W271" s="34">
        <v>77.75</v>
      </c>
      <c r="X271" s="34">
        <v>0.16</v>
      </c>
      <c r="Y271" s="34">
        <v>12.48</v>
      </c>
      <c r="Z271" s="34">
        <v>1.31</v>
      </c>
      <c r="AA271" s="34">
        <v>0.05</v>
      </c>
      <c r="AB271" s="34">
        <v>0.33</v>
      </c>
      <c r="AC271" s="34">
        <v>0.23</v>
      </c>
      <c r="AD271" s="34">
        <v>0.71</v>
      </c>
      <c r="AE271" s="34">
        <v>4.3600000000000003</v>
      </c>
      <c r="AF271" s="34">
        <v>0.02</v>
      </c>
      <c r="AG271" s="34">
        <v>2.35</v>
      </c>
      <c r="AI271" s="34" t="s">
        <v>120</v>
      </c>
      <c r="AM271" s="34">
        <v>0.22</v>
      </c>
      <c r="AO271" s="34">
        <f t="shared" si="21"/>
        <v>99.969999999999985</v>
      </c>
      <c r="AU271" s="34">
        <v>3.0000000000000001E-3</v>
      </c>
      <c r="AV271" s="34" t="s">
        <v>82</v>
      </c>
      <c r="AW271" s="34">
        <v>2.9</v>
      </c>
      <c r="AY271" s="34">
        <v>60.1</v>
      </c>
      <c r="BA271" s="34">
        <v>0.42</v>
      </c>
      <c r="BC271" s="34" t="s">
        <v>82</v>
      </c>
      <c r="BD271" s="34">
        <v>1</v>
      </c>
      <c r="BE271" s="34">
        <v>10</v>
      </c>
      <c r="BF271" s="34">
        <v>15.85</v>
      </c>
      <c r="BG271" s="34">
        <v>2</v>
      </c>
      <c r="BH271" s="34">
        <v>20.3</v>
      </c>
      <c r="BI271" s="34" t="s">
        <v>83</v>
      </c>
      <c r="BJ271" s="34">
        <v>5.9</v>
      </c>
      <c r="BK271" s="34">
        <v>6.9000000000000006E-2</v>
      </c>
      <c r="BL271" s="34">
        <v>3.5999999999999997E-2</v>
      </c>
      <c r="BM271" s="34">
        <v>30</v>
      </c>
      <c r="BN271" s="34">
        <v>2</v>
      </c>
      <c r="BO271" s="34">
        <v>33.5</v>
      </c>
      <c r="BP271" s="34">
        <v>1</v>
      </c>
      <c r="BQ271" s="34">
        <v>25</v>
      </c>
      <c r="BR271" s="34">
        <v>219</v>
      </c>
      <c r="BS271" s="34" t="s">
        <v>134</v>
      </c>
      <c r="BT271" s="34">
        <v>0.56999999999999995</v>
      </c>
      <c r="BU271" s="34">
        <v>0.8</v>
      </c>
      <c r="BV271" s="34" t="s">
        <v>124</v>
      </c>
      <c r="BW271" s="34">
        <v>4</v>
      </c>
      <c r="BX271" s="34">
        <v>37.4</v>
      </c>
      <c r="BY271" s="34">
        <v>2.4</v>
      </c>
      <c r="BZ271" s="34" t="s">
        <v>120</v>
      </c>
      <c r="CA271" s="34">
        <v>26</v>
      </c>
      <c r="CB271" s="34">
        <v>7.0000000000000007E-2</v>
      </c>
      <c r="CC271" s="34">
        <v>4.55</v>
      </c>
      <c r="CD271" s="34">
        <v>7</v>
      </c>
      <c r="CE271" s="34">
        <v>6</v>
      </c>
      <c r="CF271" s="34">
        <v>43.7</v>
      </c>
      <c r="CG271" s="34">
        <v>135</v>
      </c>
      <c r="CH271" s="34">
        <v>39</v>
      </c>
      <c r="CI271" s="34">
        <v>36.299999999999997</v>
      </c>
      <c r="CJ271" s="34">
        <v>73.8</v>
      </c>
      <c r="CK271" s="34">
        <v>7.65</v>
      </c>
      <c r="CL271" s="34">
        <v>25</v>
      </c>
      <c r="CM271" s="34">
        <v>5.09</v>
      </c>
      <c r="CN271" s="34">
        <v>0.3</v>
      </c>
      <c r="CO271" s="34">
        <v>5.26</v>
      </c>
      <c r="CP271" s="34">
        <v>0.96</v>
      </c>
      <c r="CQ271" s="34">
        <v>6.38</v>
      </c>
      <c r="CR271" s="34">
        <v>1.39</v>
      </c>
      <c r="CS271" s="34">
        <v>4.5</v>
      </c>
      <c r="CT271" s="34">
        <v>0.69</v>
      </c>
      <c r="CU271" s="34">
        <v>4.99</v>
      </c>
      <c r="CV271" s="34">
        <v>0.74</v>
      </c>
      <c r="CW271" s="34">
        <f t="shared" si="23"/>
        <v>173.05</v>
      </c>
    </row>
    <row r="272" spans="1:101" ht="14.25" customHeight="1" x14ac:dyDescent="0.35">
      <c r="A272" s="22" t="s">
        <v>276</v>
      </c>
      <c r="B272" s="22" t="s">
        <v>210</v>
      </c>
      <c r="C272" s="22" t="s">
        <v>2333</v>
      </c>
      <c r="D272" s="22" t="s">
        <v>1709</v>
      </c>
      <c r="F272" s="71">
        <v>42775</v>
      </c>
      <c r="G272" s="22" t="s">
        <v>1347</v>
      </c>
      <c r="H272" s="22">
        <v>33.82611</v>
      </c>
      <c r="I272" s="22">
        <v>-107.43762</v>
      </c>
      <c r="J272" s="22" t="s">
        <v>873</v>
      </c>
      <c r="K272" s="22" t="s">
        <v>880</v>
      </c>
      <c r="L272" s="22" t="s">
        <v>878</v>
      </c>
      <c r="Q272" s="22" t="s">
        <v>87</v>
      </c>
      <c r="S272" s="22" t="s">
        <v>277</v>
      </c>
      <c r="T272" s="22">
        <v>6.27</v>
      </c>
      <c r="U272" s="22">
        <v>28.96</v>
      </c>
      <c r="W272" s="34">
        <v>76.87</v>
      </c>
      <c r="X272" s="34">
        <v>0.21</v>
      </c>
      <c r="Y272" s="34">
        <v>12.54</v>
      </c>
      <c r="Z272" s="34">
        <v>1.3</v>
      </c>
      <c r="AA272" s="34">
        <v>0.04</v>
      </c>
      <c r="AB272" s="34">
        <v>0.24</v>
      </c>
      <c r="AC272" s="34">
        <v>0.22</v>
      </c>
      <c r="AD272" s="34">
        <v>0.97</v>
      </c>
      <c r="AE272" s="34">
        <v>4.57</v>
      </c>
      <c r="AF272" s="34">
        <v>0.02</v>
      </c>
      <c r="AG272" s="34">
        <v>2.86</v>
      </c>
      <c r="AI272" s="34" t="s">
        <v>120</v>
      </c>
      <c r="AM272" s="34">
        <v>0.3</v>
      </c>
      <c r="AO272" s="34">
        <f t="shared" si="21"/>
        <v>100.14</v>
      </c>
      <c r="AU272" s="34">
        <v>3.0000000000000001E-3</v>
      </c>
      <c r="AV272" s="34" t="s">
        <v>82</v>
      </c>
      <c r="AW272" s="34">
        <v>4.2</v>
      </c>
      <c r="AY272" s="34">
        <v>76.900000000000006</v>
      </c>
      <c r="BA272" s="34">
        <v>0.33</v>
      </c>
      <c r="BC272" s="34" t="s">
        <v>82</v>
      </c>
      <c r="BD272" s="34" t="s">
        <v>121</v>
      </c>
      <c r="BE272" s="34">
        <v>10</v>
      </c>
      <c r="BF272" s="34">
        <v>3.33</v>
      </c>
      <c r="BG272" s="34">
        <v>2</v>
      </c>
      <c r="BH272" s="34">
        <v>18.899999999999999</v>
      </c>
      <c r="BI272" s="34" t="s">
        <v>83</v>
      </c>
      <c r="BJ272" s="34">
        <v>7</v>
      </c>
      <c r="BK272" s="34">
        <v>2.8000000000000001E-2</v>
      </c>
      <c r="BL272" s="34">
        <v>3.7999999999999999E-2</v>
      </c>
      <c r="BM272" s="34">
        <v>40</v>
      </c>
      <c r="BN272" s="34">
        <v>1</v>
      </c>
      <c r="BO272" s="34">
        <v>31.2</v>
      </c>
      <c r="BP272" s="34">
        <v>1</v>
      </c>
      <c r="BQ272" s="34">
        <v>26</v>
      </c>
      <c r="BR272" s="34">
        <v>185.5</v>
      </c>
      <c r="BS272" s="34" t="s">
        <v>134</v>
      </c>
      <c r="BT272" s="34">
        <v>0.63</v>
      </c>
      <c r="BU272" s="34">
        <v>1.2</v>
      </c>
      <c r="BV272" s="34">
        <v>0.2</v>
      </c>
      <c r="BW272" s="34">
        <v>4</v>
      </c>
      <c r="BX272" s="34">
        <v>50.6</v>
      </c>
      <c r="BY272" s="34">
        <v>2.2999999999999998</v>
      </c>
      <c r="BZ272" s="34" t="s">
        <v>120</v>
      </c>
      <c r="CA272" s="34">
        <v>22.6</v>
      </c>
      <c r="CB272" s="34">
        <v>0.12</v>
      </c>
      <c r="CC272" s="34">
        <v>4.5999999999999996</v>
      </c>
      <c r="CD272" s="34">
        <v>8</v>
      </c>
      <c r="CE272" s="34">
        <v>3</v>
      </c>
      <c r="CF272" s="34">
        <v>60.4</v>
      </c>
      <c r="CG272" s="34">
        <v>188</v>
      </c>
      <c r="CH272" s="34">
        <v>36</v>
      </c>
      <c r="CI272" s="34">
        <v>40.6</v>
      </c>
      <c r="CJ272" s="34">
        <v>86</v>
      </c>
      <c r="CK272" s="34">
        <v>10.4</v>
      </c>
      <c r="CL272" s="34">
        <v>37.299999999999997</v>
      </c>
      <c r="CM272" s="34">
        <v>8.15</v>
      </c>
      <c r="CN272" s="34">
        <v>0.44</v>
      </c>
      <c r="CO272" s="34">
        <v>8.4</v>
      </c>
      <c r="CP272" s="34">
        <v>1.54</v>
      </c>
      <c r="CQ272" s="34">
        <v>9.8699999999999992</v>
      </c>
      <c r="CR272" s="34">
        <v>2.17</v>
      </c>
      <c r="CS272" s="34">
        <v>6.46</v>
      </c>
      <c r="CT272" s="34">
        <v>1.02</v>
      </c>
      <c r="CU272" s="34">
        <v>6.58</v>
      </c>
      <c r="CV272" s="34">
        <v>0.99</v>
      </c>
      <c r="CW272" s="34">
        <f t="shared" si="23"/>
        <v>219.92000000000004</v>
      </c>
    </row>
    <row r="273" spans="1:101" ht="14.25" customHeight="1" x14ac:dyDescent="0.35">
      <c r="A273" s="22" t="s">
        <v>278</v>
      </c>
      <c r="B273" s="22" t="s">
        <v>210</v>
      </c>
      <c r="C273" s="22" t="s">
        <v>2333</v>
      </c>
      <c r="D273" s="22" t="s">
        <v>1709</v>
      </c>
      <c r="F273" s="71">
        <v>42775</v>
      </c>
      <c r="G273" s="22" t="s">
        <v>1347</v>
      </c>
      <c r="H273" s="22">
        <v>33.83719</v>
      </c>
      <c r="I273" s="22">
        <v>-107.419268</v>
      </c>
      <c r="J273" s="22" t="s">
        <v>873</v>
      </c>
      <c r="K273" s="22" t="s">
        <v>880</v>
      </c>
      <c r="L273" s="22" t="s">
        <v>878</v>
      </c>
      <c r="Q273" s="22" t="s">
        <v>279</v>
      </c>
      <c r="S273" s="22" t="s">
        <v>280</v>
      </c>
      <c r="T273" s="22">
        <v>6.67</v>
      </c>
      <c r="U273" s="22">
        <v>44.53</v>
      </c>
      <c r="W273" s="34">
        <v>81.42</v>
      </c>
      <c r="X273" s="34">
        <v>0.17</v>
      </c>
      <c r="Y273" s="34">
        <v>10.26</v>
      </c>
      <c r="Z273" s="34">
        <v>1.32</v>
      </c>
      <c r="AA273" s="34">
        <v>0.09</v>
      </c>
      <c r="AB273" s="34">
        <v>0.18</v>
      </c>
      <c r="AC273" s="34">
        <v>0.18</v>
      </c>
      <c r="AD273" s="34">
        <v>0.32</v>
      </c>
      <c r="AE273" s="34">
        <v>3.59</v>
      </c>
      <c r="AF273" s="34">
        <v>0.02</v>
      </c>
      <c r="AG273" s="34">
        <v>2.48</v>
      </c>
      <c r="AI273" s="34">
        <v>0.01</v>
      </c>
      <c r="AM273" s="34">
        <v>0.51</v>
      </c>
      <c r="AO273" s="34">
        <f t="shared" si="21"/>
        <v>100.55000000000003</v>
      </c>
      <c r="AU273" s="34">
        <v>1.2999999999999999E-2</v>
      </c>
      <c r="AV273" s="34">
        <v>0.5</v>
      </c>
      <c r="AW273" s="34">
        <v>10.8</v>
      </c>
      <c r="AY273" s="34">
        <v>69.599999999999994</v>
      </c>
      <c r="BA273" s="34">
        <v>0.37</v>
      </c>
      <c r="BC273" s="34" t="s">
        <v>82</v>
      </c>
      <c r="BD273" s="34">
        <v>2</v>
      </c>
      <c r="BE273" s="34">
        <v>20</v>
      </c>
      <c r="BF273" s="34">
        <v>11.9</v>
      </c>
      <c r="BG273" s="34">
        <v>5</v>
      </c>
      <c r="BH273" s="34">
        <v>19.7</v>
      </c>
      <c r="BI273" s="34" t="s">
        <v>83</v>
      </c>
      <c r="BJ273" s="34">
        <v>5.0999999999999996</v>
      </c>
      <c r="BK273" s="34">
        <v>9.9000000000000005E-2</v>
      </c>
      <c r="BL273" s="34">
        <v>3.3000000000000002E-2</v>
      </c>
      <c r="BM273" s="34">
        <v>50</v>
      </c>
      <c r="BN273" s="34">
        <v>11</v>
      </c>
      <c r="BO273" s="34">
        <v>29.4</v>
      </c>
      <c r="BP273" s="34">
        <v>6</v>
      </c>
      <c r="BQ273" s="34">
        <v>28</v>
      </c>
      <c r="BR273" s="34">
        <v>217</v>
      </c>
      <c r="BS273" s="39" t="s">
        <v>134</v>
      </c>
      <c r="BT273" s="34">
        <v>1.21</v>
      </c>
      <c r="BU273" s="34">
        <v>0.6</v>
      </c>
      <c r="BV273" s="34" t="s">
        <v>124</v>
      </c>
      <c r="BW273" s="34">
        <v>3</v>
      </c>
      <c r="BX273" s="34">
        <v>65.8</v>
      </c>
      <c r="BY273" s="34">
        <v>2.1</v>
      </c>
      <c r="BZ273" s="34" t="s">
        <v>120</v>
      </c>
      <c r="CA273" s="34">
        <v>21.1</v>
      </c>
      <c r="CB273" s="34">
        <v>0.24</v>
      </c>
      <c r="CC273" s="34">
        <v>5.49</v>
      </c>
      <c r="CD273" s="34">
        <v>12</v>
      </c>
      <c r="CE273" s="34">
        <v>6</v>
      </c>
      <c r="CF273" s="34">
        <v>42.1</v>
      </c>
      <c r="CG273" s="34">
        <v>127</v>
      </c>
      <c r="CH273" s="34">
        <v>48</v>
      </c>
      <c r="CI273" s="34">
        <v>26.4</v>
      </c>
      <c r="CJ273" s="34">
        <v>60</v>
      </c>
      <c r="CK273" s="34">
        <v>5.71</v>
      </c>
      <c r="CL273" s="34">
        <v>19.899999999999999</v>
      </c>
      <c r="CM273" s="34">
        <v>4.49</v>
      </c>
      <c r="CN273" s="34">
        <v>0.38</v>
      </c>
      <c r="CO273" s="34">
        <v>4.53</v>
      </c>
      <c r="CP273" s="34">
        <v>0.86</v>
      </c>
      <c r="CQ273" s="34">
        <v>6.03</v>
      </c>
      <c r="CR273" s="34">
        <v>1.35</v>
      </c>
      <c r="CS273" s="34">
        <v>4.29</v>
      </c>
      <c r="CT273" s="34">
        <v>0.7</v>
      </c>
      <c r="CU273" s="34">
        <v>4.74</v>
      </c>
      <c r="CV273" s="34">
        <v>0.73</v>
      </c>
      <c r="CW273" s="34">
        <f t="shared" si="23"/>
        <v>140.10999999999996</v>
      </c>
    </row>
    <row r="274" spans="1:101" ht="14.25" customHeight="1" x14ac:dyDescent="0.35">
      <c r="A274" s="22" t="s">
        <v>281</v>
      </c>
      <c r="B274" s="22" t="s">
        <v>210</v>
      </c>
      <c r="C274" s="22" t="s">
        <v>2333</v>
      </c>
      <c r="D274" s="22" t="s">
        <v>1709</v>
      </c>
      <c r="F274" s="71">
        <v>43119</v>
      </c>
      <c r="G274" s="22" t="s">
        <v>1348</v>
      </c>
      <c r="H274" s="22">
        <v>33.805841000000001</v>
      </c>
      <c r="I274" s="22">
        <v>-107.398923</v>
      </c>
      <c r="J274" s="22" t="s">
        <v>873</v>
      </c>
      <c r="K274" s="22" t="s">
        <v>880</v>
      </c>
      <c r="L274" s="22" t="s">
        <v>878</v>
      </c>
      <c r="Q274" s="22" t="s">
        <v>87</v>
      </c>
      <c r="S274" s="22" t="s">
        <v>282</v>
      </c>
      <c r="T274" s="22">
        <v>8.17</v>
      </c>
      <c r="U274" s="22">
        <v>222</v>
      </c>
      <c r="W274" s="34">
        <v>75.36</v>
      </c>
      <c r="X274" s="34">
        <v>0.31</v>
      </c>
      <c r="Y274" s="34">
        <v>12.06</v>
      </c>
      <c r="Z274" s="34">
        <v>1.81</v>
      </c>
      <c r="AA274" s="34">
        <v>0.1</v>
      </c>
      <c r="AB274" s="34">
        <v>0.42</v>
      </c>
      <c r="AC274" s="34">
        <v>0.54</v>
      </c>
      <c r="AD274" s="34">
        <v>2.46</v>
      </c>
      <c r="AE274" s="34">
        <v>4.4400000000000004</v>
      </c>
      <c r="AF274" s="34">
        <v>0.03</v>
      </c>
      <c r="AG274" s="34">
        <v>1.73</v>
      </c>
      <c r="AI274" s="34" t="s">
        <v>120</v>
      </c>
      <c r="AM274" s="34">
        <v>0.35</v>
      </c>
      <c r="AO274" s="34">
        <f t="shared" si="21"/>
        <v>99.61</v>
      </c>
      <c r="AU274" s="34">
        <v>3.4000000000000002E-2</v>
      </c>
      <c r="AV274" s="34">
        <v>0.7</v>
      </c>
      <c r="AW274" s="34">
        <v>3.5</v>
      </c>
      <c r="AY274" s="34">
        <v>216</v>
      </c>
      <c r="BA274" s="34">
        <v>0.19</v>
      </c>
      <c r="BC274" s="34" t="s">
        <v>82</v>
      </c>
      <c r="BD274" s="34">
        <v>3</v>
      </c>
      <c r="BE274" s="34">
        <v>30</v>
      </c>
      <c r="BF274" s="34">
        <v>5.53</v>
      </c>
      <c r="BG274" s="34">
        <v>7</v>
      </c>
      <c r="BH274" s="34">
        <v>17.899999999999999</v>
      </c>
      <c r="BI274" s="34" t="s">
        <v>83</v>
      </c>
      <c r="BJ274" s="34">
        <v>7.9</v>
      </c>
      <c r="BK274" s="34">
        <v>2.9000000000000001E-2</v>
      </c>
      <c r="BL274" s="39">
        <v>2.8000000000000001E-2</v>
      </c>
      <c r="BM274" s="34">
        <v>30</v>
      </c>
      <c r="BN274" s="34">
        <v>1</v>
      </c>
      <c r="BO274" s="34">
        <v>28.9</v>
      </c>
      <c r="BP274" s="34">
        <v>6</v>
      </c>
      <c r="BQ274" s="34">
        <v>22</v>
      </c>
      <c r="BR274" s="34">
        <v>207</v>
      </c>
      <c r="BS274" s="39" t="s">
        <v>134</v>
      </c>
      <c r="BT274" s="34">
        <v>0.95</v>
      </c>
      <c r="BU274" s="34">
        <v>3</v>
      </c>
      <c r="BV274" s="34" t="s">
        <v>124</v>
      </c>
      <c r="BW274" s="34">
        <v>3</v>
      </c>
      <c r="BX274" s="34">
        <v>65.8</v>
      </c>
      <c r="BY274" s="34">
        <v>2</v>
      </c>
      <c r="BZ274" s="34" t="s">
        <v>120</v>
      </c>
      <c r="CA274" s="34">
        <v>18.600000000000001</v>
      </c>
      <c r="CB274" s="34">
        <v>0.09</v>
      </c>
      <c r="CC274" s="34">
        <v>4.59</v>
      </c>
      <c r="CD274" s="34">
        <v>23</v>
      </c>
      <c r="CE274" s="34">
        <v>3</v>
      </c>
      <c r="CF274" s="34">
        <v>47.7</v>
      </c>
      <c r="CG274" s="34">
        <v>223</v>
      </c>
      <c r="CH274" s="34">
        <v>54</v>
      </c>
      <c r="CI274" s="34">
        <v>33.799999999999997</v>
      </c>
      <c r="CJ274" s="34">
        <v>73.3</v>
      </c>
      <c r="CK274" s="34">
        <v>8.49</v>
      </c>
      <c r="CL274" s="34">
        <v>30.6</v>
      </c>
      <c r="CM274" s="34">
        <v>7.59</v>
      </c>
      <c r="CN274" s="34">
        <v>0.61</v>
      </c>
      <c r="CO274" s="34">
        <v>6.72</v>
      </c>
      <c r="CP274" s="34">
        <v>1.22</v>
      </c>
      <c r="CQ274" s="34">
        <v>7.58</v>
      </c>
      <c r="CR274" s="34">
        <v>1.61</v>
      </c>
      <c r="CS274" s="34">
        <v>5.21</v>
      </c>
      <c r="CT274" s="34">
        <v>0.79</v>
      </c>
      <c r="CU274" s="34">
        <v>5.03</v>
      </c>
      <c r="CV274" s="34">
        <v>0.71</v>
      </c>
      <c r="CW274" s="34">
        <f t="shared" si="23"/>
        <v>183.26000000000005</v>
      </c>
    </row>
    <row r="275" spans="1:101" ht="14.25" customHeight="1" x14ac:dyDescent="0.35">
      <c r="A275" s="22" t="s">
        <v>283</v>
      </c>
      <c r="B275" s="22" t="s">
        <v>210</v>
      </c>
      <c r="C275" s="22" t="s">
        <v>2333</v>
      </c>
      <c r="D275" s="22" t="s">
        <v>1709</v>
      </c>
      <c r="F275" s="71">
        <v>43186</v>
      </c>
      <c r="G275" s="22" t="s">
        <v>1354</v>
      </c>
      <c r="H275" s="22">
        <v>33.798873999999998</v>
      </c>
      <c r="I275" s="22">
        <v>-107.420036</v>
      </c>
      <c r="J275" s="22" t="s">
        <v>873</v>
      </c>
      <c r="K275" s="22" t="s">
        <v>880</v>
      </c>
      <c r="L275" s="22" t="s">
        <v>878</v>
      </c>
      <c r="Q275" s="22" t="s">
        <v>87</v>
      </c>
      <c r="S275" s="22" t="s">
        <v>284</v>
      </c>
      <c r="T275" s="22">
        <v>6.56</v>
      </c>
      <c r="U275" s="22">
        <v>36.619999999999997</v>
      </c>
      <c r="W275" s="34">
        <v>77.36</v>
      </c>
      <c r="X275" s="34">
        <v>0.19</v>
      </c>
      <c r="Y275" s="34">
        <v>11.88</v>
      </c>
      <c r="Z275" s="34">
        <v>1.24</v>
      </c>
      <c r="AA275" s="34">
        <v>0.23</v>
      </c>
      <c r="AB275" s="34">
        <v>0.31</v>
      </c>
      <c r="AC275" s="34">
        <v>0.36</v>
      </c>
      <c r="AD275" s="34">
        <v>0.66</v>
      </c>
      <c r="AE275" s="34">
        <v>4.8899999999999997</v>
      </c>
      <c r="AF275" s="34">
        <v>0.02</v>
      </c>
      <c r="AG275" s="34">
        <v>2.23</v>
      </c>
      <c r="AI275" s="34" t="s">
        <v>120</v>
      </c>
      <c r="AM275" s="34">
        <v>0.21</v>
      </c>
      <c r="AO275" s="34">
        <f t="shared" si="21"/>
        <v>99.579999999999984</v>
      </c>
      <c r="AU275" s="34">
        <v>1E-3</v>
      </c>
      <c r="AV275" s="34" t="s">
        <v>82</v>
      </c>
      <c r="AW275" s="34">
        <v>12.3</v>
      </c>
      <c r="AY275" s="34">
        <v>109</v>
      </c>
      <c r="BA275" s="34">
        <v>0.12</v>
      </c>
      <c r="BC275" s="34" t="s">
        <v>82</v>
      </c>
      <c r="BD275" s="34">
        <v>2</v>
      </c>
      <c r="BE275" s="34">
        <v>10</v>
      </c>
      <c r="BF275" s="34">
        <v>12.6</v>
      </c>
      <c r="BG275" s="34">
        <v>3</v>
      </c>
      <c r="BH275" s="34">
        <v>19.3</v>
      </c>
      <c r="BI275" s="34" t="s">
        <v>83</v>
      </c>
      <c r="BJ275" s="34">
        <v>6.5</v>
      </c>
      <c r="BK275" s="34">
        <v>0.16300000000000001</v>
      </c>
      <c r="BL275" s="39">
        <v>0.03</v>
      </c>
      <c r="BM275" s="34">
        <v>50</v>
      </c>
      <c r="BN275" s="34">
        <v>3</v>
      </c>
      <c r="BO275" s="34">
        <v>30.3</v>
      </c>
      <c r="BP275" s="34" t="s">
        <v>121</v>
      </c>
      <c r="BQ275" s="34">
        <v>25</v>
      </c>
      <c r="BR275" s="34">
        <v>217</v>
      </c>
      <c r="BS275" s="39" t="s">
        <v>134</v>
      </c>
      <c r="BT275" s="34">
        <v>2.04</v>
      </c>
      <c r="BU275" s="34">
        <v>0.8</v>
      </c>
      <c r="BV275" s="34" t="s">
        <v>124</v>
      </c>
      <c r="BW275" s="34">
        <v>3</v>
      </c>
      <c r="BX275" s="34">
        <v>56.4</v>
      </c>
      <c r="BY275" s="34">
        <v>2.2999999999999998</v>
      </c>
      <c r="BZ275" s="34">
        <v>0.01</v>
      </c>
      <c r="CA275" s="34">
        <v>22.3</v>
      </c>
      <c r="CB275" s="34">
        <v>0.18</v>
      </c>
      <c r="CC275" s="34">
        <v>6.1</v>
      </c>
      <c r="CD275" s="34">
        <v>11</v>
      </c>
      <c r="CE275" s="34">
        <v>8</v>
      </c>
      <c r="CF275" s="34">
        <v>56</v>
      </c>
      <c r="CG275" s="34">
        <v>177</v>
      </c>
      <c r="CH275" s="34">
        <v>53</v>
      </c>
      <c r="CI275" s="34">
        <v>36.4</v>
      </c>
      <c r="CJ275" s="34">
        <v>76.2</v>
      </c>
      <c r="CK275" s="34">
        <v>9.15</v>
      </c>
      <c r="CL275" s="34">
        <v>34.200000000000003</v>
      </c>
      <c r="CM275" s="34">
        <v>7.3</v>
      </c>
      <c r="CN275" s="34">
        <v>0.41</v>
      </c>
      <c r="CO275" s="34">
        <v>7.67</v>
      </c>
      <c r="CP275" s="34">
        <v>1.42</v>
      </c>
      <c r="CQ275" s="34">
        <v>9.77</v>
      </c>
      <c r="CR275" s="34">
        <v>2.0699999999999998</v>
      </c>
      <c r="CS275" s="34">
        <v>5.8</v>
      </c>
      <c r="CT275" s="34">
        <v>0.9</v>
      </c>
      <c r="CU275" s="34">
        <v>5.69</v>
      </c>
      <c r="CV275" s="34">
        <v>0.83</v>
      </c>
      <c r="CW275" s="34">
        <f t="shared" si="23"/>
        <v>197.81</v>
      </c>
    </row>
    <row r="276" spans="1:101" ht="14.25" customHeight="1" x14ac:dyDescent="0.35">
      <c r="A276" s="22" t="s">
        <v>285</v>
      </c>
      <c r="B276" s="22" t="s">
        <v>210</v>
      </c>
      <c r="C276" s="22" t="s">
        <v>2335</v>
      </c>
      <c r="D276" s="22" t="s">
        <v>1709</v>
      </c>
      <c r="F276" s="71">
        <v>43119</v>
      </c>
      <c r="G276" s="22" t="s">
        <v>1348</v>
      </c>
      <c r="H276" s="22">
        <v>34.127926000000002</v>
      </c>
      <c r="I276" s="22">
        <v>-107.30157</v>
      </c>
      <c r="J276" s="22" t="s">
        <v>873</v>
      </c>
      <c r="K276" s="22" t="s">
        <v>880</v>
      </c>
      <c r="L276" s="22" t="s">
        <v>878</v>
      </c>
      <c r="Q276" s="22" t="s">
        <v>87</v>
      </c>
      <c r="S276" s="22" t="s">
        <v>286</v>
      </c>
      <c r="T276" s="22">
        <v>8.5500000000000007</v>
      </c>
      <c r="U276" s="22">
        <v>67.78</v>
      </c>
      <c r="W276" s="34">
        <v>46.54</v>
      </c>
      <c r="X276" s="34">
        <v>0.99</v>
      </c>
      <c r="Y276" s="34">
        <v>12.12</v>
      </c>
      <c r="Z276" s="34">
        <v>7.99</v>
      </c>
      <c r="AA276" s="34">
        <v>0.22</v>
      </c>
      <c r="AB276" s="34">
        <v>2.97</v>
      </c>
      <c r="AC276" s="34">
        <v>11.1</v>
      </c>
      <c r="AD276" s="34">
        <v>2.4700000000000002</v>
      </c>
      <c r="AE276" s="34">
        <v>3.38</v>
      </c>
      <c r="AF276" s="34">
        <v>0.48</v>
      </c>
      <c r="AG276" s="34">
        <v>9.61</v>
      </c>
      <c r="AI276" s="34">
        <v>0.13</v>
      </c>
      <c r="AM276" s="34">
        <v>2.5099999999999998</v>
      </c>
      <c r="AO276" s="34">
        <f t="shared" ref="AO276:AO297" si="24">SUM(W276:AN276)</f>
        <v>100.50999999999999</v>
      </c>
      <c r="AU276" s="34">
        <v>0.26900000000000002</v>
      </c>
      <c r="AV276" s="34">
        <v>42</v>
      </c>
      <c r="AW276" s="34">
        <v>24.6</v>
      </c>
      <c r="AY276" s="34">
        <v>7500</v>
      </c>
      <c r="BA276" s="34">
        <v>0.09</v>
      </c>
      <c r="BC276" s="34">
        <v>1.6</v>
      </c>
      <c r="BD276" s="34">
        <v>36</v>
      </c>
      <c r="BE276" s="34">
        <v>340</v>
      </c>
      <c r="BF276" s="34">
        <v>3.9</v>
      </c>
      <c r="BG276" s="34">
        <v>949</v>
      </c>
      <c r="BH276" s="34">
        <v>15.6</v>
      </c>
      <c r="BI276" s="34" t="s">
        <v>83</v>
      </c>
      <c r="BJ276" s="34">
        <v>4.8</v>
      </c>
      <c r="BK276" s="34">
        <v>9.9000000000000005E-2</v>
      </c>
      <c r="BL276" s="34">
        <v>4.3999999999999997E-2</v>
      </c>
      <c r="BM276" s="34">
        <v>30</v>
      </c>
      <c r="BN276" s="34" t="s">
        <v>121</v>
      </c>
      <c r="BO276" s="34">
        <v>12.2</v>
      </c>
      <c r="BP276" s="34">
        <v>139</v>
      </c>
      <c r="BQ276" s="34">
        <v>391</v>
      </c>
      <c r="BR276" s="34">
        <v>124.5</v>
      </c>
      <c r="BS276" s="39">
        <v>1E-3</v>
      </c>
      <c r="BT276" s="34">
        <v>4.07</v>
      </c>
      <c r="BU276" s="34">
        <v>15</v>
      </c>
      <c r="BV276" s="34">
        <v>0.3</v>
      </c>
      <c r="BW276" s="34">
        <v>1</v>
      </c>
      <c r="BX276" s="34">
        <v>730</v>
      </c>
      <c r="BY276" s="34">
        <v>0.6</v>
      </c>
      <c r="BZ276" s="34">
        <v>0.02</v>
      </c>
      <c r="CA276" s="34">
        <v>6.99</v>
      </c>
      <c r="CB276" s="34">
        <v>0.1</v>
      </c>
      <c r="CC276" s="34">
        <v>2.73</v>
      </c>
      <c r="CD276" s="34">
        <v>273</v>
      </c>
      <c r="CE276" s="34">
        <v>11</v>
      </c>
      <c r="CF276" s="34">
        <v>23.3</v>
      </c>
      <c r="CG276" s="34">
        <v>184</v>
      </c>
      <c r="CH276" s="34">
        <v>361</v>
      </c>
      <c r="CI276" s="34">
        <v>41.7</v>
      </c>
      <c r="CJ276" s="34">
        <v>88</v>
      </c>
      <c r="CK276" s="34">
        <v>10.7</v>
      </c>
      <c r="CL276" s="34">
        <v>43</v>
      </c>
      <c r="CM276" s="34">
        <v>8.41</v>
      </c>
      <c r="CN276" s="34">
        <v>2.16</v>
      </c>
      <c r="CO276" s="34">
        <v>6.53</v>
      </c>
      <c r="CP276" s="34">
        <v>0.84</v>
      </c>
      <c r="CQ276" s="34">
        <v>4.18</v>
      </c>
      <c r="CR276" s="34">
        <v>0.79</v>
      </c>
      <c r="CS276" s="34">
        <v>2.31</v>
      </c>
      <c r="CT276" s="34">
        <v>0.34</v>
      </c>
      <c r="CU276" s="34">
        <v>1.99</v>
      </c>
      <c r="CV276" s="34">
        <v>0.31</v>
      </c>
      <c r="CW276" s="34">
        <f t="shared" ref="CW276:CW297" si="25">SUM(CI276:CV276)</f>
        <v>211.26</v>
      </c>
    </row>
    <row r="277" spans="1:101" ht="14.25" customHeight="1" x14ac:dyDescent="0.35">
      <c r="A277" s="22" t="s">
        <v>287</v>
      </c>
      <c r="B277" s="22" t="s">
        <v>210</v>
      </c>
      <c r="C277" s="22" t="s">
        <v>2335</v>
      </c>
      <c r="D277" s="22" t="s">
        <v>1709</v>
      </c>
      <c r="F277" s="71">
        <v>43120</v>
      </c>
      <c r="G277" s="22" t="s">
        <v>1350</v>
      </c>
      <c r="H277" s="22">
        <v>34.127926000000002</v>
      </c>
      <c r="I277" s="22">
        <v>-107.30157</v>
      </c>
      <c r="J277" s="22" t="s">
        <v>873</v>
      </c>
      <c r="K277" s="22" t="s">
        <v>880</v>
      </c>
      <c r="L277" s="22" t="s">
        <v>878</v>
      </c>
      <c r="Q277" s="22" t="s">
        <v>288</v>
      </c>
      <c r="S277" s="22" t="s">
        <v>286</v>
      </c>
      <c r="W277" s="34">
        <v>50.18</v>
      </c>
      <c r="X277" s="34">
        <v>0.45</v>
      </c>
      <c r="Y277" s="34">
        <v>5.57</v>
      </c>
      <c r="Z277" s="34">
        <v>14.83</v>
      </c>
      <c r="AA277" s="34">
        <v>0.14000000000000001</v>
      </c>
      <c r="AB277" s="34">
        <v>0.3</v>
      </c>
      <c r="AC277" s="34">
        <v>2.84</v>
      </c>
      <c r="AD277" s="34">
        <v>0.75</v>
      </c>
      <c r="AE277" s="34">
        <v>3.35</v>
      </c>
      <c r="AF277" s="34">
        <v>0.27</v>
      </c>
      <c r="AG277" s="34">
        <v>5.1100000000000003</v>
      </c>
      <c r="AI277" s="34">
        <v>1.27</v>
      </c>
      <c r="AM277" s="34">
        <v>0.6</v>
      </c>
      <c r="AO277" s="34">
        <f t="shared" si="24"/>
        <v>85.659999999999982</v>
      </c>
      <c r="AU277" s="34">
        <v>9.0299999999999994</v>
      </c>
      <c r="AV277" s="34">
        <v>530</v>
      </c>
      <c r="AW277" s="34">
        <v>248</v>
      </c>
      <c r="AY277" s="34" t="s">
        <v>141</v>
      </c>
      <c r="BA277" s="34">
        <v>0.44</v>
      </c>
      <c r="BC277" s="34">
        <v>14.7</v>
      </c>
      <c r="BD277" s="34">
        <v>42</v>
      </c>
      <c r="BE277" s="34">
        <v>370</v>
      </c>
      <c r="BF277" s="34">
        <v>1.99</v>
      </c>
      <c r="BG277" s="34">
        <v>50400</v>
      </c>
      <c r="BH277" s="34">
        <v>16.399999999999999</v>
      </c>
      <c r="BI277" s="34">
        <v>6</v>
      </c>
      <c r="BJ277" s="34">
        <v>1.9</v>
      </c>
      <c r="BK277" s="34">
        <v>2.83</v>
      </c>
      <c r="BL277" s="39">
        <v>7.6999999999999999E-2</v>
      </c>
      <c r="BM277" s="34">
        <v>40</v>
      </c>
      <c r="BN277" s="34">
        <v>3</v>
      </c>
      <c r="BO277" s="34">
        <v>5.5</v>
      </c>
      <c r="BP277" s="34">
        <v>89</v>
      </c>
      <c r="BQ277" s="34">
        <v>1705</v>
      </c>
      <c r="BR277" s="34">
        <v>146.5</v>
      </c>
      <c r="BS277" s="39" t="s">
        <v>134</v>
      </c>
      <c r="BT277" s="34">
        <v>108.5</v>
      </c>
      <c r="BU277" s="34">
        <v>8</v>
      </c>
      <c r="BV277" s="34">
        <v>0.7</v>
      </c>
      <c r="BW277" s="34">
        <v>1</v>
      </c>
      <c r="BX277" s="34">
        <v>1430</v>
      </c>
      <c r="BY277" s="34">
        <v>0.3</v>
      </c>
      <c r="BZ277" s="34">
        <v>0.02</v>
      </c>
      <c r="CA277" s="34">
        <v>2.9</v>
      </c>
      <c r="CB277" s="34">
        <v>0.06</v>
      </c>
      <c r="CC277" s="34">
        <v>19.5</v>
      </c>
      <c r="CD277" s="34">
        <v>566</v>
      </c>
      <c r="CE277" s="34">
        <v>40</v>
      </c>
      <c r="CF277" s="34">
        <v>12.3</v>
      </c>
      <c r="CG277" s="34">
        <v>76</v>
      </c>
      <c r="CH277" s="34">
        <v>4940</v>
      </c>
      <c r="CI277" s="34">
        <v>20.2</v>
      </c>
      <c r="CJ277" s="34">
        <v>38.1</v>
      </c>
      <c r="CK277" s="34">
        <v>4.88</v>
      </c>
      <c r="CL277" s="34">
        <v>19.899999999999999</v>
      </c>
      <c r="CM277" s="34">
        <v>4.22</v>
      </c>
      <c r="CN277" s="34">
        <v>0.15</v>
      </c>
      <c r="CO277" s="34">
        <v>3.2</v>
      </c>
      <c r="CP277" s="34">
        <v>0.43</v>
      </c>
      <c r="CQ277" s="34">
        <v>2.2599999999999998</v>
      </c>
      <c r="CR277" s="34">
        <v>0.41</v>
      </c>
      <c r="CS277" s="34">
        <v>1.21</v>
      </c>
      <c r="CT277" s="34">
        <v>0.15</v>
      </c>
      <c r="CU277" s="34">
        <v>0.99</v>
      </c>
      <c r="CV277" s="34">
        <v>0.17</v>
      </c>
      <c r="CW277" s="34">
        <f t="shared" si="25"/>
        <v>96.27000000000001</v>
      </c>
    </row>
    <row r="278" spans="1:101" ht="14.25" customHeight="1" x14ac:dyDescent="0.35">
      <c r="A278" s="22" t="s">
        <v>289</v>
      </c>
      <c r="B278" s="22" t="s">
        <v>210</v>
      </c>
      <c r="C278" s="22" t="s">
        <v>2335</v>
      </c>
      <c r="D278" s="22" t="s">
        <v>1709</v>
      </c>
      <c r="F278" s="71">
        <v>43120</v>
      </c>
      <c r="G278" s="22" t="s">
        <v>1350</v>
      </c>
      <c r="H278" s="22">
        <v>34.125363</v>
      </c>
      <c r="I278" s="22">
        <v>-107.300276</v>
      </c>
      <c r="J278" s="22" t="s">
        <v>873</v>
      </c>
      <c r="K278" s="22" t="s">
        <v>880</v>
      </c>
      <c r="L278" s="22" t="s">
        <v>878</v>
      </c>
      <c r="Q278" s="22" t="s">
        <v>116</v>
      </c>
      <c r="S278" s="22" t="s">
        <v>290</v>
      </c>
      <c r="W278" s="34">
        <v>49.47</v>
      </c>
      <c r="X278" s="34">
        <v>0.65</v>
      </c>
      <c r="Y278" s="34">
        <v>7.7</v>
      </c>
      <c r="Z278" s="34">
        <v>5.79</v>
      </c>
      <c r="AA278" s="34">
        <v>0.19</v>
      </c>
      <c r="AB278" s="34">
        <v>0.32</v>
      </c>
      <c r="AC278" s="34">
        <v>11</v>
      </c>
      <c r="AD278" s="34">
        <v>0.84</v>
      </c>
      <c r="AE278" s="34">
        <v>5.16</v>
      </c>
      <c r="AF278" s="34">
        <v>0.31</v>
      </c>
      <c r="AG278" s="34">
        <v>9.98</v>
      </c>
      <c r="AI278" s="34">
        <v>0.88</v>
      </c>
      <c r="AM278" s="34">
        <v>2.34</v>
      </c>
      <c r="AO278" s="34">
        <f t="shared" si="24"/>
        <v>94.63</v>
      </c>
      <c r="AU278" s="34">
        <v>0.10100000000000001</v>
      </c>
      <c r="AV278" s="34">
        <v>206</v>
      </c>
      <c r="AW278" s="34">
        <v>24.9</v>
      </c>
      <c r="AY278" s="34" t="s">
        <v>141</v>
      </c>
      <c r="BA278" s="34">
        <v>0.06</v>
      </c>
      <c r="BC278" s="34">
        <v>4.3</v>
      </c>
      <c r="BD278" s="34">
        <v>39</v>
      </c>
      <c r="BE278" s="34">
        <v>230</v>
      </c>
      <c r="BF278" s="34">
        <v>1.57</v>
      </c>
      <c r="BG278" s="34">
        <v>23200</v>
      </c>
      <c r="BH278" s="34">
        <v>8.9</v>
      </c>
      <c r="BI278" s="34" t="s">
        <v>83</v>
      </c>
      <c r="BJ278" s="34">
        <v>2.6</v>
      </c>
      <c r="BK278" s="34">
        <v>0.157</v>
      </c>
      <c r="BL278" s="39">
        <v>2.7E-2</v>
      </c>
      <c r="BM278" s="34">
        <v>30</v>
      </c>
      <c r="BN278" s="34">
        <v>1</v>
      </c>
      <c r="BO278" s="34">
        <v>7</v>
      </c>
      <c r="BP278" s="34">
        <v>96</v>
      </c>
      <c r="BQ278" s="34">
        <v>323</v>
      </c>
      <c r="BR278" s="34">
        <v>192.5</v>
      </c>
      <c r="BS278" s="39" t="s">
        <v>134</v>
      </c>
      <c r="BT278" s="34">
        <v>7.81</v>
      </c>
      <c r="BU278" s="34">
        <v>8</v>
      </c>
      <c r="BV278" s="34">
        <v>0.2</v>
      </c>
      <c r="BW278" s="34">
        <v>1</v>
      </c>
      <c r="BX278" s="34">
        <v>1130</v>
      </c>
      <c r="BY278" s="34">
        <v>0.4</v>
      </c>
      <c r="BZ278" s="34">
        <v>0.01</v>
      </c>
      <c r="CA278" s="34">
        <v>3.68</v>
      </c>
      <c r="CB278" s="34">
        <v>7.0000000000000007E-2</v>
      </c>
      <c r="CC278" s="34">
        <v>3.93</v>
      </c>
      <c r="CD278" s="34">
        <v>132</v>
      </c>
      <c r="CE278" s="34">
        <v>15</v>
      </c>
      <c r="CF278" s="34">
        <v>19.100000000000001</v>
      </c>
      <c r="CG278" s="34">
        <v>105</v>
      </c>
      <c r="CH278" s="34">
        <v>896</v>
      </c>
      <c r="CI278" s="34">
        <v>28.8</v>
      </c>
      <c r="CJ278" s="34">
        <v>58.3</v>
      </c>
      <c r="CK278" s="34">
        <v>7.05</v>
      </c>
      <c r="CL278" s="34">
        <v>27.9</v>
      </c>
      <c r="CM278" s="34">
        <v>5.86</v>
      </c>
      <c r="CN278" s="34">
        <v>1.21</v>
      </c>
      <c r="CO278" s="34">
        <v>4.57</v>
      </c>
      <c r="CP278" s="34">
        <v>0.65</v>
      </c>
      <c r="CQ278" s="34">
        <v>3.34</v>
      </c>
      <c r="CR278" s="34">
        <v>0.61</v>
      </c>
      <c r="CS278" s="34">
        <v>1.66</v>
      </c>
      <c r="CT278" s="34">
        <v>0.21</v>
      </c>
      <c r="CU278" s="34">
        <v>1.42</v>
      </c>
      <c r="CV278" s="34">
        <v>0.2</v>
      </c>
      <c r="CW278" s="34">
        <f t="shared" si="25"/>
        <v>141.77999999999997</v>
      </c>
    </row>
    <row r="279" spans="1:101" ht="14.25" customHeight="1" x14ac:dyDescent="0.35">
      <c r="A279" s="22" t="s">
        <v>3437</v>
      </c>
      <c r="B279" s="22" t="s">
        <v>210</v>
      </c>
      <c r="C279" s="22" t="s">
        <v>2335</v>
      </c>
      <c r="D279" s="22" t="s">
        <v>1709</v>
      </c>
      <c r="F279" s="71">
        <v>43200</v>
      </c>
      <c r="G279" s="22" t="s">
        <v>1351</v>
      </c>
      <c r="H279" s="22">
        <v>34.12818</v>
      </c>
      <c r="I279" s="22">
        <v>-107.30843</v>
      </c>
      <c r="J279" s="22" t="s">
        <v>873</v>
      </c>
      <c r="K279" s="22" t="s">
        <v>880</v>
      </c>
      <c r="L279" s="22" t="s">
        <v>878</v>
      </c>
      <c r="Q279" s="22" t="s">
        <v>291</v>
      </c>
      <c r="W279" s="34">
        <v>58.15</v>
      </c>
      <c r="X279" s="34">
        <v>1.5</v>
      </c>
      <c r="Y279" s="34">
        <v>13.78</v>
      </c>
      <c r="Z279" s="34">
        <v>8.34</v>
      </c>
      <c r="AA279" s="34">
        <v>0.03</v>
      </c>
      <c r="AB279" s="34">
        <v>0.42</v>
      </c>
      <c r="AC279" s="34">
        <v>0.84</v>
      </c>
      <c r="AD279" s="34">
        <v>0.56000000000000005</v>
      </c>
      <c r="AE279" s="34">
        <v>9.19</v>
      </c>
      <c r="AF279" s="34">
        <v>0.56999999999999995</v>
      </c>
      <c r="AG279" s="34">
        <v>2.19</v>
      </c>
      <c r="AI279" s="34">
        <v>0.14000000000000001</v>
      </c>
      <c r="AM279" s="34">
        <v>0.08</v>
      </c>
      <c r="AO279" s="34">
        <f t="shared" si="24"/>
        <v>95.789999999999992</v>
      </c>
      <c r="AU279" s="34">
        <v>0.45900000000000002</v>
      </c>
      <c r="AV279" s="34">
        <v>538</v>
      </c>
      <c r="AW279" s="34">
        <v>6.9</v>
      </c>
      <c r="AY279" s="34">
        <v>1820</v>
      </c>
      <c r="BA279" s="34">
        <v>0.04</v>
      </c>
      <c r="BC279" s="34" t="s">
        <v>82</v>
      </c>
      <c r="BD279" s="34">
        <v>11</v>
      </c>
      <c r="BE279" s="34">
        <v>150</v>
      </c>
      <c r="BF279" s="34">
        <v>12.85</v>
      </c>
      <c r="BG279" s="34">
        <v>29000</v>
      </c>
      <c r="BH279" s="34">
        <v>19</v>
      </c>
      <c r="BI279" s="34" t="s">
        <v>83</v>
      </c>
      <c r="BJ279" s="34">
        <v>5.0999999999999996</v>
      </c>
      <c r="BK279" s="34">
        <v>0.115</v>
      </c>
      <c r="BL279" s="39">
        <v>3.4000000000000002E-2</v>
      </c>
      <c r="BM279" s="34">
        <v>20</v>
      </c>
      <c r="BN279" s="34">
        <v>1</v>
      </c>
      <c r="BO279" s="34">
        <v>11.1</v>
      </c>
      <c r="BP279" s="34">
        <v>45</v>
      </c>
      <c r="BQ279" s="34">
        <v>25</v>
      </c>
      <c r="BR279" s="34">
        <v>395</v>
      </c>
      <c r="BS279" s="39" t="s">
        <v>134</v>
      </c>
      <c r="BT279" s="34">
        <v>6.58</v>
      </c>
      <c r="BU279" s="34">
        <v>6.7</v>
      </c>
      <c r="BV279" s="34">
        <v>0.2</v>
      </c>
      <c r="BW279" s="34">
        <v>1</v>
      </c>
      <c r="BX279" s="34">
        <v>1045</v>
      </c>
      <c r="BY279" s="34">
        <v>0.6</v>
      </c>
      <c r="BZ279" s="34">
        <v>0.01</v>
      </c>
      <c r="CA279" s="34">
        <v>3.57</v>
      </c>
      <c r="CB279" s="34">
        <v>0.09</v>
      </c>
      <c r="CC279" s="34">
        <v>3.97</v>
      </c>
      <c r="CD279" s="34">
        <v>216</v>
      </c>
      <c r="CE279" s="34">
        <v>38</v>
      </c>
      <c r="CF279" s="34">
        <v>24.4</v>
      </c>
      <c r="CG279" s="34">
        <v>203</v>
      </c>
      <c r="CH279" s="34">
        <v>63</v>
      </c>
      <c r="CI279" s="34">
        <v>33.799999999999997</v>
      </c>
      <c r="CJ279" s="34">
        <v>70.3</v>
      </c>
      <c r="CK279" s="34">
        <v>8.99</v>
      </c>
      <c r="CL279" s="34">
        <v>37.1</v>
      </c>
      <c r="CM279" s="34">
        <v>6.95</v>
      </c>
      <c r="CN279" s="34">
        <v>1.76</v>
      </c>
      <c r="CO279" s="34">
        <v>6</v>
      </c>
      <c r="CP279" s="34">
        <v>0.83</v>
      </c>
      <c r="CQ279" s="34">
        <v>5.01</v>
      </c>
      <c r="CR279" s="34">
        <v>1.03</v>
      </c>
      <c r="CS279" s="34">
        <v>2.63</v>
      </c>
      <c r="CT279" s="34">
        <v>0.35</v>
      </c>
      <c r="CU279" s="34">
        <v>1.95</v>
      </c>
      <c r="CV279" s="34">
        <v>0.3</v>
      </c>
      <c r="CW279" s="34">
        <f t="shared" si="25"/>
        <v>176.99999999999997</v>
      </c>
    </row>
    <row r="280" spans="1:101" ht="14.25" customHeight="1" x14ac:dyDescent="0.35">
      <c r="A280" s="22" t="s">
        <v>3438</v>
      </c>
      <c r="B280" s="22" t="s">
        <v>210</v>
      </c>
      <c r="C280" s="22" t="s">
        <v>2335</v>
      </c>
      <c r="D280" s="22" t="s">
        <v>1709</v>
      </c>
      <c r="F280" s="71">
        <v>43186</v>
      </c>
      <c r="G280" s="22" t="s">
        <v>1354</v>
      </c>
      <c r="H280" s="22">
        <v>34.135016</v>
      </c>
      <c r="I280" s="22">
        <v>-107.304289</v>
      </c>
      <c r="J280" s="22" t="s">
        <v>873</v>
      </c>
      <c r="K280" s="22" t="s">
        <v>880</v>
      </c>
      <c r="L280" s="22" t="s">
        <v>878</v>
      </c>
      <c r="Q280" s="22" t="s">
        <v>87</v>
      </c>
      <c r="S280" s="22" t="s">
        <v>292</v>
      </c>
      <c r="T280" s="22">
        <v>8.7100000000000009</v>
      </c>
      <c r="U280" s="22">
        <v>97.67</v>
      </c>
      <c r="W280" s="34">
        <v>44.74</v>
      </c>
      <c r="X280" s="34">
        <v>0.99</v>
      </c>
      <c r="Y280" s="34">
        <v>11.64</v>
      </c>
      <c r="Z280" s="34">
        <v>6.91</v>
      </c>
      <c r="AA280" s="34">
        <v>0.14000000000000001</v>
      </c>
      <c r="AB280" s="34">
        <v>2.34</v>
      </c>
      <c r="AC280" s="34">
        <v>13.6</v>
      </c>
      <c r="AD280" s="34">
        <v>1.61</v>
      </c>
      <c r="AE280" s="34">
        <v>3.67</v>
      </c>
      <c r="AF280" s="34">
        <v>0.37</v>
      </c>
      <c r="AG280" s="34">
        <v>12.56</v>
      </c>
      <c r="AI280" s="34">
        <v>0.04</v>
      </c>
      <c r="AM280" s="34">
        <v>3.06</v>
      </c>
      <c r="AO280" s="34">
        <f t="shared" si="24"/>
        <v>101.67000000000002</v>
      </c>
      <c r="AU280" s="34">
        <v>0.01</v>
      </c>
      <c r="AV280" s="34">
        <v>3.7</v>
      </c>
      <c r="AW280" s="34">
        <v>7</v>
      </c>
      <c r="AY280" s="34">
        <v>2550</v>
      </c>
      <c r="BA280" s="34">
        <v>0.1</v>
      </c>
      <c r="BC280" s="34">
        <v>0.6</v>
      </c>
      <c r="BD280" s="34">
        <v>29</v>
      </c>
      <c r="BE280" s="34">
        <v>130</v>
      </c>
      <c r="BF280" s="34">
        <v>10.7</v>
      </c>
      <c r="BG280" s="34">
        <v>1270</v>
      </c>
      <c r="BH280" s="34">
        <v>17.7</v>
      </c>
      <c r="BI280" s="34" t="s">
        <v>83</v>
      </c>
      <c r="BJ280" s="34">
        <v>4.5999999999999996</v>
      </c>
      <c r="BK280" s="34">
        <v>5.0999999999999997E-2</v>
      </c>
      <c r="BL280" s="39">
        <v>3.5000000000000003E-2</v>
      </c>
      <c r="BM280" s="34">
        <v>40</v>
      </c>
      <c r="BN280" s="34">
        <v>1</v>
      </c>
      <c r="BO280" s="34">
        <v>8.9</v>
      </c>
      <c r="BP280" s="34">
        <v>86</v>
      </c>
      <c r="BQ280" s="34">
        <v>40</v>
      </c>
      <c r="BR280" s="34">
        <v>167</v>
      </c>
      <c r="BS280" s="39" t="s">
        <v>134</v>
      </c>
      <c r="BT280" s="34">
        <v>3.25</v>
      </c>
      <c r="BU280" s="34">
        <v>7.3</v>
      </c>
      <c r="BV280" s="34">
        <v>0.2</v>
      </c>
      <c r="BW280" s="34">
        <v>1</v>
      </c>
      <c r="BX280" s="34">
        <v>277</v>
      </c>
      <c r="BY280" s="34">
        <v>0.5</v>
      </c>
      <c r="BZ280" s="34">
        <v>0.01</v>
      </c>
      <c r="CA280" s="34">
        <v>5.98</v>
      </c>
      <c r="CB280" s="34">
        <v>0.14000000000000001</v>
      </c>
      <c r="CC280" s="34">
        <v>1.76</v>
      </c>
      <c r="CD280" s="34">
        <v>151</v>
      </c>
      <c r="CE280" s="34">
        <v>12</v>
      </c>
      <c r="CF280" s="34">
        <v>22.3</v>
      </c>
      <c r="CG280" s="34">
        <v>192</v>
      </c>
      <c r="CH280" s="34">
        <v>136</v>
      </c>
      <c r="CI280" s="34">
        <v>30</v>
      </c>
      <c r="CJ280" s="34">
        <v>63.4</v>
      </c>
      <c r="CK280" s="34">
        <v>7.51</v>
      </c>
      <c r="CL280" s="34">
        <v>30.7</v>
      </c>
      <c r="CM280" s="34">
        <v>6.16</v>
      </c>
      <c r="CN280" s="34">
        <v>1.53</v>
      </c>
      <c r="CO280" s="34">
        <v>5.16</v>
      </c>
      <c r="CP280" s="34">
        <v>0.74</v>
      </c>
      <c r="CQ280" s="34">
        <v>4.38</v>
      </c>
      <c r="CR280" s="34">
        <v>0.83</v>
      </c>
      <c r="CS280" s="34">
        <v>2.21</v>
      </c>
      <c r="CT280" s="34">
        <v>0.33</v>
      </c>
      <c r="CU280" s="34">
        <v>2.27</v>
      </c>
      <c r="CV280" s="34">
        <v>0.28999999999999998</v>
      </c>
      <c r="CW280" s="34">
        <f t="shared" si="25"/>
        <v>155.51000000000005</v>
      </c>
    </row>
    <row r="281" spans="1:101" ht="14.25" customHeight="1" x14ac:dyDescent="0.35">
      <c r="A281" s="22" t="s">
        <v>3439</v>
      </c>
      <c r="B281" s="22" t="s">
        <v>210</v>
      </c>
      <c r="C281" s="22" t="s">
        <v>2335</v>
      </c>
      <c r="D281" s="22" t="s">
        <v>1709</v>
      </c>
      <c r="F281" s="71">
        <v>43186</v>
      </c>
      <c r="G281" s="22" t="s">
        <v>1354</v>
      </c>
      <c r="H281" s="22">
        <v>34.135016</v>
      </c>
      <c r="I281" s="22">
        <v>-107.304289</v>
      </c>
      <c r="J281" s="22" t="s">
        <v>873</v>
      </c>
      <c r="K281" s="22" t="s">
        <v>880</v>
      </c>
      <c r="L281" s="22" t="s">
        <v>878</v>
      </c>
      <c r="Q281" s="22" t="s">
        <v>87</v>
      </c>
      <c r="S281" s="22" t="s">
        <v>292</v>
      </c>
      <c r="T281" s="22">
        <v>8.7100000000000009</v>
      </c>
      <c r="U281" s="22">
        <v>97.67</v>
      </c>
      <c r="W281" s="34">
        <v>44.63</v>
      </c>
      <c r="X281" s="34">
        <v>1</v>
      </c>
      <c r="Y281" s="34">
        <v>11.67</v>
      </c>
      <c r="Z281" s="34">
        <v>6.99</v>
      </c>
      <c r="AA281" s="34">
        <v>0.14000000000000001</v>
      </c>
      <c r="AB281" s="34">
        <v>2.36</v>
      </c>
      <c r="AC281" s="34">
        <v>13.75</v>
      </c>
      <c r="AD281" s="34">
        <v>1.66</v>
      </c>
      <c r="AE281" s="34">
        <v>3.59</v>
      </c>
      <c r="AF281" s="34">
        <v>0.38</v>
      </c>
      <c r="AG281" s="34">
        <v>12.48</v>
      </c>
      <c r="AI281" s="34">
        <v>0.04</v>
      </c>
      <c r="AM281" s="34">
        <v>3.04</v>
      </c>
      <c r="AO281" s="34">
        <f t="shared" si="24"/>
        <v>101.73000000000002</v>
      </c>
      <c r="AU281" s="34">
        <v>5.0000000000000001E-3</v>
      </c>
      <c r="AV281" s="34">
        <v>4.2</v>
      </c>
      <c r="AW281" s="34">
        <v>6.5</v>
      </c>
      <c r="AY281" s="34">
        <v>2660</v>
      </c>
      <c r="BA281" s="34">
        <v>0.1</v>
      </c>
      <c r="BC281" s="34">
        <v>0.6</v>
      </c>
      <c r="BD281" s="34">
        <v>27</v>
      </c>
      <c r="BE281" s="34">
        <v>130</v>
      </c>
      <c r="BF281" s="34">
        <v>10.6</v>
      </c>
      <c r="BG281" s="34">
        <v>1390</v>
      </c>
      <c r="BH281" s="34">
        <v>17.7</v>
      </c>
      <c r="BI281" s="34" t="s">
        <v>83</v>
      </c>
      <c r="BJ281" s="34">
        <v>4.9000000000000004</v>
      </c>
      <c r="BK281" s="34">
        <v>5.3999999999999999E-2</v>
      </c>
      <c r="BL281" s="39">
        <v>3.6999999999999998E-2</v>
      </c>
      <c r="BM281" s="34">
        <v>40</v>
      </c>
      <c r="BN281" s="34" t="s">
        <v>121</v>
      </c>
      <c r="BO281" s="34">
        <v>9.3000000000000007</v>
      </c>
      <c r="BP281" s="34">
        <v>89</v>
      </c>
      <c r="BQ281" s="34">
        <v>39</v>
      </c>
      <c r="BR281" s="34">
        <v>163.5</v>
      </c>
      <c r="BS281" s="39" t="s">
        <v>134</v>
      </c>
      <c r="BT281" s="34">
        <v>3.13</v>
      </c>
      <c r="BU281" s="34">
        <v>7.2</v>
      </c>
      <c r="BV281" s="34">
        <v>0.2</v>
      </c>
      <c r="BW281" s="34">
        <v>1</v>
      </c>
      <c r="BX281" s="34">
        <v>277</v>
      </c>
      <c r="BY281" s="34">
        <v>0.5</v>
      </c>
      <c r="BZ281" s="34">
        <v>0.02</v>
      </c>
      <c r="CA281" s="34">
        <v>5.62</v>
      </c>
      <c r="CB281" s="34">
        <v>0.13</v>
      </c>
      <c r="CC281" s="34">
        <v>1.68</v>
      </c>
      <c r="CD281" s="34">
        <v>146</v>
      </c>
      <c r="CE281" s="34">
        <v>11</v>
      </c>
      <c r="CF281" s="34">
        <v>23.5</v>
      </c>
      <c r="CG281" s="34">
        <v>184</v>
      </c>
      <c r="CH281" s="34">
        <v>141</v>
      </c>
      <c r="CI281" s="34">
        <v>30</v>
      </c>
      <c r="CJ281" s="34">
        <v>61.9</v>
      </c>
      <c r="CK281" s="34">
        <v>7.56</v>
      </c>
      <c r="CL281" s="34">
        <v>30.9</v>
      </c>
      <c r="CM281" s="34">
        <v>6.54</v>
      </c>
      <c r="CN281" s="34">
        <v>1.76</v>
      </c>
      <c r="CO281" s="34">
        <v>5.32</v>
      </c>
      <c r="CP281" s="34">
        <v>0.74</v>
      </c>
      <c r="CQ281" s="34">
        <v>4.41</v>
      </c>
      <c r="CR281" s="34">
        <v>0.9</v>
      </c>
      <c r="CS281" s="34">
        <v>2.48</v>
      </c>
      <c r="CT281" s="34">
        <v>0.34</v>
      </c>
      <c r="CU281" s="34">
        <v>2.0699999999999998</v>
      </c>
      <c r="CV281" s="34">
        <v>0.38</v>
      </c>
      <c r="CW281" s="34">
        <f t="shared" si="25"/>
        <v>155.29999999999998</v>
      </c>
    </row>
    <row r="282" spans="1:101" ht="14.25" customHeight="1" x14ac:dyDescent="0.35">
      <c r="A282" s="22" t="s">
        <v>3440</v>
      </c>
      <c r="B282" s="22" t="s">
        <v>210</v>
      </c>
      <c r="C282" s="22" t="s">
        <v>2335</v>
      </c>
      <c r="D282" s="22" t="s">
        <v>1709</v>
      </c>
      <c r="F282" s="71">
        <v>43200</v>
      </c>
      <c r="G282" s="22" t="s">
        <v>1351</v>
      </c>
      <c r="H282" s="22">
        <v>34.13279</v>
      </c>
      <c r="I282" s="22">
        <v>-107.30457</v>
      </c>
      <c r="J282" s="22" t="s">
        <v>873</v>
      </c>
      <c r="K282" s="22" t="s">
        <v>880</v>
      </c>
      <c r="L282" s="22" t="s">
        <v>878</v>
      </c>
      <c r="Q282" s="22" t="s">
        <v>291</v>
      </c>
      <c r="S282" s="22" t="s">
        <v>293</v>
      </c>
      <c r="W282" s="34">
        <v>59.34</v>
      </c>
      <c r="X282" s="34">
        <v>0.96</v>
      </c>
      <c r="Y282" s="34">
        <v>12.78</v>
      </c>
      <c r="Z282" s="34">
        <v>10.02</v>
      </c>
      <c r="AA282" s="34">
        <v>7.0000000000000007E-2</v>
      </c>
      <c r="AB282" s="34">
        <v>0.2</v>
      </c>
      <c r="AC282" s="34">
        <v>0.93</v>
      </c>
      <c r="AD282" s="34">
        <v>1.65</v>
      </c>
      <c r="AE282" s="34">
        <v>8.0500000000000007</v>
      </c>
      <c r="AF282" s="34">
        <v>0.54</v>
      </c>
      <c r="AG282" s="34">
        <v>1.74</v>
      </c>
      <c r="AI282" s="34">
        <v>0.03</v>
      </c>
      <c r="AM282" s="34">
        <v>0.21</v>
      </c>
      <c r="AO282" s="34">
        <f t="shared" si="24"/>
        <v>96.52</v>
      </c>
      <c r="AU282" s="34">
        <v>1.2E-2</v>
      </c>
      <c r="AV282" s="34">
        <v>35.1</v>
      </c>
      <c r="AW282" s="34">
        <v>5.5</v>
      </c>
      <c r="AY282" s="34">
        <v>1345</v>
      </c>
      <c r="BA282" s="34">
        <v>7.0000000000000007E-2</v>
      </c>
      <c r="BC282" s="34" t="s">
        <v>82</v>
      </c>
      <c r="BD282" s="34">
        <v>9</v>
      </c>
      <c r="BE282" s="34">
        <v>90</v>
      </c>
      <c r="BF282" s="34">
        <v>3.58</v>
      </c>
      <c r="BG282" s="34">
        <v>20300</v>
      </c>
      <c r="BH282" s="34">
        <v>18.7</v>
      </c>
      <c r="BI282" s="34" t="s">
        <v>83</v>
      </c>
      <c r="BJ282" s="34">
        <v>6.2</v>
      </c>
      <c r="BK282" s="34">
        <v>0.45800000000000002</v>
      </c>
      <c r="BL282" s="39">
        <v>3.3000000000000002E-2</v>
      </c>
      <c r="BM282" s="34">
        <v>20</v>
      </c>
      <c r="BN282" s="34" t="s">
        <v>121</v>
      </c>
      <c r="BO282" s="34">
        <v>11.4</v>
      </c>
      <c r="BP282" s="34">
        <v>162</v>
      </c>
      <c r="BQ282" s="34">
        <v>35</v>
      </c>
      <c r="BR282" s="34">
        <v>312</v>
      </c>
      <c r="BS282" s="39">
        <v>1E-3</v>
      </c>
      <c r="BT282" s="34">
        <v>5.48</v>
      </c>
      <c r="BU282" s="34">
        <v>4.4000000000000004</v>
      </c>
      <c r="BV282" s="34">
        <v>0.3</v>
      </c>
      <c r="BW282" s="34">
        <v>2</v>
      </c>
      <c r="BX282" s="34">
        <v>153</v>
      </c>
      <c r="BY282" s="34">
        <v>0.6</v>
      </c>
      <c r="BZ282" s="34">
        <v>0.01</v>
      </c>
      <c r="CA282" s="34">
        <v>4.8899999999999997</v>
      </c>
      <c r="CB282" s="34">
        <v>0.1</v>
      </c>
      <c r="CC282" s="34">
        <v>3.3</v>
      </c>
      <c r="CD282" s="34">
        <v>167</v>
      </c>
      <c r="CE282" s="34">
        <v>25</v>
      </c>
      <c r="CF282" s="34">
        <v>22.6</v>
      </c>
      <c r="CG282" s="34">
        <v>255</v>
      </c>
      <c r="CH282" s="34">
        <v>69</v>
      </c>
      <c r="CI282" s="34">
        <v>49.2</v>
      </c>
      <c r="CJ282" s="34">
        <v>98.5</v>
      </c>
      <c r="CK282" s="34">
        <v>11.75</v>
      </c>
      <c r="CL282" s="34">
        <v>44.6</v>
      </c>
      <c r="CM282" s="34">
        <v>7.9</v>
      </c>
      <c r="CN282" s="34">
        <v>1.94</v>
      </c>
      <c r="CO282" s="34">
        <v>6.22</v>
      </c>
      <c r="CP282" s="34">
        <v>0.92</v>
      </c>
      <c r="CQ282" s="34">
        <v>4.54</v>
      </c>
      <c r="CR282" s="34">
        <v>0.83</v>
      </c>
      <c r="CS282" s="34">
        <v>2.4300000000000002</v>
      </c>
      <c r="CT282" s="34">
        <v>0.28999999999999998</v>
      </c>
      <c r="CU282" s="34">
        <v>1.7</v>
      </c>
      <c r="CV282" s="34">
        <v>0.26</v>
      </c>
      <c r="CW282" s="34">
        <f t="shared" si="25"/>
        <v>231.07999999999996</v>
      </c>
    </row>
    <row r="283" spans="1:101" ht="14.25" customHeight="1" x14ac:dyDescent="0.35">
      <c r="A283" s="22" t="s">
        <v>3441</v>
      </c>
      <c r="B283" s="22" t="s">
        <v>210</v>
      </c>
      <c r="C283" s="22" t="s">
        <v>2335</v>
      </c>
      <c r="D283" s="22" t="s">
        <v>1709</v>
      </c>
      <c r="F283" s="71"/>
      <c r="H283" s="22">
        <v>34.13279</v>
      </c>
      <c r="I283" s="22">
        <v>-107.30457</v>
      </c>
      <c r="J283" s="22" t="s">
        <v>873</v>
      </c>
      <c r="K283" s="22" t="s">
        <v>880</v>
      </c>
      <c r="L283" s="22" t="s">
        <v>878</v>
      </c>
      <c r="Q283" s="22" t="s">
        <v>291</v>
      </c>
      <c r="S283" s="22" t="s">
        <v>293</v>
      </c>
      <c r="W283" s="34">
        <v>51.25</v>
      </c>
      <c r="X283" s="34">
        <v>0.82</v>
      </c>
      <c r="Y283" s="34">
        <v>10.98</v>
      </c>
      <c r="Z283" s="34">
        <v>5.33</v>
      </c>
      <c r="AA283" s="34">
        <v>0.04</v>
      </c>
      <c r="AB283" s="34">
        <v>1.2</v>
      </c>
      <c r="AC283" s="34">
        <v>11.05</v>
      </c>
      <c r="AD283" s="34">
        <v>1.77</v>
      </c>
      <c r="AE283" s="34">
        <v>5.88</v>
      </c>
      <c r="AF283" s="34">
        <v>0.44</v>
      </c>
      <c r="AG283" s="34">
        <v>9.15</v>
      </c>
      <c r="AI283" s="34">
        <v>0.03</v>
      </c>
      <c r="AM283" s="34">
        <v>2.35</v>
      </c>
      <c r="AO283" s="34">
        <f t="shared" si="24"/>
        <v>100.28999999999999</v>
      </c>
      <c r="AU283" s="34">
        <v>2E-3</v>
      </c>
      <c r="AV283" s="34">
        <v>5.7</v>
      </c>
      <c r="AW283" s="34">
        <v>8.8000000000000007</v>
      </c>
      <c r="AY283" s="34">
        <v>1730</v>
      </c>
      <c r="BA283" s="34">
        <v>0.06</v>
      </c>
      <c r="BC283" s="34" t="s">
        <v>82</v>
      </c>
      <c r="BD283" s="34">
        <v>15</v>
      </c>
      <c r="BE283" s="34">
        <v>90</v>
      </c>
      <c r="BF283" s="34">
        <v>3.61</v>
      </c>
      <c r="BG283" s="34">
        <v>3090</v>
      </c>
      <c r="BH283" s="34">
        <v>17.2</v>
      </c>
      <c r="BI283" s="34" t="s">
        <v>83</v>
      </c>
      <c r="BJ283" s="34">
        <v>5.6</v>
      </c>
      <c r="BK283" s="34">
        <v>0.23100000000000001</v>
      </c>
      <c r="BL283" s="39">
        <v>2.4E-2</v>
      </c>
      <c r="BM283" s="34">
        <v>30</v>
      </c>
      <c r="BN283" s="34">
        <v>1</v>
      </c>
      <c r="BO283" s="34">
        <v>9.6999999999999993</v>
      </c>
      <c r="BP283" s="34">
        <v>54</v>
      </c>
      <c r="BQ283" s="34">
        <v>17</v>
      </c>
      <c r="BR283" s="34">
        <v>254</v>
      </c>
      <c r="BS283" s="39" t="s">
        <v>134</v>
      </c>
      <c r="BT283" s="34">
        <v>2.68</v>
      </c>
      <c r="BU283" s="34">
        <v>3.4</v>
      </c>
      <c r="BV283" s="34" t="s">
        <v>124</v>
      </c>
      <c r="BW283" s="34">
        <v>1</v>
      </c>
      <c r="BX283" s="34">
        <v>277</v>
      </c>
      <c r="BY283" s="34">
        <v>0.5</v>
      </c>
      <c r="BZ283" s="34">
        <v>0.02</v>
      </c>
      <c r="CA283" s="34">
        <v>4.3099999999999996</v>
      </c>
      <c r="CB283" s="34">
        <v>0.08</v>
      </c>
      <c r="CC283" s="34">
        <v>2.61</v>
      </c>
      <c r="CD283" s="34">
        <v>95</v>
      </c>
      <c r="CE283" s="34">
        <v>5</v>
      </c>
      <c r="CF283" s="34">
        <v>20.2</v>
      </c>
      <c r="CG283" s="34">
        <v>226</v>
      </c>
      <c r="CH283" s="34">
        <v>70</v>
      </c>
      <c r="CI283" s="34">
        <v>39.6</v>
      </c>
      <c r="CJ283" s="34">
        <v>80.3</v>
      </c>
      <c r="CK283" s="34">
        <v>9.77</v>
      </c>
      <c r="CL283" s="34">
        <v>37</v>
      </c>
      <c r="CM283" s="34">
        <v>6.6</v>
      </c>
      <c r="CN283" s="34">
        <v>1.53</v>
      </c>
      <c r="CO283" s="34">
        <v>5.1100000000000003</v>
      </c>
      <c r="CP283" s="34">
        <v>0.72</v>
      </c>
      <c r="CQ283" s="34">
        <v>4.12</v>
      </c>
      <c r="CR283" s="34">
        <v>0.77</v>
      </c>
      <c r="CS283" s="34">
        <v>2.14</v>
      </c>
      <c r="CT283" s="34">
        <v>0.25</v>
      </c>
      <c r="CU283" s="34">
        <v>1.73</v>
      </c>
      <c r="CV283" s="34">
        <v>0.27</v>
      </c>
      <c r="CW283" s="34">
        <f t="shared" si="25"/>
        <v>189.91000000000003</v>
      </c>
    </row>
    <row r="284" spans="1:101" ht="14.25" customHeight="1" x14ac:dyDescent="0.35">
      <c r="A284" s="22" t="s">
        <v>3442</v>
      </c>
      <c r="B284" s="22" t="s">
        <v>210</v>
      </c>
      <c r="C284" s="22" t="s">
        <v>2335</v>
      </c>
      <c r="D284" s="22" t="s">
        <v>1709</v>
      </c>
      <c r="F284" s="71">
        <v>43186</v>
      </c>
      <c r="G284" s="22" t="s">
        <v>1354</v>
      </c>
      <c r="H284" s="22">
        <v>34.1325</v>
      </c>
      <c r="I284" s="22">
        <v>-107.29523</v>
      </c>
      <c r="J284" s="22" t="s">
        <v>873</v>
      </c>
      <c r="K284" s="22" t="s">
        <v>880</v>
      </c>
      <c r="L284" s="22" t="s">
        <v>878</v>
      </c>
      <c r="Q284" s="22" t="s">
        <v>291</v>
      </c>
      <c r="S284" s="22" t="s">
        <v>294</v>
      </c>
      <c r="W284" s="34">
        <v>53.77</v>
      </c>
      <c r="X284" s="34">
        <v>1.95</v>
      </c>
      <c r="Y284" s="34">
        <v>16.38</v>
      </c>
      <c r="Z284" s="34">
        <v>10.08</v>
      </c>
      <c r="AA284" s="34">
        <v>0.06</v>
      </c>
      <c r="AB284" s="34">
        <v>3.7</v>
      </c>
      <c r="AC284" s="34">
        <v>1.32</v>
      </c>
      <c r="AD284" s="34">
        <v>4.1100000000000003</v>
      </c>
      <c r="AE284" s="34">
        <v>4.5199999999999996</v>
      </c>
      <c r="AF284" s="34">
        <v>0.61</v>
      </c>
      <c r="AG284" s="34">
        <v>2.25</v>
      </c>
      <c r="AI284" s="34" t="s">
        <v>120</v>
      </c>
      <c r="AM284" s="34">
        <v>0.04</v>
      </c>
      <c r="AO284" s="34">
        <f t="shared" si="24"/>
        <v>98.79</v>
      </c>
      <c r="AU284" s="34" t="s">
        <v>134</v>
      </c>
      <c r="AV284" s="34" t="s">
        <v>82</v>
      </c>
      <c r="AW284" s="34">
        <v>1.1000000000000001</v>
      </c>
      <c r="AY284" s="34">
        <v>930</v>
      </c>
      <c r="BA284" s="34">
        <v>0.06</v>
      </c>
      <c r="BC284" s="34" t="s">
        <v>82</v>
      </c>
      <c r="BD284" s="34">
        <v>50</v>
      </c>
      <c r="BE284" s="34">
        <v>110</v>
      </c>
      <c r="BF284" s="34">
        <v>7.09</v>
      </c>
      <c r="BG284" s="34">
        <v>41</v>
      </c>
      <c r="BH284" s="34">
        <v>20.100000000000001</v>
      </c>
      <c r="BI284" s="34" t="s">
        <v>83</v>
      </c>
      <c r="BJ284" s="34">
        <v>6.8</v>
      </c>
      <c r="BK284" s="34">
        <v>4.2000000000000003E-2</v>
      </c>
      <c r="BL284" s="39">
        <v>4.9000000000000002E-2</v>
      </c>
      <c r="BM284" s="34">
        <v>50</v>
      </c>
      <c r="BN284" s="34">
        <v>1</v>
      </c>
      <c r="BO284" s="34">
        <v>15.3</v>
      </c>
      <c r="BP284" s="34">
        <v>110</v>
      </c>
      <c r="BQ284" s="34">
        <v>17</v>
      </c>
      <c r="BR284" s="34">
        <v>188</v>
      </c>
      <c r="BS284" s="39" t="s">
        <v>134</v>
      </c>
      <c r="BT284" s="34">
        <v>0.99</v>
      </c>
      <c r="BU284" s="34">
        <v>7.2</v>
      </c>
      <c r="BV284" s="34">
        <v>0.2</v>
      </c>
      <c r="BW284" s="34">
        <v>2</v>
      </c>
      <c r="BX284" s="34">
        <v>328</v>
      </c>
      <c r="BY284" s="34">
        <v>0.9</v>
      </c>
      <c r="BZ284" s="34">
        <v>0.01</v>
      </c>
      <c r="CA284" s="34">
        <v>4.1900000000000004</v>
      </c>
      <c r="CB284" s="34">
        <v>0.06</v>
      </c>
      <c r="CC284" s="34">
        <v>1.25</v>
      </c>
      <c r="CD284" s="34">
        <v>224</v>
      </c>
      <c r="CE284" s="34">
        <v>8</v>
      </c>
      <c r="CF284" s="34">
        <v>33.200000000000003</v>
      </c>
      <c r="CG284" s="34">
        <v>277</v>
      </c>
      <c r="CH284" s="34">
        <v>131</v>
      </c>
      <c r="CI284" s="34">
        <v>36.200000000000003</v>
      </c>
      <c r="CJ284" s="34">
        <v>77.5</v>
      </c>
      <c r="CK284" s="34">
        <v>10.050000000000001</v>
      </c>
      <c r="CL284" s="34">
        <v>40.299999999999997</v>
      </c>
      <c r="CM284" s="34">
        <v>8.2899999999999991</v>
      </c>
      <c r="CN284" s="34">
        <v>2.17</v>
      </c>
      <c r="CO284" s="34">
        <v>7.21</v>
      </c>
      <c r="CP284" s="34">
        <v>1.17</v>
      </c>
      <c r="CQ284" s="34">
        <v>6.43</v>
      </c>
      <c r="CR284" s="34">
        <v>1.31</v>
      </c>
      <c r="CS284" s="34">
        <v>3.73</v>
      </c>
      <c r="CT284" s="34">
        <v>0.49</v>
      </c>
      <c r="CU284" s="34">
        <v>3.12</v>
      </c>
      <c r="CV284" s="34">
        <v>0.46</v>
      </c>
      <c r="CW284" s="34">
        <f t="shared" si="25"/>
        <v>198.43</v>
      </c>
    </row>
    <row r="285" spans="1:101" ht="14.25" customHeight="1" x14ac:dyDescent="0.35">
      <c r="A285" s="22" t="s">
        <v>3443</v>
      </c>
      <c r="B285" s="22" t="s">
        <v>210</v>
      </c>
      <c r="C285" s="22" t="s">
        <v>2335</v>
      </c>
      <c r="D285" s="22" t="s">
        <v>1709</v>
      </c>
      <c r="F285" s="71">
        <v>43263</v>
      </c>
      <c r="G285" s="22" t="s">
        <v>1352</v>
      </c>
      <c r="H285" s="22">
        <v>34.139429</v>
      </c>
      <c r="I285" s="22">
        <v>-107.251604</v>
      </c>
      <c r="J285" s="22" t="s">
        <v>873</v>
      </c>
      <c r="K285" s="22" t="s">
        <v>880</v>
      </c>
      <c r="L285" s="22" t="s">
        <v>878</v>
      </c>
      <c r="Q285" s="22" t="s">
        <v>87</v>
      </c>
      <c r="S285" s="22" t="s">
        <v>295</v>
      </c>
      <c r="T285" s="22">
        <v>8.7899999999999991</v>
      </c>
      <c r="U285" s="22">
        <v>96.72</v>
      </c>
      <c r="W285" s="34">
        <v>31.96</v>
      </c>
      <c r="X285" s="34">
        <v>0.49</v>
      </c>
      <c r="Y285" s="34">
        <v>5.6</v>
      </c>
      <c r="Z285" s="34">
        <v>6.68</v>
      </c>
      <c r="AA285" s="34">
        <v>1.24</v>
      </c>
      <c r="AB285" s="34">
        <v>2.44</v>
      </c>
      <c r="AC285" s="34">
        <v>13.3</v>
      </c>
      <c r="AD285" s="34">
        <v>0.52</v>
      </c>
      <c r="AE285" s="34">
        <v>1.44</v>
      </c>
      <c r="AF285" s="34">
        <v>0.21</v>
      </c>
      <c r="AG285" s="34">
        <v>13.79</v>
      </c>
      <c r="AI285" s="34">
        <v>2.57</v>
      </c>
      <c r="AM285" s="34">
        <v>3.42</v>
      </c>
      <c r="AO285" s="34">
        <f t="shared" si="24"/>
        <v>83.660000000000011</v>
      </c>
      <c r="AU285" s="34">
        <v>0.111</v>
      </c>
      <c r="AV285" s="34">
        <v>6.4</v>
      </c>
      <c r="AW285" s="34">
        <v>36.9</v>
      </c>
      <c r="AY285" s="34" t="s">
        <v>141</v>
      </c>
      <c r="BA285" s="34">
        <v>0.33</v>
      </c>
      <c r="BC285" s="34">
        <v>82.4</v>
      </c>
      <c r="BD285" s="34">
        <v>20</v>
      </c>
      <c r="BE285" s="34">
        <v>130</v>
      </c>
      <c r="BF285" s="34">
        <v>9.19</v>
      </c>
      <c r="BG285" s="34">
        <v>784</v>
      </c>
      <c r="BH285" s="34">
        <v>12.1</v>
      </c>
      <c r="BI285" s="34" t="s">
        <v>83</v>
      </c>
      <c r="BJ285" s="34">
        <v>2.2999999999999998</v>
      </c>
      <c r="BK285" s="34">
        <v>0.66800000000000004</v>
      </c>
      <c r="BL285" s="34">
        <v>8.7999999999999995E-2</v>
      </c>
      <c r="BM285" s="34">
        <v>30</v>
      </c>
      <c r="BN285" s="34">
        <v>6</v>
      </c>
      <c r="BO285" s="34">
        <v>5</v>
      </c>
      <c r="BP285" s="34">
        <v>58</v>
      </c>
      <c r="BQ285" s="34">
        <v>26400</v>
      </c>
      <c r="BR285" s="34">
        <v>78.099999999999994</v>
      </c>
      <c r="BS285" s="34" t="s">
        <v>134</v>
      </c>
      <c r="BT285" s="34">
        <v>1.79</v>
      </c>
      <c r="BU285" s="34">
        <v>3.7</v>
      </c>
      <c r="BV285" s="34">
        <v>0.8</v>
      </c>
      <c r="BW285" s="34">
        <v>1</v>
      </c>
      <c r="BX285" s="34">
        <v>1960</v>
      </c>
      <c r="BY285" s="34">
        <v>0.3</v>
      </c>
      <c r="BZ285" s="34">
        <v>0.02</v>
      </c>
      <c r="CA285" s="34">
        <v>2.21</v>
      </c>
      <c r="CB285" s="34">
        <v>0.14000000000000001</v>
      </c>
      <c r="CC285" s="34">
        <v>4.3600000000000003</v>
      </c>
      <c r="CD285" s="34">
        <v>729</v>
      </c>
      <c r="CE285" s="34">
        <v>12</v>
      </c>
      <c r="CF285" s="34">
        <v>22.8</v>
      </c>
      <c r="CG285" s="34">
        <v>90</v>
      </c>
      <c r="CH285" s="34">
        <v>7270</v>
      </c>
      <c r="CI285" s="34">
        <v>32.700000000000003</v>
      </c>
      <c r="CJ285" s="34">
        <v>59.4</v>
      </c>
      <c r="CK285" s="34">
        <v>7.48</v>
      </c>
      <c r="CL285" s="34">
        <v>30.4</v>
      </c>
      <c r="CM285" s="34">
        <v>7.4</v>
      </c>
      <c r="CN285" s="34">
        <v>2.1800000000000002</v>
      </c>
      <c r="CO285" s="34">
        <v>5.48</v>
      </c>
      <c r="CP285" s="34">
        <v>0.85</v>
      </c>
      <c r="CQ285" s="34">
        <v>4.3899999999999997</v>
      </c>
      <c r="CR285" s="34">
        <v>0.71</v>
      </c>
      <c r="CS285" s="34">
        <v>1.69</v>
      </c>
      <c r="CT285" s="34">
        <v>0.25</v>
      </c>
      <c r="CU285" s="34">
        <v>1.48</v>
      </c>
      <c r="CV285" s="34">
        <v>0.19</v>
      </c>
      <c r="CW285" s="34">
        <f t="shared" si="25"/>
        <v>154.59999999999997</v>
      </c>
    </row>
    <row r="286" spans="1:101" ht="14.25" customHeight="1" x14ac:dyDescent="0.35">
      <c r="A286" s="22" t="s">
        <v>3444</v>
      </c>
      <c r="B286" s="22" t="s">
        <v>210</v>
      </c>
      <c r="C286" s="22" t="s">
        <v>2335</v>
      </c>
      <c r="D286" s="22" t="s">
        <v>1709</v>
      </c>
      <c r="F286" s="71">
        <v>43263</v>
      </c>
      <c r="G286" s="22" t="s">
        <v>1352</v>
      </c>
      <c r="H286" s="22">
        <v>34.139429</v>
      </c>
      <c r="I286" s="22">
        <v>-107.251604</v>
      </c>
      <c r="J286" s="22" t="s">
        <v>873</v>
      </c>
      <c r="K286" s="22" t="s">
        <v>880</v>
      </c>
      <c r="L286" s="22" t="s">
        <v>878</v>
      </c>
      <c r="Q286" s="22" t="s">
        <v>87</v>
      </c>
      <c r="S286" s="22" t="s">
        <v>295</v>
      </c>
      <c r="T286" s="22">
        <v>8.7899999999999991</v>
      </c>
      <c r="U286" s="22">
        <v>96.72</v>
      </c>
      <c r="W286" s="34">
        <v>31.83</v>
      </c>
      <c r="X286" s="34">
        <v>0.49</v>
      </c>
      <c r="Y286" s="34">
        <v>5.7</v>
      </c>
      <c r="Z286" s="34">
        <v>6.91</v>
      </c>
      <c r="AA286" s="34">
        <v>1.25</v>
      </c>
      <c r="AB286" s="34">
        <v>2.5499999999999998</v>
      </c>
      <c r="AC286" s="34">
        <v>13.2</v>
      </c>
      <c r="AD286" s="34">
        <v>0.52</v>
      </c>
      <c r="AE286" s="34">
        <v>1.48</v>
      </c>
      <c r="AF286" s="34">
        <v>0.22</v>
      </c>
      <c r="AG286" s="34">
        <v>13.47</v>
      </c>
      <c r="AI286" s="34">
        <v>2.5099999999999998</v>
      </c>
      <c r="AM286" s="34">
        <v>3.4</v>
      </c>
      <c r="AO286" s="34">
        <f t="shared" si="24"/>
        <v>83.530000000000015</v>
      </c>
      <c r="AU286" s="34">
        <v>0.09</v>
      </c>
      <c r="AV286" s="34">
        <v>8</v>
      </c>
      <c r="AW286" s="34">
        <v>37.5</v>
      </c>
      <c r="AY286" s="34" t="s">
        <v>141</v>
      </c>
      <c r="BA286" s="34">
        <v>0.3</v>
      </c>
      <c r="BC286" s="34">
        <v>99.8</v>
      </c>
      <c r="BD286" s="34">
        <v>19</v>
      </c>
      <c r="BE286" s="34">
        <v>130</v>
      </c>
      <c r="BF286" s="34">
        <v>9.4499999999999993</v>
      </c>
      <c r="BG286" s="34">
        <v>872</v>
      </c>
      <c r="BH286" s="34">
        <v>12</v>
      </c>
      <c r="BI286" s="34" t="s">
        <v>83</v>
      </c>
      <c r="BJ286" s="34">
        <v>2.1</v>
      </c>
      <c r="BK286" s="34">
        <v>0.65600000000000003</v>
      </c>
      <c r="BL286" s="34">
        <v>0.10199999999999999</v>
      </c>
      <c r="BM286" s="34">
        <v>30</v>
      </c>
      <c r="BN286" s="34">
        <v>6</v>
      </c>
      <c r="BO286" s="34">
        <v>5.0999999999999996</v>
      </c>
      <c r="BP286" s="34">
        <v>61</v>
      </c>
      <c r="BQ286" s="34">
        <v>35300</v>
      </c>
      <c r="BR286" s="34">
        <v>80.8</v>
      </c>
      <c r="BS286" s="34" t="s">
        <v>134</v>
      </c>
      <c r="BT286" s="34">
        <v>2.17</v>
      </c>
      <c r="BU286" s="34">
        <v>3.6</v>
      </c>
      <c r="BV286" s="34">
        <v>0.9</v>
      </c>
      <c r="BW286" s="34">
        <v>1</v>
      </c>
      <c r="BX286" s="34">
        <v>1805</v>
      </c>
      <c r="BY286" s="34">
        <v>0.3</v>
      </c>
      <c r="BZ286" s="34">
        <v>0.02</v>
      </c>
      <c r="CA286" s="34">
        <v>2.2400000000000002</v>
      </c>
      <c r="CB286" s="34">
        <v>0.15</v>
      </c>
      <c r="CC286" s="34">
        <v>4.67</v>
      </c>
      <c r="CD286" s="34">
        <v>779</v>
      </c>
      <c r="CE286" s="34">
        <v>9</v>
      </c>
      <c r="CF286" s="34">
        <v>22.7</v>
      </c>
      <c r="CG286" s="34">
        <v>89</v>
      </c>
      <c r="CH286" s="34">
        <v>7570</v>
      </c>
      <c r="CI286" s="34">
        <v>33.299999999999997</v>
      </c>
      <c r="CJ286" s="34">
        <v>60.3</v>
      </c>
      <c r="CK286" s="34">
        <v>7.37</v>
      </c>
      <c r="CL286" s="34">
        <v>30.3</v>
      </c>
      <c r="CM286" s="34">
        <v>7.26</v>
      </c>
      <c r="CN286" s="34">
        <v>2.0099999999999998</v>
      </c>
      <c r="CO286" s="34">
        <v>6.3</v>
      </c>
      <c r="CP286" s="34">
        <v>0.84</v>
      </c>
      <c r="CQ286" s="34">
        <v>4.49</v>
      </c>
      <c r="CR286" s="34">
        <v>0.72</v>
      </c>
      <c r="CS286" s="34">
        <v>1.7</v>
      </c>
      <c r="CT286" s="34">
        <v>0.25</v>
      </c>
      <c r="CU286" s="34">
        <v>1.5</v>
      </c>
      <c r="CV286" s="34">
        <v>0.21</v>
      </c>
      <c r="CW286" s="34">
        <f t="shared" si="25"/>
        <v>156.55000000000001</v>
      </c>
    </row>
    <row r="287" spans="1:101" ht="14.25" customHeight="1" x14ac:dyDescent="0.35">
      <c r="A287" s="22" t="s">
        <v>296</v>
      </c>
      <c r="B287" s="22" t="s">
        <v>210</v>
      </c>
      <c r="C287" s="22" t="s">
        <v>2335</v>
      </c>
      <c r="D287" s="22" t="s">
        <v>1709</v>
      </c>
      <c r="F287" s="71">
        <v>43263</v>
      </c>
      <c r="G287" s="22" t="s">
        <v>1352</v>
      </c>
      <c r="H287" s="22">
        <v>34.124561999999997</v>
      </c>
      <c r="I287" s="22">
        <v>-107.28908800000001</v>
      </c>
      <c r="J287" s="22" t="s">
        <v>873</v>
      </c>
      <c r="K287" s="22" t="s">
        <v>880</v>
      </c>
      <c r="L287" s="22" t="s">
        <v>878</v>
      </c>
      <c r="Q287" s="22" t="s">
        <v>119</v>
      </c>
      <c r="S287" s="22" t="s">
        <v>297</v>
      </c>
      <c r="W287" s="34">
        <v>37.979999999999997</v>
      </c>
      <c r="X287" s="34" t="s">
        <v>120</v>
      </c>
      <c r="Y287" s="34">
        <v>0.23</v>
      </c>
      <c r="Z287" s="34">
        <v>7.67</v>
      </c>
      <c r="AA287" s="34">
        <v>0.48</v>
      </c>
      <c r="AB287" s="34">
        <v>0.11</v>
      </c>
      <c r="AC287" s="34">
        <v>21.6</v>
      </c>
      <c r="AD287" s="34">
        <v>0.44</v>
      </c>
      <c r="AE287" s="34">
        <v>0.04</v>
      </c>
      <c r="AF287" s="34">
        <v>0.02</v>
      </c>
      <c r="AG287" s="34">
        <v>18.36</v>
      </c>
      <c r="AI287" s="34">
        <v>0.52</v>
      </c>
      <c r="AM287" s="34">
        <v>4.72</v>
      </c>
      <c r="AO287" s="34">
        <f t="shared" si="24"/>
        <v>92.169999999999987</v>
      </c>
      <c r="AU287" s="34">
        <v>1.39</v>
      </c>
      <c r="AV287" s="34">
        <v>91.5</v>
      </c>
      <c r="AW287" s="34" t="s">
        <v>140</v>
      </c>
      <c r="AY287" s="34" t="s">
        <v>141</v>
      </c>
      <c r="BA287" s="34">
        <v>0.05</v>
      </c>
      <c r="BC287" s="34">
        <v>42.2</v>
      </c>
      <c r="BD287" s="34">
        <v>4</v>
      </c>
      <c r="BE287" s="34">
        <v>10</v>
      </c>
      <c r="BF287" s="34">
        <v>0.37</v>
      </c>
      <c r="BG287" s="34">
        <v>62400</v>
      </c>
      <c r="BH287" s="34">
        <v>7.2</v>
      </c>
      <c r="BI287" s="34">
        <v>20</v>
      </c>
      <c r="BJ287" s="34" t="s">
        <v>124</v>
      </c>
      <c r="BK287" s="34">
        <v>0.20799999999999999</v>
      </c>
      <c r="BL287" s="34">
        <v>5.0000000000000001E-3</v>
      </c>
      <c r="BM287" s="34">
        <v>30</v>
      </c>
      <c r="BN287" s="34">
        <v>3</v>
      </c>
      <c r="BO287" s="34" t="s">
        <v>124</v>
      </c>
      <c r="BP287" s="34">
        <v>16</v>
      </c>
      <c r="BQ287" s="34">
        <v>2270</v>
      </c>
      <c r="BR287" s="34">
        <v>1.8</v>
      </c>
      <c r="BS287" s="34">
        <v>1E-3</v>
      </c>
      <c r="BT287" s="34">
        <v>43.9</v>
      </c>
      <c r="BU287" s="34">
        <v>0.9</v>
      </c>
      <c r="BV287" s="34">
        <v>1.6</v>
      </c>
      <c r="BW287" s="34" t="s">
        <v>121</v>
      </c>
      <c r="BX287" s="34">
        <v>458</v>
      </c>
      <c r="BY287" s="34" t="s">
        <v>126</v>
      </c>
      <c r="BZ287" s="34">
        <v>0.01</v>
      </c>
      <c r="CA287" s="34" t="s">
        <v>148</v>
      </c>
      <c r="CB287" s="34">
        <v>0.02</v>
      </c>
      <c r="CC287" s="34">
        <v>20.3</v>
      </c>
      <c r="CD287" s="34">
        <v>338</v>
      </c>
      <c r="CE287" s="34">
        <v>36</v>
      </c>
      <c r="CF287" s="34">
        <v>3.7</v>
      </c>
      <c r="CG287" s="34" t="s">
        <v>123</v>
      </c>
      <c r="CH287" s="34">
        <v>11650</v>
      </c>
      <c r="CI287" s="34">
        <v>2.7</v>
      </c>
      <c r="CJ287" s="34">
        <v>5.4</v>
      </c>
      <c r="CK287" s="34">
        <v>0.62</v>
      </c>
      <c r="CL287" s="34">
        <v>2.7</v>
      </c>
      <c r="CM287" s="34">
        <v>0.65</v>
      </c>
      <c r="CN287" s="34">
        <v>0.46</v>
      </c>
      <c r="CO287" s="34">
        <v>0.56000000000000005</v>
      </c>
      <c r="CP287" s="34">
        <v>0.11</v>
      </c>
      <c r="CQ287" s="34">
        <v>0.57999999999999996</v>
      </c>
      <c r="CR287" s="34">
        <v>0.09</v>
      </c>
      <c r="CS287" s="34">
        <v>0.26</v>
      </c>
      <c r="CT287" s="34">
        <v>0.11</v>
      </c>
      <c r="CU287" s="34">
        <v>0.14000000000000001</v>
      </c>
      <c r="CV287" s="34">
        <v>0.04</v>
      </c>
      <c r="CW287" s="34">
        <f t="shared" si="25"/>
        <v>14.420000000000002</v>
      </c>
    </row>
    <row r="288" spans="1:101" ht="14.25" customHeight="1" x14ac:dyDescent="0.35">
      <c r="A288" s="22" t="s">
        <v>298</v>
      </c>
      <c r="B288" s="22" t="s">
        <v>210</v>
      </c>
      <c r="C288" s="22" t="s">
        <v>2335</v>
      </c>
      <c r="D288" s="22" t="s">
        <v>1709</v>
      </c>
      <c r="F288" s="71">
        <v>43263</v>
      </c>
      <c r="G288" s="22" t="s">
        <v>1352</v>
      </c>
      <c r="H288" s="22">
        <v>34.138218999999999</v>
      </c>
      <c r="I288" s="22">
        <v>-107.25200599999999</v>
      </c>
      <c r="J288" s="22" t="s">
        <v>873</v>
      </c>
      <c r="K288" s="22" t="s">
        <v>880</v>
      </c>
      <c r="L288" s="22" t="s">
        <v>878</v>
      </c>
      <c r="Q288" s="22" t="s">
        <v>119</v>
      </c>
      <c r="S288" s="22" t="s">
        <v>299</v>
      </c>
      <c r="W288" s="34">
        <v>77.040000000000006</v>
      </c>
      <c r="X288" s="34">
        <v>0.21</v>
      </c>
      <c r="Y288" s="34">
        <v>2.72</v>
      </c>
      <c r="Z288" s="34">
        <v>2.02</v>
      </c>
      <c r="AA288" s="34">
        <v>0.18</v>
      </c>
      <c r="AB288" s="34">
        <v>0.19</v>
      </c>
      <c r="AC288" s="34">
        <v>1.86</v>
      </c>
      <c r="AD288" s="34">
        <v>0.1</v>
      </c>
      <c r="AE288" s="34">
        <v>0.83</v>
      </c>
      <c r="AF288" s="34">
        <v>0.11</v>
      </c>
      <c r="AG288" s="34">
        <v>2.66</v>
      </c>
      <c r="AI288" s="34">
        <v>1.57</v>
      </c>
      <c r="AM288" s="34">
        <v>0.4</v>
      </c>
      <c r="AO288" s="34">
        <f t="shared" si="24"/>
        <v>89.889999999999986</v>
      </c>
      <c r="AU288" s="34">
        <v>0.16</v>
      </c>
      <c r="AV288" s="34">
        <v>3.5</v>
      </c>
      <c r="AW288" s="34">
        <v>5</v>
      </c>
      <c r="AY288" s="34" t="s">
        <v>141</v>
      </c>
      <c r="BA288" s="34">
        <v>0.14000000000000001</v>
      </c>
      <c r="BC288" s="34">
        <v>1.4</v>
      </c>
      <c r="BD288" s="34">
        <v>3</v>
      </c>
      <c r="BE288" s="34">
        <v>80</v>
      </c>
      <c r="BF288" s="34">
        <v>3.72</v>
      </c>
      <c r="BG288" s="34">
        <v>545</v>
      </c>
      <c r="BH288" s="34">
        <v>5.8</v>
      </c>
      <c r="BI288" s="34" t="s">
        <v>83</v>
      </c>
      <c r="BJ288" s="34">
        <v>1.1000000000000001</v>
      </c>
      <c r="BK288" s="34">
        <v>0.04</v>
      </c>
      <c r="BL288" s="34">
        <v>8.9999999999999993E-3</v>
      </c>
      <c r="BM288" s="34">
        <v>90</v>
      </c>
      <c r="BN288" s="34">
        <v>3</v>
      </c>
      <c r="BO288" s="34">
        <v>2.2999999999999998</v>
      </c>
      <c r="BP288" s="34">
        <v>12</v>
      </c>
      <c r="BQ288" s="34">
        <v>7380</v>
      </c>
      <c r="BR288" s="34">
        <v>40</v>
      </c>
      <c r="BS288" s="34" t="s">
        <v>134</v>
      </c>
      <c r="BT288" s="34">
        <v>0.88</v>
      </c>
      <c r="BU288" s="34">
        <v>0.6</v>
      </c>
      <c r="BV288" s="34">
        <v>1.1000000000000001</v>
      </c>
      <c r="BW288" s="34">
        <v>1</v>
      </c>
      <c r="BX288" s="34">
        <v>1055</v>
      </c>
      <c r="BY288" s="34">
        <v>0.2</v>
      </c>
      <c r="BZ288" s="34">
        <v>0.01</v>
      </c>
      <c r="CA288" s="34">
        <v>1.46</v>
      </c>
      <c r="CB288" s="34">
        <v>0.06</v>
      </c>
      <c r="CC288" s="34">
        <v>1.68</v>
      </c>
      <c r="CD288" s="34">
        <v>71</v>
      </c>
      <c r="CE288" s="34">
        <v>2</v>
      </c>
      <c r="CF288" s="34">
        <v>6.1</v>
      </c>
      <c r="CG288" s="34">
        <v>46</v>
      </c>
      <c r="CH288" s="34">
        <v>220</v>
      </c>
      <c r="CI288" s="34">
        <v>8.9</v>
      </c>
      <c r="CJ288" s="34">
        <v>17.8</v>
      </c>
      <c r="CK288" s="34">
        <v>2.2200000000000002</v>
      </c>
      <c r="CL288" s="34">
        <v>9.8000000000000007</v>
      </c>
      <c r="CM288" s="34">
        <v>2.39</v>
      </c>
      <c r="CN288" s="34">
        <v>0.59</v>
      </c>
      <c r="CO288" s="34">
        <v>1.7</v>
      </c>
      <c r="CP288" s="34">
        <v>0.23</v>
      </c>
      <c r="CQ288" s="34">
        <v>1.1599999999999999</v>
      </c>
      <c r="CR288" s="34">
        <v>0.21</v>
      </c>
      <c r="CS288" s="34">
        <v>0.49</v>
      </c>
      <c r="CT288" s="34">
        <v>0.1</v>
      </c>
      <c r="CU288" s="34">
        <v>0.57999999999999996</v>
      </c>
      <c r="CV288" s="34">
        <v>0.11</v>
      </c>
      <c r="CW288" s="34">
        <f t="shared" si="25"/>
        <v>46.28</v>
      </c>
    </row>
    <row r="289" spans="1:101" ht="14.25" customHeight="1" x14ac:dyDescent="0.35">
      <c r="A289" s="22" t="s">
        <v>3445</v>
      </c>
      <c r="B289" s="22" t="s">
        <v>210</v>
      </c>
      <c r="C289" s="22" t="s">
        <v>2335</v>
      </c>
      <c r="D289" s="22" t="s">
        <v>1709</v>
      </c>
      <c r="F289" s="71">
        <v>43263</v>
      </c>
      <c r="G289" s="22" t="s">
        <v>1352</v>
      </c>
      <c r="H289" s="22">
        <v>34.129869999999997</v>
      </c>
      <c r="I289" s="22">
        <v>-107.24252</v>
      </c>
      <c r="J289" s="22" t="s">
        <v>873</v>
      </c>
      <c r="K289" s="22" t="s">
        <v>880</v>
      </c>
      <c r="L289" s="22" t="s">
        <v>878</v>
      </c>
      <c r="Q289" s="22" t="s">
        <v>87</v>
      </c>
      <c r="S289" s="22" t="s">
        <v>300</v>
      </c>
      <c r="T289" s="22">
        <v>8.3699999999999992</v>
      </c>
      <c r="U289" s="22">
        <v>106.7</v>
      </c>
      <c r="W289" s="34">
        <v>60.75</v>
      </c>
      <c r="X289" s="34">
        <v>1.4</v>
      </c>
      <c r="Y289" s="34">
        <v>13.44</v>
      </c>
      <c r="Z289" s="34">
        <v>5.49</v>
      </c>
      <c r="AA289" s="34">
        <v>0.48</v>
      </c>
      <c r="AB289" s="34">
        <v>1.0900000000000001</v>
      </c>
      <c r="AC289" s="34">
        <v>3.33</v>
      </c>
      <c r="AD289" s="34">
        <v>0.35</v>
      </c>
      <c r="AE289" s="34">
        <v>4.6900000000000004</v>
      </c>
      <c r="AF289" s="34">
        <v>1.01</v>
      </c>
      <c r="AG289" s="34">
        <v>5.27</v>
      </c>
      <c r="AI289" s="34">
        <v>0.14000000000000001</v>
      </c>
      <c r="AM289" s="34">
        <v>0.82</v>
      </c>
      <c r="AO289" s="34">
        <f t="shared" si="24"/>
        <v>98.259999999999991</v>
      </c>
      <c r="AU289" s="34">
        <v>0.14199999999999999</v>
      </c>
      <c r="AV289" s="34">
        <v>3</v>
      </c>
      <c r="AW289" s="34">
        <v>58</v>
      </c>
      <c r="AY289" s="34">
        <v>4530</v>
      </c>
      <c r="BA289" s="34">
        <v>0.24</v>
      </c>
      <c r="BC289" s="34">
        <v>19.899999999999999</v>
      </c>
      <c r="BD289" s="34">
        <v>37</v>
      </c>
      <c r="BE289" s="34">
        <v>480</v>
      </c>
      <c r="BF289" s="34">
        <v>17</v>
      </c>
      <c r="BG289" s="34">
        <v>326</v>
      </c>
      <c r="BH289" s="34">
        <v>25.2</v>
      </c>
      <c r="BI289" s="34" t="s">
        <v>83</v>
      </c>
      <c r="BJ289" s="34">
        <v>13</v>
      </c>
      <c r="BK289" s="34">
        <v>0.18</v>
      </c>
      <c r="BL289" s="34">
        <v>7.0999999999999994E-2</v>
      </c>
      <c r="BM289" s="34">
        <v>30</v>
      </c>
      <c r="BN289" s="34">
        <v>11</v>
      </c>
      <c r="BO289" s="34">
        <v>16.399999999999999</v>
      </c>
      <c r="BP289" s="34">
        <v>92</v>
      </c>
      <c r="BQ289" s="34">
        <v>1320</v>
      </c>
      <c r="BR289" s="34">
        <v>231</v>
      </c>
      <c r="BS289" s="34">
        <v>1E-3</v>
      </c>
      <c r="BT289" s="34">
        <v>2.35</v>
      </c>
      <c r="BU289" s="34">
        <v>9.5</v>
      </c>
      <c r="BV289" s="34">
        <v>2.6</v>
      </c>
      <c r="BW289" s="34">
        <v>4</v>
      </c>
      <c r="BX289" s="34">
        <v>331</v>
      </c>
      <c r="BY289" s="34">
        <v>0.7</v>
      </c>
      <c r="BZ289" s="34">
        <v>0.14000000000000001</v>
      </c>
      <c r="CA289" s="34">
        <v>9.3699999999999992</v>
      </c>
      <c r="CB289" s="34">
        <v>0.27</v>
      </c>
      <c r="CC289" s="34">
        <v>5</v>
      </c>
      <c r="CD289" s="34">
        <v>231</v>
      </c>
      <c r="CE289" s="34">
        <v>7</v>
      </c>
      <c r="CF289" s="34">
        <v>43.6</v>
      </c>
      <c r="CG289" s="34">
        <v>486</v>
      </c>
      <c r="CH289" s="34">
        <v>2170</v>
      </c>
      <c r="CI289" s="34">
        <v>65.3</v>
      </c>
      <c r="CJ289" s="34">
        <v>140.5</v>
      </c>
      <c r="CK289" s="34">
        <v>18.899999999999999</v>
      </c>
      <c r="CL289" s="34">
        <v>78.900000000000006</v>
      </c>
      <c r="CM289" s="34">
        <v>16</v>
      </c>
      <c r="CN289" s="34">
        <v>3.44</v>
      </c>
      <c r="CO289" s="34">
        <v>13.9</v>
      </c>
      <c r="CP289" s="34">
        <v>1.7</v>
      </c>
      <c r="CQ289" s="34">
        <v>8.81</v>
      </c>
      <c r="CR289" s="34">
        <v>1.69</v>
      </c>
      <c r="CS289" s="34">
        <v>4.2</v>
      </c>
      <c r="CT289" s="34">
        <v>0.55000000000000004</v>
      </c>
      <c r="CU289" s="34">
        <v>3.51</v>
      </c>
      <c r="CV289" s="34">
        <v>0.55000000000000004</v>
      </c>
      <c r="CW289" s="34">
        <f t="shared" si="25"/>
        <v>357.95</v>
      </c>
    </row>
    <row r="290" spans="1:101" ht="14.25" customHeight="1" x14ac:dyDescent="0.35">
      <c r="A290" s="22" t="s">
        <v>3446</v>
      </c>
      <c r="B290" s="22" t="s">
        <v>210</v>
      </c>
      <c r="C290" s="22" t="s">
        <v>2335</v>
      </c>
      <c r="D290" s="22" t="s">
        <v>1709</v>
      </c>
      <c r="F290" s="71">
        <v>43263</v>
      </c>
      <c r="G290" s="22" t="s">
        <v>1352</v>
      </c>
      <c r="H290" s="22">
        <v>34.129869999999997</v>
      </c>
      <c r="I290" s="22">
        <v>-107.24252</v>
      </c>
      <c r="J290" s="22" t="s">
        <v>873</v>
      </c>
      <c r="K290" s="22" t="s">
        <v>880</v>
      </c>
      <c r="L290" s="22" t="s">
        <v>878</v>
      </c>
      <c r="Q290" s="22" t="s">
        <v>87</v>
      </c>
      <c r="S290" s="22" t="s">
        <v>300</v>
      </c>
      <c r="W290" s="34">
        <v>65.290000000000006</v>
      </c>
      <c r="X290" s="34">
        <v>0.93</v>
      </c>
      <c r="Y290" s="34">
        <v>7.62</v>
      </c>
      <c r="Z290" s="34">
        <v>7.87</v>
      </c>
      <c r="AA290" s="34">
        <v>0.11</v>
      </c>
      <c r="AB290" s="34">
        <v>1.1399999999999999</v>
      </c>
      <c r="AC290" s="34">
        <v>2.52</v>
      </c>
      <c r="AD290" s="34">
        <v>0.11</v>
      </c>
      <c r="AE290" s="34">
        <v>2.84</v>
      </c>
      <c r="AF290" s="34">
        <v>0.69</v>
      </c>
      <c r="AG290" s="34">
        <v>4.79</v>
      </c>
      <c r="AI290" s="34">
        <v>0.81</v>
      </c>
      <c r="AM290" s="34">
        <v>0.46</v>
      </c>
      <c r="AO290" s="34">
        <f t="shared" si="24"/>
        <v>95.180000000000021</v>
      </c>
      <c r="AU290" s="34">
        <v>9.0999999999999998E-2</v>
      </c>
      <c r="AV290" s="34">
        <v>7</v>
      </c>
      <c r="AW290" s="34">
        <v>109</v>
      </c>
      <c r="AY290" s="34" t="s">
        <v>141</v>
      </c>
      <c r="BA290" s="34">
        <v>0.28000000000000003</v>
      </c>
      <c r="BC290" s="34">
        <v>45.6</v>
      </c>
      <c r="BD290" s="34">
        <v>12</v>
      </c>
      <c r="BE290" s="34">
        <v>350</v>
      </c>
      <c r="BF290" s="34">
        <v>6.76</v>
      </c>
      <c r="BG290" s="34">
        <v>232</v>
      </c>
      <c r="BH290" s="34">
        <v>17.399999999999999</v>
      </c>
      <c r="BI290" s="34" t="s">
        <v>83</v>
      </c>
      <c r="BJ290" s="34">
        <v>8.1</v>
      </c>
      <c r="BK290" s="34">
        <v>0.379</v>
      </c>
      <c r="BL290" s="34">
        <v>9.6000000000000002E-2</v>
      </c>
      <c r="BM290" s="34">
        <v>80</v>
      </c>
      <c r="BN290" s="34">
        <v>126</v>
      </c>
      <c r="BO290" s="34">
        <v>7.8</v>
      </c>
      <c r="BP290" s="34">
        <v>59</v>
      </c>
      <c r="BQ290" s="34">
        <v>12750</v>
      </c>
      <c r="BR290" s="34">
        <v>123.5</v>
      </c>
      <c r="BS290" s="34">
        <v>3.0000000000000001E-3</v>
      </c>
      <c r="BT290" s="34">
        <v>16.25</v>
      </c>
      <c r="BU290" s="34">
        <v>5.2</v>
      </c>
      <c r="BV290" s="34">
        <v>2.2000000000000002</v>
      </c>
      <c r="BW290" s="34">
        <v>2</v>
      </c>
      <c r="BX290" s="34">
        <v>505</v>
      </c>
      <c r="BY290" s="34">
        <v>0.3</v>
      </c>
      <c r="BZ290" s="34">
        <v>0.35</v>
      </c>
      <c r="CA290" s="34">
        <v>4.7</v>
      </c>
      <c r="CB290" s="34">
        <v>0.11</v>
      </c>
      <c r="CC290" s="34">
        <v>3.23</v>
      </c>
      <c r="CD290" s="34">
        <v>143</v>
      </c>
      <c r="CE290" s="34">
        <v>7</v>
      </c>
      <c r="CF290" s="34">
        <v>20.8</v>
      </c>
      <c r="CG290" s="34">
        <v>289</v>
      </c>
      <c r="CH290" s="34">
        <v>1485</v>
      </c>
      <c r="CI290" s="34">
        <v>37.700000000000003</v>
      </c>
      <c r="CJ290" s="34">
        <v>77.8</v>
      </c>
      <c r="CK290" s="34">
        <v>9.8699999999999992</v>
      </c>
      <c r="CL290" s="34">
        <v>37.799999999999997</v>
      </c>
      <c r="CM290" s="34">
        <v>6.94</v>
      </c>
      <c r="CN290" s="34">
        <v>1.31</v>
      </c>
      <c r="CO290" s="34">
        <v>4.8</v>
      </c>
      <c r="CP290" s="34">
        <v>0.76</v>
      </c>
      <c r="CQ290" s="34">
        <v>4.08</v>
      </c>
      <c r="CR290" s="34">
        <v>0.73</v>
      </c>
      <c r="CS290" s="34">
        <v>2.13</v>
      </c>
      <c r="CT290" s="34">
        <v>0.27</v>
      </c>
      <c r="CU290" s="34">
        <v>2.04</v>
      </c>
      <c r="CV290" s="34">
        <v>0.26</v>
      </c>
      <c r="CW290" s="34">
        <f t="shared" si="25"/>
        <v>186.49</v>
      </c>
    </row>
    <row r="291" spans="1:101" ht="14.25" customHeight="1" x14ac:dyDescent="0.35">
      <c r="A291" s="22" t="s">
        <v>3447</v>
      </c>
      <c r="B291" s="22" t="s">
        <v>210</v>
      </c>
      <c r="C291" s="22" t="s">
        <v>2335</v>
      </c>
      <c r="D291" s="22" t="s">
        <v>1709</v>
      </c>
      <c r="F291" s="71">
        <v>43661</v>
      </c>
      <c r="G291" s="22" t="s">
        <v>1353</v>
      </c>
      <c r="H291" s="22">
        <v>34.126249999999999</v>
      </c>
      <c r="I291" s="22">
        <v>-107.30408</v>
      </c>
      <c r="J291" s="22" t="s">
        <v>873</v>
      </c>
      <c r="K291" s="22" t="s">
        <v>880</v>
      </c>
      <c r="L291" s="22" t="s">
        <v>878</v>
      </c>
      <c r="Q291" s="22" t="s">
        <v>301</v>
      </c>
      <c r="S291" s="22" t="s">
        <v>302</v>
      </c>
      <c r="W291" s="34">
        <v>49.34</v>
      </c>
      <c r="X291" s="34">
        <v>1.26</v>
      </c>
      <c r="Y291" s="34">
        <v>14.43</v>
      </c>
      <c r="Z291" s="34">
        <v>9.59</v>
      </c>
      <c r="AA291" s="34">
        <v>0.15</v>
      </c>
      <c r="AB291" s="34">
        <v>8.1199999999999992</v>
      </c>
      <c r="AC291" s="34">
        <v>9.15</v>
      </c>
      <c r="AD291" s="34">
        <v>3.12</v>
      </c>
      <c r="AE291" s="34">
        <v>1.73</v>
      </c>
      <c r="AF291" s="34">
        <v>0.65</v>
      </c>
      <c r="AG291" s="34">
        <v>1.53</v>
      </c>
      <c r="AI291" s="34">
        <v>0.01</v>
      </c>
      <c r="AM291" s="34">
        <v>0.12</v>
      </c>
      <c r="AO291" s="34">
        <f t="shared" si="24"/>
        <v>99.200000000000045</v>
      </c>
      <c r="AU291" s="34">
        <v>4.0000000000000001E-3</v>
      </c>
      <c r="AV291" s="34" t="s">
        <v>82</v>
      </c>
      <c r="AW291" s="34">
        <v>0.8</v>
      </c>
      <c r="AY291" s="34">
        <v>1190</v>
      </c>
      <c r="BA291" s="34">
        <v>0.05</v>
      </c>
      <c r="BC291" s="34">
        <v>0.6</v>
      </c>
      <c r="BD291" s="34">
        <v>42</v>
      </c>
      <c r="BE291" s="34">
        <v>440</v>
      </c>
      <c r="BF291" s="34">
        <v>27.5</v>
      </c>
      <c r="BG291" s="34">
        <v>57</v>
      </c>
      <c r="BH291" s="34">
        <v>20.9</v>
      </c>
      <c r="BI291" s="34" t="s">
        <v>83</v>
      </c>
      <c r="BJ291" s="34">
        <v>4.7</v>
      </c>
      <c r="BK291" s="34">
        <v>1.0999999999999999E-2</v>
      </c>
      <c r="BL291" s="34">
        <v>1.0999999999999999E-2</v>
      </c>
      <c r="BM291" s="34">
        <v>30</v>
      </c>
      <c r="BN291" s="34" t="s">
        <v>121</v>
      </c>
      <c r="BO291" s="34">
        <v>14.4</v>
      </c>
      <c r="BP291" s="34">
        <v>210</v>
      </c>
      <c r="BQ291" s="34">
        <v>10</v>
      </c>
      <c r="BR291" s="34">
        <v>28.5</v>
      </c>
      <c r="BS291" s="34">
        <v>2.5000000000000001E-2</v>
      </c>
      <c r="BT291" s="34">
        <v>2.06</v>
      </c>
      <c r="BU291" s="34">
        <v>2.5</v>
      </c>
      <c r="BV291" s="34" t="s">
        <v>124</v>
      </c>
      <c r="BW291" s="34">
        <v>2</v>
      </c>
      <c r="BX291" s="34">
        <v>1040</v>
      </c>
      <c r="BY291" s="34">
        <v>0.9</v>
      </c>
      <c r="BZ291" s="34" t="s">
        <v>120</v>
      </c>
      <c r="CA291" s="34">
        <v>7.16</v>
      </c>
      <c r="CB291" s="34">
        <v>0.03</v>
      </c>
      <c r="CC291" s="34">
        <v>1.82</v>
      </c>
      <c r="CD291" s="34">
        <v>232</v>
      </c>
      <c r="CE291" s="34">
        <v>1</v>
      </c>
      <c r="CF291" s="34">
        <v>25.4</v>
      </c>
      <c r="CG291" s="34">
        <v>201</v>
      </c>
      <c r="CH291" s="34">
        <v>97</v>
      </c>
      <c r="CI291" s="34">
        <v>50.9</v>
      </c>
      <c r="CJ291" s="34">
        <v>101</v>
      </c>
      <c r="CK291" s="34">
        <v>13.35</v>
      </c>
      <c r="CL291" s="34">
        <v>53.4</v>
      </c>
      <c r="CM291" s="34">
        <v>10.45</v>
      </c>
      <c r="CN291" s="34">
        <v>2.46</v>
      </c>
      <c r="CO291" s="34">
        <v>7.79</v>
      </c>
      <c r="CP291" s="34">
        <v>1.03</v>
      </c>
      <c r="CQ291" s="34">
        <v>5.13</v>
      </c>
      <c r="CR291" s="34">
        <v>0.96</v>
      </c>
      <c r="CS291" s="34">
        <v>2.69</v>
      </c>
      <c r="CT291" s="34">
        <v>0.34</v>
      </c>
      <c r="CU291" s="34">
        <v>2.36</v>
      </c>
      <c r="CV291" s="34">
        <v>0.31</v>
      </c>
      <c r="CW291" s="34">
        <f t="shared" si="25"/>
        <v>252.17000000000002</v>
      </c>
    </row>
    <row r="292" spans="1:101" ht="14.25" customHeight="1" x14ac:dyDescent="0.35">
      <c r="A292" s="22" t="s">
        <v>3448</v>
      </c>
      <c r="B292" s="22" t="s">
        <v>210</v>
      </c>
      <c r="C292" s="22" t="s">
        <v>2335</v>
      </c>
      <c r="D292" s="22" t="s">
        <v>1709</v>
      </c>
      <c r="F292" s="71">
        <v>43661</v>
      </c>
      <c r="G292" s="22" t="s">
        <v>1353</v>
      </c>
      <c r="H292" s="22">
        <v>34.12574</v>
      </c>
      <c r="I292" s="22">
        <v>-107.30049</v>
      </c>
      <c r="J292" s="22" t="s">
        <v>873</v>
      </c>
      <c r="K292" s="22" t="s">
        <v>880</v>
      </c>
      <c r="L292" s="22" t="s">
        <v>878</v>
      </c>
      <c r="Q292" s="22" t="s">
        <v>301</v>
      </c>
      <c r="S292" s="22" t="s">
        <v>303</v>
      </c>
      <c r="W292" s="34">
        <v>45.68</v>
      </c>
      <c r="X292" s="34">
        <v>0.42</v>
      </c>
      <c r="Y292" s="34">
        <v>4.57</v>
      </c>
      <c r="Z292" s="34">
        <v>3.73</v>
      </c>
      <c r="AA292" s="34">
        <v>0.34</v>
      </c>
      <c r="AB292" s="34">
        <v>0.43</v>
      </c>
      <c r="AC292" s="34">
        <v>21.1</v>
      </c>
      <c r="AD292" s="34">
        <v>0.42</v>
      </c>
      <c r="AE292" s="34">
        <v>2.77</v>
      </c>
      <c r="AF292" s="34">
        <v>0.16</v>
      </c>
      <c r="AG292" s="34">
        <v>16.670000000000002</v>
      </c>
      <c r="AI292" s="34">
        <v>0.24</v>
      </c>
      <c r="AM292" s="34">
        <v>4.59</v>
      </c>
      <c r="AO292" s="34">
        <f t="shared" si="24"/>
        <v>101.12</v>
      </c>
      <c r="AU292" s="34">
        <v>6.0999999999999999E-2</v>
      </c>
      <c r="AV292" s="34">
        <v>37.9</v>
      </c>
      <c r="AW292" s="34">
        <v>46</v>
      </c>
      <c r="AY292" s="34" t="s">
        <v>141</v>
      </c>
      <c r="BA292" s="34">
        <v>0.03</v>
      </c>
      <c r="BC292" s="34">
        <v>9.9</v>
      </c>
      <c r="BD292" s="34">
        <v>15</v>
      </c>
      <c r="BE292" s="34">
        <v>100</v>
      </c>
      <c r="BF292" s="34">
        <v>2.4300000000000002</v>
      </c>
      <c r="BG292" s="34">
        <v>9130</v>
      </c>
      <c r="BH292" s="34">
        <v>6.8</v>
      </c>
      <c r="BI292" s="34" t="s">
        <v>83</v>
      </c>
      <c r="BJ292" s="34">
        <v>1.5</v>
      </c>
      <c r="BK292" s="34">
        <v>7.9000000000000001E-2</v>
      </c>
      <c r="BL292" s="34">
        <v>7.9000000000000001E-2</v>
      </c>
      <c r="BM292" s="34">
        <v>40</v>
      </c>
      <c r="BN292" s="34">
        <v>3</v>
      </c>
      <c r="BO292" s="34">
        <v>3.8</v>
      </c>
      <c r="BP292" s="34">
        <v>41</v>
      </c>
      <c r="BQ292" s="34">
        <v>666</v>
      </c>
      <c r="BR292" s="34">
        <v>106</v>
      </c>
      <c r="BS292" s="34">
        <v>2.5000000000000001E-2</v>
      </c>
      <c r="BT292" s="34">
        <v>8.75</v>
      </c>
      <c r="BU292" s="34">
        <v>3.2</v>
      </c>
      <c r="BV292" s="34" t="s">
        <v>124</v>
      </c>
      <c r="BW292" s="34" t="s">
        <v>121</v>
      </c>
      <c r="BX292" s="34">
        <v>571</v>
      </c>
      <c r="BY292" s="34">
        <v>0.2</v>
      </c>
      <c r="BZ292" s="34" t="s">
        <v>120</v>
      </c>
      <c r="CA292" s="34">
        <v>2.11</v>
      </c>
      <c r="CB292" s="34">
        <v>7.0000000000000007E-2</v>
      </c>
      <c r="CC292" s="34">
        <v>3.34</v>
      </c>
      <c r="CD292" s="34">
        <v>143</v>
      </c>
      <c r="CE292" s="34">
        <v>7</v>
      </c>
      <c r="CF292" s="34">
        <v>16.100000000000001</v>
      </c>
      <c r="CG292" s="34">
        <v>63</v>
      </c>
      <c r="CH292" s="34">
        <v>1140</v>
      </c>
      <c r="CI292" s="34">
        <v>15.4</v>
      </c>
      <c r="CJ292" s="34">
        <v>31.8</v>
      </c>
      <c r="CK292" s="34">
        <v>3.96</v>
      </c>
      <c r="CL292" s="34">
        <v>16.2</v>
      </c>
      <c r="CM292" s="34">
        <v>3.56</v>
      </c>
      <c r="CN292" s="34">
        <v>0.85</v>
      </c>
      <c r="CO292" s="34">
        <v>3.41</v>
      </c>
      <c r="CP292" s="34">
        <v>0.54</v>
      </c>
      <c r="CQ292" s="34">
        <v>2.81</v>
      </c>
      <c r="CR292" s="34">
        <v>0.51</v>
      </c>
      <c r="CS292" s="34">
        <v>1.4</v>
      </c>
      <c r="CT292" s="34">
        <v>0.18</v>
      </c>
      <c r="CU292" s="34">
        <v>1.1599999999999999</v>
      </c>
      <c r="CV292" s="34">
        <v>0.15</v>
      </c>
      <c r="CW292" s="34">
        <f t="shared" si="25"/>
        <v>81.930000000000021</v>
      </c>
    </row>
    <row r="293" spans="1:101" ht="14.25" customHeight="1" x14ac:dyDescent="0.35">
      <c r="A293" s="22" t="s">
        <v>3449</v>
      </c>
      <c r="B293" s="22" t="s">
        <v>210</v>
      </c>
      <c r="C293" s="22" t="s">
        <v>2335</v>
      </c>
      <c r="D293" s="22" t="s">
        <v>1709</v>
      </c>
      <c r="F293" s="71">
        <v>43661</v>
      </c>
      <c r="G293" s="22" t="s">
        <v>1353</v>
      </c>
      <c r="H293" s="22">
        <v>34.118160000000003</v>
      </c>
      <c r="I293" s="22">
        <v>-107.29817</v>
      </c>
      <c r="J293" s="22" t="s">
        <v>873</v>
      </c>
      <c r="K293" s="22" t="s">
        <v>880</v>
      </c>
      <c r="L293" s="22" t="s">
        <v>878</v>
      </c>
      <c r="Q293" s="22" t="s">
        <v>301</v>
      </c>
      <c r="S293" s="22" t="s">
        <v>304</v>
      </c>
      <c r="W293" s="34">
        <v>31.04</v>
      </c>
      <c r="X293" s="34">
        <v>0.01</v>
      </c>
      <c r="Y293" s="34">
        <v>0.26</v>
      </c>
      <c r="Z293" s="34">
        <v>0.57999999999999996</v>
      </c>
      <c r="AA293" s="34">
        <v>0.01</v>
      </c>
      <c r="AB293" s="34">
        <v>0.37</v>
      </c>
      <c r="AC293" s="34">
        <v>0.11</v>
      </c>
      <c r="AD293" s="34">
        <v>0.01</v>
      </c>
      <c r="AE293" s="34">
        <v>0.02</v>
      </c>
      <c r="AF293" s="34">
        <v>0.06</v>
      </c>
      <c r="AG293" s="34">
        <v>1.49</v>
      </c>
      <c r="AI293" s="34">
        <v>6.93</v>
      </c>
      <c r="AM293" s="34">
        <v>0.06</v>
      </c>
      <c r="AO293" s="34">
        <f t="shared" si="24"/>
        <v>40.95000000000001</v>
      </c>
      <c r="AU293" s="34">
        <v>0.42899999999999999</v>
      </c>
      <c r="AV293" s="34">
        <v>131</v>
      </c>
      <c r="AW293" s="34" t="s">
        <v>140</v>
      </c>
      <c r="AY293" s="34" t="s">
        <v>141</v>
      </c>
      <c r="BA293" s="34">
        <v>0.06</v>
      </c>
      <c r="BC293" s="34">
        <v>25.6</v>
      </c>
      <c r="BD293" s="34" t="s">
        <v>121</v>
      </c>
      <c r="BE293" s="34">
        <v>100</v>
      </c>
      <c r="BF293" s="34">
        <v>0.2</v>
      </c>
      <c r="BG293" s="34">
        <v>1920</v>
      </c>
      <c r="BH293" s="34">
        <v>9.9</v>
      </c>
      <c r="BI293" s="34">
        <v>29</v>
      </c>
      <c r="BJ293" s="34" t="s">
        <v>124</v>
      </c>
      <c r="BK293" s="34">
        <v>2.06</v>
      </c>
      <c r="BL293" s="34">
        <v>2.06</v>
      </c>
      <c r="BM293" s="34">
        <v>20</v>
      </c>
      <c r="BN293" s="34">
        <v>7</v>
      </c>
      <c r="BO293" s="34" t="s">
        <v>124</v>
      </c>
      <c r="BP293" s="34">
        <v>6</v>
      </c>
      <c r="BQ293" s="34">
        <v>9790</v>
      </c>
      <c r="BR293" s="34">
        <v>1.6</v>
      </c>
      <c r="BS293" s="34">
        <v>0.11899999999999999</v>
      </c>
      <c r="BT293" s="34">
        <v>11.15</v>
      </c>
      <c r="BU293" s="34">
        <v>0.6</v>
      </c>
      <c r="BV293" s="34">
        <v>2.8</v>
      </c>
      <c r="BW293" s="34" t="s">
        <v>121</v>
      </c>
      <c r="BX293" s="34">
        <v>9020</v>
      </c>
      <c r="BY293" s="34">
        <v>0.1</v>
      </c>
      <c r="BZ293" s="34" t="s">
        <v>120</v>
      </c>
      <c r="CA293" s="34">
        <v>0.06</v>
      </c>
      <c r="CB293" s="34" t="s">
        <v>85</v>
      </c>
      <c r="CC293" s="34">
        <v>12.4</v>
      </c>
      <c r="CD293" s="34">
        <v>1430</v>
      </c>
      <c r="CE293" s="34">
        <v>6</v>
      </c>
      <c r="CF293" s="34">
        <v>2.8</v>
      </c>
      <c r="CG293" s="34">
        <v>3</v>
      </c>
      <c r="CH293" s="34">
        <v>147500</v>
      </c>
      <c r="CI293" s="34">
        <v>2.5</v>
      </c>
      <c r="CJ293" s="34">
        <v>1.5</v>
      </c>
      <c r="CK293" s="34">
        <v>0.21</v>
      </c>
      <c r="CL293" s="34">
        <v>0.9</v>
      </c>
      <c r="CM293" s="34">
        <v>1.89</v>
      </c>
      <c r="CN293" s="34" t="s">
        <v>305</v>
      </c>
      <c r="CO293" s="34">
        <v>0.24</v>
      </c>
      <c r="CP293" s="34">
        <v>0.04</v>
      </c>
      <c r="CQ293" s="34">
        <v>0.09</v>
      </c>
      <c r="CR293" s="34">
        <v>0.02</v>
      </c>
      <c r="CS293" s="34">
        <v>0.05</v>
      </c>
      <c r="CT293" s="34">
        <v>0.02</v>
      </c>
      <c r="CU293" s="34">
        <v>0.28000000000000003</v>
      </c>
      <c r="CV293" s="34">
        <v>0.1</v>
      </c>
      <c r="CW293" s="34">
        <f t="shared" si="25"/>
        <v>7.839999999999999</v>
      </c>
    </row>
    <row r="294" spans="1:101" ht="14.25" customHeight="1" x14ac:dyDescent="0.35">
      <c r="A294" s="22" t="s">
        <v>3450</v>
      </c>
      <c r="B294" s="22" t="s">
        <v>210</v>
      </c>
      <c r="C294" s="22" t="s">
        <v>2335</v>
      </c>
      <c r="D294" s="22" t="s">
        <v>1709</v>
      </c>
      <c r="F294" s="71">
        <v>43661</v>
      </c>
      <c r="G294" s="22" t="s">
        <v>1353</v>
      </c>
      <c r="H294" s="22">
        <v>34.13364</v>
      </c>
      <c r="I294" s="22">
        <v>-107.28793</v>
      </c>
      <c r="J294" s="22" t="s">
        <v>873</v>
      </c>
      <c r="K294" s="22" t="s">
        <v>880</v>
      </c>
      <c r="L294" s="22" t="s">
        <v>878</v>
      </c>
      <c r="Q294" s="22" t="s">
        <v>301</v>
      </c>
      <c r="S294" s="22" t="s">
        <v>306</v>
      </c>
      <c r="W294" s="34">
        <v>57.9</v>
      </c>
      <c r="X294" s="34">
        <v>0.64</v>
      </c>
      <c r="Y294" s="34">
        <v>8.67</v>
      </c>
      <c r="Z294" s="34">
        <v>10.48</v>
      </c>
      <c r="AA294" s="34">
        <v>0.04</v>
      </c>
      <c r="AB294" s="34">
        <v>0.66</v>
      </c>
      <c r="AC294" s="34">
        <v>0.55000000000000004</v>
      </c>
      <c r="AD294" s="34">
        <v>0.41</v>
      </c>
      <c r="AE294" s="34">
        <v>5.19</v>
      </c>
      <c r="AF294" s="34">
        <v>0.23</v>
      </c>
      <c r="AG294" s="34">
        <v>4.76</v>
      </c>
      <c r="AI294" s="34">
        <v>1.28</v>
      </c>
      <c r="AM294" s="34">
        <v>0.13</v>
      </c>
      <c r="AO294" s="34">
        <f t="shared" si="24"/>
        <v>90.94</v>
      </c>
      <c r="AU294" s="34">
        <v>0.30099999999999999</v>
      </c>
      <c r="AV294" s="34">
        <v>851</v>
      </c>
      <c r="AW294" s="34" t="s">
        <v>140</v>
      </c>
      <c r="AY294" s="34" t="s">
        <v>141</v>
      </c>
      <c r="BA294" s="34">
        <v>0.18</v>
      </c>
      <c r="BC294" s="34">
        <v>4.9000000000000004</v>
      </c>
      <c r="BD294" s="34">
        <v>29</v>
      </c>
      <c r="BE294" s="34">
        <v>50</v>
      </c>
      <c r="BF294" s="34">
        <v>8.5500000000000007</v>
      </c>
      <c r="BG294" s="34">
        <v>23400</v>
      </c>
      <c r="BH294" s="34">
        <v>14.7</v>
      </c>
      <c r="BI294" s="34" t="s">
        <v>83</v>
      </c>
      <c r="BJ294" s="34">
        <v>2.9</v>
      </c>
      <c r="BK294" s="34">
        <v>3.22</v>
      </c>
      <c r="BL294" s="34">
        <v>3.22</v>
      </c>
      <c r="BM294" s="34">
        <v>40</v>
      </c>
      <c r="BN294" s="34">
        <v>9</v>
      </c>
      <c r="BO294" s="34">
        <v>4.5</v>
      </c>
      <c r="BP294" s="34">
        <v>153</v>
      </c>
      <c r="BQ294" s="34">
        <v>1720</v>
      </c>
      <c r="BR294" s="34">
        <v>225</v>
      </c>
      <c r="BS294" s="34">
        <v>0.14199999999999999</v>
      </c>
      <c r="BT294" s="34" t="s">
        <v>140</v>
      </c>
      <c r="BU294" s="34">
        <v>3.3</v>
      </c>
      <c r="BV294" s="34">
        <v>0.4</v>
      </c>
      <c r="BW294" s="34">
        <v>1</v>
      </c>
      <c r="BX294" s="34">
        <v>1490</v>
      </c>
      <c r="BY294" s="34">
        <v>0.3</v>
      </c>
      <c r="BZ294" s="34">
        <v>0.01</v>
      </c>
      <c r="CA294" s="34">
        <v>2.5099999999999998</v>
      </c>
      <c r="CB294" s="34">
        <v>0.09</v>
      </c>
      <c r="CC294" s="34">
        <v>7.01</v>
      </c>
      <c r="CD294" s="34">
        <v>361</v>
      </c>
      <c r="CE294" s="34">
        <v>5</v>
      </c>
      <c r="CF294" s="34">
        <v>14.6</v>
      </c>
      <c r="CG294" s="34">
        <v>112</v>
      </c>
      <c r="CH294" s="34">
        <v>999</v>
      </c>
      <c r="CI294" s="34">
        <v>19.8</v>
      </c>
      <c r="CJ294" s="34">
        <v>39.9</v>
      </c>
      <c r="CK294" s="34">
        <v>5.21</v>
      </c>
      <c r="CL294" s="34">
        <v>21.1</v>
      </c>
      <c r="CM294" s="34">
        <v>4.45</v>
      </c>
      <c r="CN294" s="34">
        <v>0.62</v>
      </c>
      <c r="CO294" s="34">
        <v>3.71</v>
      </c>
      <c r="CP294" s="34">
        <v>0.51</v>
      </c>
      <c r="CQ294" s="34">
        <v>2.75</v>
      </c>
      <c r="CR294" s="34">
        <v>0.59</v>
      </c>
      <c r="CS294" s="34">
        <v>1.59</v>
      </c>
      <c r="CT294" s="34">
        <v>0.22</v>
      </c>
      <c r="CU294" s="34">
        <v>1.59</v>
      </c>
      <c r="CV294" s="34">
        <v>0.21</v>
      </c>
      <c r="CW294" s="34">
        <f t="shared" si="25"/>
        <v>102.25</v>
      </c>
    </row>
    <row r="295" spans="1:101" ht="14.25" customHeight="1" x14ac:dyDescent="0.35">
      <c r="A295" s="22" t="s">
        <v>3451</v>
      </c>
      <c r="B295" s="22" t="s">
        <v>210</v>
      </c>
      <c r="C295" s="22" t="s">
        <v>2335</v>
      </c>
      <c r="D295" s="22" t="s">
        <v>1709</v>
      </c>
      <c r="F295" s="71">
        <v>43661</v>
      </c>
      <c r="G295" s="22" t="s">
        <v>1353</v>
      </c>
      <c r="H295" s="22">
        <v>34.128889999999998</v>
      </c>
      <c r="I295" s="22">
        <v>-107.28985</v>
      </c>
      <c r="J295" s="22" t="s">
        <v>873</v>
      </c>
      <c r="K295" s="22" t="s">
        <v>880</v>
      </c>
      <c r="L295" s="22" t="s">
        <v>878</v>
      </c>
      <c r="Q295" s="22" t="s">
        <v>301</v>
      </c>
      <c r="S295" s="22" t="s">
        <v>307</v>
      </c>
      <c r="W295" s="34">
        <v>65.38</v>
      </c>
      <c r="X295" s="34">
        <v>0.33</v>
      </c>
      <c r="Y295" s="34">
        <v>4.8</v>
      </c>
      <c r="Z295" s="34">
        <v>2.9</v>
      </c>
      <c r="AA295" s="34">
        <v>0.04</v>
      </c>
      <c r="AB295" s="34">
        <v>0.22</v>
      </c>
      <c r="AC295" s="34">
        <v>1.36</v>
      </c>
      <c r="AD295" s="34">
        <v>0.32</v>
      </c>
      <c r="AE295" s="34">
        <v>2.73</v>
      </c>
      <c r="AF295" s="34">
        <v>0.1</v>
      </c>
      <c r="AG295" s="34">
        <v>4.09</v>
      </c>
      <c r="AI295" s="34">
        <v>2.2999999999999998</v>
      </c>
      <c r="AM295" s="34">
        <v>0.28000000000000003</v>
      </c>
      <c r="AO295" s="34">
        <f t="shared" si="24"/>
        <v>84.85</v>
      </c>
      <c r="AU295" s="34">
        <v>0.63800000000000001</v>
      </c>
      <c r="AV295" s="34">
        <v>481</v>
      </c>
      <c r="AW295" s="34" t="s">
        <v>140</v>
      </c>
      <c r="AY295" s="34" t="s">
        <v>141</v>
      </c>
      <c r="BA295" s="34">
        <v>0.1</v>
      </c>
      <c r="BC295" s="34">
        <v>17.8</v>
      </c>
      <c r="BD295" s="34">
        <v>10</v>
      </c>
      <c r="BE295" s="34">
        <v>40</v>
      </c>
      <c r="BF295" s="34">
        <v>2.6</v>
      </c>
      <c r="BG295" s="34">
        <v>17750</v>
      </c>
      <c r="BH295" s="34">
        <v>8.6999999999999993</v>
      </c>
      <c r="BI295" s="34">
        <v>5</v>
      </c>
      <c r="BJ295" s="34">
        <v>1.4</v>
      </c>
      <c r="BK295" s="34">
        <v>0.26200000000000001</v>
      </c>
      <c r="BL295" s="34">
        <v>0.26200000000000001</v>
      </c>
      <c r="BM295" s="34">
        <v>70</v>
      </c>
      <c r="BN295" s="34">
        <v>1</v>
      </c>
      <c r="BO295" s="34">
        <v>2.5</v>
      </c>
      <c r="BP295" s="34">
        <v>32</v>
      </c>
      <c r="BQ295" s="34">
        <v>1310</v>
      </c>
      <c r="BR295" s="34">
        <v>110</v>
      </c>
      <c r="BS295" s="34">
        <v>2.9000000000000001E-2</v>
      </c>
      <c r="BT295" s="34">
        <v>20.5</v>
      </c>
      <c r="BU295" s="34">
        <v>2.1</v>
      </c>
      <c r="BV295" s="34" t="s">
        <v>124</v>
      </c>
      <c r="BW295" s="34" t="s">
        <v>121</v>
      </c>
      <c r="BX295" s="34">
        <v>2130</v>
      </c>
      <c r="BY295" s="34">
        <v>0.2</v>
      </c>
      <c r="BZ295" s="34">
        <v>0.02</v>
      </c>
      <c r="CA295" s="34">
        <v>1.4</v>
      </c>
      <c r="CB295" s="34">
        <v>0.05</v>
      </c>
      <c r="CC295" s="34">
        <v>3.22</v>
      </c>
      <c r="CD295" s="34">
        <v>311</v>
      </c>
      <c r="CE295" s="34">
        <v>10</v>
      </c>
      <c r="CF295" s="34">
        <v>7.6</v>
      </c>
      <c r="CG295" s="34">
        <v>63</v>
      </c>
      <c r="CH295" s="34">
        <v>666</v>
      </c>
      <c r="CI295" s="34">
        <v>11.7</v>
      </c>
      <c r="CJ295" s="34">
        <v>20.2</v>
      </c>
      <c r="CK295" s="34">
        <v>2.69</v>
      </c>
      <c r="CL295" s="34">
        <v>10.7</v>
      </c>
      <c r="CM295" s="34">
        <v>2.89</v>
      </c>
      <c r="CN295" s="34" t="s">
        <v>305</v>
      </c>
      <c r="CO295" s="34">
        <v>1.93</v>
      </c>
      <c r="CP295" s="34">
        <v>0.27</v>
      </c>
      <c r="CQ295" s="34">
        <v>1.37</v>
      </c>
      <c r="CR295" s="34">
        <v>0.28000000000000003</v>
      </c>
      <c r="CS295" s="34">
        <v>0.84</v>
      </c>
      <c r="CT295" s="34">
        <v>0.13</v>
      </c>
      <c r="CU295" s="34">
        <v>0.92</v>
      </c>
      <c r="CV295" s="34">
        <v>0.15</v>
      </c>
      <c r="CW295" s="34">
        <f t="shared" si="25"/>
        <v>54.07</v>
      </c>
    </row>
    <row r="296" spans="1:101" ht="14.25" customHeight="1" x14ac:dyDescent="0.35">
      <c r="A296" s="22" t="s">
        <v>3452</v>
      </c>
      <c r="B296" s="22" t="s">
        <v>210</v>
      </c>
      <c r="C296" s="22" t="s">
        <v>2335</v>
      </c>
      <c r="D296" s="22" t="s">
        <v>1709</v>
      </c>
      <c r="F296" s="71">
        <v>43661</v>
      </c>
      <c r="G296" s="22" t="s">
        <v>1353</v>
      </c>
      <c r="H296" s="22">
        <v>34.127049999999997</v>
      </c>
      <c r="I296" s="22">
        <v>-107.28946999999999</v>
      </c>
      <c r="J296" s="22" t="s">
        <v>873</v>
      </c>
      <c r="K296" s="22" t="s">
        <v>880</v>
      </c>
      <c r="L296" s="22" t="s">
        <v>878</v>
      </c>
      <c r="Q296" s="22" t="s">
        <v>301</v>
      </c>
      <c r="S296" s="22" t="s">
        <v>308</v>
      </c>
      <c r="W296" s="34">
        <v>58.86</v>
      </c>
      <c r="X296" s="34">
        <v>0.67</v>
      </c>
      <c r="Y296" s="34">
        <v>8.86</v>
      </c>
      <c r="Z296" s="34">
        <v>6.27</v>
      </c>
      <c r="AA296" s="34">
        <v>7.0000000000000007E-2</v>
      </c>
      <c r="AB296" s="34">
        <v>0.41</v>
      </c>
      <c r="AC296" s="34">
        <v>3.56</v>
      </c>
      <c r="AD296" s="34">
        <v>0.88</v>
      </c>
      <c r="AE296" s="34">
        <v>4.5999999999999996</v>
      </c>
      <c r="AF296" s="34">
        <v>0.2</v>
      </c>
      <c r="AG296" s="34">
        <v>5.7</v>
      </c>
      <c r="AI296" s="34">
        <v>1.54</v>
      </c>
      <c r="AM296" s="34">
        <v>0.73</v>
      </c>
      <c r="AO296" s="34">
        <f t="shared" si="24"/>
        <v>92.35</v>
      </c>
      <c r="AU296" s="34">
        <v>9.8000000000000004E-2</v>
      </c>
      <c r="AV296" s="34">
        <v>154</v>
      </c>
      <c r="AW296" s="34">
        <v>91.8</v>
      </c>
      <c r="AY296" s="34" t="s">
        <v>141</v>
      </c>
      <c r="BA296" s="34">
        <v>0.09</v>
      </c>
      <c r="BC296" s="34">
        <v>1.6</v>
      </c>
      <c r="BD296" s="34">
        <v>8</v>
      </c>
      <c r="BE296" s="34">
        <v>50</v>
      </c>
      <c r="BF296" s="34">
        <v>6.43</v>
      </c>
      <c r="BG296" s="34">
        <v>15050</v>
      </c>
      <c r="BH296" s="34">
        <v>12.4</v>
      </c>
      <c r="BI296" s="34" t="s">
        <v>83</v>
      </c>
      <c r="BJ296" s="34">
        <v>2.9</v>
      </c>
      <c r="BK296" s="34">
        <v>7.5999999999999998E-2</v>
      </c>
      <c r="BL296" s="34">
        <v>7.5999999999999998E-2</v>
      </c>
      <c r="BM296" s="34">
        <v>60</v>
      </c>
      <c r="BN296" s="34">
        <v>1</v>
      </c>
      <c r="BO296" s="34">
        <v>4.9000000000000004</v>
      </c>
      <c r="BP296" s="34">
        <v>32</v>
      </c>
      <c r="BQ296" s="34">
        <v>378</v>
      </c>
      <c r="BR296" s="34">
        <v>179</v>
      </c>
      <c r="BS296" s="34">
        <v>0.04</v>
      </c>
      <c r="BT296" s="34">
        <v>56.5</v>
      </c>
      <c r="BU296" s="34">
        <v>3.9</v>
      </c>
      <c r="BV296" s="34" t="s">
        <v>124</v>
      </c>
      <c r="BW296" s="34">
        <v>1</v>
      </c>
      <c r="BX296" s="34">
        <v>1440</v>
      </c>
      <c r="BY296" s="34">
        <v>0.3</v>
      </c>
      <c r="BZ296" s="34">
        <v>0.01</v>
      </c>
      <c r="CA296" s="34">
        <v>2.77</v>
      </c>
      <c r="CB296" s="34">
        <v>0.09</v>
      </c>
      <c r="CC296" s="34">
        <v>3.27</v>
      </c>
      <c r="CD296" s="34">
        <v>214</v>
      </c>
      <c r="CE296" s="34">
        <v>21</v>
      </c>
      <c r="CF296" s="34">
        <v>10.8</v>
      </c>
      <c r="CG296" s="34">
        <v>119</v>
      </c>
      <c r="CH296" s="34">
        <v>428</v>
      </c>
      <c r="CI296" s="34">
        <v>28.3</v>
      </c>
      <c r="CJ296" s="34">
        <v>45.2</v>
      </c>
      <c r="CK296" s="34">
        <v>6.57</v>
      </c>
      <c r="CL296" s="34">
        <v>25.6</v>
      </c>
      <c r="CM296" s="34">
        <v>5.03</v>
      </c>
      <c r="CN296" s="34">
        <v>0.2</v>
      </c>
      <c r="CO296" s="34">
        <v>3.39</v>
      </c>
      <c r="CP296" s="34">
        <v>0.44</v>
      </c>
      <c r="CQ296" s="34">
        <v>2.15</v>
      </c>
      <c r="CR296" s="34">
        <v>0.42</v>
      </c>
      <c r="CS296" s="34">
        <v>1.25</v>
      </c>
      <c r="CT296" s="34">
        <v>0.17</v>
      </c>
      <c r="CU296" s="34">
        <v>1.22</v>
      </c>
      <c r="CV296" s="34">
        <v>0.17</v>
      </c>
      <c r="CW296" s="34">
        <f t="shared" si="25"/>
        <v>120.11</v>
      </c>
    </row>
    <row r="297" spans="1:101" ht="14.25" customHeight="1" x14ac:dyDescent="0.35">
      <c r="A297" s="22" t="s">
        <v>309</v>
      </c>
      <c r="B297" s="22" t="s">
        <v>210</v>
      </c>
      <c r="C297" s="22" t="s">
        <v>2335</v>
      </c>
      <c r="D297" s="22" t="s">
        <v>1709</v>
      </c>
      <c r="F297" s="71">
        <v>43861</v>
      </c>
      <c r="G297" s="22" t="s">
        <v>197</v>
      </c>
      <c r="H297" s="22">
        <v>34.12621</v>
      </c>
      <c r="I297" s="22">
        <v>-107.304061</v>
      </c>
      <c r="J297" s="22" t="s">
        <v>873</v>
      </c>
      <c r="K297" s="22" t="s">
        <v>880</v>
      </c>
      <c r="L297" s="22" t="s">
        <v>878</v>
      </c>
      <c r="Q297" s="22" t="s">
        <v>87</v>
      </c>
      <c r="S297" s="22" t="s">
        <v>302</v>
      </c>
      <c r="T297" s="22">
        <v>8.25</v>
      </c>
      <c r="W297" s="34">
        <v>41.57</v>
      </c>
      <c r="X297" s="34">
        <v>0.97</v>
      </c>
      <c r="Y297" s="34">
        <v>11.26</v>
      </c>
      <c r="Z297" s="34">
        <v>8.5299999999999994</v>
      </c>
      <c r="AA297" s="34">
        <v>0.2</v>
      </c>
      <c r="AB297" s="34">
        <v>8.76</v>
      </c>
      <c r="AC297" s="34">
        <v>14.3</v>
      </c>
      <c r="AD297" s="34">
        <v>2.06</v>
      </c>
      <c r="AE297" s="34">
        <v>1.31</v>
      </c>
      <c r="AF297" s="34">
        <v>0.51</v>
      </c>
      <c r="AG297" s="34">
        <v>10.49</v>
      </c>
      <c r="AH297" s="34">
        <v>6.6000000000000003E-2</v>
      </c>
      <c r="AI297" s="34" t="s">
        <v>120</v>
      </c>
      <c r="AM297" s="34">
        <v>2.02</v>
      </c>
      <c r="AO297" s="34">
        <f t="shared" si="24"/>
        <v>102.04600000000001</v>
      </c>
      <c r="AU297" s="34">
        <v>2E-3</v>
      </c>
      <c r="AV297" s="34" t="s">
        <v>82</v>
      </c>
      <c r="AW297" s="34">
        <v>1.4</v>
      </c>
      <c r="AY297" s="34">
        <v>923</v>
      </c>
      <c r="BA297" s="34">
        <v>0.03</v>
      </c>
      <c r="BC297" s="34" t="s">
        <v>82</v>
      </c>
      <c r="BD297" s="34">
        <v>46</v>
      </c>
      <c r="BE297" s="34">
        <v>340</v>
      </c>
      <c r="BF297" s="34">
        <v>8.39</v>
      </c>
      <c r="BG297" s="34">
        <v>49</v>
      </c>
      <c r="BH297" s="34">
        <v>16.8</v>
      </c>
      <c r="BI297" s="34" t="s">
        <v>83</v>
      </c>
      <c r="BJ297" s="34">
        <v>3.8</v>
      </c>
      <c r="BK297" s="34">
        <v>1.7999999999999999E-2</v>
      </c>
      <c r="BL297" s="34">
        <v>3.2000000000000001E-2</v>
      </c>
      <c r="BM297" s="34">
        <v>50</v>
      </c>
      <c r="BN297" s="34">
        <v>1</v>
      </c>
      <c r="BO297" s="34">
        <v>11.2</v>
      </c>
      <c r="BP297" s="34">
        <v>191</v>
      </c>
      <c r="BQ297" s="34">
        <v>21</v>
      </c>
      <c r="BR297" s="34">
        <v>30</v>
      </c>
      <c r="BS297" s="34" t="s">
        <v>134</v>
      </c>
      <c r="BT297" s="34">
        <v>0.09</v>
      </c>
      <c r="BU297" s="34">
        <v>7</v>
      </c>
      <c r="BV297" s="34">
        <v>0.3</v>
      </c>
      <c r="BW297" s="34">
        <v>1</v>
      </c>
      <c r="BX297" s="34">
        <v>672</v>
      </c>
      <c r="BY297" s="34">
        <v>1</v>
      </c>
      <c r="BZ297" s="34">
        <v>0.01</v>
      </c>
      <c r="CA297" s="34">
        <v>5.64</v>
      </c>
      <c r="CB297" s="34">
        <v>0.09</v>
      </c>
      <c r="CC297" s="34">
        <v>1.34</v>
      </c>
      <c r="CD297" s="34">
        <v>178</v>
      </c>
      <c r="CE297" s="34">
        <v>2</v>
      </c>
      <c r="CF297" s="34">
        <v>20.6</v>
      </c>
      <c r="CG297" s="34">
        <v>154</v>
      </c>
      <c r="CH297" s="34">
        <v>77</v>
      </c>
      <c r="CI297" s="34">
        <v>35.9</v>
      </c>
      <c r="CJ297" s="34">
        <v>74.900000000000006</v>
      </c>
      <c r="CK297" s="34">
        <v>9.6199999999999992</v>
      </c>
      <c r="CL297" s="34">
        <v>38.799999999999997</v>
      </c>
      <c r="CM297" s="34">
        <v>8.09</v>
      </c>
      <c r="CN297" s="34">
        <v>1.99</v>
      </c>
      <c r="CO297" s="34">
        <v>5.78</v>
      </c>
      <c r="CP297" s="34">
        <v>0.8</v>
      </c>
      <c r="CQ297" s="34">
        <v>4.41</v>
      </c>
      <c r="CR297" s="34">
        <v>0.73</v>
      </c>
      <c r="CS297" s="34">
        <v>2.1800000000000002</v>
      </c>
      <c r="CT297" s="34">
        <v>0.28000000000000003</v>
      </c>
      <c r="CU297" s="34">
        <v>1.82</v>
      </c>
      <c r="CV297" s="34">
        <v>0.27</v>
      </c>
      <c r="CW297" s="34">
        <f t="shared" si="25"/>
        <v>185.57000000000005</v>
      </c>
    </row>
    <row r="298" spans="1:101" x14ac:dyDescent="0.35">
      <c r="A298" s="22" t="s">
        <v>2258</v>
      </c>
      <c r="B298" s="22" t="s">
        <v>2259</v>
      </c>
      <c r="C298" s="22" t="s">
        <v>2371</v>
      </c>
      <c r="D298" s="22" t="s">
        <v>1709</v>
      </c>
      <c r="F298" s="71"/>
      <c r="H298" s="22">
        <v>31.867999999999999</v>
      </c>
      <c r="I298" s="22">
        <v>-108.438</v>
      </c>
      <c r="J298" s="22" t="s">
        <v>873</v>
      </c>
      <c r="K298" s="22" t="s">
        <v>2262</v>
      </c>
      <c r="L298" s="22" t="s">
        <v>878</v>
      </c>
      <c r="X298" s="34">
        <v>0.09</v>
      </c>
      <c r="Z298" s="34">
        <v>1.9</v>
      </c>
      <c r="AD298" s="34">
        <v>1.4999999999999999E-2</v>
      </c>
      <c r="AW298" s="34">
        <v>132.4</v>
      </c>
      <c r="BE298" s="34">
        <v>4.5</v>
      </c>
      <c r="BG298" s="34" t="s">
        <v>2177</v>
      </c>
      <c r="BH298" s="34" t="s">
        <v>2177</v>
      </c>
      <c r="BN298" s="34">
        <v>8.4</v>
      </c>
      <c r="BO298" s="34">
        <v>6</v>
      </c>
      <c r="BP298" s="34">
        <v>3.6</v>
      </c>
      <c r="BQ298" s="34">
        <v>44.4</v>
      </c>
      <c r="BR298" s="34" t="s">
        <v>2177</v>
      </c>
      <c r="BX298" s="34">
        <v>1.4</v>
      </c>
      <c r="CA298" s="34">
        <v>13.9</v>
      </c>
      <c r="CC298" s="34">
        <v>6.3</v>
      </c>
      <c r="CD298" s="34">
        <v>15.1</v>
      </c>
      <c r="CF298" s="34">
        <v>55.1</v>
      </c>
    </row>
    <row r="299" spans="1:101" x14ac:dyDescent="0.35">
      <c r="A299" s="22" t="s">
        <v>2260</v>
      </c>
      <c r="B299" s="22" t="s">
        <v>2259</v>
      </c>
      <c r="C299" s="22" t="s">
        <v>2371</v>
      </c>
      <c r="D299" s="22" t="s">
        <v>1709</v>
      </c>
      <c r="F299" s="71"/>
      <c r="H299" s="22">
        <v>31.867999999999999</v>
      </c>
      <c r="I299" s="22">
        <v>-108.438</v>
      </c>
      <c r="J299" s="22" t="s">
        <v>873</v>
      </c>
      <c r="K299" s="22" t="s">
        <v>2262</v>
      </c>
      <c r="L299" s="22" t="s">
        <v>878</v>
      </c>
      <c r="W299" s="34">
        <v>87.07</v>
      </c>
      <c r="X299" s="34">
        <v>0.29899999999999999</v>
      </c>
      <c r="Y299" s="34">
        <v>6.31</v>
      </c>
      <c r="Z299" s="34">
        <v>1.68</v>
      </c>
      <c r="AA299" s="34">
        <v>0.41</v>
      </c>
      <c r="AB299" s="34">
        <v>0.98</v>
      </c>
      <c r="AC299" s="34">
        <v>0.5</v>
      </c>
      <c r="AD299" s="34">
        <v>2.5999999999999999E-2</v>
      </c>
      <c r="AE299" s="34">
        <v>0.71</v>
      </c>
      <c r="AF299" s="34">
        <v>3.9E-2</v>
      </c>
      <c r="AG299" s="34">
        <v>2.74</v>
      </c>
      <c r="AW299" s="34">
        <v>116.1</v>
      </c>
      <c r="BE299" s="34">
        <v>8.1</v>
      </c>
      <c r="BG299" s="34" t="s">
        <v>2177</v>
      </c>
      <c r="BH299" s="34">
        <v>4.4000000000000004</v>
      </c>
      <c r="BN299" s="34">
        <v>10.3</v>
      </c>
      <c r="BO299" s="34">
        <v>11.5</v>
      </c>
      <c r="BP299" s="34">
        <v>31.5</v>
      </c>
      <c r="BQ299" s="34">
        <v>77.5</v>
      </c>
      <c r="BR299" s="34">
        <v>1.9</v>
      </c>
      <c r="BX299" s="34">
        <v>3.3</v>
      </c>
      <c r="CA299" s="34">
        <v>34.700000000000003</v>
      </c>
      <c r="CC299" s="34">
        <v>17.899999999999999</v>
      </c>
      <c r="CD299" s="34">
        <v>20.2</v>
      </c>
      <c r="CF299" s="34">
        <v>221.5</v>
      </c>
    </row>
    <row r="300" spans="1:101" x14ac:dyDescent="0.35">
      <c r="A300" s="22" t="s">
        <v>2261</v>
      </c>
      <c r="B300" s="22" t="s">
        <v>2259</v>
      </c>
      <c r="C300" s="22" t="s">
        <v>2371</v>
      </c>
      <c r="D300" s="22" t="s">
        <v>1709</v>
      </c>
      <c r="F300" s="71"/>
      <c r="H300" s="22">
        <v>31.867999999999999</v>
      </c>
      <c r="I300" s="22">
        <v>-108.438</v>
      </c>
      <c r="J300" s="22" t="s">
        <v>873</v>
      </c>
      <c r="K300" s="22" t="s">
        <v>2262</v>
      </c>
      <c r="L300" s="22" t="s">
        <v>878</v>
      </c>
      <c r="W300" s="34">
        <v>66.88</v>
      </c>
      <c r="X300" s="34">
        <v>0.64200000000000002</v>
      </c>
      <c r="Y300" s="34">
        <v>17.059999999999999</v>
      </c>
      <c r="Z300" s="34">
        <v>4.4400000000000004</v>
      </c>
      <c r="AA300" s="34">
        <v>0.7</v>
      </c>
      <c r="AB300" s="34">
        <v>0.61</v>
      </c>
      <c r="AC300" s="34">
        <v>0.57999999999999996</v>
      </c>
      <c r="AD300" s="34" t="s">
        <v>2177</v>
      </c>
      <c r="AE300" s="34">
        <v>2.52</v>
      </c>
      <c r="AF300" s="34">
        <v>4.1000000000000002E-2</v>
      </c>
      <c r="AG300" s="34">
        <v>6.53</v>
      </c>
      <c r="AW300" s="34">
        <v>70.599999999999994</v>
      </c>
      <c r="BE300" s="34">
        <v>19.7</v>
      </c>
      <c r="BG300" s="34">
        <v>0.9</v>
      </c>
      <c r="BH300" s="34">
        <v>14.4</v>
      </c>
      <c r="BN300" s="34">
        <v>22.6</v>
      </c>
      <c r="BO300" s="34">
        <v>15.3</v>
      </c>
      <c r="BP300" s="34">
        <v>122.4</v>
      </c>
      <c r="BQ300" s="34">
        <v>146</v>
      </c>
      <c r="BR300" s="34">
        <v>10.7</v>
      </c>
      <c r="BX300" s="34">
        <v>9.5</v>
      </c>
      <c r="CA300" s="34">
        <v>76.099999999999994</v>
      </c>
      <c r="CC300" s="34">
        <v>38.1</v>
      </c>
      <c r="CD300" s="34">
        <v>36.799999999999997</v>
      </c>
      <c r="CF300" s="34">
        <v>262.39999999999998</v>
      </c>
    </row>
    <row r="301" spans="1:101" ht="14.25" customHeight="1" x14ac:dyDescent="0.35">
      <c r="A301" s="22" t="s">
        <v>3453</v>
      </c>
      <c r="B301" s="22" t="s">
        <v>310</v>
      </c>
      <c r="C301" s="22" t="s">
        <v>2336</v>
      </c>
      <c r="D301" s="22" t="s">
        <v>1709</v>
      </c>
      <c r="F301" s="71">
        <v>43263</v>
      </c>
      <c r="G301" s="22" t="s">
        <v>1352</v>
      </c>
      <c r="H301" s="22">
        <v>31.906552000000001</v>
      </c>
      <c r="I301" s="22">
        <v>-108.428906</v>
      </c>
      <c r="J301" s="22" t="s">
        <v>873</v>
      </c>
      <c r="K301" s="22" t="s">
        <v>881</v>
      </c>
      <c r="L301" s="22" t="s">
        <v>878</v>
      </c>
      <c r="Q301" s="22" t="s">
        <v>311</v>
      </c>
      <c r="S301" s="22" t="s">
        <v>312</v>
      </c>
      <c r="T301" s="22">
        <v>7.51</v>
      </c>
      <c r="U301" s="22">
        <v>1076.4000000000001</v>
      </c>
      <c r="W301" s="34">
        <v>12.66</v>
      </c>
      <c r="X301" s="34">
        <v>0.18</v>
      </c>
      <c r="Y301" s="34">
        <v>3.1</v>
      </c>
      <c r="Z301" s="34">
        <v>38.090000000000003</v>
      </c>
      <c r="AA301" s="34">
        <v>10.35</v>
      </c>
      <c r="AB301" s="34">
        <v>1.32</v>
      </c>
      <c r="AC301" s="34">
        <v>9.48</v>
      </c>
      <c r="AD301" s="34">
        <v>0.35</v>
      </c>
      <c r="AE301" s="34">
        <v>0.51</v>
      </c>
      <c r="AF301" s="34">
        <v>0.13</v>
      </c>
      <c r="AG301" s="34">
        <v>12.37</v>
      </c>
      <c r="AI301" s="34">
        <v>4.03</v>
      </c>
      <c r="AM301" s="34">
        <v>2.5499999999999998</v>
      </c>
      <c r="AO301" s="34">
        <f t="shared" ref="AO301:AO307" si="26">SUM(W301:AN301)</f>
        <v>95.11999999999999</v>
      </c>
      <c r="AU301" s="34">
        <v>4.5999999999999999E-2</v>
      </c>
      <c r="AV301" s="34">
        <v>128</v>
      </c>
      <c r="AW301" s="34" t="s">
        <v>140</v>
      </c>
      <c r="AY301" s="34">
        <v>272</v>
      </c>
      <c r="BA301" s="34">
        <v>0.72</v>
      </c>
      <c r="BC301" s="34">
        <v>106</v>
      </c>
      <c r="BD301" s="34">
        <v>3</v>
      </c>
      <c r="BE301" s="34">
        <v>20</v>
      </c>
      <c r="BF301" s="34">
        <v>1.28</v>
      </c>
      <c r="BG301" s="34">
        <v>301</v>
      </c>
      <c r="BH301" s="34">
        <v>10.9</v>
      </c>
      <c r="BI301" s="34" t="s">
        <v>83</v>
      </c>
      <c r="BJ301" s="34">
        <v>1.4</v>
      </c>
      <c r="BK301" s="34">
        <v>0.63300000000000001</v>
      </c>
      <c r="BL301" s="34">
        <v>30.3</v>
      </c>
      <c r="BM301" s="34">
        <v>10</v>
      </c>
      <c r="BN301" s="34">
        <v>3</v>
      </c>
      <c r="BO301" s="34">
        <v>3.3</v>
      </c>
      <c r="BP301" s="34">
        <v>10</v>
      </c>
      <c r="BQ301" s="34">
        <v>15300</v>
      </c>
      <c r="BR301" s="34">
        <v>15.6</v>
      </c>
      <c r="BS301" s="34">
        <v>1E-3</v>
      </c>
      <c r="BT301" s="34">
        <v>20.6</v>
      </c>
      <c r="BU301" s="34">
        <v>2.9</v>
      </c>
      <c r="BV301" s="34">
        <v>1.8</v>
      </c>
      <c r="BW301" s="34">
        <v>1</v>
      </c>
      <c r="BX301" s="34">
        <v>103.5</v>
      </c>
      <c r="BY301" s="34">
        <v>0.2</v>
      </c>
      <c r="BZ301" s="34">
        <v>0.33</v>
      </c>
      <c r="CA301" s="34">
        <v>2.54</v>
      </c>
      <c r="CB301" s="34">
        <v>0.04</v>
      </c>
      <c r="CC301" s="34">
        <v>2.0699999999999998</v>
      </c>
      <c r="CD301" s="34">
        <v>28</v>
      </c>
      <c r="CE301" s="34">
        <v>6</v>
      </c>
      <c r="CF301" s="34">
        <v>10.8</v>
      </c>
      <c r="CG301" s="34">
        <v>47</v>
      </c>
      <c r="CH301" s="34">
        <v>10550</v>
      </c>
      <c r="CI301" s="34">
        <v>16.2</v>
      </c>
      <c r="CJ301" s="34">
        <v>25</v>
      </c>
      <c r="CK301" s="34">
        <v>2.63</v>
      </c>
      <c r="CL301" s="34">
        <v>9.8000000000000007</v>
      </c>
      <c r="CM301" s="34">
        <v>1.93</v>
      </c>
      <c r="CN301" s="34">
        <v>0.7</v>
      </c>
      <c r="CO301" s="34">
        <v>2.02</v>
      </c>
      <c r="CP301" s="34">
        <v>0.31</v>
      </c>
      <c r="CQ301" s="34">
        <v>1.64</v>
      </c>
      <c r="CR301" s="34">
        <v>0.33</v>
      </c>
      <c r="CS301" s="34">
        <v>0.99</v>
      </c>
      <c r="CT301" s="34">
        <v>0.15</v>
      </c>
      <c r="CU301" s="34">
        <v>0.87</v>
      </c>
      <c r="CV301" s="34">
        <v>0.13</v>
      </c>
      <c r="CW301" s="34">
        <f t="shared" ref="CW301:CW307" si="27">SUM(CI301:CV301)</f>
        <v>62.700000000000017</v>
      </c>
    </row>
    <row r="302" spans="1:101" ht="14.25" customHeight="1" x14ac:dyDescent="0.35">
      <c r="A302" s="22" t="s">
        <v>3454</v>
      </c>
      <c r="B302" s="22" t="s">
        <v>310</v>
      </c>
      <c r="C302" s="22" t="s">
        <v>2336</v>
      </c>
      <c r="D302" s="22" t="s">
        <v>1709</v>
      </c>
      <c r="F302" s="71">
        <v>43263</v>
      </c>
      <c r="G302" s="22" t="s">
        <v>1352</v>
      </c>
      <c r="H302" s="22">
        <v>31.896409999999999</v>
      </c>
      <c r="I302" s="22">
        <v>-108.424654</v>
      </c>
      <c r="J302" s="22" t="s">
        <v>873</v>
      </c>
      <c r="K302" s="22" t="s">
        <v>881</v>
      </c>
      <c r="L302" s="22" t="s">
        <v>878</v>
      </c>
      <c r="Q302" s="22" t="s">
        <v>116</v>
      </c>
      <c r="S302" s="22" t="s">
        <v>313</v>
      </c>
      <c r="W302" s="34">
        <v>80.97</v>
      </c>
      <c r="X302" s="34">
        <v>0.04</v>
      </c>
      <c r="Y302" s="34">
        <v>0.69</v>
      </c>
      <c r="Z302" s="34">
        <v>10.6</v>
      </c>
      <c r="AA302" s="34">
        <v>0.04</v>
      </c>
      <c r="AB302" s="34">
        <v>0.05</v>
      </c>
      <c r="AC302" s="34">
        <v>0.2</v>
      </c>
      <c r="AD302" s="34">
        <v>0.03</v>
      </c>
      <c r="AE302" s="34">
        <v>0.14000000000000001</v>
      </c>
      <c r="AF302" s="34">
        <v>0.02</v>
      </c>
      <c r="AG302" s="34">
        <v>5.29</v>
      </c>
      <c r="AI302" s="34">
        <v>6.78</v>
      </c>
      <c r="AM302" s="34">
        <v>0.1</v>
      </c>
      <c r="AO302" s="34">
        <f t="shared" si="26"/>
        <v>104.95</v>
      </c>
      <c r="AU302" s="34">
        <v>8.0000000000000002E-3</v>
      </c>
      <c r="AV302" s="34">
        <v>111</v>
      </c>
      <c r="AW302" s="34" t="s">
        <v>140</v>
      </c>
      <c r="AY302" s="34">
        <v>403</v>
      </c>
      <c r="BA302" s="34">
        <v>7.0000000000000007E-2</v>
      </c>
      <c r="BC302" s="34">
        <v>1.9</v>
      </c>
      <c r="BD302" s="34">
        <v>3</v>
      </c>
      <c r="BE302" s="34">
        <v>20</v>
      </c>
      <c r="BF302" s="34">
        <v>0.28000000000000003</v>
      </c>
      <c r="BG302" s="34">
        <v>161</v>
      </c>
      <c r="BH302" s="34">
        <v>2.8</v>
      </c>
      <c r="BI302" s="34">
        <v>5</v>
      </c>
      <c r="BJ302" s="34">
        <v>0.5</v>
      </c>
      <c r="BK302" s="34">
        <v>6.9000000000000006E-2</v>
      </c>
      <c r="BL302" s="34">
        <v>4.7E-2</v>
      </c>
      <c r="BM302" s="34">
        <v>70</v>
      </c>
      <c r="BN302" s="34">
        <v>14</v>
      </c>
      <c r="BO302" s="34">
        <v>0.9</v>
      </c>
      <c r="BP302" s="34">
        <v>3</v>
      </c>
      <c r="BQ302" s="34">
        <v>390</v>
      </c>
      <c r="BR302" s="34">
        <v>4.9000000000000004</v>
      </c>
      <c r="BS302" s="34">
        <v>2.1999999999999999E-2</v>
      </c>
      <c r="BT302" s="34">
        <v>34.6</v>
      </c>
      <c r="BU302" s="34">
        <v>0.1</v>
      </c>
      <c r="BV302" s="34">
        <v>0.5</v>
      </c>
      <c r="BW302" s="34">
        <v>2</v>
      </c>
      <c r="BX302" s="34">
        <v>28.1</v>
      </c>
      <c r="BY302" s="34">
        <v>0.1</v>
      </c>
      <c r="BZ302" s="34">
        <v>0.01</v>
      </c>
      <c r="CA302" s="34">
        <v>0.52</v>
      </c>
      <c r="CB302" s="34">
        <v>0.03</v>
      </c>
      <c r="CC302" s="34">
        <v>1.85</v>
      </c>
      <c r="CD302" s="34">
        <v>15</v>
      </c>
      <c r="CE302" s="34">
        <v>1</v>
      </c>
      <c r="CF302" s="34">
        <v>0.6</v>
      </c>
      <c r="CG302" s="34">
        <v>13</v>
      </c>
      <c r="CH302" s="34">
        <v>230</v>
      </c>
      <c r="CI302" s="34">
        <v>0.8</v>
      </c>
      <c r="CJ302" s="34">
        <v>1.3</v>
      </c>
      <c r="CK302" s="34">
        <v>0.15</v>
      </c>
      <c r="CL302" s="34">
        <v>0.7</v>
      </c>
      <c r="CM302" s="34">
        <v>0.03</v>
      </c>
      <c r="CN302" s="34" t="s">
        <v>305</v>
      </c>
      <c r="CO302" s="34">
        <v>0.06</v>
      </c>
      <c r="CP302" s="34">
        <v>0.01</v>
      </c>
      <c r="CQ302" s="34">
        <v>0.06</v>
      </c>
      <c r="CR302" s="34">
        <v>0.02</v>
      </c>
      <c r="CS302" s="34">
        <v>0.04</v>
      </c>
      <c r="CT302" s="34">
        <v>0.02</v>
      </c>
      <c r="CU302" s="34">
        <v>7.0000000000000007E-2</v>
      </c>
      <c r="CV302" s="34">
        <v>0.01</v>
      </c>
      <c r="CW302" s="34">
        <f t="shared" si="27"/>
        <v>3.2699999999999996</v>
      </c>
    </row>
    <row r="303" spans="1:101" ht="14.25" customHeight="1" x14ac:dyDescent="0.35">
      <c r="A303" s="22" t="s">
        <v>3455</v>
      </c>
      <c r="B303" s="22" t="s">
        <v>310</v>
      </c>
      <c r="C303" s="22" t="s">
        <v>2336</v>
      </c>
      <c r="D303" s="22" t="s">
        <v>1709</v>
      </c>
      <c r="F303" s="71">
        <v>43263</v>
      </c>
      <c r="G303" s="22" t="s">
        <v>1352</v>
      </c>
      <c r="H303" s="22">
        <v>31.895785</v>
      </c>
      <c r="I303" s="22">
        <v>-108.424491</v>
      </c>
      <c r="J303" s="22" t="s">
        <v>873</v>
      </c>
      <c r="K303" s="22" t="s">
        <v>881</v>
      </c>
      <c r="L303" s="22" t="s">
        <v>878</v>
      </c>
      <c r="Q303" s="22" t="s">
        <v>311</v>
      </c>
      <c r="S303" s="22" t="s">
        <v>314</v>
      </c>
      <c r="T303" s="22">
        <v>7.65</v>
      </c>
      <c r="U303" s="22">
        <v>1062</v>
      </c>
      <c r="W303" s="34">
        <v>15.17</v>
      </c>
      <c r="X303" s="34">
        <v>0.19</v>
      </c>
      <c r="Y303" s="34">
        <v>3.71</v>
      </c>
      <c r="Z303" s="34">
        <v>37.409999999999997</v>
      </c>
      <c r="AA303" s="34">
        <v>10.1</v>
      </c>
      <c r="AB303" s="34">
        <v>1.67</v>
      </c>
      <c r="AC303" s="34">
        <v>10.050000000000001</v>
      </c>
      <c r="AD303" s="34">
        <v>7.0000000000000007E-2</v>
      </c>
      <c r="AE303" s="34">
        <v>0.65</v>
      </c>
      <c r="AF303" s="34">
        <v>0.13</v>
      </c>
      <c r="AG303" s="34">
        <v>12.32</v>
      </c>
      <c r="AI303" s="34">
        <v>2.95</v>
      </c>
      <c r="AM303" s="34">
        <v>2.4700000000000002</v>
      </c>
      <c r="AO303" s="34">
        <f t="shared" si="26"/>
        <v>96.89</v>
      </c>
      <c r="AU303" s="34">
        <v>4.1000000000000002E-2</v>
      </c>
      <c r="AV303" s="34">
        <v>25.3</v>
      </c>
      <c r="AW303" s="34" t="s">
        <v>140</v>
      </c>
      <c r="AY303" s="34">
        <v>77.900000000000006</v>
      </c>
      <c r="BA303" s="34">
        <v>0.82</v>
      </c>
      <c r="BC303" s="34">
        <v>19.3</v>
      </c>
      <c r="BD303" s="34">
        <v>2</v>
      </c>
      <c r="BE303" s="34">
        <v>20</v>
      </c>
      <c r="BF303" s="34">
        <v>1.29</v>
      </c>
      <c r="BG303" s="34">
        <v>135</v>
      </c>
      <c r="BH303" s="34">
        <v>13.6</v>
      </c>
      <c r="BI303" s="34" t="s">
        <v>83</v>
      </c>
      <c r="BJ303" s="34">
        <v>1.6</v>
      </c>
      <c r="BK303" s="34">
        <v>0.17199999999999999</v>
      </c>
      <c r="BL303" s="34">
        <v>15.35</v>
      </c>
      <c r="BM303" s="34">
        <v>20</v>
      </c>
      <c r="BN303" s="34">
        <v>4</v>
      </c>
      <c r="BO303" s="34">
        <v>4.0999999999999996</v>
      </c>
      <c r="BP303" s="34">
        <v>9</v>
      </c>
      <c r="BQ303" s="34">
        <v>5700</v>
      </c>
      <c r="BR303" s="34">
        <v>18.5</v>
      </c>
      <c r="BS303" s="34">
        <v>1E-3</v>
      </c>
      <c r="BT303" s="34">
        <v>6.92</v>
      </c>
      <c r="BU303" s="34">
        <v>3.1</v>
      </c>
      <c r="BV303" s="34">
        <v>0.8</v>
      </c>
      <c r="BW303" s="34">
        <v>1</v>
      </c>
      <c r="BX303" s="34">
        <v>109</v>
      </c>
      <c r="BY303" s="34">
        <v>0.3</v>
      </c>
      <c r="BZ303" s="34">
        <v>0.11</v>
      </c>
      <c r="CA303" s="34">
        <v>3.12</v>
      </c>
      <c r="CB303" s="34">
        <v>0.04</v>
      </c>
      <c r="CC303" s="34">
        <v>2.4900000000000002</v>
      </c>
      <c r="CD303" s="34">
        <v>30</v>
      </c>
      <c r="CE303" s="34">
        <v>5</v>
      </c>
      <c r="CF303" s="34">
        <v>11.6</v>
      </c>
      <c r="CG303" s="34">
        <v>57</v>
      </c>
      <c r="CH303" s="34">
        <v>1995</v>
      </c>
      <c r="CI303" s="34">
        <v>20.9</v>
      </c>
      <c r="CJ303" s="34">
        <v>31.8</v>
      </c>
      <c r="CK303" s="34">
        <v>3.28</v>
      </c>
      <c r="CL303" s="34">
        <v>10.8</v>
      </c>
      <c r="CM303" s="34">
        <v>2.16</v>
      </c>
      <c r="CN303" s="34">
        <v>0.56000000000000005</v>
      </c>
      <c r="CO303" s="34">
        <v>1.83</v>
      </c>
      <c r="CP303" s="34">
        <v>0.32</v>
      </c>
      <c r="CQ303" s="34">
        <v>1.86</v>
      </c>
      <c r="CR303" s="34">
        <v>0.36</v>
      </c>
      <c r="CS303" s="34">
        <v>1.18</v>
      </c>
      <c r="CT303" s="34">
        <v>0.15</v>
      </c>
      <c r="CU303" s="34">
        <v>1.1499999999999999</v>
      </c>
      <c r="CV303" s="34">
        <v>0.15</v>
      </c>
      <c r="CW303" s="34">
        <f t="shared" si="27"/>
        <v>76.500000000000014</v>
      </c>
    </row>
    <row r="304" spans="1:101" ht="14.25" customHeight="1" x14ac:dyDescent="0.35">
      <c r="A304" s="22" t="s">
        <v>3456</v>
      </c>
      <c r="B304" s="22" t="s">
        <v>310</v>
      </c>
      <c r="C304" s="22" t="s">
        <v>2336</v>
      </c>
      <c r="D304" s="22" t="s">
        <v>1709</v>
      </c>
      <c r="F304" s="71">
        <v>43263</v>
      </c>
      <c r="G304" s="22" t="s">
        <v>1352</v>
      </c>
      <c r="H304" s="22">
        <v>31.931740000000001</v>
      </c>
      <c r="I304" s="22">
        <v>-108.473844</v>
      </c>
      <c r="J304" s="22" t="s">
        <v>873</v>
      </c>
      <c r="K304" s="22" t="s">
        <v>881</v>
      </c>
      <c r="L304" s="22" t="s">
        <v>878</v>
      </c>
      <c r="Q304" s="22" t="s">
        <v>119</v>
      </c>
      <c r="S304" s="22" t="s">
        <v>315</v>
      </c>
      <c r="W304" s="34">
        <v>3.46</v>
      </c>
      <c r="X304" s="34">
        <v>0.04</v>
      </c>
      <c r="Y304" s="34">
        <v>0.65</v>
      </c>
      <c r="Z304" s="34">
        <v>13.72</v>
      </c>
      <c r="AA304" s="34">
        <v>4.0599999999999996</v>
      </c>
      <c r="AB304" s="34">
        <v>0.11</v>
      </c>
      <c r="AC304" s="34">
        <v>1.88</v>
      </c>
      <c r="AD304" s="34">
        <v>0.55000000000000004</v>
      </c>
      <c r="AE304" s="34">
        <v>0.13</v>
      </c>
      <c r="AF304" s="34">
        <v>0.1</v>
      </c>
      <c r="AG304" s="34">
        <v>4.04</v>
      </c>
      <c r="AI304" s="34">
        <v>10.7</v>
      </c>
      <c r="AM304" s="34">
        <v>0.4</v>
      </c>
      <c r="AO304" s="34">
        <f t="shared" si="26"/>
        <v>39.839999999999996</v>
      </c>
      <c r="AU304" s="34">
        <v>1E-3</v>
      </c>
      <c r="AV304" s="34">
        <v>3.2</v>
      </c>
      <c r="AW304" s="34">
        <v>44.6</v>
      </c>
      <c r="AY304" s="34" t="s">
        <v>141</v>
      </c>
      <c r="BA304" s="34">
        <v>1.34</v>
      </c>
      <c r="BC304" s="34">
        <v>6.8</v>
      </c>
      <c r="BD304" s="34">
        <v>6</v>
      </c>
      <c r="BE304" s="34">
        <v>10</v>
      </c>
      <c r="BF304" s="34">
        <v>1.56</v>
      </c>
      <c r="BG304" s="34">
        <v>274</v>
      </c>
      <c r="BH304" s="34">
        <v>5.8</v>
      </c>
      <c r="BI304" s="34" t="s">
        <v>83</v>
      </c>
      <c r="BJ304" s="34">
        <v>0.2</v>
      </c>
      <c r="BK304" s="34">
        <v>0.311</v>
      </c>
      <c r="BL304" s="34">
        <v>0.93100000000000005</v>
      </c>
      <c r="BM304" s="34" t="s">
        <v>84</v>
      </c>
      <c r="BN304" s="34">
        <v>11</v>
      </c>
      <c r="BO304" s="34">
        <v>0.2</v>
      </c>
      <c r="BP304" s="34">
        <v>6</v>
      </c>
      <c r="BQ304" s="34">
        <v>3700</v>
      </c>
      <c r="BR304" s="34">
        <v>4.9000000000000004</v>
      </c>
      <c r="BS304" s="34" t="s">
        <v>134</v>
      </c>
      <c r="BT304" s="34">
        <v>1.76</v>
      </c>
      <c r="BU304" s="34">
        <v>1.2</v>
      </c>
      <c r="BV304" s="34">
        <v>0.7</v>
      </c>
      <c r="BW304" s="34" t="s">
        <v>121</v>
      </c>
      <c r="BX304" s="34">
        <v>9520</v>
      </c>
      <c r="BY304" s="34">
        <v>0.1</v>
      </c>
      <c r="BZ304" s="34" t="s">
        <v>120</v>
      </c>
      <c r="CA304" s="34">
        <v>0.17</v>
      </c>
      <c r="CB304" s="34">
        <v>0.39</v>
      </c>
      <c r="CC304" s="34">
        <v>0.93</v>
      </c>
      <c r="CD304" s="34">
        <v>22</v>
      </c>
      <c r="CE304" s="34">
        <v>2</v>
      </c>
      <c r="CF304" s="34">
        <v>8.6</v>
      </c>
      <c r="CG304" s="34">
        <v>4</v>
      </c>
      <c r="CH304" s="34">
        <v>1080</v>
      </c>
      <c r="CI304" s="34">
        <v>18.600000000000001</v>
      </c>
      <c r="CJ304" s="34">
        <v>25.3</v>
      </c>
      <c r="CK304" s="34">
        <v>3.13</v>
      </c>
      <c r="CL304" s="34">
        <v>12.8</v>
      </c>
      <c r="CM304" s="34">
        <v>4.7</v>
      </c>
      <c r="CN304" s="34" t="s">
        <v>305</v>
      </c>
      <c r="CO304" s="34">
        <v>1.97</v>
      </c>
      <c r="CP304" s="34">
        <v>0.25</v>
      </c>
      <c r="CQ304" s="34">
        <v>1.28</v>
      </c>
      <c r="CR304" s="34">
        <v>0.24</v>
      </c>
      <c r="CS304" s="34">
        <v>0.48</v>
      </c>
      <c r="CT304" s="34">
        <v>0.09</v>
      </c>
      <c r="CU304" s="34">
        <v>0.69</v>
      </c>
      <c r="CV304" s="34">
        <v>0.17</v>
      </c>
      <c r="CW304" s="34">
        <f t="shared" si="27"/>
        <v>69.700000000000017</v>
      </c>
    </row>
    <row r="305" spans="1:101" ht="14.25" customHeight="1" x14ac:dyDescent="0.35">
      <c r="A305" s="22" t="s">
        <v>3457</v>
      </c>
      <c r="B305" s="22" t="s">
        <v>310</v>
      </c>
      <c r="C305" s="22" t="s">
        <v>2336</v>
      </c>
      <c r="D305" s="22" t="s">
        <v>1709</v>
      </c>
      <c r="F305" s="71">
        <v>43263</v>
      </c>
      <c r="G305" s="22" t="s">
        <v>1352</v>
      </c>
      <c r="H305" s="22">
        <v>31.934224</v>
      </c>
      <c r="I305" s="22">
        <v>-108.449708</v>
      </c>
      <c r="J305" s="22" t="s">
        <v>873</v>
      </c>
      <c r="K305" s="22" t="s">
        <v>881</v>
      </c>
      <c r="L305" s="22" t="s">
        <v>878</v>
      </c>
      <c r="Q305" s="22" t="s">
        <v>119</v>
      </c>
      <c r="S305" s="22" t="s">
        <v>316</v>
      </c>
      <c r="W305" s="34">
        <v>66.510000000000005</v>
      </c>
      <c r="X305" s="34">
        <v>0.78</v>
      </c>
      <c r="Y305" s="34">
        <v>17.41</v>
      </c>
      <c r="Z305" s="34">
        <v>2.5</v>
      </c>
      <c r="AA305" s="34">
        <v>0.02</v>
      </c>
      <c r="AB305" s="34">
        <v>1.01</v>
      </c>
      <c r="AC305" s="34">
        <v>0.09</v>
      </c>
      <c r="AD305" s="34">
        <v>0.11</v>
      </c>
      <c r="AE305" s="34">
        <v>5.66</v>
      </c>
      <c r="AF305" s="34">
        <v>0.03</v>
      </c>
      <c r="AG305" s="34">
        <v>3.8</v>
      </c>
      <c r="AI305" s="34">
        <v>0.83</v>
      </c>
      <c r="AM305" s="34">
        <v>0.04</v>
      </c>
      <c r="AO305" s="34">
        <f t="shared" si="26"/>
        <v>98.79</v>
      </c>
      <c r="AU305" s="34">
        <v>1.7999999999999999E-2</v>
      </c>
      <c r="AV305" s="34" t="s">
        <v>82</v>
      </c>
      <c r="AW305" s="34">
        <v>3.9</v>
      </c>
      <c r="AY305" s="34">
        <v>2710</v>
      </c>
      <c r="BA305" s="34">
        <v>1.97</v>
      </c>
      <c r="BC305" s="34" t="s">
        <v>82</v>
      </c>
      <c r="BD305" s="34">
        <v>1</v>
      </c>
      <c r="BE305" s="34">
        <v>20</v>
      </c>
      <c r="BF305" s="34">
        <v>4.0999999999999996</v>
      </c>
      <c r="BG305" s="34">
        <v>9</v>
      </c>
      <c r="BH305" s="34">
        <v>27.7</v>
      </c>
      <c r="BI305" s="34" t="s">
        <v>83</v>
      </c>
      <c r="BJ305" s="34">
        <v>4.5</v>
      </c>
      <c r="BK305" s="34">
        <v>2.4E-2</v>
      </c>
      <c r="BL305" s="34">
        <v>2.1999999999999999E-2</v>
      </c>
      <c r="BM305" s="34">
        <v>10</v>
      </c>
      <c r="BN305" s="34" t="s">
        <v>121</v>
      </c>
      <c r="BO305" s="34">
        <v>9</v>
      </c>
      <c r="BP305" s="34">
        <v>3</v>
      </c>
      <c r="BQ305" s="34">
        <v>24</v>
      </c>
      <c r="BR305" s="34">
        <v>260</v>
      </c>
      <c r="BS305" s="34" t="s">
        <v>134</v>
      </c>
      <c r="BT305" s="34">
        <v>0.22</v>
      </c>
      <c r="BU305" s="34">
        <v>0.7</v>
      </c>
      <c r="BV305" s="34">
        <v>2</v>
      </c>
      <c r="BW305" s="34">
        <v>3</v>
      </c>
      <c r="BX305" s="34">
        <v>89.6</v>
      </c>
      <c r="BY305" s="34">
        <v>0.7</v>
      </c>
      <c r="BZ305" s="34">
        <v>0.49</v>
      </c>
      <c r="CA305" s="34">
        <v>7.83</v>
      </c>
      <c r="CB305" s="34">
        <v>0.11</v>
      </c>
      <c r="CC305" s="34">
        <v>3.34</v>
      </c>
      <c r="CD305" s="34">
        <v>123</v>
      </c>
      <c r="CE305" s="34">
        <v>13</v>
      </c>
      <c r="CF305" s="34">
        <v>14.5</v>
      </c>
      <c r="CG305" s="34">
        <v>159</v>
      </c>
      <c r="CH305" s="34">
        <v>26</v>
      </c>
      <c r="CI305" s="34">
        <v>5.9</v>
      </c>
      <c r="CJ305" s="34">
        <v>11.9</v>
      </c>
      <c r="CK305" s="34">
        <v>1.41</v>
      </c>
      <c r="CL305" s="34">
        <v>4.9000000000000004</v>
      </c>
      <c r="CM305" s="34">
        <v>0.9</v>
      </c>
      <c r="CN305" s="34">
        <v>0.21</v>
      </c>
      <c r="CO305" s="34">
        <v>1.1200000000000001</v>
      </c>
      <c r="CP305" s="34">
        <v>0.24</v>
      </c>
      <c r="CQ305" s="34">
        <v>1.75</v>
      </c>
      <c r="CR305" s="34">
        <v>0.49</v>
      </c>
      <c r="CS305" s="34">
        <v>1.76</v>
      </c>
      <c r="CT305" s="34">
        <v>0.3</v>
      </c>
      <c r="CU305" s="34">
        <v>2.2599999999999998</v>
      </c>
      <c r="CV305" s="34">
        <v>0.39</v>
      </c>
      <c r="CW305" s="34">
        <f t="shared" si="27"/>
        <v>33.53</v>
      </c>
    </row>
    <row r="306" spans="1:101" ht="14.25" customHeight="1" x14ac:dyDescent="0.35">
      <c r="A306" s="22" t="s">
        <v>3458</v>
      </c>
      <c r="B306" s="22" t="s">
        <v>310</v>
      </c>
      <c r="C306" s="22" t="s">
        <v>2336</v>
      </c>
      <c r="D306" s="22" t="s">
        <v>1709</v>
      </c>
      <c r="F306" s="71">
        <v>43263</v>
      </c>
      <c r="G306" s="22" t="s">
        <v>1352</v>
      </c>
      <c r="H306" s="22">
        <v>31.936001999999998</v>
      </c>
      <c r="I306" s="22">
        <v>-108.44931</v>
      </c>
      <c r="J306" s="22" t="s">
        <v>873</v>
      </c>
      <c r="K306" s="22" t="s">
        <v>881</v>
      </c>
      <c r="L306" s="22" t="s">
        <v>878</v>
      </c>
      <c r="Q306" s="22" t="s">
        <v>119</v>
      </c>
      <c r="S306" s="22" t="s">
        <v>317</v>
      </c>
      <c r="W306" s="34">
        <v>24.57</v>
      </c>
      <c r="X306" s="34">
        <v>0.05</v>
      </c>
      <c r="Y306" s="34">
        <v>2.66</v>
      </c>
      <c r="Z306" s="34">
        <v>1.2</v>
      </c>
      <c r="AA306" s="34">
        <v>0.03</v>
      </c>
      <c r="AB306" s="34">
        <v>0.93</v>
      </c>
      <c r="AC306" s="34">
        <v>58.4</v>
      </c>
      <c r="AD306" s="34">
        <v>0.02</v>
      </c>
      <c r="AE306" s="34">
        <v>0.03</v>
      </c>
      <c r="AF306" s="34">
        <v>0.03</v>
      </c>
      <c r="AG306" s="34">
        <v>10.67</v>
      </c>
      <c r="AI306" s="34">
        <v>0.13</v>
      </c>
      <c r="AM306" s="34">
        <v>2.5299999999999998</v>
      </c>
      <c r="AO306" s="34">
        <f t="shared" si="26"/>
        <v>101.25</v>
      </c>
      <c r="AU306" s="34">
        <v>1E-3</v>
      </c>
      <c r="AV306" s="34" t="s">
        <v>82</v>
      </c>
      <c r="AW306" s="34" t="s">
        <v>140</v>
      </c>
      <c r="AY306" s="34">
        <v>523</v>
      </c>
      <c r="BA306" s="34">
        <v>2.0699999999999998</v>
      </c>
      <c r="BC306" s="34">
        <v>3.6</v>
      </c>
      <c r="BD306" s="34">
        <v>1</v>
      </c>
      <c r="BE306" s="34">
        <v>80</v>
      </c>
      <c r="BF306" s="34">
        <v>0.08</v>
      </c>
      <c r="BG306" s="34">
        <v>7</v>
      </c>
      <c r="BH306" s="34">
        <v>6.2</v>
      </c>
      <c r="BI306" s="34" t="s">
        <v>83</v>
      </c>
      <c r="BJ306" s="34">
        <v>0.4</v>
      </c>
      <c r="BK306" s="34" t="s">
        <v>145</v>
      </c>
      <c r="BL306" s="34">
        <v>0.19500000000000001</v>
      </c>
      <c r="BM306" s="34" t="s">
        <v>84</v>
      </c>
      <c r="BN306" s="34" t="s">
        <v>121</v>
      </c>
      <c r="BO306" s="34">
        <v>1.4</v>
      </c>
      <c r="BP306" s="34">
        <v>10</v>
      </c>
      <c r="BQ306" s="34">
        <v>12</v>
      </c>
      <c r="BR306" s="34">
        <v>1.5</v>
      </c>
      <c r="BS306" s="34" t="s">
        <v>134</v>
      </c>
      <c r="BT306" s="34">
        <v>0.06</v>
      </c>
      <c r="BU306" s="34">
        <v>1.7</v>
      </c>
      <c r="BV306" s="34">
        <v>0.5</v>
      </c>
      <c r="BW306" s="34">
        <v>5</v>
      </c>
      <c r="BX306" s="34">
        <v>240</v>
      </c>
      <c r="BY306" s="34">
        <v>0.1</v>
      </c>
      <c r="BZ306" s="34">
        <v>0.01</v>
      </c>
      <c r="CA306" s="34">
        <v>1.51</v>
      </c>
      <c r="CB306" s="34" t="s">
        <v>85</v>
      </c>
      <c r="CC306" s="34">
        <v>9.3000000000000007</v>
      </c>
      <c r="CD306" s="34">
        <v>50</v>
      </c>
      <c r="CE306" s="34">
        <v>1</v>
      </c>
      <c r="CF306" s="34">
        <v>4.8</v>
      </c>
      <c r="CG306" s="34">
        <v>22</v>
      </c>
      <c r="CH306" s="34">
        <v>142</v>
      </c>
      <c r="CI306" s="34">
        <v>8.8000000000000007</v>
      </c>
      <c r="CJ306" s="34">
        <v>14.6</v>
      </c>
      <c r="CK306" s="34">
        <v>1.55</v>
      </c>
      <c r="CL306" s="34">
        <v>5.7</v>
      </c>
      <c r="CM306" s="34">
        <v>1.02</v>
      </c>
      <c r="CN306" s="34">
        <v>0.22</v>
      </c>
      <c r="CO306" s="34">
        <v>0.92</v>
      </c>
      <c r="CP306" s="34">
        <v>0.14000000000000001</v>
      </c>
      <c r="CQ306" s="34">
        <v>0.87</v>
      </c>
      <c r="CR306" s="34">
        <v>0.17</v>
      </c>
      <c r="CS306" s="34">
        <v>0.46</v>
      </c>
      <c r="CT306" s="34">
        <v>0.08</v>
      </c>
      <c r="CU306" s="34">
        <v>0.57999999999999996</v>
      </c>
      <c r="CV306" s="34">
        <v>0.08</v>
      </c>
      <c r="CW306" s="34">
        <f t="shared" si="27"/>
        <v>35.189999999999991</v>
      </c>
    </row>
    <row r="307" spans="1:101" ht="14.25" customHeight="1" x14ac:dyDescent="0.35">
      <c r="A307" s="22" t="s">
        <v>3459</v>
      </c>
      <c r="B307" s="22" t="s">
        <v>310</v>
      </c>
      <c r="C307" s="22" t="s">
        <v>2336</v>
      </c>
      <c r="D307" s="22" t="s">
        <v>1709</v>
      </c>
      <c r="F307" s="71">
        <v>43263</v>
      </c>
      <c r="G307" s="22" t="s">
        <v>1352</v>
      </c>
      <c r="H307" s="22">
        <v>31.938542999999999</v>
      </c>
      <c r="I307" s="22">
        <v>-108.449673</v>
      </c>
      <c r="J307" s="22" t="s">
        <v>873</v>
      </c>
      <c r="K307" s="22" t="s">
        <v>881</v>
      </c>
      <c r="L307" s="22" t="s">
        <v>878</v>
      </c>
      <c r="Q307" s="22" t="s">
        <v>119</v>
      </c>
      <c r="S307" s="22" t="s">
        <v>318</v>
      </c>
      <c r="W307" s="34">
        <v>34.799999999999997</v>
      </c>
      <c r="X307" s="34">
        <v>0.15</v>
      </c>
      <c r="Y307" s="34">
        <v>4.57</v>
      </c>
      <c r="Z307" s="34">
        <v>5.94</v>
      </c>
      <c r="AA307" s="34">
        <v>0.24</v>
      </c>
      <c r="AB307" s="34">
        <v>3.14</v>
      </c>
      <c r="AC307" s="34">
        <v>17</v>
      </c>
      <c r="AD307" s="34">
        <v>0.35</v>
      </c>
      <c r="AE307" s="34">
        <v>0.36</v>
      </c>
      <c r="AF307" s="34">
        <v>0.12</v>
      </c>
      <c r="AG307" s="34">
        <v>16.920000000000002</v>
      </c>
      <c r="AI307" s="34">
        <v>2.89</v>
      </c>
      <c r="AM307" s="34">
        <v>4.92</v>
      </c>
      <c r="AO307" s="34">
        <f t="shared" si="26"/>
        <v>91.4</v>
      </c>
      <c r="AU307" s="34">
        <v>0.11600000000000001</v>
      </c>
      <c r="AV307" s="34">
        <v>12.6</v>
      </c>
      <c r="AW307" s="34" t="s">
        <v>140</v>
      </c>
      <c r="AY307" s="34" t="s">
        <v>141</v>
      </c>
      <c r="BA307" s="34">
        <v>5.79</v>
      </c>
      <c r="BC307" s="34">
        <v>38.799999999999997</v>
      </c>
      <c r="BD307" s="34">
        <v>24</v>
      </c>
      <c r="BE307" s="34">
        <v>10</v>
      </c>
      <c r="BF307" s="34">
        <v>0.71</v>
      </c>
      <c r="BG307" s="34">
        <v>91</v>
      </c>
      <c r="BH307" s="34">
        <v>7.6</v>
      </c>
      <c r="BI307" s="34" t="s">
        <v>83</v>
      </c>
      <c r="BJ307" s="34">
        <v>0.9</v>
      </c>
      <c r="BK307" s="34">
        <v>2.17</v>
      </c>
      <c r="BL307" s="34">
        <v>2.7E-2</v>
      </c>
      <c r="BM307" s="34">
        <v>80</v>
      </c>
      <c r="BN307" s="34">
        <v>2</v>
      </c>
      <c r="BO307" s="34">
        <v>3.7</v>
      </c>
      <c r="BP307" s="34">
        <v>3</v>
      </c>
      <c r="BQ307" s="34">
        <v>2820</v>
      </c>
      <c r="BR307" s="34">
        <v>13.9</v>
      </c>
      <c r="BS307" s="34" t="s">
        <v>134</v>
      </c>
      <c r="BT307" s="34">
        <v>5.14</v>
      </c>
      <c r="BU307" s="34">
        <v>1.4</v>
      </c>
      <c r="BV307" s="34">
        <v>2</v>
      </c>
      <c r="BW307" s="34" t="s">
        <v>121</v>
      </c>
      <c r="BX307" s="34">
        <v>2500</v>
      </c>
      <c r="BY307" s="34">
        <v>0.2</v>
      </c>
      <c r="BZ307" s="34">
        <v>0.19</v>
      </c>
      <c r="CA307" s="34">
        <v>1.1299999999999999</v>
      </c>
      <c r="CB307" s="34">
        <v>0.03</v>
      </c>
      <c r="CC307" s="34">
        <v>0.68</v>
      </c>
      <c r="CD307" s="34">
        <v>33</v>
      </c>
      <c r="CE307" s="34">
        <v>6</v>
      </c>
      <c r="CF307" s="34">
        <v>10.8</v>
      </c>
      <c r="CG307" s="34">
        <v>39</v>
      </c>
      <c r="CH307" s="34">
        <v>8260</v>
      </c>
      <c r="CI307" s="34">
        <v>11.5</v>
      </c>
      <c r="CJ307" s="34">
        <v>20.7</v>
      </c>
      <c r="CK307" s="34">
        <v>2.72</v>
      </c>
      <c r="CL307" s="34">
        <v>10.9</v>
      </c>
      <c r="CM307" s="34">
        <v>2.91</v>
      </c>
      <c r="CN307" s="34">
        <v>0.1</v>
      </c>
      <c r="CO307" s="34">
        <v>2.0099999999999998</v>
      </c>
      <c r="CP307" s="34">
        <v>0.28000000000000003</v>
      </c>
      <c r="CQ307" s="34">
        <v>1.8</v>
      </c>
      <c r="CR307" s="34">
        <v>0.37</v>
      </c>
      <c r="CS307" s="34">
        <v>0.79</v>
      </c>
      <c r="CT307" s="34">
        <v>0.14000000000000001</v>
      </c>
      <c r="CU307" s="34">
        <v>0.64</v>
      </c>
      <c r="CV307" s="34">
        <v>0.15</v>
      </c>
      <c r="CW307" s="34">
        <f t="shared" si="27"/>
        <v>55.01</v>
      </c>
    </row>
    <row r="308" spans="1:101" ht="14.25" customHeight="1" x14ac:dyDescent="0.35">
      <c r="A308" s="22" t="s">
        <v>355</v>
      </c>
      <c r="B308" s="22" t="s">
        <v>310</v>
      </c>
      <c r="C308" s="22" t="s">
        <v>2337</v>
      </c>
      <c r="D308" s="22" t="s">
        <v>1709</v>
      </c>
      <c r="F308" s="71">
        <v>43861</v>
      </c>
      <c r="G308" s="22" t="s">
        <v>197</v>
      </c>
      <c r="H308" s="22">
        <v>33.2371427</v>
      </c>
      <c r="I308" s="22">
        <v>-108.71907349999999</v>
      </c>
      <c r="J308" s="22" t="s">
        <v>873</v>
      </c>
      <c r="K308" s="22" t="s">
        <v>882</v>
      </c>
      <c r="L308" s="22" t="s">
        <v>878</v>
      </c>
      <c r="Q308" s="22" t="s">
        <v>87</v>
      </c>
      <c r="S308" s="22" t="s">
        <v>356</v>
      </c>
      <c r="T308" s="22">
        <v>3.72</v>
      </c>
      <c r="W308" s="34">
        <v>66.61</v>
      </c>
      <c r="X308" s="34">
        <v>0.66</v>
      </c>
      <c r="Y308" s="34">
        <v>14.08</v>
      </c>
      <c r="Z308" s="34">
        <v>4.67</v>
      </c>
      <c r="AA308" s="34">
        <v>0.02</v>
      </c>
      <c r="AB308" s="34">
        <v>1.1499999999999999</v>
      </c>
      <c r="AC308" s="34">
        <v>0.27</v>
      </c>
      <c r="AD308" s="34">
        <v>0.4</v>
      </c>
      <c r="AE308" s="34">
        <v>4.4400000000000004</v>
      </c>
      <c r="AF308" s="34">
        <v>0.13</v>
      </c>
      <c r="AG308" s="34">
        <v>6.35</v>
      </c>
      <c r="AH308" s="34">
        <v>0.32</v>
      </c>
      <c r="AI308" s="34">
        <v>1.1399999999999999</v>
      </c>
      <c r="AM308" s="34">
        <v>0.05</v>
      </c>
      <c r="AO308" s="34">
        <f>SUM(W308:AN308)</f>
        <v>100.28999999999998</v>
      </c>
      <c r="AU308" s="34">
        <v>1.6E-2</v>
      </c>
      <c r="AV308" s="34" t="s">
        <v>82</v>
      </c>
      <c r="AW308" s="34">
        <v>38.9</v>
      </c>
      <c r="AY308" s="34">
        <v>421</v>
      </c>
      <c r="BA308" s="34">
        <v>4.09</v>
      </c>
      <c r="BC308" s="34" t="s">
        <v>82</v>
      </c>
      <c r="BD308" s="34">
        <v>2</v>
      </c>
      <c r="BE308" s="34">
        <v>10</v>
      </c>
      <c r="BF308" s="34">
        <v>17.149999999999999</v>
      </c>
      <c r="BG308" s="34">
        <v>20</v>
      </c>
      <c r="BH308" s="34">
        <v>23.6</v>
      </c>
      <c r="BI308" s="34" t="s">
        <v>83</v>
      </c>
      <c r="BJ308" s="34">
        <v>8.5</v>
      </c>
      <c r="BK308" s="34">
        <v>0.27700000000000002</v>
      </c>
      <c r="BL308" s="34">
        <v>2.8000000000000001E-2</v>
      </c>
      <c r="BM308" s="34">
        <v>50</v>
      </c>
      <c r="BN308" s="34">
        <v>16</v>
      </c>
      <c r="BO308" s="34">
        <v>16</v>
      </c>
      <c r="BP308" s="34">
        <v>6</v>
      </c>
      <c r="BQ308" s="34">
        <v>68</v>
      </c>
      <c r="BR308" s="34">
        <v>279</v>
      </c>
      <c r="BS308" s="34">
        <v>8.0000000000000002E-3</v>
      </c>
      <c r="BT308" s="34">
        <v>0.98</v>
      </c>
      <c r="BU308" s="34">
        <v>1.1000000000000001</v>
      </c>
      <c r="BV308" s="34">
        <v>2.4</v>
      </c>
      <c r="BW308" s="34">
        <v>5</v>
      </c>
      <c r="BX308" s="34">
        <v>37.200000000000003</v>
      </c>
      <c r="BY308" s="34">
        <v>1.4</v>
      </c>
      <c r="BZ308" s="34">
        <v>19.899999999999999</v>
      </c>
      <c r="CA308" s="34">
        <v>22.1</v>
      </c>
      <c r="CB308" s="34">
        <v>0.68</v>
      </c>
      <c r="CC308" s="34">
        <v>5.07</v>
      </c>
      <c r="CD308" s="34">
        <v>95</v>
      </c>
      <c r="CE308" s="34">
        <v>3</v>
      </c>
      <c r="CF308" s="34">
        <v>42.5</v>
      </c>
      <c r="CG308" s="34">
        <v>309</v>
      </c>
      <c r="CH308" s="34">
        <v>51</v>
      </c>
      <c r="CI308" s="34">
        <v>38.6</v>
      </c>
      <c r="CJ308" s="34">
        <v>83.9</v>
      </c>
      <c r="CK308" s="34">
        <v>10.199999999999999</v>
      </c>
      <c r="CL308" s="34">
        <v>37.5</v>
      </c>
      <c r="CM308" s="34">
        <v>8.2899999999999991</v>
      </c>
      <c r="CN308" s="34">
        <v>1.05</v>
      </c>
      <c r="CO308" s="34">
        <v>6.97</v>
      </c>
      <c r="CP308" s="34">
        <v>1.1100000000000001</v>
      </c>
      <c r="CQ308" s="34">
        <v>7.87</v>
      </c>
      <c r="CR308" s="34">
        <v>1.53</v>
      </c>
      <c r="CS308" s="34">
        <v>4.79</v>
      </c>
      <c r="CT308" s="34">
        <v>0.69</v>
      </c>
      <c r="CU308" s="34">
        <v>4.6900000000000004</v>
      </c>
      <c r="CV308" s="34">
        <v>0.68</v>
      </c>
      <c r="CW308" s="34">
        <f>SUM(CI308:CV308)</f>
        <v>207.87</v>
      </c>
    </row>
    <row r="309" spans="1:101" ht="14.25" customHeight="1" x14ac:dyDescent="0.35">
      <c r="A309" s="22" t="s">
        <v>319</v>
      </c>
      <c r="B309" s="22" t="s">
        <v>205</v>
      </c>
      <c r="C309" s="22" t="s">
        <v>2340</v>
      </c>
      <c r="D309" s="22" t="s">
        <v>1709</v>
      </c>
      <c r="F309" s="71">
        <v>42980</v>
      </c>
      <c r="G309" s="22" t="s">
        <v>1346</v>
      </c>
      <c r="H309" s="22">
        <v>35.156244000000001</v>
      </c>
      <c r="I309" s="22">
        <v>-107.294303</v>
      </c>
      <c r="J309" s="22" t="s">
        <v>873</v>
      </c>
      <c r="K309" s="22" t="s">
        <v>883</v>
      </c>
      <c r="L309" s="22" t="s">
        <v>878</v>
      </c>
      <c r="Q309" s="22" t="s">
        <v>320</v>
      </c>
      <c r="S309" s="22" t="s">
        <v>321</v>
      </c>
      <c r="W309" s="34">
        <v>85.53</v>
      </c>
      <c r="X309" s="34">
        <v>0.24</v>
      </c>
      <c r="Y309" s="34">
        <v>7.65</v>
      </c>
      <c r="Z309" s="34">
        <v>1.54</v>
      </c>
      <c r="AA309" s="34">
        <v>0.02</v>
      </c>
      <c r="AB309" s="34">
        <v>0.36</v>
      </c>
      <c r="AC309" s="34">
        <v>0.09</v>
      </c>
      <c r="AD309" s="34">
        <v>0.26</v>
      </c>
      <c r="AE309" s="34">
        <v>2.2999999999999998</v>
      </c>
      <c r="AF309" s="34">
        <v>0.01</v>
      </c>
      <c r="AG309" s="34">
        <v>1.89</v>
      </c>
      <c r="AI309" s="34">
        <v>0.04</v>
      </c>
      <c r="AM309" s="34">
        <v>0.06</v>
      </c>
      <c r="AO309" s="34">
        <f t="shared" ref="AO309:AO331" si="28">SUM(W309:AN309)</f>
        <v>99.990000000000023</v>
      </c>
      <c r="AV309" s="34" t="s">
        <v>82</v>
      </c>
      <c r="AW309" s="34">
        <v>1.2</v>
      </c>
      <c r="AY309" s="34">
        <v>629</v>
      </c>
      <c r="BA309" s="34">
        <v>0.06</v>
      </c>
      <c r="BC309" s="34" t="s">
        <v>82</v>
      </c>
      <c r="BD309" s="34">
        <v>5</v>
      </c>
      <c r="BE309" s="34">
        <v>20</v>
      </c>
      <c r="BF309" s="34">
        <v>1.96</v>
      </c>
      <c r="BG309" s="34">
        <v>5</v>
      </c>
      <c r="BH309" s="34">
        <v>7.4</v>
      </c>
      <c r="BI309" s="34" t="s">
        <v>83</v>
      </c>
      <c r="BJ309" s="34">
        <v>5.8</v>
      </c>
      <c r="BK309" s="34">
        <v>8.0000000000000002E-3</v>
      </c>
      <c r="BL309" s="34">
        <v>8.9999999999999993E-3</v>
      </c>
      <c r="BM309" s="34">
        <v>10</v>
      </c>
      <c r="BN309" s="34" t="s">
        <v>121</v>
      </c>
      <c r="BO309" s="34">
        <v>5.8</v>
      </c>
      <c r="BP309" s="34">
        <v>3</v>
      </c>
      <c r="BQ309" s="34">
        <v>18</v>
      </c>
      <c r="BR309" s="34">
        <v>81.099999999999994</v>
      </c>
      <c r="BS309" s="34">
        <v>1E-3</v>
      </c>
      <c r="BT309" s="34">
        <v>0.23</v>
      </c>
      <c r="BU309" s="34">
        <v>1.4</v>
      </c>
      <c r="BV309" s="34" t="s">
        <v>124</v>
      </c>
      <c r="BW309" s="34">
        <v>1</v>
      </c>
      <c r="BX309" s="34">
        <v>49.4</v>
      </c>
      <c r="BY309" s="34">
        <v>0.4</v>
      </c>
      <c r="BZ309" s="34" t="s">
        <v>120</v>
      </c>
      <c r="CA309" s="34">
        <v>4.87</v>
      </c>
      <c r="CB309" s="34">
        <v>0.14000000000000001</v>
      </c>
      <c r="CC309" s="34">
        <v>145.5</v>
      </c>
      <c r="CD309" s="34">
        <v>83</v>
      </c>
      <c r="CE309" s="34">
        <v>2</v>
      </c>
      <c r="CF309" s="34">
        <v>15.5</v>
      </c>
      <c r="CG309" s="34">
        <v>218</v>
      </c>
      <c r="CH309" s="34">
        <v>18</v>
      </c>
      <c r="CI309" s="34">
        <v>22.8</v>
      </c>
      <c r="CJ309" s="34">
        <v>44.2</v>
      </c>
      <c r="CK309" s="34">
        <v>5.24</v>
      </c>
      <c r="CL309" s="34">
        <v>20.6</v>
      </c>
      <c r="CM309" s="34">
        <v>3.41</v>
      </c>
      <c r="CN309" s="34">
        <v>0.77</v>
      </c>
      <c r="CO309" s="34">
        <v>3.23</v>
      </c>
      <c r="CP309" s="34">
        <v>0.45</v>
      </c>
      <c r="CQ309" s="34">
        <v>2.92</v>
      </c>
      <c r="CR309" s="34">
        <v>0.49</v>
      </c>
      <c r="CS309" s="34">
        <v>1.66</v>
      </c>
      <c r="CT309" s="34">
        <v>0.24</v>
      </c>
      <c r="CU309" s="34">
        <v>1.46</v>
      </c>
      <c r="CV309" s="34">
        <v>0.25</v>
      </c>
      <c r="CW309" s="34">
        <f t="shared" ref="CW309:CW331" si="29">SUM(CI309:CV309)</f>
        <v>107.71999999999998</v>
      </c>
    </row>
    <row r="310" spans="1:101" ht="14.25" customHeight="1" x14ac:dyDescent="0.35">
      <c r="A310" s="22" t="s">
        <v>322</v>
      </c>
      <c r="B310" s="22" t="s">
        <v>205</v>
      </c>
      <c r="C310" s="22" t="s">
        <v>2340</v>
      </c>
      <c r="D310" s="22" t="s">
        <v>1709</v>
      </c>
      <c r="F310" s="71">
        <v>42980</v>
      </c>
      <c r="G310" s="22" t="s">
        <v>1346</v>
      </c>
      <c r="H310" s="22">
        <v>35.156244000000001</v>
      </c>
      <c r="I310" s="22">
        <v>-107.294303</v>
      </c>
      <c r="J310" s="22" t="s">
        <v>873</v>
      </c>
      <c r="K310" s="22" t="s">
        <v>883</v>
      </c>
      <c r="L310" s="22" t="s">
        <v>878</v>
      </c>
      <c r="Q310" s="22" t="s">
        <v>87</v>
      </c>
      <c r="S310" s="22" t="s">
        <v>321</v>
      </c>
      <c r="T310" s="22">
        <v>7.14</v>
      </c>
      <c r="U310" s="22">
        <v>672.4</v>
      </c>
      <c r="W310" s="34">
        <v>84.93</v>
      </c>
      <c r="X310" s="34">
        <v>0.24</v>
      </c>
      <c r="Y310" s="34">
        <v>7.67</v>
      </c>
      <c r="Z310" s="34">
        <v>1.52</v>
      </c>
      <c r="AA310" s="34">
        <v>0.02</v>
      </c>
      <c r="AB310" s="34">
        <v>0.39</v>
      </c>
      <c r="AC310" s="34">
        <v>0.11</v>
      </c>
      <c r="AD310" s="34">
        <v>0.26</v>
      </c>
      <c r="AE310" s="34">
        <v>2.31</v>
      </c>
      <c r="AF310" s="34">
        <v>0.01</v>
      </c>
      <c r="AG310" s="34">
        <v>1.99</v>
      </c>
      <c r="AI310" s="34">
        <v>0.05</v>
      </c>
      <c r="AM310" s="34">
        <v>7.0000000000000007E-2</v>
      </c>
      <c r="AO310" s="34">
        <f t="shared" si="28"/>
        <v>99.57</v>
      </c>
      <c r="AV310" s="34" t="s">
        <v>82</v>
      </c>
      <c r="AW310" s="34">
        <v>2.4</v>
      </c>
      <c r="AY310" s="34">
        <v>597</v>
      </c>
      <c r="BA310" s="34">
        <v>7.0000000000000007E-2</v>
      </c>
      <c r="BC310" s="34" t="s">
        <v>82</v>
      </c>
      <c r="BD310" s="34">
        <v>5</v>
      </c>
      <c r="BE310" s="34">
        <v>20</v>
      </c>
      <c r="BF310" s="34">
        <v>1.92</v>
      </c>
      <c r="BG310" s="34">
        <v>6</v>
      </c>
      <c r="BH310" s="34">
        <v>7.8</v>
      </c>
      <c r="BI310" s="34" t="s">
        <v>83</v>
      </c>
      <c r="BJ310" s="34">
        <v>6.7</v>
      </c>
      <c r="BK310" s="34">
        <v>0.01</v>
      </c>
      <c r="BL310" s="34">
        <v>8.9999999999999993E-3</v>
      </c>
      <c r="BM310" s="34">
        <v>10</v>
      </c>
      <c r="BN310" s="34">
        <v>2</v>
      </c>
      <c r="BO310" s="34">
        <v>5.9</v>
      </c>
      <c r="BP310" s="34">
        <v>2</v>
      </c>
      <c r="BQ310" s="34">
        <v>18</v>
      </c>
      <c r="BR310" s="34">
        <v>80.3</v>
      </c>
      <c r="BS310" s="34">
        <v>1E-3</v>
      </c>
      <c r="BT310" s="34">
        <v>0.28999999999999998</v>
      </c>
      <c r="BU310" s="34">
        <v>1.4</v>
      </c>
      <c r="BV310" s="34">
        <v>0.5</v>
      </c>
      <c r="BW310" s="34">
        <v>1</v>
      </c>
      <c r="BX310" s="34">
        <v>58.1</v>
      </c>
      <c r="BY310" s="34">
        <v>0.4</v>
      </c>
      <c r="BZ310" s="34" t="s">
        <v>120</v>
      </c>
      <c r="CA310" s="34">
        <v>4.83</v>
      </c>
      <c r="CB310" s="34">
        <v>0.23</v>
      </c>
      <c r="CC310" s="34">
        <v>141</v>
      </c>
      <c r="CD310" s="34">
        <v>87</v>
      </c>
      <c r="CE310" s="34">
        <v>1</v>
      </c>
      <c r="CF310" s="34">
        <v>15.1</v>
      </c>
      <c r="CG310" s="34">
        <v>269</v>
      </c>
      <c r="CH310" s="34">
        <v>17</v>
      </c>
      <c r="CI310" s="34">
        <v>21.3</v>
      </c>
      <c r="CJ310" s="34">
        <v>42.1</v>
      </c>
      <c r="CK310" s="34">
        <v>4.76</v>
      </c>
      <c r="CL310" s="34">
        <v>18.7</v>
      </c>
      <c r="CM310" s="34">
        <v>3.38</v>
      </c>
      <c r="CN310" s="34">
        <v>0.85</v>
      </c>
      <c r="CO310" s="34">
        <v>2.74</v>
      </c>
      <c r="CP310" s="34">
        <v>0.43</v>
      </c>
      <c r="CQ310" s="34">
        <v>2.63</v>
      </c>
      <c r="CR310" s="34">
        <v>0.48</v>
      </c>
      <c r="CS310" s="34">
        <v>1.6</v>
      </c>
      <c r="CT310" s="34">
        <v>0.24</v>
      </c>
      <c r="CU310" s="34">
        <v>1.62</v>
      </c>
      <c r="CV310" s="34">
        <v>0.27</v>
      </c>
      <c r="CW310" s="34">
        <f t="shared" si="29"/>
        <v>101.1</v>
      </c>
    </row>
    <row r="311" spans="1:101" ht="14.25" customHeight="1" x14ac:dyDescent="0.35">
      <c r="A311" s="22" t="s">
        <v>3460</v>
      </c>
      <c r="B311" s="22" t="s">
        <v>205</v>
      </c>
      <c r="C311" s="22" t="s">
        <v>2340</v>
      </c>
      <c r="D311" s="22" t="s">
        <v>1709</v>
      </c>
      <c r="F311" s="71">
        <v>42980</v>
      </c>
      <c r="G311" s="22" t="s">
        <v>1346</v>
      </c>
      <c r="H311" s="22">
        <v>35.156244000000001</v>
      </c>
      <c r="I311" s="22">
        <v>-107.294303</v>
      </c>
      <c r="J311" s="22" t="s">
        <v>873</v>
      </c>
      <c r="K311" s="22" t="s">
        <v>883</v>
      </c>
      <c r="L311" s="22" t="s">
        <v>878</v>
      </c>
      <c r="Q311" s="22" t="s">
        <v>209</v>
      </c>
      <c r="S311" s="22" t="s">
        <v>321</v>
      </c>
      <c r="W311" s="34">
        <v>81.63</v>
      </c>
      <c r="X311" s="34">
        <v>0.35</v>
      </c>
      <c r="Y311" s="34">
        <v>8.25</v>
      </c>
      <c r="Z311" s="34">
        <v>3.1</v>
      </c>
      <c r="AA311" s="34">
        <v>0.08</v>
      </c>
      <c r="AB311" s="34">
        <v>0.6</v>
      </c>
      <c r="AC311" s="34">
        <v>0.13</v>
      </c>
      <c r="AD311" s="34">
        <v>0.27</v>
      </c>
      <c r="AE311" s="34">
        <v>2.4300000000000002</v>
      </c>
      <c r="AF311" s="34">
        <v>0.01</v>
      </c>
      <c r="AG311" s="34">
        <v>2.2599999999999998</v>
      </c>
      <c r="AI311" s="34">
        <v>0.05</v>
      </c>
      <c r="AM311" s="34">
        <v>7.0000000000000007E-2</v>
      </c>
      <c r="AO311" s="34">
        <f t="shared" si="28"/>
        <v>99.229999999999976</v>
      </c>
      <c r="AV311" s="34" t="s">
        <v>82</v>
      </c>
      <c r="AW311" s="34">
        <v>3.1</v>
      </c>
      <c r="AY311" s="34">
        <v>426</v>
      </c>
      <c r="BA311" s="34">
        <v>0.09</v>
      </c>
      <c r="BC311" s="34" t="s">
        <v>82</v>
      </c>
      <c r="BD311" s="34">
        <v>6</v>
      </c>
      <c r="BE311" s="34">
        <v>20</v>
      </c>
      <c r="BF311" s="34">
        <v>2.44</v>
      </c>
      <c r="BG311" s="34">
        <v>8</v>
      </c>
      <c r="BH311" s="34">
        <v>9.5</v>
      </c>
      <c r="BI311" s="34" t="s">
        <v>83</v>
      </c>
      <c r="BJ311" s="34">
        <v>9.8000000000000007</v>
      </c>
      <c r="BK311" s="34">
        <v>0.01</v>
      </c>
      <c r="BL311" s="34">
        <v>1.2999999999999999E-2</v>
      </c>
      <c r="BM311" s="34">
        <v>20</v>
      </c>
      <c r="BN311" s="34">
        <v>1</v>
      </c>
      <c r="BO311" s="34">
        <v>8.3000000000000007</v>
      </c>
      <c r="BP311" s="34">
        <v>7</v>
      </c>
      <c r="BQ311" s="34">
        <v>19</v>
      </c>
      <c r="BR311" s="34">
        <v>87.4</v>
      </c>
      <c r="BS311" s="34">
        <v>1E-3</v>
      </c>
      <c r="BT311" s="34">
        <v>0.38</v>
      </c>
      <c r="BU311" s="34">
        <v>2.1</v>
      </c>
      <c r="BV311" s="34">
        <v>0.2</v>
      </c>
      <c r="BW311" s="34">
        <v>1</v>
      </c>
      <c r="BX311" s="34">
        <v>55.3</v>
      </c>
      <c r="BY311" s="34">
        <v>0.6</v>
      </c>
      <c r="BZ311" s="34">
        <v>0.01</v>
      </c>
      <c r="CA311" s="34">
        <v>6.35</v>
      </c>
      <c r="CB311" s="34">
        <v>0.19</v>
      </c>
      <c r="CC311" s="34">
        <v>273</v>
      </c>
      <c r="CD311" s="34">
        <v>135</v>
      </c>
      <c r="CE311" s="34">
        <v>1</v>
      </c>
      <c r="CF311" s="34">
        <v>20.3</v>
      </c>
      <c r="CG311" s="34">
        <v>383</v>
      </c>
      <c r="CH311" s="34">
        <v>28</v>
      </c>
      <c r="CI311" s="34">
        <v>24.5</v>
      </c>
      <c r="CJ311" s="34">
        <v>49.9</v>
      </c>
      <c r="CK311" s="34">
        <v>5.61</v>
      </c>
      <c r="CL311" s="34">
        <v>21.5</v>
      </c>
      <c r="CM311" s="34">
        <v>4.0199999999999996</v>
      </c>
      <c r="CN311" s="34">
        <v>0.91</v>
      </c>
      <c r="CO311" s="34">
        <v>3.42</v>
      </c>
      <c r="CP311" s="34">
        <v>0.53</v>
      </c>
      <c r="CQ311" s="34">
        <v>3.16</v>
      </c>
      <c r="CR311" s="34">
        <v>0.65</v>
      </c>
      <c r="CS311" s="34">
        <v>2.2599999999999998</v>
      </c>
      <c r="CT311" s="34">
        <v>0.31</v>
      </c>
      <c r="CU311" s="34">
        <v>2.29</v>
      </c>
      <c r="CV311" s="34">
        <v>0.35</v>
      </c>
      <c r="CW311" s="34">
        <f t="shared" si="29"/>
        <v>119.41000000000001</v>
      </c>
    </row>
    <row r="312" spans="1:101" ht="14.25" customHeight="1" x14ac:dyDescent="0.35">
      <c r="A312" s="22" t="s">
        <v>3461</v>
      </c>
      <c r="B312" s="22" t="s">
        <v>205</v>
      </c>
      <c r="C312" s="22" t="s">
        <v>2340</v>
      </c>
      <c r="D312" s="22" t="s">
        <v>1709</v>
      </c>
      <c r="F312" s="71">
        <v>42980</v>
      </c>
      <c r="G312" s="22" t="s">
        <v>1346</v>
      </c>
      <c r="H312" s="22">
        <v>35.156244000000001</v>
      </c>
      <c r="I312" s="22">
        <v>-107.294303</v>
      </c>
      <c r="J312" s="22" t="s">
        <v>873</v>
      </c>
      <c r="K312" s="22" t="s">
        <v>883</v>
      </c>
      <c r="L312" s="22" t="s">
        <v>878</v>
      </c>
      <c r="Q312" s="22" t="s">
        <v>209</v>
      </c>
      <c r="S312" s="22" t="s">
        <v>321</v>
      </c>
      <c r="W312" s="34">
        <v>74.44</v>
      </c>
      <c r="X312" s="34">
        <v>0.51</v>
      </c>
      <c r="Y312" s="34">
        <v>11.84</v>
      </c>
      <c r="Z312" s="34">
        <v>3.79</v>
      </c>
      <c r="AA312" s="34">
        <v>0.06</v>
      </c>
      <c r="AB312" s="34">
        <v>1.08</v>
      </c>
      <c r="AC312" s="34">
        <v>0.19</v>
      </c>
      <c r="AD312" s="34">
        <v>0.3</v>
      </c>
      <c r="AE312" s="34">
        <v>2.95</v>
      </c>
      <c r="AF312" s="34">
        <v>0.02</v>
      </c>
      <c r="AG312" s="34">
        <v>3.78</v>
      </c>
      <c r="AI312" s="34">
        <v>7.0000000000000007E-2</v>
      </c>
      <c r="AM312" s="34">
        <v>0.25</v>
      </c>
      <c r="AO312" s="34">
        <f t="shared" si="28"/>
        <v>99.28</v>
      </c>
      <c r="AV312" s="34" t="s">
        <v>82</v>
      </c>
      <c r="AW312" s="34">
        <v>4.0999999999999996</v>
      </c>
      <c r="AY312" s="34">
        <v>467</v>
      </c>
      <c r="BA312" s="34">
        <v>0.17</v>
      </c>
      <c r="BC312" s="34" t="s">
        <v>82</v>
      </c>
      <c r="BD312" s="34">
        <v>10</v>
      </c>
      <c r="BE312" s="34">
        <v>30</v>
      </c>
      <c r="BF312" s="34">
        <v>4.28</v>
      </c>
      <c r="BG312" s="34">
        <v>10</v>
      </c>
      <c r="BH312" s="34">
        <v>16.5</v>
      </c>
      <c r="BI312" s="34" t="s">
        <v>83</v>
      </c>
      <c r="BJ312" s="34">
        <v>8.8000000000000007</v>
      </c>
      <c r="BK312" s="34">
        <v>2.1999999999999999E-2</v>
      </c>
      <c r="BL312" s="34">
        <v>2.4E-2</v>
      </c>
      <c r="BM312" s="34">
        <v>20</v>
      </c>
      <c r="BN312" s="34">
        <v>1</v>
      </c>
      <c r="BO312" s="34">
        <v>12.2</v>
      </c>
      <c r="BP312" s="34">
        <v>9</v>
      </c>
      <c r="BQ312" s="34">
        <v>28</v>
      </c>
      <c r="BR312" s="34">
        <v>120.5</v>
      </c>
      <c r="BS312" s="34">
        <v>3.0000000000000001E-3</v>
      </c>
      <c r="BT312" s="34">
        <v>0.5</v>
      </c>
      <c r="BU312" s="34">
        <v>3.7</v>
      </c>
      <c r="BV312" s="34">
        <v>0.2</v>
      </c>
      <c r="BW312" s="34">
        <v>2</v>
      </c>
      <c r="BX312" s="34">
        <v>64.7</v>
      </c>
      <c r="BY312" s="34">
        <v>0.8</v>
      </c>
      <c r="BZ312" s="34">
        <v>0.02</v>
      </c>
      <c r="CA312" s="34">
        <v>10</v>
      </c>
      <c r="CB312" s="34">
        <v>0.31</v>
      </c>
      <c r="CC312" s="34">
        <v>458</v>
      </c>
      <c r="CD312" s="34">
        <v>209</v>
      </c>
      <c r="CE312" s="34">
        <v>2</v>
      </c>
      <c r="CF312" s="34">
        <v>45.7</v>
      </c>
      <c r="CG312" s="34">
        <v>344</v>
      </c>
      <c r="CH312" s="34">
        <v>42</v>
      </c>
      <c r="CI312" s="34">
        <v>42.9</v>
      </c>
      <c r="CJ312" s="34">
        <v>86.7</v>
      </c>
      <c r="CK312" s="34">
        <v>9.98</v>
      </c>
      <c r="CL312" s="34">
        <v>40.4</v>
      </c>
      <c r="CM312" s="34">
        <v>7.72</v>
      </c>
      <c r="CN312" s="34">
        <v>1.65</v>
      </c>
      <c r="CO312" s="34">
        <v>7.34</v>
      </c>
      <c r="CP312" s="34">
        <v>1.1499999999999999</v>
      </c>
      <c r="CQ312" s="34">
        <v>7.38</v>
      </c>
      <c r="CR312" s="34">
        <v>1.45</v>
      </c>
      <c r="CS312" s="34">
        <v>4.6100000000000003</v>
      </c>
      <c r="CT312" s="34">
        <v>0.64</v>
      </c>
      <c r="CU312" s="34">
        <v>4.32</v>
      </c>
      <c r="CV312" s="34">
        <v>0.63</v>
      </c>
      <c r="CW312" s="34">
        <f t="shared" si="29"/>
        <v>216.86999999999998</v>
      </c>
    </row>
    <row r="313" spans="1:101" ht="14.25" customHeight="1" x14ac:dyDescent="0.35">
      <c r="A313" s="22" t="s">
        <v>3462</v>
      </c>
      <c r="B313" s="22" t="s">
        <v>205</v>
      </c>
      <c r="C313" s="22" t="s">
        <v>2340</v>
      </c>
      <c r="D313" s="22" t="s">
        <v>1709</v>
      </c>
      <c r="F313" s="71">
        <v>42980</v>
      </c>
      <c r="G313" s="22" t="s">
        <v>1346</v>
      </c>
      <c r="H313" s="22">
        <v>35.156244000000001</v>
      </c>
      <c r="I313" s="22">
        <v>-107.294303</v>
      </c>
      <c r="J313" s="22" t="s">
        <v>873</v>
      </c>
      <c r="K313" s="22" t="s">
        <v>883</v>
      </c>
      <c r="L313" s="22" t="s">
        <v>878</v>
      </c>
      <c r="Q313" s="22" t="s">
        <v>209</v>
      </c>
      <c r="S313" s="22" t="s">
        <v>321</v>
      </c>
      <c r="W313" s="34">
        <v>82.76</v>
      </c>
      <c r="X313" s="34">
        <v>0.28000000000000003</v>
      </c>
      <c r="Y313" s="34">
        <v>8.5500000000000007</v>
      </c>
      <c r="Z313" s="34">
        <v>2.0099999999999998</v>
      </c>
      <c r="AA313" s="34">
        <v>0.02</v>
      </c>
      <c r="AB313" s="34">
        <v>0.51</v>
      </c>
      <c r="AC313" s="34">
        <v>0.12</v>
      </c>
      <c r="AD313" s="34">
        <v>0.28000000000000003</v>
      </c>
      <c r="AE313" s="34">
        <v>2.5299999999999998</v>
      </c>
      <c r="AF313" s="34">
        <v>0.02</v>
      </c>
      <c r="AG313" s="34">
        <v>2.12</v>
      </c>
      <c r="AI313" s="34">
        <v>0.05</v>
      </c>
      <c r="AM313" s="34">
        <v>0.1</v>
      </c>
      <c r="AO313" s="34">
        <f t="shared" si="28"/>
        <v>99.350000000000009</v>
      </c>
      <c r="AV313" s="34" t="s">
        <v>82</v>
      </c>
      <c r="AW313" s="34">
        <v>2</v>
      </c>
      <c r="AY313" s="34">
        <v>691</v>
      </c>
      <c r="BA313" s="34">
        <v>0.08</v>
      </c>
      <c r="BC313" s="34" t="s">
        <v>82</v>
      </c>
      <c r="BD313" s="34">
        <v>6</v>
      </c>
      <c r="BE313" s="34">
        <v>20</v>
      </c>
      <c r="BF313" s="34">
        <v>2.42</v>
      </c>
      <c r="BG313" s="34">
        <v>6</v>
      </c>
      <c r="BH313" s="34">
        <v>9.5</v>
      </c>
      <c r="BI313" s="34" t="s">
        <v>83</v>
      </c>
      <c r="BJ313" s="34">
        <v>5.0999999999999996</v>
      </c>
      <c r="BK313" s="34">
        <v>0.01</v>
      </c>
      <c r="BL313" s="34">
        <v>1.2E-2</v>
      </c>
      <c r="BM313" s="34">
        <v>10</v>
      </c>
      <c r="BN313" s="34" t="s">
        <v>121</v>
      </c>
      <c r="BO313" s="34">
        <v>6.6</v>
      </c>
      <c r="BP313" s="34">
        <v>5</v>
      </c>
      <c r="BQ313" s="34">
        <v>19</v>
      </c>
      <c r="BR313" s="34">
        <v>96</v>
      </c>
      <c r="BS313" s="34">
        <v>1E-3</v>
      </c>
      <c r="BT313" s="34">
        <v>0.31</v>
      </c>
      <c r="BU313" s="34">
        <v>1.7</v>
      </c>
      <c r="BV313" s="34" t="s">
        <v>124</v>
      </c>
      <c r="BW313" s="34">
        <v>1</v>
      </c>
      <c r="BX313" s="34">
        <v>52.7</v>
      </c>
      <c r="BY313" s="34">
        <v>0.4</v>
      </c>
      <c r="BZ313" s="34">
        <v>0.01</v>
      </c>
      <c r="CA313" s="34">
        <v>5.85</v>
      </c>
      <c r="CB313" s="34">
        <v>0.16</v>
      </c>
      <c r="CC313" s="34">
        <v>191</v>
      </c>
      <c r="CD313" s="34">
        <v>106</v>
      </c>
      <c r="CE313" s="34">
        <v>2</v>
      </c>
      <c r="CF313" s="34">
        <v>21.3</v>
      </c>
      <c r="CG313" s="34">
        <v>189</v>
      </c>
      <c r="CH313" s="34">
        <v>28</v>
      </c>
      <c r="CI313" s="34">
        <v>28.1</v>
      </c>
      <c r="CJ313" s="34">
        <v>54.8</v>
      </c>
      <c r="CK313" s="34">
        <v>6.35</v>
      </c>
      <c r="CL313" s="34">
        <v>25.5</v>
      </c>
      <c r="CM313" s="34">
        <v>4.17</v>
      </c>
      <c r="CN313" s="34">
        <v>1.07</v>
      </c>
      <c r="CO313" s="34">
        <v>3.99</v>
      </c>
      <c r="CP313" s="34">
        <v>0.63</v>
      </c>
      <c r="CQ313" s="34">
        <v>3.56</v>
      </c>
      <c r="CR313" s="34">
        <v>0.71</v>
      </c>
      <c r="CS313" s="34">
        <v>2.4</v>
      </c>
      <c r="CT313" s="34">
        <v>0.28999999999999998</v>
      </c>
      <c r="CU313" s="34">
        <v>2.13</v>
      </c>
      <c r="CV313" s="34">
        <v>0.31</v>
      </c>
      <c r="CW313" s="34">
        <f t="shared" si="29"/>
        <v>134.01</v>
      </c>
    </row>
    <row r="314" spans="1:101" ht="14.25" customHeight="1" x14ac:dyDescent="0.35">
      <c r="A314" s="22" t="s">
        <v>3463</v>
      </c>
      <c r="B314" s="22" t="s">
        <v>205</v>
      </c>
      <c r="C314" s="22" t="s">
        <v>2340</v>
      </c>
      <c r="D314" s="22" t="s">
        <v>1709</v>
      </c>
      <c r="F314" s="71">
        <v>42980</v>
      </c>
      <c r="G314" s="22" t="s">
        <v>1346</v>
      </c>
      <c r="H314" s="22">
        <v>35.156244000000001</v>
      </c>
      <c r="I314" s="22">
        <v>-107.294303</v>
      </c>
      <c r="J314" s="22" t="s">
        <v>873</v>
      </c>
      <c r="K314" s="22" t="s">
        <v>883</v>
      </c>
      <c r="L314" s="22" t="s">
        <v>878</v>
      </c>
      <c r="Q314" s="22" t="s">
        <v>209</v>
      </c>
      <c r="S314" s="22" t="s">
        <v>321</v>
      </c>
      <c r="W314" s="34">
        <v>86.75</v>
      </c>
      <c r="X314" s="34">
        <v>0.18</v>
      </c>
      <c r="Y314" s="34">
        <v>6.63</v>
      </c>
      <c r="Z314" s="34">
        <v>1.28</v>
      </c>
      <c r="AA314" s="34">
        <v>0.01</v>
      </c>
      <c r="AB314" s="34">
        <v>0.28000000000000003</v>
      </c>
      <c r="AC314" s="34">
        <v>0.08</v>
      </c>
      <c r="AD314" s="34">
        <v>0.23</v>
      </c>
      <c r="AE314" s="34">
        <v>2.06</v>
      </c>
      <c r="AF314" s="34">
        <v>0.01</v>
      </c>
      <c r="AG314" s="34">
        <v>1.55</v>
      </c>
      <c r="AI314" s="34">
        <v>0.03</v>
      </c>
      <c r="AM314" s="34">
        <v>0.04</v>
      </c>
      <c r="AO314" s="34">
        <f t="shared" si="28"/>
        <v>99.130000000000024</v>
      </c>
      <c r="AV314" s="34" t="s">
        <v>82</v>
      </c>
      <c r="AW314" s="34">
        <v>1.1000000000000001</v>
      </c>
      <c r="AY314" s="34">
        <v>561</v>
      </c>
      <c r="BA314" s="34">
        <v>0.05</v>
      </c>
      <c r="BC314" s="34" t="s">
        <v>82</v>
      </c>
      <c r="BD314" s="34">
        <v>3</v>
      </c>
      <c r="BE314" s="34">
        <v>10</v>
      </c>
      <c r="BF314" s="34">
        <v>1.6</v>
      </c>
      <c r="BG314" s="34">
        <v>5</v>
      </c>
      <c r="BH314" s="34">
        <v>6.6</v>
      </c>
      <c r="BI314" s="34" t="s">
        <v>83</v>
      </c>
      <c r="BJ314" s="34">
        <v>3.5</v>
      </c>
      <c r="BK314" s="34">
        <v>6.0000000000000001E-3</v>
      </c>
      <c r="BL314" s="34">
        <v>7.0000000000000001E-3</v>
      </c>
      <c r="BM314" s="34">
        <v>10</v>
      </c>
      <c r="BN314" s="34" t="s">
        <v>121</v>
      </c>
      <c r="BO314" s="34">
        <v>4.5999999999999996</v>
      </c>
      <c r="BP314" s="34">
        <v>4</v>
      </c>
      <c r="BQ314" s="34">
        <v>14</v>
      </c>
      <c r="BR314" s="34">
        <v>70.8</v>
      </c>
      <c r="BS314" s="34">
        <v>1E-3</v>
      </c>
      <c r="BT314" s="34">
        <v>0.18</v>
      </c>
      <c r="BU314" s="34">
        <v>1.1000000000000001</v>
      </c>
      <c r="BV314" s="34" t="s">
        <v>124</v>
      </c>
      <c r="BW314" s="34">
        <v>1</v>
      </c>
      <c r="BX314" s="34">
        <v>43.6</v>
      </c>
      <c r="BY314" s="34">
        <v>0.3</v>
      </c>
      <c r="BZ314" s="34" t="s">
        <v>120</v>
      </c>
      <c r="CA314" s="34">
        <v>3.48</v>
      </c>
      <c r="CB314" s="34">
        <v>0.11</v>
      </c>
      <c r="CC314" s="34">
        <v>109.5</v>
      </c>
      <c r="CD314" s="34">
        <v>60</v>
      </c>
      <c r="CE314" s="34">
        <v>2</v>
      </c>
      <c r="CF314" s="34">
        <v>10.5</v>
      </c>
      <c r="CG314" s="34">
        <v>140</v>
      </c>
      <c r="CH314" s="34">
        <v>13</v>
      </c>
      <c r="CI314" s="34">
        <v>17.8</v>
      </c>
      <c r="CJ314" s="34">
        <v>34.4</v>
      </c>
      <c r="CK314" s="34">
        <v>3.98</v>
      </c>
      <c r="CL314" s="34">
        <v>16.100000000000001</v>
      </c>
      <c r="CM314" s="34">
        <v>2.62</v>
      </c>
      <c r="CN314" s="34">
        <v>0.55000000000000004</v>
      </c>
      <c r="CO314" s="34">
        <v>2.2200000000000002</v>
      </c>
      <c r="CP314" s="34">
        <v>0.34</v>
      </c>
      <c r="CQ314" s="34">
        <v>1.98</v>
      </c>
      <c r="CR314" s="34">
        <v>0.34</v>
      </c>
      <c r="CS314" s="34">
        <v>1.22</v>
      </c>
      <c r="CT314" s="34">
        <v>0.14000000000000001</v>
      </c>
      <c r="CU314" s="34">
        <v>1.22</v>
      </c>
      <c r="CV314" s="34">
        <v>0.17</v>
      </c>
      <c r="CW314" s="34">
        <f t="shared" si="29"/>
        <v>83.080000000000013</v>
      </c>
    </row>
    <row r="315" spans="1:101" ht="14.25" customHeight="1" x14ac:dyDescent="0.35">
      <c r="A315" s="22" t="s">
        <v>3464</v>
      </c>
      <c r="B315" s="22" t="s">
        <v>205</v>
      </c>
      <c r="C315" s="22" t="s">
        <v>2340</v>
      </c>
      <c r="D315" s="22" t="s">
        <v>1709</v>
      </c>
      <c r="F315" s="71">
        <v>42980</v>
      </c>
      <c r="G315" s="22" t="s">
        <v>1346</v>
      </c>
      <c r="H315" s="22">
        <v>35.156244000000001</v>
      </c>
      <c r="I315" s="22">
        <v>-107.294303</v>
      </c>
      <c r="J315" s="22" t="s">
        <v>873</v>
      </c>
      <c r="K315" s="22" t="s">
        <v>883</v>
      </c>
      <c r="L315" s="22" t="s">
        <v>878</v>
      </c>
      <c r="Q315" s="22" t="s">
        <v>209</v>
      </c>
      <c r="S315" s="22" t="s">
        <v>321</v>
      </c>
      <c r="W315" s="34">
        <v>75.87</v>
      </c>
      <c r="X315" s="34">
        <v>0.49</v>
      </c>
      <c r="Y315" s="34">
        <v>12.48</v>
      </c>
      <c r="Z315" s="34">
        <v>2.21</v>
      </c>
      <c r="AA315" s="34">
        <v>0.03</v>
      </c>
      <c r="AB315" s="34">
        <v>0.62</v>
      </c>
      <c r="AC315" s="34">
        <v>0.28999999999999998</v>
      </c>
      <c r="AD315" s="34">
        <v>0.52</v>
      </c>
      <c r="AE315" s="34">
        <v>3.54</v>
      </c>
      <c r="AF315" s="34">
        <v>0.03</v>
      </c>
      <c r="AG315" s="34">
        <v>3.42</v>
      </c>
      <c r="AI315" s="34">
        <v>0.12</v>
      </c>
      <c r="AM315" s="34">
        <v>0.11</v>
      </c>
      <c r="AO315" s="34">
        <f t="shared" si="28"/>
        <v>99.730000000000018</v>
      </c>
      <c r="AV315" s="34" t="s">
        <v>82</v>
      </c>
      <c r="AW315" s="34">
        <v>1.9</v>
      </c>
      <c r="AY315" s="34">
        <v>870</v>
      </c>
      <c r="BA315" s="34">
        <v>0.1</v>
      </c>
      <c r="BC315" s="34" t="s">
        <v>82</v>
      </c>
      <c r="BD315" s="34">
        <v>9</v>
      </c>
      <c r="BE315" s="34">
        <v>20</v>
      </c>
      <c r="BF315" s="34">
        <v>2.84</v>
      </c>
      <c r="BG315" s="34">
        <v>11</v>
      </c>
      <c r="BH315" s="34">
        <v>12.3</v>
      </c>
      <c r="BI315" s="34" t="s">
        <v>83</v>
      </c>
      <c r="BJ315" s="34">
        <v>24.4</v>
      </c>
      <c r="BK315" s="34">
        <v>1.2E-2</v>
      </c>
      <c r="BL315" s="34">
        <v>1.4999999999999999E-2</v>
      </c>
      <c r="BM315" s="34">
        <v>20</v>
      </c>
      <c r="BN315" s="34" t="s">
        <v>121</v>
      </c>
      <c r="BO315" s="34">
        <v>11</v>
      </c>
      <c r="BP315" s="34">
        <v>7</v>
      </c>
      <c r="BQ315" s="34">
        <v>23</v>
      </c>
      <c r="BR315" s="34">
        <v>118</v>
      </c>
      <c r="BS315" s="34">
        <v>1E-3</v>
      </c>
      <c r="BT315" s="34">
        <v>0.28999999999999998</v>
      </c>
      <c r="BU315" s="34">
        <v>2</v>
      </c>
      <c r="BV315" s="34" t="s">
        <v>124</v>
      </c>
      <c r="BW315" s="34">
        <v>2</v>
      </c>
      <c r="BX315" s="34">
        <v>79</v>
      </c>
      <c r="BY315" s="34">
        <v>0.8</v>
      </c>
      <c r="BZ315" s="34">
        <v>0.01</v>
      </c>
      <c r="CA315" s="34">
        <v>8.5399999999999991</v>
      </c>
      <c r="CB315" s="34">
        <v>0.21</v>
      </c>
      <c r="CC315" s="34">
        <v>214</v>
      </c>
      <c r="CD315" s="34">
        <v>120</v>
      </c>
      <c r="CE315" s="34">
        <v>2</v>
      </c>
      <c r="CF315" s="34">
        <v>26.8</v>
      </c>
      <c r="CG315" s="34">
        <v>976</v>
      </c>
      <c r="CH315" s="34">
        <v>24</v>
      </c>
      <c r="CI315" s="34">
        <v>34.299999999999997</v>
      </c>
      <c r="CJ315" s="34">
        <v>68</v>
      </c>
      <c r="CK315" s="34">
        <v>7.86</v>
      </c>
      <c r="CL315" s="34">
        <v>30.7</v>
      </c>
      <c r="CM315" s="34">
        <v>5.33</v>
      </c>
      <c r="CN315" s="34">
        <v>1.21</v>
      </c>
      <c r="CO315" s="34">
        <v>5.04</v>
      </c>
      <c r="CP315" s="34">
        <v>0.71</v>
      </c>
      <c r="CQ315" s="34">
        <v>4.55</v>
      </c>
      <c r="CR315" s="34">
        <v>0.94</v>
      </c>
      <c r="CS315" s="34">
        <v>3.28</v>
      </c>
      <c r="CT315" s="34">
        <v>0.47</v>
      </c>
      <c r="CU315" s="34">
        <v>3.49</v>
      </c>
      <c r="CV315" s="34">
        <v>0.54</v>
      </c>
      <c r="CW315" s="34">
        <f t="shared" si="29"/>
        <v>166.42000000000002</v>
      </c>
    </row>
    <row r="316" spans="1:101" ht="14.25" customHeight="1" x14ac:dyDescent="0.35">
      <c r="A316" s="22" t="s">
        <v>323</v>
      </c>
      <c r="B316" s="22" t="s">
        <v>205</v>
      </c>
      <c r="C316" s="22" t="s">
        <v>2340</v>
      </c>
      <c r="D316" s="22" t="s">
        <v>1709</v>
      </c>
      <c r="F316" s="71">
        <v>42980</v>
      </c>
      <c r="G316" s="22" t="s">
        <v>1346</v>
      </c>
      <c r="H316" s="22">
        <v>35.16234</v>
      </c>
      <c r="I316" s="22">
        <v>-107.30296</v>
      </c>
      <c r="J316" s="22" t="s">
        <v>873</v>
      </c>
      <c r="K316" s="22" t="s">
        <v>883</v>
      </c>
      <c r="L316" s="22" t="s">
        <v>878</v>
      </c>
      <c r="Q316" s="22" t="s">
        <v>87</v>
      </c>
      <c r="S316" s="22" t="s">
        <v>324</v>
      </c>
      <c r="T316" s="22">
        <v>5.8</v>
      </c>
      <c r="U316" s="22">
        <v>5.8319999999999999</v>
      </c>
      <c r="W316" s="34">
        <v>64.55</v>
      </c>
      <c r="X316" s="34">
        <v>0.69</v>
      </c>
      <c r="Y316" s="34">
        <v>16</v>
      </c>
      <c r="Z316" s="34">
        <v>4.53</v>
      </c>
      <c r="AA316" s="34">
        <v>0.02</v>
      </c>
      <c r="AB316" s="34">
        <v>1.59</v>
      </c>
      <c r="AC316" s="34">
        <v>0.66</v>
      </c>
      <c r="AD316" s="34">
        <v>0.46</v>
      </c>
      <c r="AE316" s="34">
        <v>3.54</v>
      </c>
      <c r="AF316" s="34">
        <v>0.02</v>
      </c>
      <c r="AG316" s="34">
        <v>6.33</v>
      </c>
      <c r="AI316" s="34">
        <v>0.91</v>
      </c>
      <c r="AM316" s="34">
        <v>0.09</v>
      </c>
      <c r="AO316" s="34">
        <f t="shared" si="28"/>
        <v>99.389999999999986</v>
      </c>
      <c r="AV316" s="34" t="s">
        <v>82</v>
      </c>
      <c r="AW316" s="34">
        <v>34</v>
      </c>
      <c r="AY316" s="34">
        <v>290</v>
      </c>
      <c r="BA316" s="34">
        <v>0.18</v>
      </c>
      <c r="BC316" s="34" t="s">
        <v>82</v>
      </c>
      <c r="BD316" s="34">
        <v>35</v>
      </c>
      <c r="BE316" s="34">
        <v>40</v>
      </c>
      <c r="BF316" s="34">
        <v>6.23</v>
      </c>
      <c r="BG316" s="34">
        <v>14</v>
      </c>
      <c r="BH316" s="34">
        <v>25.6</v>
      </c>
      <c r="BI316" s="34" t="s">
        <v>83</v>
      </c>
      <c r="BJ316" s="34">
        <v>9.1</v>
      </c>
      <c r="BK316" s="34">
        <v>0.123</v>
      </c>
      <c r="BL316" s="34">
        <v>2.5000000000000001E-2</v>
      </c>
      <c r="BM316" s="34">
        <v>40</v>
      </c>
      <c r="BN316" s="34" t="s">
        <v>121</v>
      </c>
      <c r="BO316" s="34">
        <v>16.399999999999999</v>
      </c>
      <c r="BP316" s="34">
        <v>23</v>
      </c>
      <c r="BQ316" s="34">
        <v>20</v>
      </c>
      <c r="BR316" s="34">
        <v>162</v>
      </c>
      <c r="BS316" s="34">
        <v>1E-3</v>
      </c>
      <c r="BT316" s="34">
        <v>0.84</v>
      </c>
      <c r="BU316" s="34">
        <v>4.2</v>
      </c>
      <c r="BV316" s="34">
        <v>0.2</v>
      </c>
      <c r="BW316" s="34">
        <v>2</v>
      </c>
      <c r="BX316" s="34">
        <v>258</v>
      </c>
      <c r="BY316" s="34">
        <v>1.1000000000000001</v>
      </c>
      <c r="BZ316" s="34">
        <v>0.02</v>
      </c>
      <c r="CA316" s="34">
        <v>12.3</v>
      </c>
      <c r="CB316" s="34">
        <v>1.1000000000000001</v>
      </c>
      <c r="CC316" s="34">
        <v>549</v>
      </c>
      <c r="CD316" s="34">
        <v>459</v>
      </c>
      <c r="CE316" s="34">
        <v>2</v>
      </c>
      <c r="CF316" s="34">
        <v>68.400000000000006</v>
      </c>
      <c r="CG316" s="34">
        <v>333</v>
      </c>
      <c r="CH316" s="34">
        <v>103</v>
      </c>
      <c r="CI316" s="34">
        <v>62.1</v>
      </c>
      <c r="CJ316" s="34">
        <v>101</v>
      </c>
      <c r="CK316" s="34">
        <v>13.7</v>
      </c>
      <c r="CL316" s="34">
        <v>55.6</v>
      </c>
      <c r="CM316" s="34">
        <v>9.7200000000000006</v>
      </c>
      <c r="CN316" s="34">
        <v>1.79</v>
      </c>
      <c r="CO316" s="34">
        <v>8.6</v>
      </c>
      <c r="CP316" s="34">
        <v>1.39</v>
      </c>
      <c r="CQ316" s="34">
        <v>9.84</v>
      </c>
      <c r="CR316" s="34">
        <v>2.0699999999999998</v>
      </c>
      <c r="CS316" s="34">
        <v>7.16</v>
      </c>
      <c r="CT316" s="34">
        <v>1</v>
      </c>
      <c r="CU316" s="34">
        <v>6.64</v>
      </c>
      <c r="CV316" s="34">
        <v>0.95</v>
      </c>
      <c r="CW316" s="34">
        <f t="shared" si="29"/>
        <v>281.55999999999995</v>
      </c>
    </row>
    <row r="317" spans="1:101" ht="14.25" customHeight="1" x14ac:dyDescent="0.35">
      <c r="A317" s="22" t="s">
        <v>325</v>
      </c>
      <c r="B317" s="22" t="s">
        <v>205</v>
      </c>
      <c r="C317" s="22" t="s">
        <v>2340</v>
      </c>
      <c r="D317" s="22" t="s">
        <v>1709</v>
      </c>
      <c r="F317" s="71">
        <v>42980</v>
      </c>
      <c r="G317" s="22" t="s">
        <v>1346</v>
      </c>
      <c r="H317" s="22">
        <v>35.16234</v>
      </c>
      <c r="I317" s="22">
        <v>-107.30296</v>
      </c>
      <c r="J317" s="22" t="s">
        <v>873</v>
      </c>
      <c r="K317" s="22" t="s">
        <v>883</v>
      </c>
      <c r="L317" s="22" t="s">
        <v>878</v>
      </c>
      <c r="Q317" s="22" t="s">
        <v>87</v>
      </c>
      <c r="S317" s="22" t="s">
        <v>324</v>
      </c>
      <c r="T317" s="22">
        <v>6.62</v>
      </c>
      <c r="U317" s="22">
        <v>381.2</v>
      </c>
      <c r="W317" s="34">
        <v>82.65</v>
      </c>
      <c r="X317" s="34">
        <v>0.27</v>
      </c>
      <c r="Y317" s="34">
        <v>8.5</v>
      </c>
      <c r="Z317" s="34">
        <v>2.2200000000000002</v>
      </c>
      <c r="AA317" s="34">
        <v>0.02</v>
      </c>
      <c r="AB317" s="34">
        <v>0.43</v>
      </c>
      <c r="AC317" s="34">
        <v>0.4</v>
      </c>
      <c r="AD317" s="34">
        <v>0.8</v>
      </c>
      <c r="AE317" s="34">
        <v>2.27</v>
      </c>
      <c r="AF317" s="34">
        <v>0.01</v>
      </c>
      <c r="AG317" s="34">
        <v>2.27</v>
      </c>
      <c r="AI317" s="34">
        <v>0.13</v>
      </c>
      <c r="AM317" s="34">
        <v>0.11</v>
      </c>
      <c r="AO317" s="34">
        <f t="shared" si="28"/>
        <v>100.08</v>
      </c>
      <c r="AV317" s="34" t="s">
        <v>82</v>
      </c>
      <c r="AW317" s="34">
        <v>2.6</v>
      </c>
      <c r="AY317" s="34">
        <v>489</v>
      </c>
      <c r="BA317" s="34">
        <v>0.09</v>
      </c>
      <c r="BC317" s="34" t="s">
        <v>82</v>
      </c>
      <c r="BD317" s="34">
        <v>4</v>
      </c>
      <c r="BE317" s="34">
        <v>20</v>
      </c>
      <c r="BF317" s="34">
        <v>2.0699999999999998</v>
      </c>
      <c r="BG317" s="34">
        <v>6</v>
      </c>
      <c r="BH317" s="34">
        <v>9.5</v>
      </c>
      <c r="BI317" s="34" t="s">
        <v>83</v>
      </c>
      <c r="BJ317" s="34">
        <v>6</v>
      </c>
      <c r="BK317" s="34">
        <v>1.2999999999999999E-2</v>
      </c>
      <c r="BL317" s="34">
        <v>1.2E-2</v>
      </c>
      <c r="BM317" s="34">
        <v>20</v>
      </c>
      <c r="BN317" s="34">
        <v>1</v>
      </c>
      <c r="BO317" s="34">
        <v>7</v>
      </c>
      <c r="BP317" s="34">
        <v>4</v>
      </c>
      <c r="BQ317" s="34">
        <v>21</v>
      </c>
      <c r="BR317" s="34">
        <v>86.6</v>
      </c>
      <c r="BS317" s="34" t="s">
        <v>134</v>
      </c>
      <c r="BT317" s="34">
        <v>0.24</v>
      </c>
      <c r="BU317" s="34">
        <v>1.9</v>
      </c>
      <c r="BV317" s="34" t="s">
        <v>124</v>
      </c>
      <c r="BW317" s="34">
        <v>1</v>
      </c>
      <c r="BX317" s="34">
        <v>122</v>
      </c>
      <c r="BY317" s="34">
        <v>0.5</v>
      </c>
      <c r="BZ317" s="34">
        <v>0.01</v>
      </c>
      <c r="CA317" s="34">
        <v>7.2</v>
      </c>
      <c r="CB317" s="34">
        <v>0.3</v>
      </c>
      <c r="CC317" s="34">
        <v>405</v>
      </c>
      <c r="CD317" s="34">
        <v>171</v>
      </c>
      <c r="CE317" s="34">
        <v>1</v>
      </c>
      <c r="CF317" s="34">
        <v>37</v>
      </c>
      <c r="CG317" s="34">
        <v>236</v>
      </c>
      <c r="CH317" s="34">
        <v>31</v>
      </c>
      <c r="CI317" s="34">
        <v>29.4</v>
      </c>
      <c r="CJ317" s="34">
        <v>54.2</v>
      </c>
      <c r="CK317" s="34">
        <v>6.71</v>
      </c>
      <c r="CL317" s="34">
        <v>27.2</v>
      </c>
      <c r="CM317" s="34">
        <v>4.63</v>
      </c>
      <c r="CN317" s="34">
        <v>1.1000000000000001</v>
      </c>
      <c r="CO317" s="34">
        <v>4.57</v>
      </c>
      <c r="CP317" s="34">
        <v>0.78</v>
      </c>
      <c r="CQ317" s="34">
        <v>5.43</v>
      </c>
      <c r="CR317" s="34">
        <v>1.07</v>
      </c>
      <c r="CS317" s="34">
        <v>3.75</v>
      </c>
      <c r="CT317" s="34">
        <v>0.56000000000000005</v>
      </c>
      <c r="CU317" s="34">
        <v>3.25</v>
      </c>
      <c r="CV317" s="34">
        <v>0.51</v>
      </c>
      <c r="CW317" s="34">
        <f t="shared" si="29"/>
        <v>143.15999999999997</v>
      </c>
    </row>
    <row r="318" spans="1:101" ht="14.25" customHeight="1" x14ac:dyDescent="0.35">
      <c r="A318" s="22" t="s">
        <v>3465</v>
      </c>
      <c r="B318" s="22" t="s">
        <v>205</v>
      </c>
      <c r="C318" s="22" t="s">
        <v>2340</v>
      </c>
      <c r="D318" s="22" t="s">
        <v>1709</v>
      </c>
      <c r="F318" s="71">
        <v>42980</v>
      </c>
      <c r="G318" s="22" t="s">
        <v>1346</v>
      </c>
      <c r="H318" s="22">
        <v>35.16234</v>
      </c>
      <c r="I318" s="22">
        <v>-107.30296</v>
      </c>
      <c r="J318" s="22" t="s">
        <v>873</v>
      </c>
      <c r="K318" s="22" t="s">
        <v>883</v>
      </c>
      <c r="L318" s="22" t="s">
        <v>878</v>
      </c>
      <c r="Q318" s="22" t="s">
        <v>209</v>
      </c>
      <c r="S318" s="22" t="s">
        <v>324</v>
      </c>
      <c r="W318" s="34">
        <v>80.150000000000006</v>
      </c>
      <c r="X318" s="34">
        <v>0.3</v>
      </c>
      <c r="Y318" s="34">
        <v>8.27</v>
      </c>
      <c r="Z318" s="34">
        <v>2.6</v>
      </c>
      <c r="AA318" s="34">
        <v>7.0000000000000007E-2</v>
      </c>
      <c r="AB318" s="34">
        <v>0.45</v>
      </c>
      <c r="AC318" s="34">
        <v>1.96</v>
      </c>
      <c r="AD318" s="34">
        <v>0.84</v>
      </c>
      <c r="AE318" s="34">
        <v>2.19</v>
      </c>
      <c r="AF318" s="34">
        <v>0.01</v>
      </c>
      <c r="AG318" s="34">
        <v>3.07</v>
      </c>
      <c r="AI318" s="34">
        <v>7.0000000000000007E-2</v>
      </c>
      <c r="AM318" s="34">
        <v>0.49</v>
      </c>
      <c r="AO318" s="34">
        <f t="shared" si="28"/>
        <v>100.46999999999997</v>
      </c>
      <c r="AV318" s="34" t="s">
        <v>82</v>
      </c>
      <c r="AW318" s="34">
        <v>3.2</v>
      </c>
      <c r="AY318" s="34">
        <v>483</v>
      </c>
      <c r="BA318" s="34">
        <v>0.08</v>
      </c>
      <c r="BC318" s="34" t="s">
        <v>82</v>
      </c>
      <c r="BD318" s="34">
        <v>4</v>
      </c>
      <c r="BE318" s="34">
        <v>20</v>
      </c>
      <c r="BF318" s="34">
        <v>2.0499999999999998</v>
      </c>
      <c r="BG318" s="34">
        <v>6</v>
      </c>
      <c r="BH318" s="34">
        <v>9.1999999999999993</v>
      </c>
      <c r="BI318" s="34" t="s">
        <v>83</v>
      </c>
      <c r="BJ318" s="34">
        <v>7.9</v>
      </c>
      <c r="BK318" s="34">
        <v>8.0000000000000002E-3</v>
      </c>
      <c r="BL318" s="34">
        <v>1.4E-2</v>
      </c>
      <c r="BM318" s="34">
        <v>20</v>
      </c>
      <c r="BN318" s="34" t="s">
        <v>121</v>
      </c>
      <c r="BO318" s="34">
        <v>7.4</v>
      </c>
      <c r="BP318" s="34">
        <v>1</v>
      </c>
      <c r="BQ318" s="34">
        <v>24</v>
      </c>
      <c r="BR318" s="34">
        <v>81.5</v>
      </c>
      <c r="BS318" s="34" t="s">
        <v>134</v>
      </c>
      <c r="BT318" s="34">
        <v>0.28999999999999998</v>
      </c>
      <c r="BU318" s="34">
        <v>2.1</v>
      </c>
      <c r="BV318" s="34">
        <v>0.2</v>
      </c>
      <c r="BW318" s="34">
        <v>1</v>
      </c>
      <c r="BX318" s="34">
        <v>105.5</v>
      </c>
      <c r="BY318" s="34">
        <v>0.5</v>
      </c>
      <c r="BZ318" s="34">
        <v>0.01</v>
      </c>
      <c r="CA318" s="34">
        <v>6.52</v>
      </c>
      <c r="CB318" s="34">
        <v>0.19</v>
      </c>
      <c r="CC318" s="34">
        <v>904</v>
      </c>
      <c r="CD318" s="34">
        <v>168</v>
      </c>
      <c r="CE318" s="34">
        <v>1</v>
      </c>
      <c r="CF318" s="34">
        <v>43</v>
      </c>
      <c r="CG318" s="34">
        <v>299</v>
      </c>
      <c r="CH318" s="34">
        <v>24</v>
      </c>
      <c r="CI318" s="34">
        <v>25</v>
      </c>
      <c r="CJ318" s="34">
        <v>50.5</v>
      </c>
      <c r="CK318" s="34">
        <v>6.45</v>
      </c>
      <c r="CL318" s="34">
        <v>27.1</v>
      </c>
      <c r="CM318" s="34">
        <v>4.8099999999999996</v>
      </c>
      <c r="CN318" s="34">
        <v>1.1100000000000001</v>
      </c>
      <c r="CO318" s="34">
        <v>5.63</v>
      </c>
      <c r="CP318" s="34">
        <v>0.78</v>
      </c>
      <c r="CQ318" s="34">
        <v>5.42</v>
      </c>
      <c r="CR318" s="34">
        <v>1.1499999999999999</v>
      </c>
      <c r="CS318" s="34">
        <v>4.0199999999999996</v>
      </c>
      <c r="CT318" s="34">
        <v>0.53</v>
      </c>
      <c r="CU318" s="34">
        <v>3.55</v>
      </c>
      <c r="CV318" s="34">
        <v>0.61</v>
      </c>
      <c r="CW318" s="34">
        <f t="shared" si="29"/>
        <v>136.66000000000005</v>
      </c>
    </row>
    <row r="319" spans="1:101" ht="14.25" customHeight="1" x14ac:dyDescent="0.35">
      <c r="A319" s="22" t="s">
        <v>3466</v>
      </c>
      <c r="B319" s="22" t="s">
        <v>205</v>
      </c>
      <c r="C319" s="22" t="s">
        <v>2340</v>
      </c>
      <c r="D319" s="22" t="s">
        <v>1709</v>
      </c>
      <c r="F319" s="71">
        <v>42980</v>
      </c>
      <c r="G319" s="22" t="s">
        <v>1346</v>
      </c>
      <c r="H319" s="22">
        <v>35.16234</v>
      </c>
      <c r="I319" s="22">
        <v>-107.30296</v>
      </c>
      <c r="J319" s="22" t="s">
        <v>873</v>
      </c>
      <c r="K319" s="22" t="s">
        <v>883</v>
      </c>
      <c r="L319" s="22" t="s">
        <v>878</v>
      </c>
      <c r="Q319" s="22" t="s">
        <v>209</v>
      </c>
      <c r="S319" s="22" t="s">
        <v>324</v>
      </c>
      <c r="W319" s="34">
        <v>78.78</v>
      </c>
      <c r="X319" s="34">
        <v>0.32</v>
      </c>
      <c r="Y319" s="34">
        <v>9.5</v>
      </c>
      <c r="Z319" s="34">
        <v>2.98</v>
      </c>
      <c r="AA319" s="34">
        <v>0.03</v>
      </c>
      <c r="AB319" s="34">
        <v>0.6</v>
      </c>
      <c r="AC319" s="34">
        <v>0.56999999999999995</v>
      </c>
      <c r="AD319" s="34">
        <v>0.89</v>
      </c>
      <c r="AE319" s="34">
        <v>2.48</v>
      </c>
      <c r="AF319" s="34">
        <v>0.02</v>
      </c>
      <c r="AG319" s="34">
        <v>2.59</v>
      </c>
      <c r="AI319" s="34">
        <v>0.09</v>
      </c>
      <c r="AM319" s="34">
        <v>0.2</v>
      </c>
      <c r="AO319" s="34">
        <f t="shared" si="28"/>
        <v>99.05</v>
      </c>
      <c r="AV319" s="34" t="s">
        <v>82</v>
      </c>
      <c r="AW319" s="34">
        <v>3.9</v>
      </c>
      <c r="AY319" s="34">
        <v>488</v>
      </c>
      <c r="BA319" s="34">
        <v>0.12</v>
      </c>
      <c r="BC319" s="34" t="s">
        <v>82</v>
      </c>
      <c r="BD319" s="34">
        <v>5</v>
      </c>
      <c r="BE319" s="34">
        <v>30</v>
      </c>
      <c r="BF319" s="34">
        <v>2.63</v>
      </c>
      <c r="BG319" s="34">
        <v>9</v>
      </c>
      <c r="BH319" s="34">
        <v>13.2</v>
      </c>
      <c r="BI319" s="34" t="s">
        <v>83</v>
      </c>
      <c r="BJ319" s="34">
        <v>6.1</v>
      </c>
      <c r="BK319" s="34">
        <v>1.7000000000000001E-2</v>
      </c>
      <c r="BL319" s="34">
        <v>1.7999999999999999E-2</v>
      </c>
      <c r="BM319" s="34">
        <v>20</v>
      </c>
      <c r="BN319" s="34">
        <v>1</v>
      </c>
      <c r="BO319" s="34">
        <v>9</v>
      </c>
      <c r="BP319" s="34">
        <v>7</v>
      </c>
      <c r="BQ319" s="34">
        <v>23</v>
      </c>
      <c r="BR319" s="34">
        <v>102</v>
      </c>
      <c r="BS319" s="34">
        <v>1E-3</v>
      </c>
      <c r="BT319" s="34">
        <v>0.34</v>
      </c>
      <c r="BU319" s="34">
        <v>2.6</v>
      </c>
      <c r="BV319" s="34" t="s">
        <v>124</v>
      </c>
      <c r="BW319" s="34">
        <v>2</v>
      </c>
      <c r="BX319" s="34">
        <v>112.5</v>
      </c>
      <c r="BY319" s="34">
        <v>0.6</v>
      </c>
      <c r="BZ319" s="34">
        <v>0.01</v>
      </c>
      <c r="CA319" s="34">
        <v>9.11</v>
      </c>
      <c r="CB319" s="34">
        <v>0.35</v>
      </c>
      <c r="CC319" s="34">
        <v>781</v>
      </c>
      <c r="CD319" s="34">
        <v>249</v>
      </c>
      <c r="CE319" s="34">
        <v>2</v>
      </c>
      <c r="CF319" s="34">
        <v>54.9</v>
      </c>
      <c r="CG319" s="34">
        <v>239</v>
      </c>
      <c r="CH319" s="34">
        <v>48</v>
      </c>
      <c r="CI319" s="34">
        <v>36.700000000000003</v>
      </c>
      <c r="CJ319" s="34">
        <v>68.5</v>
      </c>
      <c r="CK319" s="34">
        <v>8.6</v>
      </c>
      <c r="CL319" s="34">
        <v>35</v>
      </c>
      <c r="CM319" s="34">
        <v>6.36</v>
      </c>
      <c r="CN319" s="34">
        <v>1.57</v>
      </c>
      <c r="CO319" s="34">
        <v>7.14</v>
      </c>
      <c r="CP319" s="34">
        <v>1.0900000000000001</v>
      </c>
      <c r="CQ319" s="34">
        <v>7.79</v>
      </c>
      <c r="CR319" s="34">
        <v>1.57</v>
      </c>
      <c r="CS319" s="34">
        <v>5.0999999999999996</v>
      </c>
      <c r="CT319" s="34">
        <v>0.75</v>
      </c>
      <c r="CU319" s="34">
        <v>4.5599999999999996</v>
      </c>
      <c r="CV319" s="34">
        <v>0.75</v>
      </c>
      <c r="CW319" s="34">
        <f t="shared" si="29"/>
        <v>185.48</v>
      </c>
    </row>
    <row r="320" spans="1:101" ht="14.25" customHeight="1" x14ac:dyDescent="0.35">
      <c r="A320" s="22" t="s">
        <v>3467</v>
      </c>
      <c r="B320" s="22" t="s">
        <v>205</v>
      </c>
      <c r="C320" s="22" t="s">
        <v>2340</v>
      </c>
      <c r="D320" s="22" t="s">
        <v>1709</v>
      </c>
      <c r="F320" s="71">
        <v>42980</v>
      </c>
      <c r="G320" s="22" t="s">
        <v>1346</v>
      </c>
      <c r="H320" s="22">
        <v>35.16234</v>
      </c>
      <c r="I320" s="22">
        <v>-107.30296</v>
      </c>
      <c r="J320" s="22" t="s">
        <v>873</v>
      </c>
      <c r="K320" s="22" t="s">
        <v>883</v>
      </c>
      <c r="L320" s="22" t="s">
        <v>878</v>
      </c>
      <c r="Q320" s="22" t="s">
        <v>209</v>
      </c>
      <c r="S320" s="22" t="s">
        <v>324</v>
      </c>
      <c r="W320" s="34">
        <v>79.97</v>
      </c>
      <c r="X320" s="34">
        <v>0.26</v>
      </c>
      <c r="Y320" s="34">
        <v>9.34</v>
      </c>
      <c r="Z320" s="34">
        <v>2.4</v>
      </c>
      <c r="AA320" s="34">
        <v>0.02</v>
      </c>
      <c r="AB320" s="34">
        <v>0.48</v>
      </c>
      <c r="AC320" s="34">
        <v>0.4</v>
      </c>
      <c r="AD320" s="34">
        <v>0.9</v>
      </c>
      <c r="AE320" s="34">
        <v>2.61</v>
      </c>
      <c r="AF320" s="34">
        <v>0.02</v>
      </c>
      <c r="AG320" s="34">
        <v>2.4</v>
      </c>
      <c r="AI320" s="34">
        <v>0.11</v>
      </c>
      <c r="AM320" s="34">
        <v>0.12</v>
      </c>
      <c r="AO320" s="34">
        <f t="shared" si="28"/>
        <v>99.03000000000003</v>
      </c>
      <c r="AV320" s="34" t="s">
        <v>82</v>
      </c>
      <c r="AW320" s="34">
        <v>3.1</v>
      </c>
      <c r="AY320" s="34">
        <v>583</v>
      </c>
      <c r="BA320" s="34">
        <v>0.1</v>
      </c>
      <c r="BC320" s="34" t="s">
        <v>82</v>
      </c>
      <c r="BD320" s="34">
        <v>5</v>
      </c>
      <c r="BE320" s="34">
        <v>20</v>
      </c>
      <c r="BF320" s="34">
        <v>2.48</v>
      </c>
      <c r="BG320" s="34">
        <v>6</v>
      </c>
      <c r="BH320" s="34">
        <v>11.6</v>
      </c>
      <c r="BI320" s="34" t="s">
        <v>83</v>
      </c>
      <c r="BJ320" s="34">
        <v>4.9000000000000004</v>
      </c>
      <c r="BK320" s="34">
        <v>1.0999999999999999E-2</v>
      </c>
      <c r="BL320" s="34">
        <v>1.4E-2</v>
      </c>
      <c r="BM320" s="34">
        <v>20</v>
      </c>
      <c r="BN320" s="34" t="s">
        <v>121</v>
      </c>
      <c r="BO320" s="34">
        <v>7.1</v>
      </c>
      <c r="BP320" s="34">
        <v>4</v>
      </c>
      <c r="BQ320" s="34">
        <v>22</v>
      </c>
      <c r="BR320" s="34">
        <v>106</v>
      </c>
      <c r="BS320" s="34">
        <v>1E-3</v>
      </c>
      <c r="BT320" s="34">
        <v>0.27</v>
      </c>
      <c r="BU320" s="34">
        <v>2.2000000000000002</v>
      </c>
      <c r="BV320" s="34">
        <v>0.2</v>
      </c>
      <c r="BW320" s="34">
        <v>1</v>
      </c>
      <c r="BX320" s="34">
        <v>123.5</v>
      </c>
      <c r="BY320" s="34">
        <v>0.5</v>
      </c>
      <c r="BZ320" s="34">
        <v>0.01</v>
      </c>
      <c r="CA320" s="34">
        <v>8.5399999999999991</v>
      </c>
      <c r="CB320" s="34">
        <v>0.31</v>
      </c>
      <c r="CC320" s="34">
        <v>581</v>
      </c>
      <c r="CD320" s="34">
        <v>202</v>
      </c>
      <c r="CE320" s="34">
        <v>1</v>
      </c>
      <c r="CF320" s="34">
        <v>47.5</v>
      </c>
      <c r="CG320" s="34">
        <v>192</v>
      </c>
      <c r="CH320" s="34">
        <v>33</v>
      </c>
      <c r="CI320" s="34">
        <v>36.799999999999997</v>
      </c>
      <c r="CJ320" s="34">
        <v>65.8</v>
      </c>
      <c r="CK320" s="34">
        <v>8.09</v>
      </c>
      <c r="CL320" s="34">
        <v>33.1</v>
      </c>
      <c r="CM320" s="34">
        <v>6.2</v>
      </c>
      <c r="CN320" s="34">
        <v>1.43</v>
      </c>
      <c r="CO320" s="34">
        <v>6.53</v>
      </c>
      <c r="CP320" s="34">
        <v>1.04</v>
      </c>
      <c r="CQ320" s="34">
        <v>7.01</v>
      </c>
      <c r="CR320" s="34">
        <v>1.48</v>
      </c>
      <c r="CS320" s="34">
        <v>4.72</v>
      </c>
      <c r="CT320" s="34">
        <v>0.66</v>
      </c>
      <c r="CU320" s="34">
        <v>4.29</v>
      </c>
      <c r="CV320" s="34">
        <v>0.65</v>
      </c>
      <c r="CW320" s="34">
        <f t="shared" si="29"/>
        <v>177.79999999999995</v>
      </c>
    </row>
    <row r="321" spans="1:101" ht="14.25" customHeight="1" x14ac:dyDescent="0.35">
      <c r="A321" s="22" t="s">
        <v>3468</v>
      </c>
      <c r="B321" s="22" t="s">
        <v>205</v>
      </c>
      <c r="C321" s="22" t="s">
        <v>2340</v>
      </c>
      <c r="D321" s="22" t="s">
        <v>1709</v>
      </c>
      <c r="F321" s="71">
        <v>42980</v>
      </c>
      <c r="G321" s="22" t="s">
        <v>1346</v>
      </c>
      <c r="H321" s="22">
        <v>35.16234</v>
      </c>
      <c r="I321" s="22">
        <v>-107.30296</v>
      </c>
      <c r="J321" s="22" t="s">
        <v>873</v>
      </c>
      <c r="K321" s="22" t="s">
        <v>883</v>
      </c>
      <c r="L321" s="22" t="s">
        <v>878</v>
      </c>
      <c r="Q321" s="22" t="s">
        <v>209</v>
      </c>
      <c r="S321" s="22" t="s">
        <v>324</v>
      </c>
      <c r="W321" s="34">
        <v>84.82</v>
      </c>
      <c r="X321" s="34">
        <v>0.23</v>
      </c>
      <c r="Y321" s="34">
        <v>7.27</v>
      </c>
      <c r="Z321" s="34">
        <v>1.94</v>
      </c>
      <c r="AA321" s="34">
        <v>0.01</v>
      </c>
      <c r="AB321" s="34">
        <v>0.33</v>
      </c>
      <c r="AC321" s="34">
        <v>0.23</v>
      </c>
      <c r="AD321" s="34">
        <v>0.69</v>
      </c>
      <c r="AE321" s="34">
        <v>1.94</v>
      </c>
      <c r="AF321" s="34">
        <v>0.01</v>
      </c>
      <c r="AG321" s="34">
        <v>1.79</v>
      </c>
      <c r="AI321" s="34">
        <v>0.11</v>
      </c>
      <c r="AM321" s="34">
        <v>0.03</v>
      </c>
      <c r="AO321" s="34">
        <f t="shared" si="28"/>
        <v>99.4</v>
      </c>
      <c r="AV321" s="34" t="s">
        <v>82</v>
      </c>
      <c r="AW321" s="34">
        <v>2.1</v>
      </c>
      <c r="AY321" s="34">
        <v>440</v>
      </c>
      <c r="BA321" s="34">
        <v>7.0000000000000007E-2</v>
      </c>
      <c r="BC321" s="34" t="s">
        <v>82</v>
      </c>
      <c r="BD321" s="34">
        <v>3</v>
      </c>
      <c r="BE321" s="34">
        <v>20</v>
      </c>
      <c r="BF321" s="34">
        <v>1.79</v>
      </c>
      <c r="BG321" s="34">
        <v>4</v>
      </c>
      <c r="BH321" s="34">
        <v>8.4</v>
      </c>
      <c r="BI321" s="34" t="s">
        <v>83</v>
      </c>
      <c r="BJ321" s="34">
        <v>4.7</v>
      </c>
      <c r="BK321" s="34">
        <v>8.0000000000000002E-3</v>
      </c>
      <c r="BL321" s="34">
        <v>0.01</v>
      </c>
      <c r="BM321" s="34">
        <v>20</v>
      </c>
      <c r="BN321" s="34" t="s">
        <v>121</v>
      </c>
      <c r="BO321" s="34">
        <v>6.2</v>
      </c>
      <c r="BP321" s="34">
        <v>2</v>
      </c>
      <c r="BQ321" s="34">
        <v>17</v>
      </c>
      <c r="BR321" s="34">
        <v>72.400000000000006</v>
      </c>
      <c r="BS321" s="34" t="s">
        <v>134</v>
      </c>
      <c r="BT321" s="34">
        <v>0.18</v>
      </c>
      <c r="BU321" s="34">
        <v>1.6</v>
      </c>
      <c r="BV321" s="34" t="s">
        <v>124</v>
      </c>
      <c r="BW321" s="34">
        <v>1</v>
      </c>
      <c r="BX321" s="34">
        <v>110.5</v>
      </c>
      <c r="BY321" s="34">
        <v>0.4</v>
      </c>
      <c r="BZ321" s="34">
        <v>0.01</v>
      </c>
      <c r="CA321" s="34">
        <v>6.32</v>
      </c>
      <c r="CB321" s="34">
        <v>0.24</v>
      </c>
      <c r="CC321" s="34">
        <v>297</v>
      </c>
      <c r="CD321" s="34">
        <v>143</v>
      </c>
      <c r="CE321" s="34">
        <v>1</v>
      </c>
      <c r="CF321" s="34">
        <v>27.2</v>
      </c>
      <c r="CG321" s="34">
        <v>179</v>
      </c>
      <c r="CH321" s="34">
        <v>24</v>
      </c>
      <c r="CI321" s="34">
        <v>26.1</v>
      </c>
      <c r="CJ321" s="34">
        <v>45.9</v>
      </c>
      <c r="CK321" s="34">
        <v>5.82</v>
      </c>
      <c r="CL321" s="34">
        <v>22.9</v>
      </c>
      <c r="CM321" s="34">
        <v>4</v>
      </c>
      <c r="CN321" s="34">
        <v>0.86</v>
      </c>
      <c r="CO321" s="34">
        <v>3.93</v>
      </c>
      <c r="CP321" s="34">
        <v>0.64</v>
      </c>
      <c r="CQ321" s="34">
        <v>4.25</v>
      </c>
      <c r="CR321" s="34">
        <v>0.73</v>
      </c>
      <c r="CS321" s="34">
        <v>2.69</v>
      </c>
      <c r="CT321" s="34">
        <v>0.41</v>
      </c>
      <c r="CU321" s="34">
        <v>2.5</v>
      </c>
      <c r="CV321" s="34">
        <v>0.4</v>
      </c>
      <c r="CW321" s="34">
        <f t="shared" si="29"/>
        <v>121.13000000000001</v>
      </c>
    </row>
    <row r="322" spans="1:101" ht="14.25" customHeight="1" x14ac:dyDescent="0.35">
      <c r="A322" s="22" t="s">
        <v>3469</v>
      </c>
      <c r="B322" s="22" t="s">
        <v>205</v>
      </c>
      <c r="C322" s="22" t="s">
        <v>2340</v>
      </c>
      <c r="D322" s="22" t="s">
        <v>1709</v>
      </c>
      <c r="F322" s="71">
        <v>42980</v>
      </c>
      <c r="G322" s="22" t="s">
        <v>1346</v>
      </c>
      <c r="H322" s="22">
        <v>35.16234</v>
      </c>
      <c r="I322" s="22">
        <v>-107.30296</v>
      </c>
      <c r="J322" s="22" t="s">
        <v>873</v>
      </c>
      <c r="K322" s="22" t="s">
        <v>883</v>
      </c>
      <c r="L322" s="22" t="s">
        <v>878</v>
      </c>
      <c r="Q322" s="22" t="s">
        <v>209</v>
      </c>
      <c r="S322" s="22" t="s">
        <v>324</v>
      </c>
      <c r="W322" s="34">
        <v>71.91</v>
      </c>
      <c r="X322" s="34">
        <v>0.59</v>
      </c>
      <c r="Y322" s="34">
        <v>12.67</v>
      </c>
      <c r="Z322" s="34">
        <v>3.66</v>
      </c>
      <c r="AA322" s="34">
        <v>0.03</v>
      </c>
      <c r="AB322" s="34">
        <v>0.72</v>
      </c>
      <c r="AC322" s="34">
        <v>0.56000000000000005</v>
      </c>
      <c r="AD322" s="34">
        <v>1.1200000000000001</v>
      </c>
      <c r="AE322" s="34">
        <v>3.04</v>
      </c>
      <c r="AF322" s="34">
        <v>0.02</v>
      </c>
      <c r="AG322" s="34">
        <v>3.71</v>
      </c>
      <c r="AI322" s="34">
        <v>0.38</v>
      </c>
      <c r="AM322" s="34">
        <v>0.06</v>
      </c>
      <c r="AO322" s="34">
        <f t="shared" si="28"/>
        <v>98.47</v>
      </c>
      <c r="AV322" s="34" t="s">
        <v>82</v>
      </c>
      <c r="AW322" s="34">
        <v>5.2</v>
      </c>
      <c r="AY322" s="34">
        <v>618</v>
      </c>
      <c r="BA322" s="34">
        <v>0.2</v>
      </c>
      <c r="BC322" s="34" t="s">
        <v>82</v>
      </c>
      <c r="BD322" s="34">
        <v>8</v>
      </c>
      <c r="BE322" s="34">
        <v>30</v>
      </c>
      <c r="BF322" s="34">
        <v>2.95</v>
      </c>
      <c r="BG322" s="34">
        <v>16</v>
      </c>
      <c r="BH322" s="34">
        <v>13.8</v>
      </c>
      <c r="BI322" s="34" t="s">
        <v>83</v>
      </c>
      <c r="BJ322" s="34">
        <v>27</v>
      </c>
      <c r="BK322" s="34">
        <v>2.1999999999999999E-2</v>
      </c>
      <c r="BL322" s="34">
        <v>0.02</v>
      </c>
      <c r="BM322" s="34">
        <v>30</v>
      </c>
      <c r="BN322" s="34" t="s">
        <v>121</v>
      </c>
      <c r="BO322" s="34">
        <v>14.5</v>
      </c>
      <c r="BP322" s="34">
        <v>6</v>
      </c>
      <c r="BQ322" s="34">
        <v>34</v>
      </c>
      <c r="BR322" s="34">
        <v>112.5</v>
      </c>
      <c r="BS322" s="34">
        <v>1E-3</v>
      </c>
      <c r="BT322" s="34">
        <v>0.37</v>
      </c>
      <c r="BU322" s="34">
        <v>2.8</v>
      </c>
      <c r="BV322" s="34">
        <v>0.2</v>
      </c>
      <c r="BW322" s="34">
        <v>2</v>
      </c>
      <c r="BX322" s="34">
        <v>234</v>
      </c>
      <c r="BY322" s="34">
        <v>0.9</v>
      </c>
      <c r="BZ322" s="34">
        <v>0.02</v>
      </c>
      <c r="CA322" s="34">
        <v>12.2</v>
      </c>
      <c r="CB322" s="34">
        <v>0.64</v>
      </c>
      <c r="CC322" s="34">
        <v>564</v>
      </c>
      <c r="CD322" s="34">
        <v>264</v>
      </c>
      <c r="CE322" s="34">
        <v>2</v>
      </c>
      <c r="CF322" s="34">
        <v>50.9</v>
      </c>
      <c r="CG322" s="34">
        <v>1155</v>
      </c>
      <c r="CH322" s="34">
        <v>34</v>
      </c>
      <c r="CI322" s="34">
        <v>46.7</v>
      </c>
      <c r="CJ322" s="34">
        <v>84.1</v>
      </c>
      <c r="CK322" s="34">
        <v>10.5</v>
      </c>
      <c r="CL322" s="34">
        <v>41.6</v>
      </c>
      <c r="CM322" s="34">
        <v>7.18</v>
      </c>
      <c r="CN322" s="34">
        <v>1.64</v>
      </c>
      <c r="CO322" s="34">
        <v>6.72</v>
      </c>
      <c r="CP322" s="34">
        <v>1</v>
      </c>
      <c r="CQ322" s="34">
        <v>7.33</v>
      </c>
      <c r="CR322" s="34">
        <v>1.59</v>
      </c>
      <c r="CS322" s="34">
        <v>5.69</v>
      </c>
      <c r="CT322" s="34">
        <v>0.88</v>
      </c>
      <c r="CU322" s="34">
        <v>5.83</v>
      </c>
      <c r="CV322" s="34">
        <v>0.84</v>
      </c>
      <c r="CW322" s="34">
        <f t="shared" si="29"/>
        <v>221.60000000000002</v>
      </c>
    </row>
    <row r="323" spans="1:101" ht="14.25" customHeight="1" x14ac:dyDescent="0.35">
      <c r="A323" s="22">
        <v>51324</v>
      </c>
      <c r="B323" s="22" t="s">
        <v>205</v>
      </c>
      <c r="C323" s="22" t="s">
        <v>2340</v>
      </c>
      <c r="D323" s="22" t="s">
        <v>1709</v>
      </c>
      <c r="F323" s="71">
        <v>42980</v>
      </c>
      <c r="G323" s="22" t="s">
        <v>1346</v>
      </c>
      <c r="H323" s="22">
        <v>35.156440000000003</v>
      </c>
      <c r="I323" s="22">
        <v>-107.294319</v>
      </c>
      <c r="J323" s="22" t="s">
        <v>873</v>
      </c>
      <c r="K323" s="22" t="s">
        <v>883</v>
      </c>
      <c r="L323" s="22" t="s">
        <v>878</v>
      </c>
      <c r="Q323" s="22" t="s">
        <v>119</v>
      </c>
      <c r="W323" s="34">
        <v>81.209999999999994</v>
      </c>
      <c r="X323" s="34">
        <v>0.25</v>
      </c>
      <c r="Y323" s="34">
        <v>7.21</v>
      </c>
      <c r="Z323" s="34">
        <v>2.41</v>
      </c>
      <c r="AA323" s="34" t="s">
        <v>120</v>
      </c>
      <c r="AB323" s="34">
        <v>0.34</v>
      </c>
      <c r="AC323" s="34">
        <v>0.17</v>
      </c>
      <c r="AD323" s="34">
        <v>0.1</v>
      </c>
      <c r="AE323" s="34">
        <v>1.8</v>
      </c>
      <c r="AF323" s="34">
        <v>0.18</v>
      </c>
      <c r="AG323" s="34">
        <v>4.8499999999999996</v>
      </c>
      <c r="AI323" s="34">
        <v>0.13</v>
      </c>
      <c r="AM323" s="34">
        <v>1.51</v>
      </c>
      <c r="AO323" s="34">
        <f t="shared" si="28"/>
        <v>100.15999999999998</v>
      </c>
      <c r="AV323" s="34" t="s">
        <v>82</v>
      </c>
      <c r="AW323" s="34">
        <v>10.9</v>
      </c>
      <c r="AY323" s="34">
        <v>319</v>
      </c>
      <c r="BA323" s="34">
        <v>0.09</v>
      </c>
      <c r="BC323" s="34" t="s">
        <v>82</v>
      </c>
      <c r="BD323" s="34" t="s">
        <v>121</v>
      </c>
      <c r="BE323" s="34">
        <v>30</v>
      </c>
      <c r="BF323" s="34">
        <v>2.2400000000000002</v>
      </c>
      <c r="BG323" s="34">
        <v>13</v>
      </c>
      <c r="BH323" s="34">
        <v>10.4</v>
      </c>
      <c r="BI323" s="34">
        <v>6</v>
      </c>
      <c r="BJ323" s="34">
        <v>5.7</v>
      </c>
      <c r="BK323" s="34">
        <v>3.4000000000000002E-2</v>
      </c>
      <c r="BL323" s="34">
        <v>0.02</v>
      </c>
      <c r="BM323" s="34">
        <v>20</v>
      </c>
      <c r="BN323" s="34">
        <v>1</v>
      </c>
      <c r="BO323" s="34">
        <v>6.5</v>
      </c>
      <c r="BP323" s="34">
        <v>1</v>
      </c>
      <c r="BQ323" s="34">
        <v>78</v>
      </c>
      <c r="BR323" s="34">
        <v>69</v>
      </c>
      <c r="BS323" s="34">
        <v>1.9E-2</v>
      </c>
      <c r="BT323" s="34">
        <v>1.04</v>
      </c>
      <c r="BU323" s="34">
        <v>3.8</v>
      </c>
      <c r="BV323" s="34">
        <v>1</v>
      </c>
      <c r="BW323" s="34">
        <v>1</v>
      </c>
      <c r="BX323" s="34">
        <v>132.5</v>
      </c>
      <c r="BY323" s="34">
        <v>0.4</v>
      </c>
      <c r="BZ323" s="34">
        <v>0.02</v>
      </c>
      <c r="CA323" s="34">
        <v>5.01</v>
      </c>
      <c r="CB323" s="34">
        <v>1.73</v>
      </c>
      <c r="CC323" s="34" t="s">
        <v>222</v>
      </c>
      <c r="CD323" s="34">
        <v>1360</v>
      </c>
      <c r="CE323" s="34">
        <v>1</v>
      </c>
      <c r="CF323" s="34">
        <v>71.3</v>
      </c>
      <c r="CG323" s="34">
        <v>255</v>
      </c>
      <c r="CH323" s="34">
        <v>33</v>
      </c>
      <c r="CI323" s="34">
        <v>18.3</v>
      </c>
      <c r="CJ323" s="34">
        <v>39.799999999999997</v>
      </c>
      <c r="CK323" s="34">
        <v>4.8499999999999996</v>
      </c>
      <c r="CL323" s="34">
        <v>20.2</v>
      </c>
      <c r="CM323" s="34">
        <v>4.9800000000000004</v>
      </c>
      <c r="CN323" s="34">
        <v>1.5</v>
      </c>
      <c r="CO323" s="34">
        <v>7.08</v>
      </c>
      <c r="CP323" s="34">
        <v>1.37</v>
      </c>
      <c r="CQ323" s="34">
        <v>10.199999999999999</v>
      </c>
      <c r="CR323" s="34">
        <v>2.31</v>
      </c>
      <c r="CS323" s="34">
        <v>7.55</v>
      </c>
      <c r="CT323" s="34">
        <v>1.1100000000000001</v>
      </c>
      <c r="CU323" s="34">
        <v>6.74</v>
      </c>
      <c r="CV323" s="34">
        <v>0.99</v>
      </c>
      <c r="CW323" s="34">
        <f t="shared" si="29"/>
        <v>126.97999999999999</v>
      </c>
    </row>
    <row r="324" spans="1:101" ht="14.25" customHeight="1" x14ac:dyDescent="0.35">
      <c r="A324" s="22">
        <v>51380</v>
      </c>
      <c r="B324" s="22" t="s">
        <v>205</v>
      </c>
      <c r="C324" s="22" t="s">
        <v>2340</v>
      </c>
      <c r="D324" s="22" t="s">
        <v>1709</v>
      </c>
      <c r="F324" s="71">
        <v>42980</v>
      </c>
      <c r="G324" s="22" t="s">
        <v>1346</v>
      </c>
      <c r="H324" s="22">
        <v>35.16234</v>
      </c>
      <c r="I324" s="22">
        <v>-107.30296</v>
      </c>
      <c r="J324" s="22" t="s">
        <v>873</v>
      </c>
      <c r="K324" s="22" t="s">
        <v>883</v>
      </c>
      <c r="L324" s="22" t="s">
        <v>878</v>
      </c>
      <c r="Q324" s="22" t="s">
        <v>119</v>
      </c>
      <c r="S324" s="22" t="s">
        <v>324</v>
      </c>
      <c r="T324" s="22">
        <v>7.2</v>
      </c>
      <c r="U324" s="22">
        <v>5.274</v>
      </c>
      <c r="W324" s="34">
        <v>77.2</v>
      </c>
      <c r="X324" s="34">
        <v>0.42</v>
      </c>
      <c r="Y324" s="34">
        <v>10.39</v>
      </c>
      <c r="Z324" s="34">
        <v>3.31</v>
      </c>
      <c r="AA324" s="34">
        <v>0.02</v>
      </c>
      <c r="AB324" s="34">
        <v>0.75</v>
      </c>
      <c r="AC324" s="34">
        <v>0.22</v>
      </c>
      <c r="AD324" s="34">
        <v>0.49</v>
      </c>
      <c r="AE324" s="34">
        <v>2.9</v>
      </c>
      <c r="AF324" s="34">
        <v>0.02</v>
      </c>
      <c r="AG324" s="34">
        <v>3.2</v>
      </c>
      <c r="AI324" s="34">
        <v>0.21</v>
      </c>
      <c r="AM324" s="34">
        <v>0.23</v>
      </c>
      <c r="AO324" s="34">
        <f t="shared" si="28"/>
        <v>99.36</v>
      </c>
      <c r="AV324" s="34" t="s">
        <v>82</v>
      </c>
      <c r="AW324" s="34">
        <v>5.3</v>
      </c>
      <c r="AY324" s="34">
        <v>347</v>
      </c>
      <c r="BA324" s="34">
        <v>0.14000000000000001</v>
      </c>
      <c r="BC324" s="34" t="s">
        <v>82</v>
      </c>
      <c r="BD324" s="34">
        <v>10</v>
      </c>
      <c r="BE324" s="34">
        <v>40</v>
      </c>
      <c r="BF324" s="34">
        <v>3.38</v>
      </c>
      <c r="BG324" s="34">
        <v>10</v>
      </c>
      <c r="BH324" s="34">
        <v>14.9</v>
      </c>
      <c r="BI324" s="34" t="s">
        <v>83</v>
      </c>
      <c r="BJ324" s="34">
        <v>8.3000000000000007</v>
      </c>
      <c r="BK324" s="34">
        <v>6.0999999999999999E-2</v>
      </c>
      <c r="BL324" s="34">
        <v>2.5000000000000001E-2</v>
      </c>
      <c r="BM324" s="34">
        <v>20</v>
      </c>
      <c r="BN324" s="34" t="s">
        <v>121</v>
      </c>
      <c r="BO324" s="34">
        <v>10.6</v>
      </c>
      <c r="BP324" s="34">
        <v>6</v>
      </c>
      <c r="BQ324" s="34">
        <v>38</v>
      </c>
      <c r="BR324" s="34">
        <v>120.5</v>
      </c>
      <c r="BS324" s="34" t="s">
        <v>134</v>
      </c>
      <c r="BT324" s="34">
        <v>0.4</v>
      </c>
      <c r="BU324" s="34">
        <v>3.8</v>
      </c>
      <c r="BV324" s="34">
        <v>0.2</v>
      </c>
      <c r="BW324" s="34">
        <v>2</v>
      </c>
      <c r="BX324" s="34">
        <v>115.5</v>
      </c>
      <c r="BY324" s="34">
        <v>0.7</v>
      </c>
      <c r="BZ324" s="34">
        <v>0.01</v>
      </c>
      <c r="CA324" s="34">
        <v>10.4</v>
      </c>
      <c r="CB324" s="34">
        <v>0.28000000000000003</v>
      </c>
      <c r="CC324" s="34" t="s">
        <v>222</v>
      </c>
      <c r="CD324" s="34">
        <v>470</v>
      </c>
      <c r="CE324" s="34">
        <v>2</v>
      </c>
      <c r="CF324" s="34">
        <v>81.900000000000006</v>
      </c>
      <c r="CG324" s="34">
        <v>345</v>
      </c>
      <c r="CH324" s="34">
        <v>81</v>
      </c>
      <c r="CI324" s="34">
        <v>40.1</v>
      </c>
      <c r="CJ324" s="34">
        <v>90.7</v>
      </c>
      <c r="CK324" s="34">
        <v>9.7200000000000006</v>
      </c>
      <c r="CL324" s="34">
        <v>40.799999999999997</v>
      </c>
      <c r="CM324" s="34">
        <v>8.61</v>
      </c>
      <c r="CN324" s="34">
        <v>2</v>
      </c>
      <c r="CO324" s="34">
        <v>10.9</v>
      </c>
      <c r="CP324" s="34">
        <v>1.77</v>
      </c>
      <c r="CQ324" s="34">
        <v>11.4</v>
      </c>
      <c r="CR324" s="34">
        <v>2.25</v>
      </c>
      <c r="CS324" s="34">
        <v>7.13</v>
      </c>
      <c r="CT324" s="34">
        <v>1.02</v>
      </c>
      <c r="CU324" s="34">
        <v>5.85</v>
      </c>
      <c r="CV324" s="34">
        <v>0.92</v>
      </c>
      <c r="CW324" s="34">
        <f t="shared" si="29"/>
        <v>233.17000000000002</v>
      </c>
    </row>
    <row r="325" spans="1:101" ht="14.25" customHeight="1" x14ac:dyDescent="0.35">
      <c r="A325" s="22">
        <v>51343</v>
      </c>
      <c r="B325" s="22" t="s">
        <v>205</v>
      </c>
      <c r="C325" s="22" t="s">
        <v>2340</v>
      </c>
      <c r="D325" s="22" t="s">
        <v>1709</v>
      </c>
      <c r="F325" s="71">
        <v>42980</v>
      </c>
      <c r="G325" s="22" t="s">
        <v>1346</v>
      </c>
      <c r="H325" s="22">
        <v>35.157448000000002</v>
      </c>
      <c r="I325" s="22">
        <v>-107.29444599999999</v>
      </c>
      <c r="J325" s="22" t="s">
        <v>873</v>
      </c>
      <c r="K325" s="22" t="s">
        <v>883</v>
      </c>
      <c r="L325" s="22" t="s">
        <v>878</v>
      </c>
      <c r="Q325" s="22" t="s">
        <v>119</v>
      </c>
      <c r="W325" s="34">
        <v>80</v>
      </c>
      <c r="X325" s="34">
        <v>0.12</v>
      </c>
      <c r="Y325" s="34">
        <v>3.29</v>
      </c>
      <c r="Z325" s="34">
        <v>1.29</v>
      </c>
      <c r="AA325" s="34">
        <v>0.01</v>
      </c>
      <c r="AB325" s="34">
        <v>0.19</v>
      </c>
      <c r="AC325" s="34">
        <v>0.2</v>
      </c>
      <c r="AD325" s="34">
        <v>0.04</v>
      </c>
      <c r="AE325" s="34">
        <v>0.22</v>
      </c>
      <c r="AF325" s="34">
        <v>0.23</v>
      </c>
      <c r="AG325" s="34">
        <v>7.33</v>
      </c>
      <c r="AI325" s="34">
        <v>0.51</v>
      </c>
      <c r="AM325" s="34">
        <v>5.57</v>
      </c>
      <c r="AO325" s="34">
        <f t="shared" si="28"/>
        <v>99.000000000000028</v>
      </c>
      <c r="AV325" s="34" t="s">
        <v>82</v>
      </c>
      <c r="AW325" s="34">
        <v>144.5</v>
      </c>
      <c r="AY325" s="34">
        <v>56</v>
      </c>
      <c r="BA325" s="34">
        <v>0.11</v>
      </c>
      <c r="BC325" s="34">
        <v>0.7</v>
      </c>
      <c r="BD325" s="34">
        <v>13</v>
      </c>
      <c r="BE325" s="34">
        <v>20</v>
      </c>
      <c r="BF325" s="34">
        <v>0.2</v>
      </c>
      <c r="BG325" s="34">
        <v>18</v>
      </c>
      <c r="BH325" s="34">
        <v>4.4000000000000004</v>
      </c>
      <c r="BI325" s="34" t="s">
        <v>83</v>
      </c>
      <c r="BJ325" s="34">
        <v>3.6</v>
      </c>
      <c r="BK325" s="34">
        <v>7.8E-2</v>
      </c>
      <c r="BL325" s="34">
        <v>3.6999999999999998E-2</v>
      </c>
      <c r="BM325" s="34">
        <v>20</v>
      </c>
      <c r="BN325" s="34">
        <v>85</v>
      </c>
      <c r="BO325" s="34">
        <v>4.8</v>
      </c>
      <c r="BP325" s="34">
        <v>9</v>
      </c>
      <c r="BQ325" s="34">
        <v>164</v>
      </c>
      <c r="BR325" s="34">
        <v>6.7</v>
      </c>
      <c r="BS325" s="34">
        <v>3.7999999999999999E-2</v>
      </c>
      <c r="BT325" s="34">
        <v>3.72</v>
      </c>
      <c r="BU325" s="34">
        <v>13.5</v>
      </c>
      <c r="BV325" s="34">
        <v>10.3</v>
      </c>
      <c r="BW325" s="34">
        <v>1</v>
      </c>
      <c r="BX325" s="34">
        <v>134.5</v>
      </c>
      <c r="BY325" s="34">
        <v>0.3</v>
      </c>
      <c r="BZ325" s="34">
        <v>0.01</v>
      </c>
      <c r="CA325" s="34">
        <v>6.07</v>
      </c>
      <c r="CB325" s="34">
        <v>1.81</v>
      </c>
      <c r="CC325" s="34" t="s">
        <v>222</v>
      </c>
      <c r="CD325" s="34">
        <v>320</v>
      </c>
      <c r="CE325" s="34">
        <v>3</v>
      </c>
      <c r="CF325" s="34">
        <v>101.5</v>
      </c>
      <c r="CG325" s="34">
        <v>148</v>
      </c>
      <c r="CH325" s="34">
        <v>17</v>
      </c>
      <c r="CI325" s="34">
        <v>21.5</v>
      </c>
      <c r="CJ325" s="34">
        <v>59.2</v>
      </c>
      <c r="CK325" s="34">
        <v>8.85</v>
      </c>
      <c r="CL325" s="34">
        <v>40.5</v>
      </c>
      <c r="CM325" s="34">
        <v>13.95</v>
      </c>
      <c r="CN325" s="34">
        <v>2.61</v>
      </c>
      <c r="CO325" s="34">
        <v>16.399999999999999</v>
      </c>
      <c r="CP325" s="34">
        <v>3.21</v>
      </c>
      <c r="CQ325" s="34">
        <v>21.3</v>
      </c>
      <c r="CR325" s="34">
        <v>3.87</v>
      </c>
      <c r="CS325" s="34">
        <v>12.5</v>
      </c>
      <c r="CT325" s="34">
        <v>1.89</v>
      </c>
      <c r="CU325" s="34">
        <v>11.8</v>
      </c>
      <c r="CV325" s="34">
        <v>1.64</v>
      </c>
      <c r="CW325" s="34">
        <f t="shared" si="29"/>
        <v>219.22000000000003</v>
      </c>
    </row>
    <row r="326" spans="1:101" ht="14.25" customHeight="1" x14ac:dyDescent="0.35">
      <c r="A326" s="22" t="s">
        <v>326</v>
      </c>
      <c r="B326" s="22" t="s">
        <v>205</v>
      </c>
      <c r="C326" s="22" t="s">
        <v>2340</v>
      </c>
      <c r="D326" s="22" t="s">
        <v>1709</v>
      </c>
      <c r="F326" s="71">
        <v>43138</v>
      </c>
      <c r="G326" s="22" t="s">
        <v>1349</v>
      </c>
      <c r="H326" s="22">
        <v>35.163881000000003</v>
      </c>
      <c r="I326" s="22">
        <v>-107.30366100000001</v>
      </c>
      <c r="J326" s="22" t="s">
        <v>873</v>
      </c>
      <c r="K326" s="22" t="s">
        <v>883</v>
      </c>
      <c r="L326" s="22" t="s">
        <v>878</v>
      </c>
      <c r="Q326" s="22" t="s">
        <v>87</v>
      </c>
      <c r="W326" s="34">
        <v>77.739999999999995</v>
      </c>
      <c r="X326" s="34">
        <v>0.26</v>
      </c>
      <c r="Y326" s="34">
        <v>6.36</v>
      </c>
      <c r="Z326" s="34">
        <v>1.85</v>
      </c>
      <c r="AA326" s="34">
        <v>0.01</v>
      </c>
      <c r="AB326" s="34">
        <v>0.31</v>
      </c>
      <c r="AC326" s="34">
        <v>0.24</v>
      </c>
      <c r="AD326" s="34">
        <v>0.13</v>
      </c>
      <c r="AE326" s="34">
        <v>1.74</v>
      </c>
      <c r="AF326" s="34">
        <v>0.09</v>
      </c>
      <c r="AG326" s="34">
        <v>8.34</v>
      </c>
      <c r="AI326" s="34">
        <v>0.36</v>
      </c>
      <c r="AM326" s="34">
        <v>5.04</v>
      </c>
      <c r="AO326" s="34">
        <f t="shared" si="28"/>
        <v>102.47</v>
      </c>
      <c r="AU326" s="34" t="s">
        <v>134</v>
      </c>
      <c r="AV326" s="34" t="s">
        <v>82</v>
      </c>
      <c r="AW326" s="34">
        <v>44.7</v>
      </c>
      <c r="AY326" s="34">
        <v>352</v>
      </c>
      <c r="BA326" s="34">
        <v>0.08</v>
      </c>
      <c r="BC326" s="34" t="s">
        <v>82</v>
      </c>
      <c r="BD326" s="34" t="s">
        <v>121</v>
      </c>
      <c r="BE326" s="34">
        <v>50</v>
      </c>
      <c r="BF326" s="34">
        <v>1.69</v>
      </c>
      <c r="BG326" s="34">
        <v>24</v>
      </c>
      <c r="BH326" s="34">
        <v>8.8000000000000007</v>
      </c>
      <c r="BI326" s="34" t="s">
        <v>83</v>
      </c>
      <c r="BJ326" s="34">
        <v>9.1999999999999993</v>
      </c>
      <c r="BK326" s="34">
        <v>2.9000000000000001E-2</v>
      </c>
      <c r="BL326" s="39">
        <v>1.2999999999999999E-2</v>
      </c>
      <c r="BM326" s="34">
        <v>20</v>
      </c>
      <c r="BN326" s="34">
        <v>1</v>
      </c>
      <c r="BO326" s="34">
        <v>7.1</v>
      </c>
      <c r="BP326" s="34">
        <v>2</v>
      </c>
      <c r="BQ326" s="34">
        <v>164</v>
      </c>
      <c r="BR326" s="34">
        <v>59.9</v>
      </c>
      <c r="BS326" s="39">
        <v>2E-3</v>
      </c>
      <c r="BT326" s="34">
        <v>2.2200000000000002</v>
      </c>
      <c r="BU326" s="34">
        <v>4.2</v>
      </c>
      <c r="BV326" s="34">
        <v>0.7</v>
      </c>
      <c r="BW326" s="34">
        <v>2</v>
      </c>
      <c r="BX326" s="34">
        <v>64</v>
      </c>
      <c r="BY326" s="34">
        <v>0.5</v>
      </c>
      <c r="BZ326" s="34">
        <v>0.03</v>
      </c>
      <c r="CA326" s="34">
        <v>5.72</v>
      </c>
      <c r="CB326" s="34">
        <v>0.65</v>
      </c>
      <c r="CC326" s="34">
        <v>11050</v>
      </c>
      <c r="CD326" s="34">
        <v>2490</v>
      </c>
      <c r="CE326" s="34">
        <v>4</v>
      </c>
      <c r="CF326" s="34">
        <v>229</v>
      </c>
      <c r="CG326" s="34">
        <v>439</v>
      </c>
      <c r="CH326" s="34">
        <v>45</v>
      </c>
      <c r="CI326" s="34">
        <v>27.5</v>
      </c>
      <c r="CJ326" s="34">
        <v>105.5</v>
      </c>
      <c r="CK326" s="34">
        <v>8.98</v>
      </c>
      <c r="CL326" s="34">
        <v>36.1</v>
      </c>
      <c r="CM326" s="34">
        <v>8.1199999999999992</v>
      </c>
      <c r="CN326" s="34">
        <v>2.76</v>
      </c>
      <c r="CO326" s="34">
        <v>13.95</v>
      </c>
      <c r="CP326" s="34">
        <v>2.73</v>
      </c>
      <c r="CQ326" s="34">
        <v>21.8</v>
      </c>
      <c r="CR326" s="34">
        <v>5.74</v>
      </c>
      <c r="CS326" s="34">
        <v>18.100000000000001</v>
      </c>
      <c r="CT326" s="34">
        <v>2.44</v>
      </c>
      <c r="CU326" s="34">
        <v>15</v>
      </c>
      <c r="CV326" s="34">
        <v>2.4300000000000002</v>
      </c>
      <c r="CW326" s="34">
        <f t="shared" si="29"/>
        <v>271.14999999999998</v>
      </c>
    </row>
    <row r="327" spans="1:101" ht="14.25" customHeight="1" x14ac:dyDescent="0.35">
      <c r="A327" s="22" t="s">
        <v>327</v>
      </c>
      <c r="B327" s="22" t="s">
        <v>205</v>
      </c>
      <c r="C327" s="22" t="s">
        <v>2340</v>
      </c>
      <c r="D327" s="22" t="s">
        <v>1709</v>
      </c>
      <c r="F327" s="71">
        <v>43138</v>
      </c>
      <c r="G327" s="22" t="s">
        <v>1349</v>
      </c>
      <c r="H327" s="22">
        <v>35.163881000000003</v>
      </c>
      <c r="I327" s="22">
        <v>-107.30366100000001</v>
      </c>
      <c r="J327" s="22" t="s">
        <v>873</v>
      </c>
      <c r="K327" s="22" t="s">
        <v>883</v>
      </c>
      <c r="L327" s="22" t="s">
        <v>878</v>
      </c>
      <c r="Q327" s="22" t="s">
        <v>209</v>
      </c>
      <c r="W327" s="34">
        <v>67.650000000000006</v>
      </c>
      <c r="X327" s="34">
        <v>0.28000000000000003</v>
      </c>
      <c r="Y327" s="34">
        <v>8.86</v>
      </c>
      <c r="Z327" s="34">
        <v>4.05</v>
      </c>
      <c r="AA327" s="34">
        <v>0.03</v>
      </c>
      <c r="AB327" s="34">
        <v>0.59</v>
      </c>
      <c r="AC327" s="34">
        <v>0.74</v>
      </c>
      <c r="AD327" s="34">
        <v>0.16</v>
      </c>
      <c r="AE327" s="34">
        <v>2.54</v>
      </c>
      <c r="AF327" s="34">
        <v>7.0000000000000007E-2</v>
      </c>
      <c r="AG327" s="34">
        <v>9.14</v>
      </c>
      <c r="AI327" s="34">
        <v>0.12</v>
      </c>
      <c r="AM327" s="34">
        <v>5.07</v>
      </c>
      <c r="AO327" s="34">
        <f t="shared" si="28"/>
        <v>99.300000000000011</v>
      </c>
      <c r="AU327" s="34" t="s">
        <v>134</v>
      </c>
      <c r="AV327" s="34">
        <v>1.8</v>
      </c>
      <c r="AW327" s="34">
        <v>25.3</v>
      </c>
      <c r="AY327" s="34">
        <v>1270</v>
      </c>
      <c r="BA327" s="34">
        <v>0.15</v>
      </c>
      <c r="BC327" s="34" t="s">
        <v>82</v>
      </c>
      <c r="BD327" s="34" t="s">
        <v>121</v>
      </c>
      <c r="BE327" s="34">
        <v>120</v>
      </c>
      <c r="BF327" s="34">
        <v>3.1</v>
      </c>
      <c r="BG327" s="34">
        <v>67</v>
      </c>
      <c r="BH327" s="34">
        <v>18.100000000000001</v>
      </c>
      <c r="BI327" s="34">
        <v>6</v>
      </c>
      <c r="BJ327" s="34">
        <v>7.2</v>
      </c>
      <c r="BK327" s="34">
        <v>3.7999999999999999E-2</v>
      </c>
      <c r="BL327" s="39">
        <v>1.6E-2</v>
      </c>
      <c r="BM327" s="34">
        <v>30</v>
      </c>
      <c r="BN327" s="34">
        <v>1</v>
      </c>
      <c r="BO327" s="34">
        <v>9</v>
      </c>
      <c r="BP327" s="34" t="s">
        <v>121</v>
      </c>
      <c r="BQ327" s="34">
        <v>174</v>
      </c>
      <c r="BR327" s="34">
        <v>95.1</v>
      </c>
      <c r="BS327" s="39">
        <v>4.0000000000000001E-3</v>
      </c>
      <c r="BT327" s="34">
        <v>1.77</v>
      </c>
      <c r="BU327" s="34">
        <v>5.3</v>
      </c>
      <c r="BV327" s="34">
        <v>1.3</v>
      </c>
      <c r="BW327" s="34">
        <v>1</v>
      </c>
      <c r="BX327" s="34">
        <v>106.5</v>
      </c>
      <c r="BY327" s="34">
        <v>0.5</v>
      </c>
      <c r="BZ327" s="34">
        <v>0.08</v>
      </c>
      <c r="CA327" s="34">
        <v>5.64</v>
      </c>
      <c r="CB327" s="34">
        <v>0.46</v>
      </c>
      <c r="CC327" s="34">
        <v>7940</v>
      </c>
      <c r="CD327" s="34">
        <v>21200</v>
      </c>
      <c r="CE327" s="34">
        <v>4</v>
      </c>
      <c r="CF327" s="34">
        <v>313</v>
      </c>
      <c r="CG327" s="34">
        <v>401</v>
      </c>
      <c r="CH327" s="34">
        <v>153</v>
      </c>
      <c r="CI327" s="34">
        <v>22.7</v>
      </c>
      <c r="CJ327" s="34">
        <v>82</v>
      </c>
      <c r="CK327" s="34">
        <v>6.39</v>
      </c>
      <c r="CL327" s="34">
        <v>26.1</v>
      </c>
      <c r="CM327" s="34">
        <v>7.12</v>
      </c>
      <c r="CN327" s="34">
        <v>2.4700000000000002</v>
      </c>
      <c r="CO327" s="34">
        <v>15.05</v>
      </c>
      <c r="CP327" s="34">
        <v>3.73</v>
      </c>
      <c r="CQ327" s="34">
        <v>33.200000000000003</v>
      </c>
      <c r="CR327" s="34">
        <v>9.1300000000000008</v>
      </c>
      <c r="CS327" s="34">
        <v>30</v>
      </c>
      <c r="CT327" s="34">
        <v>4.47</v>
      </c>
      <c r="CU327" s="34">
        <v>28.4</v>
      </c>
      <c r="CV327" s="34">
        <v>4.58</v>
      </c>
      <c r="CW327" s="34">
        <f t="shared" si="29"/>
        <v>275.33999999999997</v>
      </c>
    </row>
    <row r="328" spans="1:101" ht="14.25" customHeight="1" x14ac:dyDescent="0.35">
      <c r="A328" s="22" t="s">
        <v>328</v>
      </c>
      <c r="B328" s="22" t="s">
        <v>205</v>
      </c>
      <c r="C328" s="22" t="s">
        <v>2340</v>
      </c>
      <c r="D328" s="22" t="s">
        <v>1709</v>
      </c>
      <c r="F328" s="71">
        <v>43138</v>
      </c>
      <c r="G328" s="22" t="s">
        <v>1349</v>
      </c>
      <c r="H328" s="22">
        <v>35.163881000000003</v>
      </c>
      <c r="I328" s="22">
        <v>-107.30366100000001</v>
      </c>
      <c r="J328" s="22" t="s">
        <v>873</v>
      </c>
      <c r="K328" s="22" t="s">
        <v>883</v>
      </c>
      <c r="L328" s="22" t="s">
        <v>878</v>
      </c>
      <c r="Q328" s="22" t="s">
        <v>209</v>
      </c>
      <c r="W328" s="34">
        <v>68.959999999999994</v>
      </c>
      <c r="X328" s="34">
        <v>0.41</v>
      </c>
      <c r="Y328" s="34">
        <v>10.39</v>
      </c>
      <c r="Z328" s="34">
        <v>3.88</v>
      </c>
      <c r="AA328" s="34">
        <v>0.03</v>
      </c>
      <c r="AB328" s="34">
        <v>0.68</v>
      </c>
      <c r="AC328" s="34">
        <v>0.64</v>
      </c>
      <c r="AD328" s="34">
        <v>0.17</v>
      </c>
      <c r="AE328" s="34">
        <v>2.81</v>
      </c>
      <c r="AF328" s="34">
        <v>7.0000000000000007E-2</v>
      </c>
      <c r="AG328" s="34">
        <v>7.73</v>
      </c>
      <c r="AI328" s="34">
        <v>0.15</v>
      </c>
      <c r="AM328" s="34">
        <v>3.55</v>
      </c>
      <c r="AO328" s="34">
        <f t="shared" si="28"/>
        <v>99.47</v>
      </c>
      <c r="AU328" s="34">
        <v>2E-3</v>
      </c>
      <c r="AV328" s="34">
        <v>1.4</v>
      </c>
      <c r="AW328" s="34">
        <v>32.299999999999997</v>
      </c>
      <c r="AY328" s="34">
        <v>538</v>
      </c>
      <c r="BA328" s="34">
        <v>0.19</v>
      </c>
      <c r="BC328" s="34" t="s">
        <v>82</v>
      </c>
      <c r="BD328" s="34" t="s">
        <v>121</v>
      </c>
      <c r="BE328" s="34">
        <v>140</v>
      </c>
      <c r="BF328" s="34">
        <v>3.96</v>
      </c>
      <c r="BG328" s="34">
        <v>60</v>
      </c>
      <c r="BH328" s="34">
        <v>19.5</v>
      </c>
      <c r="BI328" s="34">
        <v>5</v>
      </c>
      <c r="BJ328" s="34">
        <v>8.6999999999999993</v>
      </c>
      <c r="BK328" s="34">
        <v>8.3000000000000004E-2</v>
      </c>
      <c r="BL328" s="39">
        <v>2.4E-2</v>
      </c>
      <c r="BM328" s="34">
        <v>30</v>
      </c>
      <c r="BN328" s="34" t="s">
        <v>121</v>
      </c>
      <c r="BO328" s="34">
        <v>12.3</v>
      </c>
      <c r="BP328" s="34" t="s">
        <v>121</v>
      </c>
      <c r="BQ328" s="34">
        <v>148</v>
      </c>
      <c r="BR328" s="34">
        <v>113.5</v>
      </c>
      <c r="BS328" s="39">
        <v>5.0000000000000001E-3</v>
      </c>
      <c r="BT328" s="34">
        <v>1.65</v>
      </c>
      <c r="BU328" s="34">
        <v>5.7</v>
      </c>
      <c r="BV328" s="34">
        <v>1</v>
      </c>
      <c r="BW328" s="34">
        <v>2</v>
      </c>
      <c r="BX328" s="34">
        <v>101</v>
      </c>
      <c r="BY328" s="34">
        <v>0.7</v>
      </c>
      <c r="BZ328" s="34">
        <v>7.0000000000000007E-2</v>
      </c>
      <c r="CA328" s="34">
        <v>9.2799999999999994</v>
      </c>
      <c r="CB328" s="34">
        <v>0.74</v>
      </c>
      <c r="CC328" s="34">
        <v>6810</v>
      </c>
      <c r="CD328" s="34">
        <v>13300</v>
      </c>
      <c r="CE328" s="34">
        <v>3</v>
      </c>
      <c r="CF328" s="34">
        <v>303</v>
      </c>
      <c r="CG328" s="34">
        <v>431</v>
      </c>
      <c r="CH328" s="34">
        <v>105</v>
      </c>
      <c r="CI328" s="34">
        <v>26.2</v>
      </c>
      <c r="CJ328" s="34">
        <v>86</v>
      </c>
      <c r="CK328" s="34">
        <v>7.62</v>
      </c>
      <c r="CL328" s="34">
        <v>31.6</v>
      </c>
      <c r="CM328" s="34">
        <v>8.6</v>
      </c>
      <c r="CN328" s="34">
        <v>2.87</v>
      </c>
      <c r="CO328" s="34">
        <v>16.25</v>
      </c>
      <c r="CP328" s="34">
        <v>3.86</v>
      </c>
      <c r="CQ328" s="34">
        <v>33.1</v>
      </c>
      <c r="CR328" s="34">
        <v>8.64</v>
      </c>
      <c r="CS328" s="34">
        <v>28.8</v>
      </c>
      <c r="CT328" s="34">
        <v>4.1500000000000004</v>
      </c>
      <c r="CU328" s="34">
        <v>26.1</v>
      </c>
      <c r="CV328" s="34">
        <v>4.21</v>
      </c>
      <c r="CW328" s="34">
        <f t="shared" si="29"/>
        <v>288</v>
      </c>
    </row>
    <row r="329" spans="1:101" ht="14.25" customHeight="1" x14ac:dyDescent="0.35">
      <c r="A329" s="22" t="s">
        <v>329</v>
      </c>
      <c r="B329" s="22" t="s">
        <v>205</v>
      </c>
      <c r="C329" s="22" t="s">
        <v>2340</v>
      </c>
      <c r="D329" s="22" t="s">
        <v>1709</v>
      </c>
      <c r="F329" s="71">
        <v>43138</v>
      </c>
      <c r="G329" s="22" t="s">
        <v>1349</v>
      </c>
      <c r="H329" s="22">
        <v>35.163881000000003</v>
      </c>
      <c r="I329" s="22">
        <v>-107.30366100000001</v>
      </c>
      <c r="J329" s="22" t="s">
        <v>873</v>
      </c>
      <c r="K329" s="22" t="s">
        <v>883</v>
      </c>
      <c r="L329" s="22" t="s">
        <v>878</v>
      </c>
      <c r="Q329" s="22" t="s">
        <v>209</v>
      </c>
      <c r="W329" s="34">
        <v>76.02</v>
      </c>
      <c r="X329" s="34">
        <v>0.35</v>
      </c>
      <c r="Y329" s="34">
        <v>9.9499999999999993</v>
      </c>
      <c r="Z329" s="34">
        <v>2.77</v>
      </c>
      <c r="AA329" s="34">
        <v>0.03</v>
      </c>
      <c r="AB329" s="34">
        <v>0.54</v>
      </c>
      <c r="AC329" s="34">
        <v>0.41</v>
      </c>
      <c r="AD329" s="34">
        <v>0.17</v>
      </c>
      <c r="AE329" s="34">
        <v>2.66</v>
      </c>
      <c r="AF329" s="34">
        <v>0.04</v>
      </c>
      <c r="AG329" s="34">
        <v>4.5999999999999996</v>
      </c>
      <c r="AI329" s="34">
        <v>0.12</v>
      </c>
      <c r="AM329" s="34">
        <v>1.31</v>
      </c>
      <c r="AO329" s="34">
        <f t="shared" si="28"/>
        <v>98.97</v>
      </c>
      <c r="AU329" s="34" t="s">
        <v>134</v>
      </c>
      <c r="AV329" s="34">
        <v>0.5</v>
      </c>
      <c r="AW329" s="34">
        <v>19.399999999999999</v>
      </c>
      <c r="AY329" s="34">
        <v>475</v>
      </c>
      <c r="BA329" s="34">
        <v>0.13</v>
      </c>
      <c r="BC329" s="34" t="s">
        <v>82</v>
      </c>
      <c r="BD329" s="34" t="s">
        <v>121</v>
      </c>
      <c r="BE329" s="34">
        <v>80</v>
      </c>
      <c r="BF329" s="34">
        <v>3.2</v>
      </c>
      <c r="BG329" s="34">
        <v>30</v>
      </c>
      <c r="BH329" s="34">
        <v>15.1</v>
      </c>
      <c r="BI329" s="34" t="s">
        <v>83</v>
      </c>
      <c r="BJ329" s="34">
        <v>8.6999999999999993</v>
      </c>
      <c r="BK329" s="34">
        <v>4.3999999999999997E-2</v>
      </c>
      <c r="BL329" s="39">
        <v>1.7999999999999999E-2</v>
      </c>
      <c r="BM329" s="34">
        <v>30</v>
      </c>
      <c r="BN329" s="34">
        <v>1</v>
      </c>
      <c r="BO329" s="34">
        <v>9.9</v>
      </c>
      <c r="BP329" s="34">
        <v>1</v>
      </c>
      <c r="BQ329" s="34">
        <v>87</v>
      </c>
      <c r="BR329" s="34">
        <v>103.5</v>
      </c>
      <c r="BS329" s="39">
        <v>2E-3</v>
      </c>
      <c r="BT329" s="34">
        <v>0.99</v>
      </c>
      <c r="BU329" s="34">
        <v>3.3</v>
      </c>
      <c r="BV329" s="34">
        <v>0.4</v>
      </c>
      <c r="BW329" s="34">
        <v>2</v>
      </c>
      <c r="BX329" s="34">
        <v>85.3</v>
      </c>
      <c r="BY329" s="34">
        <v>0.6</v>
      </c>
      <c r="BZ329" s="34">
        <v>0.05</v>
      </c>
      <c r="CA329" s="34">
        <v>7.83</v>
      </c>
      <c r="CB329" s="34">
        <v>0.83</v>
      </c>
      <c r="CC329" s="34">
        <v>2960</v>
      </c>
      <c r="CD329" s="34">
        <v>5640</v>
      </c>
      <c r="CE329" s="34">
        <v>2</v>
      </c>
      <c r="CF329" s="34">
        <v>141.5</v>
      </c>
      <c r="CG329" s="34">
        <v>399</v>
      </c>
      <c r="CH329" s="34">
        <v>72</v>
      </c>
      <c r="CI329" s="34">
        <v>24.1</v>
      </c>
      <c r="CJ329" s="34">
        <v>63.9</v>
      </c>
      <c r="CK329" s="34">
        <v>6.42</v>
      </c>
      <c r="CL329" s="34">
        <v>25.7</v>
      </c>
      <c r="CM329" s="34">
        <v>6.3</v>
      </c>
      <c r="CN329" s="34">
        <v>1.85</v>
      </c>
      <c r="CO329" s="34">
        <v>9.35</v>
      </c>
      <c r="CP329" s="34">
        <v>1.97</v>
      </c>
      <c r="CQ329" s="34">
        <v>15.9</v>
      </c>
      <c r="CR329" s="34">
        <v>3.94</v>
      </c>
      <c r="CS329" s="34">
        <v>13</v>
      </c>
      <c r="CT329" s="34">
        <v>1.87</v>
      </c>
      <c r="CU329" s="34">
        <v>11.65</v>
      </c>
      <c r="CV329" s="34">
        <v>1.9</v>
      </c>
      <c r="CW329" s="34">
        <f t="shared" si="29"/>
        <v>187.85000000000002</v>
      </c>
    </row>
    <row r="330" spans="1:101" ht="14.25" customHeight="1" x14ac:dyDescent="0.35">
      <c r="A330" s="22" t="s">
        <v>330</v>
      </c>
      <c r="B330" s="22" t="s">
        <v>205</v>
      </c>
      <c r="C330" s="22" t="s">
        <v>2340</v>
      </c>
      <c r="D330" s="22" t="s">
        <v>1709</v>
      </c>
      <c r="F330" s="71">
        <v>43138</v>
      </c>
      <c r="G330" s="22" t="s">
        <v>1349</v>
      </c>
      <c r="H330" s="22">
        <v>35.163881000000003</v>
      </c>
      <c r="I330" s="22">
        <v>-107.30366100000001</v>
      </c>
      <c r="J330" s="22" t="s">
        <v>873</v>
      </c>
      <c r="K330" s="22" t="s">
        <v>883</v>
      </c>
      <c r="L330" s="22" t="s">
        <v>878</v>
      </c>
      <c r="Q330" s="22" t="s">
        <v>209</v>
      </c>
      <c r="W330" s="34">
        <v>86.85</v>
      </c>
      <c r="X330" s="34">
        <v>0.21</v>
      </c>
      <c r="Y330" s="34">
        <v>5.79</v>
      </c>
      <c r="Z330" s="34">
        <v>1.28</v>
      </c>
      <c r="AA330" s="34">
        <v>0.01</v>
      </c>
      <c r="AB330" s="34">
        <v>0.25</v>
      </c>
      <c r="AC330" s="34">
        <v>0.19</v>
      </c>
      <c r="AD330" s="34">
        <v>0.11</v>
      </c>
      <c r="AE330" s="34">
        <v>1.46</v>
      </c>
      <c r="AF330" s="34">
        <v>0.03</v>
      </c>
      <c r="AG330" s="34">
        <v>2.31</v>
      </c>
      <c r="AI330" s="34">
        <v>0.08</v>
      </c>
      <c r="AM330" s="34">
        <v>0.49</v>
      </c>
      <c r="AO330" s="34">
        <f t="shared" si="28"/>
        <v>99.059999999999988</v>
      </c>
      <c r="AU330" s="34" t="s">
        <v>134</v>
      </c>
      <c r="AV330" s="34" t="s">
        <v>82</v>
      </c>
      <c r="AW330" s="34">
        <v>12.2</v>
      </c>
      <c r="AY330" s="34">
        <v>285</v>
      </c>
      <c r="BA330" s="34">
        <v>7.0000000000000007E-2</v>
      </c>
      <c r="BC330" s="34" t="s">
        <v>82</v>
      </c>
      <c r="BD330" s="34" t="s">
        <v>121</v>
      </c>
      <c r="BE330" s="34">
        <v>30</v>
      </c>
      <c r="BF330" s="34">
        <v>1.46</v>
      </c>
      <c r="BG330" s="34">
        <v>12</v>
      </c>
      <c r="BH330" s="34">
        <v>7.2</v>
      </c>
      <c r="BI330" s="34" t="s">
        <v>83</v>
      </c>
      <c r="BJ330" s="34">
        <v>6.8</v>
      </c>
      <c r="BK330" s="34">
        <v>1.7000000000000001E-2</v>
      </c>
      <c r="BL330" s="39">
        <v>8.9999999999999993E-3</v>
      </c>
      <c r="BM330" s="34">
        <v>20</v>
      </c>
      <c r="BN330" s="34" t="s">
        <v>121</v>
      </c>
      <c r="BO330" s="34">
        <v>5.5</v>
      </c>
      <c r="BP330" s="34">
        <v>2</v>
      </c>
      <c r="BQ330" s="34">
        <v>45</v>
      </c>
      <c r="BR330" s="34">
        <v>51.3</v>
      </c>
      <c r="BS330" s="39" t="s">
        <v>134</v>
      </c>
      <c r="BT330" s="34">
        <v>0.61</v>
      </c>
      <c r="BU330" s="34">
        <v>1.5</v>
      </c>
      <c r="BV330" s="34">
        <v>0.2</v>
      </c>
      <c r="BW330" s="34">
        <v>2</v>
      </c>
      <c r="BX330" s="34">
        <v>49.2</v>
      </c>
      <c r="BY330" s="34">
        <v>0.4</v>
      </c>
      <c r="BZ330" s="34">
        <v>0.02</v>
      </c>
      <c r="CA330" s="34">
        <v>4.7</v>
      </c>
      <c r="CB330" s="34">
        <v>0.56999999999999995</v>
      </c>
      <c r="CC330" s="34">
        <v>1290</v>
      </c>
      <c r="CD330" s="34">
        <v>1315</v>
      </c>
      <c r="CE330" s="34">
        <v>1</v>
      </c>
      <c r="CF330" s="34">
        <v>49.1</v>
      </c>
      <c r="CG330" s="34">
        <v>300</v>
      </c>
      <c r="CH330" s="34">
        <v>33</v>
      </c>
      <c r="CI330" s="34">
        <v>15.9</v>
      </c>
      <c r="CJ330" s="34">
        <v>37.9</v>
      </c>
      <c r="CK330" s="34">
        <v>3.99</v>
      </c>
      <c r="CL330" s="34">
        <v>15.5</v>
      </c>
      <c r="CM330" s="34">
        <v>3.5</v>
      </c>
      <c r="CN330" s="34">
        <v>0.86</v>
      </c>
      <c r="CO330" s="34">
        <v>4.3</v>
      </c>
      <c r="CP330" s="34">
        <v>0.77</v>
      </c>
      <c r="CQ330" s="34">
        <v>5.59</v>
      </c>
      <c r="CR330" s="34">
        <v>1.39</v>
      </c>
      <c r="CS330" s="34">
        <v>4.32</v>
      </c>
      <c r="CT330" s="34">
        <v>0.63</v>
      </c>
      <c r="CU330" s="34">
        <v>3.92</v>
      </c>
      <c r="CV330" s="34">
        <v>0.66</v>
      </c>
      <c r="CW330" s="34">
        <f t="shared" si="29"/>
        <v>99.229999999999976</v>
      </c>
    </row>
    <row r="331" spans="1:101" ht="14.25" customHeight="1" x14ac:dyDescent="0.35">
      <c r="A331" s="22" t="s">
        <v>331</v>
      </c>
      <c r="B331" s="22" t="s">
        <v>205</v>
      </c>
      <c r="C331" s="22" t="s">
        <v>2340</v>
      </c>
      <c r="D331" s="22" t="s">
        <v>1709</v>
      </c>
      <c r="F331" s="71">
        <v>43138</v>
      </c>
      <c r="G331" s="22" t="s">
        <v>1349</v>
      </c>
      <c r="H331" s="22">
        <v>35.163881000000003</v>
      </c>
      <c r="I331" s="22">
        <v>-107.30366100000001</v>
      </c>
      <c r="J331" s="22" t="s">
        <v>873</v>
      </c>
      <c r="K331" s="22" t="s">
        <v>883</v>
      </c>
      <c r="L331" s="22" t="s">
        <v>878</v>
      </c>
      <c r="Q331" s="22" t="s">
        <v>209</v>
      </c>
      <c r="W331" s="34">
        <v>72.760000000000005</v>
      </c>
      <c r="X331" s="34">
        <v>0.56000000000000005</v>
      </c>
      <c r="Y331" s="34">
        <v>12.33</v>
      </c>
      <c r="Z331" s="34">
        <v>2.89</v>
      </c>
      <c r="AA331" s="34">
        <v>0.04</v>
      </c>
      <c r="AB331" s="34">
        <v>0.57999999999999996</v>
      </c>
      <c r="AC331" s="34">
        <v>0.55000000000000004</v>
      </c>
      <c r="AD331" s="34">
        <v>0.24</v>
      </c>
      <c r="AE331" s="34">
        <v>3.01</v>
      </c>
      <c r="AF331" s="34">
        <v>7.0000000000000007E-2</v>
      </c>
      <c r="AG331" s="34">
        <v>5.21</v>
      </c>
      <c r="AI331" s="34">
        <v>0.19</v>
      </c>
      <c r="AM331" s="34">
        <v>1.04</v>
      </c>
      <c r="AO331" s="34">
        <f t="shared" si="28"/>
        <v>99.47</v>
      </c>
      <c r="AU331" s="34" t="s">
        <v>134</v>
      </c>
      <c r="AV331" s="34">
        <v>0.6</v>
      </c>
      <c r="AW331" s="34">
        <v>27.3</v>
      </c>
      <c r="AY331" s="34">
        <v>621</v>
      </c>
      <c r="BA331" s="34">
        <v>0.15</v>
      </c>
      <c r="BC331" s="34" t="s">
        <v>82</v>
      </c>
      <c r="BD331" s="34">
        <v>2</v>
      </c>
      <c r="BE331" s="34">
        <v>110</v>
      </c>
      <c r="BF331" s="34">
        <v>3.23</v>
      </c>
      <c r="BG331" s="34">
        <v>27</v>
      </c>
      <c r="BH331" s="34">
        <v>15.3</v>
      </c>
      <c r="BI331" s="34" t="s">
        <v>83</v>
      </c>
      <c r="BJ331" s="34">
        <v>36</v>
      </c>
      <c r="BK331" s="34">
        <v>4.2999999999999997E-2</v>
      </c>
      <c r="BL331" s="39">
        <v>2.5000000000000001E-2</v>
      </c>
      <c r="BM331" s="34">
        <v>30</v>
      </c>
      <c r="BN331" s="34">
        <v>1</v>
      </c>
      <c r="BO331" s="34">
        <v>14.1</v>
      </c>
      <c r="BP331" s="34">
        <v>25</v>
      </c>
      <c r="BQ331" s="34">
        <v>118</v>
      </c>
      <c r="BR331" s="34">
        <v>106</v>
      </c>
      <c r="BS331" s="39">
        <v>1E-3</v>
      </c>
      <c r="BT331" s="34">
        <v>1.06</v>
      </c>
      <c r="BU331" s="34">
        <v>3.3</v>
      </c>
      <c r="BV331" s="34">
        <v>0.5</v>
      </c>
      <c r="BW331" s="34">
        <v>11</v>
      </c>
      <c r="BX331" s="34">
        <v>112</v>
      </c>
      <c r="BY331" s="34">
        <v>1</v>
      </c>
      <c r="BZ331" s="34">
        <v>0.02</v>
      </c>
      <c r="CA331" s="34">
        <v>11.95</v>
      </c>
      <c r="CB331" s="34">
        <v>1.23</v>
      </c>
      <c r="CC331" s="34">
        <v>2800</v>
      </c>
      <c r="CD331" s="34">
        <v>2750</v>
      </c>
      <c r="CE331" s="34">
        <v>2</v>
      </c>
      <c r="CF331" s="34">
        <v>121.5</v>
      </c>
      <c r="CG331" s="34">
        <v>1605</v>
      </c>
      <c r="CH331" s="34">
        <v>68</v>
      </c>
      <c r="CI331" s="34">
        <v>37.1</v>
      </c>
      <c r="CJ331" s="34">
        <v>91.3</v>
      </c>
      <c r="CK331" s="34">
        <v>9.48</v>
      </c>
      <c r="CL331" s="34">
        <v>35.9</v>
      </c>
      <c r="CM331" s="34">
        <v>7.77</v>
      </c>
      <c r="CN331" s="34">
        <v>2.08</v>
      </c>
      <c r="CO331" s="34">
        <v>9.9499999999999993</v>
      </c>
      <c r="CP331" s="34">
        <v>1.83</v>
      </c>
      <c r="CQ331" s="34">
        <v>14</v>
      </c>
      <c r="CR331" s="34">
        <v>3.43</v>
      </c>
      <c r="CS331" s="34">
        <v>10.95</v>
      </c>
      <c r="CT331" s="34">
        <v>1.64</v>
      </c>
      <c r="CU331" s="34">
        <v>10.45</v>
      </c>
      <c r="CV331" s="34">
        <v>1.76</v>
      </c>
      <c r="CW331" s="34">
        <f t="shared" si="29"/>
        <v>237.64</v>
      </c>
    </row>
    <row r="332" spans="1:101" ht="14.25" customHeight="1" x14ac:dyDescent="0.35">
      <c r="A332" s="22" t="s">
        <v>335</v>
      </c>
      <c r="B332" s="22" t="s">
        <v>210</v>
      </c>
      <c r="C332" s="22" t="s">
        <v>2341</v>
      </c>
      <c r="D332" s="22" t="s">
        <v>1709</v>
      </c>
      <c r="F332" s="71">
        <v>42775</v>
      </c>
      <c r="G332" s="22" t="s">
        <v>1347</v>
      </c>
      <c r="H332" s="22">
        <v>37.790097000000003</v>
      </c>
      <c r="I332" s="22">
        <v>-107.669095</v>
      </c>
      <c r="J332" s="22" t="s">
        <v>873</v>
      </c>
      <c r="L332" s="22" t="s">
        <v>884</v>
      </c>
      <c r="Q332" s="22" t="s">
        <v>87</v>
      </c>
      <c r="S332" s="22" t="s">
        <v>336</v>
      </c>
      <c r="T332" s="22">
        <v>2.99</v>
      </c>
      <c r="U332" s="22">
        <v>556</v>
      </c>
      <c r="W332" s="34">
        <v>65.709999999999994</v>
      </c>
      <c r="X332" s="34">
        <v>0.56000000000000005</v>
      </c>
      <c r="Y332" s="34">
        <v>12.31</v>
      </c>
      <c r="Z332" s="34">
        <v>8.2799999999999994</v>
      </c>
      <c r="AA332" s="34">
        <v>0.14000000000000001</v>
      </c>
      <c r="AB332" s="34">
        <v>0.72</v>
      </c>
      <c r="AC332" s="34">
        <v>0.51</v>
      </c>
      <c r="AD332" s="34">
        <v>0.45</v>
      </c>
      <c r="AE332" s="34">
        <v>3.81</v>
      </c>
      <c r="AF332" s="34">
        <v>0.21</v>
      </c>
      <c r="AG332" s="34">
        <v>5.71</v>
      </c>
      <c r="AI332" s="34">
        <v>0.99</v>
      </c>
      <c r="AM332" s="34">
        <v>0.21</v>
      </c>
      <c r="AO332" s="34">
        <f>SUM(W332:AN332)</f>
        <v>99.609999999999985</v>
      </c>
      <c r="AU332" s="34">
        <v>1.585</v>
      </c>
      <c r="AV332" s="34">
        <v>33.700000000000003</v>
      </c>
      <c r="AW332" s="34" t="s">
        <v>140</v>
      </c>
      <c r="AY332" s="34">
        <v>6000</v>
      </c>
      <c r="BA332" s="34">
        <v>91</v>
      </c>
      <c r="BC332" s="34">
        <v>2.5</v>
      </c>
      <c r="BD332" s="34">
        <v>4</v>
      </c>
      <c r="BE332" s="34">
        <v>20</v>
      </c>
      <c r="BF332" s="34">
        <v>27.3</v>
      </c>
      <c r="BG332" s="34">
        <v>581</v>
      </c>
      <c r="BH332" s="34">
        <v>15.4</v>
      </c>
      <c r="BI332" s="34" t="s">
        <v>83</v>
      </c>
      <c r="BJ332" s="34">
        <v>4.8</v>
      </c>
      <c r="BK332" s="34">
        <v>0.36299999999999999</v>
      </c>
      <c r="BL332" s="34">
        <v>0.89900000000000002</v>
      </c>
      <c r="BM332" s="34">
        <v>30</v>
      </c>
      <c r="BN332" s="34">
        <v>17</v>
      </c>
      <c r="BO332" s="34">
        <v>13.3</v>
      </c>
      <c r="BP332" s="34">
        <v>3</v>
      </c>
      <c r="BQ332" s="34">
        <v>2490</v>
      </c>
      <c r="BR332" s="34">
        <v>266</v>
      </c>
      <c r="BS332" s="34">
        <v>1E-3</v>
      </c>
      <c r="BT332" s="34">
        <v>49.1</v>
      </c>
      <c r="BU332" s="34">
        <v>2.2999999999999998</v>
      </c>
      <c r="BV332" s="34">
        <v>1.7</v>
      </c>
      <c r="BW332" s="34">
        <v>2</v>
      </c>
      <c r="BX332" s="34">
        <v>346</v>
      </c>
      <c r="BY332" s="34">
        <v>0.8</v>
      </c>
      <c r="BZ332" s="34">
        <v>1.5</v>
      </c>
      <c r="CA332" s="34">
        <v>11.85</v>
      </c>
      <c r="CB332" s="34">
        <v>1.27</v>
      </c>
      <c r="CC332" s="34">
        <v>3.07</v>
      </c>
      <c r="CD332" s="34">
        <v>120</v>
      </c>
      <c r="CE332" s="34">
        <v>78</v>
      </c>
      <c r="CF332" s="34">
        <v>15.4</v>
      </c>
      <c r="CG332" s="34">
        <v>165</v>
      </c>
      <c r="CH332" s="34">
        <v>584</v>
      </c>
      <c r="CI332" s="34">
        <v>33.5</v>
      </c>
      <c r="CJ332" s="34">
        <v>63.1</v>
      </c>
      <c r="CK332" s="34">
        <v>7.09</v>
      </c>
      <c r="CL332" s="34">
        <v>26.6</v>
      </c>
      <c r="CM332" s="34">
        <v>4.09</v>
      </c>
      <c r="CN332" s="34">
        <v>0.92</v>
      </c>
      <c r="CO332" s="34">
        <v>3.25</v>
      </c>
      <c r="CP332" s="34">
        <v>0.44</v>
      </c>
      <c r="CQ332" s="34">
        <v>2.73</v>
      </c>
      <c r="CR332" s="34">
        <v>0.57999999999999996</v>
      </c>
      <c r="CS332" s="34">
        <v>1.6</v>
      </c>
      <c r="CT332" s="34">
        <v>0.23</v>
      </c>
      <c r="CU332" s="34">
        <v>1.49</v>
      </c>
      <c r="CV332" s="34">
        <v>0.23</v>
      </c>
      <c r="CW332" s="34">
        <f>SUM(CI332:CV332)</f>
        <v>145.84999999999997</v>
      </c>
    </row>
    <row r="333" spans="1:101" ht="14.25" customHeight="1" x14ac:dyDescent="0.35">
      <c r="A333" s="22" t="s">
        <v>337</v>
      </c>
      <c r="B333" s="22" t="s">
        <v>210</v>
      </c>
      <c r="C333" s="22" t="s">
        <v>2341</v>
      </c>
      <c r="D333" s="22" t="s">
        <v>1709</v>
      </c>
      <c r="F333" s="71">
        <v>42775</v>
      </c>
      <c r="G333" s="22" t="s">
        <v>1347</v>
      </c>
      <c r="H333" s="22">
        <v>37.790097000000003</v>
      </c>
      <c r="I333" s="22">
        <v>-107.669095</v>
      </c>
      <c r="J333" s="22" t="s">
        <v>873</v>
      </c>
      <c r="L333" s="22" t="s">
        <v>884</v>
      </c>
      <c r="Q333" s="22" t="s">
        <v>338</v>
      </c>
      <c r="S333" s="22" t="s">
        <v>336</v>
      </c>
      <c r="T333" s="22">
        <v>2.99</v>
      </c>
      <c r="U333" s="22">
        <v>556</v>
      </c>
      <c r="W333" s="34">
        <v>64.66</v>
      </c>
      <c r="X333" s="34">
        <v>0.55000000000000004</v>
      </c>
      <c r="Y333" s="34">
        <v>12.3</v>
      </c>
      <c r="Z333" s="34">
        <v>8.34</v>
      </c>
      <c r="AA333" s="34">
        <v>0.22</v>
      </c>
      <c r="AB333" s="34">
        <v>0.67</v>
      </c>
      <c r="AC333" s="34">
        <v>0.48</v>
      </c>
      <c r="AD333" s="34">
        <v>0.42</v>
      </c>
      <c r="AE333" s="34">
        <v>3.76</v>
      </c>
      <c r="AF333" s="34">
        <v>0.2</v>
      </c>
      <c r="AG333" s="34">
        <v>5.68</v>
      </c>
      <c r="AI333" s="34">
        <v>1.04</v>
      </c>
      <c r="AM333" s="34">
        <v>0.21</v>
      </c>
      <c r="AO333" s="34">
        <f>SUM(W333:AN333)</f>
        <v>98.53</v>
      </c>
      <c r="AU333" s="34">
        <v>1.5049999999999999</v>
      </c>
      <c r="AV333" s="34">
        <v>69.8</v>
      </c>
      <c r="AW333" s="34" t="s">
        <v>140</v>
      </c>
      <c r="AY333" s="34">
        <v>6160</v>
      </c>
      <c r="BA333" s="34">
        <v>90.8</v>
      </c>
      <c r="BC333" s="34">
        <v>2.8</v>
      </c>
      <c r="BD333" s="34">
        <v>4</v>
      </c>
      <c r="BE333" s="34">
        <v>20</v>
      </c>
      <c r="BF333" s="34">
        <v>27.8</v>
      </c>
      <c r="BG333" s="34">
        <v>698</v>
      </c>
      <c r="BH333" s="34">
        <v>15.7</v>
      </c>
      <c r="BI333" s="34" t="s">
        <v>83</v>
      </c>
      <c r="BJ333" s="34">
        <v>4.5999999999999996</v>
      </c>
      <c r="BK333" s="34">
        <v>0.38600000000000001</v>
      </c>
      <c r="BL333" s="34">
        <v>0.16500000000000001</v>
      </c>
      <c r="BM333" s="34">
        <v>30</v>
      </c>
      <c r="BN333" s="34">
        <v>18</v>
      </c>
      <c r="BO333" s="34">
        <v>12.8</v>
      </c>
      <c r="BP333" s="34">
        <v>2</v>
      </c>
      <c r="BQ333" s="34">
        <v>2790</v>
      </c>
      <c r="BR333" s="34">
        <v>264</v>
      </c>
      <c r="BS333" s="34" t="s">
        <v>134</v>
      </c>
      <c r="BT333" s="34">
        <v>58.1</v>
      </c>
      <c r="BU333" s="34">
        <v>2.2999999999999998</v>
      </c>
      <c r="BV333" s="34">
        <v>1.6</v>
      </c>
      <c r="BW333" s="34">
        <v>2</v>
      </c>
      <c r="BX333" s="34">
        <v>343</v>
      </c>
      <c r="BY333" s="34">
        <v>0.8</v>
      </c>
      <c r="BZ333" s="34">
        <v>1.67</v>
      </c>
      <c r="CA333" s="34">
        <v>11.5</v>
      </c>
      <c r="CB333" s="34">
        <v>1.33</v>
      </c>
      <c r="CC333" s="34">
        <v>3.41</v>
      </c>
      <c r="CD333" s="34">
        <v>119</v>
      </c>
      <c r="CE333" s="34">
        <v>33</v>
      </c>
      <c r="CF333" s="34">
        <v>14.9</v>
      </c>
      <c r="CG333" s="34">
        <v>156</v>
      </c>
      <c r="CH333" s="34">
        <v>645</v>
      </c>
      <c r="CI333" s="34">
        <v>32.4</v>
      </c>
      <c r="CJ333" s="34">
        <v>61.1</v>
      </c>
      <c r="CK333" s="34">
        <v>6.86</v>
      </c>
      <c r="CL333" s="34">
        <v>26.3</v>
      </c>
      <c r="CM333" s="34">
        <v>4.2300000000000004</v>
      </c>
      <c r="CN333" s="34">
        <v>1.0900000000000001</v>
      </c>
      <c r="CO333" s="34">
        <v>3.12</v>
      </c>
      <c r="CP333" s="34">
        <v>0.43</v>
      </c>
      <c r="CQ333" s="34">
        <v>2.57</v>
      </c>
      <c r="CR333" s="34">
        <v>0.46</v>
      </c>
      <c r="CS333" s="34">
        <v>1.54</v>
      </c>
      <c r="CT333" s="34">
        <v>0.22</v>
      </c>
      <c r="CU333" s="34">
        <v>1.55</v>
      </c>
      <c r="CV333" s="34">
        <v>0.23</v>
      </c>
      <c r="CW333" s="34">
        <f>SUM(CI333:CV333)</f>
        <v>142.1</v>
      </c>
    </row>
    <row r="334" spans="1:101" ht="14.25" customHeight="1" x14ac:dyDescent="0.35">
      <c r="A334" s="22" t="s">
        <v>339</v>
      </c>
      <c r="B334" s="22" t="s">
        <v>210</v>
      </c>
      <c r="C334" s="22" t="s">
        <v>2341</v>
      </c>
      <c r="D334" s="22" t="s">
        <v>1709</v>
      </c>
      <c r="F334" s="71">
        <v>42775</v>
      </c>
      <c r="G334" s="22" t="s">
        <v>1347</v>
      </c>
      <c r="H334" s="22">
        <v>37.790038000000003</v>
      </c>
      <c r="I334" s="22">
        <v>-107.66891</v>
      </c>
      <c r="J334" s="22" t="s">
        <v>873</v>
      </c>
      <c r="L334" s="22" t="s">
        <v>884</v>
      </c>
      <c r="Q334" s="22" t="s">
        <v>87</v>
      </c>
      <c r="S334" s="22" t="s">
        <v>336</v>
      </c>
      <c r="T334" s="22">
        <v>6.12</v>
      </c>
      <c r="U334" s="22">
        <v>165.6</v>
      </c>
      <c r="W334" s="34">
        <v>59.94</v>
      </c>
      <c r="X334" s="34">
        <v>0.66</v>
      </c>
      <c r="Y334" s="34">
        <v>14.95</v>
      </c>
      <c r="Z334" s="34">
        <v>7.03</v>
      </c>
      <c r="AA334" s="34">
        <v>0.61</v>
      </c>
      <c r="AB334" s="34">
        <v>1.98</v>
      </c>
      <c r="AC334" s="34">
        <v>3.43</v>
      </c>
      <c r="AD334" s="34">
        <v>2.2400000000000002</v>
      </c>
      <c r="AE334" s="34">
        <v>4.17</v>
      </c>
      <c r="AF334" s="34">
        <v>0.27</v>
      </c>
      <c r="AG334" s="34">
        <v>2.92</v>
      </c>
      <c r="AI334" s="34">
        <v>0.53</v>
      </c>
      <c r="AM334" s="34">
        <v>0.44</v>
      </c>
      <c r="AO334" s="34">
        <f>SUM(W334:AN334)</f>
        <v>99.17</v>
      </c>
      <c r="AU334" s="34">
        <v>0.104</v>
      </c>
      <c r="AV334" s="34">
        <v>2.8</v>
      </c>
      <c r="AW334" s="34">
        <v>139.5</v>
      </c>
      <c r="AY334" s="34">
        <v>951</v>
      </c>
      <c r="BA334" s="34">
        <v>9.52</v>
      </c>
      <c r="BC334" s="34">
        <v>1</v>
      </c>
      <c r="BD334" s="34">
        <v>17</v>
      </c>
      <c r="BE334" s="34">
        <v>20</v>
      </c>
      <c r="BF334" s="34">
        <v>16.600000000000001</v>
      </c>
      <c r="BG334" s="34">
        <v>347</v>
      </c>
      <c r="BH334" s="34">
        <v>16.7</v>
      </c>
      <c r="BI334" s="34" t="s">
        <v>83</v>
      </c>
      <c r="BJ334" s="34">
        <v>5.5</v>
      </c>
      <c r="BK334" s="34">
        <v>6.6000000000000003E-2</v>
      </c>
      <c r="BL334" s="34">
        <v>9.99</v>
      </c>
      <c r="BM334" s="34">
        <v>20</v>
      </c>
      <c r="BN334" s="34">
        <v>3</v>
      </c>
      <c r="BO334" s="34">
        <v>13.4</v>
      </c>
      <c r="BP334" s="34">
        <v>10</v>
      </c>
      <c r="BQ334" s="34">
        <v>1690</v>
      </c>
      <c r="BR334" s="34">
        <v>204</v>
      </c>
      <c r="BS334" s="34">
        <v>1E-3</v>
      </c>
      <c r="BT334" s="34">
        <v>15.6</v>
      </c>
      <c r="BU334" s="34">
        <v>3.9</v>
      </c>
      <c r="BV334" s="34">
        <v>0.2</v>
      </c>
      <c r="BW334" s="34">
        <v>2</v>
      </c>
      <c r="BX334" s="34">
        <v>447</v>
      </c>
      <c r="BY334" s="34">
        <v>0.8</v>
      </c>
      <c r="BZ334" s="34">
        <v>0.35</v>
      </c>
      <c r="CA334" s="34">
        <v>20.6</v>
      </c>
      <c r="CB334" s="34">
        <v>0.45</v>
      </c>
      <c r="CC334" s="34">
        <v>7.07</v>
      </c>
      <c r="CD334" s="34">
        <v>138</v>
      </c>
      <c r="CE334" s="34">
        <v>8</v>
      </c>
      <c r="CF334" s="34">
        <v>21.8</v>
      </c>
      <c r="CG334" s="34">
        <v>184</v>
      </c>
      <c r="CH334" s="34">
        <v>308</v>
      </c>
      <c r="CI334" s="34">
        <v>43.4</v>
      </c>
      <c r="CJ334" s="34">
        <v>84.8</v>
      </c>
      <c r="CK334" s="34">
        <v>9.75</v>
      </c>
      <c r="CL334" s="34">
        <v>37.299999999999997</v>
      </c>
      <c r="CM334" s="34">
        <v>6.2</v>
      </c>
      <c r="CN334" s="34">
        <v>1.51</v>
      </c>
      <c r="CO334" s="34">
        <v>5.47</v>
      </c>
      <c r="CP334" s="34">
        <v>0.68</v>
      </c>
      <c r="CQ334" s="34">
        <v>4.18</v>
      </c>
      <c r="CR334" s="34">
        <v>0.8</v>
      </c>
      <c r="CS334" s="34">
        <v>2.12</v>
      </c>
      <c r="CT334" s="34">
        <v>0.32</v>
      </c>
      <c r="CU334" s="34">
        <v>2.11</v>
      </c>
      <c r="CV334" s="34">
        <v>0.34</v>
      </c>
      <c r="CW334" s="34">
        <f>SUM(CI334:CV334)</f>
        <v>198.98000000000002</v>
      </c>
    </row>
    <row r="335" spans="1:101" ht="14.25" customHeight="1" x14ac:dyDescent="0.35">
      <c r="A335" s="22" t="s">
        <v>340</v>
      </c>
      <c r="B335" s="22" t="s">
        <v>210</v>
      </c>
      <c r="C335" s="22" t="s">
        <v>2341</v>
      </c>
      <c r="D335" s="22" t="s">
        <v>1709</v>
      </c>
      <c r="F335" s="71">
        <v>42775</v>
      </c>
      <c r="G335" s="22" t="s">
        <v>1347</v>
      </c>
      <c r="H335" s="22">
        <v>37.890571999999999</v>
      </c>
      <c r="I335" s="22">
        <v>-107.65251499999999</v>
      </c>
      <c r="J335" s="22" t="s">
        <v>873</v>
      </c>
      <c r="L335" s="22" t="s">
        <v>884</v>
      </c>
      <c r="Q335" s="22" t="s">
        <v>87</v>
      </c>
      <c r="S335" s="22" t="s">
        <v>341</v>
      </c>
      <c r="T335" s="22">
        <v>2.8</v>
      </c>
      <c r="U335" s="22">
        <v>864.3</v>
      </c>
      <c r="W335" s="34">
        <v>64.400000000000006</v>
      </c>
      <c r="X335" s="34">
        <v>0.54</v>
      </c>
      <c r="Y335" s="34">
        <v>10.38</v>
      </c>
      <c r="Z335" s="34">
        <v>5.79</v>
      </c>
      <c r="AA335" s="34">
        <v>0.61</v>
      </c>
      <c r="AB335" s="34">
        <v>0.43</v>
      </c>
      <c r="AC335" s="34">
        <v>0.2</v>
      </c>
      <c r="AD335" s="34">
        <v>0.51</v>
      </c>
      <c r="AE335" s="34">
        <v>2.84</v>
      </c>
      <c r="AF335" s="34">
        <v>0.22</v>
      </c>
      <c r="AG335" s="34">
        <v>6.69</v>
      </c>
      <c r="AI335" s="34">
        <v>2.2599999999999998</v>
      </c>
      <c r="AM335" s="34">
        <v>0.38</v>
      </c>
      <c r="AO335" s="34">
        <f>SUM(W335:AN335)</f>
        <v>95.250000000000028</v>
      </c>
      <c r="AU335" s="34">
        <v>0.42399999999999999</v>
      </c>
      <c r="AV335" s="34" t="s">
        <v>342</v>
      </c>
      <c r="AW335" s="34">
        <v>164</v>
      </c>
      <c r="AY335" s="34" t="s">
        <v>141</v>
      </c>
      <c r="BA335" s="34" t="s">
        <v>140</v>
      </c>
      <c r="BC335" s="34">
        <v>59.1</v>
      </c>
      <c r="BD335" s="34">
        <v>1</v>
      </c>
      <c r="BE335" s="34">
        <v>30</v>
      </c>
      <c r="BF335" s="34">
        <v>6.92</v>
      </c>
      <c r="BG335" s="34">
        <v>412</v>
      </c>
      <c r="BH335" s="34">
        <v>27.3</v>
      </c>
      <c r="BI335" s="34" t="s">
        <v>83</v>
      </c>
      <c r="BJ335" s="34">
        <v>3.4</v>
      </c>
      <c r="BK335" s="34">
        <v>2.61</v>
      </c>
      <c r="BL335" s="34">
        <v>1.0900000000000001</v>
      </c>
      <c r="BM335" s="34">
        <v>20</v>
      </c>
      <c r="BN335" s="34">
        <v>90</v>
      </c>
      <c r="BO335" s="34">
        <v>10</v>
      </c>
      <c r="BP335" s="34">
        <v>1</v>
      </c>
      <c r="BQ335" s="34" t="s">
        <v>141</v>
      </c>
      <c r="BR335" s="34">
        <v>168.5</v>
      </c>
      <c r="BS335" s="34" t="s">
        <v>134</v>
      </c>
      <c r="BT335" s="34" t="s">
        <v>140</v>
      </c>
      <c r="BU335" s="34">
        <v>0.7</v>
      </c>
      <c r="BV335" s="34">
        <v>15.4</v>
      </c>
      <c r="BW335" s="34">
        <v>20</v>
      </c>
      <c r="BX335" s="34">
        <v>496</v>
      </c>
      <c r="BY335" s="34">
        <v>0.5</v>
      </c>
      <c r="BZ335" s="34">
        <v>36.299999999999997</v>
      </c>
      <c r="CA335" s="34">
        <v>11.25</v>
      </c>
      <c r="CB335" s="34">
        <v>1.29</v>
      </c>
      <c r="CC335" s="34">
        <v>6.12</v>
      </c>
      <c r="CD335" s="34">
        <v>128</v>
      </c>
      <c r="CE335" s="34">
        <v>18</v>
      </c>
      <c r="CF335" s="34">
        <v>9</v>
      </c>
      <c r="CG335" s="34">
        <v>130</v>
      </c>
      <c r="CH335" s="34">
        <v>8480</v>
      </c>
      <c r="CI335" s="34">
        <v>21.7</v>
      </c>
      <c r="CJ335" s="34">
        <v>38.200000000000003</v>
      </c>
      <c r="CK335" s="34">
        <v>4.08</v>
      </c>
      <c r="CL335" s="34">
        <v>16</v>
      </c>
      <c r="CM335" s="34">
        <v>2.65</v>
      </c>
      <c r="CN335" s="34">
        <v>0.28000000000000003</v>
      </c>
      <c r="CO335" s="34">
        <v>1.43</v>
      </c>
      <c r="CP335" s="34">
        <v>0.25</v>
      </c>
      <c r="CQ335" s="34">
        <v>1.49</v>
      </c>
      <c r="CR335" s="34">
        <v>0.3</v>
      </c>
      <c r="CS335" s="34">
        <v>1.05</v>
      </c>
      <c r="CT335" s="34">
        <v>0.16</v>
      </c>
      <c r="CU335" s="34">
        <v>1.26</v>
      </c>
      <c r="CV335" s="34">
        <v>0.2</v>
      </c>
      <c r="CW335" s="34">
        <f>SUM(CI335:CV335)</f>
        <v>89.050000000000011</v>
      </c>
    </row>
    <row r="336" spans="1:101" s="72" customFormat="1" x14ac:dyDescent="0.3">
      <c r="A336" s="22">
        <v>469502</v>
      </c>
      <c r="B336" s="22" t="s">
        <v>2912</v>
      </c>
      <c r="C336" s="72" t="s">
        <v>4268</v>
      </c>
      <c r="D336" s="72" t="s">
        <v>4269</v>
      </c>
      <c r="E336" s="73">
        <v>40611</v>
      </c>
      <c r="F336" s="73">
        <v>40674</v>
      </c>
      <c r="G336" s="72" t="s">
        <v>914</v>
      </c>
      <c r="H336" s="74">
        <v>34.153860999999999</v>
      </c>
      <c r="I336" s="74">
        <v>-106.983847</v>
      </c>
      <c r="J336" s="72" t="s">
        <v>873</v>
      </c>
      <c r="K336" s="72" t="s">
        <v>880</v>
      </c>
      <c r="L336" s="72" t="s">
        <v>878</v>
      </c>
      <c r="M336" s="75" t="s">
        <v>2876</v>
      </c>
      <c r="N336" s="72" t="s">
        <v>3393</v>
      </c>
      <c r="O336" s="72" t="s">
        <v>4270</v>
      </c>
      <c r="P336" s="72" t="s">
        <v>4271</v>
      </c>
      <c r="Q336" s="72" t="s">
        <v>4272</v>
      </c>
      <c r="R336" s="76">
        <v>0</v>
      </c>
      <c r="AY336" s="76">
        <v>339</v>
      </c>
      <c r="BD336" s="77">
        <v>19.8</v>
      </c>
      <c r="BE336" s="76" t="s">
        <v>84</v>
      </c>
      <c r="BF336" s="76">
        <v>9.85</v>
      </c>
      <c r="BH336" s="76">
        <v>17</v>
      </c>
      <c r="BJ336" s="76">
        <v>4.5</v>
      </c>
      <c r="BN336" s="76">
        <v>4</v>
      </c>
      <c r="BO336" s="76">
        <v>8.6</v>
      </c>
      <c r="BR336" s="76">
        <v>38.4</v>
      </c>
      <c r="BW336" s="76">
        <v>1</v>
      </c>
      <c r="BX336" s="76">
        <v>167</v>
      </c>
      <c r="BY336" s="76">
        <v>0.7</v>
      </c>
      <c r="CA336" s="76">
        <v>3.21</v>
      </c>
      <c r="CB336" s="76" t="s">
        <v>82</v>
      </c>
      <c r="CC336" s="76">
        <v>12.25</v>
      </c>
      <c r="CD336" s="76">
        <v>8</v>
      </c>
      <c r="CE336" s="76">
        <v>3</v>
      </c>
      <c r="CF336" s="76">
        <v>103.5</v>
      </c>
      <c r="CG336" s="76">
        <v>177</v>
      </c>
      <c r="CI336" s="76">
        <v>31.7</v>
      </c>
      <c r="CJ336" s="77">
        <v>69.099999999999994</v>
      </c>
      <c r="CK336" s="76">
        <v>10.1</v>
      </c>
      <c r="CL336" s="76">
        <v>48.4</v>
      </c>
      <c r="CM336" s="76">
        <v>13.6</v>
      </c>
      <c r="CN336" s="76">
        <v>4.95</v>
      </c>
      <c r="CO336" s="76">
        <v>15.8</v>
      </c>
      <c r="CP336" s="76">
        <v>2.71</v>
      </c>
      <c r="CQ336" s="76">
        <v>17.850000000000001</v>
      </c>
      <c r="CR336" s="76">
        <v>3.55</v>
      </c>
      <c r="CS336" s="76">
        <v>9.7799999999999994</v>
      </c>
      <c r="CT336" s="76">
        <v>1.64</v>
      </c>
      <c r="CU336" s="76">
        <v>9.2799999999999994</v>
      </c>
      <c r="CV336" s="76">
        <v>1.62</v>
      </c>
      <c r="CW336" s="72">
        <f t="shared" ref="CW336:CW373" si="30">SUM(CI336:CV336)</f>
        <v>240.07999999999998</v>
      </c>
    </row>
    <row r="337" spans="1:101" s="72" customFormat="1" x14ac:dyDescent="0.3">
      <c r="A337" s="22">
        <v>469503</v>
      </c>
      <c r="B337" s="22" t="s">
        <v>2912</v>
      </c>
      <c r="C337" s="72" t="s">
        <v>4268</v>
      </c>
      <c r="D337" s="72" t="s">
        <v>4269</v>
      </c>
      <c r="E337" s="73">
        <v>40611</v>
      </c>
      <c r="F337" s="73">
        <v>40674</v>
      </c>
      <c r="G337" s="72" t="s">
        <v>914</v>
      </c>
      <c r="H337" s="74">
        <v>34.153860999999999</v>
      </c>
      <c r="I337" s="74">
        <v>-106.983847</v>
      </c>
      <c r="J337" s="72" t="s">
        <v>873</v>
      </c>
      <c r="K337" s="72" t="s">
        <v>880</v>
      </c>
      <c r="L337" s="72" t="s">
        <v>878</v>
      </c>
      <c r="M337" s="75" t="s">
        <v>2876</v>
      </c>
      <c r="N337" s="72" t="s">
        <v>3393</v>
      </c>
      <c r="O337" s="72" t="s">
        <v>4270</v>
      </c>
      <c r="P337" s="72" t="s">
        <v>4271</v>
      </c>
      <c r="Q337" s="72" t="s">
        <v>4272</v>
      </c>
      <c r="R337" s="76">
        <v>5</v>
      </c>
      <c r="AY337" s="76">
        <v>472</v>
      </c>
      <c r="BD337" s="77">
        <v>33.799999999999997</v>
      </c>
      <c r="BE337" s="76" t="s">
        <v>84</v>
      </c>
      <c r="BF337" s="76">
        <v>12.8</v>
      </c>
      <c r="BH337" s="76">
        <v>23.8</v>
      </c>
      <c r="BJ337" s="76">
        <v>8.1</v>
      </c>
      <c r="BN337" s="76">
        <v>3</v>
      </c>
      <c r="BO337" s="76">
        <v>13.2</v>
      </c>
      <c r="BR337" s="76">
        <v>80.599999999999994</v>
      </c>
      <c r="BW337" s="76">
        <v>2</v>
      </c>
      <c r="BX337" s="76">
        <v>176.5</v>
      </c>
      <c r="BY337" s="76">
        <v>0.9</v>
      </c>
      <c r="CA337" s="76">
        <v>6.07</v>
      </c>
      <c r="CB337" s="76" t="s">
        <v>82</v>
      </c>
      <c r="CC337" s="76">
        <v>8.85</v>
      </c>
      <c r="CD337" s="76">
        <v>9</v>
      </c>
      <c r="CE337" s="76">
        <v>4</v>
      </c>
      <c r="CF337" s="76">
        <v>72.900000000000006</v>
      </c>
      <c r="CG337" s="76">
        <v>330</v>
      </c>
      <c r="CI337" s="76">
        <v>32.5</v>
      </c>
      <c r="CJ337" s="77">
        <v>71.099999999999994</v>
      </c>
      <c r="CK337" s="76">
        <v>10.35</v>
      </c>
      <c r="CL337" s="76">
        <v>49.1</v>
      </c>
      <c r="CM337" s="76">
        <v>12.9</v>
      </c>
      <c r="CN337" s="76">
        <v>3.95</v>
      </c>
      <c r="CO337" s="76">
        <v>14.1</v>
      </c>
      <c r="CP337" s="76">
        <v>2.23</v>
      </c>
      <c r="CQ337" s="76">
        <v>13.95</v>
      </c>
      <c r="CR337" s="76">
        <v>2.66</v>
      </c>
      <c r="CS337" s="76">
        <v>7.16</v>
      </c>
      <c r="CT337" s="76">
        <v>1.2</v>
      </c>
      <c r="CU337" s="76">
        <v>6.89</v>
      </c>
      <c r="CV337" s="76">
        <v>1.17</v>
      </c>
      <c r="CW337" s="72">
        <f t="shared" si="30"/>
        <v>229.25999999999991</v>
      </c>
    </row>
    <row r="338" spans="1:101" s="72" customFormat="1" x14ac:dyDescent="0.3">
      <c r="A338" s="22">
        <v>469504</v>
      </c>
      <c r="B338" s="22" t="s">
        <v>2912</v>
      </c>
      <c r="C338" s="72" t="s">
        <v>4268</v>
      </c>
      <c r="D338" s="72" t="s">
        <v>4269</v>
      </c>
      <c r="E338" s="73">
        <v>40611</v>
      </c>
      <c r="F338" s="73">
        <v>40674</v>
      </c>
      <c r="G338" s="72" t="s">
        <v>914</v>
      </c>
      <c r="H338" s="74">
        <v>34.153860999999999</v>
      </c>
      <c r="I338" s="74">
        <v>-106.983847</v>
      </c>
      <c r="J338" s="72" t="s">
        <v>873</v>
      </c>
      <c r="K338" s="72" t="s">
        <v>880</v>
      </c>
      <c r="L338" s="72" t="s">
        <v>878</v>
      </c>
      <c r="M338" s="75" t="s">
        <v>2876</v>
      </c>
      <c r="N338" s="72" t="s">
        <v>3393</v>
      </c>
      <c r="O338" s="72" t="s">
        <v>4270</v>
      </c>
      <c r="P338" s="72" t="s">
        <v>4271</v>
      </c>
      <c r="Q338" s="72" t="s">
        <v>4272</v>
      </c>
      <c r="R338" s="76">
        <v>10</v>
      </c>
      <c r="AY338" s="76">
        <v>357</v>
      </c>
      <c r="BD338" s="77">
        <v>28.5</v>
      </c>
      <c r="BE338" s="76" t="s">
        <v>84</v>
      </c>
      <c r="BF338" s="76">
        <v>9.2899999999999991</v>
      </c>
      <c r="BH338" s="76">
        <v>24.1</v>
      </c>
      <c r="BJ338" s="76">
        <v>8.3000000000000007</v>
      </c>
      <c r="BN338" s="76">
        <v>2</v>
      </c>
      <c r="BO338" s="76">
        <v>13.3</v>
      </c>
      <c r="BR338" s="76">
        <v>96.5</v>
      </c>
      <c r="BW338" s="76">
        <v>3</v>
      </c>
      <c r="BX338" s="76">
        <v>222</v>
      </c>
      <c r="BY338" s="76">
        <v>0.9</v>
      </c>
      <c r="CA338" s="76">
        <v>7.5</v>
      </c>
      <c r="CB338" s="76" t="s">
        <v>82</v>
      </c>
      <c r="CC338" s="76">
        <v>16.25</v>
      </c>
      <c r="CD338" s="76">
        <v>14</v>
      </c>
      <c r="CE338" s="76">
        <v>5</v>
      </c>
      <c r="CF338" s="76">
        <v>82.1</v>
      </c>
      <c r="CG338" s="76">
        <v>326</v>
      </c>
      <c r="CI338" s="76">
        <v>39.6</v>
      </c>
      <c r="CJ338" s="76">
        <v>86</v>
      </c>
      <c r="CK338" s="76">
        <v>12.55</v>
      </c>
      <c r="CL338" s="76">
        <v>59</v>
      </c>
      <c r="CM338" s="76">
        <v>15.6</v>
      </c>
      <c r="CN338" s="76">
        <v>4.8499999999999996</v>
      </c>
      <c r="CO338" s="76">
        <v>16.899999999999999</v>
      </c>
      <c r="CP338" s="76">
        <v>2.64</v>
      </c>
      <c r="CQ338" s="76">
        <v>16.100000000000001</v>
      </c>
      <c r="CR338" s="76">
        <v>2.98</v>
      </c>
      <c r="CS338" s="76">
        <v>7.85</v>
      </c>
      <c r="CT338" s="76">
        <v>1.29</v>
      </c>
      <c r="CU338" s="76">
        <v>7.18</v>
      </c>
      <c r="CV338" s="76">
        <v>1.21</v>
      </c>
      <c r="CW338" s="72">
        <f t="shared" si="30"/>
        <v>273.75</v>
      </c>
    </row>
    <row r="339" spans="1:101" s="72" customFormat="1" x14ac:dyDescent="0.3">
      <c r="A339" s="22">
        <v>469505</v>
      </c>
      <c r="B339" s="22" t="s">
        <v>2912</v>
      </c>
      <c r="C339" s="72" t="s">
        <v>4268</v>
      </c>
      <c r="D339" s="72" t="s">
        <v>4269</v>
      </c>
      <c r="E339" s="73">
        <v>40611</v>
      </c>
      <c r="F339" s="73">
        <v>40674</v>
      </c>
      <c r="G339" s="72" t="s">
        <v>914</v>
      </c>
      <c r="H339" s="74">
        <v>34.153860999999999</v>
      </c>
      <c r="I339" s="74">
        <v>-106.983847</v>
      </c>
      <c r="J339" s="72" t="s">
        <v>873</v>
      </c>
      <c r="K339" s="72" t="s">
        <v>880</v>
      </c>
      <c r="L339" s="72" t="s">
        <v>878</v>
      </c>
      <c r="M339" s="75" t="s">
        <v>4273</v>
      </c>
      <c r="N339" s="72" t="s">
        <v>3393</v>
      </c>
      <c r="O339" s="72" t="s">
        <v>4270</v>
      </c>
      <c r="P339" s="72" t="s">
        <v>4271</v>
      </c>
      <c r="Q339" s="72" t="s">
        <v>4272</v>
      </c>
      <c r="R339" s="76">
        <v>15</v>
      </c>
      <c r="AY339" s="76">
        <v>336</v>
      </c>
      <c r="BD339" s="77">
        <v>32.5</v>
      </c>
      <c r="BE339" s="76" t="s">
        <v>84</v>
      </c>
      <c r="BF339" s="76">
        <v>8.67</v>
      </c>
      <c r="BH339" s="76">
        <v>25.8</v>
      </c>
      <c r="BJ339" s="76">
        <v>8.5</v>
      </c>
      <c r="BN339" s="76" t="s">
        <v>123</v>
      </c>
      <c r="BO339" s="76">
        <v>13.2</v>
      </c>
      <c r="BR339" s="76">
        <v>105.5</v>
      </c>
      <c r="BW339" s="76">
        <v>3</v>
      </c>
      <c r="BX339" s="76">
        <v>210</v>
      </c>
      <c r="BY339" s="76">
        <v>0.9</v>
      </c>
      <c r="CA339" s="76">
        <v>7.86</v>
      </c>
      <c r="CB339" s="76" t="s">
        <v>82</v>
      </c>
      <c r="CC339" s="76">
        <v>3.99</v>
      </c>
      <c r="CD339" s="76">
        <v>12</v>
      </c>
      <c r="CE339" s="76">
        <v>2</v>
      </c>
      <c r="CF339" s="76">
        <v>96.7</v>
      </c>
      <c r="CG339" s="76">
        <v>338</v>
      </c>
      <c r="CI339" s="76">
        <v>42.1</v>
      </c>
      <c r="CJ339" s="76">
        <v>93</v>
      </c>
      <c r="CK339" s="76">
        <v>13.5</v>
      </c>
      <c r="CL339" s="76">
        <v>64.2</v>
      </c>
      <c r="CM339" s="76">
        <v>17.100000000000001</v>
      </c>
      <c r="CN339" s="76">
        <v>5.08</v>
      </c>
      <c r="CO339" s="76">
        <v>18.649999999999999</v>
      </c>
      <c r="CP339" s="76">
        <v>3.02</v>
      </c>
      <c r="CQ339" s="76">
        <v>18.55</v>
      </c>
      <c r="CR339" s="76">
        <v>3.49</v>
      </c>
      <c r="CS339" s="76">
        <v>9.18</v>
      </c>
      <c r="CT339" s="76">
        <v>1.52</v>
      </c>
      <c r="CU339" s="76">
        <v>8.2799999999999994</v>
      </c>
      <c r="CV339" s="76">
        <v>1.38</v>
      </c>
      <c r="CW339" s="72">
        <f t="shared" si="30"/>
        <v>299.05</v>
      </c>
    </row>
    <row r="340" spans="1:101" s="72" customFormat="1" x14ac:dyDescent="0.3">
      <c r="A340" s="22">
        <v>469506</v>
      </c>
      <c r="B340" s="22" t="s">
        <v>2912</v>
      </c>
      <c r="C340" s="72" t="s">
        <v>4268</v>
      </c>
      <c r="D340" s="72" t="s">
        <v>4269</v>
      </c>
      <c r="E340" s="73">
        <v>40611</v>
      </c>
      <c r="F340" s="73">
        <v>40674</v>
      </c>
      <c r="G340" s="72" t="s">
        <v>914</v>
      </c>
      <c r="H340" s="74">
        <v>34.153860999999999</v>
      </c>
      <c r="I340" s="74">
        <v>-106.983847</v>
      </c>
      <c r="J340" s="72" t="s">
        <v>873</v>
      </c>
      <c r="K340" s="72" t="s">
        <v>880</v>
      </c>
      <c r="L340" s="72" t="s">
        <v>878</v>
      </c>
      <c r="M340" s="75" t="s">
        <v>4273</v>
      </c>
      <c r="N340" s="72" t="s">
        <v>3393</v>
      </c>
      <c r="O340" s="72" t="s">
        <v>4270</v>
      </c>
      <c r="P340" s="72" t="s">
        <v>4271</v>
      </c>
      <c r="Q340" s="72" t="s">
        <v>4272</v>
      </c>
      <c r="R340" s="76">
        <v>20</v>
      </c>
      <c r="AY340" s="76">
        <v>516</v>
      </c>
      <c r="BD340" s="77">
        <v>4.3</v>
      </c>
      <c r="BE340" s="76">
        <v>60</v>
      </c>
      <c r="BF340" s="76">
        <v>3.65</v>
      </c>
      <c r="BH340" s="76">
        <v>16.399999999999999</v>
      </c>
      <c r="BJ340" s="76">
        <v>7.1</v>
      </c>
      <c r="BN340" s="76" t="s">
        <v>123</v>
      </c>
      <c r="BO340" s="76">
        <v>14.3</v>
      </c>
      <c r="BR340" s="76">
        <v>89.5</v>
      </c>
      <c r="BW340" s="76">
        <v>2</v>
      </c>
      <c r="BX340" s="76">
        <v>162.5</v>
      </c>
      <c r="BY340" s="76">
        <v>1</v>
      </c>
      <c r="CA340" s="76">
        <v>12.4</v>
      </c>
      <c r="CB340" s="76" t="s">
        <v>82</v>
      </c>
      <c r="CC340" s="76">
        <v>4.0199999999999996</v>
      </c>
      <c r="CD340" s="76">
        <v>85</v>
      </c>
      <c r="CE340" s="76">
        <v>2</v>
      </c>
      <c r="CF340" s="76">
        <v>17.5</v>
      </c>
      <c r="CG340" s="76">
        <v>288</v>
      </c>
      <c r="CI340" s="76">
        <v>26.6</v>
      </c>
      <c r="CJ340" s="77">
        <v>42.7</v>
      </c>
      <c r="CK340" s="76">
        <v>4.74</v>
      </c>
      <c r="CL340" s="76">
        <v>16.8</v>
      </c>
      <c r="CM340" s="76">
        <v>3.01</v>
      </c>
      <c r="CN340" s="76">
        <v>0.66</v>
      </c>
      <c r="CO340" s="76">
        <v>2.4300000000000002</v>
      </c>
      <c r="CP340" s="76">
        <v>0.46</v>
      </c>
      <c r="CQ340" s="76">
        <v>3.1</v>
      </c>
      <c r="CR340" s="76">
        <v>0.59</v>
      </c>
      <c r="CS340" s="76">
        <v>1.65</v>
      </c>
      <c r="CT340" s="76">
        <v>0.3</v>
      </c>
      <c r="CU340" s="76">
        <v>1.77</v>
      </c>
      <c r="CV340" s="76">
        <v>0.31</v>
      </c>
      <c r="CW340" s="72">
        <f t="shared" si="30"/>
        <v>105.12</v>
      </c>
    </row>
    <row r="341" spans="1:101" s="72" customFormat="1" x14ac:dyDescent="0.3">
      <c r="A341" s="22">
        <v>469507</v>
      </c>
      <c r="B341" s="22" t="s">
        <v>2912</v>
      </c>
      <c r="C341" s="72" t="s">
        <v>4268</v>
      </c>
      <c r="D341" s="72" t="s">
        <v>4269</v>
      </c>
      <c r="E341" s="73">
        <v>40611</v>
      </c>
      <c r="F341" s="73">
        <v>40674</v>
      </c>
      <c r="G341" s="72" t="s">
        <v>914</v>
      </c>
      <c r="H341" s="74">
        <v>34.153860999999999</v>
      </c>
      <c r="I341" s="74">
        <v>-106.983847</v>
      </c>
      <c r="J341" s="72" t="s">
        <v>873</v>
      </c>
      <c r="K341" s="72" t="s">
        <v>880</v>
      </c>
      <c r="L341" s="72" t="s">
        <v>878</v>
      </c>
      <c r="M341" s="75" t="s">
        <v>4273</v>
      </c>
      <c r="N341" s="72" t="s">
        <v>3393</v>
      </c>
      <c r="O341" s="72" t="s">
        <v>4270</v>
      </c>
      <c r="P341" s="72" t="s">
        <v>4271</v>
      </c>
      <c r="Q341" s="72" t="s">
        <v>4272</v>
      </c>
      <c r="R341" s="76">
        <v>25</v>
      </c>
      <c r="AY341" s="76">
        <v>295</v>
      </c>
      <c r="BD341" s="77">
        <v>32.700000000000003</v>
      </c>
      <c r="BE341" s="76" t="s">
        <v>84</v>
      </c>
      <c r="BF341" s="76">
        <v>6.97</v>
      </c>
      <c r="BH341" s="76">
        <v>26.6</v>
      </c>
      <c r="BJ341" s="76">
        <v>8.8000000000000007</v>
      </c>
      <c r="BN341" s="76" t="s">
        <v>123</v>
      </c>
      <c r="BO341" s="76">
        <v>13.3</v>
      </c>
      <c r="BR341" s="76">
        <v>98.2</v>
      </c>
      <c r="BW341" s="76">
        <v>3</v>
      </c>
      <c r="BX341" s="76">
        <v>201</v>
      </c>
      <c r="BY341" s="76">
        <v>0.9</v>
      </c>
      <c r="CA341" s="76">
        <v>8.5299999999999994</v>
      </c>
      <c r="CB341" s="76" t="s">
        <v>82</v>
      </c>
      <c r="CC341" s="76">
        <v>3.57</v>
      </c>
      <c r="CD341" s="76">
        <v>15</v>
      </c>
      <c r="CE341" s="76">
        <v>2</v>
      </c>
      <c r="CF341" s="76">
        <v>101.5</v>
      </c>
      <c r="CG341" s="76">
        <v>333</v>
      </c>
      <c r="CI341" s="76">
        <v>43.6</v>
      </c>
      <c r="CJ341" s="77">
        <v>99.1</v>
      </c>
      <c r="CK341" s="76">
        <v>14.5</v>
      </c>
      <c r="CL341" s="76">
        <v>67.599999999999994</v>
      </c>
      <c r="CM341" s="76">
        <v>18.149999999999999</v>
      </c>
      <c r="CN341" s="76">
        <v>5.14</v>
      </c>
      <c r="CO341" s="76">
        <v>19.600000000000001</v>
      </c>
      <c r="CP341" s="76">
        <v>3.15</v>
      </c>
      <c r="CQ341" s="76">
        <v>19.8</v>
      </c>
      <c r="CR341" s="76">
        <v>3.76</v>
      </c>
      <c r="CS341" s="76">
        <v>9.77</v>
      </c>
      <c r="CT341" s="76">
        <v>1.64</v>
      </c>
      <c r="CU341" s="76">
        <v>8.9600000000000009</v>
      </c>
      <c r="CV341" s="76">
        <v>1.49</v>
      </c>
      <c r="CW341" s="72">
        <f t="shared" si="30"/>
        <v>316.25999999999993</v>
      </c>
    </row>
    <row r="342" spans="1:101" s="72" customFormat="1" x14ac:dyDescent="0.3">
      <c r="A342" s="22">
        <v>469508</v>
      </c>
      <c r="B342" s="22" t="s">
        <v>2912</v>
      </c>
      <c r="C342" s="72" t="s">
        <v>4268</v>
      </c>
      <c r="D342" s="72" t="s">
        <v>4269</v>
      </c>
      <c r="E342" s="73">
        <v>40611</v>
      </c>
      <c r="F342" s="73">
        <v>40674</v>
      </c>
      <c r="G342" s="72" t="s">
        <v>914</v>
      </c>
      <c r="H342" s="74">
        <v>34.153860999999999</v>
      </c>
      <c r="I342" s="74">
        <v>-106.983847</v>
      </c>
      <c r="J342" s="72" t="s">
        <v>873</v>
      </c>
      <c r="K342" s="72" t="s">
        <v>880</v>
      </c>
      <c r="L342" s="72" t="s">
        <v>878</v>
      </c>
      <c r="M342" s="75" t="s">
        <v>4274</v>
      </c>
      <c r="N342" s="72" t="s">
        <v>3393</v>
      </c>
      <c r="O342" s="72" t="s">
        <v>4270</v>
      </c>
      <c r="P342" s="72" t="s">
        <v>4271</v>
      </c>
      <c r="Q342" s="72" t="s">
        <v>4272</v>
      </c>
      <c r="R342" s="76">
        <v>30</v>
      </c>
      <c r="AY342" s="76">
        <v>352</v>
      </c>
      <c r="BD342" s="77">
        <v>34.4</v>
      </c>
      <c r="BE342" s="76" t="s">
        <v>84</v>
      </c>
      <c r="BF342" s="76">
        <v>7.03</v>
      </c>
      <c r="BH342" s="76">
        <v>26.6</v>
      </c>
      <c r="BJ342" s="76">
        <v>8.4</v>
      </c>
      <c r="BN342" s="76" t="s">
        <v>123</v>
      </c>
      <c r="BO342" s="76">
        <v>14.8</v>
      </c>
      <c r="BR342" s="76">
        <v>104.5</v>
      </c>
      <c r="BW342" s="76">
        <v>3</v>
      </c>
      <c r="BX342" s="76">
        <v>201</v>
      </c>
      <c r="BY342" s="76">
        <v>1</v>
      </c>
      <c r="CA342" s="76">
        <v>8.59</v>
      </c>
      <c r="CB342" s="76" t="s">
        <v>82</v>
      </c>
      <c r="CC342" s="76">
        <v>2.93</v>
      </c>
      <c r="CD342" s="76">
        <v>27</v>
      </c>
      <c r="CE342" s="76">
        <v>2</v>
      </c>
      <c r="CF342" s="76">
        <v>102.5</v>
      </c>
      <c r="CG342" s="76">
        <v>318</v>
      </c>
      <c r="CI342" s="76">
        <v>43.3</v>
      </c>
      <c r="CJ342" s="77">
        <v>97.7</v>
      </c>
      <c r="CK342" s="76">
        <v>14.2</v>
      </c>
      <c r="CL342" s="76">
        <v>67.099999999999994</v>
      </c>
      <c r="CM342" s="76">
        <v>17.899999999999999</v>
      </c>
      <c r="CN342" s="76">
        <v>5.19</v>
      </c>
      <c r="CO342" s="76">
        <v>19.649999999999999</v>
      </c>
      <c r="CP342" s="76">
        <v>3.18</v>
      </c>
      <c r="CQ342" s="76">
        <v>19.649999999999999</v>
      </c>
      <c r="CR342" s="76">
        <v>3.69</v>
      </c>
      <c r="CS342" s="76">
        <v>9.75</v>
      </c>
      <c r="CT342" s="76">
        <v>1.6</v>
      </c>
      <c r="CU342" s="76">
        <v>8.82</v>
      </c>
      <c r="CV342" s="76">
        <v>1.48</v>
      </c>
      <c r="CW342" s="72">
        <f t="shared" si="30"/>
        <v>313.20999999999998</v>
      </c>
    </row>
    <row r="343" spans="1:101" s="72" customFormat="1" x14ac:dyDescent="0.3">
      <c r="A343" s="22">
        <v>469509</v>
      </c>
      <c r="B343" s="22" t="s">
        <v>2912</v>
      </c>
      <c r="C343" s="72" t="s">
        <v>4268</v>
      </c>
      <c r="D343" s="72" t="s">
        <v>4269</v>
      </c>
      <c r="E343" s="73">
        <v>40611</v>
      </c>
      <c r="F343" s="73">
        <v>40674</v>
      </c>
      <c r="G343" s="72" t="s">
        <v>914</v>
      </c>
      <c r="H343" s="74">
        <v>34.153860999999999</v>
      </c>
      <c r="I343" s="74">
        <v>-106.983847</v>
      </c>
      <c r="J343" s="72" t="s">
        <v>873</v>
      </c>
      <c r="K343" s="72" t="s">
        <v>880</v>
      </c>
      <c r="L343" s="72" t="s">
        <v>878</v>
      </c>
      <c r="M343" s="75" t="s">
        <v>4274</v>
      </c>
      <c r="N343" s="72" t="s">
        <v>3393</v>
      </c>
      <c r="O343" s="72" t="s">
        <v>4270</v>
      </c>
      <c r="P343" s="72" t="s">
        <v>4271</v>
      </c>
      <c r="Q343" s="72" t="s">
        <v>4272</v>
      </c>
      <c r="R343" s="76">
        <v>35</v>
      </c>
      <c r="AY343" s="76">
        <v>391</v>
      </c>
      <c r="BD343" s="77">
        <v>32.799999999999997</v>
      </c>
      <c r="BE343" s="76" t="s">
        <v>84</v>
      </c>
      <c r="BF343" s="76">
        <v>6.18</v>
      </c>
      <c r="BH343" s="76">
        <v>25.2</v>
      </c>
      <c r="BJ343" s="76">
        <v>8.6</v>
      </c>
      <c r="BN343" s="76" t="s">
        <v>123</v>
      </c>
      <c r="BO343" s="76">
        <v>14.4</v>
      </c>
      <c r="BR343" s="76">
        <v>87.6</v>
      </c>
      <c r="BW343" s="76">
        <v>2</v>
      </c>
      <c r="BX343" s="76">
        <v>212</v>
      </c>
      <c r="BY343" s="76">
        <v>1</v>
      </c>
      <c r="CA343" s="76">
        <v>7.64</v>
      </c>
      <c r="CB343" s="76" t="s">
        <v>82</v>
      </c>
      <c r="CC343" s="76">
        <v>3.85</v>
      </c>
      <c r="CD343" s="76">
        <v>10</v>
      </c>
      <c r="CE343" s="76">
        <v>3</v>
      </c>
      <c r="CF343" s="76">
        <v>84.1</v>
      </c>
      <c r="CG343" s="76">
        <v>339</v>
      </c>
      <c r="CI343" s="76">
        <v>38.1</v>
      </c>
      <c r="CJ343" s="77">
        <v>83.7</v>
      </c>
      <c r="CK343" s="76">
        <v>14.1</v>
      </c>
      <c r="CL343" s="76">
        <v>57.7</v>
      </c>
      <c r="CM343" s="76">
        <v>15.6</v>
      </c>
      <c r="CN343" s="76">
        <v>4.95</v>
      </c>
      <c r="CO343" s="76">
        <v>16.95</v>
      </c>
      <c r="CP343" s="76">
        <v>2.7</v>
      </c>
      <c r="CQ343" s="76">
        <v>16.5</v>
      </c>
      <c r="CR343" s="76">
        <v>3.09</v>
      </c>
      <c r="CS343" s="76">
        <v>7.92</v>
      </c>
      <c r="CT343" s="76">
        <v>1.3</v>
      </c>
      <c r="CU343" s="76">
        <v>7.38</v>
      </c>
      <c r="CV343" s="76">
        <v>1.25</v>
      </c>
      <c r="CW343" s="72">
        <f t="shared" si="30"/>
        <v>271.24</v>
      </c>
    </row>
    <row r="344" spans="1:101" s="72" customFormat="1" x14ac:dyDescent="0.3">
      <c r="A344" s="22">
        <v>469510</v>
      </c>
      <c r="B344" s="22" t="s">
        <v>2912</v>
      </c>
      <c r="C344" s="72" t="s">
        <v>4268</v>
      </c>
      <c r="D344" s="72" t="s">
        <v>4269</v>
      </c>
      <c r="E344" s="73">
        <v>40611</v>
      </c>
      <c r="F344" s="73">
        <v>40674</v>
      </c>
      <c r="G344" s="72" t="s">
        <v>914</v>
      </c>
      <c r="H344" s="74">
        <v>34.153860999999999</v>
      </c>
      <c r="I344" s="74">
        <v>-106.983847</v>
      </c>
      <c r="J344" s="72" t="s">
        <v>873</v>
      </c>
      <c r="K344" s="72" t="s">
        <v>880</v>
      </c>
      <c r="L344" s="72" t="s">
        <v>878</v>
      </c>
      <c r="M344" s="75" t="s">
        <v>4274</v>
      </c>
      <c r="N344" s="72" t="s">
        <v>3393</v>
      </c>
      <c r="O344" s="72" t="s">
        <v>4270</v>
      </c>
      <c r="P344" s="72" t="s">
        <v>4271</v>
      </c>
      <c r="Q344" s="72" t="s">
        <v>4272</v>
      </c>
      <c r="R344" s="76">
        <v>40</v>
      </c>
      <c r="AY344" s="76">
        <v>425</v>
      </c>
      <c r="BD344" s="77">
        <v>32.799999999999997</v>
      </c>
      <c r="BE344" s="76" t="s">
        <v>84</v>
      </c>
      <c r="BF344" s="76">
        <v>5.38</v>
      </c>
      <c r="BH344" s="76">
        <v>25.6</v>
      </c>
      <c r="BJ344" s="76">
        <v>8.6999999999999993</v>
      </c>
      <c r="BN344" s="76" t="s">
        <v>123</v>
      </c>
      <c r="BO344" s="76">
        <v>14.8</v>
      </c>
      <c r="BR344" s="76">
        <v>84.3</v>
      </c>
      <c r="BW344" s="76">
        <v>3</v>
      </c>
      <c r="BX344" s="76">
        <v>220</v>
      </c>
      <c r="BY344" s="76">
        <v>1</v>
      </c>
      <c r="CA344" s="76">
        <v>7.8</v>
      </c>
      <c r="CB344" s="76" t="s">
        <v>82</v>
      </c>
      <c r="CC344" s="76">
        <v>2.84</v>
      </c>
      <c r="CD344" s="76">
        <v>10</v>
      </c>
      <c r="CE344" s="76">
        <v>1</v>
      </c>
      <c r="CF344" s="76">
        <v>86.6</v>
      </c>
      <c r="CG344" s="76">
        <v>355</v>
      </c>
      <c r="CI344" s="76">
        <v>38.200000000000003</v>
      </c>
      <c r="CJ344" s="77">
        <v>84.5</v>
      </c>
      <c r="CK344" s="76">
        <v>12.2</v>
      </c>
      <c r="CL344" s="76">
        <v>58.5</v>
      </c>
      <c r="CM344" s="76">
        <v>15.8</v>
      </c>
      <c r="CN344" s="76">
        <v>4.93</v>
      </c>
      <c r="CO344" s="76">
        <v>17.100000000000001</v>
      </c>
      <c r="CP344" s="76">
        <v>2.71</v>
      </c>
      <c r="CQ344" s="76">
        <v>16.95</v>
      </c>
      <c r="CR344" s="76">
        <v>3.15</v>
      </c>
      <c r="CS344" s="76">
        <v>8.19</v>
      </c>
      <c r="CT344" s="76">
        <v>1.31</v>
      </c>
      <c r="CU344" s="76">
        <v>7.34</v>
      </c>
      <c r="CV344" s="76">
        <v>1.23</v>
      </c>
      <c r="CW344" s="72">
        <f t="shared" si="30"/>
        <v>272.11</v>
      </c>
    </row>
    <row r="345" spans="1:101" s="72" customFormat="1" x14ac:dyDescent="0.3">
      <c r="A345" s="22">
        <v>469511</v>
      </c>
      <c r="B345" s="22" t="s">
        <v>2912</v>
      </c>
      <c r="C345" s="72" t="s">
        <v>4268</v>
      </c>
      <c r="D345" s="72" t="s">
        <v>4269</v>
      </c>
      <c r="E345" s="73">
        <v>40611</v>
      </c>
      <c r="F345" s="73">
        <v>40674</v>
      </c>
      <c r="G345" s="72" t="s">
        <v>914</v>
      </c>
      <c r="H345" s="74">
        <v>34.153860999999999</v>
      </c>
      <c r="I345" s="74">
        <v>-106.983847</v>
      </c>
      <c r="J345" s="72" t="s">
        <v>873</v>
      </c>
      <c r="K345" s="72" t="s">
        <v>880</v>
      </c>
      <c r="L345" s="72" t="s">
        <v>878</v>
      </c>
      <c r="M345" s="75" t="s">
        <v>4274</v>
      </c>
      <c r="N345" s="72" t="s">
        <v>3393</v>
      </c>
      <c r="O345" s="72" t="s">
        <v>4270</v>
      </c>
      <c r="P345" s="72" t="s">
        <v>4271</v>
      </c>
      <c r="Q345" s="72" t="s">
        <v>4272</v>
      </c>
      <c r="R345" s="76">
        <v>45</v>
      </c>
      <c r="AY345" s="76">
        <v>347</v>
      </c>
      <c r="BD345" s="77">
        <v>32.200000000000003</v>
      </c>
      <c r="BE345" s="76" t="s">
        <v>84</v>
      </c>
      <c r="BF345" s="76">
        <v>5.6</v>
      </c>
      <c r="BH345" s="76">
        <v>25.4</v>
      </c>
      <c r="BJ345" s="76">
        <v>8.4</v>
      </c>
      <c r="BN345" s="76">
        <v>2</v>
      </c>
      <c r="BO345" s="76">
        <v>14.4</v>
      </c>
      <c r="BR345" s="76">
        <v>75.5</v>
      </c>
      <c r="BW345" s="76">
        <v>2</v>
      </c>
      <c r="BX345" s="76">
        <v>212</v>
      </c>
      <c r="BY345" s="76">
        <v>1</v>
      </c>
      <c r="CA345" s="76">
        <v>8.4499999999999993</v>
      </c>
      <c r="CB345" s="76" t="s">
        <v>82</v>
      </c>
      <c r="CC345" s="76">
        <v>4.04</v>
      </c>
      <c r="CD345" s="76">
        <v>10</v>
      </c>
      <c r="CE345" s="76">
        <v>2</v>
      </c>
      <c r="CF345" s="76">
        <v>88.4</v>
      </c>
      <c r="CG345" s="76">
        <v>327</v>
      </c>
      <c r="CI345" s="76">
        <v>38</v>
      </c>
      <c r="CJ345" s="77">
        <v>84.8</v>
      </c>
      <c r="CK345" s="76">
        <v>12.45</v>
      </c>
      <c r="CL345" s="76">
        <v>59.4</v>
      </c>
      <c r="CM345" s="76">
        <v>15.95</v>
      </c>
      <c r="CN345" s="76">
        <v>5.07</v>
      </c>
      <c r="CO345" s="76">
        <v>17.75</v>
      </c>
      <c r="CP345" s="76">
        <v>2.84</v>
      </c>
      <c r="CQ345" s="76">
        <v>17.55</v>
      </c>
      <c r="CR345" s="76">
        <v>3.33</v>
      </c>
      <c r="CS345" s="76">
        <v>8.48</v>
      </c>
      <c r="CT345" s="76">
        <v>1.38</v>
      </c>
      <c r="CU345" s="76">
        <v>7.7</v>
      </c>
      <c r="CV345" s="76">
        <v>1.28</v>
      </c>
      <c r="CW345" s="72">
        <f t="shared" si="30"/>
        <v>275.97999999999996</v>
      </c>
    </row>
    <row r="346" spans="1:101" s="72" customFormat="1" x14ac:dyDescent="0.3">
      <c r="A346" s="22">
        <v>469512</v>
      </c>
      <c r="B346" s="22" t="s">
        <v>2912</v>
      </c>
      <c r="C346" s="72" t="s">
        <v>4268</v>
      </c>
      <c r="D346" s="72" t="s">
        <v>4269</v>
      </c>
      <c r="E346" s="73">
        <v>40611</v>
      </c>
      <c r="F346" s="73">
        <v>40674</v>
      </c>
      <c r="G346" s="72" t="s">
        <v>914</v>
      </c>
      <c r="H346" s="74">
        <v>34.153860999999999</v>
      </c>
      <c r="I346" s="74">
        <v>-106.983847</v>
      </c>
      <c r="J346" s="72" t="s">
        <v>873</v>
      </c>
      <c r="K346" s="72" t="s">
        <v>880</v>
      </c>
      <c r="L346" s="72" t="s">
        <v>878</v>
      </c>
      <c r="M346" s="75" t="s">
        <v>4274</v>
      </c>
      <c r="N346" s="72" t="s">
        <v>3393</v>
      </c>
      <c r="O346" s="72" t="s">
        <v>4270</v>
      </c>
      <c r="P346" s="72" t="s">
        <v>4271</v>
      </c>
      <c r="Q346" s="72" t="s">
        <v>4272</v>
      </c>
      <c r="R346" s="76">
        <v>50</v>
      </c>
      <c r="AY346" s="76">
        <v>383</v>
      </c>
      <c r="BD346" s="77">
        <v>33.6</v>
      </c>
      <c r="BE346" s="76" t="s">
        <v>84</v>
      </c>
      <c r="BF346" s="76">
        <v>4.72</v>
      </c>
      <c r="BH346" s="76">
        <v>25.9</v>
      </c>
      <c r="BJ346" s="76">
        <v>9.1</v>
      </c>
      <c r="BN346" s="76">
        <v>2</v>
      </c>
      <c r="BO346" s="76">
        <v>15.3</v>
      </c>
      <c r="BR346" s="76">
        <v>75.900000000000006</v>
      </c>
      <c r="BW346" s="76">
        <v>3</v>
      </c>
      <c r="BX346" s="76">
        <v>215</v>
      </c>
      <c r="BY346" s="76">
        <v>1</v>
      </c>
      <c r="CA346" s="76">
        <v>8.26</v>
      </c>
      <c r="CB346" s="76" t="s">
        <v>82</v>
      </c>
      <c r="CC346" s="76">
        <v>2.94</v>
      </c>
      <c r="CD346" s="76">
        <v>10</v>
      </c>
      <c r="CE346" s="76">
        <v>1</v>
      </c>
      <c r="CF346" s="76">
        <v>89.3</v>
      </c>
      <c r="CG346" s="76">
        <v>355</v>
      </c>
      <c r="CI346" s="76">
        <v>38.5</v>
      </c>
      <c r="CJ346" s="77">
        <v>85.7</v>
      </c>
      <c r="CK346" s="76">
        <v>12.45</v>
      </c>
      <c r="CL346" s="76">
        <v>59.2</v>
      </c>
      <c r="CM346" s="76">
        <v>15.9</v>
      </c>
      <c r="CN346" s="76">
        <v>5.05</v>
      </c>
      <c r="CO346" s="76">
        <v>17.649999999999999</v>
      </c>
      <c r="CP346" s="76">
        <v>2.8</v>
      </c>
      <c r="CQ346" s="76">
        <v>17.45</v>
      </c>
      <c r="CR346" s="76">
        <v>3.29</v>
      </c>
      <c r="CS346" s="76">
        <v>8.61</v>
      </c>
      <c r="CT346" s="76">
        <v>1.4</v>
      </c>
      <c r="CU346" s="76">
        <v>7.71</v>
      </c>
      <c r="CV346" s="76">
        <v>1.3</v>
      </c>
      <c r="CW346" s="72">
        <f t="shared" si="30"/>
        <v>277.01000000000005</v>
      </c>
    </row>
    <row r="347" spans="1:101" s="72" customFormat="1" x14ac:dyDescent="0.3">
      <c r="A347" s="22">
        <v>469513</v>
      </c>
      <c r="B347" s="22" t="s">
        <v>2912</v>
      </c>
      <c r="C347" s="72" t="s">
        <v>4268</v>
      </c>
      <c r="D347" s="72" t="s">
        <v>4269</v>
      </c>
      <c r="E347" s="73">
        <v>40611</v>
      </c>
      <c r="F347" s="73">
        <v>40674</v>
      </c>
      <c r="G347" s="72" t="s">
        <v>914</v>
      </c>
      <c r="H347" s="74">
        <v>34.153860999999999</v>
      </c>
      <c r="I347" s="74">
        <v>-106.983847</v>
      </c>
      <c r="J347" s="72" t="s">
        <v>873</v>
      </c>
      <c r="K347" s="72" t="s">
        <v>880</v>
      </c>
      <c r="L347" s="72" t="s">
        <v>878</v>
      </c>
      <c r="M347" s="75" t="s">
        <v>4274</v>
      </c>
      <c r="N347" s="72" t="s">
        <v>3393</v>
      </c>
      <c r="O347" s="72" t="s">
        <v>4270</v>
      </c>
      <c r="P347" s="72" t="s">
        <v>4271</v>
      </c>
      <c r="Q347" s="72" t="s">
        <v>4272</v>
      </c>
      <c r="R347" s="76">
        <v>55</v>
      </c>
      <c r="AY347" s="76">
        <v>374</v>
      </c>
      <c r="BD347" s="77">
        <v>32.9</v>
      </c>
      <c r="BE347" s="76" t="s">
        <v>84</v>
      </c>
      <c r="BF347" s="76">
        <v>4.8600000000000003</v>
      </c>
      <c r="BH347" s="76">
        <v>25.9</v>
      </c>
      <c r="BJ347" s="76">
        <v>9.5</v>
      </c>
      <c r="BN347" s="76">
        <v>2</v>
      </c>
      <c r="BO347" s="76">
        <v>14.7</v>
      </c>
      <c r="BR347" s="76">
        <v>76</v>
      </c>
      <c r="BW347" s="76">
        <v>2</v>
      </c>
      <c r="BX347" s="76">
        <v>216</v>
      </c>
      <c r="BY347" s="76">
        <v>1</v>
      </c>
      <c r="CA347" s="76">
        <v>7.9</v>
      </c>
      <c r="CB347" s="76" t="s">
        <v>82</v>
      </c>
      <c r="CC347" s="76">
        <v>3.01</v>
      </c>
      <c r="CD347" s="76">
        <v>10</v>
      </c>
      <c r="CE347" s="76">
        <v>1</v>
      </c>
      <c r="CF347" s="76">
        <v>89.8</v>
      </c>
      <c r="CG347" s="76">
        <v>385</v>
      </c>
      <c r="CI347" s="76">
        <v>38.1</v>
      </c>
      <c r="CJ347" s="77">
        <v>84.8</v>
      </c>
      <c r="CK347" s="76">
        <v>12.45</v>
      </c>
      <c r="CL347" s="76">
        <v>59.2</v>
      </c>
      <c r="CM347" s="76">
        <v>15.95</v>
      </c>
      <c r="CN347" s="76">
        <v>4.96</v>
      </c>
      <c r="CO347" s="76">
        <v>17.2</v>
      </c>
      <c r="CP347" s="76">
        <v>2.8</v>
      </c>
      <c r="CQ347" s="76">
        <v>17.25</v>
      </c>
      <c r="CR347" s="76">
        <v>3.22</v>
      </c>
      <c r="CS347" s="76">
        <v>8.4600000000000009</v>
      </c>
      <c r="CT347" s="76">
        <v>1.38</v>
      </c>
      <c r="CU347" s="76">
        <v>7.71</v>
      </c>
      <c r="CV347" s="76">
        <v>1.3</v>
      </c>
      <c r="CW347" s="72">
        <f t="shared" si="30"/>
        <v>274.77999999999997</v>
      </c>
    </row>
    <row r="348" spans="1:101" s="72" customFormat="1" x14ac:dyDescent="0.3">
      <c r="A348" s="22">
        <v>469514</v>
      </c>
      <c r="B348" s="22" t="s">
        <v>2912</v>
      </c>
      <c r="C348" s="72" t="s">
        <v>4268</v>
      </c>
      <c r="D348" s="72" t="s">
        <v>4269</v>
      </c>
      <c r="E348" s="73">
        <v>40611</v>
      </c>
      <c r="F348" s="73">
        <v>40674</v>
      </c>
      <c r="G348" s="72" t="s">
        <v>914</v>
      </c>
      <c r="H348" s="74">
        <v>34.153860999999999</v>
      </c>
      <c r="I348" s="74">
        <v>-106.983847</v>
      </c>
      <c r="J348" s="72" t="s">
        <v>873</v>
      </c>
      <c r="K348" s="72" t="s">
        <v>880</v>
      </c>
      <c r="L348" s="72" t="s">
        <v>878</v>
      </c>
      <c r="M348" s="75" t="s">
        <v>4274</v>
      </c>
      <c r="N348" s="72" t="s">
        <v>3393</v>
      </c>
      <c r="O348" s="72" t="s">
        <v>4270</v>
      </c>
      <c r="P348" s="72" t="s">
        <v>4271</v>
      </c>
      <c r="Q348" s="72" t="s">
        <v>4272</v>
      </c>
      <c r="R348" s="76">
        <v>60</v>
      </c>
      <c r="AY348" s="76">
        <v>358</v>
      </c>
      <c r="BD348" s="77">
        <v>33.4</v>
      </c>
      <c r="BE348" s="76" t="s">
        <v>84</v>
      </c>
      <c r="BF348" s="76">
        <v>4.75</v>
      </c>
      <c r="BH348" s="76">
        <v>25.9</v>
      </c>
      <c r="BJ348" s="76">
        <v>9.6999999999999993</v>
      </c>
      <c r="BN348" s="76" t="s">
        <v>123</v>
      </c>
      <c r="BO348" s="76">
        <v>15.1</v>
      </c>
      <c r="BR348" s="76">
        <v>73.900000000000006</v>
      </c>
      <c r="BW348" s="76">
        <v>2</v>
      </c>
      <c r="BX348" s="76">
        <v>221</v>
      </c>
      <c r="BY348" s="76">
        <v>1.1000000000000001</v>
      </c>
      <c r="CA348" s="76">
        <v>8.27</v>
      </c>
      <c r="CB348" s="76" t="s">
        <v>82</v>
      </c>
      <c r="CC348" s="76">
        <v>3.02</v>
      </c>
      <c r="CD348" s="76">
        <v>10</v>
      </c>
      <c r="CE348" s="76">
        <v>1</v>
      </c>
      <c r="CF348" s="76">
        <v>91.2</v>
      </c>
      <c r="CG348" s="76">
        <v>389</v>
      </c>
      <c r="CI348" s="76">
        <v>38.9</v>
      </c>
      <c r="CJ348" s="77">
        <v>87.2</v>
      </c>
      <c r="CK348" s="76">
        <v>12.75</v>
      </c>
      <c r="CL348" s="76">
        <v>60.6</v>
      </c>
      <c r="CM348" s="76">
        <v>16.5</v>
      </c>
      <c r="CN348" s="76">
        <v>5.05</v>
      </c>
      <c r="CO348" s="76">
        <v>17.7</v>
      </c>
      <c r="CP348" s="76">
        <v>2.85</v>
      </c>
      <c r="CQ348" s="76">
        <v>17.7</v>
      </c>
      <c r="CR348" s="76">
        <v>3.31</v>
      </c>
      <c r="CS348" s="76">
        <v>8.59</v>
      </c>
      <c r="CT348" s="76">
        <v>1.42</v>
      </c>
      <c r="CU348" s="76">
        <v>7.84</v>
      </c>
      <c r="CV348" s="76">
        <v>1.32</v>
      </c>
      <c r="CW348" s="72">
        <f t="shared" si="30"/>
        <v>281.72999999999996</v>
      </c>
    </row>
    <row r="349" spans="1:101" s="72" customFormat="1" x14ac:dyDescent="0.3">
      <c r="A349" s="22">
        <v>469601</v>
      </c>
      <c r="B349" s="22" t="s">
        <v>2912</v>
      </c>
      <c r="C349" s="72" t="s">
        <v>4268</v>
      </c>
      <c r="D349" s="72" t="s">
        <v>4269</v>
      </c>
      <c r="E349" s="73">
        <v>40611</v>
      </c>
      <c r="F349" s="73">
        <v>40674</v>
      </c>
      <c r="G349" s="72" t="s">
        <v>914</v>
      </c>
      <c r="H349" s="74">
        <v>34.153860999999999</v>
      </c>
      <c r="I349" s="74">
        <v>-106.983847</v>
      </c>
      <c r="J349" s="72" t="s">
        <v>873</v>
      </c>
      <c r="K349" s="72" t="s">
        <v>880</v>
      </c>
      <c r="L349" s="72" t="s">
        <v>878</v>
      </c>
      <c r="M349" s="75" t="s">
        <v>4275</v>
      </c>
      <c r="N349" s="72" t="s">
        <v>3393</v>
      </c>
      <c r="O349" s="72" t="s">
        <v>4270</v>
      </c>
      <c r="P349" s="72" t="s">
        <v>4271</v>
      </c>
      <c r="Q349" s="72" t="s">
        <v>4272</v>
      </c>
      <c r="R349" s="76">
        <v>65</v>
      </c>
      <c r="AY349" s="76">
        <v>412</v>
      </c>
      <c r="BD349" s="77">
        <v>37.799999999999997</v>
      </c>
      <c r="BE349" s="76" t="s">
        <v>84</v>
      </c>
      <c r="BF349" s="76">
        <v>7.72</v>
      </c>
      <c r="BH349" s="76">
        <v>25</v>
      </c>
      <c r="BJ349" s="76">
        <v>7.2</v>
      </c>
      <c r="BN349" s="76" t="s">
        <v>123</v>
      </c>
      <c r="BO349" s="76">
        <v>11.8</v>
      </c>
      <c r="BR349" s="76">
        <v>66.900000000000006</v>
      </c>
      <c r="BW349" s="76">
        <v>2</v>
      </c>
      <c r="BX349" s="76">
        <v>199.5</v>
      </c>
      <c r="BY349" s="76">
        <v>0.8</v>
      </c>
      <c r="CA349" s="76">
        <v>5.08</v>
      </c>
      <c r="CB349" s="76" t="s">
        <v>82</v>
      </c>
      <c r="CC349" s="76">
        <v>1.77</v>
      </c>
      <c r="CD349" s="76">
        <v>16</v>
      </c>
      <c r="CE349" s="76">
        <v>1</v>
      </c>
      <c r="CF349" s="76">
        <v>81.5</v>
      </c>
      <c r="CG349" s="76">
        <v>286</v>
      </c>
      <c r="CI349" s="76">
        <v>34.5</v>
      </c>
      <c r="CJ349" s="77">
        <v>76.8</v>
      </c>
      <c r="CK349" s="76">
        <v>11.15</v>
      </c>
      <c r="CL349" s="76">
        <v>53.6</v>
      </c>
      <c r="CM349" s="76">
        <v>14.5</v>
      </c>
      <c r="CN349" s="76">
        <v>4.5199999999999996</v>
      </c>
      <c r="CO349" s="76">
        <v>15.65</v>
      </c>
      <c r="CP349" s="76">
        <v>2.5299999999999998</v>
      </c>
      <c r="CQ349" s="76">
        <v>15.65</v>
      </c>
      <c r="CR349" s="76">
        <v>2.94</v>
      </c>
      <c r="CS349" s="76">
        <v>7.54</v>
      </c>
      <c r="CT349" s="76">
        <v>1.23</v>
      </c>
      <c r="CU349" s="76">
        <v>7.09</v>
      </c>
      <c r="CV349" s="76">
        <v>1.19</v>
      </c>
      <c r="CW349" s="72">
        <f t="shared" si="30"/>
        <v>248.89000000000001</v>
      </c>
    </row>
    <row r="350" spans="1:101" s="72" customFormat="1" x14ac:dyDescent="0.3">
      <c r="A350" s="22">
        <v>469602</v>
      </c>
      <c r="B350" s="22" t="s">
        <v>2912</v>
      </c>
      <c r="C350" s="72" t="s">
        <v>4268</v>
      </c>
      <c r="D350" s="72" t="s">
        <v>4269</v>
      </c>
      <c r="E350" s="73">
        <v>40611</v>
      </c>
      <c r="F350" s="73">
        <v>40674</v>
      </c>
      <c r="G350" s="72" t="s">
        <v>914</v>
      </c>
      <c r="H350" s="74">
        <v>34.153860999999999</v>
      </c>
      <c r="I350" s="74">
        <v>-106.983847</v>
      </c>
      <c r="J350" s="72" t="s">
        <v>873</v>
      </c>
      <c r="K350" s="72" t="s">
        <v>880</v>
      </c>
      <c r="L350" s="72" t="s">
        <v>878</v>
      </c>
      <c r="M350" s="75" t="s">
        <v>4276</v>
      </c>
      <c r="N350" s="72" t="s">
        <v>3393</v>
      </c>
      <c r="O350" s="72" t="s">
        <v>4270</v>
      </c>
      <c r="P350" s="72" t="s">
        <v>4271</v>
      </c>
      <c r="Q350" s="72" t="s">
        <v>4272</v>
      </c>
      <c r="R350" s="76">
        <v>70</v>
      </c>
      <c r="AY350" s="76">
        <v>471</v>
      </c>
      <c r="BD350" s="77">
        <v>38.200000000000003</v>
      </c>
      <c r="BE350" s="76" t="s">
        <v>84</v>
      </c>
      <c r="BF350" s="76">
        <v>6.89</v>
      </c>
      <c r="BH350" s="76">
        <v>25.5</v>
      </c>
      <c r="BJ350" s="76">
        <v>7.8</v>
      </c>
      <c r="BN350" s="76" t="s">
        <v>123</v>
      </c>
      <c r="BO350" s="76">
        <v>11.7</v>
      </c>
      <c r="BR350" s="76">
        <v>70.099999999999994</v>
      </c>
      <c r="BW350" s="76">
        <v>2</v>
      </c>
      <c r="BX350" s="76">
        <v>209</v>
      </c>
      <c r="BY350" s="76">
        <v>0.8</v>
      </c>
      <c r="CA350" s="76">
        <v>4.8099999999999996</v>
      </c>
      <c r="CB350" s="76" t="s">
        <v>82</v>
      </c>
      <c r="CC350" s="76">
        <v>2.0299999999999998</v>
      </c>
      <c r="CD350" s="76">
        <v>16</v>
      </c>
      <c r="CE350" s="76">
        <v>1</v>
      </c>
      <c r="CF350" s="76">
        <v>82.5</v>
      </c>
      <c r="CG350" s="76">
        <v>308</v>
      </c>
      <c r="CI350" s="76">
        <v>35.4</v>
      </c>
      <c r="CJ350" s="77">
        <v>77.400000000000006</v>
      </c>
      <c r="CK350" s="76">
        <v>11.15</v>
      </c>
      <c r="CL350" s="76">
        <v>53</v>
      </c>
      <c r="CM350" s="76">
        <v>14.5</v>
      </c>
      <c r="CN350" s="76">
        <v>4.54</v>
      </c>
      <c r="CO350" s="76">
        <v>15.8</v>
      </c>
      <c r="CP350" s="76">
        <v>2.5099999999999998</v>
      </c>
      <c r="CQ350" s="76">
        <v>15.8</v>
      </c>
      <c r="CR350" s="76">
        <v>2.9</v>
      </c>
      <c r="CS350" s="76">
        <v>7.7</v>
      </c>
      <c r="CT350" s="76">
        <v>1.27</v>
      </c>
      <c r="CU350" s="76">
        <v>6.92</v>
      </c>
      <c r="CV350" s="76">
        <v>1.18</v>
      </c>
      <c r="CW350" s="72">
        <f t="shared" si="30"/>
        <v>250.07000000000002</v>
      </c>
    </row>
    <row r="351" spans="1:101" s="72" customFormat="1" x14ac:dyDescent="0.3">
      <c r="A351" s="22">
        <v>469603</v>
      </c>
      <c r="B351" s="22" t="s">
        <v>2912</v>
      </c>
      <c r="C351" s="72" t="s">
        <v>4268</v>
      </c>
      <c r="D351" s="72" t="s">
        <v>4269</v>
      </c>
      <c r="E351" s="73">
        <v>40611</v>
      </c>
      <c r="F351" s="73">
        <v>40674</v>
      </c>
      <c r="G351" s="72" t="s">
        <v>914</v>
      </c>
      <c r="H351" s="74">
        <v>34.153860999999999</v>
      </c>
      <c r="I351" s="74">
        <v>-106.983847</v>
      </c>
      <c r="J351" s="72" t="s">
        <v>873</v>
      </c>
      <c r="K351" s="72" t="s">
        <v>880</v>
      </c>
      <c r="L351" s="72" t="s">
        <v>878</v>
      </c>
      <c r="M351" s="75" t="s">
        <v>4277</v>
      </c>
      <c r="N351" s="72" t="s">
        <v>3393</v>
      </c>
      <c r="O351" s="72" t="s">
        <v>4270</v>
      </c>
      <c r="P351" s="72" t="s">
        <v>4271</v>
      </c>
      <c r="Q351" s="72" t="s">
        <v>4272</v>
      </c>
      <c r="R351" s="76">
        <v>75</v>
      </c>
      <c r="AY351" s="76">
        <v>533</v>
      </c>
      <c r="BD351" s="77">
        <v>39.9</v>
      </c>
      <c r="BE351" s="76" t="s">
        <v>84</v>
      </c>
      <c r="BF351" s="76">
        <v>5.38</v>
      </c>
      <c r="BH351" s="76">
        <v>25.8</v>
      </c>
      <c r="BJ351" s="76">
        <v>7</v>
      </c>
      <c r="BN351" s="76" t="s">
        <v>123</v>
      </c>
      <c r="BO351" s="76">
        <v>11.8</v>
      </c>
      <c r="BR351" s="76">
        <v>71.2</v>
      </c>
      <c r="BW351" s="76">
        <v>2</v>
      </c>
      <c r="BX351" s="76">
        <v>206</v>
      </c>
      <c r="BY351" s="76">
        <v>0.8</v>
      </c>
      <c r="CA351" s="76">
        <v>4.93</v>
      </c>
      <c r="CB351" s="76" t="s">
        <v>82</v>
      </c>
      <c r="CC351" s="76">
        <v>1.68</v>
      </c>
      <c r="CD351" s="76">
        <v>16</v>
      </c>
      <c r="CE351" s="76">
        <v>1</v>
      </c>
      <c r="CF351" s="76">
        <v>83.4</v>
      </c>
      <c r="CG351" s="76">
        <v>282</v>
      </c>
      <c r="CI351" s="76">
        <v>36.4</v>
      </c>
      <c r="CJ351" s="77">
        <v>80.400000000000006</v>
      </c>
      <c r="CK351" s="76">
        <v>11.6</v>
      </c>
      <c r="CL351" s="76">
        <v>55.6</v>
      </c>
      <c r="CM351" s="76">
        <v>15</v>
      </c>
      <c r="CN351" s="76">
        <v>4.5999999999999996</v>
      </c>
      <c r="CO351" s="76">
        <v>16.399999999999999</v>
      </c>
      <c r="CP351" s="76">
        <v>2.58</v>
      </c>
      <c r="CQ351" s="76">
        <v>16.05</v>
      </c>
      <c r="CR351" s="76">
        <v>2.97</v>
      </c>
      <c r="CS351" s="76">
        <v>7.82</v>
      </c>
      <c r="CT351" s="76">
        <v>1.28</v>
      </c>
      <c r="CU351" s="76">
        <v>7.08</v>
      </c>
      <c r="CV351" s="76">
        <v>1.19</v>
      </c>
      <c r="CW351" s="72">
        <f t="shared" si="30"/>
        <v>258.97000000000003</v>
      </c>
    </row>
    <row r="352" spans="1:101" s="72" customFormat="1" x14ac:dyDescent="0.3">
      <c r="A352" s="22">
        <v>469604</v>
      </c>
      <c r="B352" s="22" t="s">
        <v>2912</v>
      </c>
      <c r="C352" s="72" t="s">
        <v>4268</v>
      </c>
      <c r="D352" s="72" t="s">
        <v>4269</v>
      </c>
      <c r="E352" s="73">
        <v>40611</v>
      </c>
      <c r="F352" s="73">
        <v>40674</v>
      </c>
      <c r="G352" s="72" t="s">
        <v>914</v>
      </c>
      <c r="H352" s="74">
        <v>34.153860999999999</v>
      </c>
      <c r="I352" s="74">
        <v>-106.983847</v>
      </c>
      <c r="J352" s="72" t="s">
        <v>873</v>
      </c>
      <c r="K352" s="72" t="s">
        <v>880</v>
      </c>
      <c r="L352" s="72" t="s">
        <v>878</v>
      </c>
      <c r="M352" s="75" t="s">
        <v>4278</v>
      </c>
      <c r="N352" s="72" t="s">
        <v>3393</v>
      </c>
      <c r="O352" s="72" t="s">
        <v>4270</v>
      </c>
      <c r="P352" s="72" t="s">
        <v>4271</v>
      </c>
      <c r="Q352" s="72" t="s">
        <v>4272</v>
      </c>
      <c r="R352" s="76">
        <v>80</v>
      </c>
      <c r="AY352" s="76">
        <v>520</v>
      </c>
      <c r="BD352" s="77">
        <v>40.299999999999997</v>
      </c>
      <c r="BE352" s="76">
        <v>10</v>
      </c>
      <c r="BF352" s="76">
        <v>5.91</v>
      </c>
      <c r="BH352" s="76">
        <v>25.8</v>
      </c>
      <c r="BJ352" s="76">
        <v>7.3</v>
      </c>
      <c r="BN352" s="76" t="s">
        <v>123</v>
      </c>
      <c r="BO352" s="76">
        <v>12.1</v>
      </c>
      <c r="BR352" s="76">
        <v>71</v>
      </c>
      <c r="BW352" s="76">
        <v>2</v>
      </c>
      <c r="BX352" s="76">
        <v>206</v>
      </c>
      <c r="BY352" s="76">
        <v>0.9</v>
      </c>
      <c r="CA352" s="76">
        <v>4.5999999999999996</v>
      </c>
      <c r="CB352" s="76" t="s">
        <v>82</v>
      </c>
      <c r="CC352" s="76">
        <v>1.71</v>
      </c>
      <c r="CD352" s="76">
        <v>16</v>
      </c>
      <c r="CE352" s="76">
        <v>1</v>
      </c>
      <c r="CF352" s="76">
        <v>84.6</v>
      </c>
      <c r="CG352" s="76">
        <v>291</v>
      </c>
      <c r="CI352" s="76">
        <v>36.6</v>
      </c>
      <c r="CJ352" s="77">
        <v>79.7</v>
      </c>
      <c r="CK352" s="76">
        <v>11.65</v>
      </c>
      <c r="CL352" s="76">
        <v>55.9</v>
      </c>
      <c r="CM352" s="76">
        <v>15.15</v>
      </c>
      <c r="CN352" s="76">
        <v>4.49</v>
      </c>
      <c r="CO352" s="76">
        <v>16.100000000000001</v>
      </c>
      <c r="CP352" s="76">
        <v>2.63</v>
      </c>
      <c r="CQ352" s="76">
        <v>16.3</v>
      </c>
      <c r="CR352" s="76">
        <v>3.05</v>
      </c>
      <c r="CS352" s="76">
        <v>8</v>
      </c>
      <c r="CT352" s="76">
        <v>1.3</v>
      </c>
      <c r="CU352" s="76">
        <v>7.19</v>
      </c>
      <c r="CV352" s="76">
        <v>1.21</v>
      </c>
      <c r="CW352" s="72">
        <f t="shared" si="30"/>
        <v>259.27000000000004</v>
      </c>
    </row>
    <row r="353" spans="1:101" s="72" customFormat="1" x14ac:dyDescent="0.3">
      <c r="A353" s="22">
        <v>469605</v>
      </c>
      <c r="B353" s="22" t="s">
        <v>2912</v>
      </c>
      <c r="C353" s="72" t="s">
        <v>4268</v>
      </c>
      <c r="D353" s="72" t="s">
        <v>4269</v>
      </c>
      <c r="E353" s="73">
        <v>40611</v>
      </c>
      <c r="F353" s="73">
        <v>40674</v>
      </c>
      <c r="G353" s="72" t="s">
        <v>914</v>
      </c>
      <c r="H353" s="74">
        <v>34.153860999999999</v>
      </c>
      <c r="I353" s="74">
        <v>-106.983847</v>
      </c>
      <c r="J353" s="72" t="s">
        <v>873</v>
      </c>
      <c r="K353" s="72" t="s">
        <v>880</v>
      </c>
      <c r="L353" s="72" t="s">
        <v>878</v>
      </c>
      <c r="M353" s="75" t="s">
        <v>4276</v>
      </c>
      <c r="N353" s="72" t="s">
        <v>3393</v>
      </c>
      <c r="O353" s="72" t="s">
        <v>4270</v>
      </c>
      <c r="P353" s="72" t="s">
        <v>4271</v>
      </c>
      <c r="Q353" s="72" t="s">
        <v>4272</v>
      </c>
      <c r="R353" s="76">
        <v>85</v>
      </c>
      <c r="AY353" s="76">
        <v>462</v>
      </c>
      <c r="BD353" s="78">
        <v>38</v>
      </c>
      <c r="BE353" s="76" t="s">
        <v>84</v>
      </c>
      <c r="BF353" s="76">
        <v>4.4800000000000004</v>
      </c>
      <c r="BH353" s="76">
        <v>26</v>
      </c>
      <c r="BJ353" s="76">
        <v>7.1</v>
      </c>
      <c r="BN353" s="76" t="s">
        <v>123</v>
      </c>
      <c r="BO353" s="76">
        <v>11.9</v>
      </c>
      <c r="BR353" s="76">
        <v>69.099999999999994</v>
      </c>
      <c r="BW353" s="76">
        <v>2</v>
      </c>
      <c r="BX353" s="76">
        <v>222</v>
      </c>
      <c r="BY353" s="76">
        <v>0.8</v>
      </c>
      <c r="CA353" s="76">
        <v>4.3099999999999996</v>
      </c>
      <c r="CB353" s="76" t="s">
        <v>82</v>
      </c>
      <c r="CC353" s="76">
        <v>1.45</v>
      </c>
      <c r="CD353" s="76">
        <v>26</v>
      </c>
      <c r="CE353" s="76">
        <v>1</v>
      </c>
      <c r="CF353" s="76">
        <v>86.8</v>
      </c>
      <c r="CG353" s="76">
        <v>283</v>
      </c>
      <c r="CI353" s="76">
        <v>37.1</v>
      </c>
      <c r="CJ353" s="77">
        <v>83.1</v>
      </c>
      <c r="CK353" s="76">
        <v>1.95</v>
      </c>
      <c r="CL353" s="76">
        <v>57</v>
      </c>
      <c r="CM353" s="76">
        <v>15.25</v>
      </c>
      <c r="CN353" s="76">
        <v>4.66</v>
      </c>
      <c r="CO353" s="76">
        <v>16.399999999999999</v>
      </c>
      <c r="CP353" s="76">
        <v>2.66</v>
      </c>
      <c r="CQ353" s="76">
        <v>16.55</v>
      </c>
      <c r="CR353" s="76">
        <v>3.06</v>
      </c>
      <c r="CS353" s="76">
        <v>7.96</v>
      </c>
      <c r="CT353" s="76">
        <v>1.3</v>
      </c>
      <c r="CU353" s="76">
        <v>7.21</v>
      </c>
      <c r="CV353" s="76">
        <v>1.19</v>
      </c>
      <c r="CW353" s="72">
        <f t="shared" si="30"/>
        <v>255.39000000000001</v>
      </c>
    </row>
    <row r="354" spans="1:101" s="72" customFormat="1" x14ac:dyDescent="0.3">
      <c r="A354" s="22">
        <v>469606</v>
      </c>
      <c r="B354" s="22" t="s">
        <v>2912</v>
      </c>
      <c r="C354" s="72" t="s">
        <v>4268</v>
      </c>
      <c r="D354" s="72" t="s">
        <v>4269</v>
      </c>
      <c r="E354" s="73">
        <v>40611</v>
      </c>
      <c r="F354" s="73">
        <v>40674</v>
      </c>
      <c r="G354" s="72" t="s">
        <v>914</v>
      </c>
      <c r="H354" s="74">
        <v>34.153860999999999</v>
      </c>
      <c r="I354" s="74">
        <v>-106.983847</v>
      </c>
      <c r="J354" s="72" t="s">
        <v>873</v>
      </c>
      <c r="K354" s="72" t="s">
        <v>880</v>
      </c>
      <c r="L354" s="72" t="s">
        <v>878</v>
      </c>
      <c r="M354" s="75" t="s">
        <v>4277</v>
      </c>
      <c r="N354" s="72" t="s">
        <v>3393</v>
      </c>
      <c r="O354" s="72" t="s">
        <v>4270</v>
      </c>
      <c r="P354" s="72" t="s">
        <v>4271</v>
      </c>
      <c r="Q354" s="72" t="s">
        <v>4272</v>
      </c>
      <c r="R354" s="76">
        <v>90</v>
      </c>
      <c r="AY354" s="76">
        <v>480</v>
      </c>
      <c r="BD354" s="77">
        <v>37.1</v>
      </c>
      <c r="BE354" s="76" t="s">
        <v>84</v>
      </c>
      <c r="BF354" s="76">
        <v>7.64</v>
      </c>
      <c r="BH354" s="76">
        <v>25.6</v>
      </c>
      <c r="BJ354" s="76">
        <v>8.1</v>
      </c>
      <c r="BN354" s="76" t="s">
        <v>123</v>
      </c>
      <c r="BO354" s="76">
        <v>12.5</v>
      </c>
      <c r="BR354" s="76">
        <v>67.3</v>
      </c>
      <c r="BW354" s="76">
        <v>2</v>
      </c>
      <c r="BX354" s="76">
        <v>208</v>
      </c>
      <c r="BY354" s="76">
        <v>0.9</v>
      </c>
      <c r="CA354" s="76">
        <v>4.34</v>
      </c>
      <c r="CB354" s="76" t="s">
        <v>82</v>
      </c>
      <c r="CC354" s="76">
        <v>2.04</v>
      </c>
      <c r="CD354" s="76">
        <v>19</v>
      </c>
      <c r="CE354" s="76">
        <v>2</v>
      </c>
      <c r="CF354" s="76">
        <v>84.2</v>
      </c>
      <c r="CG354" s="76">
        <v>323</v>
      </c>
      <c r="CI354" s="76">
        <v>36.5</v>
      </c>
      <c r="CJ354" s="77">
        <v>79.900000000000006</v>
      </c>
      <c r="CK354" s="76">
        <v>11.65</v>
      </c>
      <c r="CL354" s="76">
        <v>55.1</v>
      </c>
      <c r="CM354" s="76">
        <v>15</v>
      </c>
      <c r="CN354" s="76">
        <v>4.43</v>
      </c>
      <c r="CO354" s="76">
        <v>16.399999999999999</v>
      </c>
      <c r="CP354" s="76">
        <v>2.59</v>
      </c>
      <c r="CQ354" s="76">
        <v>16</v>
      </c>
      <c r="CR354" s="76">
        <v>3.03</v>
      </c>
      <c r="CS354" s="76">
        <v>7.85</v>
      </c>
      <c r="CT354" s="76">
        <v>1.3</v>
      </c>
      <c r="CU354" s="76">
        <v>7.14</v>
      </c>
      <c r="CV354" s="76">
        <v>1.2</v>
      </c>
      <c r="CW354" s="72">
        <f t="shared" si="30"/>
        <v>258.09000000000003</v>
      </c>
    </row>
    <row r="355" spans="1:101" s="72" customFormat="1" x14ac:dyDescent="0.3">
      <c r="A355" s="22">
        <v>469607</v>
      </c>
      <c r="B355" s="22" t="s">
        <v>2912</v>
      </c>
      <c r="C355" s="72" t="s">
        <v>4268</v>
      </c>
      <c r="D355" s="72" t="s">
        <v>4269</v>
      </c>
      <c r="E355" s="73">
        <v>40611</v>
      </c>
      <c r="F355" s="73">
        <v>40674</v>
      </c>
      <c r="G355" s="72" t="s">
        <v>914</v>
      </c>
      <c r="H355" s="74">
        <v>34.153860999999999</v>
      </c>
      <c r="I355" s="74">
        <v>-106.983847</v>
      </c>
      <c r="J355" s="72" t="s">
        <v>873</v>
      </c>
      <c r="K355" s="72" t="s">
        <v>880</v>
      </c>
      <c r="L355" s="72" t="s">
        <v>878</v>
      </c>
      <c r="M355" s="75" t="s">
        <v>4278</v>
      </c>
      <c r="N355" s="72" t="s">
        <v>3393</v>
      </c>
      <c r="O355" s="72" t="s">
        <v>4270</v>
      </c>
      <c r="P355" s="72" t="s">
        <v>4271</v>
      </c>
      <c r="Q355" s="72" t="s">
        <v>4272</v>
      </c>
      <c r="R355" s="76">
        <v>95</v>
      </c>
      <c r="AY355" s="76">
        <v>451</v>
      </c>
      <c r="BD355" s="77">
        <v>40.799999999999997</v>
      </c>
      <c r="BE355" s="76" t="s">
        <v>84</v>
      </c>
      <c r="BF355" s="76">
        <v>4.75</v>
      </c>
      <c r="BH355" s="76">
        <v>25.8</v>
      </c>
      <c r="BJ355" s="76">
        <v>7.2</v>
      </c>
      <c r="BN355" s="76">
        <v>2</v>
      </c>
      <c r="BO355" s="76">
        <v>12.3</v>
      </c>
      <c r="BR355" s="76">
        <v>66.3</v>
      </c>
      <c r="BW355" s="76">
        <v>2</v>
      </c>
      <c r="BX355" s="76">
        <v>195.5</v>
      </c>
      <c r="BY355" s="76">
        <v>0.9</v>
      </c>
      <c r="CA355" s="76">
        <v>4.2</v>
      </c>
      <c r="CB355" s="76" t="s">
        <v>82</v>
      </c>
      <c r="CC355" s="76">
        <v>2.21</v>
      </c>
      <c r="CD355" s="76">
        <v>16</v>
      </c>
      <c r="CE355" s="76">
        <v>2</v>
      </c>
      <c r="CF355" s="76">
        <v>79.900000000000006</v>
      </c>
      <c r="CG355" s="76">
        <v>287</v>
      </c>
      <c r="CI355" s="76">
        <v>33.799999999999997</v>
      </c>
      <c r="CJ355" s="77">
        <v>73.400000000000006</v>
      </c>
      <c r="CK355" s="76">
        <v>10.75</v>
      </c>
      <c r="CL355" s="76">
        <v>50.3</v>
      </c>
      <c r="CM355" s="76">
        <v>13.8</v>
      </c>
      <c r="CN355" s="76">
        <v>4.43</v>
      </c>
      <c r="CO355" s="76">
        <v>15.05</v>
      </c>
      <c r="CP355" s="76">
        <v>2.4300000000000002</v>
      </c>
      <c r="CQ355" s="76">
        <v>15.15</v>
      </c>
      <c r="CR355" s="76">
        <v>2.89</v>
      </c>
      <c r="CS355" s="76">
        <v>7.56</v>
      </c>
      <c r="CT355" s="76">
        <v>1.25</v>
      </c>
      <c r="CU355" s="76">
        <v>7.12</v>
      </c>
      <c r="CV355" s="76">
        <v>1.21</v>
      </c>
      <c r="CW355" s="72">
        <f t="shared" si="30"/>
        <v>239.14000000000004</v>
      </c>
    </row>
    <row r="356" spans="1:101" s="72" customFormat="1" x14ac:dyDescent="0.3">
      <c r="A356" s="22">
        <v>469608</v>
      </c>
      <c r="B356" s="22" t="s">
        <v>2912</v>
      </c>
      <c r="C356" s="72" t="s">
        <v>4268</v>
      </c>
      <c r="D356" s="72" t="s">
        <v>4269</v>
      </c>
      <c r="E356" s="73">
        <v>40611</v>
      </c>
      <c r="F356" s="73">
        <v>40674</v>
      </c>
      <c r="G356" s="72" t="s">
        <v>914</v>
      </c>
      <c r="H356" s="74">
        <v>34.153860999999999</v>
      </c>
      <c r="I356" s="74">
        <v>-106.983847</v>
      </c>
      <c r="J356" s="72" t="s">
        <v>873</v>
      </c>
      <c r="K356" s="72" t="s">
        <v>880</v>
      </c>
      <c r="L356" s="72" t="s">
        <v>878</v>
      </c>
      <c r="M356" s="75" t="s">
        <v>4278</v>
      </c>
      <c r="N356" s="72" t="s">
        <v>3393</v>
      </c>
      <c r="O356" s="72" t="s">
        <v>4270</v>
      </c>
      <c r="P356" s="72" t="s">
        <v>4271</v>
      </c>
      <c r="Q356" s="72" t="s">
        <v>4272</v>
      </c>
      <c r="R356" s="76">
        <v>100</v>
      </c>
      <c r="AY356" s="76">
        <v>428</v>
      </c>
      <c r="BD356" s="77">
        <v>39.4</v>
      </c>
      <c r="BE356" s="76" t="s">
        <v>84</v>
      </c>
      <c r="BF356" s="76">
        <v>8.5</v>
      </c>
      <c r="BH356" s="76">
        <v>24.1</v>
      </c>
      <c r="BJ356" s="76">
        <v>7.3</v>
      </c>
      <c r="BN356" s="76" t="s">
        <v>123</v>
      </c>
      <c r="BO356" s="76">
        <v>12.1</v>
      </c>
      <c r="BR356" s="76">
        <v>74.7</v>
      </c>
      <c r="BW356" s="76">
        <v>2</v>
      </c>
      <c r="BX356" s="76">
        <v>202</v>
      </c>
      <c r="BY356" s="76">
        <v>0.8</v>
      </c>
      <c r="CA356" s="76">
        <v>4.37</v>
      </c>
      <c r="CB356" s="76" t="s">
        <v>82</v>
      </c>
      <c r="CC356" s="76">
        <v>2.59</v>
      </c>
      <c r="CD356" s="76">
        <v>17</v>
      </c>
      <c r="CE356" s="76">
        <v>3</v>
      </c>
      <c r="CF356" s="76">
        <v>80.3</v>
      </c>
      <c r="CG356" s="76">
        <v>290</v>
      </c>
      <c r="CI356" s="76">
        <v>34.5</v>
      </c>
      <c r="CJ356" s="77">
        <v>74.599999999999994</v>
      </c>
      <c r="CK356" s="76">
        <v>10.85</v>
      </c>
      <c r="CL356" s="76">
        <v>52.2</v>
      </c>
      <c r="CM356" s="76">
        <v>14.2</v>
      </c>
      <c r="CN356" s="76">
        <v>4.45</v>
      </c>
      <c r="CO356" s="76">
        <v>15.2</v>
      </c>
      <c r="CP356" s="76">
        <v>2.4500000000000002</v>
      </c>
      <c r="CQ356" s="76">
        <v>15.15</v>
      </c>
      <c r="CR356" s="76">
        <v>2.82</v>
      </c>
      <c r="CS356" s="76">
        <v>7.5</v>
      </c>
      <c r="CT356" s="76">
        <v>1.27</v>
      </c>
      <c r="CU356" s="76">
        <v>6.91</v>
      </c>
      <c r="CV356" s="76">
        <v>1.2</v>
      </c>
      <c r="CW356" s="72">
        <f t="shared" si="30"/>
        <v>243.29999999999993</v>
      </c>
    </row>
    <row r="357" spans="1:101" s="72" customFormat="1" x14ac:dyDescent="0.3">
      <c r="A357" s="22">
        <v>469609</v>
      </c>
      <c r="B357" s="22" t="s">
        <v>2912</v>
      </c>
      <c r="C357" s="72" t="s">
        <v>4268</v>
      </c>
      <c r="D357" s="72" t="s">
        <v>4269</v>
      </c>
      <c r="E357" s="73">
        <v>40611</v>
      </c>
      <c r="F357" s="73">
        <v>40674</v>
      </c>
      <c r="G357" s="72" t="s">
        <v>914</v>
      </c>
      <c r="H357" s="74">
        <v>34.153860999999999</v>
      </c>
      <c r="I357" s="74">
        <v>-106.983847</v>
      </c>
      <c r="J357" s="72" t="s">
        <v>873</v>
      </c>
      <c r="K357" s="72" t="s">
        <v>880</v>
      </c>
      <c r="L357" s="72" t="s">
        <v>878</v>
      </c>
      <c r="M357" s="75" t="s">
        <v>4277</v>
      </c>
      <c r="N357" s="72" t="s">
        <v>3393</v>
      </c>
      <c r="O357" s="72" t="s">
        <v>4270</v>
      </c>
      <c r="P357" s="72" t="s">
        <v>4271</v>
      </c>
      <c r="Q357" s="72" t="s">
        <v>4272</v>
      </c>
      <c r="R357" s="76">
        <v>105</v>
      </c>
      <c r="AY357" s="76">
        <v>423</v>
      </c>
      <c r="BD357" s="77">
        <v>38.9</v>
      </c>
      <c r="BE357" s="76" t="s">
        <v>84</v>
      </c>
      <c r="BF357" s="76">
        <v>24.8</v>
      </c>
      <c r="BH357" s="76">
        <v>23.8</v>
      </c>
      <c r="BJ357" s="76">
        <v>6.7</v>
      </c>
      <c r="BN357" s="76">
        <v>2</v>
      </c>
      <c r="BO357" s="76">
        <v>11.7</v>
      </c>
      <c r="BR357" s="76">
        <v>82.3</v>
      </c>
      <c r="BW357" s="76">
        <v>2</v>
      </c>
      <c r="BX357" s="76">
        <v>177</v>
      </c>
      <c r="BY357" s="76">
        <v>0.8</v>
      </c>
      <c r="CA357" s="76">
        <v>4.58</v>
      </c>
      <c r="CB357" s="76" t="s">
        <v>82</v>
      </c>
      <c r="CC357" s="76">
        <v>4.58</v>
      </c>
      <c r="CD357" s="76">
        <v>15</v>
      </c>
      <c r="CE357" s="76">
        <v>5</v>
      </c>
      <c r="CF357" s="76">
        <v>72</v>
      </c>
      <c r="CG357" s="76">
        <v>260</v>
      </c>
      <c r="CI357" s="76">
        <v>34</v>
      </c>
      <c r="CJ357" s="77">
        <v>72.3</v>
      </c>
      <c r="CK357" s="76">
        <v>10.55</v>
      </c>
      <c r="CL357" s="76">
        <v>49.9</v>
      </c>
      <c r="CM357" s="76">
        <v>13.3</v>
      </c>
      <c r="CN357" s="76">
        <v>4.1900000000000004</v>
      </c>
      <c r="CO357" s="76">
        <v>14.3</v>
      </c>
      <c r="CP357" s="76">
        <v>2.27</v>
      </c>
      <c r="CQ357" s="76">
        <v>13.8</v>
      </c>
      <c r="CR357" s="76">
        <v>2.5499999999999998</v>
      </c>
      <c r="CS357" s="76">
        <v>6.78</v>
      </c>
      <c r="CT357" s="76">
        <v>1.1100000000000001</v>
      </c>
      <c r="CU357" s="76">
        <v>6.24</v>
      </c>
      <c r="CV357" s="76">
        <v>1.07</v>
      </c>
      <c r="CW357" s="72">
        <f t="shared" si="30"/>
        <v>232.36000000000007</v>
      </c>
    </row>
    <row r="358" spans="1:101" s="72" customFormat="1" x14ac:dyDescent="0.3">
      <c r="A358" s="22">
        <v>469610</v>
      </c>
      <c r="B358" s="22" t="s">
        <v>2912</v>
      </c>
      <c r="C358" s="72" t="s">
        <v>4268</v>
      </c>
      <c r="D358" s="72" t="s">
        <v>4269</v>
      </c>
      <c r="E358" s="73">
        <v>40611</v>
      </c>
      <c r="F358" s="73">
        <v>40674</v>
      </c>
      <c r="G358" s="72" t="s">
        <v>914</v>
      </c>
      <c r="H358" s="74">
        <v>34.153860999999999</v>
      </c>
      <c r="I358" s="74">
        <v>-106.983847</v>
      </c>
      <c r="J358" s="72" t="s">
        <v>873</v>
      </c>
      <c r="K358" s="72" t="s">
        <v>880</v>
      </c>
      <c r="L358" s="72" t="s">
        <v>878</v>
      </c>
      <c r="M358" s="75" t="s">
        <v>4277</v>
      </c>
      <c r="N358" s="72" t="s">
        <v>3393</v>
      </c>
      <c r="O358" s="72" t="s">
        <v>4270</v>
      </c>
      <c r="P358" s="72" t="s">
        <v>4271</v>
      </c>
      <c r="Q358" s="72" t="s">
        <v>4272</v>
      </c>
      <c r="R358" s="76">
        <v>110</v>
      </c>
      <c r="AY358" s="76">
        <v>469</v>
      </c>
      <c r="BD358" s="77">
        <v>36.4</v>
      </c>
      <c r="BE358" s="76" t="s">
        <v>84</v>
      </c>
      <c r="BF358" s="76">
        <v>17</v>
      </c>
      <c r="BH358" s="76">
        <v>24.8</v>
      </c>
      <c r="BJ358" s="76">
        <v>7.5</v>
      </c>
      <c r="BN358" s="76">
        <v>2</v>
      </c>
      <c r="BO358" s="76">
        <v>12</v>
      </c>
      <c r="BR358" s="76">
        <v>69</v>
      </c>
      <c r="BW358" s="76">
        <v>2</v>
      </c>
      <c r="BX358" s="76">
        <v>200</v>
      </c>
      <c r="BY358" s="76">
        <v>0.8</v>
      </c>
      <c r="CA358" s="76">
        <v>5.13</v>
      </c>
      <c r="CB358" s="76" t="s">
        <v>82</v>
      </c>
      <c r="CC358" s="76">
        <v>2.87</v>
      </c>
      <c r="CD358" s="76">
        <v>16</v>
      </c>
      <c r="CE358" s="76">
        <v>3</v>
      </c>
      <c r="CF358" s="76">
        <v>80.2</v>
      </c>
      <c r="CG358" s="76">
        <v>298</v>
      </c>
      <c r="CI358" s="76">
        <v>33.799999999999997</v>
      </c>
      <c r="CJ358" s="77">
        <v>73.5</v>
      </c>
      <c r="CK358" s="76">
        <v>11</v>
      </c>
      <c r="CL358" s="76">
        <v>52.6</v>
      </c>
      <c r="CM358" s="76">
        <v>14.25</v>
      </c>
      <c r="CN358" s="76">
        <v>4.3099999999999996</v>
      </c>
      <c r="CO358" s="76">
        <v>15.4</v>
      </c>
      <c r="CP358" s="76">
        <v>2.48</v>
      </c>
      <c r="CQ358" s="76">
        <v>15.55</v>
      </c>
      <c r="CR358" s="76">
        <v>2.87</v>
      </c>
      <c r="CS358" s="76">
        <v>7.55</v>
      </c>
      <c r="CT358" s="76">
        <v>1.26</v>
      </c>
      <c r="CU358" s="76">
        <v>6.84</v>
      </c>
      <c r="CV358" s="76">
        <v>1.1599999999999999</v>
      </c>
      <c r="CW358" s="72">
        <f t="shared" si="30"/>
        <v>242.57000000000002</v>
      </c>
    </row>
    <row r="359" spans="1:101" s="72" customFormat="1" x14ac:dyDescent="0.3">
      <c r="A359" s="22">
        <v>469611</v>
      </c>
      <c r="B359" s="22" t="s">
        <v>2912</v>
      </c>
      <c r="C359" s="72" t="s">
        <v>4268</v>
      </c>
      <c r="D359" s="72" t="s">
        <v>4269</v>
      </c>
      <c r="E359" s="73">
        <v>40611</v>
      </c>
      <c r="F359" s="73">
        <v>40674</v>
      </c>
      <c r="G359" s="72" t="s">
        <v>914</v>
      </c>
      <c r="H359" s="74">
        <v>34.153860999999999</v>
      </c>
      <c r="I359" s="74">
        <v>-106.983847</v>
      </c>
      <c r="J359" s="72" t="s">
        <v>873</v>
      </c>
      <c r="K359" s="72" t="s">
        <v>880</v>
      </c>
      <c r="L359" s="72" t="s">
        <v>878</v>
      </c>
      <c r="M359" s="75" t="s">
        <v>4277</v>
      </c>
      <c r="N359" s="72" t="s">
        <v>3393</v>
      </c>
      <c r="O359" s="72" t="s">
        <v>4270</v>
      </c>
      <c r="P359" s="72" t="s">
        <v>4271</v>
      </c>
      <c r="Q359" s="72" t="s">
        <v>4272</v>
      </c>
      <c r="R359" s="76">
        <v>115</v>
      </c>
      <c r="AY359" s="76">
        <v>535</v>
      </c>
      <c r="BD359" s="76">
        <v>4</v>
      </c>
      <c r="BE359" s="76">
        <v>60</v>
      </c>
      <c r="BF359" s="76">
        <v>3.88</v>
      </c>
      <c r="BH359" s="76">
        <v>17</v>
      </c>
      <c r="BJ359" s="76">
        <v>8.3000000000000007</v>
      </c>
      <c r="BN359" s="76" t="s">
        <v>123</v>
      </c>
      <c r="BO359" s="76">
        <v>14.7</v>
      </c>
      <c r="BR359" s="76">
        <v>91.8</v>
      </c>
      <c r="BW359" s="76">
        <v>2</v>
      </c>
      <c r="BX359" s="76">
        <v>166</v>
      </c>
      <c r="BY359" s="76">
        <v>1.1000000000000001</v>
      </c>
      <c r="CA359" s="76">
        <v>13.4</v>
      </c>
      <c r="CB359" s="76" t="s">
        <v>82</v>
      </c>
      <c r="CC359" s="76">
        <v>4</v>
      </c>
      <c r="CD359" s="76">
        <v>86</v>
      </c>
      <c r="CE359" s="76">
        <v>2</v>
      </c>
      <c r="CF359" s="76">
        <v>17.399999999999999</v>
      </c>
      <c r="CG359" s="76">
        <v>338</v>
      </c>
      <c r="CI359" s="76">
        <v>29.6</v>
      </c>
      <c r="CJ359" s="77">
        <v>48.4</v>
      </c>
      <c r="CK359" s="76">
        <v>5.38</v>
      </c>
      <c r="CL359" s="76">
        <v>19</v>
      </c>
      <c r="CM359" s="76">
        <v>3.27</v>
      </c>
      <c r="CN359" s="76">
        <v>0.67</v>
      </c>
      <c r="CO359" s="76">
        <v>2.4500000000000002</v>
      </c>
      <c r="CP359" s="76">
        <v>0.47</v>
      </c>
      <c r="CQ359" s="76">
        <v>3.12</v>
      </c>
      <c r="CR359" s="76">
        <v>0.57999999999999996</v>
      </c>
      <c r="CS359" s="76">
        <v>1.66</v>
      </c>
      <c r="CT359" s="76">
        <v>0.28999999999999998</v>
      </c>
      <c r="CU359" s="76">
        <v>1.79</v>
      </c>
      <c r="CV359" s="76">
        <v>0.31</v>
      </c>
      <c r="CW359" s="72">
        <f t="shared" si="30"/>
        <v>116.99000000000001</v>
      </c>
    </row>
    <row r="360" spans="1:101" s="72" customFormat="1" x14ac:dyDescent="0.3">
      <c r="A360" s="22">
        <v>469612</v>
      </c>
      <c r="B360" s="22" t="s">
        <v>2912</v>
      </c>
      <c r="C360" s="72" t="s">
        <v>4268</v>
      </c>
      <c r="D360" s="72" t="s">
        <v>4269</v>
      </c>
      <c r="E360" s="73">
        <v>40611</v>
      </c>
      <c r="F360" s="73">
        <v>40674</v>
      </c>
      <c r="G360" s="72" t="s">
        <v>914</v>
      </c>
      <c r="H360" s="74">
        <v>34.153860999999999</v>
      </c>
      <c r="I360" s="74">
        <v>-106.983847</v>
      </c>
      <c r="J360" s="72" t="s">
        <v>873</v>
      </c>
      <c r="K360" s="72" t="s">
        <v>880</v>
      </c>
      <c r="L360" s="72" t="s">
        <v>878</v>
      </c>
      <c r="M360" s="75" t="s">
        <v>4277</v>
      </c>
      <c r="N360" s="72" t="s">
        <v>3393</v>
      </c>
      <c r="O360" s="72" t="s">
        <v>4270</v>
      </c>
      <c r="P360" s="72" t="s">
        <v>4271</v>
      </c>
      <c r="Q360" s="72" t="s">
        <v>4272</v>
      </c>
      <c r="R360" s="76">
        <v>120</v>
      </c>
      <c r="AY360" s="76">
        <v>512</v>
      </c>
      <c r="BD360" s="77">
        <v>37.5</v>
      </c>
      <c r="BE360" s="76" t="s">
        <v>84</v>
      </c>
      <c r="BF360" s="76">
        <v>12.35</v>
      </c>
      <c r="BH360" s="76">
        <v>25.1</v>
      </c>
      <c r="BJ360" s="76">
        <v>7.8</v>
      </c>
      <c r="BN360" s="76">
        <v>2</v>
      </c>
      <c r="BO360" s="76">
        <v>11.9</v>
      </c>
      <c r="BR360" s="76">
        <v>43.5</v>
      </c>
      <c r="BW360" s="76">
        <v>2</v>
      </c>
      <c r="BX360" s="76">
        <v>192</v>
      </c>
      <c r="BY360" s="76">
        <v>0.8</v>
      </c>
      <c r="CA360" s="76">
        <v>5.86</v>
      </c>
      <c r="CB360" s="76" t="s">
        <v>82</v>
      </c>
      <c r="CC360" s="76">
        <v>3.35</v>
      </c>
      <c r="CD360" s="76">
        <v>15</v>
      </c>
      <c r="CE360" s="76">
        <v>4</v>
      </c>
      <c r="CF360" s="76">
        <v>84.7</v>
      </c>
      <c r="CG360" s="76">
        <v>319</v>
      </c>
      <c r="CI360" s="76">
        <v>34.5</v>
      </c>
      <c r="CJ360" s="77">
        <v>75.099999999999994</v>
      </c>
      <c r="CK360" s="76">
        <v>11.2</v>
      </c>
      <c r="CL360" s="76">
        <v>54.2</v>
      </c>
      <c r="CM360" s="76">
        <v>14.7</v>
      </c>
      <c r="CN360" s="76">
        <v>4.3499999999999996</v>
      </c>
      <c r="CO360" s="76">
        <v>15.75</v>
      </c>
      <c r="CP360" s="76">
        <v>2.52</v>
      </c>
      <c r="CQ360" s="76">
        <v>15.6</v>
      </c>
      <c r="CR360" s="76">
        <v>2.95</v>
      </c>
      <c r="CS360" s="76">
        <v>7.66</v>
      </c>
      <c r="CT360" s="76">
        <v>1.27</v>
      </c>
      <c r="CU360" s="76">
        <v>6.97</v>
      </c>
      <c r="CV360" s="76">
        <v>1.19</v>
      </c>
      <c r="CW360" s="72">
        <f t="shared" si="30"/>
        <v>247.95999999999998</v>
      </c>
    </row>
    <row r="361" spans="1:101" s="72" customFormat="1" x14ac:dyDescent="0.3">
      <c r="A361" s="22">
        <v>469613</v>
      </c>
      <c r="B361" s="22" t="s">
        <v>2912</v>
      </c>
      <c r="C361" s="72" t="s">
        <v>4268</v>
      </c>
      <c r="D361" s="72" t="s">
        <v>4269</v>
      </c>
      <c r="E361" s="73">
        <v>40611</v>
      </c>
      <c r="F361" s="73">
        <v>40674</v>
      </c>
      <c r="G361" s="72" t="s">
        <v>914</v>
      </c>
      <c r="H361" s="74">
        <v>34.153860999999999</v>
      </c>
      <c r="I361" s="74">
        <v>-106.983847</v>
      </c>
      <c r="J361" s="72" t="s">
        <v>873</v>
      </c>
      <c r="K361" s="72" t="s">
        <v>880</v>
      </c>
      <c r="L361" s="72" t="s">
        <v>878</v>
      </c>
      <c r="M361" s="75" t="s">
        <v>4277</v>
      </c>
      <c r="N361" s="72" t="s">
        <v>3393</v>
      </c>
      <c r="O361" s="72" t="s">
        <v>4270</v>
      </c>
      <c r="P361" s="72" t="s">
        <v>4271</v>
      </c>
      <c r="Q361" s="72" t="s">
        <v>4272</v>
      </c>
      <c r="R361" s="76">
        <v>125</v>
      </c>
      <c r="AY361" s="76">
        <v>422</v>
      </c>
      <c r="BD361" s="77">
        <v>36.799999999999997</v>
      </c>
      <c r="BE361" s="76" t="s">
        <v>84</v>
      </c>
      <c r="BF361" s="76">
        <v>13.65</v>
      </c>
      <c r="BH361" s="76">
        <v>25.9</v>
      </c>
      <c r="BJ361" s="76">
        <v>7.2</v>
      </c>
      <c r="BN361" s="76" t="s">
        <v>123</v>
      </c>
      <c r="BO361" s="76">
        <v>12.9</v>
      </c>
      <c r="BR361" s="76">
        <v>68.8</v>
      </c>
      <c r="BW361" s="76">
        <v>2</v>
      </c>
      <c r="BX361" s="76">
        <v>224</v>
      </c>
      <c r="BY361" s="76">
        <v>0.9</v>
      </c>
      <c r="CA361" s="76">
        <v>6.98</v>
      </c>
      <c r="CB361" s="76" t="s">
        <v>82</v>
      </c>
      <c r="CC361" s="76">
        <v>3.5</v>
      </c>
      <c r="CD361" s="76">
        <v>15</v>
      </c>
      <c r="CE361" s="76">
        <v>3</v>
      </c>
      <c r="CF361" s="76">
        <v>88</v>
      </c>
      <c r="CG361" s="76">
        <v>286</v>
      </c>
      <c r="CI361" s="76">
        <v>37.799999999999997</v>
      </c>
      <c r="CJ361" s="77">
        <v>83.8</v>
      </c>
      <c r="CK361" s="76">
        <v>12.25</v>
      </c>
      <c r="CL361" s="76">
        <v>58.6</v>
      </c>
      <c r="CM361" s="76">
        <v>15.8</v>
      </c>
      <c r="CN361" s="76">
        <v>4.3099999999999996</v>
      </c>
      <c r="CO361" s="76">
        <v>16.5</v>
      </c>
      <c r="CP361" s="76">
        <v>2.67</v>
      </c>
      <c r="CQ361" s="76">
        <v>16.55</v>
      </c>
      <c r="CR361" s="76">
        <v>3.09</v>
      </c>
      <c r="CS361" s="76">
        <v>8.0399999999999991</v>
      </c>
      <c r="CT361" s="76">
        <v>1.31</v>
      </c>
      <c r="CU361" s="76">
        <v>7.29</v>
      </c>
      <c r="CV361" s="76">
        <v>1.21</v>
      </c>
      <c r="CW361" s="72">
        <f t="shared" si="30"/>
        <v>269.22000000000003</v>
      </c>
    </row>
    <row r="362" spans="1:101" s="72" customFormat="1" x14ac:dyDescent="0.3">
      <c r="A362" s="22">
        <v>469614</v>
      </c>
      <c r="B362" s="22" t="s">
        <v>2912</v>
      </c>
      <c r="C362" s="72" t="s">
        <v>4268</v>
      </c>
      <c r="D362" s="72" t="s">
        <v>4269</v>
      </c>
      <c r="E362" s="73">
        <v>40611</v>
      </c>
      <c r="F362" s="73">
        <v>40674</v>
      </c>
      <c r="G362" s="72" t="s">
        <v>914</v>
      </c>
      <c r="H362" s="74">
        <v>34.153860999999999</v>
      </c>
      <c r="I362" s="74">
        <v>-106.983847</v>
      </c>
      <c r="J362" s="72" t="s">
        <v>873</v>
      </c>
      <c r="K362" s="72" t="s">
        <v>880</v>
      </c>
      <c r="L362" s="72" t="s">
        <v>878</v>
      </c>
      <c r="M362" s="75" t="s">
        <v>4277</v>
      </c>
      <c r="N362" s="72" t="s">
        <v>3393</v>
      </c>
      <c r="O362" s="72" t="s">
        <v>4270</v>
      </c>
      <c r="P362" s="72" t="s">
        <v>4271</v>
      </c>
      <c r="Q362" s="72" t="s">
        <v>4272</v>
      </c>
      <c r="R362" s="76">
        <v>130</v>
      </c>
      <c r="AY362" s="76">
        <v>401</v>
      </c>
      <c r="BD362" s="77">
        <v>37.5</v>
      </c>
      <c r="BE362" s="76">
        <v>10</v>
      </c>
      <c r="BF362" s="76">
        <v>11.4</v>
      </c>
      <c r="BH362" s="76">
        <v>24</v>
      </c>
      <c r="BJ362" s="76">
        <v>7.2</v>
      </c>
      <c r="BN362" s="76" t="s">
        <v>123</v>
      </c>
      <c r="BO362" s="76">
        <v>12.5</v>
      </c>
      <c r="BR362" s="76">
        <v>72.5</v>
      </c>
      <c r="BW362" s="76">
        <v>2</v>
      </c>
      <c r="BX362" s="76">
        <v>220</v>
      </c>
      <c r="BY362" s="76">
        <v>0.8</v>
      </c>
      <c r="CA362" s="76">
        <v>4.8499999999999996</v>
      </c>
      <c r="CB362" s="76" t="s">
        <v>82</v>
      </c>
      <c r="CC362" s="76">
        <v>3.16</v>
      </c>
      <c r="CD362" s="76">
        <v>20</v>
      </c>
      <c r="CE362" s="76">
        <v>3</v>
      </c>
      <c r="CF362" s="76">
        <v>89.1</v>
      </c>
      <c r="CG362" s="76">
        <v>255</v>
      </c>
      <c r="CI362" s="76">
        <v>34.4</v>
      </c>
      <c r="CJ362" s="77">
        <v>82.7</v>
      </c>
      <c r="CK362" s="76">
        <v>11.85</v>
      </c>
      <c r="CL362" s="76">
        <v>58.1</v>
      </c>
      <c r="CM362" s="76">
        <v>14.45</v>
      </c>
      <c r="CN362" s="76">
        <v>4.3600000000000003</v>
      </c>
      <c r="CO362" s="76">
        <v>15.95</v>
      </c>
      <c r="CP362" s="76">
        <v>2.7</v>
      </c>
      <c r="CQ362" s="76">
        <v>16.100000000000001</v>
      </c>
      <c r="CR362" s="76">
        <v>3.32</v>
      </c>
      <c r="CS362" s="76">
        <v>9.57</v>
      </c>
      <c r="CT362" s="76">
        <v>1.32</v>
      </c>
      <c r="CU362" s="76">
        <v>7.95</v>
      </c>
      <c r="CV362" s="76">
        <v>1.1100000000000001</v>
      </c>
      <c r="CW362" s="72">
        <f t="shared" si="30"/>
        <v>263.87999999999994</v>
      </c>
    </row>
    <row r="363" spans="1:101" s="72" customFormat="1" x14ac:dyDescent="0.3">
      <c r="A363" s="22">
        <v>469615</v>
      </c>
      <c r="B363" s="22" t="s">
        <v>2912</v>
      </c>
      <c r="C363" s="72" t="s">
        <v>4268</v>
      </c>
      <c r="D363" s="72" t="s">
        <v>4269</v>
      </c>
      <c r="E363" s="73">
        <v>40611</v>
      </c>
      <c r="F363" s="73">
        <v>40674</v>
      </c>
      <c r="G363" s="72" t="s">
        <v>914</v>
      </c>
      <c r="H363" s="74">
        <v>34.153860999999999</v>
      </c>
      <c r="I363" s="74">
        <v>-106.983847</v>
      </c>
      <c r="J363" s="72" t="s">
        <v>873</v>
      </c>
      <c r="K363" s="72" t="s">
        <v>880</v>
      </c>
      <c r="L363" s="72" t="s">
        <v>878</v>
      </c>
      <c r="M363" s="75" t="s">
        <v>4278</v>
      </c>
      <c r="N363" s="72" t="s">
        <v>3393</v>
      </c>
      <c r="O363" s="72" t="s">
        <v>4270</v>
      </c>
      <c r="P363" s="72" t="s">
        <v>4271</v>
      </c>
      <c r="Q363" s="72" t="s">
        <v>4272</v>
      </c>
      <c r="R363" s="76">
        <v>135</v>
      </c>
      <c r="AY363" s="76">
        <v>416</v>
      </c>
      <c r="BD363" s="77">
        <v>37.9</v>
      </c>
      <c r="BE363" s="76" t="s">
        <v>84</v>
      </c>
      <c r="BF363" s="76">
        <v>11.25</v>
      </c>
      <c r="BH363" s="76">
        <v>23</v>
      </c>
      <c r="BJ363" s="76">
        <v>7</v>
      </c>
      <c r="BN363" s="76" t="s">
        <v>123</v>
      </c>
      <c r="BO363" s="76">
        <v>12.3</v>
      </c>
      <c r="BR363" s="76">
        <v>55.7</v>
      </c>
      <c r="BW363" s="76">
        <v>3</v>
      </c>
      <c r="BX363" s="76">
        <v>210</v>
      </c>
      <c r="BY363" s="76">
        <v>0.8</v>
      </c>
      <c r="CA363" s="76">
        <v>5.34</v>
      </c>
      <c r="CB363" s="76" t="s">
        <v>82</v>
      </c>
      <c r="CC363" s="76">
        <v>3.95</v>
      </c>
      <c r="CD363" s="76">
        <v>22</v>
      </c>
      <c r="CE363" s="76">
        <v>2</v>
      </c>
      <c r="CF363" s="76">
        <v>91.4</v>
      </c>
      <c r="CG363" s="76">
        <v>241</v>
      </c>
      <c r="CI363" s="76">
        <v>35.200000000000003</v>
      </c>
      <c r="CJ363" s="77">
        <v>84.3</v>
      </c>
      <c r="CK363" s="76">
        <v>12.05</v>
      </c>
      <c r="CL363" s="76">
        <v>59</v>
      </c>
      <c r="CM363" s="76">
        <v>14.4</v>
      </c>
      <c r="CN363" s="76">
        <v>4.24</v>
      </c>
      <c r="CO363" s="76">
        <v>15.75</v>
      </c>
      <c r="CP363" s="76">
        <v>2.67</v>
      </c>
      <c r="CQ363" s="76">
        <v>16.25</v>
      </c>
      <c r="CR363" s="76">
        <v>3.41</v>
      </c>
      <c r="CS363" s="76">
        <v>9.58</v>
      </c>
      <c r="CT363" s="76">
        <v>1.36</v>
      </c>
      <c r="CU363" s="76">
        <v>8.11</v>
      </c>
      <c r="CV363" s="76">
        <v>1.1499999999999999</v>
      </c>
      <c r="CW363" s="72">
        <f t="shared" si="30"/>
        <v>267.47000000000003</v>
      </c>
    </row>
    <row r="364" spans="1:101" s="72" customFormat="1" x14ac:dyDescent="0.3">
      <c r="A364" s="22">
        <v>469616</v>
      </c>
      <c r="B364" s="22" t="s">
        <v>2912</v>
      </c>
      <c r="C364" s="72" t="s">
        <v>4268</v>
      </c>
      <c r="D364" s="72" t="s">
        <v>4269</v>
      </c>
      <c r="E364" s="73">
        <v>40611</v>
      </c>
      <c r="F364" s="73">
        <v>40674</v>
      </c>
      <c r="G364" s="72" t="s">
        <v>914</v>
      </c>
      <c r="H364" s="74">
        <v>34.153860999999999</v>
      </c>
      <c r="I364" s="74">
        <v>-106.983847</v>
      </c>
      <c r="J364" s="72" t="s">
        <v>873</v>
      </c>
      <c r="K364" s="72" t="s">
        <v>880</v>
      </c>
      <c r="L364" s="72" t="s">
        <v>878</v>
      </c>
      <c r="M364" s="75" t="s">
        <v>4278</v>
      </c>
      <c r="N364" s="72" t="s">
        <v>3393</v>
      </c>
      <c r="O364" s="72" t="s">
        <v>4270</v>
      </c>
      <c r="P364" s="72" t="s">
        <v>4271</v>
      </c>
      <c r="Q364" s="72" t="s">
        <v>4272</v>
      </c>
      <c r="R364" s="76">
        <v>140</v>
      </c>
      <c r="AY364" s="76">
        <v>524</v>
      </c>
      <c r="BD364" s="77">
        <v>39.1</v>
      </c>
      <c r="BE364" s="76" t="s">
        <v>84</v>
      </c>
      <c r="BF364" s="76">
        <v>5.57</v>
      </c>
      <c r="BH364" s="76">
        <v>24.3</v>
      </c>
      <c r="BJ364" s="76">
        <v>7.5</v>
      </c>
      <c r="BN364" s="76" t="s">
        <v>123</v>
      </c>
      <c r="BO364" s="76">
        <v>12.7</v>
      </c>
      <c r="BR364" s="76">
        <v>69.900000000000006</v>
      </c>
      <c r="BW364" s="76">
        <v>3</v>
      </c>
      <c r="BX364" s="76">
        <v>214</v>
      </c>
      <c r="BY364" s="76">
        <v>0.8</v>
      </c>
      <c r="CA364" s="76">
        <v>5.71</v>
      </c>
      <c r="CB364" s="76" t="s">
        <v>82</v>
      </c>
      <c r="CC364" s="76">
        <v>2.63</v>
      </c>
      <c r="CD364" s="76">
        <v>20</v>
      </c>
      <c r="CE364" s="76">
        <v>2</v>
      </c>
      <c r="CF364" s="76">
        <v>94.7</v>
      </c>
      <c r="CG364" s="76">
        <v>268</v>
      </c>
      <c r="CI364" s="76">
        <v>38.6</v>
      </c>
      <c r="CJ364" s="77">
        <v>90.5</v>
      </c>
      <c r="CK364" s="76">
        <v>12.8</v>
      </c>
      <c r="CL364" s="76">
        <v>60.9</v>
      </c>
      <c r="CM364" s="76">
        <v>15.05</v>
      </c>
      <c r="CN364" s="76">
        <v>4.63</v>
      </c>
      <c r="CO364" s="76">
        <v>16.2</v>
      </c>
      <c r="CP364" s="76">
        <v>2.73</v>
      </c>
      <c r="CQ364" s="76">
        <v>16.399999999999999</v>
      </c>
      <c r="CR364" s="76">
        <v>3.48</v>
      </c>
      <c r="CS364" s="76">
        <v>9.82</v>
      </c>
      <c r="CT364" s="76">
        <v>1.4</v>
      </c>
      <c r="CU364" s="76">
        <v>8.4</v>
      </c>
      <c r="CV364" s="76">
        <v>1.19</v>
      </c>
      <c r="CW364" s="72">
        <f t="shared" si="30"/>
        <v>282.09999999999997</v>
      </c>
    </row>
    <row r="365" spans="1:101" s="72" customFormat="1" x14ac:dyDescent="0.3">
      <c r="A365" s="22">
        <v>469617</v>
      </c>
      <c r="B365" s="22" t="s">
        <v>2912</v>
      </c>
      <c r="C365" s="72" t="s">
        <v>4268</v>
      </c>
      <c r="D365" s="72" t="s">
        <v>4269</v>
      </c>
      <c r="E365" s="73">
        <v>40611</v>
      </c>
      <c r="F365" s="73">
        <v>40674</v>
      </c>
      <c r="G365" s="72" t="s">
        <v>914</v>
      </c>
      <c r="H365" s="74">
        <v>34.153860999999999</v>
      </c>
      <c r="I365" s="74">
        <v>-106.983847</v>
      </c>
      <c r="J365" s="72" t="s">
        <v>873</v>
      </c>
      <c r="K365" s="72" t="s">
        <v>880</v>
      </c>
      <c r="L365" s="72" t="s">
        <v>878</v>
      </c>
      <c r="M365" s="75" t="s">
        <v>4278</v>
      </c>
      <c r="N365" s="72" t="s">
        <v>3393</v>
      </c>
      <c r="O365" s="72" t="s">
        <v>4270</v>
      </c>
      <c r="P365" s="72" t="s">
        <v>4271</v>
      </c>
      <c r="Q365" s="72" t="s">
        <v>4272</v>
      </c>
      <c r="R365" s="76">
        <v>145</v>
      </c>
      <c r="AY365" s="76">
        <v>330</v>
      </c>
      <c r="BD365" s="77">
        <v>33.799999999999997</v>
      </c>
      <c r="BE365" s="76" t="s">
        <v>84</v>
      </c>
      <c r="BF365" s="76">
        <v>16.399999999999999</v>
      </c>
      <c r="BH365" s="76">
        <v>23.8</v>
      </c>
      <c r="BJ365" s="76">
        <v>8.1</v>
      </c>
      <c r="BN365" s="76">
        <v>2</v>
      </c>
      <c r="BO365" s="76">
        <v>13.7</v>
      </c>
      <c r="BR365" s="76">
        <v>68.099999999999994</v>
      </c>
      <c r="BW365" s="76">
        <v>3</v>
      </c>
      <c r="BX365" s="76">
        <v>172</v>
      </c>
      <c r="BY365" s="76">
        <v>0.8</v>
      </c>
      <c r="CA365" s="76">
        <v>6.17</v>
      </c>
      <c r="CB365" s="76" t="s">
        <v>82</v>
      </c>
      <c r="CC365" s="76">
        <v>14.3</v>
      </c>
      <c r="CD365" s="76">
        <v>24</v>
      </c>
      <c r="CE365" s="76">
        <v>6</v>
      </c>
      <c r="CF365" s="76">
        <v>107</v>
      </c>
      <c r="CG365" s="76">
        <v>296</v>
      </c>
      <c r="CI365" s="76">
        <v>43.1</v>
      </c>
      <c r="CJ365" s="76">
        <v>102</v>
      </c>
      <c r="CK365" s="76">
        <v>14.55</v>
      </c>
      <c r="CL365" s="76">
        <v>68.599999999999994</v>
      </c>
      <c r="CM365" s="76">
        <v>16.55</v>
      </c>
      <c r="CN365" s="76">
        <v>5.25</v>
      </c>
      <c r="CO365" s="76">
        <v>17.600000000000001</v>
      </c>
      <c r="CP365" s="76">
        <v>3.02</v>
      </c>
      <c r="CQ365" s="76">
        <v>18.55</v>
      </c>
      <c r="CR365" s="76">
        <v>3.94</v>
      </c>
      <c r="CS365" s="76">
        <v>11.45</v>
      </c>
      <c r="CT365" s="76">
        <v>1.64</v>
      </c>
      <c r="CU365" s="76">
        <v>9.83</v>
      </c>
      <c r="CV365" s="76">
        <v>1.38</v>
      </c>
      <c r="CW365" s="72">
        <f t="shared" si="30"/>
        <v>317.45999999999998</v>
      </c>
    </row>
    <row r="366" spans="1:101" s="72" customFormat="1" x14ac:dyDescent="0.3">
      <c r="A366" s="22">
        <v>469618</v>
      </c>
      <c r="B366" s="22" t="s">
        <v>2912</v>
      </c>
      <c r="C366" s="72" t="s">
        <v>4268</v>
      </c>
      <c r="D366" s="72" t="s">
        <v>4269</v>
      </c>
      <c r="E366" s="73">
        <v>40611</v>
      </c>
      <c r="F366" s="73">
        <v>40674</v>
      </c>
      <c r="G366" s="72" t="s">
        <v>914</v>
      </c>
      <c r="H366" s="74">
        <v>34.153860999999999</v>
      </c>
      <c r="I366" s="74">
        <v>-106.983847</v>
      </c>
      <c r="J366" s="72" t="s">
        <v>873</v>
      </c>
      <c r="K366" s="72" t="s">
        <v>880</v>
      </c>
      <c r="L366" s="72" t="s">
        <v>878</v>
      </c>
      <c r="M366" s="75" t="s">
        <v>4278</v>
      </c>
      <c r="N366" s="72" t="s">
        <v>3393</v>
      </c>
      <c r="O366" s="72" t="s">
        <v>4270</v>
      </c>
      <c r="P366" s="72" t="s">
        <v>4271</v>
      </c>
      <c r="Q366" s="72" t="s">
        <v>4272</v>
      </c>
      <c r="R366" s="76">
        <v>147</v>
      </c>
      <c r="AY366" s="76">
        <v>558</v>
      </c>
      <c r="BD366" s="77">
        <v>38.4</v>
      </c>
      <c r="BE366" s="76" t="s">
        <v>84</v>
      </c>
      <c r="BF366" s="76">
        <v>10.3</v>
      </c>
      <c r="BH366" s="76">
        <v>23.7</v>
      </c>
      <c r="BJ366" s="76">
        <v>6.9</v>
      </c>
      <c r="BN366" s="76">
        <v>2</v>
      </c>
      <c r="BO366" s="76">
        <v>12.2</v>
      </c>
      <c r="BR366" s="76">
        <v>82.2</v>
      </c>
      <c r="BW366" s="76">
        <v>4</v>
      </c>
      <c r="BX366" s="76">
        <v>195</v>
      </c>
      <c r="BY366" s="76">
        <v>0.8</v>
      </c>
      <c r="CA366" s="76">
        <v>5.62</v>
      </c>
      <c r="CB366" s="76" t="s">
        <v>82</v>
      </c>
      <c r="CC366" s="76">
        <v>3.44</v>
      </c>
      <c r="CD366" s="76">
        <v>20</v>
      </c>
      <c r="CE366" s="76">
        <v>3</v>
      </c>
      <c r="CF366" s="76">
        <v>94.9</v>
      </c>
      <c r="CG366" s="76">
        <v>235</v>
      </c>
      <c r="CI366" s="76">
        <v>38.9</v>
      </c>
      <c r="CJ366" s="77">
        <v>90.6</v>
      </c>
      <c r="CK366" s="76">
        <v>12.75</v>
      </c>
      <c r="CL366" s="76">
        <v>60.8</v>
      </c>
      <c r="CM366" s="76">
        <v>14.8</v>
      </c>
      <c r="CN366" s="76">
        <v>4.75</v>
      </c>
      <c r="CO366" s="76">
        <v>16.5</v>
      </c>
      <c r="CP366" s="76">
        <v>2.74</v>
      </c>
      <c r="CQ366" s="76">
        <v>16.850000000000001</v>
      </c>
      <c r="CR366" s="76">
        <v>3.53</v>
      </c>
      <c r="CS366" s="76">
        <v>10.050000000000001</v>
      </c>
      <c r="CT366" s="76">
        <v>1.42</v>
      </c>
      <c r="CU366" s="76">
        <v>8.48</v>
      </c>
      <c r="CV366" s="76">
        <v>1.21</v>
      </c>
      <c r="CW366" s="72">
        <f t="shared" si="30"/>
        <v>283.38000000000005</v>
      </c>
    </row>
    <row r="367" spans="1:101" s="72" customFormat="1" x14ac:dyDescent="0.3">
      <c r="A367" s="22">
        <v>469619</v>
      </c>
      <c r="B367" s="22" t="s">
        <v>2912</v>
      </c>
      <c r="C367" s="72" t="s">
        <v>4268</v>
      </c>
      <c r="D367" s="72" t="s">
        <v>4269</v>
      </c>
      <c r="E367" s="73">
        <v>40611</v>
      </c>
      <c r="F367" s="73">
        <v>40674</v>
      </c>
      <c r="G367" s="72" t="s">
        <v>914</v>
      </c>
      <c r="H367" s="74">
        <v>34.153860999999999</v>
      </c>
      <c r="I367" s="74">
        <v>-106.983847</v>
      </c>
      <c r="J367" s="72" t="s">
        <v>873</v>
      </c>
      <c r="K367" s="72" t="s">
        <v>880</v>
      </c>
      <c r="L367" s="72" t="s">
        <v>878</v>
      </c>
      <c r="M367" s="75" t="s">
        <v>4278</v>
      </c>
      <c r="N367" s="72" t="s">
        <v>3393</v>
      </c>
      <c r="O367" s="72" t="s">
        <v>4270</v>
      </c>
      <c r="P367" s="72" t="s">
        <v>4271</v>
      </c>
      <c r="Q367" s="72" t="s">
        <v>4272</v>
      </c>
      <c r="R367" s="76">
        <v>150</v>
      </c>
      <c r="AY367" s="76">
        <v>299</v>
      </c>
      <c r="BD367" s="77">
        <v>32.700000000000003</v>
      </c>
      <c r="BE367" s="76" t="s">
        <v>84</v>
      </c>
      <c r="BF367" s="76">
        <v>9.9600000000000009</v>
      </c>
      <c r="BH367" s="76">
        <v>22.4</v>
      </c>
      <c r="BJ367" s="76">
        <v>7.7</v>
      </c>
      <c r="BN367" s="76">
        <v>2</v>
      </c>
      <c r="BO367" s="76">
        <v>14.5</v>
      </c>
      <c r="BR367" s="76">
        <v>45.8</v>
      </c>
      <c r="BW367" s="76">
        <v>3</v>
      </c>
      <c r="BX367" s="76">
        <v>167</v>
      </c>
      <c r="BY367" s="76">
        <v>0.8</v>
      </c>
      <c r="CA367" s="76">
        <v>6.15</v>
      </c>
      <c r="CB367" s="76" t="s">
        <v>82</v>
      </c>
      <c r="CC367" s="76">
        <v>22.8</v>
      </c>
      <c r="CD367" s="76">
        <v>20</v>
      </c>
      <c r="CE367" s="76">
        <v>6</v>
      </c>
      <c r="CF367" s="76">
        <v>97</v>
      </c>
      <c r="CG367" s="76">
        <v>272</v>
      </c>
      <c r="CI367" s="76">
        <v>39.6</v>
      </c>
      <c r="CJ367" s="77">
        <v>93.1</v>
      </c>
      <c r="CK367" s="76">
        <v>13.1</v>
      </c>
      <c r="CL367" s="76">
        <v>62.9</v>
      </c>
      <c r="CM367" s="76">
        <v>15.3</v>
      </c>
      <c r="CN367" s="76">
        <v>5.12</v>
      </c>
      <c r="CO367" s="76">
        <v>16.55</v>
      </c>
      <c r="CP367" s="76">
        <v>2.77</v>
      </c>
      <c r="CQ367" s="76">
        <v>17.399999999999999</v>
      </c>
      <c r="CR367" s="76">
        <v>3.67</v>
      </c>
      <c r="CS367" s="76">
        <v>10.65</v>
      </c>
      <c r="CT367" s="76">
        <v>1.52</v>
      </c>
      <c r="CU367" s="76">
        <v>9.33</v>
      </c>
      <c r="CV367" s="76">
        <v>1.31</v>
      </c>
      <c r="CW367" s="72">
        <f t="shared" si="30"/>
        <v>292.32</v>
      </c>
    </row>
    <row r="368" spans="1:101" s="72" customFormat="1" x14ac:dyDescent="0.3">
      <c r="A368" s="22">
        <v>469620</v>
      </c>
      <c r="B368" s="22" t="s">
        <v>2912</v>
      </c>
      <c r="C368" s="72" t="s">
        <v>4268</v>
      </c>
      <c r="D368" s="72" t="s">
        <v>4269</v>
      </c>
      <c r="E368" s="73">
        <v>40611</v>
      </c>
      <c r="F368" s="73">
        <v>40674</v>
      </c>
      <c r="G368" s="72" t="s">
        <v>914</v>
      </c>
      <c r="H368" s="74">
        <v>34.153860999999999</v>
      </c>
      <c r="I368" s="74">
        <v>-106.983847</v>
      </c>
      <c r="J368" s="72" t="s">
        <v>873</v>
      </c>
      <c r="K368" s="72" t="s">
        <v>880</v>
      </c>
      <c r="L368" s="72" t="s">
        <v>878</v>
      </c>
      <c r="M368" s="75" t="s">
        <v>4278</v>
      </c>
      <c r="N368" s="72" t="s">
        <v>3393</v>
      </c>
      <c r="O368" s="72" t="s">
        <v>4270</v>
      </c>
      <c r="P368" s="72" t="s">
        <v>4271</v>
      </c>
      <c r="Q368" s="72" t="s">
        <v>4272</v>
      </c>
      <c r="R368" s="76">
        <v>153</v>
      </c>
      <c r="AY368" s="76">
        <v>352</v>
      </c>
      <c r="BD368" s="77">
        <v>32.299999999999997</v>
      </c>
      <c r="BE368" s="76" t="s">
        <v>84</v>
      </c>
      <c r="BF368" s="76">
        <v>19.25</v>
      </c>
      <c r="BH368" s="76">
        <v>22.7</v>
      </c>
      <c r="BJ368" s="76">
        <v>7.2</v>
      </c>
      <c r="BN368" s="76">
        <v>2</v>
      </c>
      <c r="BO368" s="76">
        <v>13</v>
      </c>
      <c r="BR368" s="76">
        <v>48.4</v>
      </c>
      <c r="BW368" s="76">
        <v>3</v>
      </c>
      <c r="BX368" s="76">
        <v>140</v>
      </c>
      <c r="BY368" s="76">
        <v>0.7</v>
      </c>
      <c r="CA368" s="76">
        <v>11.25</v>
      </c>
      <c r="CB368" s="76" t="s">
        <v>82</v>
      </c>
      <c r="CC368" s="76">
        <v>51.2</v>
      </c>
      <c r="CD368" s="76">
        <v>23</v>
      </c>
      <c r="CE368" s="76">
        <v>8</v>
      </c>
      <c r="CF368" s="76">
        <v>99.4</v>
      </c>
      <c r="CG368" s="76">
        <v>258</v>
      </c>
      <c r="CI368" s="76">
        <v>39</v>
      </c>
      <c r="CJ368" s="77">
        <v>91.4</v>
      </c>
      <c r="CK368" s="76">
        <v>12.9</v>
      </c>
      <c r="CL368" s="76">
        <v>61.6</v>
      </c>
      <c r="CM368" s="76">
        <v>14.95</v>
      </c>
      <c r="CN368" s="76">
        <v>9.86</v>
      </c>
      <c r="CO368" s="76">
        <v>33.9</v>
      </c>
      <c r="CP368" s="76">
        <v>5.59</v>
      </c>
      <c r="CQ368" s="76">
        <v>33.200000000000003</v>
      </c>
      <c r="CR368" s="76">
        <v>6.98</v>
      </c>
      <c r="CS368" s="76">
        <v>21.1</v>
      </c>
      <c r="CT368" s="76">
        <v>2.93</v>
      </c>
      <c r="CU368" s="76">
        <v>17.850000000000001</v>
      </c>
      <c r="CV368" s="76">
        <v>2.52</v>
      </c>
      <c r="CW368" s="72">
        <f t="shared" si="30"/>
        <v>353.78</v>
      </c>
    </row>
    <row r="369" spans="1:101" s="72" customFormat="1" x14ac:dyDescent="0.3">
      <c r="A369" s="22">
        <v>469621</v>
      </c>
      <c r="B369" s="22" t="s">
        <v>2912</v>
      </c>
      <c r="C369" s="72" t="s">
        <v>4268</v>
      </c>
      <c r="D369" s="72" t="s">
        <v>4269</v>
      </c>
      <c r="E369" s="73">
        <v>40611</v>
      </c>
      <c r="F369" s="73">
        <v>40674</v>
      </c>
      <c r="G369" s="72" t="s">
        <v>914</v>
      </c>
      <c r="H369" s="74">
        <v>34.153860999999999</v>
      </c>
      <c r="I369" s="74">
        <v>-106.983847</v>
      </c>
      <c r="J369" s="72" t="s">
        <v>873</v>
      </c>
      <c r="K369" s="72" t="s">
        <v>880</v>
      </c>
      <c r="L369" s="72" t="s">
        <v>878</v>
      </c>
      <c r="M369" s="75" t="s">
        <v>4278</v>
      </c>
      <c r="N369" s="72" t="s">
        <v>3393</v>
      </c>
      <c r="O369" s="72" t="s">
        <v>4270</v>
      </c>
      <c r="P369" s="72" t="s">
        <v>4271</v>
      </c>
      <c r="Q369" s="72" t="s">
        <v>4272</v>
      </c>
      <c r="R369" s="76">
        <v>155</v>
      </c>
      <c r="AY369" s="76">
        <v>386</v>
      </c>
      <c r="BD369" s="77">
        <v>30.3</v>
      </c>
      <c r="BE369" s="76" t="s">
        <v>84</v>
      </c>
      <c r="BF369" s="76">
        <v>8.9499999999999993</v>
      </c>
      <c r="BH369" s="76">
        <v>22.7</v>
      </c>
      <c r="BJ369" s="76">
        <v>9.1</v>
      </c>
      <c r="BN369" s="76">
        <v>2</v>
      </c>
      <c r="BO369" s="76">
        <v>15.4</v>
      </c>
      <c r="BR369" s="76">
        <v>70</v>
      </c>
      <c r="BW369" s="76">
        <v>2</v>
      </c>
      <c r="BX369" s="76">
        <v>185</v>
      </c>
      <c r="BY369" s="76">
        <v>1</v>
      </c>
      <c r="CA369" s="76">
        <v>4.16</v>
      </c>
      <c r="CB369" s="76" t="s">
        <v>82</v>
      </c>
      <c r="CC369" s="76">
        <v>8.23</v>
      </c>
      <c r="CD369" s="76">
        <v>13</v>
      </c>
      <c r="CE369" s="76">
        <v>2</v>
      </c>
      <c r="CF369" s="76">
        <v>90.3</v>
      </c>
      <c r="CG369" s="76">
        <v>345</v>
      </c>
      <c r="CI369" s="76">
        <v>34.799999999999997</v>
      </c>
      <c r="CJ369" s="77">
        <v>81.599999999999994</v>
      </c>
      <c r="CK369" s="76">
        <v>11.5</v>
      </c>
      <c r="CL369" s="76">
        <v>55.1</v>
      </c>
      <c r="CM369" s="76">
        <v>13.65</v>
      </c>
      <c r="CN369" s="76">
        <v>3.91</v>
      </c>
      <c r="CO369" s="76">
        <v>14.5</v>
      </c>
      <c r="CP369" s="76">
        <v>2.56</v>
      </c>
      <c r="CQ369" s="76">
        <v>15.4</v>
      </c>
      <c r="CR369" s="76">
        <v>3.33</v>
      </c>
      <c r="CS369" s="76">
        <v>9.65</v>
      </c>
      <c r="CT369" s="76">
        <v>1.38</v>
      </c>
      <c r="CU369" s="76">
        <v>8.39</v>
      </c>
      <c r="CV369" s="76">
        <v>1.19</v>
      </c>
      <c r="CW369" s="72">
        <f t="shared" si="30"/>
        <v>256.96000000000004</v>
      </c>
    </row>
    <row r="370" spans="1:101" s="72" customFormat="1" x14ac:dyDescent="0.3">
      <c r="A370" s="22">
        <v>469622</v>
      </c>
      <c r="B370" s="22" t="s">
        <v>2912</v>
      </c>
      <c r="C370" s="72" t="s">
        <v>4268</v>
      </c>
      <c r="D370" s="72" t="s">
        <v>4269</v>
      </c>
      <c r="E370" s="73">
        <v>40611</v>
      </c>
      <c r="F370" s="73">
        <v>40674</v>
      </c>
      <c r="G370" s="72" t="s">
        <v>914</v>
      </c>
      <c r="H370" s="74">
        <v>34.153860999999999</v>
      </c>
      <c r="I370" s="74">
        <v>-106.983847</v>
      </c>
      <c r="J370" s="72" t="s">
        <v>873</v>
      </c>
      <c r="K370" s="72" t="s">
        <v>880</v>
      </c>
      <c r="L370" s="72" t="s">
        <v>878</v>
      </c>
      <c r="M370" s="75" t="s">
        <v>4278</v>
      </c>
      <c r="N370" s="72" t="s">
        <v>3393</v>
      </c>
      <c r="O370" s="72" t="s">
        <v>4270</v>
      </c>
      <c r="P370" s="72" t="s">
        <v>4271</v>
      </c>
      <c r="Q370" s="72" t="s">
        <v>4272</v>
      </c>
      <c r="R370" s="76">
        <v>158</v>
      </c>
      <c r="AY370" s="76">
        <v>395</v>
      </c>
      <c r="BD370" s="77">
        <v>29.7</v>
      </c>
      <c r="BE370" s="76" t="s">
        <v>84</v>
      </c>
      <c r="BF370" s="76">
        <v>7.8</v>
      </c>
      <c r="BH370" s="76">
        <v>21.6</v>
      </c>
      <c r="BJ370" s="76">
        <v>10.4</v>
      </c>
      <c r="BN370" s="76">
        <v>2</v>
      </c>
      <c r="BO370" s="76">
        <v>14.8</v>
      </c>
      <c r="BR370" s="76">
        <v>76.5</v>
      </c>
      <c r="BW370" s="76">
        <v>2</v>
      </c>
      <c r="BX370" s="76">
        <v>156.5</v>
      </c>
      <c r="BY370" s="76">
        <v>1</v>
      </c>
      <c r="CA370" s="76">
        <v>4</v>
      </c>
      <c r="CB370" s="76" t="s">
        <v>82</v>
      </c>
      <c r="CC370" s="76">
        <v>15.75</v>
      </c>
      <c r="CD370" s="76">
        <v>13</v>
      </c>
      <c r="CE370" s="76">
        <v>3</v>
      </c>
      <c r="CF370" s="76">
        <v>76.8</v>
      </c>
      <c r="CG370" s="76">
        <v>380</v>
      </c>
      <c r="CI370" s="76">
        <v>33.200000000000003</v>
      </c>
      <c r="CJ370" s="77">
        <v>76.900000000000006</v>
      </c>
      <c r="CK370" s="76">
        <v>10.6</v>
      </c>
      <c r="CL370" s="76">
        <v>50.2</v>
      </c>
      <c r="CM370" s="76">
        <v>12.05</v>
      </c>
      <c r="CN370" s="76">
        <v>3.7</v>
      </c>
      <c r="CO370" s="76">
        <v>13.75</v>
      </c>
      <c r="CP370" s="76">
        <v>2.2999999999999998</v>
      </c>
      <c r="CQ370" s="76">
        <v>14.05</v>
      </c>
      <c r="CR370" s="76">
        <v>3.05</v>
      </c>
      <c r="CS370" s="76">
        <v>9.02</v>
      </c>
      <c r="CT370" s="76">
        <v>1.28</v>
      </c>
      <c r="CU370" s="76">
        <v>8.0399999999999991</v>
      </c>
      <c r="CV370" s="76">
        <v>1.1599999999999999</v>
      </c>
      <c r="CW370" s="72">
        <f t="shared" si="30"/>
        <v>239.30000000000004</v>
      </c>
    </row>
    <row r="371" spans="1:101" s="72" customFormat="1" x14ac:dyDescent="0.3">
      <c r="A371" s="22">
        <v>469623</v>
      </c>
      <c r="B371" s="22" t="s">
        <v>2912</v>
      </c>
      <c r="C371" s="72" t="s">
        <v>4268</v>
      </c>
      <c r="D371" s="72" t="s">
        <v>4269</v>
      </c>
      <c r="E371" s="73">
        <v>40611</v>
      </c>
      <c r="F371" s="73">
        <v>40674</v>
      </c>
      <c r="G371" s="72" t="s">
        <v>914</v>
      </c>
      <c r="H371" s="74">
        <v>34.153860999999999</v>
      </c>
      <c r="I371" s="74">
        <v>-106.983847</v>
      </c>
      <c r="J371" s="72" t="s">
        <v>873</v>
      </c>
      <c r="K371" s="72" t="s">
        <v>880</v>
      </c>
      <c r="L371" s="72" t="s">
        <v>878</v>
      </c>
      <c r="M371" s="75" t="s">
        <v>4278</v>
      </c>
      <c r="N371" s="72" t="s">
        <v>3393</v>
      </c>
      <c r="O371" s="72" t="s">
        <v>4270</v>
      </c>
      <c r="P371" s="72" t="s">
        <v>4271</v>
      </c>
      <c r="Q371" s="72" t="s">
        <v>4272</v>
      </c>
      <c r="R371" s="76">
        <v>160</v>
      </c>
      <c r="AY371" s="76">
        <v>432</v>
      </c>
      <c r="BD371" s="77">
        <v>29.6</v>
      </c>
      <c r="BE371" s="76" t="s">
        <v>84</v>
      </c>
      <c r="BF371" s="76">
        <v>4.26</v>
      </c>
      <c r="BH371" s="76">
        <v>22.7</v>
      </c>
      <c r="BJ371" s="76">
        <v>8.8000000000000007</v>
      </c>
      <c r="BN371" s="76">
        <v>2</v>
      </c>
      <c r="BO371" s="76">
        <v>15.8</v>
      </c>
      <c r="BR371" s="76">
        <v>59.7</v>
      </c>
      <c r="BW371" s="76">
        <v>2</v>
      </c>
      <c r="BX371" s="76">
        <v>195</v>
      </c>
      <c r="BY371" s="76">
        <v>1</v>
      </c>
      <c r="CA371" s="76">
        <v>4.45</v>
      </c>
      <c r="CB371" s="76" t="s">
        <v>82</v>
      </c>
      <c r="CC371" s="76">
        <v>2.48</v>
      </c>
      <c r="CD371" s="76">
        <v>10</v>
      </c>
      <c r="CE371" s="76">
        <v>2</v>
      </c>
      <c r="CF371" s="76">
        <v>95.9</v>
      </c>
      <c r="CG371" s="76">
        <v>308</v>
      </c>
      <c r="CI371" s="76">
        <v>39.200000000000003</v>
      </c>
      <c r="CJ371" s="77">
        <v>92.7</v>
      </c>
      <c r="CK371" s="76">
        <v>12.9</v>
      </c>
      <c r="CL371" s="76">
        <v>62.6</v>
      </c>
      <c r="CM371" s="76">
        <v>15.25</v>
      </c>
      <c r="CN371" s="76">
        <v>4.97</v>
      </c>
      <c r="CO371" s="76">
        <v>17.05</v>
      </c>
      <c r="CP371" s="76">
        <v>2.83</v>
      </c>
      <c r="CQ371" s="76">
        <v>17.5</v>
      </c>
      <c r="CR371" s="76">
        <v>3.69</v>
      </c>
      <c r="CS371" s="76">
        <v>10.7</v>
      </c>
      <c r="CT371" s="76">
        <v>1.54</v>
      </c>
      <c r="CU371" s="76">
        <v>9.39</v>
      </c>
      <c r="CV371" s="76">
        <v>1.37</v>
      </c>
      <c r="CW371" s="72">
        <f t="shared" si="30"/>
        <v>291.69</v>
      </c>
    </row>
    <row r="372" spans="1:101" s="72" customFormat="1" x14ac:dyDescent="0.3">
      <c r="A372" s="22">
        <v>469624</v>
      </c>
      <c r="B372" s="22" t="s">
        <v>2912</v>
      </c>
      <c r="C372" s="72" t="s">
        <v>4268</v>
      </c>
      <c r="D372" s="72" t="s">
        <v>4269</v>
      </c>
      <c r="E372" s="73">
        <v>40611</v>
      </c>
      <c r="F372" s="73">
        <v>40674</v>
      </c>
      <c r="G372" s="72" t="s">
        <v>914</v>
      </c>
      <c r="H372" s="74">
        <v>34.153860999999999</v>
      </c>
      <c r="I372" s="74">
        <v>-106.983847</v>
      </c>
      <c r="J372" s="72" t="s">
        <v>873</v>
      </c>
      <c r="K372" s="72" t="s">
        <v>880</v>
      </c>
      <c r="L372" s="72" t="s">
        <v>878</v>
      </c>
      <c r="M372" s="75" t="s">
        <v>4278</v>
      </c>
      <c r="N372" s="72" t="s">
        <v>3393</v>
      </c>
      <c r="O372" s="72" t="s">
        <v>4270</v>
      </c>
      <c r="P372" s="72" t="s">
        <v>4271</v>
      </c>
      <c r="Q372" s="72" t="s">
        <v>4272</v>
      </c>
      <c r="R372" s="76">
        <v>163</v>
      </c>
      <c r="AY372" s="76">
        <v>462</v>
      </c>
      <c r="BD372" s="77">
        <v>27.2</v>
      </c>
      <c r="BE372" s="76" t="s">
        <v>84</v>
      </c>
      <c r="BF372" s="76">
        <v>6.17</v>
      </c>
      <c r="BH372" s="76">
        <v>23.7</v>
      </c>
      <c r="BJ372" s="76">
        <v>10.199999999999999</v>
      </c>
      <c r="BN372" s="76">
        <v>2</v>
      </c>
      <c r="BO372" s="76">
        <v>14.6</v>
      </c>
      <c r="BR372" s="76">
        <v>69.599999999999994</v>
      </c>
      <c r="BW372" s="76">
        <v>2</v>
      </c>
      <c r="BX372" s="76">
        <v>204</v>
      </c>
      <c r="BY372" s="76">
        <v>1</v>
      </c>
      <c r="CA372" s="76">
        <v>5.41</v>
      </c>
      <c r="CB372" s="76" t="s">
        <v>82</v>
      </c>
      <c r="CC372" s="76">
        <v>3.62</v>
      </c>
      <c r="CD372" s="76">
        <v>9</v>
      </c>
      <c r="CE372" s="76">
        <v>3</v>
      </c>
      <c r="CF372" s="76">
        <v>97.7</v>
      </c>
      <c r="CG372" s="76">
        <v>358</v>
      </c>
      <c r="CI372" s="76">
        <v>39.6</v>
      </c>
      <c r="CJ372" s="77">
        <v>94.8</v>
      </c>
      <c r="CK372" s="76">
        <v>13.3</v>
      </c>
      <c r="CL372" s="76">
        <v>63</v>
      </c>
      <c r="CM372" s="76">
        <v>15.45</v>
      </c>
      <c r="CN372" s="76">
        <v>4.92</v>
      </c>
      <c r="CO372" s="76">
        <v>17.45</v>
      </c>
      <c r="CP372" s="76">
        <v>2.95</v>
      </c>
      <c r="CQ372" s="76">
        <v>18.45</v>
      </c>
      <c r="CR372" s="76">
        <v>3.9</v>
      </c>
      <c r="CS372" s="76">
        <v>11.3</v>
      </c>
      <c r="CT372" s="76">
        <v>1.63</v>
      </c>
      <c r="CU372" s="76">
        <v>9.83</v>
      </c>
      <c r="CV372" s="76">
        <v>1.39</v>
      </c>
      <c r="CW372" s="72">
        <f t="shared" si="30"/>
        <v>297.96999999999991</v>
      </c>
    </row>
    <row r="373" spans="1:101" s="72" customFormat="1" x14ac:dyDescent="0.3">
      <c r="A373" s="22">
        <v>469625</v>
      </c>
      <c r="B373" s="22" t="s">
        <v>2912</v>
      </c>
      <c r="C373" s="72" t="s">
        <v>4268</v>
      </c>
      <c r="D373" s="72" t="s">
        <v>4269</v>
      </c>
      <c r="E373" s="73">
        <v>40611</v>
      </c>
      <c r="F373" s="73">
        <v>40674</v>
      </c>
      <c r="G373" s="72" t="s">
        <v>914</v>
      </c>
      <c r="H373" s="74">
        <v>34.153860999999999</v>
      </c>
      <c r="I373" s="74">
        <v>-106.983847</v>
      </c>
      <c r="J373" s="72" t="s">
        <v>873</v>
      </c>
      <c r="K373" s="72" t="s">
        <v>880</v>
      </c>
      <c r="L373" s="72" t="s">
        <v>878</v>
      </c>
      <c r="M373" s="75" t="s">
        <v>4278</v>
      </c>
      <c r="N373" s="72" t="s">
        <v>3393</v>
      </c>
      <c r="O373" s="72" t="s">
        <v>4270</v>
      </c>
      <c r="P373" s="72" t="s">
        <v>4271</v>
      </c>
      <c r="Q373" s="72" t="s">
        <v>4272</v>
      </c>
      <c r="R373" s="76">
        <v>165</v>
      </c>
      <c r="AY373" s="76">
        <v>379</v>
      </c>
      <c r="BD373" s="77">
        <v>28.6</v>
      </c>
      <c r="BE373" s="76" t="s">
        <v>84</v>
      </c>
      <c r="BF373" s="76">
        <v>7.72</v>
      </c>
      <c r="BH373" s="76">
        <v>23.2</v>
      </c>
      <c r="BJ373" s="76">
        <v>8.8000000000000007</v>
      </c>
      <c r="BN373" s="76">
        <v>2</v>
      </c>
      <c r="BO373" s="76">
        <v>15.5</v>
      </c>
      <c r="BR373" s="76">
        <v>71.2</v>
      </c>
      <c r="BW373" s="76">
        <v>2</v>
      </c>
      <c r="BX373" s="76">
        <v>272</v>
      </c>
      <c r="BY373" s="76">
        <v>1</v>
      </c>
      <c r="CA373" s="76">
        <v>5.98</v>
      </c>
      <c r="CB373" s="76" t="s">
        <v>82</v>
      </c>
      <c r="CC373" s="76">
        <v>4.1399999999999997</v>
      </c>
      <c r="CD373" s="76">
        <v>10</v>
      </c>
      <c r="CE373" s="76">
        <v>2</v>
      </c>
      <c r="CF373" s="76">
        <v>89.5</v>
      </c>
      <c r="CG373" s="76">
        <v>317</v>
      </c>
      <c r="CI373" s="76">
        <v>39.5</v>
      </c>
      <c r="CJ373" s="77">
        <v>92.9</v>
      </c>
      <c r="CK373" s="76">
        <v>13.15</v>
      </c>
      <c r="CL373" s="76">
        <v>62.5</v>
      </c>
      <c r="CM373" s="76">
        <v>15.4</v>
      </c>
      <c r="CN373" s="76">
        <v>4.45</v>
      </c>
      <c r="CO373" s="76">
        <v>16.45</v>
      </c>
      <c r="CP373" s="76">
        <v>2.8</v>
      </c>
      <c r="CQ373" s="76">
        <v>16.850000000000001</v>
      </c>
      <c r="CR373" s="76">
        <v>3.51</v>
      </c>
      <c r="CS373" s="76">
        <v>10.050000000000001</v>
      </c>
      <c r="CT373" s="76">
        <v>1.46</v>
      </c>
      <c r="CU373" s="76">
        <v>8.8800000000000008</v>
      </c>
      <c r="CV373" s="76">
        <v>1.27</v>
      </c>
      <c r="CW373" s="72">
        <f t="shared" si="30"/>
        <v>289.16999999999996</v>
      </c>
    </row>
    <row r="374" spans="1:101" ht="14.25" customHeight="1" x14ac:dyDescent="0.35">
      <c r="A374" s="22" t="s">
        <v>366</v>
      </c>
      <c r="B374" s="22" t="s">
        <v>334</v>
      </c>
      <c r="C374" s="22" t="s">
        <v>2885</v>
      </c>
      <c r="D374" s="22" t="s">
        <v>367</v>
      </c>
      <c r="G374" s="22" t="s">
        <v>367</v>
      </c>
      <c r="J374" s="22" t="s">
        <v>873</v>
      </c>
      <c r="K374" s="22" t="s">
        <v>880</v>
      </c>
      <c r="L374" s="22" t="s">
        <v>878</v>
      </c>
      <c r="M374" s="22" t="s">
        <v>368</v>
      </c>
      <c r="Q374" s="22" t="s">
        <v>819</v>
      </c>
      <c r="W374" s="34">
        <v>47.2</v>
      </c>
      <c r="X374" s="34">
        <v>2.79</v>
      </c>
      <c r="Y374" s="34">
        <v>12.4</v>
      </c>
      <c r="Z374" s="34">
        <v>19</v>
      </c>
      <c r="AA374" s="34">
        <v>0.3</v>
      </c>
      <c r="AB374" s="34">
        <v>6.22</v>
      </c>
      <c r="AC374" s="34">
        <v>8.3800000000000008</v>
      </c>
      <c r="AD374" s="34">
        <v>2.41</v>
      </c>
      <c r="AE374" s="34">
        <v>0.79</v>
      </c>
      <c r="AF374" s="34">
        <v>0.3</v>
      </c>
      <c r="AG374" s="34">
        <v>0.62</v>
      </c>
      <c r="AO374" s="34">
        <f t="shared" ref="AO374:AO405" si="31">SUM(W374:AN374)</f>
        <v>100.41</v>
      </c>
      <c r="AY374" s="34">
        <v>182</v>
      </c>
      <c r="BE374" s="34">
        <v>54</v>
      </c>
      <c r="BG374" s="34">
        <v>77</v>
      </c>
      <c r="BH374" s="34">
        <v>21</v>
      </c>
      <c r="BO374" s="34">
        <v>10</v>
      </c>
      <c r="BP374" s="34">
        <v>41</v>
      </c>
      <c r="BQ374" s="34">
        <v>13</v>
      </c>
      <c r="BR374" s="34">
        <v>33</v>
      </c>
      <c r="BX374" s="34">
        <v>152</v>
      </c>
      <c r="CA374" s="34">
        <v>4</v>
      </c>
      <c r="CC374" s="34">
        <v>4</v>
      </c>
      <c r="CD374" s="34">
        <v>530</v>
      </c>
      <c r="CF374" s="34">
        <v>67</v>
      </c>
      <c r="CG374" s="34">
        <v>185</v>
      </c>
      <c r="CH374" s="34">
        <v>193</v>
      </c>
      <c r="CI374" s="34">
        <v>5.5</v>
      </c>
      <c r="CJ374" s="34">
        <v>37</v>
      </c>
      <c r="CK374" s="34" t="s">
        <v>369</v>
      </c>
      <c r="CL374" s="34">
        <v>13</v>
      </c>
      <c r="CM374" s="34" t="s">
        <v>369</v>
      </c>
      <c r="CN374" s="34" t="s">
        <v>369</v>
      </c>
      <c r="CO374" s="34">
        <v>3</v>
      </c>
      <c r="CQ374" s="34" t="s">
        <v>369</v>
      </c>
      <c r="CS374" s="34" t="s">
        <v>369</v>
      </c>
      <c r="CU374" s="34" t="s">
        <v>369</v>
      </c>
      <c r="CW374" s="34">
        <f>SUM(CI374:CV374)</f>
        <v>58.5</v>
      </c>
    </row>
    <row r="375" spans="1:101" ht="14.25" customHeight="1" x14ac:dyDescent="0.35">
      <c r="A375" s="22" t="s">
        <v>394</v>
      </c>
      <c r="B375" s="22" t="s">
        <v>334</v>
      </c>
      <c r="C375" s="22" t="s">
        <v>2885</v>
      </c>
      <c r="D375" s="22" t="s">
        <v>367</v>
      </c>
      <c r="G375" s="22" t="s">
        <v>367</v>
      </c>
      <c r="J375" s="22" t="s">
        <v>873</v>
      </c>
      <c r="K375" s="22" t="s">
        <v>880</v>
      </c>
      <c r="L375" s="22" t="s">
        <v>878</v>
      </c>
      <c r="M375" s="22" t="s">
        <v>395</v>
      </c>
      <c r="Q375" s="22" t="s">
        <v>819</v>
      </c>
      <c r="W375" s="34">
        <v>73.2</v>
      </c>
      <c r="X375" s="34">
        <v>0.41</v>
      </c>
      <c r="Y375" s="34">
        <v>12.8</v>
      </c>
      <c r="Z375" s="34">
        <v>4.46</v>
      </c>
      <c r="AA375" s="34">
        <v>0.1</v>
      </c>
      <c r="AB375" s="34">
        <v>0.4</v>
      </c>
      <c r="AC375" s="34">
        <v>1.22</v>
      </c>
      <c r="AD375" s="34">
        <v>2.92</v>
      </c>
      <c r="AE375" s="34">
        <v>5.08</v>
      </c>
      <c r="AF375" s="34">
        <v>0.11</v>
      </c>
      <c r="AG375" s="34">
        <v>0.48</v>
      </c>
      <c r="AO375" s="34">
        <f t="shared" si="31"/>
        <v>101.17999999999999</v>
      </c>
      <c r="AY375" s="34">
        <v>919</v>
      </c>
      <c r="BE375" s="34">
        <v>398</v>
      </c>
      <c r="BG375" s="34">
        <v>46</v>
      </c>
      <c r="BH375" s="34">
        <v>18</v>
      </c>
      <c r="BO375" s="34">
        <v>24</v>
      </c>
      <c r="BP375" s="34">
        <v>127</v>
      </c>
      <c r="BQ375" s="34">
        <v>30</v>
      </c>
      <c r="BR375" s="34">
        <v>189</v>
      </c>
      <c r="BX375" s="34">
        <v>74</v>
      </c>
      <c r="CA375" s="34">
        <v>14</v>
      </c>
      <c r="CC375" s="34">
        <v>30</v>
      </c>
      <c r="CD375" s="34">
        <v>15</v>
      </c>
      <c r="CF375" s="34">
        <v>164</v>
      </c>
      <c r="CG375" s="34">
        <v>612</v>
      </c>
      <c r="CH375" s="34">
        <v>130</v>
      </c>
      <c r="CI375" s="34">
        <v>427</v>
      </c>
      <c r="CJ375" s="34">
        <v>180</v>
      </c>
      <c r="CK375" s="34">
        <v>115</v>
      </c>
      <c r="CL375" s="34">
        <v>100</v>
      </c>
      <c r="CM375" s="34">
        <v>129</v>
      </c>
      <c r="CN375" s="34" t="s">
        <v>369</v>
      </c>
      <c r="CO375" s="34">
        <v>159</v>
      </c>
      <c r="CQ375" s="34">
        <v>127</v>
      </c>
      <c r="CS375" s="34">
        <v>50</v>
      </c>
      <c r="CU375" s="34">
        <v>68</v>
      </c>
      <c r="CW375" s="34">
        <f>SUM(CI375:CV375)</f>
        <v>1355</v>
      </c>
    </row>
    <row r="376" spans="1:101" ht="14.25" customHeight="1" x14ac:dyDescent="0.35">
      <c r="A376" s="22" t="s">
        <v>396</v>
      </c>
      <c r="B376" s="22" t="s">
        <v>334</v>
      </c>
      <c r="C376" s="22" t="s">
        <v>2885</v>
      </c>
      <c r="D376" s="22" t="s">
        <v>367</v>
      </c>
      <c r="G376" s="22" t="s">
        <v>367</v>
      </c>
      <c r="J376" s="22" t="s">
        <v>873</v>
      </c>
      <c r="K376" s="22" t="s">
        <v>880</v>
      </c>
      <c r="L376" s="22" t="s">
        <v>878</v>
      </c>
      <c r="M376" s="22" t="s">
        <v>395</v>
      </c>
      <c r="Q376" s="22" t="s">
        <v>819</v>
      </c>
      <c r="W376" s="34">
        <v>72.2</v>
      </c>
      <c r="X376" s="34">
        <v>0.5</v>
      </c>
      <c r="Y376" s="34">
        <v>14.8</v>
      </c>
      <c r="Z376" s="34">
        <v>3.35</v>
      </c>
      <c r="AA376" s="34">
        <v>0.05</v>
      </c>
      <c r="AB376" s="34">
        <v>0.38</v>
      </c>
      <c r="AC376" s="34">
        <v>0.99</v>
      </c>
      <c r="AD376" s="34">
        <v>2.5299999999999998</v>
      </c>
      <c r="AE376" s="34">
        <v>4.54</v>
      </c>
      <c r="AF376" s="34">
        <v>0.16</v>
      </c>
      <c r="AG376" s="34">
        <v>1.48</v>
      </c>
      <c r="AO376" s="34">
        <f t="shared" si="31"/>
        <v>100.97999999999999</v>
      </c>
      <c r="AY376" s="34">
        <v>1009</v>
      </c>
      <c r="BE376" s="34">
        <v>331</v>
      </c>
      <c r="BG376" s="34">
        <v>46</v>
      </c>
      <c r="BH376" s="34">
        <v>19</v>
      </c>
      <c r="BO376" s="34">
        <v>20</v>
      </c>
      <c r="BP376" s="34">
        <v>80</v>
      </c>
      <c r="BQ376" s="34">
        <v>28</v>
      </c>
      <c r="BR376" s="34">
        <v>178</v>
      </c>
      <c r="BX376" s="34">
        <v>129</v>
      </c>
      <c r="CA376" s="34">
        <v>19</v>
      </c>
      <c r="CC376" s="34">
        <v>5</v>
      </c>
      <c r="CD376" s="34">
        <v>44</v>
      </c>
      <c r="CF376" s="34">
        <v>52</v>
      </c>
      <c r="CG376" s="34">
        <v>258</v>
      </c>
      <c r="CH376" s="34">
        <v>40</v>
      </c>
    </row>
    <row r="377" spans="1:101" ht="14.25" customHeight="1" x14ac:dyDescent="0.35">
      <c r="A377" s="22" t="s">
        <v>397</v>
      </c>
      <c r="B377" s="22" t="s">
        <v>334</v>
      </c>
      <c r="C377" s="22" t="s">
        <v>2885</v>
      </c>
      <c r="D377" s="22" t="s">
        <v>367</v>
      </c>
      <c r="G377" s="22" t="s">
        <v>367</v>
      </c>
      <c r="J377" s="22" t="s">
        <v>873</v>
      </c>
      <c r="K377" s="22" t="s">
        <v>880</v>
      </c>
      <c r="L377" s="22" t="s">
        <v>878</v>
      </c>
      <c r="M377" s="22" t="s">
        <v>395</v>
      </c>
      <c r="Q377" s="22" t="s">
        <v>819</v>
      </c>
      <c r="W377" s="34">
        <v>72.2</v>
      </c>
      <c r="X377" s="34">
        <v>0.32</v>
      </c>
      <c r="Y377" s="34">
        <v>13.5</v>
      </c>
      <c r="Z377" s="34">
        <v>4.1500000000000004</v>
      </c>
      <c r="AA377" s="34">
        <v>0.01</v>
      </c>
      <c r="AC377" s="34">
        <v>0.93</v>
      </c>
      <c r="AD377" s="34">
        <v>4.51</v>
      </c>
      <c r="AE377" s="34">
        <v>2.75</v>
      </c>
      <c r="AF377" s="34">
        <v>0.43</v>
      </c>
      <c r="AG377" s="34">
        <v>0.28000000000000003</v>
      </c>
      <c r="AO377" s="34">
        <f t="shared" si="31"/>
        <v>99.080000000000027</v>
      </c>
      <c r="AY377" s="34">
        <v>570</v>
      </c>
      <c r="BE377" s="34">
        <v>441</v>
      </c>
      <c r="BG377" s="34">
        <v>50</v>
      </c>
      <c r="BH377" s="34">
        <v>19</v>
      </c>
      <c r="BO377" s="34">
        <v>13</v>
      </c>
      <c r="BP377" s="34">
        <v>101</v>
      </c>
      <c r="BQ377" s="34">
        <v>17</v>
      </c>
      <c r="BR377" s="34">
        <v>59</v>
      </c>
      <c r="BX377" s="34">
        <v>73</v>
      </c>
      <c r="CA377" s="34">
        <v>15</v>
      </c>
      <c r="CC377" s="34">
        <v>11</v>
      </c>
      <c r="CD377" s="34">
        <v>17</v>
      </c>
      <c r="CF377" s="34">
        <v>48</v>
      </c>
      <c r="CG377" s="34">
        <v>295</v>
      </c>
      <c r="CH377" s="34">
        <v>26</v>
      </c>
    </row>
    <row r="378" spans="1:101" ht="14.25" customHeight="1" x14ac:dyDescent="0.35">
      <c r="A378" s="22" t="s">
        <v>378</v>
      </c>
      <c r="B378" s="22" t="s">
        <v>334</v>
      </c>
      <c r="C378" s="22" t="s">
        <v>2885</v>
      </c>
      <c r="D378" s="22" t="s">
        <v>367</v>
      </c>
      <c r="G378" s="22" t="s">
        <v>367</v>
      </c>
      <c r="H378" s="22">
        <v>34.151564499999999</v>
      </c>
      <c r="I378" s="22">
        <v>-106.9840954</v>
      </c>
      <c r="J378" s="22" t="s">
        <v>873</v>
      </c>
      <c r="K378" s="22" t="s">
        <v>880</v>
      </c>
      <c r="L378" s="22" t="s">
        <v>878</v>
      </c>
      <c r="M378" s="22" t="s">
        <v>379</v>
      </c>
      <c r="Q378" s="22" t="s">
        <v>819</v>
      </c>
      <c r="W378" s="34">
        <v>51.2</v>
      </c>
      <c r="X378" s="34">
        <v>2.88</v>
      </c>
      <c r="Y378" s="34">
        <v>11.1</v>
      </c>
      <c r="Z378" s="34">
        <v>18.2</v>
      </c>
      <c r="AA378" s="34">
        <v>0.2</v>
      </c>
      <c r="AB378" s="34">
        <v>3.08</v>
      </c>
      <c r="AC378" s="34">
        <v>7.63</v>
      </c>
      <c r="AD378" s="34">
        <v>2.4300000000000002</v>
      </c>
      <c r="AE378" s="34">
        <v>1.5</v>
      </c>
      <c r="AG378" s="34">
        <v>1.21</v>
      </c>
      <c r="AO378" s="34">
        <f t="shared" si="31"/>
        <v>99.43</v>
      </c>
      <c r="AY378" s="34">
        <v>415</v>
      </c>
      <c r="BE378" s="34">
        <v>186</v>
      </c>
      <c r="BG378" s="34">
        <v>61</v>
      </c>
      <c r="BH378" s="34">
        <v>22</v>
      </c>
      <c r="BO378" s="34">
        <v>7</v>
      </c>
      <c r="BP378" s="34">
        <v>52</v>
      </c>
      <c r="BR378" s="34">
        <v>61</v>
      </c>
      <c r="BX378" s="34">
        <v>236</v>
      </c>
      <c r="CA378" s="34">
        <v>6</v>
      </c>
      <c r="CC378" s="34">
        <v>5</v>
      </c>
      <c r="CD378" s="34">
        <v>70</v>
      </c>
      <c r="CF378" s="34">
        <v>88</v>
      </c>
      <c r="CG378" s="34">
        <v>191</v>
      </c>
      <c r="CH378" s="34">
        <v>162</v>
      </c>
    </row>
    <row r="379" spans="1:101" ht="14.25" customHeight="1" x14ac:dyDescent="0.35">
      <c r="A379" s="22" t="s">
        <v>374</v>
      </c>
      <c r="B379" s="22" t="s">
        <v>334</v>
      </c>
      <c r="C379" s="22" t="s">
        <v>2885</v>
      </c>
      <c r="D379" s="22" t="s">
        <v>367</v>
      </c>
      <c r="G379" s="22" t="s">
        <v>367</v>
      </c>
      <c r="J379" s="22" t="s">
        <v>873</v>
      </c>
      <c r="K379" s="22" t="s">
        <v>880</v>
      </c>
      <c r="L379" s="22" t="s">
        <v>878</v>
      </c>
      <c r="M379" s="22" t="s">
        <v>373</v>
      </c>
      <c r="Q379" s="22" t="s">
        <v>819</v>
      </c>
      <c r="W379" s="34">
        <v>46.6</v>
      </c>
      <c r="X379" s="34">
        <v>0.99</v>
      </c>
      <c r="Y379" s="34">
        <v>13.4</v>
      </c>
      <c r="Z379" s="34">
        <v>11.5</v>
      </c>
      <c r="AA379" s="34">
        <v>0.18</v>
      </c>
      <c r="AB379" s="34">
        <v>9.26</v>
      </c>
      <c r="AC379" s="34">
        <v>10.199999999999999</v>
      </c>
      <c r="AD379" s="34">
        <v>2.11</v>
      </c>
      <c r="AE379" s="34">
        <v>1.79</v>
      </c>
      <c r="AF379" s="34">
        <v>0.17</v>
      </c>
      <c r="AG379" s="34">
        <v>3.27</v>
      </c>
      <c r="AO379" s="34">
        <f t="shared" si="31"/>
        <v>99.470000000000027</v>
      </c>
      <c r="AY379" s="34">
        <v>331</v>
      </c>
      <c r="BE379" s="34">
        <v>240</v>
      </c>
      <c r="BG379" s="34">
        <v>71</v>
      </c>
      <c r="BH379" s="34">
        <v>18</v>
      </c>
      <c r="BO379" s="34">
        <v>7</v>
      </c>
      <c r="BP379" s="34">
        <v>136</v>
      </c>
      <c r="BQ379" s="34">
        <v>11</v>
      </c>
      <c r="BR379" s="34">
        <v>119</v>
      </c>
      <c r="BX379" s="34">
        <v>198</v>
      </c>
      <c r="CA379" s="34">
        <v>2</v>
      </c>
      <c r="CC379" s="34">
        <v>4</v>
      </c>
      <c r="CD379" s="34">
        <v>251</v>
      </c>
      <c r="CF379" s="34">
        <v>29</v>
      </c>
      <c r="CG379" s="34">
        <v>90</v>
      </c>
      <c r="CH379" s="34">
        <v>102</v>
      </c>
      <c r="CI379" s="34" t="s">
        <v>369</v>
      </c>
      <c r="CJ379" s="34">
        <v>17</v>
      </c>
      <c r="CK379" s="34" t="s">
        <v>369</v>
      </c>
      <c r="CL379" s="34">
        <v>4.5</v>
      </c>
      <c r="CM379" s="34" t="s">
        <v>369</v>
      </c>
      <c r="CN379" s="34" t="s">
        <v>369</v>
      </c>
      <c r="CO379" s="34" t="s">
        <v>369</v>
      </c>
      <c r="CQ379" s="34" t="s">
        <v>369</v>
      </c>
      <c r="CS379" s="34" t="s">
        <v>369</v>
      </c>
      <c r="CU379" s="34" t="s">
        <v>369</v>
      </c>
      <c r="CW379" s="34">
        <f t="shared" ref="CW379:CW387" si="32">SUM(CI379:CV379)</f>
        <v>21.5</v>
      </c>
    </row>
    <row r="380" spans="1:101" ht="14.25" customHeight="1" x14ac:dyDescent="0.35">
      <c r="A380" s="22" t="s">
        <v>425</v>
      </c>
      <c r="B380" s="22" t="s">
        <v>334</v>
      </c>
      <c r="C380" s="22" t="s">
        <v>2885</v>
      </c>
      <c r="D380" s="22" t="s">
        <v>2734</v>
      </c>
      <c r="F380" s="61"/>
      <c r="G380" s="22" t="s">
        <v>2734</v>
      </c>
      <c r="H380" s="22">
        <v>34.156981199999997</v>
      </c>
      <c r="I380" s="22">
        <v>-106.98845900000001</v>
      </c>
      <c r="J380" s="22" t="s">
        <v>873</v>
      </c>
      <c r="K380" s="22" t="s">
        <v>880</v>
      </c>
      <c r="L380" s="22" t="s">
        <v>878</v>
      </c>
      <c r="M380" s="22" t="s">
        <v>426</v>
      </c>
      <c r="Q380" s="22" t="s">
        <v>819</v>
      </c>
      <c r="W380" s="34">
        <v>21.4</v>
      </c>
      <c r="X380" s="34">
        <v>1.1299999999999999</v>
      </c>
      <c r="Y380" s="34">
        <v>4.32</v>
      </c>
      <c r="Z380" s="34">
        <f>((AP380*1.1)+AQ380)</f>
        <v>8.7340000000000018</v>
      </c>
      <c r="AA380" s="34">
        <v>0.53</v>
      </c>
      <c r="AB380" s="34">
        <v>8.92</v>
      </c>
      <c r="AC380" s="34">
        <v>24.5</v>
      </c>
      <c r="AD380" s="34">
        <v>0.7</v>
      </c>
      <c r="AE380" s="34">
        <v>1.45</v>
      </c>
      <c r="AF380" s="34">
        <v>3.26</v>
      </c>
      <c r="AG380" s="34">
        <v>4.1900000000000004</v>
      </c>
      <c r="AN380" s="34">
        <v>22.7</v>
      </c>
      <c r="AO380" s="34">
        <f t="shared" si="31"/>
        <v>101.83400000000002</v>
      </c>
      <c r="AP380" s="34">
        <v>5.44</v>
      </c>
      <c r="AQ380" s="34">
        <v>2.75</v>
      </c>
      <c r="AY380" s="34">
        <v>365</v>
      </c>
      <c r="BD380" s="34">
        <v>42</v>
      </c>
      <c r="BE380" s="34">
        <v>20</v>
      </c>
      <c r="BF380" s="34">
        <v>1</v>
      </c>
      <c r="BG380" s="34">
        <v>20</v>
      </c>
      <c r="BJ380" s="34">
        <v>14</v>
      </c>
      <c r="BM380" s="34">
        <v>84</v>
      </c>
      <c r="BO380" s="34">
        <v>400</v>
      </c>
      <c r="BP380" s="34">
        <v>51</v>
      </c>
      <c r="BU380" s="34">
        <v>11</v>
      </c>
      <c r="BX380" s="34">
        <v>244</v>
      </c>
      <c r="BY380" s="34">
        <v>32</v>
      </c>
      <c r="CA380" s="34">
        <v>40</v>
      </c>
      <c r="CC380" s="34">
        <v>2</v>
      </c>
      <c r="CF380" s="34">
        <v>90</v>
      </c>
      <c r="CH380" s="34">
        <v>158</v>
      </c>
      <c r="CI380" s="34">
        <v>538</v>
      </c>
      <c r="CJ380" s="34">
        <v>1008</v>
      </c>
      <c r="CM380" s="34">
        <v>70</v>
      </c>
      <c r="CN380" s="34">
        <v>12</v>
      </c>
      <c r="CP380" s="34">
        <v>5</v>
      </c>
      <c r="CU380" s="34">
        <v>2</v>
      </c>
      <c r="CW380" s="34">
        <f t="shared" si="32"/>
        <v>1635</v>
      </c>
    </row>
    <row r="381" spans="1:101" ht="14.25" customHeight="1" x14ac:dyDescent="0.35">
      <c r="A381" s="22" t="s">
        <v>375</v>
      </c>
      <c r="B381" s="22" t="s">
        <v>334</v>
      </c>
      <c r="C381" s="22" t="s">
        <v>2885</v>
      </c>
      <c r="D381" s="22" t="s">
        <v>367</v>
      </c>
      <c r="G381" s="22" t="s">
        <v>367</v>
      </c>
      <c r="J381" s="22" t="s">
        <v>873</v>
      </c>
      <c r="K381" s="22" t="s">
        <v>880</v>
      </c>
      <c r="L381" s="22" t="s">
        <v>878</v>
      </c>
      <c r="M381" s="22" t="s">
        <v>376</v>
      </c>
      <c r="Q381" s="22" t="s">
        <v>819</v>
      </c>
      <c r="W381" s="34">
        <v>42.4</v>
      </c>
      <c r="X381" s="34">
        <v>0.93</v>
      </c>
      <c r="Y381" s="34">
        <v>12.7</v>
      </c>
      <c r="Z381" s="34">
        <v>11</v>
      </c>
      <c r="AA381" s="34">
        <v>0.19</v>
      </c>
      <c r="AB381" s="34">
        <v>8.7200000000000006</v>
      </c>
      <c r="AC381" s="34">
        <v>10.8</v>
      </c>
      <c r="AD381" s="34">
        <v>1.76</v>
      </c>
      <c r="AE381" s="34">
        <v>1.95</v>
      </c>
      <c r="AF381" s="34">
        <v>0.17</v>
      </c>
      <c r="AG381" s="34">
        <v>9.93</v>
      </c>
      <c r="AO381" s="34">
        <f t="shared" si="31"/>
        <v>100.55000000000001</v>
      </c>
      <c r="AY381" s="34">
        <v>1103</v>
      </c>
      <c r="BE381" s="34">
        <v>886</v>
      </c>
      <c r="BG381" s="34">
        <v>72</v>
      </c>
      <c r="BH381" s="34">
        <v>14</v>
      </c>
      <c r="BO381" s="34">
        <v>8</v>
      </c>
      <c r="BP381" s="34">
        <v>247</v>
      </c>
      <c r="BQ381" s="34">
        <v>18</v>
      </c>
      <c r="BR381" s="34">
        <v>110</v>
      </c>
      <c r="BX381" s="34">
        <v>450</v>
      </c>
      <c r="CA381" s="34">
        <v>9</v>
      </c>
      <c r="CC381" s="34">
        <v>6</v>
      </c>
      <c r="CD381" s="34">
        <v>275</v>
      </c>
      <c r="CF381" s="34">
        <v>22</v>
      </c>
      <c r="CG381" s="34">
        <v>103</v>
      </c>
      <c r="CH381" s="34">
        <v>114</v>
      </c>
      <c r="CI381" s="34">
        <v>27</v>
      </c>
      <c r="CJ381" s="34">
        <v>46</v>
      </c>
      <c r="CK381" s="34" t="s">
        <v>369</v>
      </c>
      <c r="CL381" s="34">
        <v>13</v>
      </c>
      <c r="CM381" s="34" t="s">
        <v>369</v>
      </c>
      <c r="CN381" s="34" t="s">
        <v>369</v>
      </c>
      <c r="CO381" s="34" t="s">
        <v>369</v>
      </c>
      <c r="CQ381" s="34" t="s">
        <v>369</v>
      </c>
      <c r="CS381" s="34" t="s">
        <v>369</v>
      </c>
      <c r="CU381" s="34" t="s">
        <v>369</v>
      </c>
      <c r="CW381" s="34">
        <f t="shared" si="32"/>
        <v>86</v>
      </c>
    </row>
    <row r="382" spans="1:101" ht="14.25" customHeight="1" x14ac:dyDescent="0.35">
      <c r="A382" s="22" t="s">
        <v>370</v>
      </c>
      <c r="B382" s="22" t="s">
        <v>334</v>
      </c>
      <c r="C382" s="22" t="s">
        <v>2885</v>
      </c>
      <c r="D382" s="22" t="s">
        <v>367</v>
      </c>
      <c r="G382" s="22" t="s">
        <v>367</v>
      </c>
      <c r="J382" s="22" t="s">
        <v>873</v>
      </c>
      <c r="K382" s="22" t="s">
        <v>880</v>
      </c>
      <c r="L382" s="22" t="s">
        <v>878</v>
      </c>
      <c r="M382" s="22" t="s">
        <v>368</v>
      </c>
      <c r="Q382" s="22" t="s">
        <v>819</v>
      </c>
      <c r="W382" s="34">
        <v>48.8</v>
      </c>
      <c r="X382" s="34">
        <v>3.41</v>
      </c>
      <c r="Y382" s="34">
        <v>12.3</v>
      </c>
      <c r="Z382" s="34">
        <v>17.399999999999999</v>
      </c>
      <c r="AA382" s="34">
        <v>0.28999999999999998</v>
      </c>
      <c r="AB382" s="34">
        <v>3.39</v>
      </c>
      <c r="AC382" s="34">
        <v>8.02</v>
      </c>
      <c r="AD382" s="34">
        <v>3.37</v>
      </c>
      <c r="AE382" s="34">
        <v>0.66</v>
      </c>
      <c r="AF382" s="34">
        <v>1.47</v>
      </c>
      <c r="AG382" s="34">
        <v>0.75</v>
      </c>
      <c r="AO382" s="34">
        <f t="shared" si="31"/>
        <v>99.86</v>
      </c>
      <c r="AY382" s="34">
        <v>194</v>
      </c>
      <c r="BE382" s="34">
        <v>64</v>
      </c>
      <c r="BG382" s="34">
        <v>13</v>
      </c>
      <c r="BH382" s="34">
        <v>18</v>
      </c>
      <c r="BO382" s="34">
        <v>15</v>
      </c>
      <c r="BP382" s="34">
        <v>5</v>
      </c>
      <c r="BQ382" s="34">
        <v>14</v>
      </c>
      <c r="BR382" s="34">
        <v>21</v>
      </c>
      <c r="BX382" s="34">
        <v>231</v>
      </c>
      <c r="CA382" s="34">
        <v>5</v>
      </c>
      <c r="CC382" s="34">
        <v>4</v>
      </c>
      <c r="CD382" s="34">
        <v>130</v>
      </c>
      <c r="CF382" s="34">
        <v>94</v>
      </c>
      <c r="CG382" s="34">
        <v>225</v>
      </c>
      <c r="CH382" s="34">
        <v>207</v>
      </c>
      <c r="CI382" s="34">
        <v>21</v>
      </c>
      <c r="CJ382" s="34">
        <v>66</v>
      </c>
      <c r="CK382" s="34">
        <v>3.1</v>
      </c>
      <c r="CL382" s="34">
        <v>32</v>
      </c>
      <c r="CM382" s="34">
        <v>4.4000000000000004</v>
      </c>
      <c r="CN382" s="34" t="s">
        <v>369</v>
      </c>
      <c r="CO382" s="34">
        <v>8.1</v>
      </c>
      <c r="CQ382" s="34">
        <v>3</v>
      </c>
      <c r="CS382" s="34" t="s">
        <v>369</v>
      </c>
      <c r="CU382" s="34" t="s">
        <v>369</v>
      </c>
      <c r="CW382" s="34">
        <f t="shared" si="32"/>
        <v>137.6</v>
      </c>
    </row>
    <row r="383" spans="1:101" ht="14.25" customHeight="1" x14ac:dyDescent="0.35">
      <c r="A383" s="22" t="s">
        <v>371</v>
      </c>
      <c r="B383" s="22" t="s">
        <v>334</v>
      </c>
      <c r="C383" s="22" t="s">
        <v>2885</v>
      </c>
      <c r="D383" s="22" t="s">
        <v>367</v>
      </c>
      <c r="G383" s="22" t="s">
        <v>367</v>
      </c>
      <c r="J383" s="22" t="s">
        <v>873</v>
      </c>
      <c r="K383" s="22" t="s">
        <v>880</v>
      </c>
      <c r="L383" s="22" t="s">
        <v>878</v>
      </c>
      <c r="M383" s="22" t="s">
        <v>368</v>
      </c>
      <c r="Q383" s="22" t="s">
        <v>819</v>
      </c>
      <c r="W383" s="34">
        <v>47.9</v>
      </c>
      <c r="X383" s="34">
        <v>1.95</v>
      </c>
      <c r="Y383" s="34">
        <v>14.4</v>
      </c>
      <c r="Z383" s="34">
        <v>14.1</v>
      </c>
      <c r="AA383" s="34">
        <v>0.23</v>
      </c>
      <c r="AB383" s="34">
        <v>8.0500000000000007</v>
      </c>
      <c r="AC383" s="34">
        <v>9.11</v>
      </c>
      <c r="AD383" s="34">
        <v>2.61</v>
      </c>
      <c r="AE383" s="34">
        <v>0.66</v>
      </c>
      <c r="AF383" s="34">
        <v>0.18</v>
      </c>
      <c r="AG383" s="34">
        <v>1.35</v>
      </c>
      <c r="AO383" s="34">
        <f t="shared" si="31"/>
        <v>100.53999999999999</v>
      </c>
      <c r="AY383" s="34">
        <v>221</v>
      </c>
      <c r="BE383" s="34">
        <v>361</v>
      </c>
      <c r="BG383" s="34">
        <v>83</v>
      </c>
      <c r="BH383" s="34">
        <v>19</v>
      </c>
      <c r="BO383" s="34">
        <v>9</v>
      </c>
      <c r="BP383" s="34">
        <v>129</v>
      </c>
      <c r="BQ383" s="34">
        <v>57</v>
      </c>
      <c r="BR383" s="34">
        <v>24</v>
      </c>
      <c r="BX383" s="34">
        <v>156</v>
      </c>
      <c r="CA383" s="34">
        <v>3</v>
      </c>
      <c r="CC383" s="34">
        <v>3</v>
      </c>
      <c r="CD383" s="34">
        <v>325</v>
      </c>
      <c r="CF383" s="34">
        <v>46</v>
      </c>
      <c r="CG383" s="34">
        <v>136</v>
      </c>
      <c r="CH383" s="34">
        <v>196</v>
      </c>
      <c r="CI383" s="34">
        <v>7.9</v>
      </c>
      <c r="CJ383" s="34">
        <v>29</v>
      </c>
      <c r="CK383" s="34" t="s">
        <v>369</v>
      </c>
      <c r="CL383" s="34">
        <v>13</v>
      </c>
      <c r="CM383" s="34">
        <v>3</v>
      </c>
      <c r="CN383" s="34" t="s">
        <v>369</v>
      </c>
      <c r="CO383" s="34">
        <v>4.0999999999999996</v>
      </c>
      <c r="CQ383" s="34" t="s">
        <v>369</v>
      </c>
      <c r="CS383" s="34" t="s">
        <v>369</v>
      </c>
      <c r="CU383" s="34" t="s">
        <v>369</v>
      </c>
      <c r="CW383" s="34">
        <f t="shared" si="32"/>
        <v>57</v>
      </c>
    </row>
    <row r="384" spans="1:101" ht="14.25" customHeight="1" x14ac:dyDescent="0.35">
      <c r="A384" s="22" t="s">
        <v>372</v>
      </c>
      <c r="B384" s="22" t="s">
        <v>334</v>
      </c>
      <c r="C384" s="22" t="s">
        <v>2885</v>
      </c>
      <c r="D384" s="22" t="s">
        <v>367</v>
      </c>
      <c r="G384" s="22" t="s">
        <v>367</v>
      </c>
      <c r="J384" s="22" t="s">
        <v>873</v>
      </c>
      <c r="K384" s="22" t="s">
        <v>880</v>
      </c>
      <c r="L384" s="22" t="s">
        <v>878</v>
      </c>
      <c r="M384" s="22" t="s">
        <v>373</v>
      </c>
      <c r="Q384" s="22" t="s">
        <v>819</v>
      </c>
      <c r="W384" s="34">
        <v>46.3</v>
      </c>
      <c r="X384" s="34">
        <v>2.06</v>
      </c>
      <c r="Y384" s="34">
        <v>14.8</v>
      </c>
      <c r="Z384" s="34">
        <v>16.2</v>
      </c>
      <c r="AA384" s="34">
        <v>0.28999999999999998</v>
      </c>
      <c r="AB384" s="34">
        <v>6.78</v>
      </c>
      <c r="AC384" s="34">
        <v>7.72</v>
      </c>
      <c r="AD384" s="34">
        <v>2.2200000000000002</v>
      </c>
      <c r="AE384" s="34">
        <v>1.76</v>
      </c>
      <c r="AF384" s="34">
        <v>0.25</v>
      </c>
      <c r="AG384" s="34">
        <v>2.78</v>
      </c>
      <c r="AO384" s="34">
        <f t="shared" si="31"/>
        <v>101.16000000000001</v>
      </c>
      <c r="AY384" s="34">
        <v>553</v>
      </c>
      <c r="BE384" s="34">
        <v>146</v>
      </c>
      <c r="BG384" s="34">
        <v>39</v>
      </c>
      <c r="BH384" s="34">
        <v>17</v>
      </c>
      <c r="BO384" s="34">
        <v>10</v>
      </c>
      <c r="BP384" s="34">
        <v>96</v>
      </c>
      <c r="BQ384" s="34">
        <v>259</v>
      </c>
      <c r="BR384" s="34">
        <v>50</v>
      </c>
      <c r="BX384" s="34">
        <v>173</v>
      </c>
      <c r="CA384" s="34">
        <v>7</v>
      </c>
      <c r="CC384" s="34">
        <v>3</v>
      </c>
      <c r="CD384" s="34">
        <v>341</v>
      </c>
      <c r="CF384" s="34">
        <v>42</v>
      </c>
      <c r="CG384" s="34">
        <v>171</v>
      </c>
      <c r="CH384" s="34">
        <v>326</v>
      </c>
      <c r="CI384" s="34">
        <v>8.4</v>
      </c>
      <c r="CJ384" s="34">
        <v>32</v>
      </c>
      <c r="CK384" s="34" t="s">
        <v>369</v>
      </c>
      <c r="CL384" s="34">
        <v>7.7</v>
      </c>
      <c r="CM384" s="34" t="s">
        <v>369</v>
      </c>
      <c r="CN384" s="34" t="s">
        <v>369</v>
      </c>
      <c r="CO384" s="34" t="s">
        <v>369</v>
      </c>
      <c r="CQ384" s="34" t="s">
        <v>369</v>
      </c>
      <c r="CS384" s="34" t="s">
        <v>369</v>
      </c>
      <c r="CU384" s="34" t="s">
        <v>369</v>
      </c>
      <c r="CW384" s="34">
        <f t="shared" si="32"/>
        <v>48.1</v>
      </c>
    </row>
    <row r="385" spans="1:101" ht="14.25" customHeight="1" x14ac:dyDescent="0.35">
      <c r="A385" s="22" t="s">
        <v>377</v>
      </c>
      <c r="B385" s="22" t="s">
        <v>334</v>
      </c>
      <c r="C385" s="22" t="s">
        <v>2885</v>
      </c>
      <c r="D385" s="22" t="s">
        <v>367</v>
      </c>
      <c r="G385" s="22" t="s">
        <v>367</v>
      </c>
      <c r="J385" s="22" t="s">
        <v>873</v>
      </c>
      <c r="K385" s="22" t="s">
        <v>880</v>
      </c>
      <c r="L385" s="22" t="s">
        <v>878</v>
      </c>
      <c r="M385" s="22" t="s">
        <v>376</v>
      </c>
      <c r="Q385" s="22" t="s">
        <v>819</v>
      </c>
      <c r="W385" s="34">
        <v>24</v>
      </c>
      <c r="X385" s="34">
        <v>3.95</v>
      </c>
      <c r="Y385" s="34">
        <v>4.5</v>
      </c>
      <c r="Z385" s="34">
        <v>13.9</v>
      </c>
      <c r="AA385" s="34">
        <v>0.41</v>
      </c>
      <c r="AB385" s="34">
        <v>7.43</v>
      </c>
      <c r="AC385" s="34">
        <v>23.8</v>
      </c>
      <c r="AD385" s="34">
        <v>0.9</v>
      </c>
      <c r="AE385" s="34">
        <v>0.5</v>
      </c>
      <c r="AF385" s="34">
        <v>1.85</v>
      </c>
      <c r="AG385" s="34">
        <v>19.399999999999999</v>
      </c>
      <c r="AO385" s="34">
        <f t="shared" si="31"/>
        <v>100.63999999999999</v>
      </c>
      <c r="AY385" s="34">
        <v>218</v>
      </c>
      <c r="BE385" s="34">
        <v>765</v>
      </c>
      <c r="BG385" s="34">
        <v>70</v>
      </c>
      <c r="BH385" s="34">
        <v>14</v>
      </c>
      <c r="BO385" s="34">
        <v>256</v>
      </c>
      <c r="BP385" s="34">
        <v>286</v>
      </c>
      <c r="BQ385" s="34">
        <v>15</v>
      </c>
      <c r="BR385" s="34">
        <v>33</v>
      </c>
      <c r="BX385" s="34">
        <v>359</v>
      </c>
      <c r="CA385" s="34">
        <v>25</v>
      </c>
      <c r="CC385" s="34">
        <v>7</v>
      </c>
      <c r="CD385" s="34">
        <v>323</v>
      </c>
      <c r="CF385" s="34">
        <v>80</v>
      </c>
      <c r="CG385" s="34">
        <v>655</v>
      </c>
      <c r="CH385" s="34">
        <v>122</v>
      </c>
      <c r="CI385" s="34">
        <v>164</v>
      </c>
      <c r="CJ385" s="34">
        <v>375</v>
      </c>
      <c r="CK385" s="34">
        <v>160</v>
      </c>
      <c r="CL385" s="34">
        <v>180</v>
      </c>
      <c r="CM385" s="34">
        <v>90</v>
      </c>
      <c r="CN385" s="34" t="s">
        <v>369</v>
      </c>
      <c r="CO385" s="34">
        <v>79</v>
      </c>
      <c r="CQ385" s="34">
        <v>15</v>
      </c>
      <c r="CS385" s="34" t="s">
        <v>369</v>
      </c>
      <c r="CU385" s="34" t="s">
        <v>369</v>
      </c>
      <c r="CW385" s="34">
        <f t="shared" si="32"/>
        <v>1063</v>
      </c>
    </row>
    <row r="386" spans="1:101" ht="14.25" customHeight="1" x14ac:dyDescent="0.35">
      <c r="A386" s="22" t="s">
        <v>427</v>
      </c>
      <c r="B386" s="22" t="s">
        <v>334</v>
      </c>
      <c r="C386" s="22" t="s">
        <v>2885</v>
      </c>
      <c r="D386" s="22" t="s">
        <v>2734</v>
      </c>
      <c r="F386" s="61"/>
      <c r="G386" s="22" t="s">
        <v>2734</v>
      </c>
      <c r="H386" s="22">
        <v>34.155706199999997</v>
      </c>
      <c r="I386" s="22">
        <v>-106.98798960000001</v>
      </c>
      <c r="J386" s="22" t="s">
        <v>873</v>
      </c>
      <c r="K386" s="22" t="s">
        <v>880</v>
      </c>
      <c r="L386" s="22" t="s">
        <v>878</v>
      </c>
      <c r="M386" s="22" t="s">
        <v>426</v>
      </c>
      <c r="Q386" s="22" t="s">
        <v>819</v>
      </c>
      <c r="W386" s="34">
        <v>11.2</v>
      </c>
      <c r="X386" s="34">
        <v>0.4</v>
      </c>
      <c r="Y386" s="34">
        <v>2.44</v>
      </c>
      <c r="Z386" s="34">
        <f>((AP386*1.1)+AQ386)</f>
        <v>8.1419999999999995</v>
      </c>
      <c r="AA386" s="34">
        <v>0.72</v>
      </c>
      <c r="AB386" s="34">
        <v>10.1</v>
      </c>
      <c r="AC386" s="34">
        <v>32.5</v>
      </c>
      <c r="AD386" s="34">
        <v>0.19</v>
      </c>
      <c r="AE386" s="34">
        <v>0.22</v>
      </c>
      <c r="AF386" s="34">
        <v>3.72</v>
      </c>
      <c r="AG386" s="34">
        <v>1.46</v>
      </c>
      <c r="AN386" s="34">
        <v>29.1</v>
      </c>
      <c r="AO386" s="34">
        <f t="shared" si="31"/>
        <v>100.19199999999998</v>
      </c>
      <c r="AP386" s="34">
        <v>4.22</v>
      </c>
      <c r="AQ386" s="34">
        <v>3.5</v>
      </c>
      <c r="AY386" s="34">
        <v>272</v>
      </c>
      <c r="BD386" s="34">
        <v>38</v>
      </c>
      <c r="BE386" s="34">
        <v>10</v>
      </c>
      <c r="BF386" s="34">
        <v>2</v>
      </c>
      <c r="BG386" s="34">
        <v>10</v>
      </c>
      <c r="BJ386" s="34">
        <v>13</v>
      </c>
      <c r="BM386" s="34">
        <v>18</v>
      </c>
      <c r="BP386" s="34">
        <v>33</v>
      </c>
      <c r="BU386" s="34">
        <v>9</v>
      </c>
      <c r="BX386" s="34">
        <v>298</v>
      </c>
      <c r="BY386" s="34">
        <v>16</v>
      </c>
      <c r="CA386" s="34">
        <v>23</v>
      </c>
      <c r="CC386" s="34">
        <v>2.5</v>
      </c>
      <c r="CH386" s="34">
        <v>116</v>
      </c>
      <c r="CI386" s="34">
        <v>661</v>
      </c>
      <c r="CJ386" s="34">
        <v>1201</v>
      </c>
      <c r="CM386" s="34">
        <v>62</v>
      </c>
      <c r="CN386" s="34">
        <v>11</v>
      </c>
      <c r="CP386" s="34">
        <v>4</v>
      </c>
      <c r="CU386" s="34">
        <v>5</v>
      </c>
      <c r="CV386" s="34">
        <v>2</v>
      </c>
      <c r="CW386" s="34">
        <f t="shared" si="32"/>
        <v>1946</v>
      </c>
    </row>
    <row r="387" spans="1:101" ht="14.25" customHeight="1" x14ac:dyDescent="0.35">
      <c r="A387" s="22" t="s">
        <v>428</v>
      </c>
      <c r="B387" s="22" t="s">
        <v>334</v>
      </c>
      <c r="C387" s="22" t="s">
        <v>2885</v>
      </c>
      <c r="D387" s="22" t="s">
        <v>2734</v>
      </c>
      <c r="F387" s="61"/>
      <c r="G387" s="22" t="s">
        <v>2734</v>
      </c>
      <c r="H387" s="22">
        <v>34.155706199999997</v>
      </c>
      <c r="I387" s="22">
        <v>-106.98798960000001</v>
      </c>
      <c r="J387" s="22" t="s">
        <v>873</v>
      </c>
      <c r="K387" s="22" t="s">
        <v>880</v>
      </c>
      <c r="L387" s="22" t="s">
        <v>878</v>
      </c>
      <c r="M387" s="22" t="s">
        <v>426</v>
      </c>
      <c r="Q387" s="22" t="s">
        <v>819</v>
      </c>
      <c r="W387" s="34">
        <v>11.6</v>
      </c>
      <c r="X387" s="34">
        <v>0.13</v>
      </c>
      <c r="Y387" s="34">
        <v>2.14</v>
      </c>
      <c r="Z387" s="34">
        <f>((AP387*1.1)+AQ387)</f>
        <v>8.2780000000000005</v>
      </c>
      <c r="AA387" s="34">
        <v>0.67</v>
      </c>
      <c r="AB387" s="34">
        <v>9.67</v>
      </c>
      <c r="AC387" s="34">
        <v>30.9</v>
      </c>
      <c r="AD387" s="34">
        <v>0.19</v>
      </c>
      <c r="AE387" s="34">
        <v>0.47</v>
      </c>
      <c r="AF387" s="34">
        <v>3.47</v>
      </c>
      <c r="AG387" s="34">
        <v>1.05</v>
      </c>
      <c r="AN387" s="34">
        <v>29</v>
      </c>
      <c r="AO387" s="34">
        <f t="shared" si="31"/>
        <v>97.567999999999998</v>
      </c>
      <c r="AP387" s="34">
        <v>4.28</v>
      </c>
      <c r="AQ387" s="34">
        <v>3.57</v>
      </c>
      <c r="AY387" s="34">
        <v>435</v>
      </c>
      <c r="BD387" s="34">
        <v>30</v>
      </c>
      <c r="BE387" s="34">
        <v>24</v>
      </c>
      <c r="BG387" s="34">
        <v>10</v>
      </c>
      <c r="BJ387" s="34">
        <v>16</v>
      </c>
      <c r="BM387" s="34">
        <v>20</v>
      </c>
      <c r="BO387" s="34">
        <v>405</v>
      </c>
      <c r="BP387" s="34">
        <v>60</v>
      </c>
      <c r="BU387" s="34">
        <v>9</v>
      </c>
      <c r="BX387" s="34">
        <v>322</v>
      </c>
      <c r="BY387" s="34">
        <v>37</v>
      </c>
      <c r="CA387" s="34">
        <v>74</v>
      </c>
      <c r="CC387" s="34">
        <v>1.6</v>
      </c>
      <c r="CF387" s="34">
        <v>122</v>
      </c>
      <c r="CH387" s="34">
        <v>133</v>
      </c>
      <c r="CI387" s="34">
        <v>503</v>
      </c>
      <c r="CJ387" s="34">
        <v>999</v>
      </c>
      <c r="CM387" s="34">
        <v>76</v>
      </c>
      <c r="CN387" s="34">
        <v>3</v>
      </c>
      <c r="CP387" s="34">
        <v>7</v>
      </c>
      <c r="CU387" s="34">
        <v>5</v>
      </c>
      <c r="CV387" s="34">
        <v>2</v>
      </c>
      <c r="CW387" s="34">
        <f t="shared" si="32"/>
        <v>1595</v>
      </c>
    </row>
    <row r="388" spans="1:101" ht="14.25" customHeight="1" x14ac:dyDescent="0.35">
      <c r="A388" s="22" t="s">
        <v>380</v>
      </c>
      <c r="B388" s="22" t="s">
        <v>334</v>
      </c>
      <c r="C388" s="22" t="s">
        <v>2885</v>
      </c>
      <c r="D388" s="22" t="s">
        <v>367</v>
      </c>
      <c r="G388" s="22" t="s">
        <v>367</v>
      </c>
      <c r="H388" s="22">
        <v>34.158706199999997</v>
      </c>
      <c r="I388" s="22">
        <v>-106.9887784</v>
      </c>
      <c r="J388" s="22" t="s">
        <v>873</v>
      </c>
      <c r="K388" s="22" t="s">
        <v>880</v>
      </c>
      <c r="L388" s="22" t="s">
        <v>878</v>
      </c>
      <c r="M388" s="22" t="s">
        <v>379</v>
      </c>
      <c r="Q388" s="22" t="s">
        <v>819</v>
      </c>
      <c r="W388" s="34">
        <v>54.5</v>
      </c>
      <c r="X388" s="34">
        <v>1.46</v>
      </c>
      <c r="Y388" s="34">
        <v>12.1</v>
      </c>
      <c r="Z388" s="34">
        <v>17.7</v>
      </c>
      <c r="AA388" s="34">
        <v>0.31</v>
      </c>
      <c r="AB388" s="34">
        <v>1.01</v>
      </c>
      <c r="AC388" s="34">
        <v>6.1</v>
      </c>
      <c r="AD388" s="34">
        <v>2.83</v>
      </c>
      <c r="AE388" s="34">
        <v>1.9</v>
      </c>
      <c r="AG388" s="34">
        <v>1.48</v>
      </c>
      <c r="AO388" s="34">
        <f t="shared" si="31"/>
        <v>99.390000000000015</v>
      </c>
      <c r="AY388" s="34">
        <v>754</v>
      </c>
      <c r="BE388" s="34">
        <v>235</v>
      </c>
      <c r="BG388" s="34">
        <v>48</v>
      </c>
      <c r="BH388" s="34">
        <v>21</v>
      </c>
      <c r="BO388" s="34">
        <v>31</v>
      </c>
      <c r="BP388" s="34">
        <v>89</v>
      </c>
      <c r="BQ388" s="34">
        <v>15</v>
      </c>
      <c r="BR388" s="34">
        <v>82</v>
      </c>
      <c r="BX388" s="34">
        <v>364</v>
      </c>
      <c r="CA388" s="34">
        <v>10</v>
      </c>
      <c r="CD388" s="34">
        <v>39</v>
      </c>
      <c r="CF388" s="34">
        <v>103</v>
      </c>
      <c r="CG388" s="34">
        <v>554</v>
      </c>
      <c r="CH388" s="34">
        <v>224</v>
      </c>
    </row>
    <row r="389" spans="1:101" ht="14.25" customHeight="1" x14ac:dyDescent="0.35">
      <c r="A389" s="22" t="s">
        <v>1489</v>
      </c>
      <c r="B389" s="22" t="s">
        <v>334</v>
      </c>
      <c r="C389" s="22" t="s">
        <v>2885</v>
      </c>
      <c r="D389" s="22" t="s">
        <v>367</v>
      </c>
      <c r="G389" s="22" t="s">
        <v>367</v>
      </c>
      <c r="H389" s="22">
        <v>34.158706199999997</v>
      </c>
      <c r="I389" s="22">
        <v>-106.9887784</v>
      </c>
      <c r="J389" s="22" t="s">
        <v>873</v>
      </c>
      <c r="K389" s="22" t="s">
        <v>880</v>
      </c>
      <c r="L389" s="22" t="s">
        <v>878</v>
      </c>
      <c r="M389" s="22" t="s">
        <v>395</v>
      </c>
      <c r="Q389" s="22" t="s">
        <v>819</v>
      </c>
      <c r="W389" s="34">
        <v>73.8</v>
      </c>
      <c r="X389" s="34">
        <v>0.33</v>
      </c>
      <c r="Y389" s="34">
        <v>13.2</v>
      </c>
      <c r="Z389" s="34">
        <v>3.02</v>
      </c>
      <c r="AA389" s="34">
        <v>0.05</v>
      </c>
      <c r="AB389" s="34">
        <v>0.4</v>
      </c>
      <c r="AC389" s="34">
        <v>0.98</v>
      </c>
      <c r="AD389" s="34">
        <v>2.41</v>
      </c>
      <c r="AE389" s="34">
        <v>5.42</v>
      </c>
      <c r="AF389" s="34">
        <v>0.12</v>
      </c>
      <c r="AG389" s="34">
        <v>0.57999999999999996</v>
      </c>
      <c r="AO389" s="34">
        <f t="shared" si="31"/>
        <v>100.31</v>
      </c>
      <c r="AY389" s="34">
        <v>775</v>
      </c>
      <c r="BE389" s="34">
        <v>323</v>
      </c>
      <c r="BG389" s="34">
        <v>43</v>
      </c>
      <c r="BH389" s="34">
        <v>16</v>
      </c>
      <c r="BO389" s="34">
        <v>16</v>
      </c>
      <c r="BP389" s="34">
        <v>108</v>
      </c>
      <c r="BQ389" s="34">
        <v>38</v>
      </c>
      <c r="BR389" s="34">
        <v>232</v>
      </c>
      <c r="BX389" s="34">
        <v>58</v>
      </c>
      <c r="CA389" s="34">
        <v>31</v>
      </c>
      <c r="CC389" s="34">
        <v>7</v>
      </c>
      <c r="CD389" s="34">
        <v>16</v>
      </c>
      <c r="CF389" s="34">
        <v>95</v>
      </c>
      <c r="CG389" s="34">
        <v>247</v>
      </c>
      <c r="CH389" s="34">
        <v>45</v>
      </c>
    </row>
    <row r="390" spans="1:101" ht="14.25" customHeight="1" x14ac:dyDescent="0.35">
      <c r="A390" s="22" t="s">
        <v>398</v>
      </c>
      <c r="B390" s="22" t="s">
        <v>334</v>
      </c>
      <c r="C390" s="22" t="s">
        <v>2885</v>
      </c>
      <c r="D390" s="22" t="s">
        <v>367</v>
      </c>
      <c r="G390" s="22" t="s">
        <v>367</v>
      </c>
      <c r="J390" s="22" t="s">
        <v>873</v>
      </c>
      <c r="K390" s="22" t="s">
        <v>880</v>
      </c>
      <c r="L390" s="22" t="s">
        <v>878</v>
      </c>
      <c r="M390" s="22" t="s">
        <v>395</v>
      </c>
      <c r="Q390" s="22" t="s">
        <v>819</v>
      </c>
      <c r="W390" s="34">
        <v>75</v>
      </c>
      <c r="X390" s="34">
        <v>0.03</v>
      </c>
      <c r="Y390" s="34">
        <v>11.3</v>
      </c>
      <c r="Z390" s="34">
        <v>2.99</v>
      </c>
      <c r="AA390" s="34">
        <v>0.06</v>
      </c>
      <c r="AB390" s="34">
        <v>0.36</v>
      </c>
      <c r="AC390" s="34">
        <v>0.48</v>
      </c>
      <c r="AD390" s="34">
        <v>1.97</v>
      </c>
      <c r="AE390" s="34">
        <v>6.23</v>
      </c>
      <c r="AF390" s="34">
        <v>0.03</v>
      </c>
      <c r="AG390" s="34">
        <v>1.19</v>
      </c>
      <c r="AO390" s="34">
        <f t="shared" si="31"/>
        <v>99.64</v>
      </c>
      <c r="AY390" s="34">
        <v>31</v>
      </c>
      <c r="BE390" s="34">
        <v>47</v>
      </c>
      <c r="BG390" s="34">
        <v>64</v>
      </c>
      <c r="BH390" s="34">
        <v>15</v>
      </c>
      <c r="BO390" s="34">
        <v>10</v>
      </c>
      <c r="BP390" s="34">
        <v>12</v>
      </c>
      <c r="BQ390" s="34">
        <v>37</v>
      </c>
      <c r="BR390" s="34">
        <v>223</v>
      </c>
      <c r="BX390" s="34">
        <v>50</v>
      </c>
      <c r="CA390" s="34">
        <v>18</v>
      </c>
      <c r="CC390" s="34">
        <v>4</v>
      </c>
      <c r="CD390" s="34">
        <v>16</v>
      </c>
      <c r="CF390" s="34">
        <v>128</v>
      </c>
      <c r="CG390" s="34">
        <v>398</v>
      </c>
      <c r="CH390" s="34">
        <v>75</v>
      </c>
      <c r="CI390" s="34">
        <v>185</v>
      </c>
      <c r="CJ390" s="34">
        <v>169</v>
      </c>
      <c r="CK390" s="34">
        <v>40</v>
      </c>
      <c r="CL390" s="34">
        <v>222</v>
      </c>
      <c r="CM390" s="34">
        <v>31</v>
      </c>
      <c r="CN390" s="34" t="s">
        <v>369</v>
      </c>
      <c r="CO390" s="34">
        <v>37</v>
      </c>
      <c r="CQ390" s="34">
        <v>22</v>
      </c>
      <c r="CS390" s="34" t="s">
        <v>369</v>
      </c>
      <c r="CU390" s="34" t="s">
        <v>369</v>
      </c>
      <c r="CW390" s="34">
        <f>SUM(CI390:CV390)</f>
        <v>706</v>
      </c>
    </row>
    <row r="391" spans="1:101" ht="14.25" customHeight="1" x14ac:dyDescent="0.35">
      <c r="A391" s="22" t="s">
        <v>381</v>
      </c>
      <c r="B391" s="22" t="s">
        <v>334</v>
      </c>
      <c r="C391" s="22" t="s">
        <v>2885</v>
      </c>
      <c r="D391" s="22" t="s">
        <v>367</v>
      </c>
      <c r="G391" s="22" t="s">
        <v>367</v>
      </c>
      <c r="H391" s="22">
        <v>34.175344899999999</v>
      </c>
      <c r="I391" s="22">
        <v>-106.9692683</v>
      </c>
      <c r="J391" s="22" t="s">
        <v>873</v>
      </c>
      <c r="K391" s="22" t="s">
        <v>880</v>
      </c>
      <c r="L391" s="22" t="s">
        <v>878</v>
      </c>
      <c r="M391" s="22" t="s">
        <v>379</v>
      </c>
      <c r="Q391" s="22" t="s">
        <v>819</v>
      </c>
      <c r="W391" s="34">
        <v>51</v>
      </c>
      <c r="X391" s="34">
        <v>2.29</v>
      </c>
      <c r="Y391" s="34">
        <v>9.26</v>
      </c>
      <c r="Z391" s="34">
        <v>21.1</v>
      </c>
      <c r="AA391" s="34">
        <v>0.33</v>
      </c>
      <c r="AB391" s="34">
        <v>2.58</v>
      </c>
      <c r="AC391" s="34">
        <v>7.97</v>
      </c>
      <c r="AD391" s="34">
        <v>1.73</v>
      </c>
      <c r="AE391" s="34">
        <v>1.5</v>
      </c>
      <c r="AG391" s="34">
        <v>2.4700000000000002</v>
      </c>
      <c r="AO391" s="34">
        <f t="shared" si="31"/>
        <v>100.23</v>
      </c>
      <c r="AY391" s="34">
        <v>480</v>
      </c>
      <c r="BE391" s="34">
        <v>171</v>
      </c>
      <c r="BG391" s="34">
        <v>56</v>
      </c>
      <c r="BH391" s="34">
        <v>12</v>
      </c>
      <c r="BO391" s="34">
        <v>8</v>
      </c>
      <c r="BP391" s="34">
        <v>48</v>
      </c>
      <c r="BQ391" s="34">
        <v>13</v>
      </c>
      <c r="BR391" s="34">
        <v>76</v>
      </c>
      <c r="BX391" s="34">
        <v>161</v>
      </c>
      <c r="CA391" s="34">
        <v>10</v>
      </c>
      <c r="CC391" s="34">
        <v>3</v>
      </c>
      <c r="CD391" s="34">
        <v>55</v>
      </c>
      <c r="CF391" s="34">
        <v>172</v>
      </c>
      <c r="CG391" s="34">
        <v>1024</v>
      </c>
      <c r="CH391" s="34">
        <v>250</v>
      </c>
      <c r="CI391" s="34">
        <v>58</v>
      </c>
      <c r="CJ391" s="34">
        <v>163</v>
      </c>
      <c r="CK391" s="34">
        <v>18</v>
      </c>
      <c r="CL391" s="34">
        <v>99</v>
      </c>
      <c r="CM391" s="34">
        <v>20</v>
      </c>
      <c r="CN391" s="34" t="s">
        <v>369</v>
      </c>
      <c r="CO391" s="34">
        <v>28</v>
      </c>
      <c r="CQ391" s="34">
        <v>26</v>
      </c>
      <c r="CS391" s="34">
        <v>9.9</v>
      </c>
      <c r="CU391" s="34">
        <v>13</v>
      </c>
      <c r="CW391" s="34">
        <f>SUM(CI391:CV391)</f>
        <v>434.9</v>
      </c>
    </row>
    <row r="392" spans="1:101" ht="14.25" customHeight="1" x14ac:dyDescent="0.35">
      <c r="A392" s="22" t="s">
        <v>429</v>
      </c>
      <c r="B392" s="22" t="s">
        <v>334</v>
      </c>
      <c r="C392" s="22" t="s">
        <v>2885</v>
      </c>
      <c r="D392" s="22" t="s">
        <v>2734</v>
      </c>
      <c r="F392" s="61"/>
      <c r="G392" s="22" t="s">
        <v>2734</v>
      </c>
      <c r="H392" s="22">
        <v>34.157878400000001</v>
      </c>
      <c r="I392" s="22">
        <v>-106.9890173</v>
      </c>
      <c r="J392" s="22" t="s">
        <v>873</v>
      </c>
      <c r="K392" s="22" t="s">
        <v>880</v>
      </c>
      <c r="L392" s="22" t="s">
        <v>878</v>
      </c>
      <c r="M392" s="22" t="s">
        <v>426</v>
      </c>
      <c r="Q392" s="22" t="s">
        <v>819</v>
      </c>
      <c r="W392" s="34">
        <v>10.9</v>
      </c>
      <c r="X392" s="34">
        <v>0.28000000000000003</v>
      </c>
      <c r="Y392" s="34">
        <v>2.61</v>
      </c>
      <c r="Z392" s="34">
        <f>((AP392*1.1)+AQ392)</f>
        <v>9.5269999999999992</v>
      </c>
      <c r="AA392" s="34">
        <v>0.65</v>
      </c>
      <c r="AB392" s="34">
        <v>9.5299999999999994</v>
      </c>
      <c r="AC392" s="34">
        <v>31.6</v>
      </c>
      <c r="AD392" s="34">
        <v>0.41</v>
      </c>
      <c r="AE392" s="34">
        <v>0.37</v>
      </c>
      <c r="AF392" s="34">
        <v>3.33</v>
      </c>
      <c r="AG392" s="34">
        <v>3.45</v>
      </c>
      <c r="AN392" s="34">
        <v>26.3</v>
      </c>
      <c r="AO392" s="34">
        <f t="shared" si="31"/>
        <v>98.957000000000008</v>
      </c>
      <c r="AP392" s="34">
        <v>5.27</v>
      </c>
      <c r="AQ392" s="34">
        <v>3.73</v>
      </c>
      <c r="AY392" s="34">
        <v>272</v>
      </c>
      <c r="BD392" s="34">
        <v>34</v>
      </c>
      <c r="BE392" s="34">
        <v>10</v>
      </c>
      <c r="BF392" s="34">
        <v>4</v>
      </c>
      <c r="BG392" s="34">
        <v>13</v>
      </c>
      <c r="BJ392" s="34">
        <v>28</v>
      </c>
      <c r="BM392" s="34">
        <v>20</v>
      </c>
      <c r="BO392" s="34">
        <v>391</v>
      </c>
      <c r="BP392" s="34">
        <v>31</v>
      </c>
      <c r="BU392" s="34">
        <v>14</v>
      </c>
      <c r="BX392" s="34">
        <v>323</v>
      </c>
      <c r="BY392" s="34">
        <v>18</v>
      </c>
      <c r="CA392" s="34">
        <v>22</v>
      </c>
      <c r="CC392" s="34">
        <v>3</v>
      </c>
      <c r="CF392" s="34">
        <v>122</v>
      </c>
      <c r="CH392" s="34">
        <v>125</v>
      </c>
      <c r="CI392" s="34">
        <v>556</v>
      </c>
      <c r="CJ392" s="34">
        <v>1112</v>
      </c>
      <c r="CM392" s="34">
        <v>59</v>
      </c>
      <c r="CN392" s="34">
        <v>11</v>
      </c>
      <c r="CP392" s="34">
        <v>5</v>
      </c>
      <c r="CU392" s="34">
        <v>9</v>
      </c>
      <c r="CV392" s="34">
        <v>2</v>
      </c>
      <c r="CW392" s="34">
        <f>SUM(CI392:CV392)</f>
        <v>1754</v>
      </c>
    </row>
    <row r="393" spans="1:101" ht="14.25" customHeight="1" x14ac:dyDescent="0.35">
      <c r="A393" s="22" t="s">
        <v>382</v>
      </c>
      <c r="B393" s="22" t="s">
        <v>334</v>
      </c>
      <c r="C393" s="22" t="s">
        <v>2885</v>
      </c>
      <c r="D393" s="22" t="s">
        <v>367</v>
      </c>
      <c r="G393" s="22" t="s">
        <v>367</v>
      </c>
      <c r="H393" s="22">
        <v>34.157878400000001</v>
      </c>
      <c r="I393" s="22">
        <v>-106.9890173</v>
      </c>
      <c r="J393" s="22" t="s">
        <v>873</v>
      </c>
      <c r="K393" s="22" t="s">
        <v>880</v>
      </c>
      <c r="L393" s="22" t="s">
        <v>878</v>
      </c>
      <c r="M393" s="22" t="s">
        <v>379</v>
      </c>
      <c r="Q393" s="22" t="s">
        <v>819</v>
      </c>
      <c r="W393" s="34">
        <v>59.1</v>
      </c>
      <c r="X393" s="34">
        <v>1.17</v>
      </c>
      <c r="Y393" s="34">
        <v>11.8</v>
      </c>
      <c r="Z393" s="34">
        <v>15.9</v>
      </c>
      <c r="AA393" s="34">
        <v>0.32</v>
      </c>
      <c r="AB393" s="34">
        <v>0.98</v>
      </c>
      <c r="AC393" s="34">
        <v>5.34</v>
      </c>
      <c r="AD393" s="34">
        <v>2.5299999999999998</v>
      </c>
      <c r="AE393" s="34">
        <v>2.0299999999999998</v>
      </c>
      <c r="AG393" s="34">
        <v>1.47</v>
      </c>
      <c r="AO393" s="34">
        <f t="shared" si="31"/>
        <v>100.64000000000001</v>
      </c>
      <c r="AY393" s="34">
        <v>952</v>
      </c>
      <c r="BE393" s="34">
        <v>379</v>
      </c>
      <c r="BG393" s="34">
        <v>63</v>
      </c>
      <c r="BH393" s="34">
        <v>18</v>
      </c>
      <c r="BO393" s="34">
        <v>10</v>
      </c>
      <c r="BP393" s="34">
        <v>102</v>
      </c>
      <c r="BQ393" s="34">
        <v>17</v>
      </c>
      <c r="BR393" s="34">
        <v>75</v>
      </c>
      <c r="BX393" s="34">
        <v>223</v>
      </c>
      <c r="CA393" s="34">
        <v>7</v>
      </c>
      <c r="CC393" s="34">
        <v>4</v>
      </c>
      <c r="CD393" s="34">
        <v>30</v>
      </c>
      <c r="CF393" s="34">
        <v>110</v>
      </c>
      <c r="CG393" s="34">
        <v>1331</v>
      </c>
      <c r="CH393" s="34">
        <v>264</v>
      </c>
      <c r="CI393" s="34">
        <v>5.2</v>
      </c>
      <c r="CJ393" s="34">
        <v>79</v>
      </c>
      <c r="CK393" s="34">
        <v>8.4</v>
      </c>
      <c r="CL393" s="34">
        <v>54</v>
      </c>
      <c r="CM393" s="34">
        <v>12</v>
      </c>
      <c r="CN393" s="34">
        <v>3</v>
      </c>
      <c r="CO393" s="34">
        <v>15</v>
      </c>
      <c r="CQ393" s="34">
        <v>10</v>
      </c>
      <c r="CS393" s="34" t="s">
        <v>369</v>
      </c>
      <c r="CU393" s="34">
        <v>6.5</v>
      </c>
      <c r="CW393" s="34">
        <f>SUM(CI393:CV393)</f>
        <v>193.10000000000002</v>
      </c>
    </row>
    <row r="394" spans="1:101" ht="14.25" customHeight="1" x14ac:dyDescent="0.35">
      <c r="A394" s="22" t="s">
        <v>383</v>
      </c>
      <c r="B394" s="22" t="s">
        <v>334</v>
      </c>
      <c r="C394" s="22" t="s">
        <v>2885</v>
      </c>
      <c r="D394" s="22" t="s">
        <v>367</v>
      </c>
      <c r="G394" s="22" t="s">
        <v>367</v>
      </c>
      <c r="H394" s="22">
        <v>34.165208900000003</v>
      </c>
      <c r="I394" s="22">
        <v>-106.9782568</v>
      </c>
      <c r="J394" s="22" t="s">
        <v>873</v>
      </c>
      <c r="K394" s="22" t="s">
        <v>880</v>
      </c>
      <c r="L394" s="22" t="s">
        <v>878</v>
      </c>
      <c r="M394" s="22" t="s">
        <v>379</v>
      </c>
      <c r="Q394" s="22" t="s">
        <v>819</v>
      </c>
      <c r="W394" s="34">
        <v>51</v>
      </c>
      <c r="X394" s="34">
        <v>2.99</v>
      </c>
      <c r="Y394" s="34">
        <v>10.6</v>
      </c>
      <c r="Z394" s="34">
        <v>18.600000000000001</v>
      </c>
      <c r="AA394" s="34">
        <v>0.27</v>
      </c>
      <c r="AB394" s="34">
        <v>3.12</v>
      </c>
      <c r="AC394" s="34">
        <v>7.43</v>
      </c>
      <c r="AD394" s="34">
        <v>2.4300000000000002</v>
      </c>
      <c r="AE394" s="34">
        <v>1.65</v>
      </c>
      <c r="AG394" s="34">
        <v>1.5</v>
      </c>
      <c r="AO394" s="34">
        <f t="shared" si="31"/>
        <v>99.59</v>
      </c>
      <c r="AY394" s="34">
        <v>463</v>
      </c>
      <c r="BE394" s="34">
        <v>43</v>
      </c>
      <c r="BG394" s="34">
        <v>80</v>
      </c>
      <c r="BH394" s="34">
        <v>20</v>
      </c>
      <c r="BO394" s="34">
        <v>10</v>
      </c>
      <c r="BP394" s="34">
        <v>6</v>
      </c>
      <c r="BQ394" s="34">
        <v>10</v>
      </c>
      <c r="BR394" s="34">
        <v>74</v>
      </c>
      <c r="BX394" s="34">
        <v>215</v>
      </c>
      <c r="CA394" s="34">
        <v>10</v>
      </c>
      <c r="CC394" s="34">
        <v>5</v>
      </c>
      <c r="CD394" s="34">
        <v>51</v>
      </c>
      <c r="CF394" s="34">
        <v>88</v>
      </c>
      <c r="CG394" s="34">
        <v>2121</v>
      </c>
      <c r="CH394" s="34">
        <v>178</v>
      </c>
    </row>
    <row r="395" spans="1:101" ht="14.25" customHeight="1" x14ac:dyDescent="0.35">
      <c r="A395" s="22" t="s">
        <v>431</v>
      </c>
      <c r="B395" s="22" t="s">
        <v>334</v>
      </c>
      <c r="C395" s="22" t="s">
        <v>2885</v>
      </c>
      <c r="D395" s="22" t="s">
        <v>2734</v>
      </c>
      <c r="F395" s="61"/>
      <c r="G395" s="22" t="s">
        <v>2734</v>
      </c>
      <c r="J395" s="22" t="s">
        <v>873</v>
      </c>
      <c r="K395" s="22" t="s">
        <v>880</v>
      </c>
      <c r="L395" s="22" t="s">
        <v>878</v>
      </c>
      <c r="M395" s="22" t="s">
        <v>432</v>
      </c>
      <c r="Q395" s="22" t="s">
        <v>819</v>
      </c>
      <c r="W395" s="34">
        <v>19.100000000000001</v>
      </c>
      <c r="X395" s="34">
        <v>0.2</v>
      </c>
      <c r="Y395" s="34">
        <v>4.3499999999999996</v>
      </c>
      <c r="Z395" s="34">
        <f>((AP395*1.1)+AQ395)</f>
        <v>13.898</v>
      </c>
      <c r="AA395" s="34">
        <v>0.3</v>
      </c>
      <c r="AB395" s="34">
        <v>9.9</v>
      </c>
      <c r="AC395" s="34">
        <v>17.8</v>
      </c>
      <c r="AD395" s="34">
        <v>1.1299999999999999</v>
      </c>
      <c r="AE395" s="34">
        <v>2.2000000000000002</v>
      </c>
      <c r="AF395" s="34">
        <v>1.05</v>
      </c>
      <c r="AG395" s="34">
        <v>1.47</v>
      </c>
      <c r="AN395" s="34">
        <v>18.100000000000001</v>
      </c>
      <c r="AO395" s="34">
        <f t="shared" si="31"/>
        <v>89.49799999999999</v>
      </c>
      <c r="AP395" s="34">
        <v>7.38</v>
      </c>
      <c r="AQ395" s="34">
        <v>5.78</v>
      </c>
      <c r="AY395" s="34">
        <v>1025</v>
      </c>
      <c r="BD395" s="34">
        <v>31</v>
      </c>
      <c r="BE395" s="34">
        <v>64</v>
      </c>
      <c r="BF395" s="34">
        <v>14</v>
      </c>
      <c r="BG395" s="34">
        <v>100</v>
      </c>
      <c r="BJ395" s="34">
        <v>22</v>
      </c>
      <c r="BM395" s="34">
        <v>61</v>
      </c>
      <c r="BO395" s="34">
        <v>308</v>
      </c>
      <c r="BP395" s="34">
        <v>183</v>
      </c>
      <c r="BU395" s="34">
        <v>23</v>
      </c>
      <c r="BX395" s="34">
        <v>534</v>
      </c>
      <c r="BY395" s="34">
        <v>16</v>
      </c>
      <c r="CA395" s="34">
        <v>21</v>
      </c>
      <c r="CC395" s="34">
        <v>3.8</v>
      </c>
      <c r="CD395" s="34">
        <v>243</v>
      </c>
      <c r="CH395" s="34">
        <v>154</v>
      </c>
      <c r="CI395" s="34">
        <v>267</v>
      </c>
      <c r="CJ395" s="34">
        <v>535</v>
      </c>
      <c r="CM395" s="34">
        <v>30</v>
      </c>
      <c r="CN395" s="34">
        <v>7</v>
      </c>
      <c r="CP395" s="34">
        <v>3</v>
      </c>
      <c r="CU395" s="34">
        <v>3</v>
      </c>
      <c r="CV395" s="34">
        <v>2</v>
      </c>
      <c r="CW395" s="34">
        <f>SUM(CI395:CV395)</f>
        <v>847</v>
      </c>
    </row>
    <row r="396" spans="1:101" ht="14.25" customHeight="1" x14ac:dyDescent="0.35">
      <c r="A396" s="22" t="s">
        <v>433</v>
      </c>
      <c r="B396" s="22" t="s">
        <v>334</v>
      </c>
      <c r="C396" s="22" t="s">
        <v>2885</v>
      </c>
      <c r="D396" s="22" t="s">
        <v>2734</v>
      </c>
      <c r="F396" s="61"/>
      <c r="G396" s="22" t="s">
        <v>2734</v>
      </c>
      <c r="H396" s="22">
        <v>34.162742299999998</v>
      </c>
      <c r="I396" s="22">
        <v>-106.9892117</v>
      </c>
      <c r="J396" s="22" t="s">
        <v>873</v>
      </c>
      <c r="K396" s="22" t="s">
        <v>880</v>
      </c>
      <c r="L396" s="22" t="s">
        <v>878</v>
      </c>
      <c r="M396" s="22" t="s">
        <v>432</v>
      </c>
      <c r="Q396" s="22" t="s">
        <v>819</v>
      </c>
      <c r="W396" s="34">
        <v>27.9</v>
      </c>
      <c r="X396" s="34">
        <v>1.29</v>
      </c>
      <c r="Y396" s="34">
        <v>5.54</v>
      </c>
      <c r="Z396" s="34">
        <f>((AP396*1.1)+AQ396)</f>
        <v>16.576000000000001</v>
      </c>
      <c r="AA396" s="34">
        <v>0.4</v>
      </c>
      <c r="AB396" s="34">
        <v>3.7</v>
      </c>
      <c r="AC396" s="34">
        <v>17.5</v>
      </c>
      <c r="AD396" s="34">
        <v>0.02</v>
      </c>
      <c r="AE396" s="34">
        <v>0.83</v>
      </c>
      <c r="AF396" s="34">
        <v>1.54</v>
      </c>
      <c r="AG396" s="34">
        <v>3.47</v>
      </c>
      <c r="AN396" s="34">
        <v>17.399999999999999</v>
      </c>
      <c r="AO396" s="34">
        <f t="shared" si="31"/>
        <v>96.165999999999997</v>
      </c>
      <c r="AP396" s="34">
        <v>6.36</v>
      </c>
      <c r="AQ396" s="34">
        <v>9.58</v>
      </c>
      <c r="AY396" s="34">
        <v>672</v>
      </c>
      <c r="BD396" s="34">
        <v>97</v>
      </c>
      <c r="BE396" s="34">
        <v>398</v>
      </c>
      <c r="BF396" s="34">
        <v>8</v>
      </c>
      <c r="BG396" s="34">
        <v>26</v>
      </c>
      <c r="BJ396" s="34">
        <v>10</v>
      </c>
      <c r="BM396" s="34">
        <v>19</v>
      </c>
      <c r="BO396" s="34">
        <v>245</v>
      </c>
      <c r="BP396" s="34">
        <v>390</v>
      </c>
      <c r="BU396" s="34">
        <v>4</v>
      </c>
      <c r="BX396" s="34">
        <v>177</v>
      </c>
      <c r="BY396" s="34">
        <v>6</v>
      </c>
      <c r="CA396" s="34">
        <v>4</v>
      </c>
      <c r="CC396" s="34">
        <v>9.3000000000000007</v>
      </c>
      <c r="CD396" s="34">
        <v>290</v>
      </c>
      <c r="CF396" s="34">
        <v>85</v>
      </c>
      <c r="CH396" s="34">
        <v>397</v>
      </c>
      <c r="CI396" s="34">
        <v>114</v>
      </c>
      <c r="CJ396" s="34">
        <v>218</v>
      </c>
      <c r="CM396" s="34">
        <v>16</v>
      </c>
      <c r="CN396" s="34">
        <v>4</v>
      </c>
      <c r="CP396" s="34">
        <v>1</v>
      </c>
      <c r="CU396" s="34">
        <v>2</v>
      </c>
      <c r="CV396" s="34">
        <v>0.4</v>
      </c>
      <c r="CW396" s="34">
        <f>SUM(CI396:CV396)</f>
        <v>355.4</v>
      </c>
    </row>
    <row r="397" spans="1:101" ht="14.25" customHeight="1" x14ac:dyDescent="0.35">
      <c r="A397" s="22" t="s">
        <v>434</v>
      </c>
      <c r="B397" s="22" t="s">
        <v>334</v>
      </c>
      <c r="C397" s="22" t="s">
        <v>2885</v>
      </c>
      <c r="D397" s="22" t="s">
        <v>2734</v>
      </c>
      <c r="F397" s="61"/>
      <c r="G397" s="22" t="s">
        <v>2734</v>
      </c>
      <c r="H397" s="22">
        <v>34.162742299999998</v>
      </c>
      <c r="I397" s="22">
        <v>-106.9892117</v>
      </c>
      <c r="J397" s="22" t="s">
        <v>873</v>
      </c>
      <c r="K397" s="22" t="s">
        <v>880</v>
      </c>
      <c r="L397" s="22" t="s">
        <v>878</v>
      </c>
      <c r="M397" s="22" t="s">
        <v>435</v>
      </c>
      <c r="Q397" s="22" t="s">
        <v>819</v>
      </c>
      <c r="W397" s="34">
        <v>3.2</v>
      </c>
      <c r="X397" s="34" t="s">
        <v>126</v>
      </c>
      <c r="Y397" s="34">
        <v>0.51</v>
      </c>
      <c r="Z397" s="34">
        <f>((AP397*1.1)+AQ397)</f>
        <v>15.430000000000001</v>
      </c>
      <c r="AA397" s="34">
        <v>0.47</v>
      </c>
      <c r="AB397" s="34">
        <v>7.64</v>
      </c>
      <c r="AC397" s="34">
        <v>30.2</v>
      </c>
      <c r="AD397" s="34">
        <v>0.01</v>
      </c>
      <c r="AE397" s="34">
        <v>0.1</v>
      </c>
      <c r="AF397" s="34">
        <v>0.06</v>
      </c>
      <c r="AG397" s="34">
        <v>4.67</v>
      </c>
      <c r="AN397" s="34">
        <v>36.6</v>
      </c>
      <c r="AO397" s="34">
        <f t="shared" si="31"/>
        <v>98.890000000000015</v>
      </c>
      <c r="AP397" s="34">
        <v>12</v>
      </c>
      <c r="AQ397" s="34">
        <v>2.23</v>
      </c>
      <c r="AY397" s="34">
        <v>913</v>
      </c>
      <c r="BD397" s="34">
        <v>56</v>
      </c>
      <c r="BE397" s="34">
        <v>25</v>
      </c>
      <c r="BG397" s="34">
        <v>24</v>
      </c>
      <c r="BJ397" s="34">
        <v>1.2</v>
      </c>
      <c r="BM397" s="34">
        <v>7</v>
      </c>
      <c r="BP397" s="34">
        <v>48</v>
      </c>
      <c r="BU397" s="34">
        <v>10</v>
      </c>
      <c r="BX397" s="34">
        <v>136</v>
      </c>
      <c r="BY397" s="34">
        <v>5</v>
      </c>
      <c r="CA397" s="34">
        <v>0.99</v>
      </c>
      <c r="CC397" s="34">
        <v>1.4</v>
      </c>
      <c r="CH397" s="34">
        <v>436</v>
      </c>
      <c r="CI397" s="34">
        <v>22</v>
      </c>
      <c r="CJ397" s="34">
        <v>55</v>
      </c>
      <c r="CM397" s="34">
        <v>12</v>
      </c>
      <c r="CN397" s="34">
        <v>3</v>
      </c>
      <c r="CP397" s="34">
        <v>3</v>
      </c>
      <c r="CU397" s="34">
        <v>9</v>
      </c>
      <c r="CW397" s="34">
        <f>SUM(CI397:CV397)</f>
        <v>104</v>
      </c>
    </row>
    <row r="398" spans="1:101" ht="14.25" customHeight="1" x14ac:dyDescent="0.35">
      <c r="A398" s="22" t="s">
        <v>436</v>
      </c>
      <c r="B398" s="22" t="s">
        <v>334</v>
      </c>
      <c r="C398" s="22" t="s">
        <v>2885</v>
      </c>
      <c r="D398" s="22" t="s">
        <v>2734</v>
      </c>
      <c r="F398" s="61"/>
      <c r="G398" s="22" t="s">
        <v>2734</v>
      </c>
      <c r="H398" s="22">
        <v>34.162742299999998</v>
      </c>
      <c r="I398" s="22">
        <v>-106.9892117</v>
      </c>
      <c r="J398" s="22" t="s">
        <v>873</v>
      </c>
      <c r="K398" s="22" t="s">
        <v>880</v>
      </c>
      <c r="L398" s="22" t="s">
        <v>878</v>
      </c>
      <c r="M398" s="22" t="s">
        <v>435</v>
      </c>
      <c r="Q398" s="22" t="s">
        <v>819</v>
      </c>
      <c r="W398" s="34">
        <v>3.59</v>
      </c>
      <c r="X398" s="34">
        <v>0.46</v>
      </c>
      <c r="Y398" s="34">
        <v>0.49</v>
      </c>
      <c r="Z398" s="34">
        <f>((AP398*1.1)+AQ398)</f>
        <v>16.510000000000002</v>
      </c>
      <c r="AA398" s="34">
        <v>0.49</v>
      </c>
      <c r="AB398" s="34">
        <v>6.47</v>
      </c>
      <c r="AC398" s="34">
        <v>27.1</v>
      </c>
      <c r="AD398" s="34">
        <v>0.01</v>
      </c>
      <c r="AE398" s="34">
        <v>0.49</v>
      </c>
      <c r="AF398" s="34">
        <v>7.0000000000000007E-2</v>
      </c>
      <c r="AG398" s="34">
        <v>4.1100000000000003</v>
      </c>
      <c r="AN398" s="34">
        <v>34.799999999999997</v>
      </c>
      <c r="AO398" s="34">
        <f t="shared" si="31"/>
        <v>94.59</v>
      </c>
      <c r="AP398" s="34">
        <v>11.5</v>
      </c>
      <c r="AQ398" s="34">
        <v>3.86</v>
      </c>
      <c r="AY398" s="34">
        <v>285</v>
      </c>
      <c r="BD398" s="34">
        <v>52</v>
      </c>
      <c r="BE398" s="34">
        <v>5</v>
      </c>
      <c r="BF398" s="34">
        <v>0.5</v>
      </c>
      <c r="BG398" s="34">
        <v>2</v>
      </c>
      <c r="BM398" s="34">
        <v>7</v>
      </c>
      <c r="BP398" s="34">
        <v>70</v>
      </c>
      <c r="BU398" s="34">
        <v>8</v>
      </c>
      <c r="BX398" s="34">
        <v>123</v>
      </c>
      <c r="BY398" s="34">
        <v>1</v>
      </c>
      <c r="CA398" s="34">
        <v>2</v>
      </c>
      <c r="CC398" s="34">
        <v>1.1000000000000001</v>
      </c>
      <c r="CH398" s="34">
        <v>619</v>
      </c>
      <c r="CI398" s="34">
        <v>14</v>
      </c>
      <c r="CJ398" s="34">
        <v>55</v>
      </c>
      <c r="CM398" s="34">
        <v>12</v>
      </c>
      <c r="CN398" s="34">
        <v>3</v>
      </c>
      <c r="CP398" s="34">
        <v>2</v>
      </c>
      <c r="CU398" s="34">
        <v>8</v>
      </c>
      <c r="CV398" s="34">
        <v>1</v>
      </c>
      <c r="CW398" s="34">
        <f>SUM(CI398:CV398)</f>
        <v>95</v>
      </c>
    </row>
    <row r="399" spans="1:101" ht="14.25" customHeight="1" x14ac:dyDescent="0.35">
      <c r="A399" s="22" t="s">
        <v>388</v>
      </c>
      <c r="B399" s="22" t="s">
        <v>334</v>
      </c>
      <c r="C399" s="22" t="s">
        <v>2885</v>
      </c>
      <c r="D399" s="22" t="s">
        <v>367</v>
      </c>
      <c r="G399" s="22" t="s">
        <v>367</v>
      </c>
      <c r="H399" s="22">
        <v>34.157878400000001</v>
      </c>
      <c r="I399" s="22">
        <v>-106.9890173</v>
      </c>
      <c r="J399" s="22" t="s">
        <v>873</v>
      </c>
      <c r="K399" s="22" t="s">
        <v>880</v>
      </c>
      <c r="L399" s="22" t="s">
        <v>878</v>
      </c>
      <c r="M399" s="22" t="s">
        <v>385</v>
      </c>
      <c r="Q399" s="22" t="s">
        <v>819</v>
      </c>
      <c r="W399" s="34">
        <v>55.2</v>
      </c>
      <c r="X399" s="34">
        <v>1.18</v>
      </c>
      <c r="Y399" s="34">
        <v>13.7</v>
      </c>
      <c r="Z399" s="34">
        <v>12.8</v>
      </c>
      <c r="AA399" s="34">
        <v>0.16</v>
      </c>
      <c r="AB399" s="34">
        <v>2.89</v>
      </c>
      <c r="AC399" s="34">
        <v>3.74</v>
      </c>
      <c r="AD399" s="34">
        <v>3.75</v>
      </c>
      <c r="AE399" s="34">
        <v>1.1399999999999999</v>
      </c>
      <c r="AF399" s="34">
        <v>0.25</v>
      </c>
      <c r="AG399" s="34">
        <v>4.5</v>
      </c>
      <c r="AO399" s="34">
        <f t="shared" si="31"/>
        <v>99.309999999999988</v>
      </c>
      <c r="AY399" s="34">
        <v>286</v>
      </c>
      <c r="BE399" s="34">
        <v>90</v>
      </c>
      <c r="BO399" s="34">
        <v>16</v>
      </c>
      <c r="BQ399" s="34">
        <v>19</v>
      </c>
      <c r="BR399" s="34">
        <v>38</v>
      </c>
      <c r="BX399" s="34">
        <v>213</v>
      </c>
      <c r="CA399" s="34">
        <v>5</v>
      </c>
      <c r="CC399" s="34">
        <v>4</v>
      </c>
      <c r="CD399" s="34">
        <v>41</v>
      </c>
      <c r="CF399" s="34">
        <v>68</v>
      </c>
      <c r="CG399" s="34">
        <v>1527</v>
      </c>
    </row>
    <row r="400" spans="1:101" ht="14.25" customHeight="1" x14ac:dyDescent="0.35">
      <c r="A400" s="22" t="s">
        <v>389</v>
      </c>
      <c r="B400" s="22" t="s">
        <v>334</v>
      </c>
      <c r="C400" s="22" t="s">
        <v>2885</v>
      </c>
      <c r="D400" s="22" t="s">
        <v>367</v>
      </c>
      <c r="G400" s="22" t="s">
        <v>367</v>
      </c>
      <c r="H400" s="22">
        <v>34.157878400000001</v>
      </c>
      <c r="I400" s="22">
        <v>-106.9890173</v>
      </c>
      <c r="J400" s="22" t="s">
        <v>873</v>
      </c>
      <c r="K400" s="22" t="s">
        <v>880</v>
      </c>
      <c r="L400" s="22" t="s">
        <v>878</v>
      </c>
      <c r="M400" s="22" t="s">
        <v>385</v>
      </c>
      <c r="Q400" s="22" t="s">
        <v>819</v>
      </c>
      <c r="W400" s="34">
        <v>59</v>
      </c>
      <c r="X400" s="34">
        <v>1.24</v>
      </c>
      <c r="Y400" s="34">
        <v>14.6</v>
      </c>
      <c r="Z400" s="34">
        <v>10</v>
      </c>
      <c r="AA400" s="34">
        <v>0.14000000000000001</v>
      </c>
      <c r="AB400" s="34">
        <v>1.56</v>
      </c>
      <c r="AC400" s="34">
        <v>3.9</v>
      </c>
      <c r="AD400" s="34">
        <v>3.57</v>
      </c>
      <c r="AE400" s="34">
        <v>1.88</v>
      </c>
      <c r="AF400" s="34">
        <v>0.4</v>
      </c>
      <c r="AG400" s="34">
        <v>3.36</v>
      </c>
      <c r="AO400" s="34">
        <f t="shared" si="31"/>
        <v>99.65</v>
      </c>
      <c r="AY400" s="34">
        <v>731</v>
      </c>
      <c r="BE400" s="34">
        <v>115</v>
      </c>
      <c r="BG400" s="34">
        <v>27</v>
      </c>
      <c r="BH400" s="34">
        <v>19</v>
      </c>
      <c r="BO400" s="34">
        <v>19</v>
      </c>
      <c r="BP400" s="34">
        <v>35</v>
      </c>
      <c r="BQ400" s="34">
        <v>21</v>
      </c>
      <c r="BR400" s="34">
        <v>82</v>
      </c>
      <c r="BX400" s="34">
        <v>196</v>
      </c>
      <c r="CA400" s="34">
        <v>11</v>
      </c>
      <c r="CC400" s="34">
        <v>4</v>
      </c>
      <c r="CD400" s="34">
        <v>33</v>
      </c>
      <c r="CF400" s="34">
        <v>91</v>
      </c>
      <c r="CG400" s="34">
        <v>1461</v>
      </c>
      <c r="CH400" s="34">
        <v>166</v>
      </c>
    </row>
    <row r="401" spans="1:101" ht="14.25" customHeight="1" x14ac:dyDescent="0.35">
      <c r="A401" s="22" t="s">
        <v>438</v>
      </c>
      <c r="B401" s="22" t="s">
        <v>334</v>
      </c>
      <c r="C401" s="22" t="s">
        <v>2885</v>
      </c>
      <c r="D401" s="22" t="s">
        <v>2734</v>
      </c>
      <c r="F401" s="61"/>
      <c r="G401" s="22" t="s">
        <v>2734</v>
      </c>
      <c r="H401" s="22">
        <v>34.187875499999997</v>
      </c>
      <c r="I401" s="22">
        <v>-106.9746902</v>
      </c>
      <c r="J401" s="22" t="s">
        <v>873</v>
      </c>
      <c r="K401" s="22" t="s">
        <v>880</v>
      </c>
      <c r="L401" s="22" t="s">
        <v>878</v>
      </c>
      <c r="M401" s="22" t="s">
        <v>435</v>
      </c>
      <c r="Q401" s="22" t="s">
        <v>819</v>
      </c>
      <c r="W401" s="34">
        <v>18.8</v>
      </c>
      <c r="X401" s="34" t="s">
        <v>439</v>
      </c>
      <c r="Y401" s="34" t="s">
        <v>148</v>
      </c>
      <c r="Z401" s="34">
        <f>((AP401*1.1)+AQ401)</f>
        <v>10.339</v>
      </c>
      <c r="AA401" s="34">
        <v>1.48</v>
      </c>
      <c r="AB401" s="34">
        <v>9.3699999999999992</v>
      </c>
      <c r="AC401" s="34">
        <v>26.4</v>
      </c>
      <c r="AD401" s="34">
        <v>0.03</v>
      </c>
      <c r="AE401" s="34" t="s">
        <v>120</v>
      </c>
      <c r="AF401" s="34" t="s">
        <v>148</v>
      </c>
      <c r="AG401" s="34">
        <v>33.5</v>
      </c>
      <c r="AO401" s="34">
        <f t="shared" si="31"/>
        <v>99.919000000000011</v>
      </c>
      <c r="AP401" s="34">
        <v>5.79</v>
      </c>
      <c r="AQ401" s="34">
        <v>3.97</v>
      </c>
      <c r="BG401" s="34" t="s">
        <v>121</v>
      </c>
      <c r="BM401" s="34" t="s">
        <v>83</v>
      </c>
      <c r="BP401" s="34" t="s">
        <v>430</v>
      </c>
      <c r="BX401" s="34">
        <v>30</v>
      </c>
      <c r="CC401" s="34">
        <v>2.5</v>
      </c>
      <c r="CH401" s="34">
        <v>30</v>
      </c>
    </row>
    <row r="402" spans="1:101" ht="14.25" customHeight="1" x14ac:dyDescent="0.35">
      <c r="A402" s="22" t="s">
        <v>440</v>
      </c>
      <c r="B402" s="22" t="s">
        <v>334</v>
      </c>
      <c r="C402" s="22" t="s">
        <v>2885</v>
      </c>
      <c r="D402" s="22" t="s">
        <v>2734</v>
      </c>
      <c r="F402" s="61"/>
      <c r="G402" s="22" t="s">
        <v>2734</v>
      </c>
      <c r="H402" s="22">
        <v>34.179986599999999</v>
      </c>
      <c r="I402" s="22">
        <v>-106.9778429</v>
      </c>
      <c r="J402" s="22" t="s">
        <v>873</v>
      </c>
      <c r="K402" s="22" t="s">
        <v>880</v>
      </c>
      <c r="L402" s="22" t="s">
        <v>878</v>
      </c>
      <c r="M402" s="22" t="s">
        <v>435</v>
      </c>
      <c r="Q402" s="22" t="s">
        <v>819</v>
      </c>
      <c r="W402" s="34">
        <v>3.49</v>
      </c>
      <c r="X402" s="34">
        <v>0.37</v>
      </c>
      <c r="Y402" s="34">
        <v>1.25</v>
      </c>
      <c r="Z402" s="34">
        <f>((AP402*1.1)+AQ402)</f>
        <v>13.561</v>
      </c>
      <c r="AA402" s="34">
        <v>1.03</v>
      </c>
      <c r="AB402" s="34">
        <v>3.07</v>
      </c>
      <c r="AC402" s="34">
        <v>41.2</v>
      </c>
      <c r="AD402" s="34">
        <v>0.01</v>
      </c>
      <c r="AE402" s="34" t="s">
        <v>120</v>
      </c>
      <c r="AF402" s="34" t="s">
        <v>148</v>
      </c>
      <c r="AG402" s="34">
        <v>36.200000000000003</v>
      </c>
      <c r="AO402" s="34">
        <f t="shared" si="31"/>
        <v>100.18100000000001</v>
      </c>
      <c r="AP402" s="34">
        <v>1.51</v>
      </c>
      <c r="AQ402" s="34">
        <v>11.9</v>
      </c>
      <c r="BG402" s="34">
        <v>6</v>
      </c>
      <c r="BM402" s="34" t="s">
        <v>83</v>
      </c>
      <c r="BP402" s="34" t="s">
        <v>430</v>
      </c>
      <c r="BX402" s="34">
        <v>70</v>
      </c>
      <c r="CC402" s="34">
        <v>1.7</v>
      </c>
      <c r="CH402" s="34">
        <v>30</v>
      </c>
    </row>
    <row r="403" spans="1:101" ht="14.25" customHeight="1" x14ac:dyDescent="0.35">
      <c r="A403" s="22" t="s">
        <v>441</v>
      </c>
      <c r="B403" s="22" t="s">
        <v>334</v>
      </c>
      <c r="C403" s="22" t="s">
        <v>2885</v>
      </c>
      <c r="D403" s="22" t="s">
        <v>2734</v>
      </c>
      <c r="F403" s="61"/>
      <c r="G403" s="22" t="s">
        <v>2734</v>
      </c>
      <c r="H403" s="22">
        <v>34.181367199999997</v>
      </c>
      <c r="I403" s="22">
        <v>-106.9835314</v>
      </c>
      <c r="J403" s="22" t="s">
        <v>873</v>
      </c>
      <c r="K403" s="22" t="s">
        <v>880</v>
      </c>
      <c r="L403" s="22" t="s">
        <v>878</v>
      </c>
      <c r="M403" s="22" t="s">
        <v>435</v>
      </c>
      <c r="Q403" s="22" t="s">
        <v>819</v>
      </c>
      <c r="W403" s="34">
        <v>18.8</v>
      </c>
      <c r="X403" s="34">
        <v>2.13</v>
      </c>
      <c r="Y403" s="34">
        <v>3.74</v>
      </c>
      <c r="Z403" s="34">
        <f>((AP403*1.1)+AQ403)</f>
        <v>14.690999999999999</v>
      </c>
      <c r="AA403" s="34">
        <v>0.55000000000000004</v>
      </c>
      <c r="AB403" s="34">
        <v>7.01</v>
      </c>
      <c r="AC403" s="34">
        <v>24</v>
      </c>
      <c r="AD403" s="34">
        <v>0.04</v>
      </c>
      <c r="AE403" s="34">
        <v>1.3</v>
      </c>
      <c r="AF403" s="34">
        <v>1.06</v>
      </c>
      <c r="AG403" s="34">
        <v>25</v>
      </c>
      <c r="AO403" s="34">
        <f t="shared" si="31"/>
        <v>98.320999999999998</v>
      </c>
      <c r="AP403" s="34">
        <v>2.81</v>
      </c>
      <c r="AQ403" s="34">
        <v>11.6</v>
      </c>
      <c r="BG403" s="34">
        <v>5</v>
      </c>
      <c r="BM403" s="34" t="s">
        <v>83</v>
      </c>
      <c r="BP403" s="34" t="s">
        <v>430</v>
      </c>
      <c r="BX403" s="34">
        <v>40</v>
      </c>
      <c r="CC403" s="34">
        <v>1.7</v>
      </c>
      <c r="CH403" s="34">
        <v>30</v>
      </c>
    </row>
    <row r="404" spans="1:101" ht="14.25" customHeight="1" x14ac:dyDescent="0.35">
      <c r="A404" s="22" t="s">
        <v>437</v>
      </c>
      <c r="B404" s="22" t="s">
        <v>334</v>
      </c>
      <c r="C404" s="22" t="s">
        <v>2885</v>
      </c>
      <c r="D404" s="22" t="s">
        <v>2734</v>
      </c>
      <c r="F404" s="61"/>
      <c r="G404" s="22" t="s">
        <v>2734</v>
      </c>
      <c r="H404" s="22">
        <v>34.1948893</v>
      </c>
      <c r="I404" s="22">
        <v>-106.9700905</v>
      </c>
      <c r="J404" s="22" t="s">
        <v>873</v>
      </c>
      <c r="K404" s="22" t="s">
        <v>880</v>
      </c>
      <c r="L404" s="22" t="s">
        <v>878</v>
      </c>
      <c r="M404" s="22" t="s">
        <v>435</v>
      </c>
      <c r="Q404" s="22" t="s">
        <v>819</v>
      </c>
      <c r="W404" s="34">
        <v>1.77</v>
      </c>
      <c r="X404" s="34">
        <v>0.34</v>
      </c>
      <c r="Y404" s="34">
        <v>0.65</v>
      </c>
      <c r="Z404" s="34">
        <f>((AP404*1.1)+AQ404)</f>
        <v>12.984999999999999</v>
      </c>
      <c r="AA404" s="34">
        <v>1.01</v>
      </c>
      <c r="AB404" s="34">
        <v>10.199999999999999</v>
      </c>
      <c r="AC404" s="34">
        <v>33.6</v>
      </c>
      <c r="AD404" s="34">
        <v>0.03</v>
      </c>
      <c r="AE404" s="34" t="s">
        <v>120</v>
      </c>
      <c r="AF404" s="34">
        <v>0.08</v>
      </c>
      <c r="AG404" s="34">
        <v>41</v>
      </c>
      <c r="AO404" s="34">
        <f t="shared" si="31"/>
        <v>101.66499999999999</v>
      </c>
      <c r="AP404" s="34">
        <v>5.35</v>
      </c>
      <c r="AQ404" s="34">
        <v>7.1</v>
      </c>
      <c r="BG404" s="34">
        <v>105</v>
      </c>
      <c r="BM404" s="34" t="s">
        <v>83</v>
      </c>
      <c r="BP404" s="34" t="s">
        <v>430</v>
      </c>
      <c r="BX404" s="34">
        <v>30</v>
      </c>
      <c r="CC404" s="34">
        <v>2.5</v>
      </c>
      <c r="CH404" s="34">
        <v>30</v>
      </c>
    </row>
    <row r="405" spans="1:101" ht="14.25" customHeight="1" x14ac:dyDescent="0.35">
      <c r="A405" s="22" t="s">
        <v>400</v>
      </c>
      <c r="B405" s="22" t="s">
        <v>334</v>
      </c>
      <c r="C405" s="22" t="s">
        <v>2885</v>
      </c>
      <c r="D405" s="22" t="s">
        <v>367</v>
      </c>
      <c r="G405" s="22" t="s">
        <v>367</v>
      </c>
      <c r="H405" s="22">
        <v>34.1981143</v>
      </c>
      <c r="I405" s="22">
        <v>-106.970221</v>
      </c>
      <c r="J405" s="22" t="s">
        <v>873</v>
      </c>
      <c r="K405" s="22" t="s">
        <v>880</v>
      </c>
      <c r="L405" s="22" t="s">
        <v>878</v>
      </c>
      <c r="M405" s="22" t="s">
        <v>401</v>
      </c>
      <c r="Q405" s="22" t="s">
        <v>819</v>
      </c>
      <c r="W405" s="34">
        <v>70</v>
      </c>
      <c r="X405" s="34">
        <v>0.42</v>
      </c>
      <c r="Y405" s="34">
        <v>13.5</v>
      </c>
      <c r="Z405" s="34">
        <v>2.27</v>
      </c>
      <c r="AA405" s="34">
        <v>0.06</v>
      </c>
      <c r="AB405" s="34">
        <v>0.27</v>
      </c>
      <c r="AC405" s="34">
        <v>1.81</v>
      </c>
      <c r="AD405" s="34">
        <v>2.29</v>
      </c>
      <c r="AE405" s="34">
        <v>6.9</v>
      </c>
      <c r="AF405" s="34">
        <v>0.1</v>
      </c>
      <c r="AG405" s="34">
        <v>2.11</v>
      </c>
      <c r="AO405" s="34">
        <f t="shared" si="31"/>
        <v>99.73</v>
      </c>
    </row>
    <row r="406" spans="1:101" ht="14.25" customHeight="1" x14ac:dyDescent="0.35">
      <c r="A406" s="22" t="s">
        <v>402</v>
      </c>
      <c r="B406" s="22" t="s">
        <v>334</v>
      </c>
      <c r="C406" s="22" t="s">
        <v>2885</v>
      </c>
      <c r="D406" s="22" t="s">
        <v>367</v>
      </c>
      <c r="G406" s="22" t="s">
        <v>367</v>
      </c>
      <c r="H406" s="22">
        <v>34.200711599999998</v>
      </c>
      <c r="I406" s="22">
        <v>-106.9771789</v>
      </c>
      <c r="J406" s="22" t="s">
        <v>873</v>
      </c>
      <c r="K406" s="22" t="s">
        <v>880</v>
      </c>
      <c r="L406" s="22" t="s">
        <v>878</v>
      </c>
      <c r="M406" s="22" t="s">
        <v>401</v>
      </c>
      <c r="Q406" s="22" t="s">
        <v>819</v>
      </c>
      <c r="W406" s="34">
        <v>69.7</v>
      </c>
      <c r="X406" s="34">
        <v>0.53</v>
      </c>
      <c r="Y406" s="34">
        <v>13.1</v>
      </c>
      <c r="Z406" s="34">
        <v>4.18</v>
      </c>
      <c r="AB406" s="34">
        <v>0.88</v>
      </c>
      <c r="AC406" s="34">
        <v>0.62</v>
      </c>
      <c r="AD406" s="34">
        <v>1.87</v>
      </c>
      <c r="AE406" s="34">
        <v>7</v>
      </c>
      <c r="AG406" s="34">
        <v>2.23</v>
      </c>
      <c r="AO406" s="34">
        <f t="shared" ref="AO406:AO427" si="33">SUM(W406:AN406)</f>
        <v>100.11</v>
      </c>
      <c r="AY406" s="34">
        <v>737</v>
      </c>
      <c r="BE406" s="34">
        <v>103</v>
      </c>
      <c r="BG406" s="34">
        <v>53</v>
      </c>
      <c r="BH406" s="34">
        <v>15</v>
      </c>
      <c r="BO406" s="34">
        <v>20</v>
      </c>
      <c r="BP406" s="34">
        <v>15</v>
      </c>
      <c r="BQ406" s="34">
        <v>22</v>
      </c>
      <c r="BR406" s="34">
        <v>411</v>
      </c>
      <c r="BX406" s="34">
        <v>54</v>
      </c>
      <c r="CA406" s="34">
        <v>35</v>
      </c>
      <c r="CC406" s="34">
        <v>7</v>
      </c>
      <c r="CD406" s="34">
        <v>30</v>
      </c>
      <c r="CF406" s="34">
        <v>108</v>
      </c>
      <c r="CG406" s="34">
        <v>404</v>
      </c>
      <c r="CH406" s="34">
        <v>72</v>
      </c>
      <c r="CI406" s="34">
        <v>67</v>
      </c>
      <c r="CJ406" s="34">
        <v>170</v>
      </c>
      <c r="CK406" s="34">
        <v>13</v>
      </c>
      <c r="CL406" s="34">
        <v>67</v>
      </c>
      <c r="CM406" s="34">
        <v>11</v>
      </c>
      <c r="CN406" s="34" t="s">
        <v>369</v>
      </c>
      <c r="CO406" s="34">
        <v>11</v>
      </c>
      <c r="CQ406" s="34">
        <v>4.2</v>
      </c>
      <c r="CS406" s="34" t="s">
        <v>369</v>
      </c>
      <c r="CU406" s="34" t="s">
        <v>369</v>
      </c>
      <c r="CW406" s="34">
        <f t="shared" ref="CW406:CW411" si="34">SUM(CI406:CV406)</f>
        <v>343.2</v>
      </c>
    </row>
    <row r="407" spans="1:101" ht="14.25" customHeight="1" x14ac:dyDescent="0.35">
      <c r="A407" s="22" t="s">
        <v>404</v>
      </c>
      <c r="B407" s="22" t="s">
        <v>334</v>
      </c>
      <c r="C407" s="22" t="s">
        <v>2885</v>
      </c>
      <c r="D407" s="22" t="s">
        <v>367</v>
      </c>
      <c r="G407" s="22" t="s">
        <v>367</v>
      </c>
      <c r="H407" s="22">
        <v>34.155928400000001</v>
      </c>
      <c r="I407" s="22">
        <v>-106.9912922</v>
      </c>
      <c r="J407" s="22" t="s">
        <v>873</v>
      </c>
      <c r="K407" s="22" t="s">
        <v>880</v>
      </c>
      <c r="L407" s="22" t="s">
        <v>878</v>
      </c>
      <c r="M407" s="22" t="s">
        <v>405</v>
      </c>
      <c r="Q407" s="22" t="s">
        <v>819</v>
      </c>
      <c r="W407" s="34">
        <v>70.3</v>
      </c>
      <c r="X407" s="34">
        <v>0.57999999999999996</v>
      </c>
      <c r="Y407" s="34">
        <v>12.7</v>
      </c>
      <c r="Z407" s="34">
        <v>5.82</v>
      </c>
      <c r="AB407" s="34">
        <v>1.23</v>
      </c>
      <c r="AC407" s="34">
        <v>0.46</v>
      </c>
      <c r="AD407" s="34">
        <v>2.29</v>
      </c>
      <c r="AE407" s="34">
        <v>4.4000000000000004</v>
      </c>
      <c r="AG407" s="34">
        <v>2.39</v>
      </c>
      <c r="AO407" s="34">
        <f t="shared" si="33"/>
        <v>100.17000000000002</v>
      </c>
      <c r="AY407" s="34">
        <v>1050</v>
      </c>
      <c r="BE407" s="34">
        <v>561</v>
      </c>
      <c r="BG407" s="34">
        <v>34</v>
      </c>
      <c r="BH407" s="34">
        <v>20</v>
      </c>
      <c r="BO407" s="34">
        <v>25</v>
      </c>
      <c r="BP407" s="34">
        <v>173</v>
      </c>
      <c r="BQ407" s="34">
        <v>29</v>
      </c>
      <c r="BR407" s="34">
        <v>113</v>
      </c>
      <c r="BX407" s="34">
        <v>51</v>
      </c>
      <c r="CA407" s="34">
        <v>23</v>
      </c>
      <c r="CC407" s="34">
        <v>8</v>
      </c>
      <c r="CD407" s="34">
        <v>26</v>
      </c>
      <c r="CF407" s="34">
        <v>77</v>
      </c>
      <c r="CG407" s="34">
        <v>445</v>
      </c>
      <c r="CH407" s="34">
        <v>127</v>
      </c>
      <c r="CI407" s="34">
        <v>31</v>
      </c>
      <c r="CJ407" s="34">
        <v>95</v>
      </c>
      <c r="CK407" s="34">
        <v>6.3</v>
      </c>
      <c r="CL407" s="34">
        <v>39</v>
      </c>
      <c r="CM407" s="34">
        <v>6.9</v>
      </c>
      <c r="CN407" s="34" t="s">
        <v>369</v>
      </c>
      <c r="CO407" s="34">
        <v>7.9</v>
      </c>
      <c r="CQ407" s="34" t="s">
        <v>369</v>
      </c>
      <c r="CS407" s="34" t="s">
        <v>369</v>
      </c>
      <c r="CU407" s="34" t="s">
        <v>369</v>
      </c>
      <c r="CW407" s="34">
        <f t="shared" si="34"/>
        <v>186.10000000000002</v>
      </c>
    </row>
    <row r="408" spans="1:101" ht="14.25" customHeight="1" x14ac:dyDescent="0.35">
      <c r="A408" s="61" t="s">
        <v>409</v>
      </c>
      <c r="B408" s="22" t="s">
        <v>334</v>
      </c>
      <c r="C408" s="22" t="s">
        <v>2885</v>
      </c>
      <c r="D408" s="22" t="s">
        <v>1709</v>
      </c>
      <c r="H408" s="22">
        <v>34.158068</v>
      </c>
      <c r="I408" s="22">
        <v>-106.98907800000001</v>
      </c>
      <c r="J408" s="22" t="s">
        <v>873</v>
      </c>
      <c r="K408" s="22" t="s">
        <v>880</v>
      </c>
      <c r="L408" s="22" t="s">
        <v>878</v>
      </c>
      <c r="M408" s="22" t="s">
        <v>410</v>
      </c>
      <c r="Q408" s="22" t="s">
        <v>819</v>
      </c>
      <c r="W408" s="34">
        <v>55.94</v>
      </c>
      <c r="X408" s="34">
        <v>1.17</v>
      </c>
      <c r="Y408" s="34">
        <v>14.96</v>
      </c>
      <c r="Z408" s="34">
        <v>13.25</v>
      </c>
      <c r="AA408" s="34">
        <v>0.191</v>
      </c>
      <c r="AB408" s="34">
        <v>1.35</v>
      </c>
      <c r="AC408" s="34">
        <v>3.71</v>
      </c>
      <c r="AD408" s="34">
        <v>3.26</v>
      </c>
      <c r="AE408" s="34">
        <v>2.4900000000000002</v>
      </c>
      <c r="AF408" s="34">
        <v>0.27</v>
      </c>
      <c r="AG408" s="34">
        <v>2.85</v>
      </c>
      <c r="AO408" s="34">
        <f t="shared" si="33"/>
        <v>99.440999999999974</v>
      </c>
      <c r="AW408" s="34" t="s">
        <v>412</v>
      </c>
      <c r="AY408" s="34">
        <v>589</v>
      </c>
      <c r="BA408" s="34" t="s">
        <v>413</v>
      </c>
      <c r="BD408" s="34">
        <v>21</v>
      </c>
      <c r="BE408" s="34">
        <v>30</v>
      </c>
      <c r="BF408" s="34">
        <v>13.7</v>
      </c>
      <c r="BG408" s="34">
        <v>20</v>
      </c>
      <c r="BH408" s="34">
        <v>26</v>
      </c>
      <c r="BI408" s="34">
        <v>2</v>
      </c>
      <c r="BJ408" s="34">
        <v>36</v>
      </c>
      <c r="BN408" s="34">
        <v>5</v>
      </c>
      <c r="BO408" s="34">
        <v>25</v>
      </c>
      <c r="BP408" s="34" t="s">
        <v>411</v>
      </c>
      <c r="BQ408" s="34">
        <v>17</v>
      </c>
      <c r="BR408" s="34">
        <v>121</v>
      </c>
      <c r="BT408" s="34">
        <v>0.7</v>
      </c>
      <c r="BW408" s="34">
        <v>1</v>
      </c>
      <c r="BX408" s="34">
        <v>186</v>
      </c>
      <c r="BY408" s="34">
        <v>1.6</v>
      </c>
      <c r="CA408" s="34">
        <v>6.6</v>
      </c>
      <c r="CB408" s="34">
        <v>0.6</v>
      </c>
      <c r="CC408" s="34">
        <v>5.7</v>
      </c>
      <c r="CD408" s="34">
        <v>15</v>
      </c>
      <c r="CF408" s="34">
        <v>90</v>
      </c>
      <c r="CG408" s="34">
        <v>1680</v>
      </c>
      <c r="CH408" s="34">
        <v>170</v>
      </c>
      <c r="CI408" s="34">
        <v>40</v>
      </c>
      <c r="CJ408" s="34">
        <v>98.7</v>
      </c>
      <c r="CK408" s="34">
        <v>14.1</v>
      </c>
      <c r="CL408" s="34">
        <v>62.7</v>
      </c>
      <c r="CM408" s="34">
        <v>16.100000000000001</v>
      </c>
      <c r="CN408" s="34">
        <v>5.82</v>
      </c>
      <c r="CO408" s="34">
        <v>18</v>
      </c>
      <c r="CP408" s="34">
        <v>2.9</v>
      </c>
      <c r="CQ408" s="34">
        <v>17.7</v>
      </c>
      <c r="CR408" s="34">
        <v>3.5</v>
      </c>
      <c r="CS408" s="34">
        <v>10.6</v>
      </c>
      <c r="CT408" s="34">
        <v>1.63</v>
      </c>
      <c r="CU408" s="34">
        <v>11</v>
      </c>
      <c r="CV408" s="34">
        <v>1.82</v>
      </c>
      <c r="CW408" s="34">
        <f t="shared" si="34"/>
        <v>304.57</v>
      </c>
    </row>
    <row r="409" spans="1:101" ht="14.25" customHeight="1" x14ac:dyDescent="0.35">
      <c r="A409" s="61" t="s">
        <v>414</v>
      </c>
      <c r="B409" s="22" t="s">
        <v>334</v>
      </c>
      <c r="C409" s="22" t="s">
        <v>2885</v>
      </c>
      <c r="D409" s="22" t="s">
        <v>1709</v>
      </c>
      <c r="F409" s="61"/>
      <c r="G409" s="61"/>
      <c r="H409" s="22">
        <v>34.157891999999997</v>
      </c>
      <c r="I409" s="22">
        <v>-106.98877</v>
      </c>
      <c r="J409" s="22" t="s">
        <v>873</v>
      </c>
      <c r="K409" s="22" t="s">
        <v>880</v>
      </c>
      <c r="L409" s="22" t="s">
        <v>878</v>
      </c>
      <c r="M409" s="22" t="s">
        <v>334</v>
      </c>
      <c r="Q409" s="22" t="s">
        <v>819</v>
      </c>
      <c r="W409" s="34">
        <v>10.49</v>
      </c>
      <c r="X409" s="34">
        <v>1.77</v>
      </c>
      <c r="Y409" s="34">
        <v>1.73</v>
      </c>
      <c r="Z409" s="34">
        <v>11.04</v>
      </c>
      <c r="AA409" s="34">
        <v>0.59799999999999998</v>
      </c>
      <c r="AB409" s="34">
        <v>7.23</v>
      </c>
      <c r="AC409" s="34">
        <v>33.65</v>
      </c>
      <c r="AD409" s="34" t="s">
        <v>415</v>
      </c>
      <c r="AE409" s="34">
        <v>0.66</v>
      </c>
      <c r="AF409" s="34">
        <v>4.6900000000000004</v>
      </c>
      <c r="AG409" s="34">
        <v>26.66</v>
      </c>
      <c r="AO409" s="34">
        <f t="shared" si="33"/>
        <v>98.518000000000001</v>
      </c>
      <c r="AV409" s="34">
        <v>3.8</v>
      </c>
      <c r="AW409" s="34">
        <v>18</v>
      </c>
      <c r="AY409" s="34">
        <v>1040</v>
      </c>
      <c r="BA409" s="34" t="s">
        <v>413</v>
      </c>
      <c r="BD409" s="34">
        <v>25</v>
      </c>
      <c r="BE409" s="34">
        <v>90</v>
      </c>
      <c r="BF409" s="34">
        <v>0.7</v>
      </c>
      <c r="BG409" s="34">
        <v>20</v>
      </c>
      <c r="BH409" s="34">
        <v>11</v>
      </c>
      <c r="BI409" s="34">
        <v>1</v>
      </c>
      <c r="BJ409" s="34">
        <v>8.9</v>
      </c>
      <c r="BN409" s="34" t="s">
        <v>416</v>
      </c>
      <c r="BO409" s="34">
        <v>128</v>
      </c>
      <c r="BP409" s="34">
        <v>40</v>
      </c>
      <c r="BQ409" s="34">
        <v>9</v>
      </c>
      <c r="BR409" s="34">
        <v>17</v>
      </c>
      <c r="BT409" s="34">
        <v>3.2</v>
      </c>
      <c r="BW409" s="34">
        <v>2</v>
      </c>
      <c r="BX409" s="34">
        <v>1130</v>
      </c>
      <c r="BY409" s="34">
        <v>4.5999999999999996</v>
      </c>
      <c r="CA409" s="34">
        <v>26</v>
      </c>
      <c r="CB409" s="34" t="s">
        <v>417</v>
      </c>
      <c r="CC409" s="34">
        <v>8.6999999999999993</v>
      </c>
      <c r="CD409" s="34">
        <v>142</v>
      </c>
      <c r="CF409" s="34">
        <v>72</v>
      </c>
      <c r="CG409" s="34">
        <v>589</v>
      </c>
      <c r="CH409" s="34">
        <v>190</v>
      </c>
      <c r="CI409" s="34">
        <v>250</v>
      </c>
      <c r="CJ409" s="34">
        <v>539</v>
      </c>
      <c r="CK409" s="34">
        <v>67.400000000000006</v>
      </c>
      <c r="CL409" s="34">
        <v>271</v>
      </c>
      <c r="CM409" s="34">
        <v>49.5</v>
      </c>
      <c r="CN409" s="34">
        <v>13.9</v>
      </c>
      <c r="CO409" s="34">
        <v>38.200000000000003</v>
      </c>
      <c r="CP409" s="34">
        <v>4.4000000000000004</v>
      </c>
      <c r="CQ409" s="34">
        <v>19.7</v>
      </c>
      <c r="CR409" s="34">
        <v>3</v>
      </c>
      <c r="CS409" s="34">
        <v>6.9</v>
      </c>
      <c r="CT409" s="34">
        <v>0.79</v>
      </c>
      <c r="CU409" s="34">
        <v>4.4000000000000004</v>
      </c>
      <c r="CV409" s="34">
        <v>0.56999999999999995</v>
      </c>
      <c r="CW409" s="34">
        <f t="shared" si="34"/>
        <v>1268.7600000000004</v>
      </c>
    </row>
    <row r="410" spans="1:101" ht="14.25" customHeight="1" x14ac:dyDescent="0.35">
      <c r="A410" s="61" t="s">
        <v>418</v>
      </c>
      <c r="B410" s="22" t="s">
        <v>334</v>
      </c>
      <c r="C410" s="22" t="s">
        <v>2885</v>
      </c>
      <c r="D410" s="22" t="s">
        <v>1709</v>
      </c>
      <c r="F410" s="61"/>
      <c r="G410" s="61"/>
      <c r="H410" s="22">
        <v>34.153776000000001</v>
      </c>
      <c r="I410" s="22">
        <v>-106.98514900000001</v>
      </c>
      <c r="J410" s="22" t="s">
        <v>873</v>
      </c>
      <c r="K410" s="22" t="s">
        <v>880</v>
      </c>
      <c r="L410" s="22" t="s">
        <v>878</v>
      </c>
      <c r="M410" s="22" t="s">
        <v>419</v>
      </c>
      <c r="Q410" s="22" t="s">
        <v>819</v>
      </c>
      <c r="W410" s="34">
        <v>50.31</v>
      </c>
      <c r="X410" s="34">
        <v>3.1</v>
      </c>
      <c r="Y410" s="34">
        <v>12.65</v>
      </c>
      <c r="Z410" s="34">
        <v>19.04</v>
      </c>
      <c r="AA410" s="34">
        <v>0.307</v>
      </c>
      <c r="AB410" s="34">
        <v>2.76</v>
      </c>
      <c r="AC410" s="34">
        <v>7.35</v>
      </c>
      <c r="AD410" s="34">
        <v>2.69</v>
      </c>
      <c r="AE410" s="34">
        <v>1.29</v>
      </c>
      <c r="AF410" s="34">
        <v>1.33</v>
      </c>
      <c r="AG410" s="34" t="s">
        <v>3260</v>
      </c>
      <c r="AO410" s="34">
        <f t="shared" si="33"/>
        <v>100.827</v>
      </c>
      <c r="AV410" s="34">
        <v>1.5</v>
      </c>
      <c r="AW410" s="34" t="s">
        <v>412</v>
      </c>
      <c r="AY410" s="34">
        <v>320</v>
      </c>
      <c r="BA410" s="34" t="s">
        <v>413</v>
      </c>
      <c r="BD410" s="34">
        <v>38</v>
      </c>
      <c r="BE410" s="34" t="s">
        <v>411</v>
      </c>
      <c r="BF410" s="34">
        <v>1.6</v>
      </c>
      <c r="BG410" s="34">
        <v>20</v>
      </c>
      <c r="BH410" s="34">
        <v>23</v>
      </c>
      <c r="BI410" s="34">
        <v>2</v>
      </c>
      <c r="BJ410" s="34">
        <v>5.8</v>
      </c>
      <c r="BN410" s="34" t="s">
        <v>416</v>
      </c>
      <c r="BO410" s="34">
        <v>10</v>
      </c>
      <c r="BP410" s="34" t="s">
        <v>411</v>
      </c>
      <c r="BQ410" s="34">
        <v>9</v>
      </c>
      <c r="BR410" s="34">
        <v>38</v>
      </c>
      <c r="BT410" s="34" t="s">
        <v>421</v>
      </c>
      <c r="BW410" s="34" t="s">
        <v>420</v>
      </c>
      <c r="BX410" s="34">
        <v>206</v>
      </c>
      <c r="BY410" s="34">
        <v>0.8</v>
      </c>
      <c r="CA410" s="34">
        <v>4</v>
      </c>
      <c r="CB410" s="34" t="s">
        <v>417</v>
      </c>
      <c r="CC410" s="34">
        <v>2.1</v>
      </c>
      <c r="CD410" s="34">
        <v>27</v>
      </c>
      <c r="CF410" s="34">
        <v>80</v>
      </c>
      <c r="CG410" s="34">
        <v>243</v>
      </c>
      <c r="CH410" s="34">
        <v>190</v>
      </c>
      <c r="CI410" s="34">
        <v>33.200000000000003</v>
      </c>
      <c r="CJ410" s="34">
        <v>82</v>
      </c>
      <c r="CK410" s="34">
        <v>11.7</v>
      </c>
      <c r="CL410" s="34">
        <v>52.5</v>
      </c>
      <c r="CM410" s="34">
        <v>14.2</v>
      </c>
      <c r="CN410" s="34">
        <v>4.07</v>
      </c>
      <c r="CO410" s="34">
        <v>15.9</v>
      </c>
      <c r="CP410" s="34">
        <v>2.7</v>
      </c>
      <c r="CQ410" s="34">
        <v>16</v>
      </c>
      <c r="CR410" s="34">
        <v>3.2</v>
      </c>
      <c r="CS410" s="34">
        <v>9.1</v>
      </c>
      <c r="CT410" s="34">
        <v>1.3</v>
      </c>
      <c r="CU410" s="34">
        <v>7.9</v>
      </c>
      <c r="CV410" s="34">
        <v>1.1499999999999999</v>
      </c>
      <c r="CW410" s="34">
        <f t="shared" si="34"/>
        <v>254.92</v>
      </c>
    </row>
    <row r="411" spans="1:101" ht="14.25" customHeight="1" x14ac:dyDescent="0.35">
      <c r="A411" s="61" t="s">
        <v>422</v>
      </c>
      <c r="B411" s="22" t="s">
        <v>334</v>
      </c>
      <c r="C411" s="22" t="s">
        <v>2885</v>
      </c>
      <c r="D411" s="22" t="s">
        <v>1709</v>
      </c>
      <c r="F411" s="61"/>
      <c r="G411" s="61"/>
      <c r="H411" s="22">
        <v>34.153776000000001</v>
      </c>
      <c r="I411" s="22">
        <v>-106.98514900000001</v>
      </c>
      <c r="J411" s="22" t="s">
        <v>873</v>
      </c>
      <c r="K411" s="22" t="s">
        <v>880</v>
      </c>
      <c r="L411" s="22" t="s">
        <v>878</v>
      </c>
      <c r="M411" s="22" t="s">
        <v>291</v>
      </c>
      <c r="Q411" s="22" t="s">
        <v>819</v>
      </c>
      <c r="W411" s="34">
        <v>54.69</v>
      </c>
      <c r="X411" s="34">
        <v>2.12</v>
      </c>
      <c r="Y411" s="34">
        <v>10.3</v>
      </c>
      <c r="Z411" s="34">
        <v>13.15</v>
      </c>
      <c r="AA411" s="34">
        <v>0.25700000000000001</v>
      </c>
      <c r="AB411" s="34">
        <v>1.46</v>
      </c>
      <c r="AC411" s="34">
        <v>4.75</v>
      </c>
      <c r="AD411" s="34">
        <v>1.71</v>
      </c>
      <c r="AE411" s="34">
        <v>2.4300000000000002</v>
      </c>
      <c r="AF411" s="34">
        <v>0.9</v>
      </c>
      <c r="AG411" s="34">
        <v>6.36</v>
      </c>
      <c r="AO411" s="34">
        <f t="shared" si="33"/>
        <v>98.12700000000001</v>
      </c>
      <c r="AW411" s="34">
        <v>107</v>
      </c>
      <c r="AY411" s="34">
        <v>408</v>
      </c>
      <c r="BA411" s="34" t="s">
        <v>413</v>
      </c>
      <c r="BD411" s="34">
        <v>54</v>
      </c>
      <c r="BE411" s="34" t="s">
        <v>411</v>
      </c>
      <c r="BF411" s="34">
        <v>2.4</v>
      </c>
      <c r="BG411" s="34">
        <v>30</v>
      </c>
      <c r="BH411" s="34">
        <v>19</v>
      </c>
      <c r="BI411" s="34">
        <v>5</v>
      </c>
      <c r="BJ411" s="34">
        <v>87.2</v>
      </c>
      <c r="BN411" s="34" t="s">
        <v>423</v>
      </c>
      <c r="BO411" s="34">
        <v>109</v>
      </c>
      <c r="BP411" s="34" t="s">
        <v>411</v>
      </c>
      <c r="BQ411" s="34">
        <v>783</v>
      </c>
      <c r="BR411" s="34">
        <v>76</v>
      </c>
      <c r="BT411" s="34">
        <v>34.799999999999997</v>
      </c>
      <c r="BW411" s="34">
        <v>2</v>
      </c>
      <c r="BX411" s="34">
        <v>154</v>
      </c>
      <c r="BY411" s="34">
        <v>0.7</v>
      </c>
      <c r="CA411" s="34">
        <v>45.1</v>
      </c>
      <c r="CB411" s="34">
        <v>3.4</v>
      </c>
      <c r="CC411" s="34" t="s">
        <v>424</v>
      </c>
      <c r="CD411" s="34">
        <v>91</v>
      </c>
      <c r="CF411" s="34">
        <v>466</v>
      </c>
      <c r="CG411" s="34">
        <v>8850</v>
      </c>
      <c r="CH411" s="34">
        <v>70</v>
      </c>
      <c r="CI411" s="34">
        <v>50.3</v>
      </c>
      <c r="CJ411" s="34">
        <v>178</v>
      </c>
      <c r="CK411" s="34">
        <v>26.7</v>
      </c>
      <c r="CL411" s="34">
        <v>124</v>
      </c>
      <c r="CM411" s="34">
        <v>37.200000000000003</v>
      </c>
      <c r="CN411" s="34">
        <v>26.6</v>
      </c>
      <c r="CO411" s="34">
        <v>54.7</v>
      </c>
      <c r="CP411" s="34">
        <v>12</v>
      </c>
      <c r="CQ411" s="34">
        <v>84.2</v>
      </c>
      <c r="CR411" s="34">
        <v>18.600000000000001</v>
      </c>
      <c r="CS411" s="34">
        <v>52.7</v>
      </c>
      <c r="CT411" s="34">
        <v>7.48</v>
      </c>
      <c r="CU411" s="34">
        <v>44</v>
      </c>
      <c r="CV411" s="34">
        <v>6.04</v>
      </c>
      <c r="CW411" s="34">
        <f t="shared" si="34"/>
        <v>722.5200000000001</v>
      </c>
    </row>
    <row r="412" spans="1:101" ht="14.25" customHeight="1" x14ac:dyDescent="0.35">
      <c r="A412" s="22" t="s">
        <v>442</v>
      </c>
      <c r="B412" s="22" t="s">
        <v>334</v>
      </c>
      <c r="C412" s="22" t="s">
        <v>2885</v>
      </c>
      <c r="D412" s="22" t="s">
        <v>1709</v>
      </c>
      <c r="F412" s="71">
        <v>42327</v>
      </c>
      <c r="G412" s="22" t="s">
        <v>1536</v>
      </c>
      <c r="H412" s="22">
        <v>34.158261000000003</v>
      </c>
      <c r="I412" s="22">
        <v>-106.989375</v>
      </c>
      <c r="J412" s="22" t="s">
        <v>873</v>
      </c>
      <c r="K412" s="22" t="s">
        <v>880</v>
      </c>
      <c r="L412" s="22" t="s">
        <v>878</v>
      </c>
      <c r="M412" s="22" t="s">
        <v>334</v>
      </c>
      <c r="Q412" s="22" t="s">
        <v>819</v>
      </c>
      <c r="W412" s="34">
        <v>50.63</v>
      </c>
      <c r="X412" s="34">
        <v>0.85</v>
      </c>
      <c r="Y412" s="34">
        <v>10.83</v>
      </c>
      <c r="Z412" s="34">
        <v>13.54</v>
      </c>
      <c r="AA412" s="34">
        <v>0.14000000000000001</v>
      </c>
      <c r="AB412" s="34">
        <v>1.1200000000000001</v>
      </c>
      <c r="AC412" s="34">
        <v>7.21</v>
      </c>
      <c r="AD412" s="34">
        <v>0.64</v>
      </c>
      <c r="AE412" s="34">
        <v>6.62</v>
      </c>
      <c r="AF412" s="34">
        <v>3.43</v>
      </c>
      <c r="AG412" s="34">
        <v>3.41</v>
      </c>
      <c r="AI412" s="34">
        <v>0.02</v>
      </c>
      <c r="AM412" s="34">
        <v>0.59</v>
      </c>
      <c r="AO412" s="34">
        <f t="shared" si="33"/>
        <v>99.03</v>
      </c>
      <c r="AU412" s="34">
        <v>1E-3</v>
      </c>
      <c r="AV412" s="34">
        <v>3.1</v>
      </c>
      <c r="AW412" s="34">
        <v>5.5</v>
      </c>
      <c r="AY412" s="34">
        <v>1150</v>
      </c>
      <c r="BA412" s="34">
        <v>0.3</v>
      </c>
      <c r="BC412" s="34" t="s">
        <v>82</v>
      </c>
      <c r="BD412" s="34">
        <v>9</v>
      </c>
      <c r="BE412" s="34">
        <v>10</v>
      </c>
      <c r="BF412" s="34">
        <v>2.02</v>
      </c>
      <c r="BG412" s="34">
        <v>20</v>
      </c>
      <c r="BH412" s="34">
        <v>20.5</v>
      </c>
      <c r="BI412" s="34" t="s">
        <v>83</v>
      </c>
      <c r="BJ412" s="34">
        <v>74.7</v>
      </c>
      <c r="BK412" s="34">
        <v>0.04</v>
      </c>
      <c r="BL412" s="34">
        <v>0.24</v>
      </c>
      <c r="BM412" s="34">
        <v>20</v>
      </c>
      <c r="BN412" s="34">
        <v>3</v>
      </c>
      <c r="BO412" s="34">
        <v>557</v>
      </c>
      <c r="BP412" s="34">
        <v>4</v>
      </c>
      <c r="BQ412" s="34">
        <v>50</v>
      </c>
      <c r="BR412" s="34">
        <v>191</v>
      </c>
      <c r="BS412" s="34">
        <v>1E-3</v>
      </c>
      <c r="BT412" s="34">
        <v>1.1399999999999999</v>
      </c>
      <c r="BU412" s="34">
        <v>13.9</v>
      </c>
      <c r="BV412" s="34">
        <v>4.3</v>
      </c>
      <c r="BW412" s="34">
        <v>5</v>
      </c>
      <c r="BX412" s="34">
        <v>571</v>
      </c>
      <c r="BY412" s="34">
        <v>27.3</v>
      </c>
      <c r="BZ412" s="34">
        <v>0.04</v>
      </c>
      <c r="CA412" s="34">
        <v>571</v>
      </c>
      <c r="CB412" s="34">
        <v>0.08</v>
      </c>
      <c r="CC412" s="34">
        <v>192</v>
      </c>
      <c r="CD412" s="34">
        <v>57</v>
      </c>
      <c r="CE412" s="34">
        <v>43</v>
      </c>
      <c r="CF412" s="34">
        <v>445</v>
      </c>
      <c r="CG412" s="34">
        <v>4630</v>
      </c>
      <c r="CH412" s="34">
        <v>374</v>
      </c>
      <c r="CI412" s="34">
        <v>454</v>
      </c>
      <c r="CJ412" s="34">
        <v>853</v>
      </c>
      <c r="CK412" s="34">
        <v>115.5</v>
      </c>
      <c r="CL412" s="34">
        <v>455</v>
      </c>
      <c r="CM412" s="34">
        <v>93.4</v>
      </c>
      <c r="CN412" s="34">
        <v>30.6</v>
      </c>
      <c r="CO412" s="34">
        <v>88.1</v>
      </c>
      <c r="CP412" s="34">
        <v>13.7</v>
      </c>
      <c r="CQ412" s="34">
        <v>74</v>
      </c>
      <c r="CR412" s="34">
        <v>15.55</v>
      </c>
      <c r="CS412" s="34">
        <v>41.5</v>
      </c>
      <c r="CT412" s="34">
        <v>5.43</v>
      </c>
      <c r="CU412" s="34">
        <v>35.5</v>
      </c>
      <c r="CV412" s="34">
        <v>5.51</v>
      </c>
      <c r="CW412" s="34">
        <f>SUM(AY412:CV412)</f>
        <v>11327.351000000002</v>
      </c>
    </row>
    <row r="413" spans="1:101" ht="14.25" customHeight="1" x14ac:dyDescent="0.35">
      <c r="A413" s="22" t="s">
        <v>332</v>
      </c>
      <c r="B413" s="22" t="s">
        <v>334</v>
      </c>
      <c r="C413" s="22" t="s">
        <v>2885</v>
      </c>
      <c r="D413" s="22" t="s">
        <v>1709</v>
      </c>
      <c r="F413" s="71">
        <v>42980</v>
      </c>
      <c r="G413" s="22" t="s">
        <v>1346</v>
      </c>
      <c r="H413" s="22">
        <v>34.153314000000002</v>
      </c>
      <c r="I413" s="22">
        <v>-106.984737</v>
      </c>
      <c r="J413" s="22" t="s">
        <v>873</v>
      </c>
      <c r="K413" s="22" t="s">
        <v>880</v>
      </c>
      <c r="L413" s="22" t="s">
        <v>878</v>
      </c>
      <c r="M413" s="22" t="s">
        <v>334</v>
      </c>
      <c r="Q413" s="22" t="s">
        <v>819</v>
      </c>
      <c r="W413" s="34">
        <v>17.239999999999998</v>
      </c>
      <c r="X413" s="34">
        <v>0.15</v>
      </c>
      <c r="Y413" s="34">
        <v>1.22</v>
      </c>
      <c r="Z413" s="34">
        <v>6.16</v>
      </c>
      <c r="AA413" s="34">
        <v>0.84</v>
      </c>
      <c r="AB413" s="34">
        <v>4.26</v>
      </c>
      <c r="AC413" s="34">
        <v>36.5</v>
      </c>
      <c r="AD413" s="34">
        <v>7.0000000000000007E-2</v>
      </c>
      <c r="AE413" s="34">
        <v>0.04</v>
      </c>
      <c r="AF413" s="34">
        <v>3.76</v>
      </c>
      <c r="AG413" s="34">
        <v>20.04</v>
      </c>
      <c r="AI413" s="34">
        <v>0.2</v>
      </c>
      <c r="AM413" s="34">
        <v>7.42</v>
      </c>
      <c r="AO413" s="34">
        <f t="shared" si="33"/>
        <v>97.9</v>
      </c>
      <c r="AU413" s="34">
        <v>1.6E-2</v>
      </c>
      <c r="AV413" s="34">
        <v>0.7</v>
      </c>
      <c r="AW413" s="34">
        <v>6.8</v>
      </c>
      <c r="AY413" s="34">
        <v>244</v>
      </c>
      <c r="BA413" s="34">
        <v>0.25</v>
      </c>
      <c r="BC413" s="34">
        <v>0.8</v>
      </c>
      <c r="BD413" s="34">
        <v>8</v>
      </c>
      <c r="BE413" s="34">
        <v>10</v>
      </c>
      <c r="BF413" s="34">
        <v>0.25</v>
      </c>
      <c r="BG413" s="34">
        <v>4</v>
      </c>
      <c r="BH413" s="34">
        <v>10</v>
      </c>
      <c r="BI413" s="34" t="s">
        <v>83</v>
      </c>
      <c r="BJ413" s="34">
        <v>16.2</v>
      </c>
      <c r="BK413" s="34">
        <v>0.01</v>
      </c>
      <c r="BL413" s="34">
        <v>0.26800000000000002</v>
      </c>
      <c r="BM413" s="34">
        <v>20</v>
      </c>
      <c r="BN413" s="34">
        <v>5</v>
      </c>
      <c r="BO413" s="34">
        <v>874</v>
      </c>
      <c r="BP413" s="34">
        <v>17</v>
      </c>
      <c r="BQ413" s="34">
        <v>55</v>
      </c>
      <c r="BR413" s="34">
        <v>2.1</v>
      </c>
      <c r="BS413" s="34">
        <v>3.0000000000000001E-3</v>
      </c>
      <c r="BT413" s="34">
        <v>1.77</v>
      </c>
      <c r="BU413" s="34">
        <v>10.9</v>
      </c>
      <c r="BV413" s="34" t="s">
        <v>124</v>
      </c>
      <c r="BW413" s="34">
        <v>5</v>
      </c>
      <c r="BX413" s="34">
        <v>1620</v>
      </c>
      <c r="BY413" s="34">
        <v>30.2</v>
      </c>
      <c r="BZ413" s="34">
        <v>0.03</v>
      </c>
      <c r="CA413" s="34">
        <v>256</v>
      </c>
      <c r="CB413" s="34">
        <v>0.27</v>
      </c>
      <c r="CC413" s="34">
        <v>419</v>
      </c>
      <c r="CD413" s="34">
        <v>37</v>
      </c>
      <c r="CE413" s="34">
        <v>10</v>
      </c>
      <c r="CF413" s="34">
        <v>174</v>
      </c>
      <c r="CG413" s="34">
        <v>1225</v>
      </c>
      <c r="CH413" s="34">
        <v>127</v>
      </c>
      <c r="CI413" s="34">
        <v>1160</v>
      </c>
      <c r="CJ413" s="34">
        <v>2040</v>
      </c>
      <c r="CK413" s="34">
        <v>209</v>
      </c>
      <c r="CL413" s="34">
        <v>768</v>
      </c>
      <c r="CM413" s="34">
        <v>101.5</v>
      </c>
      <c r="CN413" s="34">
        <v>27.5</v>
      </c>
      <c r="CO413" s="34">
        <v>71.8</v>
      </c>
      <c r="CP413" s="34">
        <v>8.49</v>
      </c>
      <c r="CQ413" s="34">
        <v>42.7</v>
      </c>
      <c r="CR413" s="34">
        <v>6.46</v>
      </c>
      <c r="CS413" s="34">
        <v>16.25</v>
      </c>
      <c r="CT413" s="34">
        <v>1.87</v>
      </c>
      <c r="CU413" s="34">
        <v>10.15</v>
      </c>
      <c r="CV413" s="34">
        <v>1.35</v>
      </c>
      <c r="CW413" s="34">
        <f>SUM(CI413:CV413)</f>
        <v>4465.07</v>
      </c>
    </row>
    <row r="414" spans="1:101" ht="14.25" customHeight="1" x14ac:dyDescent="0.35">
      <c r="A414" s="22" t="s">
        <v>333</v>
      </c>
      <c r="B414" s="22" t="s">
        <v>334</v>
      </c>
      <c r="C414" s="22" t="s">
        <v>2885</v>
      </c>
      <c r="D414" s="22" t="s">
        <v>1709</v>
      </c>
      <c r="F414" s="71">
        <v>42980</v>
      </c>
      <c r="G414" s="22" t="s">
        <v>1346</v>
      </c>
      <c r="H414" s="22">
        <v>34.153314000000002</v>
      </c>
      <c r="I414" s="22">
        <v>-106.984737</v>
      </c>
      <c r="J414" s="22" t="s">
        <v>873</v>
      </c>
      <c r="K414" s="22" t="s">
        <v>880</v>
      </c>
      <c r="L414" s="22" t="s">
        <v>878</v>
      </c>
      <c r="M414" s="22" t="s">
        <v>334</v>
      </c>
      <c r="Q414" s="22" t="s">
        <v>819</v>
      </c>
      <c r="W414" s="34">
        <v>22.59</v>
      </c>
      <c r="X414" s="34">
        <v>0.12</v>
      </c>
      <c r="Y414" s="34">
        <v>0.85</v>
      </c>
      <c r="Z414" s="34">
        <v>4.9800000000000004</v>
      </c>
      <c r="AA414" s="34">
        <v>0.75</v>
      </c>
      <c r="AB414" s="34">
        <v>1.32</v>
      </c>
      <c r="AC414" s="34">
        <v>39.1</v>
      </c>
      <c r="AD414" s="34">
        <v>0.05</v>
      </c>
      <c r="AE414" s="34">
        <v>0.03</v>
      </c>
      <c r="AF414" s="34">
        <v>3.07</v>
      </c>
      <c r="AG414" s="34">
        <v>18.3</v>
      </c>
      <c r="AI414" s="34">
        <v>0.1</v>
      </c>
      <c r="AM414" s="34">
        <v>6.66</v>
      </c>
      <c r="AO414" s="34">
        <f t="shared" si="33"/>
        <v>97.919999999999987</v>
      </c>
      <c r="AU414" s="34">
        <v>3.0000000000000001E-3</v>
      </c>
      <c r="AV414" s="34">
        <v>0.5</v>
      </c>
      <c r="AW414" s="34">
        <v>4.7</v>
      </c>
      <c r="AY414" s="34">
        <v>65.400000000000006</v>
      </c>
      <c r="BA414" s="34">
        <v>0.13</v>
      </c>
      <c r="BC414" s="34">
        <v>0.8</v>
      </c>
      <c r="BD414" s="34">
        <v>6</v>
      </c>
      <c r="BE414" s="34">
        <v>10</v>
      </c>
      <c r="BF414" s="34">
        <v>0.37</v>
      </c>
      <c r="BG414" s="34">
        <v>1</v>
      </c>
      <c r="BH414" s="34">
        <v>8.1</v>
      </c>
      <c r="BI414" s="34" t="s">
        <v>83</v>
      </c>
      <c r="BJ414" s="34">
        <v>13</v>
      </c>
      <c r="BK414" s="34">
        <v>1.0999999999999999E-2</v>
      </c>
      <c r="BL414" s="34">
        <v>0.23499999999999999</v>
      </c>
      <c r="BM414" s="34">
        <v>30</v>
      </c>
      <c r="BN414" s="34">
        <v>6</v>
      </c>
      <c r="BO414" s="34">
        <v>685</v>
      </c>
      <c r="BP414" s="34">
        <v>14</v>
      </c>
      <c r="BQ414" s="34">
        <v>67</v>
      </c>
      <c r="BR414" s="34">
        <v>1.8</v>
      </c>
      <c r="BS414" s="34">
        <v>2E-3</v>
      </c>
      <c r="BT414" s="34">
        <v>1.95</v>
      </c>
      <c r="BU414" s="34">
        <v>9.1</v>
      </c>
      <c r="BV414" s="34" t="s">
        <v>124</v>
      </c>
      <c r="BW414" s="34">
        <v>4</v>
      </c>
      <c r="BX414" s="34">
        <v>1200</v>
      </c>
      <c r="BY414" s="34">
        <v>27.2</v>
      </c>
      <c r="BZ414" s="34">
        <v>0.03</v>
      </c>
      <c r="CA414" s="34">
        <v>202</v>
      </c>
      <c r="CB414" s="34">
        <v>0.21</v>
      </c>
      <c r="CC414" s="34">
        <v>299</v>
      </c>
      <c r="CD414" s="34">
        <v>31</v>
      </c>
      <c r="CE414" s="34">
        <v>6</v>
      </c>
      <c r="CF414" s="34">
        <v>113</v>
      </c>
      <c r="CG414" s="34">
        <v>862</v>
      </c>
      <c r="CH414" s="34">
        <v>190</v>
      </c>
      <c r="CI414" s="34">
        <v>916</v>
      </c>
      <c r="CJ414" s="34">
        <v>1590</v>
      </c>
      <c r="CK414" s="34">
        <v>163</v>
      </c>
      <c r="CL414" s="34">
        <v>605</v>
      </c>
      <c r="CM414" s="34">
        <v>80.8</v>
      </c>
      <c r="CN414" s="34">
        <v>21.3</v>
      </c>
      <c r="CO414" s="34">
        <v>56.1</v>
      </c>
      <c r="CP414" s="34">
        <v>6.53</v>
      </c>
      <c r="CQ414" s="34">
        <v>30.5</v>
      </c>
      <c r="CR414" s="34">
        <v>4.43</v>
      </c>
      <c r="CS414" s="34">
        <v>10.85</v>
      </c>
      <c r="CT414" s="34">
        <v>1.1599999999999999</v>
      </c>
      <c r="CU414" s="34">
        <v>6.16</v>
      </c>
      <c r="CV414" s="34">
        <v>0.88</v>
      </c>
      <c r="CW414" s="34">
        <f>SUM(CI414:CV414)</f>
        <v>3492.71</v>
      </c>
    </row>
    <row r="415" spans="1:101" ht="14.25" customHeight="1" x14ac:dyDescent="0.35">
      <c r="A415" s="22" t="s">
        <v>408</v>
      </c>
      <c r="B415" s="22" t="s">
        <v>334</v>
      </c>
      <c r="C415" s="22" t="s">
        <v>2885</v>
      </c>
      <c r="D415" s="22" t="s">
        <v>367</v>
      </c>
      <c r="G415" s="22" t="s">
        <v>367</v>
      </c>
      <c r="J415" s="22" t="s">
        <v>873</v>
      </c>
      <c r="K415" s="22" t="s">
        <v>880</v>
      </c>
      <c r="L415" s="22" t="s">
        <v>878</v>
      </c>
      <c r="M415" s="22" t="s">
        <v>405</v>
      </c>
      <c r="Q415" s="22" t="s">
        <v>819</v>
      </c>
      <c r="W415" s="34">
        <v>71.3</v>
      </c>
      <c r="X415" s="34">
        <v>0.36</v>
      </c>
      <c r="Y415" s="34">
        <v>13.9</v>
      </c>
      <c r="Z415" s="34">
        <v>1.35</v>
      </c>
      <c r="AA415" s="34">
        <v>0.01</v>
      </c>
      <c r="AB415" s="34">
        <v>0.15</v>
      </c>
      <c r="AC415" s="34">
        <v>1.42</v>
      </c>
      <c r="AD415" s="34">
        <v>2.3199999999999998</v>
      </c>
      <c r="AE415" s="34">
        <v>7.58</v>
      </c>
      <c r="AF415" s="34">
        <v>0.08</v>
      </c>
      <c r="AG415" s="34">
        <v>1.44</v>
      </c>
      <c r="AO415" s="34">
        <f t="shared" si="33"/>
        <v>99.91</v>
      </c>
      <c r="CI415" s="34">
        <v>54</v>
      </c>
      <c r="CJ415" s="34">
        <v>141</v>
      </c>
      <c r="CK415" s="34">
        <v>15</v>
      </c>
      <c r="CL415" s="34">
        <v>89</v>
      </c>
      <c r="CM415" s="34">
        <v>17</v>
      </c>
      <c r="CN415" s="34">
        <v>4.2</v>
      </c>
      <c r="CO415" s="34">
        <v>18</v>
      </c>
      <c r="CQ415" s="34">
        <v>11</v>
      </c>
      <c r="CS415" s="34" t="s">
        <v>369</v>
      </c>
      <c r="CU415" s="34">
        <v>4.2</v>
      </c>
      <c r="CW415" s="34">
        <f>SUM(CI415:CV415)</f>
        <v>353.4</v>
      </c>
    </row>
    <row r="416" spans="1:101" ht="14.25" customHeight="1" x14ac:dyDescent="0.35">
      <c r="A416" s="22" t="s">
        <v>384</v>
      </c>
      <c r="B416" s="22" t="s">
        <v>334</v>
      </c>
      <c r="C416" s="22" t="s">
        <v>2885</v>
      </c>
      <c r="D416" s="22" t="s">
        <v>367</v>
      </c>
      <c r="G416" s="22" t="s">
        <v>367</v>
      </c>
      <c r="J416" s="22" t="s">
        <v>873</v>
      </c>
      <c r="K416" s="22" t="s">
        <v>880</v>
      </c>
      <c r="L416" s="22" t="s">
        <v>878</v>
      </c>
      <c r="M416" s="22" t="s">
        <v>385</v>
      </c>
      <c r="Q416" s="22" t="s">
        <v>819</v>
      </c>
      <c r="W416" s="34">
        <v>57.4</v>
      </c>
      <c r="X416" s="34">
        <v>1.27</v>
      </c>
      <c r="Y416" s="34">
        <v>14.3</v>
      </c>
      <c r="Z416" s="34">
        <v>14.1</v>
      </c>
      <c r="AA416" s="34">
        <v>0.3</v>
      </c>
      <c r="AB416" s="34">
        <v>1.1499999999999999</v>
      </c>
      <c r="AC416" s="34">
        <v>4.72</v>
      </c>
      <c r="AD416" s="34">
        <v>3.41</v>
      </c>
      <c r="AE416" s="34">
        <v>2.42</v>
      </c>
      <c r="AF416" s="34">
        <v>0.32</v>
      </c>
      <c r="AG416" s="34">
        <v>0.68</v>
      </c>
      <c r="AO416" s="34">
        <f t="shared" si="33"/>
        <v>100.07</v>
      </c>
      <c r="AY416" s="34">
        <v>743</v>
      </c>
      <c r="BE416" s="34">
        <v>86</v>
      </c>
      <c r="BG416" s="34">
        <v>57</v>
      </c>
      <c r="BH416" s="34">
        <v>21</v>
      </c>
      <c r="BO416" s="34">
        <v>14</v>
      </c>
      <c r="BP416" s="34">
        <v>8</v>
      </c>
      <c r="BQ416" s="34">
        <v>41</v>
      </c>
      <c r="BR416" s="34">
        <v>114</v>
      </c>
      <c r="BX416" s="34">
        <v>226</v>
      </c>
      <c r="CA416" s="34">
        <v>11</v>
      </c>
      <c r="CC416" s="34">
        <v>3</v>
      </c>
      <c r="CD416" s="34">
        <v>46</v>
      </c>
      <c r="CF416" s="34">
        <v>111</v>
      </c>
      <c r="CG416" s="34">
        <v>611</v>
      </c>
      <c r="CH416" s="34">
        <v>248</v>
      </c>
      <c r="CI416" s="34">
        <v>71</v>
      </c>
      <c r="CJ416" s="34">
        <v>105</v>
      </c>
      <c r="CK416" s="34">
        <v>7.6</v>
      </c>
      <c r="CL416" s="34">
        <v>47</v>
      </c>
      <c r="CM416" s="34">
        <v>4.0999999999999996</v>
      </c>
      <c r="CN416" s="34" t="s">
        <v>369</v>
      </c>
      <c r="CO416" s="34">
        <v>6.5</v>
      </c>
      <c r="CQ416" s="34">
        <v>8.9</v>
      </c>
      <c r="CS416" s="34" t="s">
        <v>369</v>
      </c>
      <c r="CU416" s="34">
        <v>4.5</v>
      </c>
      <c r="CW416" s="34">
        <f>SUM(CI416:CV416)</f>
        <v>254.6</v>
      </c>
    </row>
    <row r="417" spans="1:101" ht="14.25" customHeight="1" x14ac:dyDescent="0.35">
      <c r="A417" s="22" t="s">
        <v>393</v>
      </c>
      <c r="B417" s="22" t="s">
        <v>334</v>
      </c>
      <c r="C417" s="22" t="s">
        <v>2885</v>
      </c>
      <c r="D417" s="22" t="s">
        <v>367</v>
      </c>
      <c r="G417" s="22" t="s">
        <v>367</v>
      </c>
      <c r="J417" s="22" t="s">
        <v>873</v>
      </c>
      <c r="K417" s="22" t="s">
        <v>880</v>
      </c>
      <c r="L417" s="22" t="s">
        <v>878</v>
      </c>
      <c r="M417" s="22" t="s">
        <v>385</v>
      </c>
      <c r="Q417" s="22" t="s">
        <v>819</v>
      </c>
      <c r="W417" s="34">
        <v>52.8</v>
      </c>
      <c r="X417" s="34">
        <v>2.3199999999999998</v>
      </c>
      <c r="Y417" s="34">
        <v>12.1</v>
      </c>
      <c r="Z417" s="34">
        <v>15.9</v>
      </c>
      <c r="AA417" s="34">
        <v>0.11</v>
      </c>
      <c r="AB417" s="34">
        <v>2.99</v>
      </c>
      <c r="AC417" s="34">
        <v>2.2599999999999998</v>
      </c>
      <c r="AD417" s="34">
        <v>0.16</v>
      </c>
      <c r="AE417" s="34">
        <v>2.87</v>
      </c>
      <c r="AF417" s="34">
        <v>1.23</v>
      </c>
      <c r="AG417" s="34">
        <v>6.49</v>
      </c>
      <c r="AO417" s="34">
        <f t="shared" si="33"/>
        <v>99.23</v>
      </c>
      <c r="AY417" s="34">
        <v>986</v>
      </c>
      <c r="BE417" s="34">
        <v>74</v>
      </c>
      <c r="BG417" s="34">
        <v>38</v>
      </c>
      <c r="BH417" s="34">
        <v>22</v>
      </c>
      <c r="BO417" s="34">
        <v>33</v>
      </c>
      <c r="BP417" s="34">
        <v>26</v>
      </c>
      <c r="BQ417" s="34">
        <v>231</v>
      </c>
      <c r="BR417" s="34">
        <v>125</v>
      </c>
      <c r="BX417" s="34">
        <v>40</v>
      </c>
      <c r="CA417" s="34">
        <v>11</v>
      </c>
      <c r="CC417" s="34">
        <v>9</v>
      </c>
      <c r="CD417" s="34">
        <v>77</v>
      </c>
      <c r="CF417" s="34">
        <v>115</v>
      </c>
      <c r="CG417" s="34">
        <v>723</v>
      </c>
      <c r="CH417" s="34">
        <v>350</v>
      </c>
    </row>
    <row r="418" spans="1:101" ht="14.25" customHeight="1" x14ac:dyDescent="0.35">
      <c r="A418" s="22" t="s">
        <v>386</v>
      </c>
      <c r="B418" s="22" t="s">
        <v>334</v>
      </c>
      <c r="C418" s="22" t="s">
        <v>2885</v>
      </c>
      <c r="D418" s="22" t="s">
        <v>367</v>
      </c>
      <c r="G418" s="22" t="s">
        <v>367</v>
      </c>
      <c r="J418" s="22" t="s">
        <v>873</v>
      </c>
      <c r="K418" s="22" t="s">
        <v>880</v>
      </c>
      <c r="L418" s="22" t="s">
        <v>878</v>
      </c>
      <c r="M418" s="22" t="s">
        <v>385</v>
      </c>
      <c r="Q418" s="22" t="s">
        <v>819</v>
      </c>
      <c r="W418" s="34">
        <v>57</v>
      </c>
      <c r="X418" s="34">
        <v>1.27</v>
      </c>
      <c r="Y418" s="34">
        <v>14.9</v>
      </c>
      <c r="Z418" s="34">
        <v>13</v>
      </c>
      <c r="AA418" s="34">
        <v>0.28000000000000003</v>
      </c>
      <c r="AB418" s="34">
        <v>1.43</v>
      </c>
      <c r="AC418" s="34">
        <v>4.7300000000000004</v>
      </c>
      <c r="AD418" s="34">
        <v>3.14</v>
      </c>
      <c r="AE418" s="34">
        <v>2.12</v>
      </c>
      <c r="AF418" s="34">
        <v>1.29</v>
      </c>
      <c r="AG418" s="34">
        <v>1.79</v>
      </c>
      <c r="AO418" s="34">
        <f t="shared" si="33"/>
        <v>100.95000000000003</v>
      </c>
      <c r="AY418" s="34">
        <v>851</v>
      </c>
      <c r="BE418" s="34">
        <v>116</v>
      </c>
      <c r="BG418" s="34">
        <v>30</v>
      </c>
      <c r="BH418" s="34">
        <v>21</v>
      </c>
      <c r="BO418" s="34">
        <v>8</v>
      </c>
      <c r="BP418" s="34">
        <v>7</v>
      </c>
      <c r="BQ418" s="34">
        <v>27</v>
      </c>
      <c r="BR418" s="34">
        <v>120</v>
      </c>
      <c r="BX418" s="34">
        <v>272</v>
      </c>
      <c r="CA418" s="34">
        <v>9</v>
      </c>
      <c r="CC418" s="34">
        <v>4</v>
      </c>
      <c r="CD418" s="34">
        <v>40</v>
      </c>
      <c r="CF418" s="34">
        <v>110</v>
      </c>
      <c r="CG418" s="34">
        <v>597</v>
      </c>
      <c r="CH418" s="34">
        <v>237</v>
      </c>
      <c r="CI418" s="34">
        <v>28</v>
      </c>
      <c r="CJ418" s="34">
        <v>200</v>
      </c>
      <c r="CK418" s="34">
        <v>13</v>
      </c>
      <c r="CL418" s="34">
        <v>96</v>
      </c>
      <c r="CM418" s="34">
        <v>13</v>
      </c>
      <c r="CN418" s="34" t="s">
        <v>369</v>
      </c>
      <c r="CO418" s="34">
        <v>19</v>
      </c>
      <c r="CQ418" s="34">
        <v>15</v>
      </c>
      <c r="CS418" s="34" t="s">
        <v>369</v>
      </c>
      <c r="CU418" s="34">
        <v>9.8000000000000007</v>
      </c>
      <c r="CW418" s="34">
        <f>SUM(CI418:CV418)</f>
        <v>393.8</v>
      </c>
    </row>
    <row r="419" spans="1:101" ht="14.25" customHeight="1" x14ac:dyDescent="0.35">
      <c r="A419" s="22" t="s">
        <v>390</v>
      </c>
      <c r="B419" s="22" t="s">
        <v>334</v>
      </c>
      <c r="C419" s="22" t="s">
        <v>2885</v>
      </c>
      <c r="D419" s="22" t="s">
        <v>367</v>
      </c>
      <c r="G419" s="22" t="s">
        <v>367</v>
      </c>
      <c r="J419" s="22" t="s">
        <v>873</v>
      </c>
      <c r="K419" s="22" t="s">
        <v>880</v>
      </c>
      <c r="L419" s="22" t="s">
        <v>878</v>
      </c>
      <c r="M419" s="22" t="s">
        <v>385</v>
      </c>
      <c r="Q419" s="22" t="s">
        <v>819</v>
      </c>
      <c r="W419" s="34">
        <v>57.8</v>
      </c>
      <c r="X419" s="34">
        <v>1.08</v>
      </c>
      <c r="Y419" s="34">
        <v>13.9</v>
      </c>
      <c r="Z419" s="34">
        <v>11.5</v>
      </c>
      <c r="AA419" s="34">
        <v>0.17</v>
      </c>
      <c r="AB419" s="34">
        <v>1.72</v>
      </c>
      <c r="AC419" s="34">
        <v>2.68</v>
      </c>
      <c r="AD419" s="34">
        <v>2.33</v>
      </c>
      <c r="AE419" s="34">
        <v>4.17</v>
      </c>
      <c r="AF419" s="34">
        <v>0.25</v>
      </c>
      <c r="AG419" s="34">
        <v>4.34</v>
      </c>
      <c r="AO419" s="34">
        <f t="shared" si="33"/>
        <v>99.940000000000012</v>
      </c>
      <c r="AY419" s="34">
        <v>1314</v>
      </c>
      <c r="BE419" s="34">
        <v>105</v>
      </c>
      <c r="BG419" s="34">
        <v>18</v>
      </c>
      <c r="BH419" s="34">
        <v>14</v>
      </c>
      <c r="BO419" s="34">
        <v>12</v>
      </c>
      <c r="BP419" s="34">
        <v>7</v>
      </c>
      <c r="BQ419" s="34">
        <v>20</v>
      </c>
      <c r="BR419" s="34">
        <v>156</v>
      </c>
      <c r="BX419" s="34">
        <v>223</v>
      </c>
      <c r="CA419" s="34">
        <v>11</v>
      </c>
      <c r="CC419" s="34">
        <v>3</v>
      </c>
      <c r="CD419" s="34">
        <v>36</v>
      </c>
      <c r="CF419" s="34">
        <v>98</v>
      </c>
      <c r="CG419" s="34">
        <v>1387</v>
      </c>
      <c r="CH419" s="34">
        <v>180</v>
      </c>
    </row>
    <row r="420" spans="1:101" ht="14.25" customHeight="1" x14ac:dyDescent="0.35">
      <c r="A420" s="22" t="s">
        <v>391</v>
      </c>
      <c r="B420" s="22" t="s">
        <v>334</v>
      </c>
      <c r="C420" s="22" t="s">
        <v>2885</v>
      </c>
      <c r="D420" s="22" t="s">
        <v>367</v>
      </c>
      <c r="G420" s="22" t="s">
        <v>367</v>
      </c>
      <c r="J420" s="22" t="s">
        <v>873</v>
      </c>
      <c r="K420" s="22" t="s">
        <v>880</v>
      </c>
      <c r="L420" s="22" t="s">
        <v>878</v>
      </c>
      <c r="M420" s="22" t="s">
        <v>385</v>
      </c>
      <c r="Q420" s="22" t="s">
        <v>819</v>
      </c>
      <c r="W420" s="34">
        <v>57.2</v>
      </c>
      <c r="X420" s="34">
        <v>1.19</v>
      </c>
      <c r="Y420" s="34">
        <v>14.2</v>
      </c>
      <c r="Z420" s="34">
        <v>14.5</v>
      </c>
      <c r="AA420" s="34">
        <v>0.33</v>
      </c>
      <c r="AB420" s="34">
        <v>1.22</v>
      </c>
      <c r="AC420" s="34">
        <v>5.28</v>
      </c>
      <c r="AD420" s="34">
        <v>3.45</v>
      </c>
      <c r="AE420" s="34">
        <v>1.95</v>
      </c>
      <c r="AF420" s="34">
        <v>0.26</v>
      </c>
      <c r="AG420" s="34">
        <v>1.34</v>
      </c>
      <c r="AO420" s="34">
        <f t="shared" si="33"/>
        <v>100.92000000000002</v>
      </c>
      <c r="AY420" s="34">
        <v>807</v>
      </c>
      <c r="BE420" s="34">
        <v>119</v>
      </c>
      <c r="BG420" s="34">
        <v>46</v>
      </c>
      <c r="BH420" s="34">
        <v>17</v>
      </c>
      <c r="BO420" s="34">
        <v>12</v>
      </c>
      <c r="BP420" s="34">
        <v>6</v>
      </c>
      <c r="BQ420" s="34">
        <v>31</v>
      </c>
      <c r="BR420" s="34">
        <v>73</v>
      </c>
      <c r="BX420" s="34">
        <v>227</v>
      </c>
      <c r="CA420" s="34">
        <v>6</v>
      </c>
      <c r="CC420" s="34">
        <v>9</v>
      </c>
      <c r="CD420" s="34">
        <v>27</v>
      </c>
      <c r="CF420" s="34">
        <v>121</v>
      </c>
      <c r="CG420" s="34">
        <v>1450</v>
      </c>
      <c r="CH420" s="34">
        <v>223</v>
      </c>
    </row>
    <row r="421" spans="1:101" ht="14.25" customHeight="1" x14ac:dyDescent="0.35">
      <c r="A421" s="22" t="s">
        <v>392</v>
      </c>
      <c r="B421" s="22" t="s">
        <v>334</v>
      </c>
      <c r="C421" s="22" t="s">
        <v>2885</v>
      </c>
      <c r="D421" s="22" t="s">
        <v>367</v>
      </c>
      <c r="G421" s="22" t="s">
        <v>367</v>
      </c>
      <c r="J421" s="22" t="s">
        <v>873</v>
      </c>
      <c r="K421" s="22" t="s">
        <v>880</v>
      </c>
      <c r="L421" s="22" t="s">
        <v>878</v>
      </c>
      <c r="M421" s="22" t="s">
        <v>385</v>
      </c>
      <c r="Q421" s="22" t="s">
        <v>819</v>
      </c>
      <c r="W421" s="34">
        <v>57.2</v>
      </c>
      <c r="X421" s="34">
        <v>1.22</v>
      </c>
      <c r="Y421" s="34">
        <v>13.7</v>
      </c>
      <c r="Z421" s="34">
        <v>12.3</v>
      </c>
      <c r="AA421" s="34">
        <v>0.26</v>
      </c>
      <c r="AB421" s="34">
        <v>1.31</v>
      </c>
      <c r="AC421" s="34">
        <v>3.76</v>
      </c>
      <c r="AD421" s="34">
        <v>4.47</v>
      </c>
      <c r="AE421" s="34">
        <v>2.31</v>
      </c>
      <c r="AF421" s="34">
        <v>0.24</v>
      </c>
      <c r="AG421" s="34">
        <v>3.02</v>
      </c>
      <c r="AO421" s="34">
        <f t="shared" si="33"/>
        <v>99.79</v>
      </c>
      <c r="AY421" s="34">
        <v>603</v>
      </c>
      <c r="BE421" s="34">
        <v>122</v>
      </c>
      <c r="BG421" s="34">
        <v>48</v>
      </c>
      <c r="BH421" s="34">
        <v>111</v>
      </c>
      <c r="BO421" s="34">
        <v>32</v>
      </c>
      <c r="BP421" s="34">
        <v>13</v>
      </c>
      <c r="BQ421" s="34">
        <v>26</v>
      </c>
      <c r="BR421" s="34">
        <v>98</v>
      </c>
      <c r="BX421" s="34">
        <v>176</v>
      </c>
      <c r="CA421" s="34">
        <v>11</v>
      </c>
      <c r="CC421" s="34">
        <v>4</v>
      </c>
      <c r="CD421" s="34">
        <v>35</v>
      </c>
      <c r="CF421" s="34">
        <v>162</v>
      </c>
      <c r="CG421" s="34">
        <v>1779</v>
      </c>
      <c r="CH421" s="34">
        <v>105</v>
      </c>
      <c r="CI421" s="34">
        <v>17</v>
      </c>
      <c r="CJ421" s="34">
        <v>65</v>
      </c>
      <c r="CK421" s="34">
        <v>5.9</v>
      </c>
      <c r="CL421" s="34">
        <v>41</v>
      </c>
      <c r="CM421" s="34">
        <v>11</v>
      </c>
      <c r="CN421" s="34">
        <v>14</v>
      </c>
      <c r="CO421" s="34">
        <v>17</v>
      </c>
      <c r="CQ421" s="34">
        <v>25</v>
      </c>
      <c r="CS421" s="34" t="s">
        <v>369</v>
      </c>
      <c r="CU421" s="34">
        <v>15</v>
      </c>
      <c r="CW421" s="34">
        <f>SUM(CI421:CV421)</f>
        <v>210.9</v>
      </c>
    </row>
    <row r="422" spans="1:101" ht="14.25" customHeight="1" x14ac:dyDescent="0.35">
      <c r="A422" s="22" t="s">
        <v>387</v>
      </c>
      <c r="B422" s="22" t="s">
        <v>334</v>
      </c>
      <c r="C422" s="22" t="s">
        <v>2885</v>
      </c>
      <c r="D422" s="22" t="s">
        <v>367</v>
      </c>
      <c r="G422" s="22" t="s">
        <v>367</v>
      </c>
      <c r="J422" s="22" t="s">
        <v>873</v>
      </c>
      <c r="K422" s="22" t="s">
        <v>880</v>
      </c>
      <c r="L422" s="22" t="s">
        <v>878</v>
      </c>
      <c r="M422" s="22" t="s">
        <v>385</v>
      </c>
      <c r="Q422" s="22" t="s">
        <v>819</v>
      </c>
      <c r="W422" s="34">
        <v>56.1</v>
      </c>
      <c r="X422" s="34">
        <v>1.47</v>
      </c>
      <c r="Y422" s="34">
        <v>12.9</v>
      </c>
      <c r="Z422" s="34">
        <v>16.5</v>
      </c>
      <c r="AA422" s="34">
        <v>0.36</v>
      </c>
      <c r="AB422" s="34">
        <v>1.21</v>
      </c>
      <c r="AC422" s="34">
        <v>5.89</v>
      </c>
      <c r="AD422" s="34">
        <v>2.8</v>
      </c>
      <c r="AE422" s="34">
        <v>2.11</v>
      </c>
      <c r="AF422" s="34">
        <v>0.45</v>
      </c>
      <c r="AG422" s="34">
        <v>0.94</v>
      </c>
      <c r="AO422" s="34">
        <f t="shared" si="33"/>
        <v>100.72999999999999</v>
      </c>
      <c r="AY422" s="34">
        <v>822</v>
      </c>
      <c r="BE422" s="34">
        <v>121</v>
      </c>
      <c r="BG422" s="34">
        <v>43</v>
      </c>
      <c r="BH422" s="34">
        <v>10</v>
      </c>
      <c r="BO422" s="34">
        <v>19</v>
      </c>
      <c r="BP422" s="34">
        <v>4</v>
      </c>
      <c r="BQ422" s="34">
        <v>27</v>
      </c>
      <c r="BR422" s="34">
        <v>79</v>
      </c>
      <c r="BX422" s="34">
        <v>196</v>
      </c>
      <c r="CA422" s="34">
        <v>12</v>
      </c>
      <c r="CD422" s="34">
        <v>23</v>
      </c>
      <c r="CF422" s="34">
        <v>149</v>
      </c>
      <c r="CG422" s="34">
        <v>1349</v>
      </c>
      <c r="CH422" s="34">
        <v>305</v>
      </c>
      <c r="CI422" s="34">
        <v>28</v>
      </c>
      <c r="CJ422" s="34">
        <v>90</v>
      </c>
      <c r="CK422" s="34">
        <v>6.3</v>
      </c>
      <c r="CL422" s="34">
        <v>49</v>
      </c>
      <c r="CM422" s="34">
        <v>8.3000000000000007</v>
      </c>
      <c r="CN422" s="34" t="s">
        <v>369</v>
      </c>
      <c r="CO422" s="34">
        <v>14</v>
      </c>
      <c r="CQ422" s="34">
        <v>8.1999999999999993</v>
      </c>
      <c r="CS422" s="34" t="s">
        <v>369</v>
      </c>
      <c r="CU422" s="34">
        <v>5</v>
      </c>
      <c r="CW422" s="34">
        <f>SUM(CI422:CV422)</f>
        <v>208.8</v>
      </c>
    </row>
    <row r="423" spans="1:101" ht="14.25" customHeight="1" x14ac:dyDescent="0.35">
      <c r="A423" s="22" t="s">
        <v>403</v>
      </c>
      <c r="B423" s="22" t="s">
        <v>334</v>
      </c>
      <c r="C423" s="22" t="s">
        <v>2885</v>
      </c>
      <c r="D423" s="22" t="s">
        <v>367</v>
      </c>
      <c r="G423" s="22" t="s">
        <v>367</v>
      </c>
      <c r="J423" s="22" t="s">
        <v>873</v>
      </c>
      <c r="K423" s="22" t="s">
        <v>880</v>
      </c>
      <c r="L423" s="22" t="s">
        <v>878</v>
      </c>
      <c r="M423" s="22" t="s">
        <v>401</v>
      </c>
      <c r="Q423" s="22" t="s">
        <v>819</v>
      </c>
      <c r="W423" s="34">
        <v>71.8</v>
      </c>
      <c r="X423" s="34">
        <v>0.44</v>
      </c>
      <c r="Y423" s="34">
        <v>13.2</v>
      </c>
      <c r="Z423" s="34">
        <v>3.43</v>
      </c>
      <c r="AA423" s="34">
        <v>0.06</v>
      </c>
      <c r="AB423" s="34">
        <v>0.89</v>
      </c>
      <c r="AC423" s="34">
        <v>0.83</v>
      </c>
      <c r="AD423" s="34">
        <v>2.4900000000000002</v>
      </c>
      <c r="AE423" s="34">
        <v>5.47</v>
      </c>
      <c r="AF423" s="34">
        <v>0.11</v>
      </c>
      <c r="AG423" s="34">
        <v>0.96</v>
      </c>
      <c r="AO423" s="34">
        <f t="shared" si="33"/>
        <v>99.679999999999993</v>
      </c>
      <c r="AY423" s="34">
        <v>711</v>
      </c>
      <c r="BE423" s="34">
        <v>164</v>
      </c>
      <c r="BG423" s="34">
        <v>21</v>
      </c>
      <c r="BH423" s="34">
        <v>18</v>
      </c>
      <c r="BO423" s="34">
        <v>14</v>
      </c>
      <c r="BP423" s="34">
        <v>11</v>
      </c>
      <c r="BQ423" s="34">
        <v>70</v>
      </c>
      <c r="BR423" s="34">
        <v>274</v>
      </c>
      <c r="BX423" s="34">
        <v>59</v>
      </c>
      <c r="CA423" s="34">
        <v>44</v>
      </c>
      <c r="CC423" s="34">
        <v>4</v>
      </c>
      <c r="CD423" s="34">
        <v>24</v>
      </c>
      <c r="CF423" s="34">
        <v>106</v>
      </c>
      <c r="CG423" s="34">
        <v>347</v>
      </c>
      <c r="CH423" s="34">
        <v>142</v>
      </c>
      <c r="CI423" s="34">
        <v>60</v>
      </c>
      <c r="CJ423" s="34">
        <v>149</v>
      </c>
      <c r="CK423" s="34">
        <v>12</v>
      </c>
      <c r="CL423" s="34">
        <v>65</v>
      </c>
      <c r="CM423" s="34">
        <v>8.4</v>
      </c>
      <c r="CN423" s="34" t="s">
        <v>369</v>
      </c>
      <c r="CO423" s="34">
        <v>9.8000000000000007</v>
      </c>
      <c r="CQ423" s="34">
        <v>6.1</v>
      </c>
      <c r="CS423" s="34" t="s">
        <v>369</v>
      </c>
      <c r="CU423" s="34" t="s">
        <v>369</v>
      </c>
      <c r="CW423" s="34">
        <f>SUM(CI423:CV423)</f>
        <v>310.3</v>
      </c>
    </row>
    <row r="424" spans="1:101" ht="14.25" customHeight="1" x14ac:dyDescent="0.35">
      <c r="A424" s="22" t="s">
        <v>406</v>
      </c>
      <c r="B424" s="22" t="s">
        <v>334</v>
      </c>
      <c r="C424" s="22" t="s">
        <v>2885</v>
      </c>
      <c r="D424" s="22" t="s">
        <v>367</v>
      </c>
      <c r="G424" s="22" t="s">
        <v>367</v>
      </c>
      <c r="J424" s="22" t="s">
        <v>873</v>
      </c>
      <c r="K424" s="22" t="s">
        <v>880</v>
      </c>
      <c r="L424" s="22" t="s">
        <v>878</v>
      </c>
      <c r="M424" s="22" t="s">
        <v>405</v>
      </c>
      <c r="Q424" s="22" t="s">
        <v>819</v>
      </c>
      <c r="W424" s="34">
        <v>58.6</v>
      </c>
      <c r="X424" s="34">
        <v>2.5299999999999998</v>
      </c>
      <c r="Y424" s="34">
        <v>12.2</v>
      </c>
      <c r="Z424" s="34">
        <v>11.3</v>
      </c>
      <c r="AA424" s="34">
        <v>0.08</v>
      </c>
      <c r="AB424" s="34">
        <v>2.0699999999999998</v>
      </c>
      <c r="AC424" s="34">
        <v>0.69</v>
      </c>
      <c r="AD424" s="34">
        <v>0.88</v>
      </c>
      <c r="AE424" s="34">
        <v>4.95</v>
      </c>
      <c r="AF424" s="34">
        <v>0.3</v>
      </c>
      <c r="AG424" s="34">
        <v>4.25</v>
      </c>
      <c r="AO424" s="34">
        <f t="shared" si="33"/>
        <v>97.84999999999998</v>
      </c>
      <c r="AY424" s="34">
        <v>4244</v>
      </c>
      <c r="BE424" s="34">
        <v>171</v>
      </c>
      <c r="BG424" s="34">
        <v>23</v>
      </c>
      <c r="BH424" s="34">
        <v>20</v>
      </c>
      <c r="BO424" s="34">
        <v>6</v>
      </c>
      <c r="BP424" s="34">
        <v>37</v>
      </c>
      <c r="BQ424" s="34">
        <v>26</v>
      </c>
      <c r="BR424" s="34">
        <v>256</v>
      </c>
      <c r="BX424" s="34">
        <v>76</v>
      </c>
      <c r="CA424" s="34">
        <v>4</v>
      </c>
      <c r="CC424" s="34">
        <v>5</v>
      </c>
      <c r="CD424" s="34">
        <v>392</v>
      </c>
      <c r="CF424" s="34">
        <v>67</v>
      </c>
      <c r="CG424" s="34">
        <v>185</v>
      </c>
      <c r="CH424" s="34">
        <v>253</v>
      </c>
      <c r="CI424" s="34">
        <v>80</v>
      </c>
      <c r="CJ424" s="34">
        <v>36</v>
      </c>
      <c r="CK424" s="34" t="s">
        <v>369</v>
      </c>
      <c r="CL424" s="34">
        <v>10</v>
      </c>
      <c r="CM424" s="34" t="s">
        <v>369</v>
      </c>
      <c r="CN424" s="34" t="s">
        <v>369</v>
      </c>
      <c r="CO424" s="34" t="s">
        <v>369</v>
      </c>
      <c r="CQ424" s="34" t="s">
        <v>369</v>
      </c>
      <c r="CS424" s="34" t="s">
        <v>369</v>
      </c>
      <c r="CU424" s="34" t="s">
        <v>369</v>
      </c>
      <c r="CW424" s="34">
        <f>SUM(CI424:CV424)</f>
        <v>126</v>
      </c>
    </row>
    <row r="425" spans="1:101" ht="14.25" customHeight="1" x14ac:dyDescent="0.35">
      <c r="A425" s="22" t="s">
        <v>407</v>
      </c>
      <c r="B425" s="22" t="s">
        <v>334</v>
      </c>
      <c r="C425" s="22" t="s">
        <v>2885</v>
      </c>
      <c r="D425" s="22" t="s">
        <v>367</v>
      </c>
      <c r="G425" s="22" t="s">
        <v>367</v>
      </c>
      <c r="J425" s="22" t="s">
        <v>873</v>
      </c>
      <c r="K425" s="22" t="s">
        <v>880</v>
      </c>
      <c r="L425" s="22" t="s">
        <v>878</v>
      </c>
      <c r="M425" s="22" t="s">
        <v>405</v>
      </c>
      <c r="Q425" s="22" t="s">
        <v>819</v>
      </c>
      <c r="W425" s="34">
        <v>69.3</v>
      </c>
      <c r="X425" s="34">
        <v>0.75</v>
      </c>
      <c r="Y425" s="34">
        <v>10.4</v>
      </c>
      <c r="Z425" s="34">
        <v>9.5500000000000007</v>
      </c>
      <c r="AA425" s="34">
        <v>0.08</v>
      </c>
      <c r="AB425" s="34">
        <v>1.31</v>
      </c>
      <c r="AC425" s="34">
        <v>0.41</v>
      </c>
      <c r="AD425" s="34">
        <v>0.27</v>
      </c>
      <c r="AE425" s="34">
        <v>3.2</v>
      </c>
      <c r="AF425" s="34">
        <v>0.15</v>
      </c>
      <c r="AG425" s="34">
        <v>4.07</v>
      </c>
      <c r="AO425" s="34">
        <f t="shared" si="33"/>
        <v>99.490000000000009</v>
      </c>
      <c r="AY425" s="34">
        <v>2100</v>
      </c>
      <c r="BE425" s="34">
        <v>110</v>
      </c>
      <c r="BG425" s="34">
        <v>27</v>
      </c>
      <c r="BH425" s="34">
        <v>14</v>
      </c>
      <c r="BO425" s="34">
        <v>8</v>
      </c>
      <c r="BP425" s="34">
        <v>16</v>
      </c>
      <c r="BQ425" s="34">
        <v>20</v>
      </c>
      <c r="BR425" s="34">
        <v>216</v>
      </c>
      <c r="BX425" s="34">
        <v>54</v>
      </c>
      <c r="CA425" s="34">
        <v>4</v>
      </c>
      <c r="CC425" s="34">
        <v>3</v>
      </c>
      <c r="CD425" s="34">
        <v>46</v>
      </c>
      <c r="CF425" s="34">
        <v>104</v>
      </c>
      <c r="CG425" s="34">
        <v>920</v>
      </c>
      <c r="CH425" s="34">
        <v>258</v>
      </c>
      <c r="CI425" s="34">
        <v>39</v>
      </c>
      <c r="CJ425" s="34">
        <v>81</v>
      </c>
      <c r="CK425" s="34">
        <v>7.9</v>
      </c>
      <c r="CL425" s="34">
        <v>54</v>
      </c>
      <c r="CM425" s="34">
        <v>9.6999999999999993</v>
      </c>
      <c r="CN425" s="34" t="s">
        <v>369</v>
      </c>
      <c r="CO425" s="34">
        <v>7.7</v>
      </c>
      <c r="CQ425" s="34" t="s">
        <v>369</v>
      </c>
      <c r="CS425" s="34" t="s">
        <v>369</v>
      </c>
      <c r="CU425" s="34" t="s">
        <v>369</v>
      </c>
      <c r="CW425" s="34">
        <f>SUM(CI425:CV425)</f>
        <v>199.29999999999998</v>
      </c>
    </row>
    <row r="426" spans="1:101" ht="14.25" customHeight="1" x14ac:dyDescent="0.35">
      <c r="A426" s="22" t="s">
        <v>399</v>
      </c>
      <c r="B426" s="22" t="s">
        <v>334</v>
      </c>
      <c r="C426" s="22" t="s">
        <v>2885</v>
      </c>
      <c r="D426" s="22" t="s">
        <v>367</v>
      </c>
      <c r="G426" s="22" t="s">
        <v>367</v>
      </c>
      <c r="J426" s="22" t="s">
        <v>873</v>
      </c>
      <c r="K426" s="22" t="s">
        <v>880</v>
      </c>
      <c r="L426" s="22" t="s">
        <v>878</v>
      </c>
      <c r="M426" s="22" t="s">
        <v>395</v>
      </c>
      <c r="Q426" s="22" t="s">
        <v>819</v>
      </c>
      <c r="W426" s="34">
        <v>77</v>
      </c>
      <c r="X426" s="34">
        <v>0.05</v>
      </c>
      <c r="Y426" s="34">
        <v>11.8</v>
      </c>
      <c r="Z426" s="34">
        <v>1.39</v>
      </c>
      <c r="AA426" s="34">
        <v>0.02</v>
      </c>
      <c r="AB426" s="34">
        <v>0.28000000000000003</v>
      </c>
      <c r="AC426" s="34">
        <v>0.17</v>
      </c>
      <c r="AD426" s="34">
        <v>2.56</v>
      </c>
      <c r="AE426" s="34">
        <v>5.82</v>
      </c>
      <c r="AF426" s="34">
        <v>0.01</v>
      </c>
      <c r="AG426" s="34">
        <v>0.43</v>
      </c>
      <c r="AO426" s="34">
        <f t="shared" si="33"/>
        <v>99.530000000000015</v>
      </c>
      <c r="AY426" s="34">
        <v>136</v>
      </c>
      <c r="BE426" s="34">
        <v>201</v>
      </c>
      <c r="BG426" s="34">
        <v>56</v>
      </c>
      <c r="BH426" s="34">
        <v>20</v>
      </c>
      <c r="BO426" s="34">
        <v>41</v>
      </c>
      <c r="BP426" s="34">
        <v>11</v>
      </c>
      <c r="BQ426" s="34">
        <v>30</v>
      </c>
      <c r="BR426" s="34">
        <v>156</v>
      </c>
      <c r="BX426" s="34">
        <v>34</v>
      </c>
      <c r="CA426" s="34">
        <v>30</v>
      </c>
      <c r="CC426" s="34">
        <v>6</v>
      </c>
      <c r="CD426" s="34">
        <v>19</v>
      </c>
      <c r="CF426" s="34">
        <v>97</v>
      </c>
      <c r="CG426" s="34">
        <v>136</v>
      </c>
      <c r="CH426" s="34">
        <v>28</v>
      </c>
    </row>
    <row r="427" spans="1:101" ht="14.25" customHeight="1" x14ac:dyDescent="0.35">
      <c r="A427" s="22" t="s">
        <v>3470</v>
      </c>
      <c r="B427" s="22" t="s">
        <v>334</v>
      </c>
      <c r="C427" s="22" t="s">
        <v>2885</v>
      </c>
      <c r="D427" s="22" t="s">
        <v>2734</v>
      </c>
      <c r="F427" s="61"/>
      <c r="G427" s="22" t="s">
        <v>2734</v>
      </c>
      <c r="H427" s="22">
        <v>34.158117300000001</v>
      </c>
      <c r="I427" s="22">
        <v>-106.988709</v>
      </c>
      <c r="J427" s="22" t="s">
        <v>873</v>
      </c>
      <c r="K427" s="22" t="s">
        <v>880</v>
      </c>
      <c r="L427" s="22" t="s">
        <v>878</v>
      </c>
      <c r="M427" s="22" t="s">
        <v>426</v>
      </c>
      <c r="Q427" s="22" t="s">
        <v>819</v>
      </c>
      <c r="W427" s="34">
        <v>7.36</v>
      </c>
      <c r="X427" s="34">
        <v>0.43</v>
      </c>
      <c r="Y427" s="34">
        <v>2.0699999999999998</v>
      </c>
      <c r="Z427" s="34">
        <f>((AP427*1.1)+AQ427)</f>
        <v>9.4640000000000004</v>
      </c>
      <c r="AA427" s="34">
        <v>0.42</v>
      </c>
      <c r="AB427" s="34">
        <v>2.91</v>
      </c>
      <c r="AC427" s="34">
        <v>38</v>
      </c>
      <c r="AD427" s="34">
        <v>0.2</v>
      </c>
      <c r="AE427" s="34">
        <v>0.82</v>
      </c>
      <c r="AF427" s="34">
        <v>2</v>
      </c>
      <c r="AG427" s="34">
        <v>4.0999999999999996</v>
      </c>
      <c r="AN427" s="34">
        <v>29.8</v>
      </c>
      <c r="AO427" s="34">
        <f t="shared" si="33"/>
        <v>97.573999999999998</v>
      </c>
      <c r="AP427" s="34">
        <v>3.94</v>
      </c>
      <c r="AQ427" s="34">
        <v>5.13</v>
      </c>
      <c r="BG427" s="34">
        <v>5</v>
      </c>
      <c r="BM427" s="34" t="s">
        <v>83</v>
      </c>
      <c r="BP427" s="34" t="s">
        <v>430</v>
      </c>
      <c r="BX427" s="34">
        <v>655</v>
      </c>
      <c r="CC427" s="34">
        <v>2.5</v>
      </c>
      <c r="CH427" s="34">
        <v>560</v>
      </c>
    </row>
    <row r="428" spans="1:101" ht="13.75" customHeight="1" x14ac:dyDescent="0.35">
      <c r="A428" s="22" t="s">
        <v>2911</v>
      </c>
      <c r="B428" s="22" t="s">
        <v>2912</v>
      </c>
      <c r="C428" s="22" t="s">
        <v>2885</v>
      </c>
      <c r="D428" s="22" t="s">
        <v>1709</v>
      </c>
      <c r="F428" s="71">
        <v>44315</v>
      </c>
      <c r="G428" s="22" t="s">
        <v>2913</v>
      </c>
      <c r="J428" s="22" t="s">
        <v>873</v>
      </c>
      <c r="K428" s="22" t="s">
        <v>880</v>
      </c>
      <c r="L428" s="22" t="s">
        <v>878</v>
      </c>
      <c r="M428" s="22" t="s">
        <v>2914</v>
      </c>
      <c r="Q428" s="22" t="s">
        <v>819</v>
      </c>
      <c r="W428" s="34">
        <v>62.48</v>
      </c>
      <c r="X428" s="34">
        <v>0.71</v>
      </c>
      <c r="Y428" s="34">
        <v>12.94</v>
      </c>
      <c r="Z428" s="34">
        <v>11.21</v>
      </c>
      <c r="AA428" s="34">
        <v>0.12</v>
      </c>
      <c r="AB428" s="34">
        <v>1.17</v>
      </c>
      <c r="AC428" s="34">
        <v>1.53</v>
      </c>
      <c r="AD428" s="34">
        <v>2.85</v>
      </c>
      <c r="AE428" s="34">
        <v>4.1900000000000004</v>
      </c>
      <c r="AF428" s="34">
        <v>0.21</v>
      </c>
      <c r="AG428" s="34">
        <v>1.99</v>
      </c>
      <c r="AH428" s="34">
        <v>340</v>
      </c>
      <c r="AI428" s="34">
        <v>0.01</v>
      </c>
      <c r="AM428" s="34">
        <v>0.13</v>
      </c>
      <c r="AO428" s="34">
        <f>SUM(W428:AG428)+(AH428*0.0001)</f>
        <v>99.433999999999997</v>
      </c>
      <c r="AP428" s="34" t="b">
        <f>(0.6633*(Y428+Z428)&lt;0.7083*(Y428))</f>
        <v>0</v>
      </c>
      <c r="AQ428" s="34" t="b">
        <f>(Z428&lt;1.1*(AP428))</f>
        <v>0</v>
      </c>
      <c r="AR428" s="34">
        <f>(Z428/1.1)</f>
        <v>10.190909090909091</v>
      </c>
      <c r="AU428" s="34">
        <v>1</v>
      </c>
      <c r="AV428" s="34" t="s">
        <v>82</v>
      </c>
      <c r="AW428" s="34">
        <v>0.9</v>
      </c>
      <c r="AY428" s="34">
        <v>792</v>
      </c>
      <c r="BA428" s="34">
        <v>0.13</v>
      </c>
      <c r="BC428" s="34" t="s">
        <v>82</v>
      </c>
      <c r="BD428" s="34">
        <v>6</v>
      </c>
      <c r="BE428" s="34">
        <v>10</v>
      </c>
      <c r="BF428" s="34">
        <v>2.9</v>
      </c>
      <c r="BG428" s="34">
        <v>27</v>
      </c>
      <c r="BH428" s="34">
        <v>20.6</v>
      </c>
      <c r="BI428" s="34" t="s">
        <v>83</v>
      </c>
      <c r="BJ428" s="34">
        <v>28.7</v>
      </c>
      <c r="BK428" s="34">
        <v>1.4E-2</v>
      </c>
      <c r="BL428" s="34">
        <v>0.107</v>
      </c>
      <c r="BM428" s="34">
        <v>20</v>
      </c>
      <c r="BN428" s="34">
        <v>1</v>
      </c>
      <c r="BO428" s="34">
        <v>30.3</v>
      </c>
      <c r="BP428" s="34">
        <v>6</v>
      </c>
      <c r="BQ428" s="34">
        <v>16</v>
      </c>
      <c r="BR428" s="34">
        <v>103.5</v>
      </c>
      <c r="BS428" s="34" t="s">
        <v>134</v>
      </c>
      <c r="BT428" s="34">
        <v>0.57999999999999996</v>
      </c>
      <c r="BU428" s="34">
        <v>12</v>
      </c>
      <c r="BV428" s="34" t="s">
        <v>124</v>
      </c>
      <c r="BW428" s="34">
        <v>2</v>
      </c>
      <c r="BX428" s="34">
        <v>115</v>
      </c>
      <c r="BY428" s="34">
        <v>1.1000000000000001</v>
      </c>
      <c r="BZ428" s="34">
        <v>0.02</v>
      </c>
      <c r="CA428" s="34">
        <v>11.25</v>
      </c>
      <c r="CB428" s="34">
        <v>0.05</v>
      </c>
      <c r="CC428" s="34">
        <v>99.1</v>
      </c>
      <c r="CD428" s="34">
        <v>29</v>
      </c>
      <c r="CE428" s="34">
        <v>22</v>
      </c>
      <c r="CF428" s="34">
        <v>230</v>
      </c>
      <c r="CG428" s="34">
        <v>1920</v>
      </c>
      <c r="CH428" s="34">
        <v>149</v>
      </c>
      <c r="CI428" s="34">
        <v>26.6</v>
      </c>
      <c r="CJ428" s="34">
        <v>64.3</v>
      </c>
      <c r="CK428" s="34">
        <v>9.25</v>
      </c>
      <c r="CL428" s="34">
        <v>43.2</v>
      </c>
      <c r="CM428" s="34">
        <v>14.8</v>
      </c>
      <c r="CN428" s="34">
        <v>6.31</v>
      </c>
      <c r="CO428" s="34">
        <v>22.6</v>
      </c>
      <c r="CP428" s="34">
        <v>4.37</v>
      </c>
      <c r="CQ428" s="34">
        <v>30</v>
      </c>
      <c r="CR428" s="34">
        <v>6.79</v>
      </c>
      <c r="CS428" s="34">
        <v>19.3</v>
      </c>
      <c r="CT428" s="34">
        <v>2.59</v>
      </c>
      <c r="CU428" s="34">
        <v>16.55</v>
      </c>
      <c r="CV428" s="34">
        <v>2.54</v>
      </c>
      <c r="CW428" s="34">
        <f t="shared" ref="CW428" si="35">SUM(CI428:CV428)</f>
        <v>269.20000000000005</v>
      </c>
    </row>
    <row r="429" spans="1:101" ht="14.25" customHeight="1" x14ac:dyDescent="0.35">
      <c r="A429" s="22" t="s">
        <v>361</v>
      </c>
      <c r="B429" s="22" t="s">
        <v>334</v>
      </c>
      <c r="C429" s="22" t="s">
        <v>2342</v>
      </c>
      <c r="D429" s="22" t="s">
        <v>362</v>
      </c>
      <c r="G429" s="22" t="s">
        <v>362</v>
      </c>
      <c r="H429" s="22">
        <v>33.861750000000001</v>
      </c>
      <c r="I429" s="22">
        <v>-106.957278</v>
      </c>
      <c r="J429" s="22" t="s">
        <v>873</v>
      </c>
      <c r="K429" s="22" t="s">
        <v>880</v>
      </c>
      <c r="L429" s="22" t="s">
        <v>878</v>
      </c>
      <c r="M429" s="22" t="s">
        <v>363</v>
      </c>
      <c r="Q429" s="22" t="s">
        <v>819</v>
      </c>
      <c r="W429" s="34">
        <v>7.02</v>
      </c>
      <c r="X429" s="34">
        <v>1.93</v>
      </c>
      <c r="Y429" s="34">
        <v>2.2999999999999998</v>
      </c>
      <c r="Z429" s="34">
        <f>((AP429*1.1)+AQ429)</f>
        <v>10.359</v>
      </c>
      <c r="AA429" s="34">
        <v>0.81</v>
      </c>
      <c r="AB429" s="34">
        <v>6.29</v>
      </c>
      <c r="AC429" s="34">
        <v>33.700000000000003</v>
      </c>
      <c r="AD429" s="34">
        <v>0.04</v>
      </c>
      <c r="AE429" s="34">
        <v>0.08</v>
      </c>
      <c r="AF429" s="34">
        <v>6.11</v>
      </c>
      <c r="AN429" s="34">
        <v>27.6</v>
      </c>
      <c r="AO429" s="34">
        <f>SUM(W429:AN429)</f>
        <v>96.239000000000004</v>
      </c>
      <c r="AP429" s="34">
        <v>7.59</v>
      </c>
      <c r="AQ429" s="34">
        <v>2.0099999999999998</v>
      </c>
      <c r="AY429" s="34">
        <v>215</v>
      </c>
      <c r="BD429" s="34">
        <v>70</v>
      </c>
      <c r="BE429" s="34">
        <v>43</v>
      </c>
      <c r="BG429" s="34">
        <v>20</v>
      </c>
      <c r="BM429" s="34">
        <v>10</v>
      </c>
      <c r="BO429" s="34">
        <v>565</v>
      </c>
      <c r="BP429" s="34">
        <v>63</v>
      </c>
      <c r="BX429" s="34">
        <v>782</v>
      </c>
      <c r="CA429" s="34">
        <v>119</v>
      </c>
      <c r="CC429" s="34">
        <v>13</v>
      </c>
      <c r="CF429" s="34">
        <v>82</v>
      </c>
      <c r="CH429" s="34">
        <v>667</v>
      </c>
      <c r="CI429" s="34">
        <v>255</v>
      </c>
      <c r="CJ429" s="34">
        <v>535</v>
      </c>
      <c r="CK429" s="34">
        <v>40</v>
      </c>
      <c r="CL429" s="34">
        <v>195</v>
      </c>
      <c r="CM429" s="34">
        <v>20</v>
      </c>
      <c r="CN429" s="34">
        <v>5</v>
      </c>
      <c r="CO429" s="34">
        <v>23</v>
      </c>
      <c r="CQ429" s="34">
        <v>12</v>
      </c>
      <c r="CR429" s="34">
        <v>1</v>
      </c>
      <c r="CS429" s="34">
        <v>3</v>
      </c>
      <c r="CU429" s="34">
        <v>3</v>
      </c>
      <c r="CV429" s="34">
        <v>1</v>
      </c>
      <c r="CW429" s="34">
        <f t="shared" ref="CW429:CW435" si="36">SUM(CI429:CV429)</f>
        <v>1093</v>
      </c>
    </row>
    <row r="430" spans="1:101" ht="14.25" customHeight="1" x14ac:dyDescent="0.35">
      <c r="A430" s="22" t="s">
        <v>364</v>
      </c>
      <c r="B430" s="22" t="s">
        <v>334</v>
      </c>
      <c r="C430" s="22" t="s">
        <v>2342</v>
      </c>
      <c r="D430" s="22" t="s">
        <v>362</v>
      </c>
      <c r="G430" s="22" t="s">
        <v>362</v>
      </c>
      <c r="H430" s="22">
        <v>33.861750000000001</v>
      </c>
      <c r="I430" s="22">
        <v>-106.957278</v>
      </c>
      <c r="J430" s="22" t="s">
        <v>873</v>
      </c>
      <c r="K430" s="22" t="s">
        <v>880</v>
      </c>
      <c r="L430" s="22" t="s">
        <v>878</v>
      </c>
      <c r="M430" s="22" t="s">
        <v>365</v>
      </c>
      <c r="Q430" s="22" t="s">
        <v>819</v>
      </c>
      <c r="W430" s="34">
        <v>39.020000000000003</v>
      </c>
      <c r="X430" s="34">
        <v>1.1000000000000001</v>
      </c>
      <c r="Y430" s="34">
        <v>7.67</v>
      </c>
      <c r="Z430" s="34">
        <f>((AP430*1.1)+AQ430)</f>
        <v>7.5819999999999999</v>
      </c>
      <c r="AA430" s="34">
        <v>0.33</v>
      </c>
      <c r="AB430" s="34">
        <v>4.16</v>
      </c>
      <c r="AC430" s="34">
        <v>19.2</v>
      </c>
      <c r="AD430" s="34">
        <v>1.4</v>
      </c>
      <c r="AE430" s="34">
        <v>1.87</v>
      </c>
      <c r="AF430" s="34">
        <v>1.76</v>
      </c>
      <c r="AN430" s="34">
        <v>14.6</v>
      </c>
      <c r="AO430" s="34">
        <f>SUM(W430:AN430)</f>
        <v>98.692000000000021</v>
      </c>
      <c r="AP430" s="34">
        <v>4.92</v>
      </c>
      <c r="AQ430" s="34">
        <v>2.17</v>
      </c>
      <c r="AY430" s="34">
        <v>665</v>
      </c>
      <c r="BD430" s="34">
        <v>43</v>
      </c>
      <c r="BE430" s="34">
        <v>80</v>
      </c>
      <c r="BG430" s="34">
        <v>28</v>
      </c>
      <c r="BM430" s="34">
        <v>38</v>
      </c>
      <c r="BO430" s="34">
        <v>362</v>
      </c>
      <c r="BP430" s="34">
        <v>73</v>
      </c>
      <c r="BX430" s="34">
        <v>364</v>
      </c>
      <c r="CA430" s="34">
        <v>27</v>
      </c>
      <c r="CC430" s="34">
        <v>15</v>
      </c>
      <c r="CF430" s="34">
        <v>200</v>
      </c>
      <c r="CH430" s="34">
        <v>87</v>
      </c>
      <c r="CI430" s="34">
        <v>550</v>
      </c>
      <c r="CJ430" s="34">
        <v>1300</v>
      </c>
      <c r="CK430" s="34">
        <v>121</v>
      </c>
      <c r="CL430" s="34">
        <v>562</v>
      </c>
      <c r="CM430" s="34">
        <v>91</v>
      </c>
      <c r="CN430" s="34">
        <v>25</v>
      </c>
      <c r="CO430" s="34">
        <v>82</v>
      </c>
      <c r="CQ430" s="34">
        <v>47</v>
      </c>
      <c r="CR430" s="34">
        <v>4</v>
      </c>
      <c r="CS430" s="34">
        <v>8</v>
      </c>
      <c r="CU430" s="34">
        <v>8</v>
      </c>
      <c r="CV430" s="34">
        <v>1</v>
      </c>
      <c r="CW430" s="34">
        <f t="shared" si="36"/>
        <v>2799</v>
      </c>
    </row>
    <row r="431" spans="1:101" ht="14.25" customHeight="1" x14ac:dyDescent="0.35">
      <c r="A431" s="22" t="s">
        <v>1199</v>
      </c>
      <c r="B431" s="22" t="s">
        <v>334</v>
      </c>
      <c r="C431" s="22" t="s">
        <v>2884</v>
      </c>
      <c r="D431" s="22" t="s">
        <v>362</v>
      </c>
      <c r="G431" s="22" t="s">
        <v>362</v>
      </c>
      <c r="H431" s="22">
        <v>35.177778000000004</v>
      </c>
      <c r="I431" s="22">
        <v>-106.30416700000001</v>
      </c>
      <c r="J431" s="22" t="s">
        <v>873</v>
      </c>
      <c r="K431" s="22" t="s">
        <v>1305</v>
      </c>
      <c r="M431" s="22" t="s">
        <v>363</v>
      </c>
      <c r="W431" s="34">
        <v>13.03</v>
      </c>
      <c r="X431" s="34">
        <v>1.52</v>
      </c>
      <c r="Y431" s="34">
        <v>2.5299999999999998</v>
      </c>
      <c r="AA431" s="34">
        <v>0.6</v>
      </c>
      <c r="AB431" s="34">
        <v>5.79</v>
      </c>
      <c r="AC431" s="34">
        <v>32.049999999999997</v>
      </c>
      <c r="AD431" s="34">
        <v>0.59</v>
      </c>
      <c r="AE431" s="34">
        <v>0.15</v>
      </c>
      <c r="AF431" s="34">
        <v>4.21</v>
      </c>
      <c r="AN431" s="34">
        <v>26.4</v>
      </c>
      <c r="AO431" s="34">
        <f>SUM(W431:AN431)</f>
        <v>86.87</v>
      </c>
      <c r="AP431" s="34">
        <v>3.81</v>
      </c>
      <c r="AQ431" s="34">
        <v>5.78</v>
      </c>
      <c r="AY431" s="34">
        <v>680</v>
      </c>
      <c r="BD431" s="34">
        <v>45</v>
      </c>
      <c r="BE431" s="34">
        <v>27</v>
      </c>
      <c r="BG431" s="34">
        <v>82</v>
      </c>
      <c r="BM431" s="34">
        <v>21</v>
      </c>
      <c r="BO431" s="34">
        <v>445</v>
      </c>
      <c r="BP431" s="34">
        <v>40</v>
      </c>
      <c r="BX431" s="34">
        <v>1114</v>
      </c>
      <c r="CA431" s="34">
        <v>30</v>
      </c>
      <c r="CC431" s="34">
        <v>42</v>
      </c>
      <c r="CF431" s="34">
        <v>123</v>
      </c>
      <c r="CH431" s="34">
        <v>567</v>
      </c>
      <c r="CI431" s="34">
        <v>385</v>
      </c>
      <c r="CJ431" s="34">
        <v>795</v>
      </c>
      <c r="CK431" s="34">
        <v>75</v>
      </c>
      <c r="CL431" s="34">
        <v>305</v>
      </c>
      <c r="CM431" s="34">
        <v>36</v>
      </c>
      <c r="CN431" s="34">
        <v>1</v>
      </c>
      <c r="CO431" s="34">
        <v>45</v>
      </c>
      <c r="CQ431" s="34">
        <v>24</v>
      </c>
      <c r="CR431" s="34">
        <v>2</v>
      </c>
      <c r="CS431" s="34">
        <v>4</v>
      </c>
      <c r="CU431" s="34">
        <v>4</v>
      </c>
      <c r="CW431" s="34">
        <f t="shared" si="36"/>
        <v>1676</v>
      </c>
    </row>
    <row r="432" spans="1:101" ht="14.25" customHeight="1" x14ac:dyDescent="0.35">
      <c r="A432" s="22" t="s">
        <v>443</v>
      </c>
      <c r="B432" s="22" t="s">
        <v>469</v>
      </c>
      <c r="C432" s="22" t="s">
        <v>2343</v>
      </c>
      <c r="D432" s="22" t="s">
        <v>444</v>
      </c>
      <c r="G432" s="22" t="s">
        <v>444</v>
      </c>
      <c r="H432" s="22">
        <v>34.967210000000001</v>
      </c>
      <c r="I432" s="22">
        <v>-105.965748</v>
      </c>
      <c r="J432" s="22" t="s">
        <v>873</v>
      </c>
      <c r="K432" s="22" t="s">
        <v>1304</v>
      </c>
      <c r="L432" s="22" t="s">
        <v>878</v>
      </c>
      <c r="M432" s="22" t="s">
        <v>334</v>
      </c>
      <c r="Q432" s="22" t="s">
        <v>819</v>
      </c>
      <c r="W432" s="34">
        <v>12.08</v>
      </c>
      <c r="X432" s="34">
        <v>0.23</v>
      </c>
      <c r="Y432" s="34">
        <v>3.25</v>
      </c>
      <c r="Z432" s="34">
        <f>((AP432*1.1)+AQ432)</f>
        <v>6.6440000000000001</v>
      </c>
      <c r="AB432" s="34">
        <v>0.64</v>
      </c>
      <c r="AC432" s="34">
        <v>41.94</v>
      </c>
      <c r="AD432" s="34">
        <v>0.46</v>
      </c>
      <c r="AE432" s="34">
        <v>0.33</v>
      </c>
      <c r="AF432" s="34">
        <v>0.03</v>
      </c>
      <c r="AG432" s="34">
        <v>32.64</v>
      </c>
      <c r="AO432" s="34">
        <f t="shared" ref="AO432:AO458" si="37">SUM(W432:AN432)</f>
        <v>98.243999999999986</v>
      </c>
      <c r="AP432" s="34">
        <v>1.04</v>
      </c>
      <c r="AQ432" s="34">
        <v>5.5</v>
      </c>
      <c r="AY432" s="34">
        <v>160</v>
      </c>
      <c r="BE432" s="34">
        <v>10</v>
      </c>
      <c r="BG432" s="34">
        <v>2900</v>
      </c>
      <c r="BO432" s="34">
        <v>243</v>
      </c>
      <c r="BP432" s="34">
        <v>28</v>
      </c>
      <c r="BX432" s="34">
        <v>211</v>
      </c>
      <c r="CA432" s="34">
        <v>230</v>
      </c>
      <c r="CC432" s="34">
        <v>1080</v>
      </c>
      <c r="CF432" s="34">
        <v>146</v>
      </c>
      <c r="CH432" s="34">
        <v>138</v>
      </c>
      <c r="CI432" s="34">
        <v>2225</v>
      </c>
      <c r="CJ432" s="34">
        <v>3500</v>
      </c>
      <c r="CK432" s="34">
        <v>250</v>
      </c>
      <c r="CL432" s="34">
        <v>975</v>
      </c>
      <c r="CM432" s="34">
        <v>75</v>
      </c>
      <c r="CN432" s="34">
        <v>20</v>
      </c>
      <c r="CO432" s="34">
        <v>95</v>
      </c>
      <c r="CQ432" s="34">
        <v>54</v>
      </c>
      <c r="CR432" s="34">
        <v>4</v>
      </c>
      <c r="CS432" s="34">
        <v>13</v>
      </c>
      <c r="CU432" s="34">
        <v>19</v>
      </c>
      <c r="CV432" s="34">
        <v>2</v>
      </c>
      <c r="CW432" s="34">
        <f t="shared" si="36"/>
        <v>7232</v>
      </c>
    </row>
    <row r="433" spans="1:101" ht="14.25" customHeight="1" x14ac:dyDescent="0.35">
      <c r="A433" s="22" t="s">
        <v>445</v>
      </c>
      <c r="B433" s="22" t="s">
        <v>469</v>
      </c>
      <c r="C433" s="22" t="s">
        <v>2343</v>
      </c>
      <c r="D433" s="22" t="s">
        <v>446</v>
      </c>
      <c r="F433" s="71">
        <v>42980</v>
      </c>
      <c r="G433" s="22" t="s">
        <v>1346</v>
      </c>
      <c r="H433" s="22">
        <v>34.971215999999998</v>
      </c>
      <c r="I433" s="22">
        <v>-105.96292800000001</v>
      </c>
      <c r="J433" s="22" t="s">
        <v>873</v>
      </c>
      <c r="K433" s="22" t="s">
        <v>1304</v>
      </c>
      <c r="L433" s="22" t="s">
        <v>878</v>
      </c>
      <c r="M433" s="22" t="s">
        <v>447</v>
      </c>
      <c r="Q433" s="22" t="s">
        <v>819</v>
      </c>
      <c r="W433" s="34">
        <v>36.409999999999997</v>
      </c>
      <c r="X433" s="34">
        <v>2.86</v>
      </c>
      <c r="Y433" s="34">
        <v>13.7</v>
      </c>
      <c r="Z433" s="34">
        <v>12.17</v>
      </c>
      <c r="AA433" s="34">
        <v>0.19</v>
      </c>
      <c r="AB433" s="34">
        <v>7.73</v>
      </c>
      <c r="AC433" s="34">
        <v>9.67</v>
      </c>
      <c r="AD433" s="34">
        <v>1.76</v>
      </c>
      <c r="AE433" s="34">
        <v>3.16</v>
      </c>
      <c r="AF433" s="34">
        <v>1.48</v>
      </c>
      <c r="AG433" s="34">
        <v>10.220000000000001</v>
      </c>
      <c r="AI433" s="34">
        <v>0.02</v>
      </c>
      <c r="AM433" s="34">
        <v>1.63</v>
      </c>
      <c r="AO433" s="34">
        <f t="shared" si="37"/>
        <v>101</v>
      </c>
      <c r="AU433" s="34">
        <v>3.0000000000000001E-3</v>
      </c>
      <c r="AV433" s="34" t="s">
        <v>82</v>
      </c>
      <c r="AW433" s="34">
        <v>3</v>
      </c>
      <c r="AY433" s="34">
        <v>839</v>
      </c>
      <c r="BA433" s="34">
        <v>0.06</v>
      </c>
      <c r="BC433" s="34">
        <v>0.6</v>
      </c>
      <c r="BD433" s="34">
        <v>44</v>
      </c>
      <c r="BE433" s="34">
        <v>590</v>
      </c>
      <c r="BF433" s="34">
        <v>13</v>
      </c>
      <c r="BG433" s="34">
        <v>101</v>
      </c>
      <c r="BH433" s="34">
        <v>17.899999999999999</v>
      </c>
      <c r="BI433" s="34" t="s">
        <v>83</v>
      </c>
      <c r="BJ433" s="34">
        <v>7.7</v>
      </c>
      <c r="BK433" s="34">
        <v>0.01</v>
      </c>
      <c r="BL433" s="34">
        <v>7.2999999999999995E-2</v>
      </c>
      <c r="BM433" s="34">
        <v>130</v>
      </c>
      <c r="BN433" s="34">
        <v>1</v>
      </c>
      <c r="BO433" s="34">
        <v>120.5</v>
      </c>
      <c r="BP433" s="34">
        <v>134</v>
      </c>
      <c r="BQ433" s="34">
        <v>26</v>
      </c>
      <c r="BR433" s="34">
        <v>158</v>
      </c>
      <c r="BS433" s="34" t="s">
        <v>134</v>
      </c>
      <c r="BT433" s="34">
        <v>0.56999999999999995</v>
      </c>
      <c r="BU433" s="34">
        <v>16.7</v>
      </c>
      <c r="BV433" s="34">
        <v>0.2</v>
      </c>
      <c r="BW433" s="34">
        <v>2</v>
      </c>
      <c r="BX433" s="34">
        <v>564</v>
      </c>
      <c r="BY433" s="34">
        <v>8</v>
      </c>
      <c r="BZ433" s="34" t="s">
        <v>120</v>
      </c>
      <c r="CA433" s="34">
        <v>13.35</v>
      </c>
      <c r="CB433" s="34">
        <v>0.06</v>
      </c>
      <c r="CC433" s="34">
        <v>5.03</v>
      </c>
      <c r="CD433" s="34">
        <v>263</v>
      </c>
      <c r="CE433" s="34">
        <v>3</v>
      </c>
      <c r="CF433" s="34">
        <v>35.799999999999997</v>
      </c>
      <c r="CG433" s="34">
        <v>329</v>
      </c>
      <c r="CH433" s="34">
        <v>447</v>
      </c>
      <c r="CI433" s="34">
        <v>110.5</v>
      </c>
      <c r="CJ433" s="34">
        <v>218</v>
      </c>
      <c r="CK433" s="34">
        <v>25</v>
      </c>
      <c r="CL433" s="34">
        <v>95.3</v>
      </c>
      <c r="CM433" s="34">
        <v>14.25</v>
      </c>
      <c r="CN433" s="34">
        <v>3.91</v>
      </c>
      <c r="CO433" s="34">
        <v>10.8</v>
      </c>
      <c r="CP433" s="34">
        <v>1.31</v>
      </c>
      <c r="CQ433" s="34">
        <v>7.41</v>
      </c>
      <c r="CR433" s="34">
        <v>1.27</v>
      </c>
      <c r="CS433" s="34">
        <v>3.55</v>
      </c>
      <c r="CT433" s="34">
        <v>0.41</v>
      </c>
      <c r="CU433" s="34">
        <v>2.74</v>
      </c>
      <c r="CV433" s="34">
        <v>0.33</v>
      </c>
      <c r="CW433" s="34">
        <f t="shared" si="36"/>
        <v>494.78000000000009</v>
      </c>
    </row>
    <row r="434" spans="1:101" ht="14.25" customHeight="1" x14ac:dyDescent="0.35">
      <c r="A434" s="22" t="s">
        <v>448</v>
      </c>
      <c r="B434" s="22" t="s">
        <v>469</v>
      </c>
      <c r="C434" s="22" t="s">
        <v>2343</v>
      </c>
      <c r="D434" s="22" t="s">
        <v>446</v>
      </c>
      <c r="F434" s="71">
        <v>42980</v>
      </c>
      <c r="G434" s="22" t="s">
        <v>1346</v>
      </c>
      <c r="H434" s="22">
        <v>34.971248000000003</v>
      </c>
      <c r="I434" s="22">
        <v>-105.963531</v>
      </c>
      <c r="J434" s="22" t="s">
        <v>873</v>
      </c>
      <c r="K434" s="22" t="s">
        <v>1304</v>
      </c>
      <c r="L434" s="22" t="s">
        <v>878</v>
      </c>
      <c r="M434" s="22" t="s">
        <v>449</v>
      </c>
      <c r="Q434" s="22" t="s">
        <v>819</v>
      </c>
      <c r="W434" s="34">
        <v>64.75</v>
      </c>
      <c r="X434" s="34">
        <v>0.27</v>
      </c>
      <c r="Y434" s="34">
        <v>11.25</v>
      </c>
      <c r="Z434" s="34">
        <v>4.78</v>
      </c>
      <c r="AA434" s="34">
        <v>0.08</v>
      </c>
      <c r="AB434" s="34">
        <v>0.27</v>
      </c>
      <c r="AC434" s="34">
        <v>4.24</v>
      </c>
      <c r="AD434" s="34">
        <v>0.23</v>
      </c>
      <c r="AE434" s="34">
        <v>9.27</v>
      </c>
      <c r="AF434" s="34">
        <v>0.08</v>
      </c>
      <c r="AG434" s="34">
        <v>3.3</v>
      </c>
      <c r="AI434" s="34">
        <v>0.04</v>
      </c>
      <c r="AM434" s="34">
        <v>0.45</v>
      </c>
      <c r="AO434" s="34">
        <f t="shared" si="37"/>
        <v>99.009999999999991</v>
      </c>
      <c r="AU434" s="34">
        <v>0.161</v>
      </c>
      <c r="AV434" s="34">
        <v>1.5</v>
      </c>
      <c r="AW434" s="34" t="s">
        <v>140</v>
      </c>
      <c r="AY434" s="34">
        <v>236</v>
      </c>
      <c r="BA434" s="34">
        <v>0.14000000000000001</v>
      </c>
      <c r="BC434" s="34">
        <v>0.5</v>
      </c>
      <c r="BD434" s="34">
        <v>12</v>
      </c>
      <c r="BE434" s="34">
        <v>30</v>
      </c>
      <c r="BF434" s="34">
        <v>3.2</v>
      </c>
      <c r="BG434" s="34">
        <v>103</v>
      </c>
      <c r="BH434" s="34">
        <v>13.2</v>
      </c>
      <c r="BI434" s="34" t="s">
        <v>83</v>
      </c>
      <c r="BJ434" s="34">
        <v>7.9</v>
      </c>
      <c r="BK434" s="34">
        <v>2.3E-2</v>
      </c>
      <c r="BL434" s="34">
        <v>3.5000000000000003E-2</v>
      </c>
      <c r="BM434" s="34">
        <v>10</v>
      </c>
      <c r="BN434" s="34">
        <v>3</v>
      </c>
      <c r="BO434" s="34">
        <v>128.5</v>
      </c>
      <c r="BP434" s="34">
        <v>7</v>
      </c>
      <c r="BQ434" s="34">
        <v>150</v>
      </c>
      <c r="BR434" s="34">
        <v>558</v>
      </c>
      <c r="BS434" s="34">
        <v>2E-3</v>
      </c>
      <c r="BT434" s="34">
        <v>12.1</v>
      </c>
      <c r="BU434" s="34">
        <v>24.3</v>
      </c>
      <c r="BV434" s="34">
        <v>0.9</v>
      </c>
      <c r="BW434" s="34">
        <v>25</v>
      </c>
      <c r="BX434" s="34">
        <v>82.6</v>
      </c>
      <c r="BY434" s="34">
        <v>0.8</v>
      </c>
      <c r="BZ434" s="34">
        <v>0.15</v>
      </c>
      <c r="CA434" s="34">
        <v>239</v>
      </c>
      <c r="CB434" s="34">
        <v>1.38</v>
      </c>
      <c r="CC434" s="34">
        <v>8.8699999999999992</v>
      </c>
      <c r="CD434" s="34">
        <v>118</v>
      </c>
      <c r="CE434" s="34">
        <v>27</v>
      </c>
      <c r="CF434" s="34">
        <v>314</v>
      </c>
      <c r="CG434" s="34">
        <v>486</v>
      </c>
      <c r="CH434" s="34">
        <v>70</v>
      </c>
      <c r="CI434" s="34">
        <v>15.9</v>
      </c>
      <c r="CJ434" s="34">
        <v>35.4</v>
      </c>
      <c r="CK434" s="34">
        <v>4.7300000000000004</v>
      </c>
      <c r="CL434" s="34">
        <v>21.4</v>
      </c>
      <c r="CM434" s="34">
        <v>6.84</v>
      </c>
      <c r="CN434" s="34">
        <v>1.74</v>
      </c>
      <c r="CO434" s="34">
        <v>13.55</v>
      </c>
      <c r="CP434" s="34">
        <v>4.66</v>
      </c>
      <c r="CQ434" s="34">
        <v>45.4</v>
      </c>
      <c r="CR434" s="34">
        <v>11.05</v>
      </c>
      <c r="CS434" s="34">
        <v>44.2</v>
      </c>
      <c r="CT434" s="34">
        <v>8.0500000000000007</v>
      </c>
      <c r="CU434" s="34">
        <v>60.2</v>
      </c>
      <c r="CV434" s="34">
        <v>8.3000000000000007</v>
      </c>
      <c r="CW434" s="34">
        <f t="shared" si="36"/>
        <v>281.42</v>
      </c>
    </row>
    <row r="435" spans="1:101" ht="14.25" customHeight="1" x14ac:dyDescent="0.35">
      <c r="A435" s="22" t="s">
        <v>450</v>
      </c>
      <c r="B435" s="22" t="s">
        <v>469</v>
      </c>
      <c r="C435" s="22" t="s">
        <v>2343</v>
      </c>
      <c r="D435" s="22" t="s">
        <v>446</v>
      </c>
      <c r="F435" s="71">
        <v>42980</v>
      </c>
      <c r="G435" s="22" t="s">
        <v>1346</v>
      </c>
      <c r="H435" s="22">
        <v>34.970592000000003</v>
      </c>
      <c r="I435" s="22">
        <v>-105.963162</v>
      </c>
      <c r="J435" s="22" t="s">
        <v>873</v>
      </c>
      <c r="K435" s="22" t="s">
        <v>1304</v>
      </c>
      <c r="L435" s="22" t="s">
        <v>878</v>
      </c>
      <c r="M435" s="22" t="s">
        <v>447</v>
      </c>
      <c r="Q435" s="22" t="s">
        <v>819</v>
      </c>
      <c r="W435" s="34">
        <v>39.99</v>
      </c>
      <c r="X435" s="34">
        <v>3.37</v>
      </c>
      <c r="Y435" s="34">
        <v>16.420000000000002</v>
      </c>
      <c r="Z435" s="34">
        <v>17.02</v>
      </c>
      <c r="AA435" s="34">
        <v>7.0000000000000007E-2</v>
      </c>
      <c r="AB435" s="34">
        <v>5.17</v>
      </c>
      <c r="AC435" s="34">
        <v>4.5199999999999996</v>
      </c>
      <c r="AD435" s="34">
        <v>3.93</v>
      </c>
      <c r="AE435" s="34">
        <v>0.88</v>
      </c>
      <c r="AF435" s="34">
        <v>1.21</v>
      </c>
      <c r="AG435" s="34">
        <v>6.5</v>
      </c>
      <c r="AI435" s="34">
        <v>0.01</v>
      </c>
      <c r="AM435" s="34">
        <v>0.59</v>
      </c>
      <c r="AO435" s="34">
        <f t="shared" si="37"/>
        <v>99.679999999999993</v>
      </c>
      <c r="AU435" s="34">
        <v>3.9E-2</v>
      </c>
      <c r="AV435" s="34" t="s">
        <v>82</v>
      </c>
      <c r="AW435" s="34">
        <v>6</v>
      </c>
      <c r="AY435" s="34">
        <v>74.8</v>
      </c>
      <c r="BA435" s="34">
        <v>0.04</v>
      </c>
      <c r="BC435" s="34">
        <v>0.6</v>
      </c>
      <c r="BD435" s="34">
        <v>58</v>
      </c>
      <c r="BE435" s="34">
        <v>300</v>
      </c>
      <c r="BF435" s="34">
        <v>3.62</v>
      </c>
      <c r="BG435" s="34">
        <v>125</v>
      </c>
      <c r="BH435" s="34">
        <v>19.899999999999999</v>
      </c>
      <c r="BI435" s="34" t="s">
        <v>83</v>
      </c>
      <c r="BJ435" s="34">
        <v>7.2</v>
      </c>
      <c r="BK435" s="34">
        <v>6.0000000000000001E-3</v>
      </c>
      <c r="BL435" s="34">
        <v>6.8000000000000005E-2</v>
      </c>
      <c r="BM435" s="34">
        <v>80</v>
      </c>
      <c r="BN435" s="34" t="s">
        <v>121</v>
      </c>
      <c r="BO435" s="34">
        <v>89.7</v>
      </c>
      <c r="BP435" s="34">
        <v>188</v>
      </c>
      <c r="BQ435" s="34">
        <v>8</v>
      </c>
      <c r="BR435" s="34">
        <v>43.1</v>
      </c>
      <c r="BS435" s="34" t="s">
        <v>134</v>
      </c>
      <c r="BT435" s="34">
        <v>0.77</v>
      </c>
      <c r="BU435" s="34">
        <v>13.5</v>
      </c>
      <c r="BV435" s="34">
        <v>1</v>
      </c>
      <c r="BW435" s="34">
        <v>2</v>
      </c>
      <c r="BX435" s="34">
        <v>169</v>
      </c>
      <c r="BY435" s="34">
        <v>5.3</v>
      </c>
      <c r="BZ435" s="34" t="s">
        <v>120</v>
      </c>
      <c r="CA435" s="34">
        <v>10.1</v>
      </c>
      <c r="CB435" s="34">
        <v>0.09</v>
      </c>
      <c r="CC435" s="34">
        <v>4.22</v>
      </c>
      <c r="CD435" s="34">
        <v>278</v>
      </c>
      <c r="CE435" s="34">
        <v>8</v>
      </c>
      <c r="CF435" s="34">
        <v>44.3</v>
      </c>
      <c r="CG435" s="34">
        <v>297</v>
      </c>
      <c r="CH435" s="34">
        <v>222</v>
      </c>
      <c r="CI435" s="34">
        <v>81.400000000000006</v>
      </c>
      <c r="CJ435" s="34">
        <v>171</v>
      </c>
      <c r="CK435" s="34">
        <v>20.3</v>
      </c>
      <c r="CL435" s="34">
        <v>83.4</v>
      </c>
      <c r="CM435" s="34">
        <v>13.3</v>
      </c>
      <c r="CN435" s="34">
        <v>3.22</v>
      </c>
      <c r="CO435" s="34">
        <v>10.9</v>
      </c>
      <c r="CP435" s="34">
        <v>1.44</v>
      </c>
      <c r="CQ435" s="34">
        <v>8.73</v>
      </c>
      <c r="CR435" s="34">
        <v>1.56</v>
      </c>
      <c r="CS435" s="34">
        <v>4.38</v>
      </c>
      <c r="CT435" s="34">
        <v>0.52</v>
      </c>
      <c r="CU435" s="34">
        <v>3.02</v>
      </c>
      <c r="CV435" s="34">
        <v>0.39</v>
      </c>
      <c r="CW435" s="34">
        <f t="shared" si="36"/>
        <v>403.56</v>
      </c>
    </row>
    <row r="436" spans="1:101" ht="14.25" customHeight="1" x14ac:dyDescent="0.35">
      <c r="A436" s="22" t="s">
        <v>3471</v>
      </c>
      <c r="B436" s="22" t="s">
        <v>469</v>
      </c>
      <c r="C436" s="22" t="s">
        <v>2343</v>
      </c>
      <c r="D436" s="22" t="s">
        <v>451</v>
      </c>
      <c r="F436" s="71">
        <v>42703</v>
      </c>
      <c r="G436" s="22" t="s">
        <v>1488</v>
      </c>
      <c r="H436" s="22">
        <v>34.968049999999998</v>
      </c>
      <c r="I436" s="22">
        <v>-105.96613000000001</v>
      </c>
      <c r="J436" s="22" t="s">
        <v>873</v>
      </c>
      <c r="K436" s="22" t="s">
        <v>1304</v>
      </c>
      <c r="L436" s="22" t="s">
        <v>878</v>
      </c>
      <c r="M436" s="22" t="s">
        <v>452</v>
      </c>
      <c r="Q436" s="22" t="s">
        <v>819</v>
      </c>
      <c r="W436" s="34">
        <v>49.21</v>
      </c>
      <c r="X436" s="34">
        <v>0.38</v>
      </c>
      <c r="Y436" s="34">
        <v>15.72</v>
      </c>
      <c r="Z436" s="34">
        <v>8.4700000000000006</v>
      </c>
      <c r="AA436" s="34">
        <v>0.15</v>
      </c>
      <c r="AB436" s="34">
        <v>4.84</v>
      </c>
      <c r="AC436" s="34">
        <v>7.41</v>
      </c>
      <c r="AD436" s="34">
        <v>3.71</v>
      </c>
      <c r="AE436" s="34">
        <v>1.28</v>
      </c>
      <c r="AF436" s="34">
        <v>0.09</v>
      </c>
      <c r="AG436" s="34">
        <v>8.76</v>
      </c>
      <c r="AI436" s="34">
        <v>5.0000000000000001E-3</v>
      </c>
      <c r="AM436" s="34">
        <v>1.53</v>
      </c>
      <c r="AN436" s="34">
        <v>5.6066028309741887</v>
      </c>
      <c r="AO436" s="34">
        <f t="shared" si="37"/>
        <v>107.16160283097419</v>
      </c>
      <c r="AV436" s="34" t="s">
        <v>82</v>
      </c>
      <c r="AW436" s="34">
        <v>9.1</v>
      </c>
      <c r="AY436" s="34">
        <v>191.5</v>
      </c>
      <c r="BA436" s="34" t="s">
        <v>120</v>
      </c>
      <c r="BC436" s="34" t="s">
        <v>82</v>
      </c>
      <c r="BD436" s="34">
        <v>28</v>
      </c>
      <c r="BE436" s="34">
        <v>100</v>
      </c>
      <c r="BF436" s="34">
        <v>5.99</v>
      </c>
      <c r="BG436" s="34">
        <v>45</v>
      </c>
      <c r="BH436" s="34">
        <v>13.4</v>
      </c>
      <c r="BI436" s="34" t="s">
        <v>83</v>
      </c>
      <c r="BJ436" s="34">
        <v>1</v>
      </c>
      <c r="BK436" s="34" t="s">
        <v>145</v>
      </c>
      <c r="BL436" s="34">
        <v>2.1999999999999999E-2</v>
      </c>
      <c r="BM436" s="34">
        <v>60</v>
      </c>
      <c r="BN436" s="34" t="s">
        <v>121</v>
      </c>
      <c r="BO436" s="34">
        <v>7</v>
      </c>
      <c r="BP436" s="34">
        <v>56</v>
      </c>
      <c r="BQ436" s="34">
        <v>2</v>
      </c>
      <c r="BR436" s="34">
        <v>86.8</v>
      </c>
      <c r="BS436" s="34" t="s">
        <v>134</v>
      </c>
      <c r="BT436" s="34">
        <v>0.26</v>
      </c>
      <c r="BU436" s="34">
        <v>14.4</v>
      </c>
      <c r="BV436" s="34" t="s">
        <v>124</v>
      </c>
      <c r="BW436" s="34" t="s">
        <v>121</v>
      </c>
      <c r="BX436" s="34">
        <v>69.3</v>
      </c>
      <c r="BY436" s="34">
        <v>0.1</v>
      </c>
      <c r="BZ436" s="34">
        <v>0.02</v>
      </c>
      <c r="CA436" s="34">
        <v>3.49</v>
      </c>
      <c r="CB436" s="34">
        <v>0.09</v>
      </c>
      <c r="CC436" s="34">
        <v>0.65</v>
      </c>
      <c r="CD436" s="34">
        <v>151</v>
      </c>
      <c r="CE436" s="34">
        <v>2</v>
      </c>
      <c r="CF436" s="34">
        <v>12.1</v>
      </c>
      <c r="CG436" s="34">
        <v>42</v>
      </c>
      <c r="CH436" s="34">
        <v>70</v>
      </c>
      <c r="CI436" s="34">
        <v>1.8</v>
      </c>
      <c r="CJ436" s="34">
        <v>4.9000000000000004</v>
      </c>
      <c r="CK436" s="34">
        <v>0.74</v>
      </c>
      <c r="CL436" s="34">
        <v>4</v>
      </c>
      <c r="CM436" s="34">
        <v>1.25</v>
      </c>
      <c r="CN436" s="34">
        <v>0.43</v>
      </c>
      <c r="CO436" s="34">
        <v>1.5</v>
      </c>
      <c r="CP436" s="34">
        <v>0.28999999999999998</v>
      </c>
      <c r="CQ436" s="34">
        <v>1.94</v>
      </c>
      <c r="CR436" s="34">
        <v>0.46</v>
      </c>
      <c r="CS436" s="34">
        <v>1.38</v>
      </c>
      <c r="CT436" s="34">
        <v>0.21</v>
      </c>
      <c r="CU436" s="34">
        <v>1.5</v>
      </c>
      <c r="CV436" s="34">
        <v>0.21</v>
      </c>
      <c r="CW436" s="34">
        <v>20.610000000000003</v>
      </c>
    </row>
    <row r="437" spans="1:101" ht="14.25" customHeight="1" x14ac:dyDescent="0.35">
      <c r="A437" s="22" t="s">
        <v>3472</v>
      </c>
      <c r="B437" s="22" t="s">
        <v>469</v>
      </c>
      <c r="C437" s="22" t="s">
        <v>2343</v>
      </c>
      <c r="D437" s="22" t="s">
        <v>451</v>
      </c>
      <c r="F437" s="71">
        <v>42703</v>
      </c>
      <c r="G437" s="22" t="s">
        <v>1488</v>
      </c>
      <c r="H437" s="22">
        <v>34.96875</v>
      </c>
      <c r="I437" s="22">
        <v>-105.96556</v>
      </c>
      <c r="J437" s="22" t="s">
        <v>873</v>
      </c>
      <c r="K437" s="22" t="s">
        <v>1304</v>
      </c>
      <c r="L437" s="22" t="s">
        <v>878</v>
      </c>
      <c r="M437" s="22" t="s">
        <v>453</v>
      </c>
      <c r="Q437" s="22" t="s">
        <v>819</v>
      </c>
      <c r="W437" s="34">
        <v>72.209999999999994</v>
      </c>
      <c r="X437" s="34">
        <v>0.4</v>
      </c>
      <c r="Y437" s="34">
        <v>13.97</v>
      </c>
      <c r="Z437" s="34">
        <v>5.09</v>
      </c>
      <c r="AA437" s="34">
        <v>7.0000000000000007E-2</v>
      </c>
      <c r="AB437" s="34">
        <v>0.79</v>
      </c>
      <c r="AC437" s="34">
        <v>0.53</v>
      </c>
      <c r="AD437" s="34">
        <v>4.04</v>
      </c>
      <c r="AE437" s="34">
        <v>1.32</v>
      </c>
      <c r="AF437" s="34">
        <v>0.11</v>
      </c>
      <c r="AG437" s="34">
        <v>1.38</v>
      </c>
      <c r="AH437" s="34">
        <v>4.4999999999999998E-2</v>
      </c>
      <c r="AI437" s="34">
        <v>5.0000000000000001E-3</v>
      </c>
      <c r="AM437" s="34">
        <v>0.01</v>
      </c>
      <c r="AN437" s="34">
        <v>3.6644462947543713E-2</v>
      </c>
      <c r="AO437" s="34">
        <f t="shared" si="37"/>
        <v>100.00664446294755</v>
      </c>
      <c r="AV437" s="34" t="s">
        <v>82</v>
      </c>
      <c r="AW437" s="34">
        <v>22.3</v>
      </c>
      <c r="AY437" s="34">
        <v>384</v>
      </c>
      <c r="BA437" s="34" t="s">
        <v>120</v>
      </c>
      <c r="BC437" s="34">
        <v>2.7</v>
      </c>
      <c r="BD437" s="34">
        <v>3</v>
      </c>
      <c r="BE437" s="34" t="s">
        <v>84</v>
      </c>
      <c r="BF437" s="34">
        <v>1.05</v>
      </c>
      <c r="BG437" s="34">
        <v>3</v>
      </c>
      <c r="BH437" s="34">
        <v>14.3</v>
      </c>
      <c r="BI437" s="34" t="s">
        <v>83</v>
      </c>
      <c r="BJ437" s="34">
        <v>2.5</v>
      </c>
      <c r="BK437" s="34" t="s">
        <v>145</v>
      </c>
      <c r="BL437" s="34">
        <v>3.3000000000000002E-2</v>
      </c>
      <c r="BM437" s="34">
        <v>30</v>
      </c>
      <c r="BN437" s="34">
        <v>1</v>
      </c>
      <c r="BO437" s="34">
        <v>4.5999999999999996</v>
      </c>
      <c r="BP437" s="34">
        <v>2</v>
      </c>
      <c r="BQ437" s="34">
        <v>15</v>
      </c>
      <c r="BR437" s="34">
        <v>37.1</v>
      </c>
      <c r="BS437" s="34" t="s">
        <v>134</v>
      </c>
      <c r="BT437" s="34">
        <v>0.23</v>
      </c>
      <c r="BU437" s="34">
        <v>6.8</v>
      </c>
      <c r="BV437" s="34">
        <v>0.2</v>
      </c>
      <c r="BW437" s="34">
        <v>1</v>
      </c>
      <c r="BX437" s="34">
        <v>52</v>
      </c>
      <c r="BY437" s="34">
        <v>0.2</v>
      </c>
      <c r="BZ437" s="34">
        <v>0.05</v>
      </c>
      <c r="CA437" s="34">
        <v>3.34</v>
      </c>
      <c r="CB437" s="34">
        <v>0.19</v>
      </c>
      <c r="CC437" s="34">
        <v>1.1100000000000001</v>
      </c>
      <c r="CD437" s="34">
        <v>11</v>
      </c>
      <c r="CE437" s="34">
        <v>5</v>
      </c>
      <c r="CF437" s="34">
        <v>12.4</v>
      </c>
      <c r="CG437" s="34">
        <v>80</v>
      </c>
      <c r="CH437" s="34">
        <v>1595</v>
      </c>
      <c r="CI437" s="34">
        <v>1.2</v>
      </c>
      <c r="CJ437" s="34">
        <v>3.4</v>
      </c>
      <c r="CK437" s="34">
        <v>0.47</v>
      </c>
      <c r="CL437" s="34">
        <v>2.1</v>
      </c>
      <c r="CM437" s="34">
        <v>0.86</v>
      </c>
      <c r="CN437" s="34">
        <v>0.24</v>
      </c>
      <c r="CO437" s="34">
        <v>1.1000000000000001</v>
      </c>
      <c r="CP437" s="34">
        <v>0.23</v>
      </c>
      <c r="CQ437" s="34">
        <v>2</v>
      </c>
      <c r="CR437" s="34">
        <v>0.54</v>
      </c>
      <c r="CS437" s="34">
        <v>1.9</v>
      </c>
      <c r="CT437" s="34">
        <v>0.31</v>
      </c>
      <c r="CU437" s="34">
        <v>2.56</v>
      </c>
      <c r="CV437" s="34">
        <v>0.41</v>
      </c>
      <c r="CW437" s="34">
        <v>17.32</v>
      </c>
    </row>
    <row r="438" spans="1:101" ht="14.25" customHeight="1" x14ac:dyDescent="0.35">
      <c r="A438" s="22" t="s">
        <v>3473</v>
      </c>
      <c r="B438" s="22" t="s">
        <v>469</v>
      </c>
      <c r="C438" s="22" t="s">
        <v>2343</v>
      </c>
      <c r="D438" s="22" t="s">
        <v>451</v>
      </c>
      <c r="F438" s="71">
        <v>42703</v>
      </c>
      <c r="G438" s="22" t="s">
        <v>1488</v>
      </c>
      <c r="H438" s="22">
        <v>34.968089999999997</v>
      </c>
      <c r="I438" s="22">
        <v>-105.961</v>
      </c>
      <c r="J438" s="22" t="s">
        <v>873</v>
      </c>
      <c r="K438" s="22" t="s">
        <v>1304</v>
      </c>
      <c r="L438" s="22" t="s">
        <v>878</v>
      </c>
      <c r="M438" s="22" t="s">
        <v>452</v>
      </c>
      <c r="Q438" s="22" t="s">
        <v>819</v>
      </c>
      <c r="W438" s="34">
        <v>46.9</v>
      </c>
      <c r="X438" s="34">
        <v>0.35</v>
      </c>
      <c r="Y438" s="34">
        <v>14.82</v>
      </c>
      <c r="Z438" s="34">
        <v>8.14</v>
      </c>
      <c r="AA438" s="34">
        <v>0.12</v>
      </c>
      <c r="AB438" s="34">
        <v>4.5199999999999996</v>
      </c>
      <c r="AC438" s="34">
        <v>13.25</v>
      </c>
      <c r="AD438" s="34">
        <v>2.06</v>
      </c>
      <c r="AE438" s="34">
        <v>0.81</v>
      </c>
      <c r="AF438" s="34">
        <v>0.04</v>
      </c>
      <c r="AG438" s="34">
        <v>8.98</v>
      </c>
      <c r="AH438" s="34">
        <v>5.5E-2</v>
      </c>
      <c r="AI438" s="34">
        <v>5.0000000000000001E-3</v>
      </c>
      <c r="AM438" s="34">
        <v>1.76</v>
      </c>
      <c r="AN438" s="34">
        <v>6.4494254787676937</v>
      </c>
      <c r="AO438" s="34">
        <f t="shared" si="37"/>
        <v>108.25942547876772</v>
      </c>
      <c r="AV438" s="34" t="s">
        <v>82</v>
      </c>
      <c r="AW438" s="34">
        <v>6.6</v>
      </c>
      <c r="AY438" s="34">
        <v>147.5</v>
      </c>
      <c r="BA438" s="34" t="s">
        <v>120</v>
      </c>
      <c r="BC438" s="34">
        <v>0.6</v>
      </c>
      <c r="BD438" s="34">
        <v>34</v>
      </c>
      <c r="BE438" s="34">
        <v>220</v>
      </c>
      <c r="BF438" s="34">
        <v>3.38</v>
      </c>
      <c r="BG438" s="34">
        <v>53</v>
      </c>
      <c r="BH438" s="34">
        <v>11.7</v>
      </c>
      <c r="BI438" s="34" t="s">
        <v>83</v>
      </c>
      <c r="BJ438" s="34">
        <v>0.7</v>
      </c>
      <c r="BK438" s="34" t="s">
        <v>145</v>
      </c>
      <c r="BL438" s="34">
        <v>0.01</v>
      </c>
      <c r="BM438" s="34">
        <v>30</v>
      </c>
      <c r="BN438" s="34" t="s">
        <v>121</v>
      </c>
      <c r="BO438" s="34">
        <v>1.9</v>
      </c>
      <c r="BP438" s="34">
        <v>103</v>
      </c>
      <c r="BQ438" s="34">
        <v>2</v>
      </c>
      <c r="BR438" s="34">
        <v>30</v>
      </c>
      <c r="BS438" s="34" t="s">
        <v>134</v>
      </c>
      <c r="BT438" s="34">
        <v>0.21</v>
      </c>
      <c r="BU438" s="34">
        <v>8</v>
      </c>
      <c r="BV438" s="34" t="s">
        <v>124</v>
      </c>
      <c r="BW438" s="34" t="s">
        <v>121</v>
      </c>
      <c r="BX438" s="34">
        <v>119</v>
      </c>
      <c r="BY438" s="34">
        <v>0.1</v>
      </c>
      <c r="BZ438" s="34">
        <v>0.03</v>
      </c>
      <c r="CA438" s="34">
        <v>1.9</v>
      </c>
      <c r="CB438" s="34">
        <v>0.02</v>
      </c>
      <c r="CC438" s="34">
        <v>0.22</v>
      </c>
      <c r="CD438" s="34">
        <v>101</v>
      </c>
      <c r="CE438" s="34">
        <v>7</v>
      </c>
      <c r="CF438" s="34">
        <v>7.9</v>
      </c>
      <c r="CG438" s="34">
        <v>21</v>
      </c>
      <c r="CH438" s="34">
        <v>75</v>
      </c>
      <c r="CI438" s="34">
        <v>1.8</v>
      </c>
      <c r="CJ438" s="34">
        <v>4.5</v>
      </c>
      <c r="CK438" s="34">
        <v>0.62</v>
      </c>
      <c r="CL438" s="34">
        <v>3</v>
      </c>
      <c r="CM438" s="34">
        <v>0.96</v>
      </c>
      <c r="CN438" s="34">
        <v>0.36</v>
      </c>
      <c r="CO438" s="34">
        <v>1.24</v>
      </c>
      <c r="CP438" s="34">
        <v>0.22</v>
      </c>
      <c r="CQ438" s="34">
        <v>1.44</v>
      </c>
      <c r="CR438" s="34">
        <v>0.32</v>
      </c>
      <c r="CS438" s="34">
        <v>0.91</v>
      </c>
      <c r="CT438" s="34">
        <v>0.13</v>
      </c>
      <c r="CU438" s="34">
        <v>0.93</v>
      </c>
      <c r="CV438" s="34">
        <v>0.15</v>
      </c>
      <c r="CW438" s="34">
        <v>16.579999999999998</v>
      </c>
    </row>
    <row r="439" spans="1:101" ht="14.25" customHeight="1" x14ac:dyDescent="0.35">
      <c r="A439" s="22" t="s">
        <v>3474</v>
      </c>
      <c r="B439" s="22" t="s">
        <v>469</v>
      </c>
      <c r="C439" s="22" t="s">
        <v>2343</v>
      </c>
      <c r="D439" s="22" t="s">
        <v>451</v>
      </c>
      <c r="F439" s="71">
        <v>42703</v>
      </c>
      <c r="G439" s="22" t="s">
        <v>1488</v>
      </c>
      <c r="H439" s="22">
        <v>34.966909999999999</v>
      </c>
      <c r="I439" s="22">
        <v>-105.96123</v>
      </c>
      <c r="J439" s="22" t="s">
        <v>873</v>
      </c>
      <c r="K439" s="22" t="s">
        <v>1304</v>
      </c>
      <c r="L439" s="22" t="s">
        <v>878</v>
      </c>
      <c r="M439" s="22" t="s">
        <v>454</v>
      </c>
      <c r="Q439" s="22" t="s">
        <v>819</v>
      </c>
      <c r="W439" s="34">
        <v>75.260000000000005</v>
      </c>
      <c r="X439" s="34">
        <v>0.13</v>
      </c>
      <c r="Y439" s="34">
        <v>11.61</v>
      </c>
      <c r="Z439" s="34">
        <v>1.61</v>
      </c>
      <c r="AA439" s="34">
        <v>0.06</v>
      </c>
      <c r="AB439" s="34">
        <v>0.5</v>
      </c>
      <c r="AC439" s="34">
        <v>2.64</v>
      </c>
      <c r="AD439" s="34">
        <v>2.76</v>
      </c>
      <c r="AE439" s="34">
        <v>2.4</v>
      </c>
      <c r="AF439" s="34">
        <v>0.02</v>
      </c>
      <c r="AG439" s="34">
        <v>2.92</v>
      </c>
      <c r="AH439" s="34">
        <v>7.4999999999999997E-2</v>
      </c>
      <c r="AI439" s="34">
        <v>0.01</v>
      </c>
      <c r="AM439" s="34">
        <v>0.55000000000000004</v>
      </c>
      <c r="AN439" s="34">
        <v>2.0154454621149043</v>
      </c>
      <c r="AO439" s="34">
        <f t="shared" si="37"/>
        <v>102.56044546211493</v>
      </c>
      <c r="AV439" s="34" t="s">
        <v>82</v>
      </c>
      <c r="AW439" s="34">
        <v>11.4</v>
      </c>
      <c r="AY439" s="34">
        <v>405</v>
      </c>
      <c r="BA439" s="34">
        <v>0.01</v>
      </c>
      <c r="BC439" s="34" t="s">
        <v>82</v>
      </c>
      <c r="BD439" s="34">
        <v>2</v>
      </c>
      <c r="BE439" s="34">
        <v>10</v>
      </c>
      <c r="BF439" s="34">
        <v>3</v>
      </c>
      <c r="BG439" s="34">
        <v>11</v>
      </c>
      <c r="BH439" s="34">
        <v>13.9</v>
      </c>
      <c r="BI439" s="34" t="s">
        <v>83</v>
      </c>
      <c r="BJ439" s="34">
        <v>4.9000000000000004</v>
      </c>
      <c r="BK439" s="34" t="s">
        <v>145</v>
      </c>
      <c r="BL439" s="34">
        <v>2.8000000000000001E-2</v>
      </c>
      <c r="BM439" s="34">
        <v>10</v>
      </c>
      <c r="BN439" s="34">
        <v>1</v>
      </c>
      <c r="BO439" s="34">
        <v>8.9</v>
      </c>
      <c r="BP439" s="34">
        <v>1</v>
      </c>
      <c r="BQ439" s="34">
        <v>3</v>
      </c>
      <c r="BR439" s="34">
        <v>89.7</v>
      </c>
      <c r="BS439" s="34" t="s">
        <v>134</v>
      </c>
      <c r="BT439" s="34">
        <v>0.24</v>
      </c>
      <c r="BU439" s="34">
        <v>3.7</v>
      </c>
      <c r="BV439" s="34" t="s">
        <v>124</v>
      </c>
      <c r="BW439" s="34">
        <v>1</v>
      </c>
      <c r="BX439" s="34">
        <v>45.5</v>
      </c>
      <c r="BY439" s="34">
        <v>0.3</v>
      </c>
      <c r="BZ439" s="34">
        <v>0.01</v>
      </c>
      <c r="CA439" s="34">
        <v>6.56</v>
      </c>
      <c r="CB439" s="34">
        <v>0.06</v>
      </c>
      <c r="CC439" s="34">
        <v>0.99</v>
      </c>
      <c r="CD439" s="34">
        <v>9</v>
      </c>
      <c r="CE439" s="34">
        <v>5</v>
      </c>
      <c r="CF439" s="34">
        <v>42.7</v>
      </c>
      <c r="CG439" s="34">
        <v>164</v>
      </c>
      <c r="CH439" s="34">
        <v>28</v>
      </c>
      <c r="CI439" s="34">
        <v>8.9</v>
      </c>
      <c r="CJ439" s="34">
        <v>24.1</v>
      </c>
      <c r="CK439" s="34">
        <v>3.5</v>
      </c>
      <c r="CL439" s="34">
        <v>16.600000000000001</v>
      </c>
      <c r="CM439" s="34">
        <v>4.37</v>
      </c>
      <c r="CN439" s="34">
        <v>0.73</v>
      </c>
      <c r="CO439" s="34">
        <v>5.04</v>
      </c>
      <c r="CP439" s="34">
        <v>0.93</v>
      </c>
      <c r="CQ439" s="34">
        <v>6.66</v>
      </c>
      <c r="CR439" s="34">
        <v>1.51</v>
      </c>
      <c r="CS439" s="34">
        <v>4.88</v>
      </c>
      <c r="CT439" s="34">
        <v>0.8</v>
      </c>
      <c r="CU439" s="34">
        <v>5.32</v>
      </c>
      <c r="CV439" s="34">
        <v>0.86</v>
      </c>
      <c r="CW439" s="34">
        <v>84.2</v>
      </c>
    </row>
    <row r="440" spans="1:101" ht="14.25" customHeight="1" x14ac:dyDescent="0.35">
      <c r="A440" s="22" t="s">
        <v>3475</v>
      </c>
      <c r="B440" s="22" t="s">
        <v>469</v>
      </c>
      <c r="C440" s="22" t="s">
        <v>2343</v>
      </c>
      <c r="D440" s="22" t="s">
        <v>451</v>
      </c>
      <c r="F440" s="71">
        <v>42703</v>
      </c>
      <c r="G440" s="22" t="s">
        <v>1488</v>
      </c>
      <c r="H440" s="22">
        <v>34.968727999999999</v>
      </c>
      <c r="I440" s="22">
        <v>-105.966295</v>
      </c>
      <c r="J440" s="22" t="s">
        <v>873</v>
      </c>
      <c r="K440" s="22" t="s">
        <v>1304</v>
      </c>
      <c r="L440" s="22" t="s">
        <v>878</v>
      </c>
      <c r="M440" s="22" t="s">
        <v>449</v>
      </c>
      <c r="Q440" s="22" t="s">
        <v>819</v>
      </c>
      <c r="W440" s="34">
        <v>60.12</v>
      </c>
      <c r="X440" s="34">
        <v>0.44</v>
      </c>
      <c r="Y440" s="34">
        <v>17.75</v>
      </c>
      <c r="Z440" s="34">
        <v>2.17</v>
      </c>
      <c r="AA440" s="34">
        <v>0.01</v>
      </c>
      <c r="AB440" s="34">
        <v>7.0000000000000007E-2</v>
      </c>
      <c r="AC440" s="34">
        <v>1.91</v>
      </c>
      <c r="AD440" s="34">
        <v>0.09</v>
      </c>
      <c r="AE440" s="34">
        <v>15.406644462947554</v>
      </c>
      <c r="AF440" s="34">
        <v>0.17</v>
      </c>
      <c r="AG440" s="34">
        <v>1.2</v>
      </c>
      <c r="AH440" s="34">
        <v>1.24</v>
      </c>
      <c r="AI440" s="34">
        <v>5.0000000000000001E-3</v>
      </c>
      <c r="AM440" s="34">
        <v>0.01</v>
      </c>
      <c r="AN440" s="34">
        <v>3.6644462947543713E-2</v>
      </c>
      <c r="AO440" s="34">
        <f t="shared" si="37"/>
        <v>100.62828892589511</v>
      </c>
      <c r="AV440" s="34" t="s">
        <v>82</v>
      </c>
      <c r="AW440" s="34">
        <v>18.3</v>
      </c>
      <c r="AY440" s="34">
        <v>614</v>
      </c>
      <c r="BA440" s="34" t="s">
        <v>120</v>
      </c>
      <c r="BC440" s="34" t="s">
        <v>82</v>
      </c>
      <c r="BD440" s="34">
        <v>1</v>
      </c>
      <c r="BE440" s="34">
        <v>10</v>
      </c>
      <c r="BF440" s="34">
        <v>1.45</v>
      </c>
      <c r="BG440" s="34">
        <v>3</v>
      </c>
      <c r="BH440" s="34">
        <v>23.9</v>
      </c>
      <c r="BI440" s="34" t="s">
        <v>83</v>
      </c>
      <c r="BJ440" s="34">
        <v>17.399999999999999</v>
      </c>
      <c r="BK440" s="34" t="s">
        <v>145</v>
      </c>
      <c r="BL440" s="34">
        <v>6.6000000000000003E-2</v>
      </c>
      <c r="BM440" s="34">
        <v>10</v>
      </c>
      <c r="BN440" s="34" t="s">
        <v>121</v>
      </c>
      <c r="BO440" s="34">
        <v>273</v>
      </c>
      <c r="BP440" s="34">
        <v>2</v>
      </c>
      <c r="BQ440" s="34">
        <v>12</v>
      </c>
      <c r="BR440" s="34">
        <v>824</v>
      </c>
      <c r="BS440" s="34" t="s">
        <v>134</v>
      </c>
      <c r="BT440" s="34">
        <v>0.93</v>
      </c>
      <c r="BU440" s="34">
        <v>2.6</v>
      </c>
      <c r="BV440" s="34" t="s">
        <v>124</v>
      </c>
      <c r="BW440" s="34">
        <v>5</v>
      </c>
      <c r="BX440" s="34">
        <v>310</v>
      </c>
      <c r="BY440" s="34">
        <v>21.4</v>
      </c>
      <c r="BZ440" s="34">
        <v>0.01</v>
      </c>
      <c r="CA440" s="34">
        <v>193</v>
      </c>
      <c r="CB440" s="34">
        <v>0.62</v>
      </c>
      <c r="CC440" s="34">
        <v>6.7</v>
      </c>
      <c r="CD440" s="34">
        <v>29</v>
      </c>
      <c r="CE440" s="34">
        <v>15</v>
      </c>
      <c r="CF440" s="34">
        <v>55.3</v>
      </c>
      <c r="CG440" s="34">
        <v>883</v>
      </c>
      <c r="CH440" s="34">
        <v>262</v>
      </c>
      <c r="CI440" s="34">
        <v>179.5</v>
      </c>
      <c r="CJ440" s="34">
        <v>356</v>
      </c>
      <c r="CK440" s="34">
        <v>34.4</v>
      </c>
      <c r="CL440" s="34">
        <v>109</v>
      </c>
      <c r="CM440" s="34">
        <v>15.55</v>
      </c>
      <c r="CN440" s="34">
        <v>2.52</v>
      </c>
      <c r="CO440" s="34">
        <v>9.3000000000000007</v>
      </c>
      <c r="CP440" s="34">
        <v>1.65</v>
      </c>
      <c r="CQ440" s="34">
        <v>10.1</v>
      </c>
      <c r="CR440" s="34">
        <v>2.11</v>
      </c>
      <c r="CS440" s="34">
        <v>7.28</v>
      </c>
      <c r="CT440" s="34">
        <v>1.34</v>
      </c>
      <c r="CU440" s="34">
        <v>10.45</v>
      </c>
      <c r="CV440" s="34">
        <v>1.64</v>
      </c>
      <c r="CW440" s="34">
        <v>740.83999999999992</v>
      </c>
    </row>
    <row r="441" spans="1:101" ht="14.25" customHeight="1" x14ac:dyDescent="0.35">
      <c r="A441" s="22" t="s">
        <v>3476</v>
      </c>
      <c r="B441" s="22" t="s">
        <v>469</v>
      </c>
      <c r="C441" s="22" t="s">
        <v>2343</v>
      </c>
      <c r="D441" s="22" t="s">
        <v>451</v>
      </c>
      <c r="F441" s="71">
        <v>42703</v>
      </c>
      <c r="G441" s="22" t="s">
        <v>1488</v>
      </c>
      <c r="H441" s="22">
        <v>34.968730000000001</v>
      </c>
      <c r="I441" s="22">
        <v>-105.96629</v>
      </c>
      <c r="J441" s="22" t="s">
        <v>873</v>
      </c>
      <c r="K441" s="22" t="s">
        <v>1304</v>
      </c>
      <c r="L441" s="22" t="s">
        <v>878</v>
      </c>
      <c r="M441" s="22" t="s">
        <v>449</v>
      </c>
      <c r="Q441" s="22" t="s">
        <v>819</v>
      </c>
      <c r="W441" s="34">
        <v>60.32</v>
      </c>
      <c r="X441" s="34">
        <v>0.1</v>
      </c>
      <c r="Y441" s="34">
        <v>17.64</v>
      </c>
      <c r="Z441" s="34">
        <v>2.67</v>
      </c>
      <c r="AA441" s="34">
        <v>0.01</v>
      </c>
      <c r="AB441" s="34">
        <v>0.15</v>
      </c>
      <c r="AC441" s="34">
        <v>0.66</v>
      </c>
      <c r="AD441" s="34">
        <v>0.09</v>
      </c>
      <c r="AE441" s="34">
        <v>17.028288925895083</v>
      </c>
      <c r="AF441" s="34">
        <v>0.25</v>
      </c>
      <c r="AG441" s="34">
        <v>2.0299999999999998</v>
      </c>
      <c r="AH441" s="34">
        <v>0.40500000000000003</v>
      </c>
      <c r="AI441" s="34">
        <v>0.42</v>
      </c>
      <c r="AM441" s="34">
        <v>0.02</v>
      </c>
      <c r="AN441" s="34">
        <v>7.3288925895087426E-2</v>
      </c>
      <c r="AO441" s="34">
        <f t="shared" si="37"/>
        <v>101.86657785179018</v>
      </c>
      <c r="AV441" s="34">
        <v>1.4</v>
      </c>
      <c r="AW441" s="34" t="s">
        <v>140</v>
      </c>
      <c r="AY441" s="34">
        <v>451</v>
      </c>
      <c r="BA441" s="34">
        <v>0.17</v>
      </c>
      <c r="BC441" s="34">
        <v>4.5999999999999996</v>
      </c>
      <c r="BD441" s="34" t="s">
        <v>121</v>
      </c>
      <c r="BE441" s="34">
        <v>10</v>
      </c>
      <c r="BF441" s="34">
        <v>1.78</v>
      </c>
      <c r="BG441" s="34">
        <v>19</v>
      </c>
      <c r="BH441" s="34">
        <v>34</v>
      </c>
      <c r="BI441" s="34" t="s">
        <v>83</v>
      </c>
      <c r="BJ441" s="34">
        <v>42.3</v>
      </c>
      <c r="BK441" s="34">
        <v>1.2E-2</v>
      </c>
      <c r="BL441" s="34">
        <v>0.111</v>
      </c>
      <c r="BM441" s="34">
        <v>30</v>
      </c>
      <c r="BN441" s="34">
        <v>12</v>
      </c>
      <c r="BO441" s="34">
        <v>302</v>
      </c>
      <c r="BP441" s="34" t="s">
        <v>121</v>
      </c>
      <c r="BQ441" s="34">
        <v>423</v>
      </c>
      <c r="BR441" s="34">
        <v>854</v>
      </c>
      <c r="BS441" s="34">
        <v>1E-3</v>
      </c>
      <c r="BT441" s="34">
        <v>10.55</v>
      </c>
      <c r="BU441" s="34">
        <v>6.2</v>
      </c>
      <c r="BV441" s="34">
        <v>1.3</v>
      </c>
      <c r="BW441" s="34">
        <v>18</v>
      </c>
      <c r="BX441" s="34">
        <v>686</v>
      </c>
      <c r="BY441" s="34">
        <v>31.6</v>
      </c>
      <c r="BZ441" s="34">
        <v>0.15</v>
      </c>
      <c r="CA441" s="34">
        <v>885</v>
      </c>
      <c r="CB441" s="34">
        <v>1.37</v>
      </c>
      <c r="CC441" s="34">
        <v>64.599999999999994</v>
      </c>
      <c r="CD441" s="34">
        <v>38</v>
      </c>
      <c r="CE441" s="34">
        <v>13</v>
      </c>
      <c r="CF441" s="34">
        <v>238</v>
      </c>
      <c r="CG441" s="34">
        <v>1970</v>
      </c>
      <c r="CH441" s="34">
        <v>141</v>
      </c>
      <c r="CI441" s="34">
        <v>176.5</v>
      </c>
      <c r="CJ441" s="34">
        <v>371</v>
      </c>
      <c r="CK441" s="34">
        <v>37.5</v>
      </c>
      <c r="CL441" s="34">
        <v>116.5</v>
      </c>
      <c r="CM441" s="34">
        <v>19.100000000000001</v>
      </c>
      <c r="CN441" s="34">
        <v>3.4</v>
      </c>
      <c r="CO441" s="34">
        <v>17.55</v>
      </c>
      <c r="CP441" s="34">
        <v>4.26</v>
      </c>
      <c r="CQ441" s="34">
        <v>33.6</v>
      </c>
      <c r="CR441" s="34">
        <v>8.25</v>
      </c>
      <c r="CS441" s="34">
        <v>30.3</v>
      </c>
      <c r="CT441" s="34">
        <v>6</v>
      </c>
      <c r="CU441" s="34">
        <v>47.5</v>
      </c>
      <c r="CV441" s="34">
        <v>7.38</v>
      </c>
      <c r="CW441" s="34">
        <v>878.83999999999992</v>
      </c>
    </row>
    <row r="442" spans="1:101" ht="14.25" customHeight="1" x14ac:dyDescent="0.35">
      <c r="A442" s="22" t="s">
        <v>3477</v>
      </c>
      <c r="B442" s="22" t="s">
        <v>469</v>
      </c>
      <c r="C442" s="22" t="s">
        <v>2343</v>
      </c>
      <c r="D442" s="22" t="s">
        <v>451</v>
      </c>
      <c r="F442" s="71">
        <v>42703</v>
      </c>
      <c r="G442" s="22" t="s">
        <v>1488</v>
      </c>
      <c r="H442" s="22">
        <v>34.968730000000001</v>
      </c>
      <c r="I442" s="22">
        <v>-105.96629</v>
      </c>
      <c r="J442" s="22" t="s">
        <v>873</v>
      </c>
      <c r="K442" s="22" t="s">
        <v>1304</v>
      </c>
      <c r="L442" s="22" t="s">
        <v>878</v>
      </c>
      <c r="M442" s="22" t="s">
        <v>449</v>
      </c>
      <c r="Q442" s="22" t="s">
        <v>819</v>
      </c>
      <c r="W442" s="34">
        <v>60.84</v>
      </c>
      <c r="X442" s="34">
        <v>0.12</v>
      </c>
      <c r="Y442" s="34">
        <v>17.850000000000001</v>
      </c>
      <c r="Z442" s="34">
        <v>1.28</v>
      </c>
      <c r="AA442" s="34">
        <v>0.01</v>
      </c>
      <c r="AB442" s="34">
        <v>0.2</v>
      </c>
      <c r="AC442" s="34">
        <v>1.99</v>
      </c>
      <c r="AD442" s="34">
        <v>0.09</v>
      </c>
      <c r="AE442" s="34">
        <v>16.028288925895083</v>
      </c>
      <c r="AF442" s="34">
        <v>0.19</v>
      </c>
      <c r="AG442" s="34">
        <v>1.22</v>
      </c>
      <c r="AH442" s="34">
        <v>1.2450000000000001</v>
      </c>
      <c r="AI442" s="34">
        <v>0.02</v>
      </c>
      <c r="AM442" s="34">
        <v>0.02</v>
      </c>
      <c r="AN442" s="34">
        <v>7.3288925895087426E-2</v>
      </c>
      <c r="AO442" s="34">
        <f t="shared" si="37"/>
        <v>101.17657785179017</v>
      </c>
      <c r="AV442" s="34">
        <v>1.9</v>
      </c>
      <c r="AW442" s="34" t="s">
        <v>140</v>
      </c>
      <c r="AY442" s="34">
        <v>299</v>
      </c>
      <c r="BA442" s="34">
        <v>0.08</v>
      </c>
      <c r="BC442" s="34">
        <v>11.9</v>
      </c>
      <c r="BD442" s="34" t="s">
        <v>121</v>
      </c>
      <c r="BE442" s="34">
        <v>10</v>
      </c>
      <c r="BF442" s="34">
        <v>1.51</v>
      </c>
      <c r="BG442" s="34">
        <v>12</v>
      </c>
      <c r="BH442" s="34">
        <v>32.200000000000003</v>
      </c>
      <c r="BI442" s="34" t="s">
        <v>83</v>
      </c>
      <c r="BJ442" s="34">
        <v>30.9</v>
      </c>
      <c r="BK442" s="34" t="s">
        <v>145</v>
      </c>
      <c r="BL442" s="34">
        <v>0.108</v>
      </c>
      <c r="BM442" s="34">
        <v>10</v>
      </c>
      <c r="BN442" s="34">
        <v>2</v>
      </c>
      <c r="BO442" s="34">
        <v>428</v>
      </c>
      <c r="BP442" s="34">
        <v>2</v>
      </c>
      <c r="BQ442" s="34">
        <v>305</v>
      </c>
      <c r="BR442" s="34">
        <v>836</v>
      </c>
      <c r="BS442" s="34">
        <v>1E-3</v>
      </c>
      <c r="BT442" s="34">
        <v>13.2</v>
      </c>
      <c r="BU442" s="34">
        <v>7.6</v>
      </c>
      <c r="BV442" s="34">
        <v>0.7</v>
      </c>
      <c r="BW442" s="34">
        <v>18</v>
      </c>
      <c r="BX442" s="34">
        <v>513</v>
      </c>
      <c r="BY442" s="34">
        <v>39.200000000000003</v>
      </c>
      <c r="BZ442" s="34">
        <v>0.05</v>
      </c>
      <c r="CA442" s="34">
        <v>776</v>
      </c>
      <c r="CB442" s="34">
        <v>1.1599999999999999</v>
      </c>
      <c r="CC442" s="34">
        <v>58.8</v>
      </c>
      <c r="CD442" s="34">
        <v>52</v>
      </c>
      <c r="CE442" s="34">
        <v>18</v>
      </c>
      <c r="CF442" s="34">
        <v>130.5</v>
      </c>
      <c r="CG442" s="34">
        <v>1450</v>
      </c>
      <c r="CH442" s="34">
        <v>464</v>
      </c>
      <c r="CI442" s="34">
        <v>154.5</v>
      </c>
      <c r="CJ442" s="34">
        <v>309</v>
      </c>
      <c r="CK442" s="34">
        <v>30.1</v>
      </c>
      <c r="CL442" s="34">
        <v>92.9</v>
      </c>
      <c r="CM442" s="34">
        <v>16.55</v>
      </c>
      <c r="CN442" s="34">
        <v>2.88</v>
      </c>
      <c r="CO442" s="34">
        <v>14.75</v>
      </c>
      <c r="CP442" s="34">
        <v>2.89</v>
      </c>
      <c r="CQ442" s="34">
        <v>19.649999999999999</v>
      </c>
      <c r="CR442" s="34">
        <v>4.6900000000000004</v>
      </c>
      <c r="CS442" s="34">
        <v>17</v>
      </c>
      <c r="CT442" s="34">
        <v>3.37</v>
      </c>
      <c r="CU442" s="34">
        <v>29</v>
      </c>
      <c r="CV442" s="34">
        <v>4.5999999999999996</v>
      </c>
      <c r="CW442" s="34">
        <v>701.88</v>
      </c>
    </row>
    <row r="443" spans="1:101" ht="14.25" customHeight="1" x14ac:dyDescent="0.35">
      <c r="A443" s="22" t="s">
        <v>3478</v>
      </c>
      <c r="B443" s="22" t="s">
        <v>469</v>
      </c>
      <c r="C443" s="22" t="s">
        <v>2343</v>
      </c>
      <c r="D443" s="22" t="s">
        <v>451</v>
      </c>
      <c r="F443" s="71">
        <v>42703</v>
      </c>
      <c r="G443" s="22" t="s">
        <v>1488</v>
      </c>
      <c r="H443" s="22">
        <v>34.964860000000002</v>
      </c>
      <c r="I443" s="22">
        <v>-105.96123</v>
      </c>
      <c r="J443" s="22" t="s">
        <v>873</v>
      </c>
      <c r="K443" s="22" t="s">
        <v>1304</v>
      </c>
      <c r="L443" s="22" t="s">
        <v>878</v>
      </c>
      <c r="M443" s="22" t="s">
        <v>449</v>
      </c>
      <c r="Q443" s="22" t="s">
        <v>819</v>
      </c>
      <c r="W443" s="34">
        <v>59.58</v>
      </c>
      <c r="X443" s="34">
        <v>0.25</v>
      </c>
      <c r="Y443" s="34">
        <v>17.46</v>
      </c>
      <c r="Z443" s="34">
        <v>1.43</v>
      </c>
      <c r="AA443" s="34">
        <v>0.01</v>
      </c>
      <c r="AB443" s="34">
        <v>0.23</v>
      </c>
      <c r="AC443" s="34">
        <v>3.49</v>
      </c>
      <c r="AD443" s="34">
        <v>0.09</v>
      </c>
      <c r="AE443" s="34">
        <v>15.648288925895088</v>
      </c>
      <c r="AF443" s="34">
        <v>0.16</v>
      </c>
      <c r="AG443" s="34">
        <v>1.76</v>
      </c>
      <c r="AH443" s="34">
        <v>2.2000000000000002</v>
      </c>
      <c r="AI443" s="34">
        <v>0.02</v>
      </c>
      <c r="AM443" s="34">
        <v>0.02</v>
      </c>
      <c r="AN443" s="34">
        <v>7.3288925895087426E-2</v>
      </c>
      <c r="AO443" s="34">
        <f t="shared" si="37"/>
        <v>102.42157785179018</v>
      </c>
      <c r="AV443" s="34">
        <v>2.2999999999999998</v>
      </c>
      <c r="AW443" s="34" t="s">
        <v>140</v>
      </c>
      <c r="AY443" s="34">
        <v>358</v>
      </c>
      <c r="BA443" s="34">
        <v>0.08</v>
      </c>
      <c r="BC443" s="34">
        <v>14.4</v>
      </c>
      <c r="BD443" s="34" t="s">
        <v>121</v>
      </c>
      <c r="BE443" s="34">
        <v>10</v>
      </c>
      <c r="BF443" s="34">
        <v>2.19</v>
      </c>
      <c r="BG443" s="34">
        <v>15</v>
      </c>
      <c r="BH443" s="34">
        <v>29.4</v>
      </c>
      <c r="BI443" s="34" t="s">
        <v>83</v>
      </c>
      <c r="BJ443" s="34">
        <v>22.8</v>
      </c>
      <c r="BK443" s="34" t="s">
        <v>145</v>
      </c>
      <c r="BL443" s="34">
        <v>7.9000000000000001E-2</v>
      </c>
      <c r="BM443" s="34" t="s">
        <v>84</v>
      </c>
      <c r="BN443" s="34">
        <v>2</v>
      </c>
      <c r="BO443" s="34">
        <v>398</v>
      </c>
      <c r="BP443" s="34">
        <v>1</v>
      </c>
      <c r="BQ443" s="34">
        <v>187</v>
      </c>
      <c r="BR443" s="34">
        <v>822</v>
      </c>
      <c r="BS443" s="34" t="s">
        <v>134</v>
      </c>
      <c r="BT443" s="34">
        <v>13.45</v>
      </c>
      <c r="BU443" s="34">
        <v>6.1</v>
      </c>
      <c r="BV443" s="34">
        <v>0.4</v>
      </c>
      <c r="BW443" s="34">
        <v>20</v>
      </c>
      <c r="BX443" s="34">
        <v>395</v>
      </c>
      <c r="BY443" s="34">
        <v>31.2</v>
      </c>
      <c r="BZ443" s="34">
        <v>0.05</v>
      </c>
      <c r="CA443" s="34">
        <v>565</v>
      </c>
      <c r="CB443" s="34">
        <v>1.59</v>
      </c>
      <c r="CC443" s="34">
        <v>50.5</v>
      </c>
      <c r="CD443" s="34">
        <v>90</v>
      </c>
      <c r="CE443" s="34">
        <v>21</v>
      </c>
      <c r="CF443" s="34">
        <v>97.1</v>
      </c>
      <c r="CG443" s="34">
        <v>1060</v>
      </c>
      <c r="CH443" s="34">
        <v>493</v>
      </c>
      <c r="CI443" s="34">
        <v>111</v>
      </c>
      <c r="CJ443" s="34">
        <v>214</v>
      </c>
      <c r="CK443" s="34">
        <v>21.7</v>
      </c>
      <c r="CL443" s="34">
        <v>67.099999999999994</v>
      </c>
      <c r="CM443" s="34">
        <v>12.15</v>
      </c>
      <c r="CN443" s="34">
        <v>2.09</v>
      </c>
      <c r="CO443" s="34">
        <v>10.8</v>
      </c>
      <c r="CP443" s="34">
        <v>2.06</v>
      </c>
      <c r="CQ443" s="34">
        <v>14.55</v>
      </c>
      <c r="CR443" s="34">
        <v>3.29</v>
      </c>
      <c r="CS443" s="34">
        <v>12.3</v>
      </c>
      <c r="CT443" s="34">
        <v>2.5299999999999998</v>
      </c>
      <c r="CU443" s="34">
        <v>20.5</v>
      </c>
      <c r="CV443" s="34">
        <v>3.44</v>
      </c>
      <c r="CW443" s="34">
        <v>497.50999999999993</v>
      </c>
    </row>
    <row r="444" spans="1:101" ht="14.25" customHeight="1" x14ac:dyDescent="0.35">
      <c r="A444" s="22" t="s">
        <v>3479</v>
      </c>
      <c r="B444" s="22" t="s">
        <v>469</v>
      </c>
      <c r="C444" s="22" t="s">
        <v>2343</v>
      </c>
      <c r="D444" s="22" t="s">
        <v>451</v>
      </c>
      <c r="F444" s="71">
        <v>42703</v>
      </c>
      <c r="G444" s="22" t="s">
        <v>1488</v>
      </c>
      <c r="H444" s="22">
        <v>34.968350000000001</v>
      </c>
      <c r="I444" s="22">
        <v>-105.96253</v>
      </c>
      <c r="J444" s="22" t="s">
        <v>873</v>
      </c>
      <c r="K444" s="22" t="s">
        <v>1304</v>
      </c>
      <c r="L444" s="22" t="s">
        <v>878</v>
      </c>
      <c r="M444" s="22" t="s">
        <v>455</v>
      </c>
      <c r="Q444" s="22" t="s">
        <v>819</v>
      </c>
      <c r="W444" s="34">
        <v>35.619999999999997</v>
      </c>
      <c r="X444" s="34">
        <v>3.51</v>
      </c>
      <c r="Y444" s="34">
        <v>12.66</v>
      </c>
      <c r="Z444" s="34">
        <v>14.12</v>
      </c>
      <c r="AA444" s="34">
        <v>0.2</v>
      </c>
      <c r="AB444" s="34">
        <v>5.87</v>
      </c>
      <c r="AC444" s="34">
        <v>12.1</v>
      </c>
      <c r="AD444" s="34">
        <v>2.19</v>
      </c>
      <c r="AE444" s="34">
        <v>2.58</v>
      </c>
      <c r="AF444" s="34">
        <v>1.36</v>
      </c>
      <c r="AG444" s="34">
        <v>8.9600000000000009</v>
      </c>
      <c r="AH444" s="34">
        <v>0.24399999999999999</v>
      </c>
      <c r="AI444" s="34">
        <v>0.11</v>
      </c>
      <c r="AM444" s="34">
        <v>1.62</v>
      </c>
      <c r="AN444" s="34">
        <v>5.936402997502082</v>
      </c>
      <c r="AO444" s="34">
        <f t="shared" si="37"/>
        <v>107.08040299750208</v>
      </c>
      <c r="AV444" s="34" t="s">
        <v>82</v>
      </c>
      <c r="AW444" s="34">
        <v>5.0999999999999996</v>
      </c>
      <c r="AY444" s="34">
        <v>1225</v>
      </c>
      <c r="BA444" s="34" t="s">
        <v>120</v>
      </c>
      <c r="BC444" s="34" t="s">
        <v>82</v>
      </c>
      <c r="BD444" s="34">
        <v>49</v>
      </c>
      <c r="BE444" s="34">
        <v>260</v>
      </c>
      <c r="BF444" s="34">
        <v>179</v>
      </c>
      <c r="BG444" s="34">
        <v>72</v>
      </c>
      <c r="BH444" s="34">
        <v>17.2</v>
      </c>
      <c r="BI444" s="34" t="s">
        <v>83</v>
      </c>
      <c r="BJ444" s="34">
        <v>7.4</v>
      </c>
      <c r="BK444" s="34">
        <v>1.2E-2</v>
      </c>
      <c r="BL444" s="34">
        <v>5.3999999999999999E-2</v>
      </c>
      <c r="BM444" s="34">
        <v>100</v>
      </c>
      <c r="BN444" s="34">
        <v>2</v>
      </c>
      <c r="BO444" s="34">
        <v>115</v>
      </c>
      <c r="BP444" s="34">
        <v>144</v>
      </c>
      <c r="BQ444" s="34">
        <v>16</v>
      </c>
      <c r="BR444" s="34">
        <v>104.5</v>
      </c>
      <c r="BS444" s="34">
        <v>1E-3</v>
      </c>
      <c r="BT444" s="34">
        <v>0.94</v>
      </c>
      <c r="BU444" s="34">
        <v>15.3</v>
      </c>
      <c r="BV444" s="34">
        <v>0.3</v>
      </c>
      <c r="BW444" s="34">
        <v>2</v>
      </c>
      <c r="BX444" s="34">
        <v>1285</v>
      </c>
      <c r="BY444" s="34">
        <v>8.3000000000000007</v>
      </c>
      <c r="BZ444" s="34">
        <v>0.01</v>
      </c>
      <c r="CA444" s="34">
        <v>9.6999999999999993</v>
      </c>
      <c r="CB444" s="34">
        <v>0.28000000000000003</v>
      </c>
      <c r="CC444" s="34">
        <v>1.88</v>
      </c>
      <c r="CD444" s="34">
        <v>261</v>
      </c>
      <c r="CE444" s="34">
        <v>3</v>
      </c>
      <c r="CF444" s="34">
        <v>30.1</v>
      </c>
      <c r="CG444" s="34">
        <v>288</v>
      </c>
      <c r="CH444" s="34">
        <v>803</v>
      </c>
      <c r="CI444" s="34">
        <v>87.7</v>
      </c>
      <c r="CJ444" s="34">
        <v>183</v>
      </c>
      <c r="CK444" s="34">
        <v>21.9</v>
      </c>
      <c r="CL444" s="34">
        <v>80.400000000000006</v>
      </c>
      <c r="CM444" s="34">
        <v>14.45</v>
      </c>
      <c r="CN444" s="34">
        <v>3.94</v>
      </c>
      <c r="CO444" s="34">
        <v>10.4</v>
      </c>
      <c r="CP444" s="34">
        <v>1.33</v>
      </c>
      <c r="CQ444" s="34">
        <v>6.72</v>
      </c>
      <c r="CR444" s="34">
        <v>1.24</v>
      </c>
      <c r="CS444" s="34">
        <v>3.01</v>
      </c>
      <c r="CT444" s="34">
        <v>0.39</v>
      </c>
      <c r="CU444" s="34">
        <v>2.29</v>
      </c>
      <c r="CV444" s="34">
        <v>0.33</v>
      </c>
      <c r="CW444" s="34">
        <v>417.09999999999997</v>
      </c>
    </row>
    <row r="445" spans="1:101" ht="14.25" customHeight="1" x14ac:dyDescent="0.35">
      <c r="A445" s="22" t="s">
        <v>3480</v>
      </c>
      <c r="B445" s="22" t="s">
        <v>469</v>
      </c>
      <c r="C445" s="22" t="s">
        <v>2343</v>
      </c>
      <c r="D445" s="22" t="s">
        <v>451</v>
      </c>
      <c r="F445" s="71">
        <v>42703</v>
      </c>
      <c r="G445" s="22" t="s">
        <v>1488</v>
      </c>
      <c r="H445" s="22">
        <v>34.966909999999999</v>
      </c>
      <c r="I445" s="22">
        <v>-105.96123</v>
      </c>
      <c r="J445" s="22" t="s">
        <v>873</v>
      </c>
      <c r="K445" s="22" t="s">
        <v>1304</v>
      </c>
      <c r="L445" s="22" t="s">
        <v>878</v>
      </c>
      <c r="M445" s="22" t="s">
        <v>455</v>
      </c>
      <c r="Q445" s="22" t="s">
        <v>819</v>
      </c>
      <c r="W445" s="34">
        <v>40.28</v>
      </c>
      <c r="X445" s="34">
        <v>3.3</v>
      </c>
      <c r="Y445" s="34">
        <v>11.9</v>
      </c>
      <c r="Z445" s="34">
        <v>12.05</v>
      </c>
      <c r="AA445" s="34">
        <v>0.22</v>
      </c>
      <c r="AB445" s="34">
        <v>8.1199999999999992</v>
      </c>
      <c r="AC445" s="34">
        <v>12.35</v>
      </c>
      <c r="AD445" s="34">
        <v>1.98</v>
      </c>
      <c r="AE445" s="34">
        <v>2.5299999999999998</v>
      </c>
      <c r="AF445" s="34">
        <v>1.23</v>
      </c>
      <c r="AG445" s="34">
        <v>5.6</v>
      </c>
      <c r="AH445" s="34">
        <v>0.16500000000000001</v>
      </c>
      <c r="AI445" s="34">
        <v>0.12</v>
      </c>
      <c r="AM445" s="34">
        <v>0.84</v>
      </c>
      <c r="AN445" s="34">
        <v>3.0781348875936718</v>
      </c>
      <c r="AO445" s="34">
        <f t="shared" si="37"/>
        <v>103.76313488759369</v>
      </c>
      <c r="AV445" s="34" t="s">
        <v>82</v>
      </c>
      <c r="AW445" s="34">
        <v>4.3</v>
      </c>
      <c r="AY445" s="34">
        <v>984</v>
      </c>
      <c r="BA445" s="34" t="s">
        <v>120</v>
      </c>
      <c r="BC445" s="34" t="s">
        <v>82</v>
      </c>
      <c r="BD445" s="34">
        <v>54</v>
      </c>
      <c r="BE445" s="34">
        <v>400</v>
      </c>
      <c r="BF445" s="34">
        <v>78.099999999999994</v>
      </c>
      <c r="BG445" s="34">
        <v>91</v>
      </c>
      <c r="BH445" s="34">
        <v>17.7</v>
      </c>
      <c r="BI445" s="34" t="s">
        <v>83</v>
      </c>
      <c r="BJ445" s="34">
        <v>6.7</v>
      </c>
      <c r="BK445" s="34">
        <v>7.0000000000000001E-3</v>
      </c>
      <c r="BL445" s="34">
        <v>3.2000000000000001E-2</v>
      </c>
      <c r="BM445" s="34">
        <v>80</v>
      </c>
      <c r="BN445" s="34">
        <v>2</v>
      </c>
      <c r="BO445" s="34">
        <v>104.5</v>
      </c>
      <c r="BP445" s="34">
        <v>173</v>
      </c>
      <c r="BQ445" s="34">
        <v>14</v>
      </c>
      <c r="BR445" s="34">
        <v>86.9</v>
      </c>
      <c r="BS445" s="34">
        <v>1E-3</v>
      </c>
      <c r="BT445" s="34">
        <v>0.8</v>
      </c>
      <c r="BU445" s="34">
        <v>8</v>
      </c>
      <c r="BV445" s="34" t="s">
        <v>124</v>
      </c>
      <c r="BW445" s="34">
        <v>2</v>
      </c>
      <c r="BX445" s="34">
        <v>1045</v>
      </c>
      <c r="BY445" s="34">
        <v>7.5</v>
      </c>
      <c r="BZ445" s="34" t="s">
        <v>120</v>
      </c>
      <c r="CA445" s="34">
        <v>8.73</v>
      </c>
      <c r="CB445" s="34">
        <v>0.14000000000000001</v>
      </c>
      <c r="CC445" s="34">
        <v>1.69</v>
      </c>
      <c r="CD445" s="34">
        <v>271</v>
      </c>
      <c r="CE445" s="34">
        <v>2</v>
      </c>
      <c r="CF445" s="34">
        <v>28.1</v>
      </c>
      <c r="CG445" s="34">
        <v>264</v>
      </c>
      <c r="CH445" s="34">
        <v>351</v>
      </c>
      <c r="CI445" s="34">
        <v>79.400000000000006</v>
      </c>
      <c r="CJ445" s="34">
        <v>165.5</v>
      </c>
      <c r="CK445" s="34">
        <v>19.649999999999999</v>
      </c>
      <c r="CL445" s="34">
        <v>74.3</v>
      </c>
      <c r="CM445" s="34">
        <v>12.65</v>
      </c>
      <c r="CN445" s="34">
        <v>3.9</v>
      </c>
      <c r="CO445" s="34">
        <v>9.66</v>
      </c>
      <c r="CP445" s="34">
        <v>1.25</v>
      </c>
      <c r="CQ445" s="34">
        <v>6.23</v>
      </c>
      <c r="CR445" s="34">
        <v>1.1599999999999999</v>
      </c>
      <c r="CS445" s="34">
        <v>2.75</v>
      </c>
      <c r="CT445" s="34">
        <v>0.39</v>
      </c>
      <c r="CU445" s="34">
        <v>2.17</v>
      </c>
      <c r="CV445" s="34">
        <v>0.31</v>
      </c>
      <c r="CW445" s="34">
        <v>379.32000000000005</v>
      </c>
    </row>
    <row r="446" spans="1:101" ht="14.25" customHeight="1" x14ac:dyDescent="0.35">
      <c r="A446" s="22" t="s">
        <v>456</v>
      </c>
      <c r="B446" s="22" t="s">
        <v>469</v>
      </c>
      <c r="C446" s="22" t="s">
        <v>2343</v>
      </c>
      <c r="D446" s="22" t="s">
        <v>444</v>
      </c>
      <c r="F446" s="71"/>
      <c r="G446" s="22" t="s">
        <v>444</v>
      </c>
      <c r="H446" s="22">
        <v>34.970757999999996</v>
      </c>
      <c r="I446" s="22">
        <v>-105.962103</v>
      </c>
      <c r="J446" s="22" t="s">
        <v>873</v>
      </c>
      <c r="K446" s="22" t="s">
        <v>1304</v>
      </c>
      <c r="L446" s="22" t="s">
        <v>878</v>
      </c>
      <c r="M446" s="22" t="s">
        <v>449</v>
      </c>
      <c r="Q446" s="22" t="s">
        <v>819</v>
      </c>
      <c r="W446" s="34">
        <v>57.98</v>
      </c>
      <c r="X446" s="34">
        <v>0.995</v>
      </c>
      <c r="Y446" s="34">
        <v>17.09</v>
      </c>
      <c r="Z446" s="34">
        <v>6.21</v>
      </c>
      <c r="AA446" s="34">
        <v>0.311</v>
      </c>
      <c r="AB446" s="34">
        <v>0.35</v>
      </c>
      <c r="AC446" s="34">
        <v>2.15</v>
      </c>
      <c r="AD446" s="34">
        <v>6.51</v>
      </c>
      <c r="AE446" s="34">
        <v>4.68</v>
      </c>
      <c r="AF446" s="34">
        <v>0.60199999999999998</v>
      </c>
      <c r="AG446" s="34">
        <v>2.73</v>
      </c>
      <c r="AO446" s="34">
        <f t="shared" si="37"/>
        <v>99.608000000000018</v>
      </c>
      <c r="AW446" s="34">
        <v>3.2</v>
      </c>
      <c r="AY446" s="34">
        <v>1500</v>
      </c>
      <c r="BE446" s="34">
        <v>4.8</v>
      </c>
      <c r="BG446" s="34">
        <v>11.3</v>
      </c>
      <c r="BH446" s="34">
        <v>20</v>
      </c>
      <c r="BN446" s="34">
        <v>5</v>
      </c>
      <c r="BO446" s="34">
        <v>189.4</v>
      </c>
      <c r="BP446" s="34">
        <v>5</v>
      </c>
      <c r="BQ446" s="34">
        <v>8.5</v>
      </c>
      <c r="BR446" s="34">
        <v>125.3</v>
      </c>
      <c r="BX446" s="34">
        <v>305.8</v>
      </c>
      <c r="CA446" s="34">
        <v>16.8</v>
      </c>
      <c r="CC446" s="34">
        <v>4.5</v>
      </c>
      <c r="CD446" s="34">
        <v>24</v>
      </c>
      <c r="CF446" s="34">
        <v>44.9</v>
      </c>
      <c r="CG446" s="34">
        <v>531</v>
      </c>
      <c r="CH446" s="34">
        <v>63.1</v>
      </c>
    </row>
    <row r="447" spans="1:101" ht="14.25" customHeight="1" x14ac:dyDescent="0.35">
      <c r="A447" s="22" t="s">
        <v>457</v>
      </c>
      <c r="B447" s="22" t="s">
        <v>469</v>
      </c>
      <c r="C447" s="22" t="s">
        <v>2343</v>
      </c>
      <c r="D447" s="22" t="s">
        <v>444</v>
      </c>
      <c r="F447" s="71"/>
      <c r="G447" s="22" t="s">
        <v>444</v>
      </c>
      <c r="H447" s="22">
        <v>34.971116000000002</v>
      </c>
      <c r="I447" s="22">
        <v>-105.96399</v>
      </c>
      <c r="J447" s="22" t="s">
        <v>873</v>
      </c>
      <c r="K447" s="22" t="s">
        <v>1304</v>
      </c>
      <c r="L447" s="22" t="s">
        <v>878</v>
      </c>
      <c r="M447" s="22" t="s">
        <v>449</v>
      </c>
      <c r="Q447" s="22" t="s">
        <v>819</v>
      </c>
      <c r="W447" s="34">
        <v>70.7</v>
      </c>
      <c r="X447" s="34">
        <v>0.14299999999999999</v>
      </c>
      <c r="Y447" s="34">
        <v>13.38</v>
      </c>
      <c r="Z447" s="34">
        <v>0.59</v>
      </c>
      <c r="AA447" s="34">
        <v>5.3999999999999999E-2</v>
      </c>
      <c r="AB447" s="34">
        <v>0.02</v>
      </c>
      <c r="AC447" s="34">
        <v>2.84</v>
      </c>
      <c r="AD447" s="34">
        <v>5.09</v>
      </c>
      <c r="AE447" s="34">
        <v>4.55</v>
      </c>
      <c r="AF447" s="34">
        <v>1.7999999999999999E-2</v>
      </c>
      <c r="AG447" s="34">
        <v>2.4500000000000002</v>
      </c>
      <c r="AO447" s="34">
        <f t="shared" si="37"/>
        <v>99.835000000000008</v>
      </c>
      <c r="AW447" s="34">
        <v>19.2</v>
      </c>
      <c r="AY447" s="34">
        <v>86.6</v>
      </c>
      <c r="BE447" s="34">
        <v>5.0999999999999996</v>
      </c>
      <c r="BG447" s="34">
        <v>17.899999999999999</v>
      </c>
      <c r="BH447" s="34">
        <v>25.6</v>
      </c>
      <c r="BN447" s="34">
        <v>1.2</v>
      </c>
      <c r="BO447" s="34">
        <v>416.2</v>
      </c>
      <c r="BP447" s="34">
        <v>5</v>
      </c>
      <c r="BQ447" s="34">
        <v>9.6999999999999993</v>
      </c>
      <c r="BR447" s="34">
        <v>288.10000000000002</v>
      </c>
      <c r="BX447" s="34">
        <v>28.5</v>
      </c>
      <c r="CA447" s="34">
        <v>60</v>
      </c>
      <c r="CC447" s="34">
        <v>9.6999999999999993</v>
      </c>
      <c r="CD447" s="34">
        <v>30.2</v>
      </c>
      <c r="CF447" s="34">
        <v>101.7</v>
      </c>
      <c r="CG447" s="34">
        <v>797.7</v>
      </c>
      <c r="CH447" s="34">
        <v>10.9</v>
      </c>
    </row>
    <row r="448" spans="1:101" ht="14.25" customHeight="1" x14ac:dyDescent="0.35">
      <c r="A448" s="22" t="s">
        <v>458</v>
      </c>
      <c r="B448" s="22" t="s">
        <v>469</v>
      </c>
      <c r="C448" s="22" t="s">
        <v>2343</v>
      </c>
      <c r="D448" s="22" t="s">
        <v>444</v>
      </c>
      <c r="F448" s="71"/>
      <c r="G448" s="22" t="s">
        <v>444</v>
      </c>
      <c r="H448" s="22">
        <v>34.967844999999997</v>
      </c>
      <c r="I448" s="22">
        <v>-105.966089</v>
      </c>
      <c r="J448" s="22" t="s">
        <v>873</v>
      </c>
      <c r="K448" s="22" t="s">
        <v>1304</v>
      </c>
      <c r="L448" s="22" t="s">
        <v>878</v>
      </c>
      <c r="M448" s="22" t="s">
        <v>449</v>
      </c>
      <c r="Q448" s="22" t="s">
        <v>819</v>
      </c>
      <c r="W448" s="34">
        <v>60.05</v>
      </c>
      <c r="X448" s="34">
        <v>0.499</v>
      </c>
      <c r="Y448" s="34">
        <v>17.07</v>
      </c>
      <c r="Z448" s="34">
        <v>2.46</v>
      </c>
      <c r="AA448" s="34">
        <v>1.4E-2</v>
      </c>
      <c r="AB448" s="34">
        <v>0.06</v>
      </c>
      <c r="AC448" s="34">
        <v>1.59</v>
      </c>
      <c r="AD448" s="34">
        <v>0.11</v>
      </c>
      <c r="AE448" s="34">
        <v>15.29</v>
      </c>
      <c r="AF448" s="34">
        <v>0.44900000000000001</v>
      </c>
      <c r="AG448" s="34">
        <v>1.38</v>
      </c>
      <c r="AO448" s="34">
        <f t="shared" si="37"/>
        <v>98.971999999999994</v>
      </c>
      <c r="AW448" s="34">
        <v>153.4</v>
      </c>
      <c r="AY448" s="34">
        <v>660.6</v>
      </c>
      <c r="BE448" s="34">
        <v>13.3</v>
      </c>
      <c r="BG448" s="34">
        <v>14.7</v>
      </c>
      <c r="BH448" s="34">
        <v>21.7</v>
      </c>
      <c r="BN448" s="34">
        <v>1.8</v>
      </c>
      <c r="BO448" s="34">
        <v>317.89999999999998</v>
      </c>
      <c r="BP448" s="34">
        <v>4.2</v>
      </c>
      <c r="BQ448" s="34">
        <v>67.2</v>
      </c>
      <c r="BR448" s="34">
        <v>843.6</v>
      </c>
      <c r="BX448" s="34">
        <v>218.6</v>
      </c>
      <c r="CA448" s="34">
        <v>268.3</v>
      </c>
      <c r="CC448" s="34">
        <v>14.4</v>
      </c>
      <c r="CD448" s="34">
        <v>53</v>
      </c>
      <c r="CF448" s="34">
        <v>75.599999999999994</v>
      </c>
      <c r="CG448" s="34">
        <v>1100</v>
      </c>
      <c r="CH448" s="34">
        <v>354.4</v>
      </c>
    </row>
    <row r="449" spans="1:101" ht="14.25" customHeight="1" x14ac:dyDescent="0.35">
      <c r="A449" s="22" t="s">
        <v>459</v>
      </c>
      <c r="B449" s="22" t="s">
        <v>469</v>
      </c>
      <c r="C449" s="22" t="s">
        <v>2343</v>
      </c>
      <c r="D449" s="22" t="s">
        <v>444</v>
      </c>
      <c r="F449" s="71"/>
      <c r="G449" s="22" t="s">
        <v>444</v>
      </c>
      <c r="H449" s="22">
        <v>34.968470000000003</v>
      </c>
      <c r="I449" s="22">
        <v>-105.96635000000001</v>
      </c>
      <c r="J449" s="22" t="s">
        <v>873</v>
      </c>
      <c r="K449" s="22" t="s">
        <v>1304</v>
      </c>
      <c r="L449" s="22" t="s">
        <v>878</v>
      </c>
      <c r="M449" s="22" t="s">
        <v>449</v>
      </c>
      <c r="Q449" s="22" t="s">
        <v>819</v>
      </c>
      <c r="W449" s="34">
        <v>56.34</v>
      </c>
      <c r="X449" s="34">
        <v>0.48299999999999998</v>
      </c>
      <c r="Y449" s="34">
        <v>16.28</v>
      </c>
      <c r="Z449" s="34">
        <v>2.5299999999999998</v>
      </c>
      <c r="AA449" s="34">
        <v>2.7E-2</v>
      </c>
      <c r="AB449" s="34">
        <v>0.14000000000000001</v>
      </c>
      <c r="AC449" s="34">
        <v>4.57</v>
      </c>
      <c r="AD449" s="34">
        <v>0.11</v>
      </c>
      <c r="AE449" s="34">
        <v>14.41</v>
      </c>
      <c r="AF449" s="34">
        <v>0.44400000000000001</v>
      </c>
      <c r="AG449" s="34">
        <v>3.23</v>
      </c>
      <c r="AO449" s="34">
        <f t="shared" si="37"/>
        <v>98.564000000000007</v>
      </c>
      <c r="AW449" s="34">
        <v>712.6</v>
      </c>
      <c r="AY449" s="34">
        <v>199.1</v>
      </c>
      <c r="BE449" s="34">
        <v>13</v>
      </c>
      <c r="BG449" s="34">
        <v>13</v>
      </c>
      <c r="BH449" s="34">
        <v>21.7</v>
      </c>
      <c r="BN449" s="34">
        <v>4.4000000000000004</v>
      </c>
      <c r="BO449" s="34">
        <v>260.7</v>
      </c>
      <c r="BP449" s="34">
        <v>7.7</v>
      </c>
      <c r="BQ449" s="34">
        <v>86</v>
      </c>
      <c r="BR449" s="34">
        <v>755.5</v>
      </c>
      <c r="BX449" s="34">
        <v>243.7</v>
      </c>
      <c r="CA449" s="34">
        <v>341.3</v>
      </c>
      <c r="CC449" s="34">
        <v>13.8</v>
      </c>
      <c r="CD449" s="34">
        <v>39.299999999999997</v>
      </c>
      <c r="CF449" s="34">
        <v>81.099999999999994</v>
      </c>
      <c r="CG449" s="34">
        <v>1100</v>
      </c>
      <c r="CH449" s="34">
        <v>771.1</v>
      </c>
    </row>
    <row r="450" spans="1:101" ht="14.25" customHeight="1" x14ac:dyDescent="0.35">
      <c r="A450" s="22" t="s">
        <v>460</v>
      </c>
      <c r="B450" s="22" t="s">
        <v>469</v>
      </c>
      <c r="C450" s="22" t="s">
        <v>2343</v>
      </c>
      <c r="D450" s="22" t="s">
        <v>444</v>
      </c>
      <c r="F450" s="71"/>
      <c r="G450" s="22" t="s">
        <v>444</v>
      </c>
      <c r="H450" s="22">
        <v>34.971308999999998</v>
      </c>
      <c r="I450" s="22">
        <v>-105.963218</v>
      </c>
      <c r="J450" s="22" t="s">
        <v>873</v>
      </c>
      <c r="K450" s="22" t="s">
        <v>1304</v>
      </c>
      <c r="L450" s="22" t="s">
        <v>878</v>
      </c>
      <c r="M450" s="22" t="s">
        <v>449</v>
      </c>
      <c r="Q450" s="22" t="s">
        <v>819</v>
      </c>
      <c r="W450" s="34">
        <v>69.099999999999994</v>
      </c>
      <c r="X450" s="34">
        <v>0.13900000000000001</v>
      </c>
      <c r="Y450" s="34">
        <v>13.51</v>
      </c>
      <c r="Z450" s="34">
        <v>1.56</v>
      </c>
      <c r="AA450" s="34">
        <v>6.9000000000000006E-2</v>
      </c>
      <c r="AB450" s="34">
        <v>0.22</v>
      </c>
      <c r="AC450" s="34">
        <v>1.78</v>
      </c>
      <c r="AD450" s="34">
        <v>2.72</v>
      </c>
      <c r="AE450" s="34">
        <v>8.0399999999999991</v>
      </c>
      <c r="AF450" s="34">
        <v>1.7000000000000001E-2</v>
      </c>
      <c r="AG450" s="34">
        <v>1.98</v>
      </c>
      <c r="AO450" s="34">
        <f t="shared" si="37"/>
        <v>99.135000000000005</v>
      </c>
      <c r="AW450" s="34">
        <v>16.600000000000001</v>
      </c>
      <c r="AY450" s="34">
        <v>140.9</v>
      </c>
      <c r="BE450" s="34">
        <v>7.4</v>
      </c>
      <c r="BG450" s="34" t="s">
        <v>123</v>
      </c>
      <c r="BH450" s="34">
        <v>27.8</v>
      </c>
      <c r="BN450" s="34">
        <v>2.2999999999999998</v>
      </c>
      <c r="BO450" s="34">
        <v>379.1</v>
      </c>
      <c r="BP450" s="34">
        <v>3.7</v>
      </c>
      <c r="BQ450" s="34">
        <v>24.8</v>
      </c>
      <c r="BR450" s="34">
        <v>499.6</v>
      </c>
      <c r="BX450" s="34">
        <v>50.4</v>
      </c>
      <c r="CA450" s="34">
        <v>84.2</v>
      </c>
      <c r="CC450" s="34">
        <v>12.7</v>
      </c>
      <c r="CD450" s="34">
        <v>9.1</v>
      </c>
      <c r="CF450" s="34">
        <v>110.2</v>
      </c>
      <c r="CG450" s="34">
        <v>1100</v>
      </c>
      <c r="CH450" s="34">
        <v>181.3</v>
      </c>
    </row>
    <row r="451" spans="1:101" ht="14.25" customHeight="1" x14ac:dyDescent="0.35">
      <c r="A451" s="22" t="s">
        <v>461</v>
      </c>
      <c r="B451" s="22" t="s">
        <v>469</v>
      </c>
      <c r="C451" s="22" t="s">
        <v>2343</v>
      </c>
      <c r="D451" s="22" t="s">
        <v>444</v>
      </c>
      <c r="F451" s="71"/>
      <c r="G451" s="22" t="s">
        <v>444</v>
      </c>
      <c r="H451" s="22">
        <v>34.971308999999998</v>
      </c>
      <c r="I451" s="22">
        <v>-105.963218</v>
      </c>
      <c r="J451" s="22" t="s">
        <v>873</v>
      </c>
      <c r="K451" s="22" t="s">
        <v>1304</v>
      </c>
      <c r="L451" s="22" t="s">
        <v>878</v>
      </c>
      <c r="M451" s="22" t="s">
        <v>449</v>
      </c>
      <c r="Q451" s="22" t="s">
        <v>819</v>
      </c>
      <c r="W451" s="34">
        <v>59.7</v>
      </c>
      <c r="X451" s="34">
        <v>9.9000000000000005E-2</v>
      </c>
      <c r="Y451" s="34">
        <v>18.04</v>
      </c>
      <c r="Z451" s="34">
        <v>0.54</v>
      </c>
      <c r="AA451" s="34">
        <v>7.0999999999999994E-2</v>
      </c>
      <c r="AB451" s="34">
        <v>0.06</v>
      </c>
      <c r="AC451" s="34">
        <v>4.45</v>
      </c>
      <c r="AD451" s="34">
        <v>5.37</v>
      </c>
      <c r="AE451" s="34">
        <v>7.05</v>
      </c>
      <c r="AF451" s="34">
        <v>4.5999999999999999E-2</v>
      </c>
      <c r="AG451" s="34">
        <v>4.22</v>
      </c>
      <c r="AO451" s="34">
        <f t="shared" si="37"/>
        <v>99.646000000000015</v>
      </c>
      <c r="AW451" s="34">
        <v>7.4</v>
      </c>
      <c r="AY451" s="34">
        <v>106.6</v>
      </c>
      <c r="BE451" s="34">
        <v>4.3</v>
      </c>
      <c r="BG451" s="34">
        <v>7.1</v>
      </c>
      <c r="BH451" s="34">
        <v>29.5</v>
      </c>
      <c r="BN451" s="34">
        <v>6.7</v>
      </c>
      <c r="BO451" s="34">
        <v>356.2</v>
      </c>
      <c r="BP451" s="34">
        <v>3.1</v>
      </c>
      <c r="BQ451" s="34">
        <v>24.9</v>
      </c>
      <c r="BR451" s="34">
        <v>405.9</v>
      </c>
      <c r="BX451" s="34">
        <v>49.1</v>
      </c>
      <c r="CA451" s="34">
        <v>35.4</v>
      </c>
      <c r="CC451" s="34">
        <v>10.6</v>
      </c>
      <c r="CD451" s="34">
        <v>9.1</v>
      </c>
      <c r="CF451" s="34">
        <v>64.900000000000006</v>
      </c>
      <c r="CG451" s="34">
        <v>1100</v>
      </c>
      <c r="CH451" s="34">
        <v>32.9</v>
      </c>
    </row>
    <row r="452" spans="1:101" ht="14.25" customHeight="1" x14ac:dyDescent="0.35">
      <c r="A452" s="22" t="s">
        <v>462</v>
      </c>
      <c r="B452" s="22" t="s">
        <v>469</v>
      </c>
      <c r="C452" s="22" t="s">
        <v>2343</v>
      </c>
      <c r="D452" s="22" t="s">
        <v>444</v>
      </c>
      <c r="F452" s="71"/>
      <c r="G452" s="22" t="s">
        <v>444</v>
      </c>
      <c r="H452" s="22">
        <v>34.971116000000002</v>
      </c>
      <c r="I452" s="22">
        <v>-105.96399</v>
      </c>
      <c r="J452" s="22" t="s">
        <v>873</v>
      </c>
      <c r="K452" s="22" t="s">
        <v>1304</v>
      </c>
      <c r="L452" s="22" t="s">
        <v>878</v>
      </c>
      <c r="M452" s="22" t="s">
        <v>447</v>
      </c>
      <c r="Q452" s="22" t="s">
        <v>819</v>
      </c>
      <c r="W452" s="34">
        <v>58.09</v>
      </c>
      <c r="X452" s="34">
        <v>9.6000000000000002E-2</v>
      </c>
      <c r="Y452" s="34">
        <v>16.760000000000002</v>
      </c>
      <c r="Z452" s="34">
        <v>5.07</v>
      </c>
      <c r="AA452" s="34">
        <v>9.0999999999999998E-2</v>
      </c>
      <c r="AB452" s="34">
        <v>0.18</v>
      </c>
      <c r="AC452" s="34">
        <v>4.28</v>
      </c>
      <c r="AD452" s="34">
        <v>7.34</v>
      </c>
      <c r="AE452" s="34">
        <v>3.69</v>
      </c>
      <c r="AF452" s="34">
        <v>5.0999999999999997E-2</v>
      </c>
      <c r="AG452" s="34">
        <v>4.07</v>
      </c>
      <c r="AO452" s="34">
        <f t="shared" si="37"/>
        <v>99.717999999999989</v>
      </c>
      <c r="AW452" s="34">
        <v>6.2</v>
      </c>
      <c r="AY452" s="34">
        <v>72.400000000000006</v>
      </c>
      <c r="BE452" s="34" t="s">
        <v>123</v>
      </c>
      <c r="BG452" s="34">
        <v>23.9</v>
      </c>
      <c r="BH452" s="34">
        <v>26.1</v>
      </c>
      <c r="BN452" s="34">
        <v>4.3</v>
      </c>
      <c r="BO452" s="34">
        <v>355.5</v>
      </c>
      <c r="BP452" s="34">
        <v>8</v>
      </c>
      <c r="BQ452" s="34">
        <v>11.8</v>
      </c>
      <c r="BR452" s="34">
        <v>156.69999999999999</v>
      </c>
      <c r="BX452" s="34">
        <v>135</v>
      </c>
      <c r="CA452" s="34">
        <v>34.299999999999997</v>
      </c>
      <c r="CC452" s="34">
        <v>8.5</v>
      </c>
      <c r="CD452" s="34">
        <v>24.2</v>
      </c>
      <c r="CF452" s="34">
        <v>79.5</v>
      </c>
      <c r="CG452" s="34">
        <v>1400</v>
      </c>
      <c r="CH452" s="34">
        <v>22.1</v>
      </c>
    </row>
    <row r="453" spans="1:101" ht="14.25" customHeight="1" x14ac:dyDescent="0.35">
      <c r="A453" s="22" t="s">
        <v>463</v>
      </c>
      <c r="B453" s="22" t="s">
        <v>469</v>
      </c>
      <c r="C453" s="22" t="s">
        <v>2343</v>
      </c>
      <c r="D453" s="22" t="s">
        <v>444</v>
      </c>
      <c r="F453" s="71"/>
      <c r="G453" s="22" t="s">
        <v>444</v>
      </c>
      <c r="H453" s="22">
        <v>34.971116000000002</v>
      </c>
      <c r="I453" s="22">
        <v>-105.96399</v>
      </c>
      <c r="J453" s="22" t="s">
        <v>873</v>
      </c>
      <c r="K453" s="22" t="s">
        <v>1304</v>
      </c>
      <c r="L453" s="22" t="s">
        <v>878</v>
      </c>
      <c r="M453" s="22" t="s">
        <v>449</v>
      </c>
      <c r="Q453" s="22" t="s">
        <v>819</v>
      </c>
      <c r="W453" s="34">
        <v>60.16</v>
      </c>
      <c r="X453" s="34">
        <v>8.2000000000000003E-2</v>
      </c>
      <c r="Y453" s="34">
        <v>17.23</v>
      </c>
      <c r="Z453" s="34">
        <v>0.88</v>
      </c>
      <c r="AA453" s="34">
        <v>9.5000000000000001E-2</v>
      </c>
      <c r="AB453" s="34">
        <v>7.0000000000000007E-2</v>
      </c>
      <c r="AC453" s="34">
        <v>4.7</v>
      </c>
      <c r="AD453" s="34">
        <v>6.51</v>
      </c>
      <c r="AE453" s="34">
        <v>5.65</v>
      </c>
      <c r="AF453" s="34">
        <v>4.9000000000000002E-2</v>
      </c>
      <c r="AG453" s="34">
        <v>4.21</v>
      </c>
      <c r="AO453" s="34">
        <f t="shared" si="37"/>
        <v>99.635999999999996</v>
      </c>
      <c r="AW453" s="34">
        <v>5.3</v>
      </c>
      <c r="AY453" s="34">
        <v>107.7</v>
      </c>
      <c r="BE453" s="34">
        <v>13.3</v>
      </c>
      <c r="BG453" s="34">
        <v>9.1</v>
      </c>
      <c r="BH453" s="34">
        <v>23.8</v>
      </c>
      <c r="BN453" s="34">
        <v>4.8</v>
      </c>
      <c r="BO453" s="34">
        <v>287.3</v>
      </c>
      <c r="BP453" s="34">
        <v>11.3</v>
      </c>
      <c r="BQ453" s="34">
        <v>10.6</v>
      </c>
      <c r="BR453" s="34">
        <v>303.89999999999998</v>
      </c>
      <c r="BX453" s="34">
        <v>62.6</v>
      </c>
      <c r="CA453" s="34">
        <v>38.299999999999997</v>
      </c>
      <c r="CC453" s="34">
        <v>8</v>
      </c>
      <c r="CD453" s="34">
        <v>8.4</v>
      </c>
      <c r="CF453" s="34">
        <v>58.8</v>
      </c>
      <c r="CG453" s="34">
        <v>903.1</v>
      </c>
      <c r="CH453" s="34">
        <v>23.9</v>
      </c>
    </row>
    <row r="454" spans="1:101" ht="14.25" customHeight="1" x14ac:dyDescent="0.35">
      <c r="A454" s="22" t="s">
        <v>464</v>
      </c>
      <c r="B454" s="22" t="s">
        <v>469</v>
      </c>
      <c r="C454" s="22" t="s">
        <v>2343</v>
      </c>
      <c r="D454" s="22" t="s">
        <v>444</v>
      </c>
      <c r="F454" s="71"/>
      <c r="G454" s="22" t="s">
        <v>444</v>
      </c>
      <c r="H454" s="22">
        <v>34.970405</v>
      </c>
      <c r="I454" s="22">
        <v>-105.96360799999999</v>
      </c>
      <c r="J454" s="22" t="s">
        <v>873</v>
      </c>
      <c r="K454" s="22" t="s">
        <v>1304</v>
      </c>
      <c r="L454" s="22" t="s">
        <v>878</v>
      </c>
      <c r="M454" s="22" t="s">
        <v>435</v>
      </c>
      <c r="Q454" s="22" t="s">
        <v>819</v>
      </c>
      <c r="W454" s="34">
        <v>39.85</v>
      </c>
      <c r="X454" s="34">
        <v>0.35</v>
      </c>
      <c r="Y454" s="34">
        <v>11.3</v>
      </c>
      <c r="Z454" s="34">
        <v>4.59</v>
      </c>
      <c r="AA454" s="34">
        <v>0.155</v>
      </c>
      <c r="AB454" s="34">
        <v>4.3099999999999996</v>
      </c>
      <c r="AC454" s="34">
        <v>15.71</v>
      </c>
      <c r="AD454" s="34">
        <v>3.78</v>
      </c>
      <c r="AE454" s="34">
        <v>1.27</v>
      </c>
      <c r="AF454" s="34">
        <v>6.7000000000000004E-2</v>
      </c>
      <c r="AG454" s="34">
        <v>18.61</v>
      </c>
      <c r="AO454" s="34">
        <f t="shared" si="37"/>
        <v>99.992000000000004</v>
      </c>
      <c r="AW454" s="34">
        <v>2.7</v>
      </c>
      <c r="AY454" s="34">
        <v>132.4</v>
      </c>
      <c r="BE454" s="34">
        <v>473.1</v>
      </c>
      <c r="BG454" s="34">
        <v>6.9</v>
      </c>
      <c r="BH454" s="34">
        <v>10.6</v>
      </c>
      <c r="BN454" s="34" t="s">
        <v>123</v>
      </c>
      <c r="BO454" s="34">
        <v>2.8</v>
      </c>
      <c r="BP454" s="34">
        <v>98.7</v>
      </c>
      <c r="BQ454" s="34">
        <v>2.9</v>
      </c>
      <c r="BR454" s="34">
        <v>99.2</v>
      </c>
      <c r="BX454" s="34">
        <v>251.3</v>
      </c>
      <c r="CA454" s="34" t="s">
        <v>123</v>
      </c>
      <c r="CC454" s="34" t="s">
        <v>123</v>
      </c>
      <c r="CD454" s="34">
        <v>153.80000000000001</v>
      </c>
      <c r="CF454" s="34">
        <v>11.5</v>
      </c>
      <c r="CG454" s="34">
        <v>35.1</v>
      </c>
      <c r="CH454" s="34">
        <v>32.6</v>
      </c>
    </row>
    <row r="455" spans="1:101" ht="14.25" customHeight="1" x14ac:dyDescent="0.35">
      <c r="A455" s="22" t="s">
        <v>465</v>
      </c>
      <c r="B455" s="22" t="s">
        <v>469</v>
      </c>
      <c r="C455" s="22" t="s">
        <v>2343</v>
      </c>
      <c r="D455" s="22" t="s">
        <v>444</v>
      </c>
      <c r="F455" s="71"/>
      <c r="G455" s="22" t="s">
        <v>444</v>
      </c>
      <c r="H455" s="22">
        <v>34.970077000000003</v>
      </c>
      <c r="I455" s="22">
        <v>-105.963297</v>
      </c>
      <c r="J455" s="22" t="s">
        <v>873</v>
      </c>
      <c r="K455" s="22" t="s">
        <v>1304</v>
      </c>
      <c r="L455" s="22" t="s">
        <v>878</v>
      </c>
      <c r="M455" s="22" t="s">
        <v>449</v>
      </c>
      <c r="Q455" s="22" t="s">
        <v>819</v>
      </c>
      <c r="W455" s="34">
        <v>72.41</v>
      </c>
      <c r="X455" s="34">
        <v>0.311</v>
      </c>
      <c r="Y455" s="34">
        <v>12.17</v>
      </c>
      <c r="Z455" s="34">
        <v>2.13</v>
      </c>
      <c r="AA455" s="34">
        <v>4.7E-2</v>
      </c>
      <c r="AB455" s="34">
        <v>0.08</v>
      </c>
      <c r="AC455" s="34">
        <v>1.42</v>
      </c>
      <c r="AD455" s="34">
        <v>2.95</v>
      </c>
      <c r="AE455" s="34">
        <v>6.5</v>
      </c>
      <c r="AF455" s="34">
        <v>0.10299999999999999</v>
      </c>
      <c r="AG455" s="34">
        <v>1.55</v>
      </c>
      <c r="AO455" s="34">
        <f t="shared" si="37"/>
        <v>99.670999999999992</v>
      </c>
      <c r="AW455" s="34">
        <v>263.8</v>
      </c>
      <c r="AY455" s="34">
        <v>167.5</v>
      </c>
      <c r="BE455" s="34">
        <v>11.1</v>
      </c>
      <c r="BG455" s="34">
        <v>15.9</v>
      </c>
      <c r="BH455" s="34">
        <v>13.1</v>
      </c>
      <c r="BN455" s="34">
        <v>2.4</v>
      </c>
      <c r="BO455" s="34">
        <v>42.3</v>
      </c>
      <c r="BP455" s="34">
        <v>7.2</v>
      </c>
      <c r="BQ455" s="34">
        <v>4.8</v>
      </c>
      <c r="BR455" s="34">
        <v>360.8</v>
      </c>
      <c r="BX455" s="34">
        <v>46.8</v>
      </c>
      <c r="CA455" s="34">
        <v>88.1</v>
      </c>
      <c r="CC455" s="34">
        <v>6.5</v>
      </c>
      <c r="CD455" s="34">
        <v>61.3</v>
      </c>
      <c r="CF455" s="34">
        <v>112.9</v>
      </c>
      <c r="CG455" s="34">
        <v>650.79999999999995</v>
      </c>
      <c r="CH455" s="34">
        <v>23.1</v>
      </c>
    </row>
    <row r="456" spans="1:101" ht="14.25" customHeight="1" x14ac:dyDescent="0.35">
      <c r="A456" s="22" t="s">
        <v>466</v>
      </c>
      <c r="B456" s="22" t="s">
        <v>469</v>
      </c>
      <c r="C456" s="22" t="s">
        <v>2343</v>
      </c>
      <c r="D456" s="22" t="s">
        <v>444</v>
      </c>
      <c r="F456" s="71"/>
      <c r="G456" s="22" t="s">
        <v>444</v>
      </c>
      <c r="H456" s="22">
        <v>34.969729000000001</v>
      </c>
      <c r="I456" s="22">
        <v>-105.962812</v>
      </c>
      <c r="J456" s="22" t="s">
        <v>873</v>
      </c>
      <c r="K456" s="22" t="s">
        <v>1304</v>
      </c>
      <c r="L456" s="22" t="s">
        <v>878</v>
      </c>
      <c r="M456" s="22" t="s">
        <v>449</v>
      </c>
      <c r="Q456" s="22" t="s">
        <v>819</v>
      </c>
      <c r="W456" s="34">
        <v>62.22</v>
      </c>
      <c r="X456" s="34">
        <v>9.9000000000000005E-2</v>
      </c>
      <c r="Y456" s="34">
        <v>18.21</v>
      </c>
      <c r="Z456" s="34">
        <v>4.2699999999999996</v>
      </c>
      <c r="AA456" s="34">
        <v>7.6999999999999999E-2</v>
      </c>
      <c r="AB456" s="34">
        <v>0.06</v>
      </c>
      <c r="AC456" s="34">
        <v>0.18</v>
      </c>
      <c r="AD456" s="34">
        <v>5.71</v>
      </c>
      <c r="AE456" s="34">
        <v>7.33</v>
      </c>
      <c r="AF456" s="34">
        <v>7.4999999999999997E-2</v>
      </c>
      <c r="AG456" s="34">
        <v>1.34</v>
      </c>
      <c r="AO456" s="34">
        <f t="shared" si="37"/>
        <v>99.570999999999998</v>
      </c>
      <c r="AW456" s="34">
        <v>23.5</v>
      </c>
      <c r="AY456" s="34">
        <v>228.4</v>
      </c>
      <c r="BE456" s="34" t="s">
        <v>123</v>
      </c>
      <c r="BG456" s="34">
        <v>7.6</v>
      </c>
      <c r="BH456" s="34">
        <v>29.8</v>
      </c>
      <c r="BN456" s="34">
        <v>7.3</v>
      </c>
      <c r="BO456" s="34">
        <v>322.7</v>
      </c>
      <c r="BP456" s="34">
        <v>3.5</v>
      </c>
      <c r="BQ456" s="34">
        <v>9.1</v>
      </c>
      <c r="BR456" s="34">
        <v>408.6</v>
      </c>
      <c r="BX456" s="34">
        <v>149.5</v>
      </c>
      <c r="CA456" s="34">
        <v>36</v>
      </c>
      <c r="CC456" s="34">
        <v>8.6999999999999993</v>
      </c>
      <c r="CD456" s="34">
        <v>22.6</v>
      </c>
      <c r="CF456" s="34">
        <v>66.099999999999994</v>
      </c>
      <c r="CG456" s="34">
        <v>995.5</v>
      </c>
      <c r="CH456" s="34">
        <v>52.9</v>
      </c>
    </row>
    <row r="457" spans="1:101" ht="14.25" customHeight="1" x14ac:dyDescent="0.35">
      <c r="A457" s="22" t="s">
        <v>467</v>
      </c>
      <c r="B457" s="22" t="s">
        <v>469</v>
      </c>
      <c r="C457" s="22" t="s">
        <v>2343</v>
      </c>
      <c r="D457" s="22" t="s">
        <v>444</v>
      </c>
      <c r="F457" s="71"/>
      <c r="G457" s="22" t="s">
        <v>444</v>
      </c>
      <c r="H457" s="22">
        <v>34.969729000000001</v>
      </c>
      <c r="I457" s="22">
        <v>-105.962812</v>
      </c>
      <c r="J457" s="22" t="s">
        <v>873</v>
      </c>
      <c r="K457" s="22" t="s">
        <v>1304</v>
      </c>
      <c r="L457" s="22" t="s">
        <v>878</v>
      </c>
      <c r="M457" s="22" t="s">
        <v>447</v>
      </c>
      <c r="Q457" s="22" t="s">
        <v>819</v>
      </c>
      <c r="W457" s="34">
        <v>26.1</v>
      </c>
      <c r="X457" s="34">
        <v>5.4</v>
      </c>
      <c r="Y457" s="34">
        <v>15.2</v>
      </c>
      <c r="Z457" s="34">
        <v>21</v>
      </c>
      <c r="AA457" s="34">
        <v>0.25</v>
      </c>
      <c r="AB457" s="34">
        <v>3.29</v>
      </c>
      <c r="AC457" s="34">
        <v>9.5</v>
      </c>
      <c r="AD457" s="34">
        <v>0.36</v>
      </c>
      <c r="AE457" s="34">
        <v>2.8</v>
      </c>
      <c r="AF457" s="34">
        <v>2.99</v>
      </c>
      <c r="AG457" s="34">
        <v>9.43</v>
      </c>
      <c r="AO457" s="34">
        <f t="shared" si="37"/>
        <v>96.32</v>
      </c>
      <c r="AW457" s="34">
        <v>6.7</v>
      </c>
      <c r="AY457" s="34">
        <v>69</v>
      </c>
      <c r="BE457" s="34">
        <v>640</v>
      </c>
      <c r="BG457" s="34">
        <v>54.9</v>
      </c>
      <c r="BH457" s="34">
        <v>20.5</v>
      </c>
      <c r="BN457" s="34" t="s">
        <v>123</v>
      </c>
      <c r="BO457" s="34">
        <v>144.9</v>
      </c>
      <c r="BP457" s="34">
        <v>231</v>
      </c>
      <c r="BQ457" s="34">
        <v>9</v>
      </c>
      <c r="BR457" s="34">
        <v>97</v>
      </c>
      <c r="BX457" s="34">
        <v>334.8</v>
      </c>
      <c r="CA457" s="34">
        <v>17</v>
      </c>
      <c r="CC457" s="34">
        <v>5</v>
      </c>
      <c r="CD457" s="34">
        <v>193.6</v>
      </c>
      <c r="CF457" s="34">
        <v>59.1</v>
      </c>
      <c r="CG457" s="34">
        <v>402.2</v>
      </c>
      <c r="CH457" s="34">
        <v>274.3</v>
      </c>
    </row>
    <row r="458" spans="1:101" ht="14.25" customHeight="1" x14ac:dyDescent="0.35">
      <c r="A458" s="22">
        <v>4282</v>
      </c>
      <c r="B458" s="22" t="s">
        <v>469</v>
      </c>
      <c r="C458" s="22" t="s">
        <v>2343</v>
      </c>
      <c r="D458" s="22" t="s">
        <v>444</v>
      </c>
      <c r="F458" s="79"/>
      <c r="G458" s="22" t="s">
        <v>444</v>
      </c>
      <c r="H458" s="22">
        <v>34.968254999999999</v>
      </c>
      <c r="I458" s="22">
        <v>-105.96576</v>
      </c>
      <c r="J458" s="22" t="s">
        <v>873</v>
      </c>
      <c r="K458" s="22" t="s">
        <v>1304</v>
      </c>
      <c r="L458" s="22" t="s">
        <v>878</v>
      </c>
      <c r="M458" s="22" t="s">
        <v>449</v>
      </c>
      <c r="Q458" s="22" t="s">
        <v>819</v>
      </c>
      <c r="W458" s="34">
        <v>59.8</v>
      </c>
      <c r="X458" s="34">
        <v>1.86</v>
      </c>
      <c r="Y458" s="34">
        <v>11.9</v>
      </c>
      <c r="Z458" s="34">
        <f>((AP458*1.1)+AQ458)</f>
        <v>2.3120000000000003</v>
      </c>
      <c r="AB458" s="34">
        <v>0.01</v>
      </c>
      <c r="AC458" s="34">
        <v>4.12</v>
      </c>
      <c r="AD458" s="34">
        <v>0.21</v>
      </c>
      <c r="AE458" s="34">
        <v>15.3</v>
      </c>
      <c r="AF458" s="34">
        <v>0.15</v>
      </c>
      <c r="AG458" s="34">
        <v>1.39</v>
      </c>
      <c r="AO458" s="34">
        <f t="shared" si="37"/>
        <v>97.052000000000007</v>
      </c>
      <c r="AP458" s="34">
        <v>0.92</v>
      </c>
      <c r="AQ458" s="34">
        <v>1.3</v>
      </c>
      <c r="AY458" s="34">
        <v>233</v>
      </c>
      <c r="BE458" s="34">
        <v>346</v>
      </c>
      <c r="BG458" s="34">
        <v>85</v>
      </c>
      <c r="BH458" s="34">
        <v>17</v>
      </c>
      <c r="BO458" s="34">
        <v>3</v>
      </c>
      <c r="BP458" s="34">
        <v>14</v>
      </c>
      <c r="BQ458" s="34">
        <v>12</v>
      </c>
      <c r="BR458" s="34">
        <v>191</v>
      </c>
      <c r="BX458" s="34">
        <v>41</v>
      </c>
      <c r="CA458" s="34">
        <v>12</v>
      </c>
      <c r="CC458" s="34">
        <v>3</v>
      </c>
      <c r="CD458" s="34">
        <v>56</v>
      </c>
      <c r="CF458" s="34">
        <v>23</v>
      </c>
      <c r="CG458" s="34">
        <v>93</v>
      </c>
      <c r="CH458" s="34">
        <v>219</v>
      </c>
    </row>
    <row r="459" spans="1:101" ht="14.25" customHeight="1" x14ac:dyDescent="0.35">
      <c r="A459" s="22" t="s">
        <v>1255</v>
      </c>
      <c r="B459" s="22" t="s">
        <v>1258</v>
      </c>
      <c r="C459" s="22" t="s">
        <v>2344</v>
      </c>
      <c r="D459" s="22" t="s">
        <v>1256</v>
      </c>
      <c r="E459" s="22">
        <v>1979</v>
      </c>
      <c r="F459" s="71"/>
      <c r="G459" s="22" t="s">
        <v>1256</v>
      </c>
      <c r="H459" s="22">
        <v>34.6669549</v>
      </c>
      <c r="I459" s="22">
        <v>-105.5909406</v>
      </c>
      <c r="J459" s="22" t="s">
        <v>873</v>
      </c>
      <c r="K459" s="22" t="s">
        <v>1304</v>
      </c>
      <c r="M459" s="22" t="s">
        <v>469</v>
      </c>
      <c r="W459" s="34">
        <v>67.599999999999994</v>
      </c>
      <c r="X459" s="34">
        <v>0.2</v>
      </c>
      <c r="Y459" s="34">
        <v>16.5</v>
      </c>
      <c r="Z459" s="34">
        <v>2</v>
      </c>
      <c r="AA459" s="34">
        <v>0</v>
      </c>
      <c r="AB459" s="34">
        <v>0.05</v>
      </c>
      <c r="AC459" s="34">
        <v>0.2</v>
      </c>
      <c r="AD459" s="34">
        <v>7.1</v>
      </c>
      <c r="AE459" s="34">
        <v>4.3</v>
      </c>
      <c r="AF459" s="34">
        <v>0.1</v>
      </c>
      <c r="AO459" s="34">
        <f>SUM(W459:AN459)</f>
        <v>98.049999999999983</v>
      </c>
    </row>
    <row r="460" spans="1:101" ht="15" customHeight="1" x14ac:dyDescent="0.35">
      <c r="A460" s="22" t="s">
        <v>3481</v>
      </c>
      <c r="B460" s="22" t="s">
        <v>1258</v>
      </c>
      <c r="C460" s="22" t="s">
        <v>2344</v>
      </c>
      <c r="D460" s="22" t="s">
        <v>1709</v>
      </c>
      <c r="E460" s="22">
        <v>1983</v>
      </c>
      <c r="F460" s="71"/>
      <c r="G460" s="22" t="s">
        <v>914</v>
      </c>
      <c r="H460" s="22">
        <v>34.6669549</v>
      </c>
      <c r="I460" s="22">
        <v>-105.5909406</v>
      </c>
      <c r="J460" s="22" t="s">
        <v>873</v>
      </c>
      <c r="K460" s="22" t="s">
        <v>1304</v>
      </c>
      <c r="M460" s="22" t="s">
        <v>469</v>
      </c>
      <c r="BO460" s="34">
        <v>1558</v>
      </c>
      <c r="BQ460" s="34">
        <v>37</v>
      </c>
      <c r="BR460" s="34">
        <v>389</v>
      </c>
      <c r="BX460" s="34">
        <v>35</v>
      </c>
      <c r="CA460" s="34">
        <v>980</v>
      </c>
      <c r="CC460" s="34">
        <v>5</v>
      </c>
      <c r="CF460" s="34">
        <v>282</v>
      </c>
      <c r="CG460" s="34">
        <v>1331</v>
      </c>
    </row>
    <row r="461" spans="1:101" ht="14.25" customHeight="1" x14ac:dyDescent="0.35">
      <c r="A461" s="61" t="s">
        <v>468</v>
      </c>
      <c r="B461" s="22" t="s">
        <v>469</v>
      </c>
      <c r="C461" s="61" t="s">
        <v>3064</v>
      </c>
      <c r="D461" s="22" t="s">
        <v>1709</v>
      </c>
      <c r="F461" s="71"/>
      <c r="H461" s="22">
        <v>32.984757999999999</v>
      </c>
      <c r="I461" s="22">
        <v>-107.24584299999999</v>
      </c>
      <c r="J461" s="22" t="s">
        <v>873</v>
      </c>
      <c r="K461" s="22" t="s">
        <v>1306</v>
      </c>
      <c r="L461" s="22" t="s">
        <v>878</v>
      </c>
      <c r="M461" s="61" t="s">
        <v>469</v>
      </c>
      <c r="N461" s="61"/>
      <c r="O461" s="61"/>
      <c r="P461" s="61"/>
      <c r="Q461" s="22" t="s">
        <v>819</v>
      </c>
      <c r="W461" s="34">
        <v>71.97</v>
      </c>
      <c r="X461" s="34">
        <v>0.09</v>
      </c>
      <c r="Y461" s="34">
        <v>13.93</v>
      </c>
      <c r="Z461" s="34">
        <v>0.6</v>
      </c>
      <c r="AA461" s="34" t="s">
        <v>470</v>
      </c>
      <c r="AB461" s="34">
        <v>0.09</v>
      </c>
      <c r="AC461" s="34">
        <v>0.03</v>
      </c>
      <c r="AD461" s="34">
        <v>0.06</v>
      </c>
      <c r="AE461" s="34">
        <v>11.79</v>
      </c>
      <c r="AF461" s="34">
        <v>0.06</v>
      </c>
      <c r="AG461" s="34">
        <v>0.56999999999999995</v>
      </c>
      <c r="AO461" s="34">
        <f t="shared" ref="AO461:AO486" si="38">SUM(W461:AN461)</f>
        <v>99.19</v>
      </c>
      <c r="AV461" s="34">
        <v>0.8</v>
      </c>
      <c r="AW461" s="34" t="s">
        <v>412</v>
      </c>
      <c r="AY461" s="34">
        <v>170</v>
      </c>
      <c r="BA461" s="34" t="s">
        <v>413</v>
      </c>
      <c r="BD461" s="34">
        <v>33</v>
      </c>
      <c r="BE461" s="34" t="s">
        <v>411</v>
      </c>
      <c r="BF461" s="34" t="s">
        <v>421</v>
      </c>
      <c r="BG461" s="34" t="s">
        <v>471</v>
      </c>
      <c r="BH461" s="34">
        <v>13</v>
      </c>
      <c r="BI461" s="34">
        <v>1</v>
      </c>
      <c r="BJ461" s="34">
        <v>6.8</v>
      </c>
      <c r="BN461" s="34" t="s">
        <v>416</v>
      </c>
      <c r="BO461" s="34">
        <v>5</v>
      </c>
      <c r="BP461" s="34" t="s">
        <v>411</v>
      </c>
      <c r="BQ461" s="34" t="s">
        <v>412</v>
      </c>
      <c r="BR461" s="34">
        <v>146</v>
      </c>
      <c r="BT461" s="34" t="s">
        <v>421</v>
      </c>
      <c r="BW461" s="34" t="s">
        <v>420</v>
      </c>
      <c r="BX461" s="34">
        <v>18</v>
      </c>
      <c r="BY461" s="34">
        <v>1.2</v>
      </c>
      <c r="CA461" s="34">
        <v>48.5</v>
      </c>
      <c r="CB461" s="34">
        <v>0.6</v>
      </c>
      <c r="CC461" s="34">
        <v>3.5</v>
      </c>
      <c r="CD461" s="34">
        <v>10</v>
      </c>
      <c r="CF461" s="34">
        <v>112</v>
      </c>
      <c r="CG461" s="34">
        <v>178</v>
      </c>
      <c r="CH461" s="34" t="s">
        <v>472</v>
      </c>
      <c r="CI461" s="34">
        <v>81</v>
      </c>
      <c r="CJ461" s="34">
        <v>277</v>
      </c>
      <c r="CK461" s="34">
        <v>24.5</v>
      </c>
      <c r="CL461" s="34">
        <v>84.2</v>
      </c>
      <c r="CM461" s="34">
        <v>16.7</v>
      </c>
      <c r="CN461" s="34">
        <v>0.77</v>
      </c>
      <c r="CO461" s="34">
        <v>16.3</v>
      </c>
      <c r="CP461" s="34">
        <v>3.1</v>
      </c>
      <c r="CQ461" s="34">
        <v>20.3</v>
      </c>
      <c r="CR461" s="34">
        <v>4.4000000000000004</v>
      </c>
      <c r="CS461" s="34">
        <v>12.7</v>
      </c>
      <c r="CT461" s="34">
        <v>1.8</v>
      </c>
      <c r="CU461" s="34">
        <v>10.9</v>
      </c>
      <c r="CV461" s="34">
        <v>1.52</v>
      </c>
      <c r="CW461" s="34">
        <f t="shared" ref="CW461:CW486" si="39">SUM(CI461:CV461)</f>
        <v>555.18999999999994</v>
      </c>
    </row>
    <row r="462" spans="1:101" ht="14.25" customHeight="1" x14ac:dyDescent="0.35">
      <c r="A462" s="61" t="s">
        <v>3482</v>
      </c>
      <c r="B462" s="22" t="s">
        <v>469</v>
      </c>
      <c r="C462" s="61" t="s">
        <v>3064</v>
      </c>
      <c r="D462" s="22" t="s">
        <v>1709</v>
      </c>
      <c r="F462" s="71"/>
      <c r="H462" s="22">
        <v>32.985069000000003</v>
      </c>
      <c r="I462" s="22">
        <v>-107.245626</v>
      </c>
      <c r="J462" s="22" t="s">
        <v>873</v>
      </c>
      <c r="K462" s="22" t="s">
        <v>1306</v>
      </c>
      <c r="L462" s="22" t="s">
        <v>878</v>
      </c>
      <c r="M462" s="61" t="s">
        <v>469</v>
      </c>
      <c r="N462" s="61"/>
      <c r="O462" s="61"/>
      <c r="P462" s="61"/>
      <c r="Q462" s="22" t="s">
        <v>819</v>
      </c>
      <c r="W462" s="34">
        <v>72.37</v>
      </c>
      <c r="X462" s="34">
        <v>0.12</v>
      </c>
      <c r="Y462" s="34">
        <v>14.23</v>
      </c>
      <c r="Z462" s="34">
        <v>1.35</v>
      </c>
      <c r="AA462" s="34">
        <v>2E-3</v>
      </c>
      <c r="AB462" s="34">
        <v>0.15</v>
      </c>
      <c r="AC462" s="34">
        <v>0.12</v>
      </c>
      <c r="AD462" s="34">
        <v>0.06</v>
      </c>
      <c r="AE462" s="34">
        <v>11.8</v>
      </c>
      <c r="AF462" s="34">
        <v>0.03</v>
      </c>
      <c r="AG462" s="34">
        <v>0.65</v>
      </c>
      <c r="AO462" s="34">
        <f t="shared" si="38"/>
        <v>100.88200000000002</v>
      </c>
      <c r="AV462" s="34">
        <v>0.6</v>
      </c>
      <c r="AW462" s="34" t="s">
        <v>412</v>
      </c>
      <c r="AY462" s="34">
        <v>145</v>
      </c>
      <c r="BA462" s="34" t="s">
        <v>413</v>
      </c>
      <c r="BD462" s="34">
        <v>48</v>
      </c>
      <c r="BE462" s="34" t="s">
        <v>411</v>
      </c>
      <c r="BF462" s="34">
        <v>0.7</v>
      </c>
      <c r="BG462" s="34" t="s">
        <v>471</v>
      </c>
      <c r="BH462" s="34">
        <v>18</v>
      </c>
      <c r="BI462" s="34" t="s">
        <v>420</v>
      </c>
      <c r="BJ462" s="34">
        <v>6</v>
      </c>
      <c r="BN462" s="34" t="s">
        <v>416</v>
      </c>
      <c r="BO462" s="34">
        <v>4</v>
      </c>
      <c r="BP462" s="34" t="s">
        <v>411</v>
      </c>
      <c r="BQ462" s="34" t="s">
        <v>412</v>
      </c>
      <c r="BR462" s="34">
        <v>145</v>
      </c>
      <c r="BT462" s="34" t="s">
        <v>421</v>
      </c>
      <c r="BW462" s="34" t="s">
        <v>420</v>
      </c>
      <c r="BX462" s="34">
        <v>12</v>
      </c>
      <c r="BY462" s="34">
        <v>1.3</v>
      </c>
      <c r="CA462" s="34">
        <v>19.899999999999999</v>
      </c>
      <c r="CB462" s="34">
        <v>0.7</v>
      </c>
      <c r="CC462" s="34">
        <v>2.2000000000000002</v>
      </c>
      <c r="CD462" s="34">
        <v>32</v>
      </c>
      <c r="CF462" s="34">
        <v>121</v>
      </c>
      <c r="CG462" s="34">
        <v>145</v>
      </c>
      <c r="CH462" s="34" t="s">
        <v>472</v>
      </c>
      <c r="CI462" s="34">
        <v>27.5</v>
      </c>
      <c r="CJ462" s="34">
        <v>60.8</v>
      </c>
      <c r="CK462" s="34">
        <v>7.35</v>
      </c>
      <c r="CL462" s="34">
        <v>27</v>
      </c>
      <c r="CM462" s="34">
        <v>7.4</v>
      </c>
      <c r="CN462" s="34">
        <v>0.43</v>
      </c>
      <c r="CO462" s="34">
        <v>12.5</v>
      </c>
      <c r="CP462" s="34">
        <v>2.9</v>
      </c>
      <c r="CQ462" s="34">
        <v>20.9</v>
      </c>
      <c r="CR462" s="34">
        <v>4.5</v>
      </c>
      <c r="CS462" s="34">
        <v>13.2</v>
      </c>
      <c r="CT462" s="34">
        <v>1.85</v>
      </c>
      <c r="CU462" s="34">
        <v>10.9</v>
      </c>
      <c r="CV462" s="34">
        <v>1.5</v>
      </c>
      <c r="CW462" s="34">
        <f t="shared" si="39"/>
        <v>198.73</v>
      </c>
    </row>
    <row r="463" spans="1:101" ht="14.25" customHeight="1" x14ac:dyDescent="0.35">
      <c r="A463" s="61" t="s">
        <v>3483</v>
      </c>
      <c r="B463" s="22" t="s">
        <v>469</v>
      </c>
      <c r="C463" s="61" t="s">
        <v>3064</v>
      </c>
      <c r="D463" s="22" t="s">
        <v>1709</v>
      </c>
      <c r="F463" s="71"/>
      <c r="H463" s="22">
        <v>32.985059999999997</v>
      </c>
      <c r="I463" s="22">
        <v>-107.245572</v>
      </c>
      <c r="J463" s="22" t="s">
        <v>873</v>
      </c>
      <c r="K463" s="22" t="s">
        <v>1306</v>
      </c>
      <c r="L463" s="22" t="s">
        <v>878</v>
      </c>
      <c r="M463" s="61" t="s">
        <v>469</v>
      </c>
      <c r="N463" s="61"/>
      <c r="O463" s="61"/>
      <c r="P463" s="61"/>
      <c r="Q463" s="22" t="s">
        <v>819</v>
      </c>
      <c r="W463" s="34">
        <v>69.53</v>
      </c>
      <c r="X463" s="34">
        <v>0.16</v>
      </c>
      <c r="Y463" s="34">
        <v>15.76</v>
      </c>
      <c r="Z463" s="34">
        <v>1.31</v>
      </c>
      <c r="AA463" s="34">
        <v>2.3E-2</v>
      </c>
      <c r="AB463" s="34">
        <v>0.13</v>
      </c>
      <c r="AC463" s="34">
        <v>0.03</v>
      </c>
      <c r="AD463" s="34">
        <v>0.06</v>
      </c>
      <c r="AE463" s="34">
        <v>13.41</v>
      </c>
      <c r="AF463" s="34">
        <v>0.03</v>
      </c>
      <c r="AG463" s="34">
        <v>0.4</v>
      </c>
      <c r="AO463" s="34">
        <f t="shared" si="38"/>
        <v>100.843</v>
      </c>
      <c r="AV463" s="34">
        <v>0.7</v>
      </c>
      <c r="AW463" s="34" t="s">
        <v>412</v>
      </c>
      <c r="AY463" s="34">
        <v>186</v>
      </c>
      <c r="BA463" s="34" t="s">
        <v>413</v>
      </c>
      <c r="BD463" s="34">
        <v>28</v>
      </c>
      <c r="BE463" s="34" t="s">
        <v>411</v>
      </c>
      <c r="BF463" s="34">
        <v>0.6</v>
      </c>
      <c r="BG463" s="34" t="s">
        <v>471</v>
      </c>
      <c r="BH463" s="34">
        <v>19</v>
      </c>
      <c r="BI463" s="34" t="s">
        <v>420</v>
      </c>
      <c r="BJ463" s="34">
        <v>8.3000000000000007</v>
      </c>
      <c r="BN463" s="34" t="s">
        <v>416</v>
      </c>
      <c r="BO463" s="34">
        <v>5</v>
      </c>
      <c r="BP463" s="34" t="s">
        <v>411</v>
      </c>
      <c r="BQ463" s="34" t="s">
        <v>412</v>
      </c>
      <c r="BR463" s="34">
        <v>153</v>
      </c>
      <c r="BT463" s="34" t="s">
        <v>421</v>
      </c>
      <c r="BW463" s="34" t="s">
        <v>420</v>
      </c>
      <c r="BX463" s="34">
        <v>13</v>
      </c>
      <c r="BY463" s="34">
        <v>0.9</v>
      </c>
      <c r="CA463" s="34">
        <v>26.9</v>
      </c>
      <c r="CB463" s="34">
        <v>0.7</v>
      </c>
      <c r="CC463" s="34">
        <v>3.1</v>
      </c>
      <c r="CD463" s="34">
        <v>25</v>
      </c>
      <c r="CF463" s="34">
        <v>206</v>
      </c>
      <c r="CG463" s="34">
        <v>169</v>
      </c>
      <c r="CH463" s="34" t="s">
        <v>472</v>
      </c>
      <c r="CI463" s="34">
        <v>18.100000000000001</v>
      </c>
      <c r="CJ463" s="34">
        <v>43.2</v>
      </c>
      <c r="CK463" s="34">
        <v>5.12</v>
      </c>
      <c r="CL463" s="34">
        <v>19.8</v>
      </c>
      <c r="CM463" s="34">
        <v>7.6</v>
      </c>
      <c r="CN463" s="34">
        <v>0.47</v>
      </c>
      <c r="CO463" s="34">
        <v>19.2</v>
      </c>
      <c r="CP463" s="34">
        <v>5.2</v>
      </c>
      <c r="CQ463" s="34">
        <v>38</v>
      </c>
      <c r="CR463" s="34">
        <v>8.1</v>
      </c>
      <c r="CS463" s="34">
        <v>24.1</v>
      </c>
      <c r="CT463" s="34">
        <v>3.51</v>
      </c>
      <c r="CU463" s="34">
        <v>20.399999999999999</v>
      </c>
      <c r="CV463" s="34">
        <v>2.76</v>
      </c>
      <c r="CW463" s="34">
        <f t="shared" si="39"/>
        <v>215.55999999999997</v>
      </c>
    </row>
    <row r="464" spans="1:101" ht="14.25" customHeight="1" x14ac:dyDescent="0.35">
      <c r="A464" s="61" t="s">
        <v>3484</v>
      </c>
      <c r="B464" s="22" t="s">
        <v>469</v>
      </c>
      <c r="C464" s="61" t="s">
        <v>3064</v>
      </c>
      <c r="D464" s="22" t="s">
        <v>1709</v>
      </c>
      <c r="F464" s="71"/>
      <c r="H464" s="22">
        <v>32.985143999999998</v>
      </c>
      <c r="I464" s="22">
        <v>-107.245435</v>
      </c>
      <c r="J464" s="22" t="s">
        <v>873</v>
      </c>
      <c r="K464" s="22" t="s">
        <v>1306</v>
      </c>
      <c r="L464" s="22" t="s">
        <v>878</v>
      </c>
      <c r="M464" s="61" t="s">
        <v>469</v>
      </c>
      <c r="N464" s="61"/>
      <c r="O464" s="61"/>
      <c r="P464" s="61"/>
      <c r="Q464" s="22" t="s">
        <v>819</v>
      </c>
      <c r="W464" s="34">
        <v>74.12</v>
      </c>
      <c r="X464" s="34">
        <v>0.15</v>
      </c>
      <c r="Y464" s="34">
        <v>13.39</v>
      </c>
      <c r="Z464" s="34">
        <v>0.62</v>
      </c>
      <c r="AA464" s="34" t="s">
        <v>470</v>
      </c>
      <c r="AB464" s="34">
        <v>0.06</v>
      </c>
      <c r="AC464" s="34">
        <v>0.03</v>
      </c>
      <c r="AD464" s="34">
        <v>0.02</v>
      </c>
      <c r="AE464" s="34">
        <v>11.69</v>
      </c>
      <c r="AF464" s="34">
        <v>0.03</v>
      </c>
      <c r="AG464" s="34">
        <v>0.33</v>
      </c>
      <c r="AO464" s="34">
        <f t="shared" si="38"/>
        <v>100.44000000000001</v>
      </c>
      <c r="AV464" s="34">
        <v>0.5</v>
      </c>
      <c r="AW464" s="34" t="s">
        <v>412</v>
      </c>
      <c r="AY464" s="34">
        <v>193</v>
      </c>
      <c r="BA464" s="34" t="s">
        <v>413</v>
      </c>
      <c r="BD464" s="34">
        <v>47</v>
      </c>
      <c r="BE464" s="34" t="s">
        <v>411</v>
      </c>
      <c r="BF464" s="34" t="s">
        <v>421</v>
      </c>
      <c r="BG464" s="34" t="s">
        <v>471</v>
      </c>
      <c r="BH464" s="34">
        <v>10</v>
      </c>
      <c r="BI464" s="34">
        <v>2</v>
      </c>
      <c r="BJ464" s="34">
        <v>6</v>
      </c>
      <c r="BN464" s="34" t="s">
        <v>416</v>
      </c>
      <c r="BO464" s="34">
        <v>10</v>
      </c>
      <c r="BP464" s="34" t="s">
        <v>411</v>
      </c>
      <c r="BQ464" s="34" t="s">
        <v>412</v>
      </c>
      <c r="BR464" s="34">
        <v>159</v>
      </c>
      <c r="BT464" s="34" t="s">
        <v>421</v>
      </c>
      <c r="BW464" s="34" t="s">
        <v>420</v>
      </c>
      <c r="BX464" s="34">
        <v>20</v>
      </c>
      <c r="BY464" s="34">
        <v>2.1</v>
      </c>
      <c r="CA464" s="34">
        <v>26.5</v>
      </c>
      <c r="CB464" s="34">
        <v>0.7</v>
      </c>
      <c r="CC464" s="34">
        <v>4.9000000000000004</v>
      </c>
      <c r="CD464" s="34">
        <v>15</v>
      </c>
      <c r="CF464" s="34">
        <v>87</v>
      </c>
      <c r="CG464" s="34">
        <v>152</v>
      </c>
      <c r="CH464" s="34" t="s">
        <v>472</v>
      </c>
      <c r="CI464" s="34">
        <v>28.5</v>
      </c>
      <c r="CJ464" s="34">
        <v>109</v>
      </c>
      <c r="CK464" s="34">
        <v>9.26</v>
      </c>
      <c r="CL464" s="34">
        <v>34.9</v>
      </c>
      <c r="CM464" s="34">
        <v>8.1999999999999993</v>
      </c>
      <c r="CN464" s="34">
        <v>0.41</v>
      </c>
      <c r="CO464" s="34">
        <v>9.6</v>
      </c>
      <c r="CP464" s="34">
        <v>2.1</v>
      </c>
      <c r="CQ464" s="34">
        <v>14.4</v>
      </c>
      <c r="CR464" s="34">
        <v>3.2</v>
      </c>
      <c r="CS464" s="34">
        <v>10</v>
      </c>
      <c r="CT464" s="34">
        <v>1.58</v>
      </c>
      <c r="CU464" s="34">
        <v>10.5</v>
      </c>
      <c r="CV464" s="34">
        <v>1.52</v>
      </c>
      <c r="CW464" s="34">
        <f t="shared" si="39"/>
        <v>243.17</v>
      </c>
    </row>
    <row r="465" spans="1:101" ht="14.25" customHeight="1" x14ac:dyDescent="0.35">
      <c r="A465" s="61" t="s">
        <v>3485</v>
      </c>
      <c r="B465" s="22" t="s">
        <v>469</v>
      </c>
      <c r="C465" s="61" t="s">
        <v>3064</v>
      </c>
      <c r="D465" s="22" t="s">
        <v>1709</v>
      </c>
      <c r="F465" s="71"/>
      <c r="H465" s="22">
        <v>32.985522000000003</v>
      </c>
      <c r="I465" s="22">
        <v>-107.245456</v>
      </c>
      <c r="J465" s="22" t="s">
        <v>873</v>
      </c>
      <c r="K465" s="22" t="s">
        <v>1306</v>
      </c>
      <c r="L465" s="22" t="s">
        <v>878</v>
      </c>
      <c r="M465" s="61" t="s">
        <v>469</v>
      </c>
      <c r="N465" s="61"/>
      <c r="O465" s="61"/>
      <c r="P465" s="61"/>
      <c r="Q465" s="22" t="s">
        <v>819</v>
      </c>
      <c r="W465" s="34">
        <v>76.19</v>
      </c>
      <c r="X465" s="34">
        <v>0.02</v>
      </c>
      <c r="Y465" s="34">
        <v>12.2</v>
      </c>
      <c r="Z465" s="34">
        <v>0.7</v>
      </c>
      <c r="AA465" s="34">
        <v>1.9E-2</v>
      </c>
      <c r="AB465" s="34">
        <v>7.0000000000000007E-2</v>
      </c>
      <c r="AC465" s="34">
        <v>0.08</v>
      </c>
      <c r="AD465" s="34">
        <v>0.03</v>
      </c>
      <c r="AE465" s="34">
        <v>10.72</v>
      </c>
      <c r="AF465" s="34">
        <v>0.03</v>
      </c>
      <c r="AG465" s="34">
        <v>0.45</v>
      </c>
      <c r="AO465" s="34">
        <f t="shared" si="38"/>
        <v>100.509</v>
      </c>
      <c r="AV465" s="34">
        <v>0.6</v>
      </c>
      <c r="AW465" s="34" t="s">
        <v>412</v>
      </c>
      <c r="AY465" s="34">
        <v>120</v>
      </c>
      <c r="BA465" s="34" t="s">
        <v>413</v>
      </c>
      <c r="BD465" s="34">
        <v>47</v>
      </c>
      <c r="BE465" s="34" t="s">
        <v>411</v>
      </c>
      <c r="BF465" s="34" t="s">
        <v>421</v>
      </c>
      <c r="BG465" s="34" t="s">
        <v>471</v>
      </c>
      <c r="BH465" s="34">
        <v>9</v>
      </c>
      <c r="BI465" s="34" t="s">
        <v>420</v>
      </c>
      <c r="BJ465" s="34">
        <v>6.2</v>
      </c>
      <c r="BN465" s="34" t="s">
        <v>416</v>
      </c>
      <c r="BO465" s="34" t="s">
        <v>420</v>
      </c>
      <c r="BP465" s="34" t="s">
        <v>411</v>
      </c>
      <c r="BQ465" s="34" t="s">
        <v>412</v>
      </c>
      <c r="BR465" s="34">
        <v>115</v>
      </c>
      <c r="BT465" s="34" t="s">
        <v>421</v>
      </c>
      <c r="BW465" s="34" t="s">
        <v>420</v>
      </c>
      <c r="BX465" s="34">
        <v>11</v>
      </c>
      <c r="BY465" s="34">
        <v>1</v>
      </c>
      <c r="CA465" s="34">
        <v>34</v>
      </c>
      <c r="CB465" s="34">
        <v>0.5</v>
      </c>
      <c r="CC465" s="34">
        <v>2.2999999999999998</v>
      </c>
      <c r="CD465" s="34">
        <v>8</v>
      </c>
      <c r="CF465" s="34">
        <v>80</v>
      </c>
      <c r="CG465" s="34">
        <v>136</v>
      </c>
      <c r="CH465" s="34" t="s">
        <v>472</v>
      </c>
      <c r="CI465" s="34">
        <v>21.4</v>
      </c>
      <c r="CJ465" s="34">
        <v>67</v>
      </c>
      <c r="CK465" s="34">
        <v>6.33</v>
      </c>
      <c r="CL465" s="34">
        <v>23.2</v>
      </c>
      <c r="CM465" s="34">
        <v>6</v>
      </c>
      <c r="CN465" s="34">
        <v>0.31</v>
      </c>
      <c r="CO465" s="34">
        <v>8.6999999999999993</v>
      </c>
      <c r="CP465" s="34">
        <v>2</v>
      </c>
      <c r="CQ465" s="34">
        <v>13.8</v>
      </c>
      <c r="CR465" s="34">
        <v>3</v>
      </c>
      <c r="CS465" s="34">
        <v>9.3000000000000007</v>
      </c>
      <c r="CT465" s="34">
        <v>1.31</v>
      </c>
      <c r="CU465" s="34">
        <v>8.1</v>
      </c>
      <c r="CV465" s="34">
        <v>1.17</v>
      </c>
      <c r="CW465" s="34">
        <f t="shared" si="39"/>
        <v>171.62</v>
      </c>
    </row>
    <row r="466" spans="1:101" ht="14.25" customHeight="1" x14ac:dyDescent="0.35">
      <c r="A466" s="61" t="s">
        <v>3486</v>
      </c>
      <c r="B466" s="22" t="s">
        <v>469</v>
      </c>
      <c r="C466" s="61" t="s">
        <v>3064</v>
      </c>
      <c r="D466" s="22" t="s">
        <v>1709</v>
      </c>
      <c r="F466" s="71"/>
      <c r="H466" s="22">
        <v>32.985050000000001</v>
      </c>
      <c r="I466" s="22">
        <v>-107.24564700000001</v>
      </c>
      <c r="J466" s="22" t="s">
        <v>873</v>
      </c>
      <c r="K466" s="22" t="s">
        <v>1306</v>
      </c>
      <c r="L466" s="22" t="s">
        <v>878</v>
      </c>
      <c r="M466" s="61" t="s">
        <v>473</v>
      </c>
      <c r="N466" s="61"/>
      <c r="O466" s="61"/>
      <c r="P466" s="61"/>
      <c r="Q466" s="22" t="s">
        <v>819</v>
      </c>
      <c r="W466" s="34">
        <v>79.39</v>
      </c>
      <c r="X466" s="34">
        <v>0.11</v>
      </c>
      <c r="Y466" s="34">
        <v>10.55</v>
      </c>
      <c r="Z466" s="34">
        <v>1.1200000000000001</v>
      </c>
      <c r="AA466" s="34">
        <v>0.01</v>
      </c>
      <c r="AB466" s="34">
        <v>0.16</v>
      </c>
      <c r="AC466" s="34">
        <v>0.1</v>
      </c>
      <c r="AD466" s="34">
        <v>1.92</v>
      </c>
      <c r="AE466" s="34">
        <v>5.8</v>
      </c>
      <c r="AF466" s="34">
        <v>0.01</v>
      </c>
      <c r="AG466" s="34">
        <v>0.66</v>
      </c>
      <c r="AO466" s="34">
        <f t="shared" si="38"/>
        <v>99.83</v>
      </c>
      <c r="AV466" s="34" t="s">
        <v>421</v>
      </c>
      <c r="AW466" s="34" t="s">
        <v>412</v>
      </c>
      <c r="AY466" s="34">
        <v>380</v>
      </c>
      <c r="BA466" s="34" t="s">
        <v>413</v>
      </c>
      <c r="BD466" s="34">
        <v>45</v>
      </c>
      <c r="BE466" s="34" t="s">
        <v>411</v>
      </c>
      <c r="BF466" s="34">
        <v>1.5</v>
      </c>
      <c r="BG466" s="34">
        <v>10</v>
      </c>
      <c r="BH466" s="34">
        <v>15</v>
      </c>
      <c r="BI466" s="34">
        <v>1</v>
      </c>
      <c r="BJ466" s="34">
        <v>4.8</v>
      </c>
      <c r="BN466" s="34" t="s">
        <v>416</v>
      </c>
      <c r="BO466" s="34">
        <v>5</v>
      </c>
      <c r="BP466" s="34" t="s">
        <v>411</v>
      </c>
      <c r="BQ466" s="34">
        <v>10</v>
      </c>
      <c r="BR466" s="34">
        <v>236</v>
      </c>
      <c r="BT466" s="34" t="s">
        <v>421</v>
      </c>
      <c r="BW466" s="34" t="s">
        <v>420</v>
      </c>
      <c r="BX466" s="34">
        <v>52</v>
      </c>
      <c r="BY466" s="34">
        <v>1.1000000000000001</v>
      </c>
      <c r="CA466" s="34">
        <v>19.100000000000001</v>
      </c>
      <c r="CB466" s="34">
        <v>0.7</v>
      </c>
      <c r="CC466" s="34">
        <v>2.6</v>
      </c>
      <c r="CD466" s="34" t="s">
        <v>412</v>
      </c>
      <c r="CF466" s="34">
        <v>30</v>
      </c>
      <c r="CG466" s="34">
        <v>125</v>
      </c>
      <c r="CH466" s="34" t="s">
        <v>472</v>
      </c>
      <c r="CI466" s="34">
        <v>40.799999999999997</v>
      </c>
      <c r="CJ466" s="34">
        <v>158</v>
      </c>
      <c r="CK466" s="34">
        <v>11.2</v>
      </c>
      <c r="CL466" s="34">
        <v>41.2</v>
      </c>
      <c r="CM466" s="34">
        <v>9.1</v>
      </c>
      <c r="CN466" s="34">
        <v>0.5</v>
      </c>
      <c r="CO466" s="34">
        <v>8.1</v>
      </c>
      <c r="CP466" s="34">
        <v>1.2</v>
      </c>
      <c r="CQ466" s="34">
        <v>6.5</v>
      </c>
      <c r="CR466" s="34">
        <v>1.2</v>
      </c>
      <c r="CS466" s="34">
        <v>3.4</v>
      </c>
      <c r="CT466" s="34">
        <v>0.5</v>
      </c>
      <c r="CU466" s="34">
        <v>3.1</v>
      </c>
      <c r="CV466" s="34">
        <v>0.49</v>
      </c>
      <c r="CW466" s="34">
        <f t="shared" si="39"/>
        <v>285.29000000000002</v>
      </c>
    </row>
    <row r="467" spans="1:101" ht="14.25" customHeight="1" x14ac:dyDescent="0.35">
      <c r="A467" s="61" t="s">
        <v>3487</v>
      </c>
      <c r="B467" s="22" t="s">
        <v>469</v>
      </c>
      <c r="C467" s="61" t="s">
        <v>3064</v>
      </c>
      <c r="D467" s="22" t="s">
        <v>1709</v>
      </c>
      <c r="F467" s="71"/>
      <c r="H467" s="22">
        <v>32.985301</v>
      </c>
      <c r="I467" s="22">
        <v>-107.24575</v>
      </c>
      <c r="J467" s="22" t="s">
        <v>873</v>
      </c>
      <c r="K467" s="22" t="s">
        <v>1306</v>
      </c>
      <c r="L467" s="22" t="s">
        <v>878</v>
      </c>
      <c r="M467" s="61" t="s">
        <v>474</v>
      </c>
      <c r="N467" s="61"/>
      <c r="O467" s="61"/>
      <c r="P467" s="61"/>
      <c r="Q467" s="22" t="s">
        <v>819</v>
      </c>
      <c r="W467" s="34">
        <v>80.150000000000006</v>
      </c>
      <c r="X467" s="34">
        <v>0.11</v>
      </c>
      <c r="Y467" s="34">
        <v>10.1</v>
      </c>
      <c r="Z467" s="34">
        <v>1.1499999999999999</v>
      </c>
      <c r="AA467" s="34" t="s">
        <v>470</v>
      </c>
      <c r="AB467" s="34">
        <v>0.1</v>
      </c>
      <c r="AC467" s="34">
        <v>0.05</v>
      </c>
      <c r="AD467" s="34">
        <v>0.39</v>
      </c>
      <c r="AE467" s="34">
        <v>8.14</v>
      </c>
      <c r="AF467" s="34">
        <v>0.01</v>
      </c>
      <c r="AG467" s="34">
        <v>0.49</v>
      </c>
      <c r="AO467" s="34">
        <f t="shared" si="38"/>
        <v>100.69</v>
      </c>
      <c r="AV467" s="34">
        <v>0.6</v>
      </c>
      <c r="AW467" s="34" t="s">
        <v>412</v>
      </c>
      <c r="AY467" s="34">
        <v>287</v>
      </c>
      <c r="BA467" s="34" t="s">
        <v>413</v>
      </c>
      <c r="BD467" s="34">
        <v>40</v>
      </c>
      <c r="BE467" s="34" t="s">
        <v>411</v>
      </c>
      <c r="BF467" s="34">
        <v>0.9</v>
      </c>
      <c r="BG467" s="34">
        <v>20</v>
      </c>
      <c r="BH467" s="34">
        <v>12</v>
      </c>
      <c r="BI467" s="34">
        <v>2</v>
      </c>
      <c r="BJ467" s="34">
        <v>4.5</v>
      </c>
      <c r="BN467" s="34" t="s">
        <v>416</v>
      </c>
      <c r="BO467" s="34">
        <v>9</v>
      </c>
      <c r="BP467" s="34" t="s">
        <v>411</v>
      </c>
      <c r="BQ467" s="34">
        <v>7</v>
      </c>
      <c r="BR467" s="34">
        <v>328</v>
      </c>
      <c r="BT467" s="34" t="s">
        <v>421</v>
      </c>
      <c r="BW467" s="34" t="s">
        <v>420</v>
      </c>
      <c r="BX467" s="34">
        <v>12</v>
      </c>
      <c r="BY467" s="34">
        <v>0.9</v>
      </c>
      <c r="CA467" s="34">
        <v>11.7</v>
      </c>
      <c r="CB467" s="34">
        <v>1.1000000000000001</v>
      </c>
      <c r="CC467" s="34">
        <v>3.1</v>
      </c>
      <c r="CD467" s="34">
        <v>5</v>
      </c>
      <c r="CF467" s="34">
        <v>59</v>
      </c>
      <c r="CG467" s="34">
        <v>120</v>
      </c>
      <c r="CH467" s="34" t="s">
        <v>472</v>
      </c>
      <c r="CI467" s="34">
        <v>61</v>
      </c>
      <c r="CJ467" s="34">
        <v>143</v>
      </c>
      <c r="CK467" s="34">
        <v>17.399999999999999</v>
      </c>
      <c r="CL467" s="34">
        <v>65.5</v>
      </c>
      <c r="CM467" s="34">
        <v>13.6</v>
      </c>
      <c r="CN467" s="34">
        <v>0.47</v>
      </c>
      <c r="CO467" s="34">
        <v>12.2</v>
      </c>
      <c r="CP467" s="34">
        <v>2</v>
      </c>
      <c r="CQ467" s="34">
        <v>11.9</v>
      </c>
      <c r="CR467" s="34">
        <v>2.2999999999999998</v>
      </c>
      <c r="CS467" s="34">
        <v>6.8</v>
      </c>
      <c r="CT467" s="34">
        <v>0.97</v>
      </c>
      <c r="CU467" s="34">
        <v>6.1</v>
      </c>
      <c r="CV467" s="34">
        <v>0.87</v>
      </c>
      <c r="CW467" s="34">
        <f t="shared" si="39"/>
        <v>344.11000000000007</v>
      </c>
    </row>
    <row r="468" spans="1:101" ht="14.25" customHeight="1" x14ac:dyDescent="0.35">
      <c r="A468" s="61" t="s">
        <v>475</v>
      </c>
      <c r="B468" s="22" t="s">
        <v>469</v>
      </c>
      <c r="C468" s="61" t="s">
        <v>3064</v>
      </c>
      <c r="D468" s="22" t="s">
        <v>1709</v>
      </c>
      <c r="F468" s="71"/>
      <c r="H468" s="22">
        <v>32.984524</v>
      </c>
      <c r="I468" s="22">
        <v>-107.243312</v>
      </c>
      <c r="J468" s="22" t="s">
        <v>873</v>
      </c>
      <c r="K468" s="22" t="s">
        <v>1306</v>
      </c>
      <c r="L468" s="22" t="s">
        <v>878</v>
      </c>
      <c r="M468" s="22" t="s">
        <v>469</v>
      </c>
      <c r="Q468" s="22" t="s">
        <v>819</v>
      </c>
      <c r="W468" s="34">
        <v>69.83</v>
      </c>
      <c r="X468" s="34">
        <v>0.13</v>
      </c>
      <c r="Y468" s="34">
        <v>15.14</v>
      </c>
      <c r="Z468" s="34">
        <v>0.56000000000000005</v>
      </c>
      <c r="AA468" s="34">
        <v>1E-3</v>
      </c>
      <c r="AB468" s="34">
        <v>0.04</v>
      </c>
      <c r="AC468" s="34">
        <v>0.11</v>
      </c>
      <c r="AD468" s="34" t="s">
        <v>415</v>
      </c>
      <c r="AE468" s="34">
        <v>13.22</v>
      </c>
      <c r="AF468" s="34" t="s">
        <v>476</v>
      </c>
      <c r="AG468" s="34">
        <v>0.61</v>
      </c>
      <c r="AO468" s="34">
        <f t="shared" si="38"/>
        <v>99.641000000000005</v>
      </c>
      <c r="AV468" s="34">
        <v>1.5</v>
      </c>
      <c r="AW468" s="34" t="s">
        <v>412</v>
      </c>
      <c r="AY468" s="34">
        <v>183</v>
      </c>
      <c r="BA468" s="34">
        <v>1.3</v>
      </c>
      <c r="BD468" s="34">
        <v>62</v>
      </c>
      <c r="BE468" s="34" t="s">
        <v>411</v>
      </c>
      <c r="BF468" s="34">
        <v>0.6</v>
      </c>
      <c r="BG468" s="34">
        <v>10</v>
      </c>
      <c r="BH468" s="34">
        <v>10</v>
      </c>
      <c r="BI468" s="34">
        <v>1</v>
      </c>
      <c r="BJ468" s="34">
        <v>7.7</v>
      </c>
      <c r="BN468" s="34" t="s">
        <v>416</v>
      </c>
      <c r="BO468" s="34">
        <v>17</v>
      </c>
      <c r="BP468" s="34" t="s">
        <v>411</v>
      </c>
      <c r="BQ468" s="34" t="s">
        <v>412</v>
      </c>
      <c r="BR468" s="34">
        <v>196</v>
      </c>
      <c r="BT468" s="34" t="s">
        <v>421</v>
      </c>
      <c r="BW468" s="34">
        <v>1</v>
      </c>
      <c r="BX468" s="34">
        <v>14</v>
      </c>
      <c r="BY468" s="34">
        <v>2.8</v>
      </c>
      <c r="CA468" s="34">
        <v>28.6</v>
      </c>
      <c r="CB468" s="34">
        <v>1</v>
      </c>
      <c r="CC468" s="34">
        <v>4.9000000000000004</v>
      </c>
      <c r="CD468" s="34">
        <v>7</v>
      </c>
      <c r="CF468" s="34">
        <v>71</v>
      </c>
      <c r="CG468" s="34">
        <v>218</v>
      </c>
      <c r="CH468" s="34" t="s">
        <v>472</v>
      </c>
      <c r="CI468" s="34">
        <v>21.9</v>
      </c>
      <c r="CJ468" s="34">
        <v>22</v>
      </c>
      <c r="CK468" s="34">
        <v>5.16</v>
      </c>
      <c r="CL468" s="34">
        <v>22.9</v>
      </c>
      <c r="CM468" s="34">
        <v>7.8</v>
      </c>
      <c r="CN468" s="34">
        <v>0.67</v>
      </c>
      <c r="CO468" s="34">
        <v>11.1</v>
      </c>
      <c r="CP468" s="34">
        <v>2.5</v>
      </c>
      <c r="CQ468" s="34">
        <v>16.7</v>
      </c>
      <c r="CR468" s="34">
        <v>3.4</v>
      </c>
      <c r="CS468" s="34">
        <v>10.1</v>
      </c>
      <c r="CT468" s="34">
        <v>1.44</v>
      </c>
      <c r="CU468" s="34">
        <v>9.1999999999999993</v>
      </c>
      <c r="CV468" s="34">
        <v>1.38</v>
      </c>
      <c r="CW468" s="34">
        <f t="shared" si="39"/>
        <v>136.25</v>
      </c>
    </row>
    <row r="469" spans="1:101" ht="14.25" customHeight="1" x14ac:dyDescent="0.35">
      <c r="A469" s="61" t="s">
        <v>477</v>
      </c>
      <c r="B469" s="22" t="s">
        <v>469</v>
      </c>
      <c r="C469" s="61" t="s">
        <v>3064</v>
      </c>
      <c r="D469" s="22" t="s">
        <v>1709</v>
      </c>
      <c r="F469" s="71"/>
      <c r="H469" s="22">
        <v>32.984524</v>
      </c>
      <c r="I469" s="22">
        <v>-107.243312</v>
      </c>
      <c r="J469" s="22" t="s">
        <v>873</v>
      </c>
      <c r="K469" s="22" t="s">
        <v>1306</v>
      </c>
      <c r="L469" s="22" t="s">
        <v>878</v>
      </c>
      <c r="M469" s="22" t="s">
        <v>478</v>
      </c>
      <c r="Q469" s="22" t="s">
        <v>819</v>
      </c>
      <c r="W469" s="34">
        <v>62.94</v>
      </c>
      <c r="X469" s="34">
        <v>0.56999999999999995</v>
      </c>
      <c r="Y469" s="34">
        <v>18.63</v>
      </c>
      <c r="Z469" s="34">
        <v>5.93</v>
      </c>
      <c r="AA469" s="34">
        <v>2.5000000000000001E-2</v>
      </c>
      <c r="AB469" s="34">
        <v>1.57</v>
      </c>
      <c r="AC469" s="34">
        <v>0.25</v>
      </c>
      <c r="AD469" s="34">
        <v>1.62</v>
      </c>
      <c r="AE469" s="34">
        <v>5.32</v>
      </c>
      <c r="AF469" s="34">
        <v>1.2E-2</v>
      </c>
      <c r="AG469" s="34">
        <v>3.17</v>
      </c>
      <c r="AO469" s="34">
        <f t="shared" si="38"/>
        <v>100.03699999999999</v>
      </c>
      <c r="AV469" s="34">
        <v>1.4</v>
      </c>
      <c r="AW469" s="34" t="s">
        <v>412</v>
      </c>
      <c r="AY469" s="34">
        <v>694</v>
      </c>
      <c r="BA469" s="34" t="s">
        <v>413</v>
      </c>
      <c r="BD469" s="34">
        <v>28</v>
      </c>
      <c r="BE469" s="34">
        <v>40</v>
      </c>
      <c r="BF469" s="34">
        <v>6.4</v>
      </c>
      <c r="BG469" s="34" t="s">
        <v>471</v>
      </c>
      <c r="BH469" s="34">
        <v>27</v>
      </c>
      <c r="BI469" s="34">
        <v>2</v>
      </c>
      <c r="BJ469" s="34">
        <v>5.3</v>
      </c>
      <c r="BN469" s="34" t="s">
        <v>416</v>
      </c>
      <c r="BO469" s="34">
        <v>12</v>
      </c>
      <c r="BP469" s="34">
        <v>30</v>
      </c>
      <c r="BQ469" s="34" t="s">
        <v>412</v>
      </c>
      <c r="BR469" s="34">
        <v>239</v>
      </c>
      <c r="BT469" s="34" t="s">
        <v>421</v>
      </c>
      <c r="BW469" s="34">
        <v>4</v>
      </c>
      <c r="BX469" s="34">
        <v>40</v>
      </c>
      <c r="BY469" s="34">
        <v>1.8</v>
      </c>
      <c r="CA469" s="34">
        <v>15.6</v>
      </c>
      <c r="CB469" s="34">
        <v>1</v>
      </c>
      <c r="CC469" s="34">
        <v>2.7</v>
      </c>
      <c r="CD469" s="34">
        <v>65</v>
      </c>
      <c r="CF469" s="34">
        <v>51</v>
      </c>
      <c r="CG469" s="34">
        <v>193</v>
      </c>
      <c r="CH469" s="34">
        <v>30</v>
      </c>
      <c r="CI469" s="34">
        <v>29.5</v>
      </c>
      <c r="CJ469" s="34">
        <v>58.4</v>
      </c>
      <c r="CK469" s="34">
        <v>7.38</v>
      </c>
      <c r="CL469" s="34">
        <v>28.6</v>
      </c>
      <c r="CM469" s="34">
        <v>5.6</v>
      </c>
      <c r="CN469" s="34">
        <v>0.78</v>
      </c>
      <c r="CO469" s="34">
        <v>6.2</v>
      </c>
      <c r="CP469" s="34">
        <v>1.3</v>
      </c>
      <c r="CQ469" s="34">
        <v>8.6999999999999993</v>
      </c>
      <c r="CR469" s="34">
        <v>1.9</v>
      </c>
      <c r="CS469" s="34">
        <v>5.8</v>
      </c>
      <c r="CT469" s="34">
        <v>0.89</v>
      </c>
      <c r="CU469" s="34">
        <v>6.1</v>
      </c>
      <c r="CV469" s="34">
        <v>0.98</v>
      </c>
      <c r="CW469" s="34">
        <f t="shared" si="39"/>
        <v>162.12999999999997</v>
      </c>
    </row>
    <row r="470" spans="1:101" ht="13.75" customHeight="1" x14ac:dyDescent="0.35">
      <c r="A470" s="61" t="s">
        <v>479</v>
      </c>
      <c r="B470" s="22" t="s">
        <v>469</v>
      </c>
      <c r="C470" s="61" t="s">
        <v>3064</v>
      </c>
      <c r="D470" s="22" t="s">
        <v>1709</v>
      </c>
      <c r="F470" s="71"/>
      <c r="H470" s="22">
        <v>32.984524</v>
      </c>
      <c r="I470" s="22">
        <v>-107.243312</v>
      </c>
      <c r="J470" s="22" t="s">
        <v>873</v>
      </c>
      <c r="K470" s="22" t="s">
        <v>1306</v>
      </c>
      <c r="L470" s="22" t="s">
        <v>878</v>
      </c>
      <c r="M470" s="22" t="s">
        <v>469</v>
      </c>
      <c r="Q470" s="22" t="s">
        <v>819</v>
      </c>
      <c r="W470" s="34">
        <v>72.34</v>
      </c>
      <c r="X470" s="34">
        <v>0.09</v>
      </c>
      <c r="Y470" s="34">
        <v>14.42</v>
      </c>
      <c r="Z470" s="34">
        <v>0.57999999999999996</v>
      </c>
      <c r="AA470" s="34" t="s">
        <v>470</v>
      </c>
      <c r="AB470" s="34">
        <v>0.02</v>
      </c>
      <c r="AC470" s="34">
        <v>0.04</v>
      </c>
      <c r="AD470" s="34" t="s">
        <v>415</v>
      </c>
      <c r="AE470" s="34">
        <v>12.55</v>
      </c>
      <c r="AF470" s="34" t="s">
        <v>476</v>
      </c>
      <c r="AG470" s="34">
        <v>0.49</v>
      </c>
      <c r="AO470" s="34">
        <f t="shared" si="38"/>
        <v>100.53</v>
      </c>
      <c r="AV470" s="34">
        <v>1.4</v>
      </c>
      <c r="AW470" s="34" t="s">
        <v>412</v>
      </c>
      <c r="AY470" s="34">
        <v>172</v>
      </c>
      <c r="BA470" s="34">
        <v>1.8</v>
      </c>
      <c r="BD470" s="34">
        <v>48</v>
      </c>
      <c r="BE470" s="34" t="s">
        <v>411</v>
      </c>
      <c r="BF470" s="34">
        <v>0.6</v>
      </c>
      <c r="BG470" s="34" t="s">
        <v>471</v>
      </c>
      <c r="BH470" s="34">
        <v>8</v>
      </c>
      <c r="BI470" s="34">
        <v>1</v>
      </c>
      <c r="BJ470" s="34">
        <v>7.4</v>
      </c>
      <c r="BN470" s="34" t="s">
        <v>416</v>
      </c>
      <c r="BO470" s="34">
        <v>19</v>
      </c>
      <c r="BP470" s="34" t="s">
        <v>411</v>
      </c>
      <c r="BQ470" s="34" t="s">
        <v>412</v>
      </c>
      <c r="BR470" s="34">
        <v>187</v>
      </c>
      <c r="BT470" s="34" t="s">
        <v>421</v>
      </c>
      <c r="BW470" s="34" t="s">
        <v>420</v>
      </c>
      <c r="BX470" s="34">
        <v>16</v>
      </c>
      <c r="BY470" s="34">
        <v>3.1</v>
      </c>
      <c r="CA470" s="34">
        <v>38.799999999999997</v>
      </c>
      <c r="CB470" s="34">
        <v>0.9</v>
      </c>
      <c r="CC470" s="34">
        <v>6.9</v>
      </c>
      <c r="CD470" s="34">
        <v>7</v>
      </c>
      <c r="CF470" s="34">
        <v>68</v>
      </c>
      <c r="CG470" s="34">
        <v>179</v>
      </c>
      <c r="CH470" s="34" t="s">
        <v>472</v>
      </c>
      <c r="CI470" s="34">
        <v>10.9</v>
      </c>
      <c r="CJ470" s="34">
        <v>25.4</v>
      </c>
      <c r="CK470" s="34">
        <v>2.73</v>
      </c>
      <c r="CL470" s="34">
        <v>12.9</v>
      </c>
      <c r="CM470" s="34">
        <v>7.6</v>
      </c>
      <c r="CN470" s="34">
        <v>0.82</v>
      </c>
      <c r="CO470" s="34">
        <v>12.4</v>
      </c>
      <c r="CP470" s="34">
        <v>3.3</v>
      </c>
      <c r="CQ470" s="34">
        <v>23.7</v>
      </c>
      <c r="CR470" s="34">
        <v>4.5</v>
      </c>
      <c r="CS470" s="34">
        <v>12.1</v>
      </c>
      <c r="CT470" s="34">
        <v>1.69</v>
      </c>
      <c r="CU470" s="34">
        <v>10.4</v>
      </c>
      <c r="CV470" s="34">
        <v>1.49</v>
      </c>
      <c r="CW470" s="34">
        <f t="shared" si="39"/>
        <v>129.93</v>
      </c>
    </row>
    <row r="471" spans="1:101" ht="13.75" customHeight="1" x14ac:dyDescent="0.35">
      <c r="A471" s="61" t="s">
        <v>480</v>
      </c>
      <c r="B471" s="22" t="s">
        <v>469</v>
      </c>
      <c r="C471" s="61" t="s">
        <v>3064</v>
      </c>
      <c r="D471" s="22" t="s">
        <v>1709</v>
      </c>
      <c r="F471" s="71"/>
      <c r="H471" s="22">
        <v>32.984524</v>
      </c>
      <c r="I471" s="22">
        <v>-107.243312</v>
      </c>
      <c r="J471" s="22" t="s">
        <v>873</v>
      </c>
      <c r="K471" s="22" t="s">
        <v>1306</v>
      </c>
      <c r="L471" s="22" t="s">
        <v>878</v>
      </c>
      <c r="M471" s="22" t="s">
        <v>481</v>
      </c>
      <c r="Q471" s="22" t="s">
        <v>819</v>
      </c>
      <c r="W471" s="34">
        <v>79.790000000000006</v>
      </c>
      <c r="X471" s="34">
        <v>0.14000000000000001</v>
      </c>
      <c r="Y471" s="34">
        <v>10.42</v>
      </c>
      <c r="Z471" s="34">
        <v>0.96</v>
      </c>
      <c r="AA471" s="34">
        <v>4.0000000000000001E-3</v>
      </c>
      <c r="AB471" s="34">
        <v>0.08</v>
      </c>
      <c r="AC471" s="34">
        <v>0.11</v>
      </c>
      <c r="AD471" s="34">
        <v>1.55</v>
      </c>
      <c r="AE471" s="34">
        <v>6.1</v>
      </c>
      <c r="AF471" s="34" t="s">
        <v>476</v>
      </c>
      <c r="AG471" s="34">
        <v>0.6</v>
      </c>
      <c r="AO471" s="34">
        <f t="shared" si="38"/>
        <v>99.753999999999991</v>
      </c>
      <c r="AV471" s="34">
        <v>0.9</v>
      </c>
      <c r="AW471" s="34" t="s">
        <v>412</v>
      </c>
      <c r="AY471" s="34">
        <v>317</v>
      </c>
      <c r="BA471" s="34">
        <v>0.6</v>
      </c>
      <c r="BD471" s="34">
        <v>61</v>
      </c>
      <c r="BE471" s="34" t="s">
        <v>411</v>
      </c>
      <c r="BF471" s="34">
        <v>2.1</v>
      </c>
      <c r="BG471" s="34">
        <v>20</v>
      </c>
      <c r="BH471" s="34">
        <v>15</v>
      </c>
      <c r="BI471" s="34">
        <v>2</v>
      </c>
      <c r="BJ471" s="34">
        <v>5.7</v>
      </c>
      <c r="BN471" s="34" t="s">
        <v>416</v>
      </c>
      <c r="BO471" s="34">
        <v>14</v>
      </c>
      <c r="BP471" s="34" t="s">
        <v>411</v>
      </c>
      <c r="BQ471" s="34">
        <v>19</v>
      </c>
      <c r="BR471" s="34">
        <v>266</v>
      </c>
      <c r="BT471" s="34" t="s">
        <v>421</v>
      </c>
      <c r="BW471" s="34">
        <v>2</v>
      </c>
      <c r="BX471" s="34">
        <v>31</v>
      </c>
      <c r="BY471" s="34">
        <v>2.8</v>
      </c>
      <c r="CA471" s="34">
        <v>16.5</v>
      </c>
      <c r="CB471" s="34">
        <v>0.9</v>
      </c>
      <c r="CC471" s="34">
        <v>3.7</v>
      </c>
      <c r="CD471" s="34">
        <v>6</v>
      </c>
      <c r="CF471" s="34">
        <v>50</v>
      </c>
      <c r="CG471" s="34">
        <v>149</v>
      </c>
      <c r="CH471" s="34" t="s">
        <v>472</v>
      </c>
      <c r="CI471" s="34">
        <v>107</v>
      </c>
      <c r="CJ471" s="34">
        <v>336</v>
      </c>
      <c r="CK471" s="34">
        <v>28</v>
      </c>
      <c r="CL471" s="34">
        <v>99.7</v>
      </c>
      <c r="CM471" s="34">
        <v>16.399999999999999</v>
      </c>
      <c r="CN471" s="34">
        <v>1.1599999999999999</v>
      </c>
      <c r="CO471" s="34">
        <v>12.7</v>
      </c>
      <c r="CP471" s="34">
        <v>1.9</v>
      </c>
      <c r="CQ471" s="34">
        <v>11.2</v>
      </c>
      <c r="CR471" s="34">
        <v>2.2000000000000002</v>
      </c>
      <c r="CS471" s="34">
        <v>6.3</v>
      </c>
      <c r="CT471" s="34">
        <v>0.92</v>
      </c>
      <c r="CU471" s="34">
        <v>5.8</v>
      </c>
      <c r="CV471" s="34">
        <v>0.94</v>
      </c>
      <c r="CW471" s="34">
        <f t="shared" si="39"/>
        <v>630.22</v>
      </c>
    </row>
    <row r="472" spans="1:101" ht="16.75" customHeight="1" x14ac:dyDescent="0.35">
      <c r="A472" s="61" t="s">
        <v>482</v>
      </c>
      <c r="B472" s="22" t="s">
        <v>469</v>
      </c>
      <c r="C472" s="61" t="s">
        <v>3064</v>
      </c>
      <c r="D472" s="22" t="s">
        <v>1709</v>
      </c>
      <c r="F472" s="71"/>
      <c r="H472" s="22">
        <v>32.985106000000002</v>
      </c>
      <c r="I472" s="22">
        <v>-107.241479</v>
      </c>
      <c r="J472" s="22" t="s">
        <v>873</v>
      </c>
      <c r="K472" s="22" t="s">
        <v>1306</v>
      </c>
      <c r="L472" s="22" t="s">
        <v>878</v>
      </c>
      <c r="M472" s="22" t="s">
        <v>481</v>
      </c>
      <c r="Q472" s="22" t="s">
        <v>819</v>
      </c>
      <c r="W472" s="34">
        <v>79.25</v>
      </c>
      <c r="X472" s="34">
        <v>0.11</v>
      </c>
      <c r="Y472" s="34">
        <v>11.24</v>
      </c>
      <c r="Z472" s="34">
        <v>1.67</v>
      </c>
      <c r="AA472" s="34">
        <v>5.0000000000000001E-3</v>
      </c>
      <c r="AB472" s="34">
        <v>0.05</v>
      </c>
      <c r="AC472" s="34">
        <v>0.41</v>
      </c>
      <c r="AD472" s="34">
        <v>2.71</v>
      </c>
      <c r="AE472" s="34">
        <v>4.79</v>
      </c>
      <c r="AF472" s="34" t="s">
        <v>476</v>
      </c>
      <c r="AG472" s="34">
        <v>0.52</v>
      </c>
      <c r="AO472" s="34">
        <f t="shared" si="38"/>
        <v>100.75499999999998</v>
      </c>
      <c r="AV472" s="34">
        <v>1.2</v>
      </c>
      <c r="AW472" s="34" t="s">
        <v>412</v>
      </c>
      <c r="AY472" s="34">
        <v>41</v>
      </c>
      <c r="BA472" s="34">
        <v>1.1000000000000001</v>
      </c>
      <c r="BD472" s="34">
        <v>78</v>
      </c>
      <c r="BE472" s="34" t="s">
        <v>411</v>
      </c>
      <c r="BF472" s="34">
        <v>1</v>
      </c>
      <c r="BG472" s="34" t="s">
        <v>471</v>
      </c>
      <c r="BH472" s="34">
        <v>21</v>
      </c>
      <c r="BI472" s="34">
        <v>2</v>
      </c>
      <c r="BJ472" s="34">
        <v>7</v>
      </c>
      <c r="BN472" s="34" t="s">
        <v>416</v>
      </c>
      <c r="BO472" s="34">
        <v>22</v>
      </c>
      <c r="BP472" s="34" t="s">
        <v>411</v>
      </c>
      <c r="BQ472" s="34">
        <v>20</v>
      </c>
      <c r="BR472" s="34">
        <v>287</v>
      </c>
      <c r="BT472" s="34" t="s">
        <v>421</v>
      </c>
      <c r="BW472" s="34">
        <v>1</v>
      </c>
      <c r="BX472" s="34">
        <v>7</v>
      </c>
      <c r="BY472" s="34">
        <v>2.5</v>
      </c>
      <c r="CA472" s="34">
        <v>35.4</v>
      </c>
      <c r="CB472" s="34">
        <v>0.8</v>
      </c>
      <c r="CC472" s="34">
        <v>6</v>
      </c>
      <c r="CD472" s="34" t="s">
        <v>412</v>
      </c>
      <c r="CF472" s="34">
        <v>73</v>
      </c>
      <c r="CG472" s="34">
        <v>169</v>
      </c>
      <c r="CH472" s="34" t="s">
        <v>472</v>
      </c>
      <c r="CI472" s="34">
        <v>64.7</v>
      </c>
      <c r="CJ472" s="34">
        <v>135</v>
      </c>
      <c r="CK472" s="34">
        <v>14</v>
      </c>
      <c r="CL472" s="34">
        <v>52</v>
      </c>
      <c r="CM472" s="34">
        <v>10.6</v>
      </c>
      <c r="CN472" s="34">
        <v>0.23</v>
      </c>
      <c r="CO472" s="34">
        <v>10.7</v>
      </c>
      <c r="CP472" s="34">
        <v>1.9</v>
      </c>
      <c r="CQ472" s="34">
        <v>12.6</v>
      </c>
      <c r="CR472" s="34">
        <v>2.7</v>
      </c>
      <c r="CS472" s="34">
        <v>8.3000000000000007</v>
      </c>
      <c r="CT472" s="34">
        <v>1.29</v>
      </c>
      <c r="CU472" s="34">
        <v>8.6999999999999993</v>
      </c>
      <c r="CV472" s="34">
        <v>1.34</v>
      </c>
      <c r="CW472" s="34">
        <f t="shared" si="39"/>
        <v>324.06</v>
      </c>
    </row>
    <row r="473" spans="1:101" ht="14.25" customHeight="1" x14ac:dyDescent="0.35">
      <c r="A473" s="61" t="s">
        <v>483</v>
      </c>
      <c r="B473" s="22" t="s">
        <v>469</v>
      </c>
      <c r="C473" s="61" t="s">
        <v>3064</v>
      </c>
      <c r="D473" s="22" t="s">
        <v>1709</v>
      </c>
      <c r="F473" s="71"/>
      <c r="H473" s="22">
        <v>32.987884999999999</v>
      </c>
      <c r="I473" s="22">
        <v>-107.24495899999999</v>
      </c>
      <c r="J473" s="22" t="s">
        <v>873</v>
      </c>
      <c r="K473" s="22" t="s">
        <v>1306</v>
      </c>
      <c r="L473" s="22" t="s">
        <v>878</v>
      </c>
      <c r="M473" s="22" t="s">
        <v>484</v>
      </c>
      <c r="Q473" s="22" t="s">
        <v>819</v>
      </c>
      <c r="W473" s="34">
        <v>70.61</v>
      </c>
      <c r="X473" s="34">
        <v>0.06</v>
      </c>
      <c r="Y473" s="34">
        <v>14.42</v>
      </c>
      <c r="Z473" s="34">
        <v>0.64</v>
      </c>
      <c r="AA473" s="34">
        <v>1.7999999999999999E-2</v>
      </c>
      <c r="AB473" s="34">
        <v>7.0000000000000007E-2</v>
      </c>
      <c r="AC473" s="34">
        <v>0.14000000000000001</v>
      </c>
      <c r="AD473" s="34" t="s">
        <v>415</v>
      </c>
      <c r="AE473" s="34">
        <v>12.89</v>
      </c>
      <c r="AF473" s="34" t="s">
        <v>476</v>
      </c>
      <c r="AG473" s="34">
        <v>0.63</v>
      </c>
      <c r="AO473" s="34">
        <f t="shared" si="38"/>
        <v>99.477999999999994</v>
      </c>
      <c r="AV473" s="34">
        <v>1.1000000000000001</v>
      </c>
      <c r="AW473" s="34" t="s">
        <v>412</v>
      </c>
      <c r="AY473" s="34">
        <v>199</v>
      </c>
      <c r="BA473" s="34">
        <v>0.8</v>
      </c>
      <c r="BD473" s="34">
        <v>57</v>
      </c>
      <c r="BE473" s="34" t="s">
        <v>411</v>
      </c>
      <c r="BF473" s="34" t="s">
        <v>421</v>
      </c>
      <c r="BG473" s="34" t="s">
        <v>471</v>
      </c>
      <c r="BH473" s="34">
        <v>10</v>
      </c>
      <c r="BI473" s="34" t="s">
        <v>420</v>
      </c>
      <c r="BJ473" s="34">
        <v>5.7</v>
      </c>
      <c r="BN473" s="34" t="s">
        <v>416</v>
      </c>
      <c r="BO473" s="34">
        <v>3</v>
      </c>
      <c r="BP473" s="34" t="s">
        <v>411</v>
      </c>
      <c r="BQ473" s="34" t="s">
        <v>412</v>
      </c>
      <c r="BR473" s="34">
        <v>159</v>
      </c>
      <c r="BT473" s="34" t="s">
        <v>421</v>
      </c>
      <c r="BW473" s="34" t="s">
        <v>420</v>
      </c>
      <c r="BX473" s="34">
        <v>14</v>
      </c>
      <c r="BY473" s="34">
        <v>1.4</v>
      </c>
      <c r="CA473" s="34">
        <v>41.3</v>
      </c>
      <c r="CB473" s="34">
        <v>0.7</v>
      </c>
      <c r="CC473" s="34">
        <v>3.4</v>
      </c>
      <c r="CD473" s="34">
        <v>6</v>
      </c>
      <c r="CF473" s="34">
        <v>33</v>
      </c>
      <c r="CG473" s="34">
        <v>148</v>
      </c>
      <c r="CH473" s="34" t="s">
        <v>472</v>
      </c>
      <c r="CI473" s="34">
        <v>56.8</v>
      </c>
      <c r="CJ473" s="34">
        <v>119</v>
      </c>
      <c r="CK473" s="34">
        <v>14.9</v>
      </c>
      <c r="CL473" s="34">
        <v>59.6</v>
      </c>
      <c r="CM473" s="34">
        <v>11.9</v>
      </c>
      <c r="CN473" s="34">
        <v>0.34</v>
      </c>
      <c r="CO473" s="34">
        <v>9.9</v>
      </c>
      <c r="CP473" s="34">
        <v>1.4</v>
      </c>
      <c r="CQ473" s="34">
        <v>8.1999999999999993</v>
      </c>
      <c r="CR473" s="34">
        <v>1.5</v>
      </c>
      <c r="CS473" s="34">
        <v>4.3</v>
      </c>
      <c r="CT473" s="34">
        <v>0.63</v>
      </c>
      <c r="CU473" s="34">
        <v>4</v>
      </c>
      <c r="CV473" s="34">
        <v>0.66</v>
      </c>
      <c r="CW473" s="34">
        <f t="shared" si="39"/>
        <v>293.12999999999994</v>
      </c>
    </row>
    <row r="474" spans="1:101" ht="14.25" customHeight="1" x14ac:dyDescent="0.35">
      <c r="A474" s="61" t="s">
        <v>485</v>
      </c>
      <c r="B474" s="22" t="s">
        <v>469</v>
      </c>
      <c r="C474" s="61" t="s">
        <v>3064</v>
      </c>
      <c r="D474" s="22" t="s">
        <v>1709</v>
      </c>
      <c r="F474" s="71"/>
      <c r="H474" s="22">
        <v>32.987884999999999</v>
      </c>
      <c r="I474" s="22">
        <v>-107.24495899999999</v>
      </c>
      <c r="J474" s="22" t="s">
        <v>873</v>
      </c>
      <c r="K474" s="22" t="s">
        <v>1306</v>
      </c>
      <c r="L474" s="22" t="s">
        <v>878</v>
      </c>
      <c r="M474" s="22" t="s">
        <v>486</v>
      </c>
      <c r="Q474" s="22" t="s">
        <v>819</v>
      </c>
      <c r="W474" s="34">
        <v>83.13</v>
      </c>
      <c r="X474" s="34">
        <v>0.12</v>
      </c>
      <c r="Y474" s="34">
        <v>7.88</v>
      </c>
      <c r="Z474" s="34">
        <v>1.02</v>
      </c>
      <c r="AA474" s="34">
        <v>3.0000000000000001E-3</v>
      </c>
      <c r="AB474" s="34">
        <v>0.08</v>
      </c>
      <c r="AC474" s="34">
        <v>0.15</v>
      </c>
      <c r="AD474" s="34" t="s">
        <v>415</v>
      </c>
      <c r="AE474" s="34">
        <v>6.41</v>
      </c>
      <c r="AF474" s="34">
        <v>4.0000000000000001E-3</v>
      </c>
      <c r="AG474" s="34">
        <v>0.67</v>
      </c>
      <c r="AO474" s="34">
        <f t="shared" si="38"/>
        <v>99.466999999999999</v>
      </c>
      <c r="AV474" s="34">
        <v>1</v>
      </c>
      <c r="AW474" s="34">
        <v>6</v>
      </c>
      <c r="AY474" s="34">
        <v>199</v>
      </c>
      <c r="BA474" s="34">
        <v>0.5</v>
      </c>
      <c r="BD474" s="34">
        <v>75</v>
      </c>
      <c r="BE474" s="34" t="s">
        <v>411</v>
      </c>
      <c r="BF474" s="34">
        <v>0.9</v>
      </c>
      <c r="BG474" s="34" t="s">
        <v>471</v>
      </c>
      <c r="BH474" s="34">
        <v>21</v>
      </c>
      <c r="BI474" s="34">
        <v>4</v>
      </c>
      <c r="BJ474" s="34">
        <v>5.3</v>
      </c>
      <c r="BN474" s="34" t="s">
        <v>416</v>
      </c>
      <c r="BO474" s="34">
        <v>7</v>
      </c>
      <c r="BP474" s="34" t="s">
        <v>411</v>
      </c>
      <c r="BQ474" s="34">
        <v>7</v>
      </c>
      <c r="BR474" s="34">
        <v>236</v>
      </c>
      <c r="BT474" s="34" t="s">
        <v>421</v>
      </c>
      <c r="BW474" s="34">
        <v>2</v>
      </c>
      <c r="BX474" s="34">
        <v>10</v>
      </c>
      <c r="BY474" s="34">
        <v>1.9</v>
      </c>
      <c r="CA474" s="34">
        <v>24.2</v>
      </c>
      <c r="CB474" s="34">
        <v>0.8</v>
      </c>
      <c r="CC474" s="34">
        <v>2.8</v>
      </c>
      <c r="CD474" s="34">
        <v>21</v>
      </c>
      <c r="CF474" s="34">
        <v>109</v>
      </c>
      <c r="CG474" s="34">
        <v>136</v>
      </c>
      <c r="CH474" s="34" t="s">
        <v>472</v>
      </c>
      <c r="CI474" s="34">
        <v>650</v>
      </c>
      <c r="CJ474" s="34">
        <v>1490</v>
      </c>
      <c r="CK474" s="34">
        <v>173</v>
      </c>
      <c r="CL474" s="34">
        <v>610</v>
      </c>
      <c r="CM474" s="34">
        <v>108</v>
      </c>
      <c r="CN474" s="34">
        <v>2.75</v>
      </c>
      <c r="CO474" s="34">
        <v>77.3</v>
      </c>
      <c r="CP474" s="34">
        <v>7.6</v>
      </c>
      <c r="CQ474" s="34">
        <v>27.6</v>
      </c>
      <c r="CR474" s="34">
        <v>3.9</v>
      </c>
      <c r="CS474" s="34">
        <v>8.9</v>
      </c>
      <c r="CT474" s="34">
        <v>1.06</v>
      </c>
      <c r="CU474" s="34">
        <v>6.3</v>
      </c>
      <c r="CV474" s="34">
        <v>0.97</v>
      </c>
      <c r="CW474" s="34">
        <f t="shared" si="39"/>
        <v>3167.38</v>
      </c>
    </row>
    <row r="475" spans="1:101" ht="14.25" customHeight="1" x14ac:dyDescent="0.35">
      <c r="A475" s="61" t="s">
        <v>487</v>
      </c>
      <c r="B475" s="22" t="s">
        <v>469</v>
      </c>
      <c r="C475" s="61" t="s">
        <v>3064</v>
      </c>
      <c r="D475" s="22" t="s">
        <v>1709</v>
      </c>
      <c r="F475" s="71"/>
      <c r="H475" s="22">
        <v>32.988391</v>
      </c>
      <c r="I475" s="22">
        <v>-107.244426</v>
      </c>
      <c r="J475" s="22" t="s">
        <v>873</v>
      </c>
      <c r="K475" s="22" t="s">
        <v>1306</v>
      </c>
      <c r="L475" s="22" t="s">
        <v>878</v>
      </c>
      <c r="M475" s="22" t="s">
        <v>484</v>
      </c>
      <c r="Q475" s="22" t="s">
        <v>819</v>
      </c>
      <c r="W475" s="34">
        <v>67.790000000000006</v>
      </c>
      <c r="X475" s="34">
        <v>0.21</v>
      </c>
      <c r="Y475" s="34">
        <v>13.6</v>
      </c>
      <c r="Z475" s="34">
        <v>0.3</v>
      </c>
      <c r="AA475" s="34">
        <v>3.1E-2</v>
      </c>
      <c r="AB475" s="34">
        <v>0.04</v>
      </c>
      <c r="AC475" s="34">
        <v>3.49</v>
      </c>
      <c r="AD475" s="34" t="s">
        <v>415</v>
      </c>
      <c r="AE475" s="34">
        <v>11.98</v>
      </c>
      <c r="AF475" s="34">
        <v>3.0000000000000001E-3</v>
      </c>
      <c r="AG475" s="34">
        <v>3.06</v>
      </c>
      <c r="AO475" s="34">
        <f t="shared" si="38"/>
        <v>100.504</v>
      </c>
      <c r="AV475" s="34">
        <v>1.2</v>
      </c>
      <c r="AW475" s="34" t="s">
        <v>412</v>
      </c>
      <c r="AY475" s="34">
        <v>138</v>
      </c>
      <c r="BA475" s="34">
        <v>1.2</v>
      </c>
      <c r="BD475" s="34">
        <v>24</v>
      </c>
      <c r="BE475" s="34" t="s">
        <v>411</v>
      </c>
      <c r="BF475" s="34" t="s">
        <v>421</v>
      </c>
      <c r="BG475" s="34" t="s">
        <v>471</v>
      </c>
      <c r="BH475" s="34">
        <v>9</v>
      </c>
      <c r="BI475" s="34" t="s">
        <v>420</v>
      </c>
      <c r="BJ475" s="34">
        <v>5.5</v>
      </c>
      <c r="BN475" s="34" t="s">
        <v>416</v>
      </c>
      <c r="BO475" s="34">
        <v>11</v>
      </c>
      <c r="BP475" s="34" t="s">
        <v>411</v>
      </c>
      <c r="BQ475" s="34">
        <v>6</v>
      </c>
      <c r="BR475" s="34">
        <v>159</v>
      </c>
      <c r="BT475" s="34" t="s">
        <v>421</v>
      </c>
      <c r="BW475" s="34">
        <v>1</v>
      </c>
      <c r="BX475" s="34">
        <v>18</v>
      </c>
      <c r="BY475" s="34">
        <v>1.6</v>
      </c>
      <c r="CA475" s="34">
        <v>55.5</v>
      </c>
      <c r="CB475" s="34">
        <v>0.8</v>
      </c>
      <c r="CC475" s="34">
        <v>3.6</v>
      </c>
      <c r="CD475" s="34">
        <v>14</v>
      </c>
      <c r="CF475" s="34">
        <v>162</v>
      </c>
      <c r="CG475" s="34">
        <v>150</v>
      </c>
      <c r="CH475" s="34" t="s">
        <v>472</v>
      </c>
      <c r="CI475" s="34">
        <v>41.3</v>
      </c>
      <c r="CJ475" s="34">
        <v>95.6</v>
      </c>
      <c r="CK475" s="34">
        <v>10.6</v>
      </c>
      <c r="CL475" s="34">
        <v>37.1</v>
      </c>
      <c r="CM475" s="34">
        <v>8.1999999999999993</v>
      </c>
      <c r="CN475" s="34">
        <v>0.53</v>
      </c>
      <c r="CO475" s="34">
        <v>12.5</v>
      </c>
      <c r="CP475" s="34">
        <v>2.9</v>
      </c>
      <c r="CQ475" s="34">
        <v>22.9</v>
      </c>
      <c r="CR475" s="34">
        <v>5.2</v>
      </c>
      <c r="CS475" s="34">
        <v>16.100000000000001</v>
      </c>
      <c r="CT475" s="34">
        <v>2.42</v>
      </c>
      <c r="CU475" s="34">
        <v>15.7</v>
      </c>
      <c r="CV475" s="34">
        <v>2.4700000000000002</v>
      </c>
      <c r="CW475" s="34">
        <f t="shared" si="39"/>
        <v>273.52</v>
      </c>
    </row>
    <row r="476" spans="1:101" ht="14.25" customHeight="1" x14ac:dyDescent="0.35">
      <c r="A476" s="61" t="s">
        <v>488</v>
      </c>
      <c r="B476" s="22" t="s">
        <v>469</v>
      </c>
      <c r="C476" s="61" t="s">
        <v>3064</v>
      </c>
      <c r="D476" s="22" t="s">
        <v>1709</v>
      </c>
      <c r="F476" s="71"/>
      <c r="H476" s="22">
        <v>32.988151999999999</v>
      </c>
      <c r="I476" s="22">
        <v>-107.24314699999999</v>
      </c>
      <c r="J476" s="22" t="s">
        <v>873</v>
      </c>
      <c r="K476" s="22" t="s">
        <v>1306</v>
      </c>
      <c r="L476" s="22" t="s">
        <v>878</v>
      </c>
      <c r="M476" s="22" t="s">
        <v>489</v>
      </c>
      <c r="Q476" s="22" t="s">
        <v>819</v>
      </c>
      <c r="W476" s="34">
        <v>45.1</v>
      </c>
      <c r="X476" s="34">
        <v>1.79</v>
      </c>
      <c r="Y476" s="34">
        <v>14.09</v>
      </c>
      <c r="Z476" s="34">
        <v>11.9</v>
      </c>
      <c r="AA476" s="34">
        <v>0.17100000000000001</v>
      </c>
      <c r="AB476" s="34">
        <v>11.14</v>
      </c>
      <c r="AC476" s="34">
        <v>11.25</v>
      </c>
      <c r="AD476" s="34">
        <v>2.15</v>
      </c>
      <c r="AE476" s="34">
        <v>1.19</v>
      </c>
      <c r="AF476" s="34">
        <v>4.3999999999999997E-2</v>
      </c>
      <c r="AG476" s="34">
        <v>1.6</v>
      </c>
      <c r="AO476" s="34">
        <f t="shared" si="38"/>
        <v>100.42500000000001</v>
      </c>
      <c r="AV476" s="34">
        <v>0.7</v>
      </c>
      <c r="AW476" s="34" t="s">
        <v>412</v>
      </c>
      <c r="AY476" s="34">
        <v>264</v>
      </c>
      <c r="BA476" s="34">
        <v>0.4</v>
      </c>
      <c r="BD476" s="34">
        <v>73</v>
      </c>
      <c r="BE476" s="34">
        <v>370</v>
      </c>
      <c r="BF476" s="34" t="s">
        <v>421</v>
      </c>
      <c r="BG476" s="34">
        <v>70</v>
      </c>
      <c r="BH476" s="34">
        <v>18</v>
      </c>
      <c r="BI476" s="34">
        <v>2</v>
      </c>
      <c r="BJ476" s="34">
        <v>2.6</v>
      </c>
      <c r="BN476" s="34" t="s">
        <v>416</v>
      </c>
      <c r="BO476" s="34">
        <v>28</v>
      </c>
      <c r="BP476" s="34">
        <v>250</v>
      </c>
      <c r="BQ476" s="34" t="s">
        <v>412</v>
      </c>
      <c r="BR476" s="34">
        <v>21</v>
      </c>
      <c r="BT476" s="34" t="s">
        <v>421</v>
      </c>
      <c r="BW476" s="34" t="s">
        <v>420</v>
      </c>
      <c r="BX476" s="34">
        <v>458</v>
      </c>
      <c r="BY476" s="34">
        <v>2</v>
      </c>
      <c r="CA476" s="34">
        <v>2.7</v>
      </c>
      <c r="CB476" s="34">
        <v>0.1</v>
      </c>
      <c r="CC476" s="34">
        <v>0.7</v>
      </c>
      <c r="CD476" s="34">
        <v>249</v>
      </c>
      <c r="CF476" s="34">
        <v>20</v>
      </c>
      <c r="CG476" s="34">
        <v>123</v>
      </c>
      <c r="CH476" s="34">
        <v>90</v>
      </c>
      <c r="CI476" s="34">
        <v>20.9</v>
      </c>
      <c r="CJ476" s="34">
        <v>39.700000000000003</v>
      </c>
      <c r="CK476" s="34">
        <v>4.68</v>
      </c>
      <c r="CL476" s="34">
        <v>19.8</v>
      </c>
      <c r="CM476" s="34">
        <v>4.5</v>
      </c>
      <c r="CN476" s="34">
        <v>1.43</v>
      </c>
      <c r="CO476" s="34">
        <v>4.5</v>
      </c>
      <c r="CP476" s="34">
        <v>0.7</v>
      </c>
      <c r="CQ476" s="34">
        <v>4.0999999999999996</v>
      </c>
      <c r="CR476" s="34">
        <v>0.8</v>
      </c>
      <c r="CS476" s="34">
        <v>2.1</v>
      </c>
      <c r="CT476" s="34">
        <v>0.28999999999999998</v>
      </c>
      <c r="CU476" s="34">
        <v>1.8</v>
      </c>
      <c r="CV476" s="34">
        <v>0.28000000000000003</v>
      </c>
      <c r="CW476" s="34">
        <f t="shared" si="39"/>
        <v>105.58</v>
      </c>
    </row>
    <row r="477" spans="1:101" ht="14.25" customHeight="1" x14ac:dyDescent="0.35">
      <c r="A477" s="61" t="s">
        <v>490</v>
      </c>
      <c r="B477" s="22" t="s">
        <v>469</v>
      </c>
      <c r="C477" s="61" t="s">
        <v>3064</v>
      </c>
      <c r="D477" s="22" t="s">
        <v>1709</v>
      </c>
      <c r="F477" s="71"/>
      <c r="H477" s="22">
        <v>32.988005999999999</v>
      </c>
      <c r="I477" s="22">
        <v>-107.243272</v>
      </c>
      <c r="J477" s="22" t="s">
        <v>873</v>
      </c>
      <c r="K477" s="22" t="s">
        <v>1306</v>
      </c>
      <c r="L477" s="22" t="s">
        <v>878</v>
      </c>
      <c r="M477" s="22" t="s">
        <v>484</v>
      </c>
      <c r="Q477" s="22" t="s">
        <v>819</v>
      </c>
      <c r="W477" s="34">
        <v>71.209999999999994</v>
      </c>
      <c r="X477" s="34">
        <v>0.11</v>
      </c>
      <c r="Y477" s="34">
        <v>14.74</v>
      </c>
      <c r="Z477" s="34">
        <v>0.81</v>
      </c>
      <c r="AA477" s="34">
        <v>1E-3</v>
      </c>
      <c r="AB477" s="34">
        <v>0.02</v>
      </c>
      <c r="AC477" s="34">
        <v>0.08</v>
      </c>
      <c r="AD477" s="34" t="s">
        <v>415</v>
      </c>
      <c r="AE477" s="34">
        <v>13.07</v>
      </c>
      <c r="AF477" s="34" t="s">
        <v>476</v>
      </c>
      <c r="AG477" s="34">
        <v>0.47</v>
      </c>
      <c r="AO477" s="34">
        <f t="shared" si="38"/>
        <v>100.511</v>
      </c>
      <c r="AV477" s="34">
        <v>1.3</v>
      </c>
      <c r="AW477" s="34" t="s">
        <v>412</v>
      </c>
      <c r="AY477" s="34">
        <v>144</v>
      </c>
      <c r="BA477" s="34">
        <v>1.3</v>
      </c>
      <c r="BD477" s="34">
        <v>41</v>
      </c>
      <c r="BE477" s="34" t="s">
        <v>411</v>
      </c>
      <c r="BF477" s="34" t="s">
        <v>421</v>
      </c>
      <c r="BG477" s="34" t="s">
        <v>471</v>
      </c>
      <c r="BH477" s="34">
        <v>9</v>
      </c>
      <c r="BI477" s="34">
        <v>1</v>
      </c>
      <c r="BJ477" s="34">
        <v>9.5</v>
      </c>
      <c r="BN477" s="34" t="s">
        <v>416</v>
      </c>
      <c r="BO477" s="34">
        <v>6</v>
      </c>
      <c r="BP477" s="34" t="s">
        <v>411</v>
      </c>
      <c r="BQ477" s="34">
        <v>10</v>
      </c>
      <c r="BR477" s="34">
        <v>179</v>
      </c>
      <c r="BT477" s="34" t="s">
        <v>421</v>
      </c>
      <c r="BW477" s="34" t="s">
        <v>420</v>
      </c>
      <c r="BX477" s="34">
        <v>12</v>
      </c>
      <c r="BY477" s="34">
        <v>1.6</v>
      </c>
      <c r="CA477" s="34">
        <v>73.400000000000006</v>
      </c>
      <c r="CB477" s="34">
        <v>0.8</v>
      </c>
      <c r="CC477" s="34">
        <v>7</v>
      </c>
      <c r="CD477" s="34" t="s">
        <v>412</v>
      </c>
      <c r="CF477" s="34">
        <v>105</v>
      </c>
      <c r="CG477" s="34">
        <v>208</v>
      </c>
      <c r="CH477" s="34" t="s">
        <v>472</v>
      </c>
      <c r="CI477" s="34">
        <v>4.5</v>
      </c>
      <c r="CJ477" s="34">
        <v>7.6</v>
      </c>
      <c r="CK477" s="34">
        <v>1.39</v>
      </c>
      <c r="CL477" s="34">
        <v>6.2</v>
      </c>
      <c r="CM477" s="34">
        <v>3.4</v>
      </c>
      <c r="CN477" s="34">
        <v>0.21</v>
      </c>
      <c r="CO477" s="34">
        <v>8</v>
      </c>
      <c r="CP477" s="34">
        <v>2</v>
      </c>
      <c r="CQ477" s="34">
        <v>15.2</v>
      </c>
      <c r="CR477" s="34">
        <v>3.4</v>
      </c>
      <c r="CS477" s="34">
        <v>10.5</v>
      </c>
      <c r="CT477" s="34">
        <v>1.58</v>
      </c>
      <c r="CU477" s="34">
        <v>10.4</v>
      </c>
      <c r="CV477" s="34">
        <v>1.64</v>
      </c>
      <c r="CW477" s="34">
        <f t="shared" si="39"/>
        <v>76.02</v>
      </c>
    </row>
    <row r="478" spans="1:101" ht="14.25" customHeight="1" x14ac:dyDescent="0.35">
      <c r="A478" s="61" t="s">
        <v>491</v>
      </c>
      <c r="B478" s="22" t="s">
        <v>469</v>
      </c>
      <c r="C478" s="61" t="s">
        <v>3064</v>
      </c>
      <c r="D478" s="22" t="s">
        <v>1709</v>
      </c>
      <c r="F478" s="71"/>
      <c r="H478" s="22">
        <v>32.987558</v>
      </c>
      <c r="I478" s="22">
        <v>-107.24311</v>
      </c>
      <c r="J478" s="22" t="s">
        <v>873</v>
      </c>
      <c r="K478" s="22" t="s">
        <v>1306</v>
      </c>
      <c r="L478" s="22" t="s">
        <v>878</v>
      </c>
      <c r="M478" s="22" t="s">
        <v>484</v>
      </c>
      <c r="Q478" s="22" t="s">
        <v>819</v>
      </c>
      <c r="W478" s="34">
        <v>71.03</v>
      </c>
      <c r="X478" s="34">
        <v>0.09</v>
      </c>
      <c r="Y478" s="34">
        <v>14.73</v>
      </c>
      <c r="Z478" s="34">
        <v>0.69</v>
      </c>
      <c r="AA478" s="34" t="s">
        <v>470</v>
      </c>
      <c r="AB478" s="34" t="s">
        <v>415</v>
      </c>
      <c r="AC478" s="34">
        <v>0.03</v>
      </c>
      <c r="AD478" s="34" t="s">
        <v>415</v>
      </c>
      <c r="AE478" s="34">
        <v>12.77</v>
      </c>
      <c r="AF478" s="34" t="s">
        <v>476</v>
      </c>
      <c r="AG478" s="34">
        <v>0.43</v>
      </c>
      <c r="AO478" s="34">
        <f t="shared" si="38"/>
        <v>99.77000000000001</v>
      </c>
      <c r="AV478" s="34">
        <v>1.1000000000000001</v>
      </c>
      <c r="AW478" s="34" t="s">
        <v>412</v>
      </c>
      <c r="AY478" s="34">
        <v>193</v>
      </c>
      <c r="BA478" s="34">
        <v>1</v>
      </c>
      <c r="BD478" s="34">
        <v>44</v>
      </c>
      <c r="BE478" s="34" t="s">
        <v>411</v>
      </c>
      <c r="BF478" s="34" t="s">
        <v>421</v>
      </c>
      <c r="BG478" s="34" t="s">
        <v>471</v>
      </c>
      <c r="BH478" s="34">
        <v>12</v>
      </c>
      <c r="BI478" s="34" t="s">
        <v>420</v>
      </c>
      <c r="BJ478" s="34">
        <v>6</v>
      </c>
      <c r="BN478" s="34" t="s">
        <v>416</v>
      </c>
      <c r="BO478" s="34">
        <v>6</v>
      </c>
      <c r="BP478" s="34" t="s">
        <v>411</v>
      </c>
      <c r="BQ478" s="34" t="s">
        <v>412</v>
      </c>
      <c r="BR478" s="34">
        <v>194</v>
      </c>
      <c r="BT478" s="34" t="s">
        <v>421</v>
      </c>
      <c r="BW478" s="34" t="s">
        <v>420</v>
      </c>
      <c r="BX478" s="34">
        <v>28</v>
      </c>
      <c r="BY478" s="34">
        <v>1.8</v>
      </c>
      <c r="CA478" s="34">
        <v>20.3</v>
      </c>
      <c r="CB478" s="34">
        <v>0.9</v>
      </c>
      <c r="CC478" s="34">
        <v>3.5</v>
      </c>
      <c r="CD478" s="34">
        <v>6</v>
      </c>
      <c r="CF478" s="34">
        <v>86</v>
      </c>
      <c r="CG478" s="34">
        <v>148</v>
      </c>
      <c r="CH478" s="34" t="s">
        <v>472</v>
      </c>
      <c r="CI478" s="34">
        <v>30.4</v>
      </c>
      <c r="CJ478" s="34">
        <v>93.1</v>
      </c>
      <c r="CK478" s="34">
        <v>8.27</v>
      </c>
      <c r="CL478" s="34">
        <v>34.1</v>
      </c>
      <c r="CM478" s="34">
        <v>9.1</v>
      </c>
      <c r="CN478" s="34">
        <v>0.49</v>
      </c>
      <c r="CO478" s="34">
        <v>11.4</v>
      </c>
      <c r="CP478" s="34">
        <v>2.4</v>
      </c>
      <c r="CQ478" s="34">
        <v>15.6</v>
      </c>
      <c r="CR478" s="34">
        <v>3.1</v>
      </c>
      <c r="CS478" s="34">
        <v>8.9</v>
      </c>
      <c r="CT478" s="34">
        <v>1.27</v>
      </c>
      <c r="CU478" s="34">
        <v>8</v>
      </c>
      <c r="CV478" s="34">
        <v>1.21</v>
      </c>
      <c r="CW478" s="34">
        <f t="shared" si="39"/>
        <v>227.34000000000003</v>
      </c>
    </row>
    <row r="479" spans="1:101" ht="14.25" customHeight="1" x14ac:dyDescent="0.35">
      <c r="A479" s="61" t="s">
        <v>492</v>
      </c>
      <c r="B479" s="22" t="s">
        <v>469</v>
      </c>
      <c r="C479" s="61" t="s">
        <v>3064</v>
      </c>
      <c r="D479" s="22" t="s">
        <v>1709</v>
      </c>
      <c r="F479" s="71"/>
      <c r="H479" s="22">
        <v>32.987879999999997</v>
      </c>
      <c r="I479" s="22">
        <v>-107.24421</v>
      </c>
      <c r="J479" s="22" t="s">
        <v>873</v>
      </c>
      <c r="K479" s="22" t="s">
        <v>1306</v>
      </c>
      <c r="L479" s="22" t="s">
        <v>878</v>
      </c>
      <c r="M479" s="22" t="s">
        <v>484</v>
      </c>
      <c r="Q479" s="22" t="s">
        <v>819</v>
      </c>
      <c r="W479" s="34">
        <v>62.67</v>
      </c>
      <c r="X479" s="34">
        <v>0.12</v>
      </c>
      <c r="Y479" s="34">
        <v>11.61</v>
      </c>
      <c r="Z479" s="34">
        <v>1.31</v>
      </c>
      <c r="AA479" s="34">
        <v>9.0999999999999998E-2</v>
      </c>
      <c r="AB479" s="34">
        <v>0.28000000000000003</v>
      </c>
      <c r="AC479" s="34">
        <v>7.6</v>
      </c>
      <c r="AD479" s="34">
        <v>0.04</v>
      </c>
      <c r="AE479" s="34">
        <v>8.86</v>
      </c>
      <c r="AF479" s="34">
        <v>1.0999999999999999E-2</v>
      </c>
      <c r="AG479" s="34">
        <v>6.71</v>
      </c>
      <c r="AO479" s="34">
        <f t="shared" si="38"/>
        <v>99.301999999999992</v>
      </c>
      <c r="AV479" s="34">
        <v>0.7</v>
      </c>
      <c r="AW479" s="34" t="s">
        <v>412</v>
      </c>
      <c r="AY479" s="34">
        <v>165</v>
      </c>
      <c r="BA479" s="34">
        <v>2.9</v>
      </c>
      <c r="BD479" s="34">
        <v>22</v>
      </c>
      <c r="BE479" s="34" t="s">
        <v>411</v>
      </c>
      <c r="BF479" s="34">
        <v>0.6</v>
      </c>
      <c r="BG479" s="34" t="s">
        <v>471</v>
      </c>
      <c r="BH479" s="34">
        <v>12</v>
      </c>
      <c r="BI479" s="34">
        <v>1</v>
      </c>
      <c r="BJ479" s="34">
        <v>3.7</v>
      </c>
      <c r="BN479" s="34" t="s">
        <v>416</v>
      </c>
      <c r="BO479" s="34">
        <v>11</v>
      </c>
      <c r="BP479" s="34" t="s">
        <v>411</v>
      </c>
      <c r="BQ479" s="34">
        <v>11</v>
      </c>
      <c r="BR479" s="34">
        <v>121</v>
      </c>
      <c r="BT479" s="34" t="s">
        <v>421</v>
      </c>
      <c r="BW479" s="34" t="s">
        <v>420</v>
      </c>
      <c r="BX479" s="34">
        <v>39</v>
      </c>
      <c r="BY479" s="34">
        <v>0.7</v>
      </c>
      <c r="CA479" s="34">
        <v>23.7</v>
      </c>
      <c r="CB479" s="34">
        <v>0.6</v>
      </c>
      <c r="CC479" s="34">
        <v>4</v>
      </c>
      <c r="CD479" s="34">
        <v>67</v>
      </c>
      <c r="CF479" s="34">
        <v>53</v>
      </c>
      <c r="CG479" s="34">
        <v>103</v>
      </c>
      <c r="CH479" s="34" t="s">
        <v>472</v>
      </c>
      <c r="CI479" s="34">
        <v>21.9</v>
      </c>
      <c r="CJ479" s="34">
        <v>50.1</v>
      </c>
      <c r="CK479" s="34">
        <v>6.06</v>
      </c>
      <c r="CL479" s="34">
        <v>24.8</v>
      </c>
      <c r="CM479" s="34">
        <v>6.4</v>
      </c>
      <c r="CN479" s="34">
        <v>0.49</v>
      </c>
      <c r="CO479" s="34">
        <v>7.8</v>
      </c>
      <c r="CP479" s="34">
        <v>1.5</v>
      </c>
      <c r="CQ479" s="34">
        <v>9.9</v>
      </c>
      <c r="CR479" s="34">
        <v>2</v>
      </c>
      <c r="CS479" s="34">
        <v>5.9</v>
      </c>
      <c r="CT479" s="34">
        <v>0.9</v>
      </c>
      <c r="CU479" s="34">
        <v>6.3</v>
      </c>
      <c r="CV479" s="34">
        <v>1.07</v>
      </c>
      <c r="CW479" s="34">
        <f t="shared" si="39"/>
        <v>145.12</v>
      </c>
    </row>
    <row r="480" spans="1:101" ht="14.25" customHeight="1" x14ac:dyDescent="0.35">
      <c r="A480" s="61" t="s">
        <v>493</v>
      </c>
      <c r="B480" s="22" t="s">
        <v>469</v>
      </c>
      <c r="C480" s="61" t="s">
        <v>3064</v>
      </c>
      <c r="D480" s="22" t="s">
        <v>1709</v>
      </c>
      <c r="F480" s="71"/>
      <c r="H480" s="22">
        <v>32.987879999999997</v>
      </c>
      <c r="I480" s="22">
        <v>-107.24421</v>
      </c>
      <c r="J480" s="22" t="s">
        <v>873</v>
      </c>
      <c r="K480" s="22" t="s">
        <v>1306</v>
      </c>
      <c r="L480" s="22" t="s">
        <v>878</v>
      </c>
      <c r="M480" s="22" t="s">
        <v>494</v>
      </c>
      <c r="Q480" s="22" t="s">
        <v>819</v>
      </c>
      <c r="W480" s="34">
        <v>52.92</v>
      </c>
      <c r="X480" s="34">
        <v>0.74</v>
      </c>
      <c r="Y480" s="34">
        <v>9.92</v>
      </c>
      <c r="Z480" s="34">
        <v>9.02</v>
      </c>
      <c r="AA480" s="34">
        <v>0.185</v>
      </c>
      <c r="AB480" s="34">
        <v>3.53</v>
      </c>
      <c r="AC480" s="34">
        <v>9.9</v>
      </c>
      <c r="AD480" s="34">
        <v>0.17</v>
      </c>
      <c r="AE480" s="34">
        <v>3.53</v>
      </c>
      <c r="AF480" s="34">
        <v>8.8999999999999996E-2</v>
      </c>
      <c r="AG480" s="34">
        <v>10.36</v>
      </c>
      <c r="AO480" s="34">
        <f t="shared" si="38"/>
        <v>100.36400000000002</v>
      </c>
      <c r="AV480" s="34">
        <v>0.9</v>
      </c>
      <c r="AW480" s="34" t="s">
        <v>412</v>
      </c>
      <c r="AY480" s="34">
        <v>114</v>
      </c>
      <c r="BA480" s="34">
        <v>6.2</v>
      </c>
      <c r="BD480" s="34">
        <v>19</v>
      </c>
      <c r="BE480" s="34">
        <v>200</v>
      </c>
      <c r="BF480" s="34">
        <v>0.7</v>
      </c>
      <c r="BG480" s="34" t="s">
        <v>471</v>
      </c>
      <c r="BH480" s="34">
        <v>18</v>
      </c>
      <c r="BI480" s="34">
        <v>3</v>
      </c>
      <c r="BJ480" s="34">
        <v>1.9</v>
      </c>
      <c r="BN480" s="34" t="s">
        <v>416</v>
      </c>
      <c r="BO480" s="34">
        <v>20</v>
      </c>
      <c r="BP480" s="34">
        <v>140</v>
      </c>
      <c r="BQ480" s="34">
        <v>33</v>
      </c>
      <c r="BR480" s="34">
        <v>106</v>
      </c>
      <c r="BT480" s="34" t="s">
        <v>421</v>
      </c>
      <c r="BW480" s="34">
        <v>3</v>
      </c>
      <c r="BX480" s="34">
        <v>34</v>
      </c>
      <c r="BY480" s="34">
        <v>0.5</v>
      </c>
      <c r="CA480" s="34">
        <v>52.5</v>
      </c>
      <c r="CB480" s="34">
        <v>0.4</v>
      </c>
      <c r="CC480" s="34">
        <v>10.1</v>
      </c>
      <c r="CD480" s="34">
        <v>489</v>
      </c>
      <c r="CF480" s="34">
        <v>98</v>
      </c>
      <c r="CG480" s="34">
        <v>72</v>
      </c>
      <c r="CH480" s="34" t="s">
        <v>472</v>
      </c>
      <c r="CI480" s="34">
        <v>11.1</v>
      </c>
      <c r="CJ480" s="34">
        <v>26.9</v>
      </c>
      <c r="CK480" s="34">
        <v>3.65</v>
      </c>
      <c r="CL480" s="34">
        <v>17.100000000000001</v>
      </c>
      <c r="CM480" s="34">
        <v>7.4</v>
      </c>
      <c r="CN480" s="34">
        <v>0.77</v>
      </c>
      <c r="CO480" s="34">
        <v>11.8</v>
      </c>
      <c r="CP480" s="34">
        <v>2.6</v>
      </c>
      <c r="CQ480" s="34">
        <v>18.8</v>
      </c>
      <c r="CR480" s="34">
        <v>4.0999999999999996</v>
      </c>
      <c r="CS480" s="34">
        <v>12.5</v>
      </c>
      <c r="CT480" s="34">
        <v>1.94</v>
      </c>
      <c r="CU480" s="34">
        <v>13.2</v>
      </c>
      <c r="CV480" s="34">
        <v>2.1800000000000002</v>
      </c>
      <c r="CW480" s="34">
        <f t="shared" si="39"/>
        <v>134.04</v>
      </c>
    </row>
    <row r="481" spans="1:101" ht="14.25" customHeight="1" x14ac:dyDescent="0.35">
      <c r="A481" s="61" t="s">
        <v>495</v>
      </c>
      <c r="B481" s="22" t="s">
        <v>469</v>
      </c>
      <c r="C481" s="61" t="s">
        <v>3064</v>
      </c>
      <c r="D481" s="22" t="s">
        <v>1709</v>
      </c>
      <c r="F481" s="71"/>
      <c r="H481" s="22">
        <v>32.987825999999998</v>
      </c>
      <c r="I481" s="22">
        <v>-107.244241</v>
      </c>
      <c r="J481" s="22" t="s">
        <v>873</v>
      </c>
      <c r="K481" s="22" t="s">
        <v>1306</v>
      </c>
      <c r="L481" s="22" t="s">
        <v>878</v>
      </c>
      <c r="M481" s="22" t="s">
        <v>496</v>
      </c>
      <c r="Q481" s="22" t="s">
        <v>819</v>
      </c>
      <c r="W481" s="34">
        <v>65.45</v>
      </c>
      <c r="X481" s="34">
        <v>0.17</v>
      </c>
      <c r="Y481" s="34">
        <v>14.86</v>
      </c>
      <c r="Z481" s="34">
        <v>1.26</v>
      </c>
      <c r="AA481" s="34">
        <v>4.3999999999999997E-2</v>
      </c>
      <c r="AB481" s="34">
        <v>0.1</v>
      </c>
      <c r="AC481" s="34">
        <v>3.07</v>
      </c>
      <c r="AD481" s="34" t="s">
        <v>415</v>
      </c>
      <c r="AE481" s="34">
        <v>12.56</v>
      </c>
      <c r="AF481" s="34">
        <v>0.01</v>
      </c>
      <c r="AG481" s="34">
        <v>2.89</v>
      </c>
      <c r="AO481" s="34">
        <f t="shared" si="38"/>
        <v>100.414</v>
      </c>
      <c r="AV481" s="34">
        <v>1.6</v>
      </c>
      <c r="AW481" s="34" t="s">
        <v>412</v>
      </c>
      <c r="AY481" s="34">
        <v>162</v>
      </c>
      <c r="BA481" s="34">
        <v>1.6</v>
      </c>
      <c r="BD481" s="34">
        <v>21</v>
      </c>
      <c r="BE481" s="34" t="s">
        <v>411</v>
      </c>
      <c r="BF481" s="34">
        <v>0.6</v>
      </c>
      <c r="BG481" s="34" t="s">
        <v>471</v>
      </c>
      <c r="BH481" s="34">
        <v>19</v>
      </c>
      <c r="BI481" s="34" t="s">
        <v>420</v>
      </c>
      <c r="BJ481" s="34">
        <v>8.5</v>
      </c>
      <c r="BN481" s="34" t="s">
        <v>416</v>
      </c>
      <c r="BO481" s="34">
        <v>10</v>
      </c>
      <c r="BP481" s="34" t="s">
        <v>411</v>
      </c>
      <c r="BQ481" s="34">
        <v>12</v>
      </c>
      <c r="BR481" s="34">
        <v>132</v>
      </c>
      <c r="BT481" s="34" t="s">
        <v>421</v>
      </c>
      <c r="BW481" s="34">
        <v>2</v>
      </c>
      <c r="BX481" s="34">
        <v>22</v>
      </c>
      <c r="BY481" s="34">
        <v>1.6</v>
      </c>
      <c r="CA481" s="34">
        <v>34.4</v>
      </c>
      <c r="CB481" s="34">
        <v>0.7</v>
      </c>
      <c r="CC481" s="34">
        <v>3.3</v>
      </c>
      <c r="CD481" s="34">
        <v>54</v>
      </c>
      <c r="CF481" s="34">
        <v>154</v>
      </c>
      <c r="CG481" s="34">
        <v>215</v>
      </c>
      <c r="CH481" s="34" t="s">
        <v>472</v>
      </c>
      <c r="CI481" s="34">
        <v>45.1</v>
      </c>
      <c r="CJ481" s="34">
        <v>98.9</v>
      </c>
      <c r="CK481" s="34">
        <v>11.4</v>
      </c>
      <c r="CL481" s="34">
        <v>43.3</v>
      </c>
      <c r="CM481" s="34">
        <v>10.199999999999999</v>
      </c>
      <c r="CN481" s="34">
        <v>0.68</v>
      </c>
      <c r="CO481" s="34">
        <v>16.600000000000001</v>
      </c>
      <c r="CP481" s="34">
        <v>3.7</v>
      </c>
      <c r="CQ481" s="34">
        <v>26.8</v>
      </c>
      <c r="CR481" s="34">
        <v>5.8</v>
      </c>
      <c r="CS481" s="34">
        <v>16.7</v>
      </c>
      <c r="CT481" s="34">
        <v>2.42</v>
      </c>
      <c r="CU481" s="34">
        <v>14.7</v>
      </c>
      <c r="CV481" s="34">
        <v>2.13</v>
      </c>
      <c r="CW481" s="34">
        <f t="shared" si="39"/>
        <v>298.42999999999995</v>
      </c>
    </row>
    <row r="482" spans="1:101" ht="14.25" customHeight="1" x14ac:dyDescent="0.35">
      <c r="A482" s="61" t="s">
        <v>497</v>
      </c>
      <c r="B482" s="22" t="s">
        <v>469</v>
      </c>
      <c r="C482" s="61" t="s">
        <v>3064</v>
      </c>
      <c r="D482" s="22" t="s">
        <v>1709</v>
      </c>
      <c r="F482" s="71"/>
      <c r="H482" s="22">
        <v>32.987825999999998</v>
      </c>
      <c r="I482" s="22">
        <v>-107.244241</v>
      </c>
      <c r="J482" s="22" t="s">
        <v>873</v>
      </c>
      <c r="K482" s="22" t="s">
        <v>1306</v>
      </c>
      <c r="L482" s="22" t="s">
        <v>878</v>
      </c>
      <c r="M482" s="22" t="s">
        <v>498</v>
      </c>
      <c r="Q482" s="22" t="s">
        <v>819</v>
      </c>
      <c r="W482" s="34">
        <v>79.64</v>
      </c>
      <c r="X482" s="34">
        <v>0.11</v>
      </c>
      <c r="Y482" s="34">
        <v>10.94</v>
      </c>
      <c r="Z482" s="34">
        <v>1.19</v>
      </c>
      <c r="AA482" s="34">
        <v>3.0000000000000001E-3</v>
      </c>
      <c r="AB482" s="34">
        <v>0.2</v>
      </c>
      <c r="AC482" s="34">
        <v>0.09</v>
      </c>
      <c r="AD482" s="34">
        <v>4.2300000000000004</v>
      </c>
      <c r="AE482" s="34">
        <v>2.91</v>
      </c>
      <c r="AF482" s="34" t="s">
        <v>476</v>
      </c>
      <c r="AG482" s="34">
        <v>0.62</v>
      </c>
      <c r="AO482" s="34">
        <f t="shared" si="38"/>
        <v>99.933000000000007</v>
      </c>
      <c r="AV482" s="34">
        <v>0.9</v>
      </c>
      <c r="AW482" s="34" t="s">
        <v>412</v>
      </c>
      <c r="AY482" s="34">
        <v>86</v>
      </c>
      <c r="BA482" s="34" t="s">
        <v>413</v>
      </c>
      <c r="BD482" s="34">
        <v>57</v>
      </c>
      <c r="BE482" s="34" t="s">
        <v>411</v>
      </c>
      <c r="BF482" s="34">
        <v>1</v>
      </c>
      <c r="BG482" s="34" t="s">
        <v>471</v>
      </c>
      <c r="BH482" s="34">
        <v>16</v>
      </c>
      <c r="BI482" s="34">
        <v>2</v>
      </c>
      <c r="BJ482" s="34">
        <v>4.8</v>
      </c>
      <c r="BN482" s="34" t="s">
        <v>416</v>
      </c>
      <c r="BO482" s="34">
        <v>10</v>
      </c>
      <c r="BP482" s="34" t="s">
        <v>411</v>
      </c>
      <c r="BQ482" s="34" t="s">
        <v>412</v>
      </c>
      <c r="BR482" s="34">
        <v>112</v>
      </c>
      <c r="BT482" s="34" t="s">
        <v>421</v>
      </c>
      <c r="BW482" s="34" t="s">
        <v>420</v>
      </c>
      <c r="BX482" s="34">
        <v>8</v>
      </c>
      <c r="BY482" s="34">
        <v>1.5</v>
      </c>
      <c r="CA482" s="34">
        <v>23</v>
      </c>
      <c r="CB482" s="34">
        <v>0.5</v>
      </c>
      <c r="CC482" s="34">
        <v>4.5999999999999996</v>
      </c>
      <c r="CD482" s="34" t="s">
        <v>412</v>
      </c>
      <c r="CF482" s="34">
        <v>115</v>
      </c>
      <c r="CG482" s="34">
        <v>121</v>
      </c>
      <c r="CH482" s="34" t="s">
        <v>472</v>
      </c>
      <c r="CI482" s="34">
        <v>66.5</v>
      </c>
      <c r="CJ482" s="34">
        <v>161</v>
      </c>
      <c r="CK482" s="34">
        <v>19.600000000000001</v>
      </c>
      <c r="CL482" s="34">
        <v>80</v>
      </c>
      <c r="CM482" s="34">
        <v>19.2</v>
      </c>
      <c r="CN482" s="34">
        <v>0.57999999999999996</v>
      </c>
      <c r="CO482" s="34">
        <v>19.3</v>
      </c>
      <c r="CP482" s="34">
        <v>3.6</v>
      </c>
      <c r="CQ482" s="34">
        <v>22.1</v>
      </c>
      <c r="CR482" s="34">
        <v>4.5</v>
      </c>
      <c r="CS482" s="34">
        <v>13.2</v>
      </c>
      <c r="CT482" s="34">
        <v>1.92</v>
      </c>
      <c r="CU482" s="34">
        <v>11.8</v>
      </c>
      <c r="CV482" s="34">
        <v>1.83</v>
      </c>
      <c r="CW482" s="34">
        <f t="shared" si="39"/>
        <v>425.13000000000005</v>
      </c>
    </row>
    <row r="483" spans="1:101" ht="14.25" customHeight="1" x14ac:dyDescent="0.35">
      <c r="A483" s="61" t="s">
        <v>499</v>
      </c>
      <c r="B483" s="22" t="s">
        <v>469</v>
      </c>
      <c r="C483" s="61" t="s">
        <v>3064</v>
      </c>
      <c r="D483" s="22" t="s">
        <v>1709</v>
      </c>
      <c r="F483" s="71"/>
      <c r="H483" s="22">
        <v>32.988176000000003</v>
      </c>
      <c r="I483" s="22">
        <v>-107.2448273</v>
      </c>
      <c r="J483" s="22" t="s">
        <v>873</v>
      </c>
      <c r="K483" s="22" t="s">
        <v>1306</v>
      </c>
      <c r="L483" s="22" t="s">
        <v>878</v>
      </c>
      <c r="M483" s="22" t="s">
        <v>484</v>
      </c>
      <c r="Q483" s="22" t="s">
        <v>819</v>
      </c>
      <c r="W483" s="34">
        <v>65.2</v>
      </c>
      <c r="X483" s="34">
        <v>0.33</v>
      </c>
      <c r="Y483" s="34">
        <v>13.97</v>
      </c>
      <c r="Z483" s="34">
        <v>1.91</v>
      </c>
      <c r="AA483" s="34">
        <v>3.5999999999999997E-2</v>
      </c>
      <c r="AB483" s="34">
        <v>1.3</v>
      </c>
      <c r="AC483" s="34">
        <v>3.33</v>
      </c>
      <c r="AD483" s="34" t="s">
        <v>415</v>
      </c>
      <c r="AE483" s="34">
        <v>11.31</v>
      </c>
      <c r="AF483" s="34">
        <v>2.5000000000000001E-2</v>
      </c>
      <c r="AG483" s="34">
        <v>2.9</v>
      </c>
      <c r="AO483" s="34">
        <f t="shared" si="38"/>
        <v>100.31100000000001</v>
      </c>
      <c r="AV483" s="34">
        <v>1.3</v>
      </c>
      <c r="AW483" s="34" t="s">
        <v>412</v>
      </c>
      <c r="AY483" s="34">
        <v>142</v>
      </c>
      <c r="BA483" s="34">
        <v>0.9</v>
      </c>
      <c r="BD483" s="34">
        <v>24</v>
      </c>
      <c r="BE483" s="34" t="s">
        <v>411</v>
      </c>
      <c r="BF483" s="34" t="s">
        <v>421</v>
      </c>
      <c r="BG483" s="34" t="s">
        <v>471</v>
      </c>
      <c r="BH483" s="34">
        <v>17</v>
      </c>
      <c r="BI483" s="34">
        <v>1</v>
      </c>
      <c r="BJ483" s="34">
        <v>6.8</v>
      </c>
      <c r="BN483" s="34" t="s">
        <v>416</v>
      </c>
      <c r="BO483" s="34">
        <v>28</v>
      </c>
      <c r="BP483" s="34" t="s">
        <v>411</v>
      </c>
      <c r="BQ483" s="34">
        <v>10</v>
      </c>
      <c r="BR483" s="34">
        <v>170</v>
      </c>
      <c r="BT483" s="34" t="s">
        <v>421</v>
      </c>
      <c r="BW483" s="34">
        <v>11</v>
      </c>
      <c r="BX483" s="34">
        <v>31</v>
      </c>
      <c r="BY483" s="34">
        <v>2.9</v>
      </c>
      <c r="CA483" s="34">
        <v>172</v>
      </c>
      <c r="CB483" s="34">
        <v>0.7</v>
      </c>
      <c r="CC483" s="34">
        <v>15.5</v>
      </c>
      <c r="CD483" s="34">
        <v>145</v>
      </c>
      <c r="CF483" s="34">
        <v>112</v>
      </c>
      <c r="CG483" s="34">
        <v>200</v>
      </c>
      <c r="CH483" s="34" t="s">
        <v>472</v>
      </c>
      <c r="CI483" s="34">
        <v>22.1</v>
      </c>
      <c r="CJ483" s="34">
        <v>55.3</v>
      </c>
      <c r="CK483" s="34">
        <v>7.38</v>
      </c>
      <c r="CL483" s="34">
        <v>32.4</v>
      </c>
      <c r="CM483" s="34">
        <v>13.9</v>
      </c>
      <c r="CN483" s="34">
        <v>1.1100000000000001</v>
      </c>
      <c r="CO483" s="34">
        <v>19</v>
      </c>
      <c r="CP483" s="34">
        <v>4.3</v>
      </c>
      <c r="CQ483" s="34">
        <v>28.8</v>
      </c>
      <c r="CR483" s="34">
        <v>5.7</v>
      </c>
      <c r="CS483" s="34">
        <v>15.1</v>
      </c>
      <c r="CT483" s="34">
        <v>2.02</v>
      </c>
      <c r="CU483" s="34">
        <v>11.8</v>
      </c>
      <c r="CV483" s="34">
        <v>1.6</v>
      </c>
      <c r="CW483" s="34">
        <f t="shared" si="39"/>
        <v>220.51000000000005</v>
      </c>
    </row>
    <row r="484" spans="1:101" ht="14.25" customHeight="1" x14ac:dyDescent="0.35">
      <c r="A484" s="61" t="s">
        <v>500</v>
      </c>
      <c r="B484" s="22" t="s">
        <v>469</v>
      </c>
      <c r="C484" s="61" t="s">
        <v>3064</v>
      </c>
      <c r="D484" s="22" t="s">
        <v>1709</v>
      </c>
      <c r="F484" s="71"/>
      <c r="H484" s="22">
        <v>32.987318999999999</v>
      </c>
      <c r="I484" s="22">
        <v>-107.244848</v>
      </c>
      <c r="J484" s="22" t="s">
        <v>873</v>
      </c>
      <c r="K484" s="22" t="s">
        <v>1306</v>
      </c>
      <c r="L484" s="22" t="s">
        <v>878</v>
      </c>
      <c r="M484" s="61" t="s">
        <v>469</v>
      </c>
      <c r="N484" s="61"/>
      <c r="O484" s="61"/>
      <c r="P484" s="61"/>
      <c r="Q484" s="22" t="s">
        <v>819</v>
      </c>
      <c r="W484" s="34">
        <v>62.81</v>
      </c>
      <c r="X484" s="34">
        <v>0.13</v>
      </c>
      <c r="Y484" s="34">
        <v>14.59</v>
      </c>
      <c r="Z484" s="34">
        <v>1.71</v>
      </c>
      <c r="AA484" s="34">
        <v>4.4999999999999998E-2</v>
      </c>
      <c r="AB484" s="34">
        <v>0.21</v>
      </c>
      <c r="AC484" s="34">
        <v>4.54</v>
      </c>
      <c r="AD484" s="34">
        <v>0.15</v>
      </c>
      <c r="AE484" s="34">
        <v>12.1</v>
      </c>
      <c r="AF484" s="34">
        <v>0.03</v>
      </c>
      <c r="AG484" s="34">
        <v>4.09</v>
      </c>
      <c r="AO484" s="34">
        <f t="shared" si="38"/>
        <v>100.405</v>
      </c>
      <c r="AV484" s="34">
        <v>0.9</v>
      </c>
      <c r="AW484" s="34" t="s">
        <v>412</v>
      </c>
      <c r="AY484" s="34">
        <v>134</v>
      </c>
      <c r="BA484" s="34" t="s">
        <v>413</v>
      </c>
      <c r="BD484" s="34">
        <v>13</v>
      </c>
      <c r="BE484" s="34" t="s">
        <v>411</v>
      </c>
      <c r="BF484" s="34" t="s">
        <v>421</v>
      </c>
      <c r="BG484" s="34" t="s">
        <v>471</v>
      </c>
      <c r="BH484" s="34">
        <v>9</v>
      </c>
      <c r="BI484" s="34">
        <v>2</v>
      </c>
      <c r="BJ484" s="34">
        <v>7.5</v>
      </c>
      <c r="BN484" s="34" t="s">
        <v>416</v>
      </c>
      <c r="BO484" s="34">
        <v>11</v>
      </c>
      <c r="BP484" s="34" t="s">
        <v>411</v>
      </c>
      <c r="BQ484" s="34" t="s">
        <v>412</v>
      </c>
      <c r="BR484" s="34">
        <v>127</v>
      </c>
      <c r="BT484" s="34" t="s">
        <v>421</v>
      </c>
      <c r="BW484" s="34" t="s">
        <v>420</v>
      </c>
      <c r="BX484" s="34">
        <v>23</v>
      </c>
      <c r="BY484" s="34">
        <v>0.5</v>
      </c>
      <c r="CA484" s="34">
        <v>39.799999999999997</v>
      </c>
      <c r="CB484" s="34">
        <v>0.6</v>
      </c>
      <c r="CC484" s="34">
        <v>2.7</v>
      </c>
      <c r="CD484" s="34">
        <v>146</v>
      </c>
      <c r="CF484" s="34">
        <v>39</v>
      </c>
      <c r="CG484" s="34">
        <v>173</v>
      </c>
      <c r="CH484" s="34" t="s">
        <v>472</v>
      </c>
      <c r="CI484" s="34">
        <v>19.899999999999999</v>
      </c>
      <c r="CJ484" s="34">
        <v>48</v>
      </c>
      <c r="CK484" s="34">
        <v>5.45</v>
      </c>
      <c r="CL484" s="34">
        <v>20.5</v>
      </c>
      <c r="CM484" s="34">
        <v>4.7</v>
      </c>
      <c r="CN484" s="34">
        <v>0.31</v>
      </c>
      <c r="CO484" s="34">
        <v>5.0999999999999996</v>
      </c>
      <c r="CP484" s="34">
        <v>1.1000000000000001</v>
      </c>
      <c r="CQ484" s="34">
        <v>6.9</v>
      </c>
      <c r="CR484" s="34">
        <v>1.4</v>
      </c>
      <c r="CS484" s="34">
        <v>4.2</v>
      </c>
      <c r="CT484" s="34">
        <v>0.62</v>
      </c>
      <c r="CU484" s="34">
        <v>4</v>
      </c>
      <c r="CV484" s="34">
        <v>0.62</v>
      </c>
      <c r="CW484" s="34">
        <f t="shared" si="39"/>
        <v>122.80000000000003</v>
      </c>
    </row>
    <row r="485" spans="1:101" ht="14.25" customHeight="1" x14ac:dyDescent="0.35">
      <c r="A485" s="61" t="s">
        <v>501</v>
      </c>
      <c r="B485" s="22" t="s">
        <v>469</v>
      </c>
      <c r="C485" s="61" t="s">
        <v>3064</v>
      </c>
      <c r="D485" s="22" t="s">
        <v>1709</v>
      </c>
      <c r="F485" s="71"/>
      <c r="H485" s="22">
        <v>32.988854000000003</v>
      </c>
      <c r="I485" s="22">
        <v>-107.245733</v>
      </c>
      <c r="J485" s="22" t="s">
        <v>873</v>
      </c>
      <c r="K485" s="22" t="s">
        <v>1306</v>
      </c>
      <c r="L485" s="22" t="s">
        <v>878</v>
      </c>
      <c r="M485" s="22" t="s">
        <v>498</v>
      </c>
      <c r="Q485" s="22" t="s">
        <v>819</v>
      </c>
      <c r="W485" s="34">
        <v>78.19</v>
      </c>
      <c r="X485" s="34">
        <v>0.1</v>
      </c>
      <c r="Y485" s="34">
        <v>11.27</v>
      </c>
      <c r="Z485" s="34">
        <v>1.17</v>
      </c>
      <c r="AA485" s="34">
        <v>6.0000000000000001E-3</v>
      </c>
      <c r="AB485" s="34">
        <v>0.1</v>
      </c>
      <c r="AC485" s="34">
        <v>0.18</v>
      </c>
      <c r="AD485" s="34">
        <v>2.35</v>
      </c>
      <c r="AE485" s="34">
        <v>5.68</v>
      </c>
      <c r="AF485" s="34">
        <v>0.01</v>
      </c>
      <c r="AG485" s="34">
        <v>0.56000000000000005</v>
      </c>
      <c r="AO485" s="34">
        <f t="shared" si="38"/>
        <v>99.616</v>
      </c>
      <c r="AV485" s="34">
        <v>0.7</v>
      </c>
      <c r="AW485" s="34" t="s">
        <v>412</v>
      </c>
      <c r="AY485" s="34">
        <v>300</v>
      </c>
      <c r="BA485" s="34" t="s">
        <v>413</v>
      </c>
      <c r="BD485" s="34">
        <v>41</v>
      </c>
      <c r="BE485" s="34" t="s">
        <v>411</v>
      </c>
      <c r="BF485" s="34">
        <v>1.2</v>
      </c>
      <c r="BG485" s="34" t="s">
        <v>471</v>
      </c>
      <c r="BH485" s="34">
        <v>15</v>
      </c>
      <c r="BI485" s="34">
        <v>2</v>
      </c>
      <c r="BJ485" s="34">
        <v>5.8</v>
      </c>
      <c r="BN485" s="34" t="s">
        <v>416</v>
      </c>
      <c r="BO485" s="34">
        <v>15</v>
      </c>
      <c r="BP485" s="34" t="s">
        <v>411</v>
      </c>
      <c r="BQ485" s="34">
        <v>12</v>
      </c>
      <c r="BR485" s="34">
        <v>239</v>
      </c>
      <c r="BT485" s="34" t="s">
        <v>421</v>
      </c>
      <c r="BW485" s="34">
        <v>3</v>
      </c>
      <c r="BX485" s="34">
        <v>68</v>
      </c>
      <c r="BY485" s="34">
        <v>1.7</v>
      </c>
      <c r="CA485" s="34">
        <v>20</v>
      </c>
      <c r="CB485" s="34">
        <v>0.7</v>
      </c>
      <c r="CC485" s="34">
        <v>2.9</v>
      </c>
      <c r="CD485" s="34" t="s">
        <v>412</v>
      </c>
      <c r="CF485" s="34">
        <v>32</v>
      </c>
      <c r="CG485" s="34">
        <v>123</v>
      </c>
      <c r="CH485" s="34" t="s">
        <v>472</v>
      </c>
      <c r="CI485" s="34">
        <v>44.1</v>
      </c>
      <c r="CJ485" s="34">
        <v>101</v>
      </c>
      <c r="CK485" s="34">
        <v>11</v>
      </c>
      <c r="CL485" s="34">
        <v>39.200000000000003</v>
      </c>
      <c r="CM485" s="34">
        <v>7.8</v>
      </c>
      <c r="CN485" s="34">
        <v>0.37</v>
      </c>
      <c r="CO485" s="34">
        <v>6.2</v>
      </c>
      <c r="CP485" s="34">
        <v>1.1000000000000001</v>
      </c>
      <c r="CQ485" s="34">
        <v>7.2</v>
      </c>
      <c r="CR485" s="34">
        <v>1.3</v>
      </c>
      <c r="CS485" s="34">
        <v>4</v>
      </c>
      <c r="CT485" s="34">
        <v>0.56999999999999995</v>
      </c>
      <c r="CU485" s="34">
        <v>3.7</v>
      </c>
      <c r="CV485" s="34">
        <v>0.55000000000000004</v>
      </c>
      <c r="CW485" s="34">
        <f t="shared" si="39"/>
        <v>228.09</v>
      </c>
    </row>
    <row r="486" spans="1:101" ht="14.25" customHeight="1" x14ac:dyDescent="0.35">
      <c r="A486" s="61" t="s">
        <v>502</v>
      </c>
      <c r="B486" s="22" t="s">
        <v>469</v>
      </c>
      <c r="C486" s="61" t="s">
        <v>3064</v>
      </c>
      <c r="D486" s="22" t="s">
        <v>1709</v>
      </c>
      <c r="F486" s="71"/>
      <c r="H486" s="22">
        <v>32.990606</v>
      </c>
      <c r="I486" s="22">
        <v>-107.247125</v>
      </c>
      <c r="J486" s="22" t="s">
        <v>873</v>
      </c>
      <c r="K486" s="22" t="s">
        <v>1306</v>
      </c>
      <c r="L486" s="22" t="s">
        <v>878</v>
      </c>
      <c r="M486" s="22" t="s">
        <v>503</v>
      </c>
      <c r="Q486" s="22" t="s">
        <v>819</v>
      </c>
      <c r="W486" s="34">
        <v>72.17</v>
      </c>
      <c r="X486" s="34">
        <v>0.16</v>
      </c>
      <c r="Y486" s="34">
        <v>14.04</v>
      </c>
      <c r="Z486" s="34">
        <v>1.1100000000000001</v>
      </c>
      <c r="AA486" s="34" t="s">
        <v>470</v>
      </c>
      <c r="AB486" s="34">
        <v>0.03</v>
      </c>
      <c r="AC486" s="34">
        <v>0.02</v>
      </c>
      <c r="AD486" s="34" t="s">
        <v>415</v>
      </c>
      <c r="AE486" s="34">
        <v>12.17</v>
      </c>
      <c r="AF486" s="34" t="s">
        <v>476</v>
      </c>
      <c r="AG486" s="34">
        <v>0.25</v>
      </c>
      <c r="AO486" s="34">
        <f t="shared" si="38"/>
        <v>99.95</v>
      </c>
      <c r="AV486" s="34">
        <v>1.3</v>
      </c>
      <c r="AW486" s="34" t="s">
        <v>412</v>
      </c>
      <c r="AY486" s="34">
        <v>248</v>
      </c>
      <c r="BA486" s="34" t="s">
        <v>413</v>
      </c>
      <c r="BD486" s="34">
        <v>14</v>
      </c>
      <c r="BE486" s="34" t="s">
        <v>411</v>
      </c>
      <c r="BF486" s="34">
        <v>1.8</v>
      </c>
      <c r="BG486" s="34" t="s">
        <v>471</v>
      </c>
      <c r="BH486" s="34">
        <v>14</v>
      </c>
      <c r="BI486" s="34">
        <v>1</v>
      </c>
      <c r="BJ486" s="34">
        <v>7</v>
      </c>
      <c r="BN486" s="34" t="s">
        <v>416</v>
      </c>
      <c r="BO486" s="34">
        <v>16</v>
      </c>
      <c r="BP486" s="34" t="s">
        <v>411</v>
      </c>
      <c r="BQ486" s="34">
        <v>9</v>
      </c>
      <c r="BR486" s="34">
        <v>295</v>
      </c>
      <c r="BT486" s="34" t="s">
        <v>421</v>
      </c>
      <c r="BW486" s="34">
        <v>3</v>
      </c>
      <c r="BX486" s="34">
        <v>21</v>
      </c>
      <c r="BY486" s="34">
        <v>2</v>
      </c>
      <c r="CA486" s="34">
        <v>35.299999999999997</v>
      </c>
      <c r="CB486" s="34">
        <v>1.2</v>
      </c>
      <c r="CC486" s="34">
        <v>4.3</v>
      </c>
      <c r="CD486" s="34">
        <v>7</v>
      </c>
      <c r="CF486" s="34">
        <v>64</v>
      </c>
      <c r="CG486" s="34">
        <v>170</v>
      </c>
      <c r="CH486" s="34" t="s">
        <v>472</v>
      </c>
      <c r="CI486" s="34">
        <v>38.299999999999997</v>
      </c>
      <c r="CJ486" s="34">
        <v>150</v>
      </c>
      <c r="CK486" s="34">
        <v>10.8</v>
      </c>
      <c r="CL486" s="34">
        <v>39.700000000000003</v>
      </c>
      <c r="CM486" s="34">
        <v>9.8000000000000007</v>
      </c>
      <c r="CN486" s="34">
        <v>0.38</v>
      </c>
      <c r="CO486" s="34">
        <v>9.8000000000000007</v>
      </c>
      <c r="CP486" s="34">
        <v>1.9</v>
      </c>
      <c r="CQ486" s="34">
        <v>13.5</v>
      </c>
      <c r="CR486" s="34">
        <v>2.9</v>
      </c>
      <c r="CS486" s="34">
        <v>8.6999999999999993</v>
      </c>
      <c r="CT486" s="34">
        <v>1.3</v>
      </c>
      <c r="CU486" s="34">
        <v>8.3000000000000007</v>
      </c>
      <c r="CV486" s="34">
        <v>1.24</v>
      </c>
      <c r="CW486" s="34">
        <f t="shared" si="39"/>
        <v>296.62</v>
      </c>
    </row>
    <row r="487" spans="1:101" ht="14.25" customHeight="1" x14ac:dyDescent="0.35">
      <c r="A487" s="22" t="s">
        <v>504</v>
      </c>
      <c r="B487" s="22" t="s">
        <v>469</v>
      </c>
      <c r="C487" s="61" t="s">
        <v>3065</v>
      </c>
      <c r="D487" s="22" t="s">
        <v>505</v>
      </c>
      <c r="F487" s="71"/>
      <c r="G487" s="22" t="s">
        <v>505</v>
      </c>
      <c r="H487" s="22">
        <v>32.958575000000003</v>
      </c>
      <c r="I487" s="22">
        <v>-107.234162</v>
      </c>
      <c r="J487" s="22" t="s">
        <v>873</v>
      </c>
      <c r="K487" s="22" t="s">
        <v>1306</v>
      </c>
      <c r="L487" s="22" t="s">
        <v>878</v>
      </c>
      <c r="M487" s="22" t="s">
        <v>506</v>
      </c>
      <c r="Q487" s="22" t="s">
        <v>819</v>
      </c>
      <c r="X487" s="34">
        <v>0.96</v>
      </c>
      <c r="Y487" s="34">
        <v>16.87</v>
      </c>
      <c r="Z487" s="34">
        <v>6.33</v>
      </c>
      <c r="AA487" s="34">
        <v>0.06</v>
      </c>
      <c r="AB487" s="34">
        <v>2.75</v>
      </c>
      <c r="AC487" s="34">
        <v>3.9</v>
      </c>
      <c r="AD487" s="34">
        <v>3.99</v>
      </c>
      <c r="AE487" s="34">
        <v>4</v>
      </c>
      <c r="AF487" s="34">
        <v>0.31</v>
      </c>
      <c r="AG487" s="34">
        <v>1.35</v>
      </c>
      <c r="AO487" s="34">
        <f t="shared" ref="AO487:AO497" si="40">SUM(W487:AN487)</f>
        <v>40.520000000000003</v>
      </c>
      <c r="AY487" s="34">
        <v>1793</v>
      </c>
      <c r="BE487" s="34">
        <v>178</v>
      </c>
      <c r="BO487" s="34">
        <v>11</v>
      </c>
      <c r="BQ487" s="34">
        <v>19</v>
      </c>
      <c r="BR487" s="34">
        <v>165</v>
      </c>
      <c r="BX487" s="34">
        <v>587</v>
      </c>
      <c r="CA487" s="34">
        <v>10</v>
      </c>
      <c r="CC487" s="34">
        <v>4</v>
      </c>
      <c r="CD487" s="34">
        <v>116</v>
      </c>
      <c r="CF487" s="34">
        <v>82</v>
      </c>
      <c r="CG487" s="34">
        <v>404</v>
      </c>
    </row>
    <row r="488" spans="1:101" ht="14.25" customHeight="1" x14ac:dyDescent="0.35">
      <c r="A488" s="22" t="s">
        <v>507</v>
      </c>
      <c r="B488" s="22" t="s">
        <v>469</v>
      </c>
      <c r="C488" s="61" t="s">
        <v>3065</v>
      </c>
      <c r="D488" s="22" t="s">
        <v>505</v>
      </c>
      <c r="F488" s="71"/>
      <c r="G488" s="22" t="s">
        <v>505</v>
      </c>
      <c r="H488" s="22">
        <v>32.971359999999997</v>
      </c>
      <c r="I488" s="22">
        <v>-107.24057000000001</v>
      </c>
      <c r="J488" s="22" t="s">
        <v>873</v>
      </c>
      <c r="K488" s="22" t="s">
        <v>1306</v>
      </c>
      <c r="L488" s="22" t="s">
        <v>878</v>
      </c>
      <c r="M488" s="22" t="s">
        <v>506</v>
      </c>
      <c r="Q488" s="22" t="s">
        <v>819</v>
      </c>
      <c r="X488" s="34">
        <v>1.31</v>
      </c>
      <c r="Y488" s="34">
        <v>15.63</v>
      </c>
      <c r="Z488" s="34">
        <v>6.99</v>
      </c>
      <c r="AA488" s="34">
        <v>7.0000000000000007E-2</v>
      </c>
      <c r="AB488" s="34">
        <v>3.15</v>
      </c>
      <c r="AC488" s="34">
        <v>4.43</v>
      </c>
      <c r="AD488" s="34">
        <v>3.72</v>
      </c>
      <c r="AE488" s="34">
        <v>3.66</v>
      </c>
      <c r="AF488" s="34">
        <v>0.4</v>
      </c>
      <c r="AG488" s="34">
        <v>3.65</v>
      </c>
      <c r="AO488" s="34">
        <f t="shared" si="40"/>
        <v>43.009999999999991</v>
      </c>
      <c r="AY488" s="34">
        <v>1796</v>
      </c>
      <c r="BE488" s="34">
        <v>127</v>
      </c>
      <c r="BO488" s="34">
        <v>15</v>
      </c>
      <c r="BQ488" s="34">
        <v>22</v>
      </c>
      <c r="BR488" s="34">
        <v>200</v>
      </c>
      <c r="BX488" s="34">
        <v>521</v>
      </c>
      <c r="CA488" s="34">
        <v>26</v>
      </c>
      <c r="CC488" s="34">
        <v>8</v>
      </c>
      <c r="CD488" s="34">
        <v>105</v>
      </c>
      <c r="CF488" s="34">
        <v>64</v>
      </c>
      <c r="CG488" s="34">
        <v>440</v>
      </c>
    </row>
    <row r="489" spans="1:101" ht="14.25" customHeight="1" x14ac:dyDescent="0.35">
      <c r="A489" s="22" t="s">
        <v>508</v>
      </c>
      <c r="B489" s="22" t="s">
        <v>469</v>
      </c>
      <c r="C489" s="61" t="s">
        <v>3065</v>
      </c>
      <c r="D489" s="22" t="s">
        <v>505</v>
      </c>
      <c r="F489" s="71"/>
      <c r="G489" s="22" t="s">
        <v>505</v>
      </c>
      <c r="H489" s="22">
        <v>32.979311000000003</v>
      </c>
      <c r="I489" s="22">
        <v>-107.238615</v>
      </c>
      <c r="J489" s="22" t="s">
        <v>873</v>
      </c>
      <c r="K489" s="22" t="s">
        <v>1306</v>
      </c>
      <c r="L489" s="22" t="s">
        <v>878</v>
      </c>
      <c r="M489" s="22" t="s">
        <v>506</v>
      </c>
      <c r="Q489" s="22" t="s">
        <v>819</v>
      </c>
      <c r="W489" s="34">
        <v>69.94</v>
      </c>
      <c r="X489" s="34">
        <v>0.42</v>
      </c>
      <c r="Y489" s="34">
        <v>14.98</v>
      </c>
      <c r="Z489" s="34">
        <v>3.47</v>
      </c>
      <c r="AA489" s="34">
        <v>0.03</v>
      </c>
      <c r="AB489" s="34">
        <v>1.48</v>
      </c>
      <c r="AC489" s="34">
        <v>2.35</v>
      </c>
      <c r="AD489" s="34">
        <v>4.05</v>
      </c>
      <c r="AE489" s="34">
        <v>4.21</v>
      </c>
      <c r="AF489" s="34">
        <v>0.11</v>
      </c>
      <c r="AG489" s="34">
        <v>1.1200000000000001</v>
      </c>
      <c r="AO489" s="34">
        <f t="shared" si="40"/>
        <v>102.16</v>
      </c>
      <c r="AY489" s="34">
        <v>810</v>
      </c>
      <c r="BE489" s="34">
        <v>198</v>
      </c>
      <c r="BO489" s="34">
        <v>18</v>
      </c>
      <c r="BQ489" s="34">
        <v>36</v>
      </c>
      <c r="BR489" s="34">
        <v>227</v>
      </c>
      <c r="BX489" s="34">
        <v>325</v>
      </c>
      <c r="CA489" s="34">
        <v>23</v>
      </c>
      <c r="CC489" s="34">
        <v>6</v>
      </c>
      <c r="CD489" s="34">
        <v>52</v>
      </c>
      <c r="CF489" s="34">
        <v>86</v>
      </c>
      <c r="CG489" s="34">
        <v>177</v>
      </c>
    </row>
    <row r="490" spans="1:101" ht="14.25" customHeight="1" x14ac:dyDescent="0.35">
      <c r="A490" s="22" t="s">
        <v>509</v>
      </c>
      <c r="B490" s="22" t="s">
        <v>469</v>
      </c>
      <c r="C490" s="61" t="s">
        <v>3065</v>
      </c>
      <c r="D490" s="22" t="s">
        <v>505</v>
      </c>
      <c r="F490" s="71"/>
      <c r="G490" s="22" t="s">
        <v>505</v>
      </c>
      <c r="H490" s="22">
        <v>32.979311000000003</v>
      </c>
      <c r="I490" s="22">
        <v>-107.238615</v>
      </c>
      <c r="J490" s="22" t="s">
        <v>873</v>
      </c>
      <c r="K490" s="22" t="s">
        <v>1306</v>
      </c>
      <c r="L490" s="22" t="s">
        <v>878</v>
      </c>
      <c r="M490" s="22" t="s">
        <v>510</v>
      </c>
      <c r="Q490" s="22" t="s">
        <v>819</v>
      </c>
      <c r="W490" s="34">
        <v>76.34</v>
      </c>
      <c r="X490" s="34">
        <v>0.11</v>
      </c>
      <c r="Y490" s="34">
        <v>13.36</v>
      </c>
      <c r="Z490" s="34">
        <v>1.29</v>
      </c>
      <c r="AB490" s="34">
        <v>0.32</v>
      </c>
      <c r="AC490" s="34">
        <v>0.13</v>
      </c>
      <c r="AD490" s="34">
        <v>3.69</v>
      </c>
      <c r="AE490" s="34">
        <v>6.05</v>
      </c>
      <c r="AF490" s="34">
        <v>0.04</v>
      </c>
      <c r="AG490" s="34">
        <v>0.47</v>
      </c>
      <c r="AO490" s="34">
        <f t="shared" si="40"/>
        <v>101.8</v>
      </c>
      <c r="AY490" s="34">
        <v>635</v>
      </c>
      <c r="BE490" s="34">
        <v>194</v>
      </c>
      <c r="BO490" s="34">
        <v>3</v>
      </c>
      <c r="BQ490" s="34">
        <v>58</v>
      </c>
      <c r="BR490" s="34">
        <v>237</v>
      </c>
      <c r="BX490" s="34">
        <v>71</v>
      </c>
      <c r="CA490" s="34">
        <v>32</v>
      </c>
      <c r="CC490" s="34">
        <v>5</v>
      </c>
      <c r="CD490" s="34">
        <v>13</v>
      </c>
      <c r="CF490" s="34">
        <v>65</v>
      </c>
      <c r="CG490" s="34">
        <v>123</v>
      </c>
    </row>
    <row r="491" spans="1:101" ht="14.25" customHeight="1" x14ac:dyDescent="0.35">
      <c r="A491" s="22" t="s">
        <v>511</v>
      </c>
      <c r="B491" s="22" t="s">
        <v>469</v>
      </c>
      <c r="C491" s="61" t="s">
        <v>3065</v>
      </c>
      <c r="D491" s="22" t="s">
        <v>505</v>
      </c>
      <c r="F491" s="71"/>
      <c r="G491" s="22" t="s">
        <v>505</v>
      </c>
      <c r="H491" s="22">
        <v>32.959471999999998</v>
      </c>
      <c r="I491" s="22">
        <v>-107.24788599999999</v>
      </c>
      <c r="J491" s="22" t="s">
        <v>873</v>
      </c>
      <c r="K491" s="22" t="s">
        <v>1306</v>
      </c>
      <c r="L491" s="22" t="s">
        <v>878</v>
      </c>
      <c r="M491" s="22" t="s">
        <v>512</v>
      </c>
      <c r="Q491" s="22" t="s">
        <v>819</v>
      </c>
      <c r="W491" s="34">
        <v>75.8</v>
      </c>
      <c r="X491" s="34">
        <v>0.27</v>
      </c>
      <c r="Y491" s="34">
        <v>12.65</v>
      </c>
      <c r="Z491" s="34">
        <v>2.13</v>
      </c>
      <c r="AB491" s="34">
        <v>0.53</v>
      </c>
      <c r="AC491" s="34">
        <v>0.68</v>
      </c>
      <c r="AD491" s="34">
        <v>2.77</v>
      </c>
      <c r="AE491" s="34">
        <v>5.72</v>
      </c>
      <c r="AF491" s="34">
        <v>0.05</v>
      </c>
      <c r="AG491" s="34">
        <v>0.99</v>
      </c>
      <c r="AO491" s="34">
        <f t="shared" si="40"/>
        <v>101.58999999999999</v>
      </c>
      <c r="AY491" s="34">
        <v>868</v>
      </c>
      <c r="BE491" s="34">
        <v>228</v>
      </c>
      <c r="BG491" s="34">
        <v>40</v>
      </c>
      <c r="BH491" s="34">
        <v>13</v>
      </c>
      <c r="BO491" s="34">
        <v>9</v>
      </c>
      <c r="BP491" s="34">
        <v>8</v>
      </c>
      <c r="BQ491" s="34">
        <v>31</v>
      </c>
      <c r="BR491" s="34">
        <v>160</v>
      </c>
      <c r="BX491" s="34">
        <v>53</v>
      </c>
      <c r="CA491" s="34">
        <v>25</v>
      </c>
      <c r="CC491" s="34">
        <v>5</v>
      </c>
      <c r="CD491" s="34">
        <v>14</v>
      </c>
      <c r="CF491" s="34">
        <v>64</v>
      </c>
      <c r="CG491" s="34">
        <v>247</v>
      </c>
      <c r="CH491" s="34">
        <v>42</v>
      </c>
    </row>
    <row r="492" spans="1:101" ht="14.25" customHeight="1" x14ac:dyDescent="0.35">
      <c r="A492" s="22" t="s">
        <v>513</v>
      </c>
      <c r="B492" s="22" t="s">
        <v>469</v>
      </c>
      <c r="C492" s="61" t="s">
        <v>3065</v>
      </c>
      <c r="D492" s="22" t="s">
        <v>1709</v>
      </c>
      <c r="F492" s="71"/>
      <c r="H492" s="22">
        <v>32.949205999999997</v>
      </c>
      <c r="I492" s="22">
        <v>-107.236777</v>
      </c>
      <c r="J492" s="22" t="s">
        <v>873</v>
      </c>
      <c r="K492" s="22" t="s">
        <v>1306</v>
      </c>
      <c r="L492" s="22" t="s">
        <v>878</v>
      </c>
      <c r="M492" s="22" t="s">
        <v>514</v>
      </c>
      <c r="Q492" s="22" t="s">
        <v>819</v>
      </c>
      <c r="W492" s="34">
        <v>52.63</v>
      </c>
      <c r="X492" s="34">
        <v>1.7</v>
      </c>
      <c r="Y492" s="34">
        <v>14.21</v>
      </c>
      <c r="Z492" s="34">
        <v>12.1</v>
      </c>
      <c r="AA492" s="34">
        <v>0.21</v>
      </c>
      <c r="AB492" s="34">
        <v>5.92</v>
      </c>
      <c r="AC492" s="34">
        <v>8.01</v>
      </c>
      <c r="AD492" s="34">
        <v>3.53</v>
      </c>
      <c r="AE492" s="34">
        <v>0.74</v>
      </c>
      <c r="AF492" s="34">
        <v>0.25</v>
      </c>
      <c r="AG492" s="34">
        <v>2.0699999999999998</v>
      </c>
      <c r="AO492" s="34">
        <f t="shared" si="40"/>
        <v>101.36999999999999</v>
      </c>
      <c r="AY492" s="34">
        <v>283</v>
      </c>
      <c r="BE492" s="34">
        <v>209</v>
      </c>
      <c r="BO492" s="34">
        <v>7</v>
      </c>
      <c r="BQ492" s="34">
        <v>25</v>
      </c>
      <c r="BR492" s="34">
        <v>20</v>
      </c>
      <c r="BX492" s="34">
        <v>186</v>
      </c>
      <c r="CA492" s="34">
        <v>3</v>
      </c>
      <c r="CC492" s="34">
        <v>4</v>
      </c>
      <c r="CD492" s="34">
        <v>206</v>
      </c>
      <c r="CF492" s="34">
        <v>58</v>
      </c>
      <c r="CG492" s="34">
        <v>194</v>
      </c>
    </row>
    <row r="493" spans="1:101" ht="14.25" customHeight="1" x14ac:dyDescent="0.35">
      <c r="A493" s="61" t="s">
        <v>3488</v>
      </c>
      <c r="B493" s="22" t="s">
        <v>469</v>
      </c>
      <c r="C493" s="61" t="s">
        <v>3065</v>
      </c>
      <c r="D493" s="22" t="s">
        <v>1709</v>
      </c>
      <c r="F493" s="71"/>
      <c r="H493" s="22">
        <v>32.946387999999999</v>
      </c>
      <c r="I493" s="22">
        <v>-107.25498899999999</v>
      </c>
      <c r="J493" s="22" t="s">
        <v>873</v>
      </c>
      <c r="K493" s="22" t="s">
        <v>1306</v>
      </c>
      <c r="L493" s="22" t="s">
        <v>878</v>
      </c>
      <c r="M493" s="22" t="s">
        <v>515</v>
      </c>
      <c r="Q493" s="22" t="s">
        <v>819</v>
      </c>
      <c r="W493" s="34">
        <v>71.23</v>
      </c>
      <c r="X493" s="34">
        <v>0.26</v>
      </c>
      <c r="Y493" s="34">
        <v>15.02</v>
      </c>
      <c r="Z493" s="34">
        <v>2.27</v>
      </c>
      <c r="AA493" s="34">
        <v>3.4000000000000002E-2</v>
      </c>
      <c r="AB493" s="34">
        <v>0.59</v>
      </c>
      <c r="AC493" s="34">
        <v>0.77</v>
      </c>
      <c r="AD493" s="34">
        <v>3.75</v>
      </c>
      <c r="AE493" s="34">
        <v>5.4</v>
      </c>
      <c r="AF493" s="34">
        <v>0.08</v>
      </c>
      <c r="AG493" s="34">
        <v>0.98</v>
      </c>
      <c r="AO493" s="34">
        <f t="shared" si="40"/>
        <v>100.38400000000001</v>
      </c>
      <c r="AV493" s="34">
        <v>1.3</v>
      </c>
      <c r="AW493" s="34" t="s">
        <v>412</v>
      </c>
      <c r="AY493" s="34">
        <v>974</v>
      </c>
      <c r="BA493" s="34" t="s">
        <v>413</v>
      </c>
      <c r="BD493" s="34">
        <v>32</v>
      </c>
      <c r="BE493" s="34" t="s">
        <v>411</v>
      </c>
      <c r="BF493" s="34">
        <v>2.1</v>
      </c>
      <c r="BG493" s="34" t="s">
        <v>471</v>
      </c>
      <c r="BH493" s="34">
        <v>21</v>
      </c>
      <c r="BI493" s="34">
        <v>1</v>
      </c>
      <c r="BJ493" s="34">
        <v>5.6</v>
      </c>
      <c r="BN493" s="34" t="s">
        <v>416</v>
      </c>
      <c r="BO493" s="34">
        <v>5</v>
      </c>
      <c r="BP493" s="34" t="s">
        <v>411</v>
      </c>
      <c r="BQ493" s="34">
        <v>43</v>
      </c>
      <c r="BR493" s="34">
        <v>229</v>
      </c>
      <c r="BT493" s="34">
        <v>0.8</v>
      </c>
      <c r="BW493" s="34" t="s">
        <v>420</v>
      </c>
      <c r="BX493" s="34">
        <v>241</v>
      </c>
      <c r="BY493" s="34">
        <v>0.9</v>
      </c>
      <c r="CA493" s="34">
        <v>40</v>
      </c>
      <c r="CB493" s="34">
        <v>0.9</v>
      </c>
      <c r="CC493" s="34">
        <v>7.3</v>
      </c>
      <c r="CD493" s="34">
        <v>16</v>
      </c>
      <c r="CF493" s="34">
        <v>13</v>
      </c>
      <c r="CG493" s="34">
        <v>227</v>
      </c>
      <c r="CH493" s="34">
        <v>50</v>
      </c>
      <c r="CI493" s="34">
        <v>64.599999999999994</v>
      </c>
      <c r="CJ493" s="34">
        <v>121</v>
      </c>
      <c r="CK493" s="34">
        <v>13.6</v>
      </c>
      <c r="CL493" s="34">
        <v>45.4</v>
      </c>
      <c r="CM493" s="34">
        <v>7.5</v>
      </c>
      <c r="CN493" s="34">
        <v>1.38</v>
      </c>
      <c r="CO493" s="34">
        <v>5</v>
      </c>
      <c r="CP493" s="34">
        <v>0.5</v>
      </c>
      <c r="CQ493" s="34">
        <v>2.6</v>
      </c>
      <c r="CR493" s="34">
        <v>0.5</v>
      </c>
      <c r="CS493" s="34">
        <v>1.4</v>
      </c>
      <c r="CT493" s="34">
        <v>0.22</v>
      </c>
      <c r="CU493" s="34">
        <v>1.5</v>
      </c>
      <c r="CV493" s="34">
        <v>0.26</v>
      </c>
      <c r="CW493" s="34">
        <f>SUM(CI493:CV493)</f>
        <v>265.46000000000004</v>
      </c>
    </row>
    <row r="494" spans="1:101" ht="14.25" customHeight="1" x14ac:dyDescent="0.35">
      <c r="A494" s="61" t="s">
        <v>3489</v>
      </c>
      <c r="B494" s="22" t="s">
        <v>469</v>
      </c>
      <c r="C494" s="61" t="s">
        <v>3065</v>
      </c>
      <c r="D494" s="22" t="s">
        <v>1709</v>
      </c>
      <c r="F494" s="71"/>
      <c r="H494" s="22">
        <v>32.941536999999997</v>
      </c>
      <c r="I494" s="22">
        <v>-107.258438</v>
      </c>
      <c r="J494" s="22" t="s">
        <v>873</v>
      </c>
      <c r="K494" s="22" t="s">
        <v>1306</v>
      </c>
      <c r="L494" s="22" t="s">
        <v>878</v>
      </c>
      <c r="M494" s="22" t="s">
        <v>516</v>
      </c>
      <c r="Q494" s="22" t="s">
        <v>819</v>
      </c>
      <c r="W494" s="34">
        <v>76.069999999999993</v>
      </c>
      <c r="X494" s="34">
        <v>0.04</v>
      </c>
      <c r="Y494" s="34">
        <v>13.75</v>
      </c>
      <c r="Z494" s="34">
        <v>0.71</v>
      </c>
      <c r="AA494" s="34">
        <v>2.7E-2</v>
      </c>
      <c r="AB494" s="34">
        <v>0.09</v>
      </c>
      <c r="AC494" s="34">
        <v>0.71</v>
      </c>
      <c r="AD494" s="34">
        <v>3.86</v>
      </c>
      <c r="AE494" s="34">
        <v>4.9800000000000004</v>
      </c>
      <c r="AF494" s="34">
        <v>0.02</v>
      </c>
      <c r="AG494" s="34">
        <v>0.47</v>
      </c>
      <c r="AO494" s="34">
        <f t="shared" si="40"/>
        <v>100.72699999999999</v>
      </c>
      <c r="AV494" s="34" t="s">
        <v>421</v>
      </c>
      <c r="AW494" s="34" t="s">
        <v>412</v>
      </c>
      <c r="AY494" s="34">
        <v>61</v>
      </c>
      <c r="BA494" s="34" t="s">
        <v>413</v>
      </c>
      <c r="BD494" s="34">
        <v>29</v>
      </c>
      <c r="BE494" s="34" t="s">
        <v>411</v>
      </c>
      <c r="BF494" s="34">
        <v>1.2</v>
      </c>
      <c r="BG494" s="34" t="s">
        <v>471</v>
      </c>
      <c r="BH494" s="34">
        <v>24</v>
      </c>
      <c r="BI494" s="34">
        <v>2</v>
      </c>
      <c r="BJ494" s="34">
        <v>1.8</v>
      </c>
      <c r="BN494" s="34">
        <v>3</v>
      </c>
      <c r="BO494" s="34">
        <v>5</v>
      </c>
      <c r="BP494" s="34" t="s">
        <v>411</v>
      </c>
      <c r="BQ494" s="34">
        <v>77</v>
      </c>
      <c r="BR494" s="34">
        <v>208</v>
      </c>
      <c r="BT494" s="34" t="s">
        <v>421</v>
      </c>
      <c r="BW494" s="34" t="s">
        <v>420</v>
      </c>
      <c r="BX494" s="34">
        <v>55</v>
      </c>
      <c r="BY494" s="34">
        <v>0.7</v>
      </c>
      <c r="CA494" s="34">
        <v>9.6999999999999993</v>
      </c>
      <c r="CB494" s="34">
        <v>0.7</v>
      </c>
      <c r="CC494" s="34">
        <v>5.4</v>
      </c>
      <c r="CD494" s="34" t="s">
        <v>412</v>
      </c>
      <c r="CF494" s="34">
        <v>32</v>
      </c>
      <c r="CG494" s="34">
        <v>34</v>
      </c>
      <c r="CH494" s="34" t="s">
        <v>472</v>
      </c>
      <c r="CI494" s="34">
        <v>6.4</v>
      </c>
      <c r="CJ494" s="34">
        <v>12.3</v>
      </c>
      <c r="CK494" s="34">
        <v>1.37</v>
      </c>
      <c r="CL494" s="34">
        <v>5.2</v>
      </c>
      <c r="CM494" s="34">
        <v>1.8</v>
      </c>
      <c r="CN494" s="34">
        <v>0.38</v>
      </c>
      <c r="CO494" s="34">
        <v>2.9</v>
      </c>
      <c r="CP494" s="34">
        <v>0.7</v>
      </c>
      <c r="CQ494" s="34">
        <v>5.0999999999999996</v>
      </c>
      <c r="CR494" s="34">
        <v>1</v>
      </c>
      <c r="CS494" s="34">
        <v>3.3</v>
      </c>
      <c r="CT494" s="34">
        <v>0.53</v>
      </c>
      <c r="CU494" s="34">
        <v>3.5</v>
      </c>
      <c r="CV494" s="34">
        <v>0.54</v>
      </c>
      <c r="CW494" s="34">
        <f>SUM(CI494:CV494)</f>
        <v>45.019999999999996</v>
      </c>
    </row>
    <row r="495" spans="1:101" ht="14.25" customHeight="1" x14ac:dyDescent="0.35">
      <c r="A495" s="61" t="s">
        <v>3490</v>
      </c>
      <c r="B495" s="22" t="s">
        <v>469</v>
      </c>
      <c r="C495" s="61" t="s">
        <v>3065</v>
      </c>
      <c r="D495" s="22" t="s">
        <v>1709</v>
      </c>
      <c r="F495" s="71"/>
      <c r="H495" s="22">
        <v>32.939816</v>
      </c>
      <c r="I495" s="22">
        <v>-107.258443</v>
      </c>
      <c r="J495" s="22" t="s">
        <v>873</v>
      </c>
      <c r="K495" s="22" t="s">
        <v>1306</v>
      </c>
      <c r="L495" s="22" t="s">
        <v>878</v>
      </c>
      <c r="M495" s="61" t="s">
        <v>510</v>
      </c>
      <c r="N495" s="61"/>
      <c r="O495" s="61"/>
      <c r="P495" s="61"/>
      <c r="Q495" s="22" t="s">
        <v>819</v>
      </c>
      <c r="W495" s="34">
        <v>74.84</v>
      </c>
      <c r="X495" s="34">
        <v>0.14000000000000001</v>
      </c>
      <c r="Y495" s="34">
        <v>13.83</v>
      </c>
      <c r="Z495" s="34">
        <v>1.21</v>
      </c>
      <c r="AA495" s="34">
        <v>1.6E-2</v>
      </c>
      <c r="AB495" s="34">
        <v>0.31</v>
      </c>
      <c r="AC495" s="34">
        <v>0.32</v>
      </c>
      <c r="AD495" s="34">
        <v>3.57</v>
      </c>
      <c r="AE495" s="34">
        <v>5.14</v>
      </c>
      <c r="AF495" s="34">
        <v>0.02</v>
      </c>
      <c r="AG495" s="34">
        <v>0.99</v>
      </c>
      <c r="AO495" s="34">
        <f t="shared" si="40"/>
        <v>100.38599999999998</v>
      </c>
      <c r="AV495" s="34" t="s">
        <v>421</v>
      </c>
      <c r="AW495" s="34" t="s">
        <v>412</v>
      </c>
      <c r="AY495" s="34">
        <v>820</v>
      </c>
      <c r="BA495" s="34" t="s">
        <v>413</v>
      </c>
      <c r="BD495" s="34">
        <v>36</v>
      </c>
      <c r="BE495" s="34" t="s">
        <v>411</v>
      </c>
      <c r="BF495" s="34">
        <v>4.7</v>
      </c>
      <c r="BG495" s="34" t="s">
        <v>471</v>
      </c>
      <c r="BH495" s="34">
        <v>21</v>
      </c>
      <c r="BI495" s="34">
        <v>1</v>
      </c>
      <c r="BJ495" s="34">
        <v>3</v>
      </c>
      <c r="BN495" s="34" t="s">
        <v>416</v>
      </c>
      <c r="BO495" s="34">
        <v>9</v>
      </c>
      <c r="BP495" s="34" t="s">
        <v>411</v>
      </c>
      <c r="BQ495" s="34">
        <v>45</v>
      </c>
      <c r="BR495" s="34">
        <v>276</v>
      </c>
      <c r="BT495" s="34" t="s">
        <v>421</v>
      </c>
      <c r="BW495" s="34">
        <v>2</v>
      </c>
      <c r="BX495" s="34">
        <v>120</v>
      </c>
      <c r="BY495" s="34">
        <v>2.6</v>
      </c>
      <c r="CA495" s="34">
        <v>19.7</v>
      </c>
      <c r="CB495" s="34">
        <v>1.1000000000000001</v>
      </c>
      <c r="CC495" s="34">
        <v>3.9</v>
      </c>
      <c r="CD495" s="34" t="s">
        <v>412</v>
      </c>
      <c r="CF495" s="34">
        <v>39</v>
      </c>
      <c r="CG495" s="34">
        <v>104</v>
      </c>
      <c r="CH495" s="34" t="s">
        <v>472</v>
      </c>
      <c r="CI495" s="34">
        <v>16.600000000000001</v>
      </c>
      <c r="CJ495" s="34">
        <v>37.4</v>
      </c>
      <c r="CK495" s="34">
        <v>3.65</v>
      </c>
      <c r="CL495" s="34">
        <v>12.6</v>
      </c>
      <c r="CM495" s="34">
        <v>3.1</v>
      </c>
      <c r="CN495" s="34">
        <v>0.63</v>
      </c>
      <c r="CO495" s="34">
        <v>3.8</v>
      </c>
      <c r="CP495" s="34">
        <v>0.8</v>
      </c>
      <c r="CQ495" s="34">
        <v>5.9</v>
      </c>
      <c r="CR495" s="34">
        <v>1.4</v>
      </c>
      <c r="CS495" s="34">
        <v>4.5</v>
      </c>
      <c r="CT495" s="34">
        <v>0.73</v>
      </c>
      <c r="CU495" s="34">
        <v>5</v>
      </c>
      <c r="CV495" s="34">
        <v>0.77</v>
      </c>
      <c r="CW495" s="34">
        <f>SUM(CI495:CV495)</f>
        <v>96.88</v>
      </c>
    </row>
    <row r="496" spans="1:101" ht="14.25" customHeight="1" x14ac:dyDescent="0.35">
      <c r="A496" s="61" t="s">
        <v>3491</v>
      </c>
      <c r="B496" s="22" t="s">
        <v>469</v>
      </c>
      <c r="C496" s="61" t="s">
        <v>3065</v>
      </c>
      <c r="D496" s="22" t="s">
        <v>1709</v>
      </c>
      <c r="F496" s="71"/>
      <c r="H496" s="22">
        <v>32.939816</v>
      </c>
      <c r="I496" s="22">
        <v>-107.258443</v>
      </c>
      <c r="J496" s="22" t="s">
        <v>873</v>
      </c>
      <c r="K496" s="22" t="s">
        <v>1306</v>
      </c>
      <c r="L496" s="22" t="s">
        <v>878</v>
      </c>
      <c r="M496" s="61" t="s">
        <v>510</v>
      </c>
      <c r="N496" s="61"/>
      <c r="O496" s="61"/>
      <c r="P496" s="61"/>
      <c r="Q496" s="22" t="s">
        <v>819</v>
      </c>
      <c r="W496" s="34">
        <v>75.41</v>
      </c>
      <c r="X496" s="34">
        <v>0.13</v>
      </c>
      <c r="Y496" s="34">
        <v>13.79</v>
      </c>
      <c r="Z496" s="34">
        <v>1.4</v>
      </c>
      <c r="AA496" s="34">
        <v>1.6E-2</v>
      </c>
      <c r="AB496" s="34">
        <v>0.3</v>
      </c>
      <c r="AC496" s="34">
        <v>0.32</v>
      </c>
      <c r="AD496" s="34">
        <v>3.71</v>
      </c>
      <c r="AE496" s="34">
        <v>4.93</v>
      </c>
      <c r="AF496" s="34">
        <v>0.02</v>
      </c>
      <c r="AG496" s="34">
        <v>0.95</v>
      </c>
      <c r="AO496" s="34">
        <f t="shared" si="40"/>
        <v>100.97599999999997</v>
      </c>
      <c r="AV496" s="34">
        <v>0.6</v>
      </c>
      <c r="AW496" s="34" t="s">
        <v>412</v>
      </c>
      <c r="AY496" s="34">
        <v>784</v>
      </c>
      <c r="BA496" s="34" t="s">
        <v>413</v>
      </c>
      <c r="BD496" s="34">
        <v>39</v>
      </c>
      <c r="BE496" s="34" t="s">
        <v>411</v>
      </c>
      <c r="BF496" s="34">
        <v>3.4</v>
      </c>
      <c r="BG496" s="34" t="s">
        <v>471</v>
      </c>
      <c r="BH496" s="34">
        <v>20</v>
      </c>
      <c r="BI496" s="34">
        <v>2</v>
      </c>
      <c r="BJ496" s="34">
        <v>3.2</v>
      </c>
      <c r="BN496" s="34">
        <v>3</v>
      </c>
      <c r="BO496" s="34">
        <v>7</v>
      </c>
      <c r="BP496" s="34" t="s">
        <v>411</v>
      </c>
      <c r="BQ496" s="34">
        <v>45</v>
      </c>
      <c r="BR496" s="34">
        <v>275</v>
      </c>
      <c r="BT496" s="34" t="s">
        <v>421</v>
      </c>
      <c r="BW496" s="34">
        <v>2</v>
      </c>
      <c r="BX496" s="34">
        <v>122</v>
      </c>
      <c r="BY496" s="34">
        <v>1.3</v>
      </c>
      <c r="CA496" s="34">
        <v>17.399999999999999</v>
      </c>
      <c r="CB496" s="34">
        <v>1.1000000000000001</v>
      </c>
      <c r="CC496" s="34">
        <v>6.6</v>
      </c>
      <c r="CD496" s="34" t="s">
        <v>412</v>
      </c>
      <c r="CF496" s="34">
        <v>36</v>
      </c>
      <c r="CG496" s="34">
        <v>116</v>
      </c>
      <c r="CH496" s="34" t="s">
        <v>472</v>
      </c>
      <c r="CI496" s="34">
        <v>14.7</v>
      </c>
      <c r="CJ496" s="34">
        <v>36</v>
      </c>
      <c r="CK496" s="34">
        <v>3.25</v>
      </c>
      <c r="CL496" s="34">
        <v>11.2</v>
      </c>
      <c r="CM496" s="34">
        <v>2.6</v>
      </c>
      <c r="CN496" s="34">
        <v>0.68</v>
      </c>
      <c r="CO496" s="34">
        <v>3.3</v>
      </c>
      <c r="CP496" s="34">
        <v>0.7</v>
      </c>
      <c r="CQ496" s="34">
        <v>5.4</v>
      </c>
      <c r="CR496" s="34">
        <v>1.2</v>
      </c>
      <c r="CS496" s="34">
        <v>4.0999999999999996</v>
      </c>
      <c r="CT496" s="34">
        <v>0.67</v>
      </c>
      <c r="CU496" s="34">
        <v>4.5</v>
      </c>
      <c r="CV496" s="34">
        <v>0.68</v>
      </c>
      <c r="CW496" s="34">
        <f>SUM(CI496:CV496)</f>
        <v>88.980000000000018</v>
      </c>
    </row>
    <row r="497" spans="1:101" ht="14.25" customHeight="1" x14ac:dyDescent="0.35">
      <c r="A497" s="61" t="s">
        <v>3492</v>
      </c>
      <c r="B497" s="22" t="s">
        <v>469</v>
      </c>
      <c r="C497" s="61" t="s">
        <v>3065</v>
      </c>
      <c r="D497" s="22" t="s">
        <v>1709</v>
      </c>
      <c r="F497" s="71"/>
      <c r="H497" s="22">
        <v>32.959733999999997</v>
      </c>
      <c r="I497" s="22">
        <v>-107.255506</v>
      </c>
      <c r="J497" s="22" t="s">
        <v>873</v>
      </c>
      <c r="K497" s="22" t="s">
        <v>1306</v>
      </c>
      <c r="L497" s="22" t="s">
        <v>878</v>
      </c>
      <c r="M497" s="22" t="s">
        <v>517</v>
      </c>
      <c r="Q497" s="22" t="s">
        <v>819</v>
      </c>
      <c r="W497" s="34">
        <v>59.2</v>
      </c>
      <c r="X497" s="34">
        <v>1.04</v>
      </c>
      <c r="Y497" s="34">
        <v>17.09</v>
      </c>
      <c r="Z497" s="34">
        <v>6.73</v>
      </c>
      <c r="AA497" s="34">
        <v>9.9000000000000005E-2</v>
      </c>
      <c r="AB497" s="34">
        <v>2.5299999999999998</v>
      </c>
      <c r="AC497" s="34">
        <v>4.13</v>
      </c>
      <c r="AD497" s="34">
        <v>3.47</v>
      </c>
      <c r="AE497" s="34">
        <v>3.68</v>
      </c>
      <c r="AF497" s="34">
        <v>0.32</v>
      </c>
      <c r="AG497" s="34">
        <v>1.85</v>
      </c>
      <c r="AO497" s="34">
        <f t="shared" si="40"/>
        <v>100.139</v>
      </c>
      <c r="AV497" s="34">
        <v>2.2000000000000002</v>
      </c>
      <c r="AW497" s="34" t="s">
        <v>412</v>
      </c>
      <c r="AY497" s="34">
        <v>1500</v>
      </c>
      <c r="BA497" s="34" t="s">
        <v>413</v>
      </c>
      <c r="BD497" s="34">
        <v>41</v>
      </c>
      <c r="BE497" s="34">
        <v>40</v>
      </c>
      <c r="BF497" s="34">
        <v>6.3</v>
      </c>
      <c r="BG497" s="34">
        <v>30</v>
      </c>
      <c r="BH497" s="34">
        <v>23</v>
      </c>
      <c r="BI497" s="34">
        <v>2</v>
      </c>
      <c r="BJ497" s="34">
        <v>9.4</v>
      </c>
      <c r="BN497" s="34" t="s">
        <v>416</v>
      </c>
      <c r="BO497" s="34">
        <v>17</v>
      </c>
      <c r="BP497" s="34">
        <v>30</v>
      </c>
      <c r="BQ497" s="34">
        <v>16</v>
      </c>
      <c r="BR497" s="34">
        <v>171</v>
      </c>
      <c r="BT497" s="34" t="s">
        <v>421</v>
      </c>
      <c r="BW497" s="34">
        <v>4</v>
      </c>
      <c r="BX497" s="34">
        <v>542</v>
      </c>
      <c r="BY497" s="34">
        <v>2.5</v>
      </c>
      <c r="CA497" s="34">
        <v>8.1999999999999993</v>
      </c>
      <c r="CB497" s="34">
        <v>0.7</v>
      </c>
      <c r="CC497" s="34">
        <v>2.7</v>
      </c>
      <c r="CD497" s="34">
        <v>110</v>
      </c>
      <c r="CF497" s="34">
        <v>69</v>
      </c>
      <c r="CG497" s="34">
        <v>387</v>
      </c>
      <c r="CH497" s="34">
        <v>90</v>
      </c>
      <c r="CI497" s="34">
        <v>60.7</v>
      </c>
      <c r="CJ497" s="34">
        <v>148</v>
      </c>
      <c r="CK497" s="34">
        <v>19.5</v>
      </c>
      <c r="CL497" s="34">
        <v>76.599999999999994</v>
      </c>
      <c r="CM497" s="34">
        <v>16.5</v>
      </c>
      <c r="CN497" s="34">
        <v>2.86</v>
      </c>
      <c r="CO497" s="34">
        <v>14.2</v>
      </c>
      <c r="CP497" s="34">
        <v>2.2999999999999998</v>
      </c>
      <c r="CQ497" s="34">
        <v>13.6</v>
      </c>
      <c r="CR497" s="34">
        <v>2.7</v>
      </c>
      <c r="CS497" s="34">
        <v>7.8</v>
      </c>
      <c r="CT497" s="34">
        <v>1.1499999999999999</v>
      </c>
      <c r="CU497" s="34">
        <v>7.4</v>
      </c>
      <c r="CV497" s="34">
        <v>1.17</v>
      </c>
      <c r="CW497" s="34">
        <f>SUM(CI497:CV497)</f>
        <v>374.47999999999996</v>
      </c>
    </row>
    <row r="498" spans="1:101" ht="14.25" customHeight="1" x14ac:dyDescent="0.35">
      <c r="A498" s="61" t="s">
        <v>518</v>
      </c>
      <c r="B498" s="22" t="s">
        <v>469</v>
      </c>
      <c r="C498" s="61" t="s">
        <v>3066</v>
      </c>
      <c r="D498" s="22" t="s">
        <v>1709</v>
      </c>
      <c r="F498" s="71"/>
      <c r="H498" s="22">
        <v>32.870545</v>
      </c>
      <c r="I498" s="22">
        <v>-107.256945</v>
      </c>
      <c r="J498" s="22" t="s">
        <v>873</v>
      </c>
      <c r="K498" s="22" t="s">
        <v>1306</v>
      </c>
      <c r="L498" s="22" t="s">
        <v>878</v>
      </c>
      <c r="M498" s="61" t="s">
        <v>519</v>
      </c>
      <c r="N498" s="61"/>
      <c r="O498" s="61"/>
      <c r="P498" s="61"/>
      <c r="Q498" s="22" t="s">
        <v>819</v>
      </c>
      <c r="W498" s="34">
        <v>64.87</v>
      </c>
      <c r="X498" s="34">
        <v>0.46499999999999997</v>
      </c>
      <c r="Y498" s="34">
        <v>16.814999999999998</v>
      </c>
      <c r="Z498" s="34">
        <v>2.3849999999999998</v>
      </c>
      <c r="AA498" s="34">
        <v>4.65E-2</v>
      </c>
      <c r="AB498" s="34">
        <v>2.7</v>
      </c>
      <c r="AC498" s="34">
        <v>1.66</v>
      </c>
      <c r="AD498" s="34">
        <v>8.2899999999999991</v>
      </c>
      <c r="AE498" s="34">
        <v>0.26500000000000001</v>
      </c>
      <c r="AF498" s="34">
        <v>0.24</v>
      </c>
      <c r="AG498" s="34">
        <v>2.6950000000000003</v>
      </c>
      <c r="AO498" s="34">
        <f t="shared" ref="AO498:AO543" si="41">SUM(W498:AN498)</f>
        <v>100.4315</v>
      </c>
      <c r="AV498" s="34">
        <v>1</v>
      </c>
      <c r="AW498" s="34" t="s">
        <v>412</v>
      </c>
      <c r="AY498" s="34">
        <v>36</v>
      </c>
      <c r="BA498" s="34" t="s">
        <v>413</v>
      </c>
      <c r="BD498" s="34">
        <v>12.5</v>
      </c>
      <c r="BE498" s="34" t="s">
        <v>411</v>
      </c>
      <c r="BF498" s="34" t="s">
        <v>421</v>
      </c>
      <c r="BG498" s="34" t="s">
        <v>471</v>
      </c>
      <c r="BH498" s="34">
        <v>21.5</v>
      </c>
      <c r="BI498" s="34">
        <v>1</v>
      </c>
      <c r="BJ498" s="34">
        <v>5.5</v>
      </c>
      <c r="BN498" s="34" t="s">
        <v>416</v>
      </c>
      <c r="BO498" s="34">
        <v>24.5</v>
      </c>
      <c r="BP498" s="34" t="s">
        <v>411</v>
      </c>
      <c r="BQ498" s="34">
        <v>52</v>
      </c>
      <c r="BR498" s="34">
        <v>14</v>
      </c>
      <c r="BT498" s="34" t="s">
        <v>421</v>
      </c>
      <c r="BW498" s="34">
        <v>6.5</v>
      </c>
      <c r="BX498" s="34">
        <v>30</v>
      </c>
      <c r="BY498" s="34">
        <v>5</v>
      </c>
      <c r="CA498" s="34">
        <v>20.6</v>
      </c>
      <c r="CB498" s="34" t="s">
        <v>417</v>
      </c>
      <c r="CC498" s="34">
        <v>5.9499999999999993</v>
      </c>
      <c r="CD498" s="34">
        <v>35.5</v>
      </c>
      <c r="CF498" s="34">
        <v>45.5</v>
      </c>
      <c r="CG498" s="34">
        <v>212</v>
      </c>
      <c r="CH498" s="34" t="s">
        <v>472</v>
      </c>
      <c r="CI498" s="34">
        <v>43.5</v>
      </c>
      <c r="CJ498" s="34">
        <v>88.3</v>
      </c>
      <c r="CK498" s="34">
        <v>10.55</v>
      </c>
      <c r="CL498" s="34">
        <v>37.950000000000003</v>
      </c>
      <c r="CM498" s="34">
        <v>8.0500000000000007</v>
      </c>
      <c r="CN498" s="34">
        <v>0.77</v>
      </c>
      <c r="CO498" s="34">
        <v>7.3</v>
      </c>
      <c r="CP498" s="34">
        <v>1.2</v>
      </c>
      <c r="CQ498" s="34">
        <v>7.05</v>
      </c>
      <c r="CR498" s="34">
        <v>1.45</v>
      </c>
      <c r="CS498" s="34">
        <v>4.55</v>
      </c>
      <c r="CT498" s="34">
        <v>0.81</v>
      </c>
      <c r="CU498" s="34">
        <v>6.25</v>
      </c>
      <c r="CV498" s="34">
        <v>1.125</v>
      </c>
      <c r="CW498" s="34">
        <f t="shared" ref="CW498:CW518" si="42">SUM(CI498:CV498)</f>
        <v>218.85500000000005</v>
      </c>
    </row>
    <row r="499" spans="1:101" ht="14.25" customHeight="1" x14ac:dyDescent="0.35">
      <c r="A499" s="61" t="s">
        <v>520</v>
      </c>
      <c r="B499" s="22" t="s">
        <v>469</v>
      </c>
      <c r="C499" s="61" t="s">
        <v>3066</v>
      </c>
      <c r="D499" s="22" t="s">
        <v>1709</v>
      </c>
      <c r="F499" s="71"/>
      <c r="H499" s="22">
        <v>32.870249999999999</v>
      </c>
      <c r="I499" s="22">
        <v>-107.25726899999999</v>
      </c>
      <c r="J499" s="22" t="s">
        <v>873</v>
      </c>
      <c r="K499" s="22" t="s">
        <v>1306</v>
      </c>
      <c r="L499" s="22" t="s">
        <v>878</v>
      </c>
      <c r="M499" s="61" t="s">
        <v>469</v>
      </c>
      <c r="N499" s="61"/>
      <c r="O499" s="61"/>
      <c r="P499" s="61"/>
      <c r="Q499" s="22" t="s">
        <v>819</v>
      </c>
      <c r="W499" s="34">
        <v>68.209999999999994</v>
      </c>
      <c r="X499" s="34">
        <v>0.31</v>
      </c>
      <c r="Y499" s="34">
        <v>15.19</v>
      </c>
      <c r="Z499" s="34">
        <v>1.71</v>
      </c>
      <c r="AA499" s="34">
        <v>8.0000000000000002E-3</v>
      </c>
      <c r="AB499" s="34">
        <v>0.53</v>
      </c>
      <c r="AC499" s="34">
        <v>0.27</v>
      </c>
      <c r="AD499" s="34">
        <v>0.08</v>
      </c>
      <c r="AE499" s="34">
        <v>13.15</v>
      </c>
      <c r="AF499" s="34">
        <v>0.04</v>
      </c>
      <c r="AG499" s="34">
        <v>0.72</v>
      </c>
      <c r="AO499" s="34">
        <f t="shared" si="41"/>
        <v>100.21799999999999</v>
      </c>
      <c r="AV499" s="34" t="s">
        <v>421</v>
      </c>
      <c r="AW499" s="34" t="s">
        <v>412</v>
      </c>
      <c r="AY499" s="34">
        <v>292</v>
      </c>
      <c r="BA499" s="34" t="s">
        <v>413</v>
      </c>
      <c r="BD499" s="34">
        <v>17</v>
      </c>
      <c r="BE499" s="34" t="s">
        <v>411</v>
      </c>
      <c r="BF499" s="34">
        <v>1.3</v>
      </c>
      <c r="BG499" s="34" t="s">
        <v>471</v>
      </c>
      <c r="BH499" s="34">
        <v>10</v>
      </c>
      <c r="BI499" s="34">
        <v>1</v>
      </c>
      <c r="BJ499" s="34">
        <v>1.9</v>
      </c>
      <c r="BN499" s="34" t="s">
        <v>416</v>
      </c>
      <c r="BO499" s="34">
        <v>58</v>
      </c>
      <c r="BP499" s="34" t="s">
        <v>411</v>
      </c>
      <c r="BQ499" s="34">
        <v>28</v>
      </c>
      <c r="BR499" s="34">
        <v>351</v>
      </c>
      <c r="BT499" s="34" t="s">
        <v>421</v>
      </c>
      <c r="BW499" s="34">
        <v>6</v>
      </c>
      <c r="BX499" s="34">
        <v>9</v>
      </c>
      <c r="BY499" s="34">
        <v>8.5</v>
      </c>
      <c r="CA499" s="34">
        <v>49.3</v>
      </c>
      <c r="CB499" s="34">
        <v>1.2</v>
      </c>
      <c r="CC499" s="34">
        <v>16.8</v>
      </c>
      <c r="CD499" s="34">
        <v>19</v>
      </c>
      <c r="CF499" s="34">
        <v>74</v>
      </c>
      <c r="CG499" s="34">
        <v>55</v>
      </c>
      <c r="CH499" s="34" t="s">
        <v>472</v>
      </c>
      <c r="CI499" s="34">
        <v>48.9</v>
      </c>
      <c r="CJ499" s="34">
        <v>103</v>
      </c>
      <c r="CK499" s="34">
        <v>12.2</v>
      </c>
      <c r="CL499" s="34">
        <v>46.4</v>
      </c>
      <c r="CM499" s="34">
        <v>12</v>
      </c>
      <c r="CN499" s="34">
        <v>1.44</v>
      </c>
      <c r="CO499" s="34">
        <v>12.9</v>
      </c>
      <c r="CP499" s="34">
        <v>2.5</v>
      </c>
      <c r="CQ499" s="34">
        <v>15.8</v>
      </c>
      <c r="CR499" s="34">
        <v>3.1</v>
      </c>
      <c r="CS499" s="34">
        <v>9</v>
      </c>
      <c r="CT499" s="34">
        <v>1.46</v>
      </c>
      <c r="CU499" s="34">
        <v>10.1</v>
      </c>
      <c r="CV499" s="34">
        <v>1.66</v>
      </c>
      <c r="CW499" s="34">
        <f t="shared" si="42"/>
        <v>280.46000000000004</v>
      </c>
    </row>
    <row r="500" spans="1:101" ht="14.25" customHeight="1" x14ac:dyDescent="0.35">
      <c r="A500" s="61" t="s">
        <v>521</v>
      </c>
      <c r="B500" s="22" t="s">
        <v>469</v>
      </c>
      <c r="C500" s="61" t="s">
        <v>3066</v>
      </c>
      <c r="D500" s="22" t="s">
        <v>1709</v>
      </c>
      <c r="F500" s="71"/>
      <c r="H500" s="22">
        <v>32.870249999999999</v>
      </c>
      <c r="I500" s="22">
        <v>-107.25726899999999</v>
      </c>
      <c r="J500" s="22" t="s">
        <v>873</v>
      </c>
      <c r="K500" s="22" t="s">
        <v>1306</v>
      </c>
      <c r="L500" s="22" t="s">
        <v>878</v>
      </c>
      <c r="M500" s="61" t="s">
        <v>522</v>
      </c>
      <c r="N500" s="61"/>
      <c r="O500" s="61"/>
      <c r="P500" s="61"/>
      <c r="Q500" s="22" t="s">
        <v>819</v>
      </c>
      <c r="W500" s="34">
        <v>74.569999999999993</v>
      </c>
      <c r="X500" s="34">
        <v>0.12</v>
      </c>
      <c r="Y500" s="34">
        <v>13.46</v>
      </c>
      <c r="Z500" s="34">
        <v>1.2</v>
      </c>
      <c r="AA500" s="34">
        <v>2.5000000000000001E-2</v>
      </c>
      <c r="AB500" s="34">
        <v>0.28999999999999998</v>
      </c>
      <c r="AC500" s="34">
        <v>0.33</v>
      </c>
      <c r="AD500" s="34">
        <v>3.22</v>
      </c>
      <c r="AE500" s="34">
        <v>5.58</v>
      </c>
      <c r="AF500" s="34">
        <v>0.04</v>
      </c>
      <c r="AG500" s="34">
        <v>0.98</v>
      </c>
      <c r="AO500" s="34">
        <f t="shared" si="41"/>
        <v>99.815000000000026</v>
      </c>
      <c r="AV500" s="34" t="s">
        <v>421</v>
      </c>
      <c r="AW500" s="34" t="s">
        <v>412</v>
      </c>
      <c r="AY500" s="34">
        <v>317</v>
      </c>
      <c r="BA500" s="34" t="s">
        <v>413</v>
      </c>
      <c r="BD500" s="34">
        <v>15</v>
      </c>
      <c r="BE500" s="34" t="s">
        <v>411</v>
      </c>
      <c r="BF500" s="34">
        <v>9.6</v>
      </c>
      <c r="BG500" s="34" t="s">
        <v>471</v>
      </c>
      <c r="BH500" s="34">
        <v>17</v>
      </c>
      <c r="BI500" s="34">
        <v>3</v>
      </c>
      <c r="BJ500" s="34">
        <v>2.9</v>
      </c>
      <c r="BN500" s="34" t="s">
        <v>416</v>
      </c>
      <c r="BO500" s="34">
        <v>22</v>
      </c>
      <c r="BP500" s="34" t="s">
        <v>411</v>
      </c>
      <c r="BQ500" s="34">
        <v>50</v>
      </c>
      <c r="BR500" s="34">
        <v>440</v>
      </c>
      <c r="BT500" s="34" t="s">
        <v>421</v>
      </c>
      <c r="BW500" s="34">
        <v>3</v>
      </c>
      <c r="BX500" s="34">
        <v>50</v>
      </c>
      <c r="BY500" s="34">
        <v>2.8</v>
      </c>
      <c r="CA500" s="34">
        <v>27.7</v>
      </c>
      <c r="CB500" s="34">
        <v>1.6</v>
      </c>
      <c r="CC500" s="34">
        <v>7.3</v>
      </c>
      <c r="CD500" s="34">
        <v>6</v>
      </c>
      <c r="CF500" s="34">
        <v>66</v>
      </c>
      <c r="CG500" s="34">
        <v>107</v>
      </c>
      <c r="CH500" s="34" t="s">
        <v>472</v>
      </c>
      <c r="CI500" s="34">
        <v>22.5</v>
      </c>
      <c r="CJ500" s="34">
        <v>75.900000000000006</v>
      </c>
      <c r="CK500" s="34">
        <v>6</v>
      </c>
      <c r="CL500" s="34">
        <v>21.1</v>
      </c>
      <c r="CM500" s="34">
        <v>5.4</v>
      </c>
      <c r="CN500" s="34">
        <v>0.51</v>
      </c>
      <c r="CO500" s="34">
        <v>5.9</v>
      </c>
      <c r="CP500" s="34">
        <v>1.3</v>
      </c>
      <c r="CQ500" s="34">
        <v>9.4</v>
      </c>
      <c r="CR500" s="34">
        <v>2</v>
      </c>
      <c r="CS500" s="34">
        <v>6.7</v>
      </c>
      <c r="CT500" s="34">
        <v>1.1299999999999999</v>
      </c>
      <c r="CU500" s="34">
        <v>8.1</v>
      </c>
      <c r="CV500" s="34">
        <v>1.35</v>
      </c>
      <c r="CW500" s="34">
        <f t="shared" si="42"/>
        <v>167.29</v>
      </c>
    </row>
    <row r="501" spans="1:101" ht="14.25" customHeight="1" x14ac:dyDescent="0.35">
      <c r="A501" s="61" t="s">
        <v>523</v>
      </c>
      <c r="B501" s="22" t="s">
        <v>469</v>
      </c>
      <c r="C501" s="61" t="s">
        <v>3066</v>
      </c>
      <c r="D501" s="22" t="s">
        <v>1709</v>
      </c>
      <c r="F501" s="71"/>
      <c r="H501" s="22">
        <v>32.870249999999999</v>
      </c>
      <c r="I501" s="22">
        <v>-107.25726899999999</v>
      </c>
      <c r="J501" s="22" t="s">
        <v>873</v>
      </c>
      <c r="K501" s="22" t="s">
        <v>1306</v>
      </c>
      <c r="L501" s="22" t="s">
        <v>878</v>
      </c>
      <c r="M501" s="61" t="s">
        <v>469</v>
      </c>
      <c r="N501" s="61"/>
      <c r="O501" s="61"/>
      <c r="P501" s="61"/>
      <c r="Q501" s="22" t="s">
        <v>819</v>
      </c>
      <c r="W501" s="34">
        <v>63.78</v>
      </c>
      <c r="X501" s="34">
        <v>0.15</v>
      </c>
      <c r="Y501" s="34">
        <v>17.68</v>
      </c>
      <c r="Z501" s="34">
        <v>1.41</v>
      </c>
      <c r="AA501" s="34">
        <v>2.5999999999999999E-2</v>
      </c>
      <c r="AB501" s="34">
        <v>0.94</v>
      </c>
      <c r="AC501" s="34">
        <v>0.22</v>
      </c>
      <c r="AD501" s="34">
        <v>7.0000000000000007E-2</v>
      </c>
      <c r="AE501" s="34">
        <v>14.85</v>
      </c>
      <c r="AF501" s="34">
        <v>7.0000000000000007E-2</v>
      </c>
      <c r="AG501" s="34">
        <v>1.27</v>
      </c>
      <c r="AO501" s="34">
        <f t="shared" si="41"/>
        <v>100.46599999999997</v>
      </c>
      <c r="AV501" s="34">
        <v>0.7</v>
      </c>
      <c r="AW501" s="34">
        <v>8</v>
      </c>
      <c r="AY501" s="34">
        <v>366</v>
      </c>
      <c r="BA501" s="34" t="s">
        <v>413</v>
      </c>
      <c r="BD501" s="34">
        <v>14</v>
      </c>
      <c r="BE501" s="34" t="s">
        <v>411</v>
      </c>
      <c r="BF501" s="34">
        <v>1.3</v>
      </c>
      <c r="BG501" s="34" t="s">
        <v>471</v>
      </c>
      <c r="BH501" s="34">
        <v>15</v>
      </c>
      <c r="BI501" s="34">
        <v>1</v>
      </c>
      <c r="BJ501" s="34">
        <v>4.5999999999999996</v>
      </c>
      <c r="BN501" s="34" t="s">
        <v>416</v>
      </c>
      <c r="BO501" s="34">
        <v>28</v>
      </c>
      <c r="BP501" s="34" t="s">
        <v>411</v>
      </c>
      <c r="BQ501" s="34">
        <v>76</v>
      </c>
      <c r="BR501" s="34">
        <v>433</v>
      </c>
      <c r="BT501" s="34" t="s">
        <v>421</v>
      </c>
      <c r="BW501" s="34">
        <v>3</v>
      </c>
      <c r="BX501" s="34">
        <v>9</v>
      </c>
      <c r="BY501" s="34">
        <v>5.0999999999999996</v>
      </c>
      <c r="CA501" s="34">
        <v>67.599999999999994</v>
      </c>
      <c r="CB501" s="34">
        <v>1.5</v>
      </c>
      <c r="CC501" s="34">
        <v>23</v>
      </c>
      <c r="CD501" s="34">
        <v>7</v>
      </c>
      <c r="CF501" s="34">
        <v>134</v>
      </c>
      <c r="CG501" s="34">
        <v>140</v>
      </c>
      <c r="CH501" s="34" t="s">
        <v>472</v>
      </c>
      <c r="CI501" s="34">
        <v>9.4</v>
      </c>
      <c r="CJ501" s="34">
        <v>27.2</v>
      </c>
      <c r="CK501" s="34">
        <v>4.6399999999999997</v>
      </c>
      <c r="CL501" s="34">
        <v>22.5</v>
      </c>
      <c r="CM501" s="34">
        <v>10.7</v>
      </c>
      <c r="CN501" s="34">
        <v>1.19</v>
      </c>
      <c r="CO501" s="34">
        <v>15.3</v>
      </c>
      <c r="CP501" s="34">
        <v>3.3</v>
      </c>
      <c r="CQ501" s="34">
        <v>22.4</v>
      </c>
      <c r="CR501" s="34">
        <v>4.5999999999999996</v>
      </c>
      <c r="CS501" s="34">
        <v>13.6</v>
      </c>
      <c r="CT501" s="34">
        <v>2.17</v>
      </c>
      <c r="CU501" s="34">
        <v>15.3</v>
      </c>
      <c r="CV501" s="34">
        <v>2.52</v>
      </c>
      <c r="CW501" s="34">
        <f t="shared" si="42"/>
        <v>154.82</v>
      </c>
    </row>
    <row r="502" spans="1:101" ht="14.25" customHeight="1" x14ac:dyDescent="0.35">
      <c r="A502" s="61" t="s">
        <v>524</v>
      </c>
      <c r="B502" s="22" t="s">
        <v>469</v>
      </c>
      <c r="C502" s="61" t="s">
        <v>3066</v>
      </c>
      <c r="D502" s="22" t="s">
        <v>1709</v>
      </c>
      <c r="F502" s="71"/>
      <c r="H502" s="22">
        <v>32.868558999999998</v>
      </c>
      <c r="I502" s="22">
        <v>-107.25806</v>
      </c>
      <c r="J502" s="22" t="s">
        <v>873</v>
      </c>
      <c r="K502" s="22" t="s">
        <v>1306</v>
      </c>
      <c r="L502" s="22" t="s">
        <v>878</v>
      </c>
      <c r="M502" s="61" t="s">
        <v>469</v>
      </c>
      <c r="N502" s="61"/>
      <c r="O502" s="61"/>
      <c r="P502" s="61"/>
      <c r="Q502" s="22" t="s">
        <v>819</v>
      </c>
      <c r="W502" s="34">
        <v>65.36</v>
      </c>
      <c r="X502" s="34">
        <v>0.13</v>
      </c>
      <c r="Y502" s="34">
        <v>17.079999999999998</v>
      </c>
      <c r="Z502" s="34">
        <v>1.26</v>
      </c>
      <c r="AA502" s="34">
        <v>6.0000000000000001E-3</v>
      </c>
      <c r="AB502" s="34">
        <v>0.82</v>
      </c>
      <c r="AC502" s="34">
        <v>0.18</v>
      </c>
      <c r="AD502" s="34">
        <v>0.18</v>
      </c>
      <c r="AE502" s="34">
        <v>14.41</v>
      </c>
      <c r="AF502" s="34">
        <v>0.1</v>
      </c>
      <c r="AG502" s="34">
        <v>0.94</v>
      </c>
      <c r="AO502" s="34">
        <f t="shared" si="41"/>
        <v>100.46599999999999</v>
      </c>
      <c r="AV502" s="34">
        <v>0.6</v>
      </c>
      <c r="AW502" s="34" t="s">
        <v>412</v>
      </c>
      <c r="AY502" s="34">
        <v>357</v>
      </c>
      <c r="BA502" s="34" t="s">
        <v>413</v>
      </c>
      <c r="BD502" s="34">
        <v>23</v>
      </c>
      <c r="BE502" s="34" t="s">
        <v>411</v>
      </c>
      <c r="BF502" s="34">
        <v>1.6</v>
      </c>
      <c r="BG502" s="34" t="s">
        <v>471</v>
      </c>
      <c r="BH502" s="34">
        <v>13</v>
      </c>
      <c r="BI502" s="34">
        <v>1</v>
      </c>
      <c r="BJ502" s="34">
        <v>4.5999999999999996</v>
      </c>
      <c r="BN502" s="34" t="s">
        <v>416</v>
      </c>
      <c r="BO502" s="34">
        <v>18</v>
      </c>
      <c r="BP502" s="34" t="s">
        <v>411</v>
      </c>
      <c r="BQ502" s="34">
        <v>26</v>
      </c>
      <c r="BR502" s="34">
        <v>434</v>
      </c>
      <c r="BT502" s="34" t="s">
        <v>421</v>
      </c>
      <c r="BW502" s="34">
        <v>1</v>
      </c>
      <c r="BX502" s="34">
        <v>8</v>
      </c>
      <c r="BY502" s="34">
        <v>4.4000000000000004</v>
      </c>
      <c r="CA502" s="34">
        <v>35.6</v>
      </c>
      <c r="CB502" s="34">
        <v>1.5</v>
      </c>
      <c r="CC502" s="34">
        <v>20.100000000000001</v>
      </c>
      <c r="CD502" s="34">
        <v>6</v>
      </c>
      <c r="CF502" s="34">
        <v>69</v>
      </c>
      <c r="CG502" s="34">
        <v>131</v>
      </c>
      <c r="CH502" s="34" t="s">
        <v>472</v>
      </c>
      <c r="CI502" s="34">
        <v>17.2</v>
      </c>
      <c r="CJ502" s="34">
        <v>31.4</v>
      </c>
      <c r="CK502" s="34">
        <v>4.5999999999999996</v>
      </c>
      <c r="CL502" s="34">
        <v>17.3</v>
      </c>
      <c r="CM502" s="34">
        <v>5.8</v>
      </c>
      <c r="CN502" s="34">
        <v>0.61</v>
      </c>
      <c r="CO502" s="34">
        <v>6.9</v>
      </c>
      <c r="CP502" s="34">
        <v>1.6</v>
      </c>
      <c r="CQ502" s="34">
        <v>11.1</v>
      </c>
      <c r="CR502" s="34">
        <v>2.2999999999999998</v>
      </c>
      <c r="CS502" s="34">
        <v>7.4</v>
      </c>
      <c r="CT502" s="34">
        <v>1.23</v>
      </c>
      <c r="CU502" s="34">
        <v>8.6999999999999993</v>
      </c>
      <c r="CV502" s="34">
        <v>1.45</v>
      </c>
      <c r="CW502" s="34">
        <f t="shared" si="42"/>
        <v>117.59</v>
      </c>
    </row>
    <row r="503" spans="1:101" ht="14.25" customHeight="1" x14ac:dyDescent="0.35">
      <c r="A503" s="61" t="s">
        <v>525</v>
      </c>
      <c r="B503" s="22" t="s">
        <v>469</v>
      </c>
      <c r="C503" s="61" t="s">
        <v>3066</v>
      </c>
      <c r="D503" s="22" t="s">
        <v>1709</v>
      </c>
      <c r="F503" s="71"/>
      <c r="H503" s="22">
        <v>32.868558999999998</v>
      </c>
      <c r="I503" s="22">
        <v>-107.25806</v>
      </c>
      <c r="J503" s="22" t="s">
        <v>873</v>
      </c>
      <c r="K503" s="22" t="s">
        <v>1306</v>
      </c>
      <c r="L503" s="22" t="s">
        <v>878</v>
      </c>
      <c r="M503" s="61" t="s">
        <v>469</v>
      </c>
      <c r="N503" s="61"/>
      <c r="O503" s="61"/>
      <c r="P503" s="61"/>
      <c r="Q503" s="22" t="s">
        <v>819</v>
      </c>
      <c r="W503" s="34">
        <v>64.02</v>
      </c>
      <c r="X503" s="34">
        <v>0.2</v>
      </c>
      <c r="Y503" s="34">
        <v>16.2</v>
      </c>
      <c r="Z503" s="34">
        <v>4.43</v>
      </c>
      <c r="AA503" s="34">
        <v>4.0000000000000001E-3</v>
      </c>
      <c r="AB503" s="34">
        <v>0.85</v>
      </c>
      <c r="AC503" s="34">
        <v>0.17</v>
      </c>
      <c r="AD503" s="34">
        <v>7.0000000000000007E-2</v>
      </c>
      <c r="AE503" s="34">
        <v>13.75</v>
      </c>
      <c r="AF503" s="34">
        <v>7.0000000000000007E-2</v>
      </c>
      <c r="AG503" s="34">
        <v>1.02</v>
      </c>
      <c r="AO503" s="34">
        <f t="shared" si="41"/>
        <v>100.78399999999998</v>
      </c>
      <c r="AV503" s="34">
        <v>1</v>
      </c>
      <c r="AW503" s="34" t="s">
        <v>412</v>
      </c>
      <c r="AY503" s="34">
        <v>302</v>
      </c>
      <c r="BA503" s="34" t="s">
        <v>413</v>
      </c>
      <c r="BD503" s="34">
        <v>32</v>
      </c>
      <c r="BE503" s="34" t="s">
        <v>411</v>
      </c>
      <c r="BF503" s="34">
        <v>8.6999999999999993</v>
      </c>
      <c r="BG503" s="34" t="s">
        <v>471</v>
      </c>
      <c r="BH503" s="34">
        <v>11</v>
      </c>
      <c r="BI503" s="34">
        <v>2</v>
      </c>
      <c r="BJ503" s="34">
        <v>6.7</v>
      </c>
      <c r="BN503" s="34" t="s">
        <v>416</v>
      </c>
      <c r="BO503" s="34">
        <v>6</v>
      </c>
      <c r="BP503" s="34" t="s">
        <v>411</v>
      </c>
      <c r="BQ503" s="34">
        <v>10</v>
      </c>
      <c r="BR503" s="34">
        <v>360</v>
      </c>
      <c r="BT503" s="34" t="s">
        <v>421</v>
      </c>
      <c r="BW503" s="34">
        <v>3</v>
      </c>
      <c r="BX503" s="34">
        <v>13</v>
      </c>
      <c r="BY503" s="34">
        <v>1.7</v>
      </c>
      <c r="CA503" s="34">
        <v>69.099999999999994</v>
      </c>
      <c r="CB503" s="34">
        <v>1.5</v>
      </c>
      <c r="CC503" s="34">
        <v>9.6999999999999993</v>
      </c>
      <c r="CD503" s="34">
        <v>25</v>
      </c>
      <c r="CF503" s="34">
        <v>110</v>
      </c>
      <c r="CG503" s="34">
        <v>233</v>
      </c>
      <c r="CH503" s="34" t="s">
        <v>472</v>
      </c>
      <c r="CI503" s="34">
        <v>152</v>
      </c>
      <c r="CJ503" s="34">
        <v>311</v>
      </c>
      <c r="CK503" s="34">
        <v>37.299999999999997</v>
      </c>
      <c r="CL503" s="34">
        <v>127</v>
      </c>
      <c r="CM503" s="34">
        <v>23.8</v>
      </c>
      <c r="CN503" s="34">
        <v>2.57</v>
      </c>
      <c r="CO503" s="34">
        <v>21.4</v>
      </c>
      <c r="CP503" s="34">
        <v>3.3</v>
      </c>
      <c r="CQ503" s="34">
        <v>18.8</v>
      </c>
      <c r="CR503" s="34">
        <v>3.6</v>
      </c>
      <c r="CS503" s="34">
        <v>10.4</v>
      </c>
      <c r="CT503" s="34">
        <v>1.49</v>
      </c>
      <c r="CU503" s="34">
        <v>9.1</v>
      </c>
      <c r="CV503" s="34">
        <v>1.32</v>
      </c>
      <c r="CW503" s="34">
        <f t="shared" si="42"/>
        <v>723.07999999999993</v>
      </c>
    </row>
    <row r="504" spans="1:101" ht="14.25" customHeight="1" x14ac:dyDescent="0.35">
      <c r="A504" s="61" t="s">
        <v>526</v>
      </c>
      <c r="B504" s="22" t="s">
        <v>469</v>
      </c>
      <c r="C504" s="61" t="s">
        <v>3066</v>
      </c>
      <c r="D504" s="22" t="s">
        <v>1709</v>
      </c>
      <c r="F504" s="71"/>
      <c r="H504" s="22">
        <v>32.870956999999997</v>
      </c>
      <c r="I504" s="22">
        <v>-107.260097</v>
      </c>
      <c r="J504" s="22" t="s">
        <v>873</v>
      </c>
      <c r="K504" s="22" t="s">
        <v>1306</v>
      </c>
      <c r="L504" s="22" t="s">
        <v>878</v>
      </c>
      <c r="M504" s="61" t="s">
        <v>469</v>
      </c>
      <c r="N504" s="61"/>
      <c r="O504" s="61"/>
      <c r="P504" s="61"/>
      <c r="Q504" s="22" t="s">
        <v>819</v>
      </c>
      <c r="W504" s="34">
        <v>65.14</v>
      </c>
      <c r="X504" s="34">
        <v>0.15</v>
      </c>
      <c r="Y504" s="34">
        <v>15.29</v>
      </c>
      <c r="Z504" s="34">
        <v>2.9</v>
      </c>
      <c r="AA504" s="34">
        <v>1.0999999999999999E-2</v>
      </c>
      <c r="AB504" s="34">
        <v>1.86</v>
      </c>
      <c r="AC504" s="34">
        <v>0.27</v>
      </c>
      <c r="AD504" s="34">
        <v>0.04</v>
      </c>
      <c r="AE504" s="34">
        <v>12.02</v>
      </c>
      <c r="AF504" s="34">
        <v>0.1</v>
      </c>
      <c r="AG504" s="34">
        <v>1.76</v>
      </c>
      <c r="AO504" s="34">
        <f t="shared" si="41"/>
        <v>99.541000000000011</v>
      </c>
      <c r="AV504" s="34">
        <v>1.3</v>
      </c>
      <c r="AW504" s="34">
        <v>9</v>
      </c>
      <c r="AY504" s="34">
        <v>297</v>
      </c>
      <c r="BA504" s="34" t="s">
        <v>413</v>
      </c>
      <c r="BD504" s="34">
        <v>16</v>
      </c>
      <c r="BE504" s="34" t="s">
        <v>411</v>
      </c>
      <c r="BF504" s="34">
        <v>12.4</v>
      </c>
      <c r="BG504" s="34" t="s">
        <v>471</v>
      </c>
      <c r="BH504" s="34">
        <v>15</v>
      </c>
      <c r="BI504" s="34">
        <v>3</v>
      </c>
      <c r="BJ504" s="34">
        <v>6.3</v>
      </c>
      <c r="BN504" s="34" t="s">
        <v>416</v>
      </c>
      <c r="BO504" s="34">
        <v>7</v>
      </c>
      <c r="BP504" s="34" t="s">
        <v>411</v>
      </c>
      <c r="BQ504" s="34">
        <v>12</v>
      </c>
      <c r="BR504" s="34">
        <v>337</v>
      </c>
      <c r="BT504" s="34">
        <v>1.2</v>
      </c>
      <c r="BW504" s="34">
        <v>3</v>
      </c>
      <c r="BX504" s="34">
        <v>13</v>
      </c>
      <c r="BY504" s="34">
        <v>1.5</v>
      </c>
      <c r="CA504" s="34">
        <v>36.299999999999997</v>
      </c>
      <c r="CB504" s="34">
        <v>1.5</v>
      </c>
      <c r="CC504" s="34">
        <v>7.7</v>
      </c>
      <c r="CD504" s="34">
        <v>25</v>
      </c>
      <c r="CF504" s="34">
        <v>88</v>
      </c>
      <c r="CG504" s="34">
        <v>224</v>
      </c>
      <c r="CH504" s="34">
        <v>40</v>
      </c>
      <c r="CI504" s="34">
        <v>214</v>
      </c>
      <c r="CJ504" s="34">
        <v>456</v>
      </c>
      <c r="CK504" s="34">
        <v>51.2</v>
      </c>
      <c r="CL504" s="34">
        <v>177</v>
      </c>
      <c r="CM504" s="34">
        <v>28.8</v>
      </c>
      <c r="CN504" s="34">
        <v>2.5299999999999998</v>
      </c>
      <c r="CO504" s="34">
        <v>21.3</v>
      </c>
      <c r="CP504" s="34">
        <v>3</v>
      </c>
      <c r="CQ504" s="34">
        <v>15.7</v>
      </c>
      <c r="CR504" s="34">
        <v>2.8</v>
      </c>
      <c r="CS504" s="34">
        <v>7.8</v>
      </c>
      <c r="CT504" s="34">
        <v>1.1000000000000001</v>
      </c>
      <c r="CU504" s="34">
        <v>6.8</v>
      </c>
      <c r="CV504" s="34">
        <v>1</v>
      </c>
      <c r="CW504" s="34">
        <f t="shared" si="42"/>
        <v>989.02999999999986</v>
      </c>
    </row>
    <row r="505" spans="1:101" ht="14.25" customHeight="1" x14ac:dyDescent="0.35">
      <c r="A505" s="61" t="s">
        <v>527</v>
      </c>
      <c r="B505" s="22" t="s">
        <v>469</v>
      </c>
      <c r="C505" s="61" t="s">
        <v>3066</v>
      </c>
      <c r="D505" s="22" t="s">
        <v>1709</v>
      </c>
      <c r="F505" s="71"/>
      <c r="H505" s="22">
        <v>32.870328999999998</v>
      </c>
      <c r="I505" s="22">
        <v>-107.2504</v>
      </c>
      <c r="J505" s="22" t="s">
        <v>873</v>
      </c>
      <c r="K505" s="22" t="s">
        <v>1306</v>
      </c>
      <c r="L505" s="22" t="s">
        <v>878</v>
      </c>
      <c r="M505" s="61" t="s">
        <v>522</v>
      </c>
      <c r="N505" s="61"/>
      <c r="O505" s="61"/>
      <c r="P505" s="61"/>
      <c r="Q505" s="22" t="s">
        <v>819</v>
      </c>
      <c r="W505" s="34">
        <v>75.260000000000005</v>
      </c>
      <c r="X505" s="34">
        <v>0.12</v>
      </c>
      <c r="Y505" s="34">
        <v>13.56</v>
      </c>
      <c r="Z505" s="34">
        <v>1.29</v>
      </c>
      <c r="AA505" s="34">
        <v>3.4000000000000002E-2</v>
      </c>
      <c r="AB505" s="34">
        <v>0.25</v>
      </c>
      <c r="AC505" s="34">
        <v>0.38</v>
      </c>
      <c r="AD505" s="34">
        <v>3.14</v>
      </c>
      <c r="AE505" s="34">
        <v>5.62</v>
      </c>
      <c r="AF505" s="34">
        <v>0.04</v>
      </c>
      <c r="AG505" s="34">
        <v>0.95</v>
      </c>
      <c r="AO505" s="34">
        <f t="shared" si="41"/>
        <v>100.64400000000003</v>
      </c>
      <c r="AV505" s="34" t="s">
        <v>421</v>
      </c>
      <c r="AW505" s="34" t="s">
        <v>412</v>
      </c>
      <c r="AY505" s="34">
        <v>324</v>
      </c>
      <c r="BA505" s="34" t="s">
        <v>413</v>
      </c>
      <c r="BD505" s="34">
        <v>20</v>
      </c>
      <c r="BE505" s="34" t="s">
        <v>411</v>
      </c>
      <c r="BF505" s="34">
        <v>10.9</v>
      </c>
      <c r="BG505" s="34" t="s">
        <v>471</v>
      </c>
      <c r="BH505" s="34">
        <v>16</v>
      </c>
      <c r="BI505" s="34">
        <v>3</v>
      </c>
      <c r="BJ505" s="34">
        <v>3.7</v>
      </c>
      <c r="BN505" s="34" t="s">
        <v>416</v>
      </c>
      <c r="BO505" s="34">
        <v>19</v>
      </c>
      <c r="BP505" s="34" t="s">
        <v>411</v>
      </c>
      <c r="BQ505" s="34">
        <v>49</v>
      </c>
      <c r="BR505" s="34">
        <v>379</v>
      </c>
      <c r="BT505" s="34" t="s">
        <v>421</v>
      </c>
      <c r="BW505" s="34">
        <v>4</v>
      </c>
      <c r="BX505" s="34">
        <v>50</v>
      </c>
      <c r="BY505" s="34">
        <v>3.4</v>
      </c>
      <c r="CA505" s="34">
        <v>31</v>
      </c>
      <c r="CB505" s="34">
        <v>1.7</v>
      </c>
      <c r="CC505" s="34">
        <v>6.9</v>
      </c>
      <c r="CD505" s="34">
        <v>6</v>
      </c>
      <c r="CF505" s="34">
        <v>68</v>
      </c>
      <c r="CG505" s="34">
        <v>99</v>
      </c>
      <c r="CH505" s="34">
        <v>40</v>
      </c>
      <c r="CI505" s="34">
        <v>38.299999999999997</v>
      </c>
      <c r="CJ505" s="34">
        <v>83.9</v>
      </c>
      <c r="CK505" s="34">
        <v>9.57</v>
      </c>
      <c r="CL505" s="34">
        <v>35</v>
      </c>
      <c r="CM505" s="34">
        <v>8.1999999999999993</v>
      </c>
      <c r="CN505" s="34">
        <v>0.71</v>
      </c>
      <c r="CO505" s="34">
        <v>7.9</v>
      </c>
      <c r="CP505" s="34">
        <v>1.7</v>
      </c>
      <c r="CQ505" s="34">
        <v>11</v>
      </c>
      <c r="CR505" s="34">
        <v>2.2999999999999998</v>
      </c>
      <c r="CS505" s="34">
        <v>7.4</v>
      </c>
      <c r="CT505" s="34">
        <v>1.1499999999999999</v>
      </c>
      <c r="CU505" s="34">
        <v>8</v>
      </c>
      <c r="CV505" s="34">
        <v>1.26</v>
      </c>
      <c r="CW505" s="34">
        <f t="shared" si="42"/>
        <v>216.39000000000001</v>
      </c>
    </row>
    <row r="506" spans="1:101" ht="14.25" customHeight="1" x14ac:dyDescent="0.35">
      <c r="A506" s="61" t="s">
        <v>528</v>
      </c>
      <c r="B506" s="22" t="s">
        <v>469</v>
      </c>
      <c r="C506" s="61" t="s">
        <v>3066</v>
      </c>
      <c r="D506" s="22" t="s">
        <v>1709</v>
      </c>
      <c r="F506" s="71"/>
      <c r="H506" s="22">
        <v>32.870328999999998</v>
      </c>
      <c r="I506" s="22">
        <v>-107.2504</v>
      </c>
      <c r="J506" s="22" t="s">
        <v>873</v>
      </c>
      <c r="K506" s="22" t="s">
        <v>1306</v>
      </c>
      <c r="L506" s="22" t="s">
        <v>878</v>
      </c>
      <c r="M506" s="61" t="s">
        <v>469</v>
      </c>
      <c r="N506" s="61"/>
      <c r="O506" s="61"/>
      <c r="P506" s="61"/>
      <c r="Q506" s="22" t="s">
        <v>819</v>
      </c>
      <c r="W506" s="34">
        <v>58.92</v>
      </c>
      <c r="X506" s="34">
        <v>0.9</v>
      </c>
      <c r="Y506" s="34">
        <v>16.73</v>
      </c>
      <c r="Z506" s="34">
        <v>4.17</v>
      </c>
      <c r="AA506" s="34">
        <v>1.4E-2</v>
      </c>
      <c r="AB506" s="34">
        <v>3.49</v>
      </c>
      <c r="AC506" s="34">
        <v>0.3</v>
      </c>
      <c r="AD506" s="34" t="s">
        <v>415</v>
      </c>
      <c r="AE506" s="34">
        <v>12.29</v>
      </c>
      <c r="AF506" s="34">
        <v>0.16</v>
      </c>
      <c r="AG506" s="34">
        <v>2.5</v>
      </c>
      <c r="AO506" s="34">
        <f t="shared" si="41"/>
        <v>99.47399999999999</v>
      </c>
      <c r="AV506" s="34">
        <v>1.3</v>
      </c>
      <c r="AW506" s="34">
        <v>17</v>
      </c>
      <c r="AY506" s="34">
        <v>381</v>
      </c>
      <c r="BA506" s="34">
        <v>0.6</v>
      </c>
      <c r="BD506" s="34">
        <v>16</v>
      </c>
      <c r="BE506" s="34" t="s">
        <v>411</v>
      </c>
      <c r="BF506" s="34">
        <v>186</v>
      </c>
      <c r="BG506" s="34">
        <v>20</v>
      </c>
      <c r="BH506" s="34">
        <v>24</v>
      </c>
      <c r="BI506" s="34">
        <v>6</v>
      </c>
      <c r="BJ506" s="34">
        <v>6.9</v>
      </c>
      <c r="BN506" s="34" t="s">
        <v>416</v>
      </c>
      <c r="BO506" s="34">
        <v>69</v>
      </c>
      <c r="BP506" s="34" t="s">
        <v>411</v>
      </c>
      <c r="BQ506" s="34">
        <v>77</v>
      </c>
      <c r="BR506" s="34">
        <v>585</v>
      </c>
      <c r="BT506" s="34">
        <v>1</v>
      </c>
      <c r="BW506" s="34">
        <v>14</v>
      </c>
      <c r="BX506" s="34">
        <v>16</v>
      </c>
      <c r="BY506" s="34">
        <v>2.5</v>
      </c>
      <c r="CA506" s="34">
        <v>669</v>
      </c>
      <c r="CB506" s="34">
        <v>3.7</v>
      </c>
      <c r="CC506" s="34">
        <v>89.9</v>
      </c>
      <c r="CD506" s="34">
        <v>54</v>
      </c>
      <c r="CF506" s="34">
        <v>190</v>
      </c>
      <c r="CG506" s="34">
        <v>245</v>
      </c>
      <c r="CH506" s="34">
        <v>40</v>
      </c>
      <c r="CI506" s="34">
        <v>34.4</v>
      </c>
      <c r="CJ506" s="34">
        <v>137</v>
      </c>
      <c r="CK506" s="34">
        <v>11.3</v>
      </c>
      <c r="CL506" s="34">
        <v>42.8</v>
      </c>
      <c r="CM506" s="34">
        <v>14.7</v>
      </c>
      <c r="CN506" s="34">
        <v>2.3199999999999998</v>
      </c>
      <c r="CO506" s="34">
        <v>15.5</v>
      </c>
      <c r="CP506" s="34">
        <v>4.3</v>
      </c>
      <c r="CQ506" s="34">
        <v>31.7</v>
      </c>
      <c r="CR506" s="34">
        <v>6.6</v>
      </c>
      <c r="CS506" s="34">
        <v>21.5</v>
      </c>
      <c r="CT506" s="34">
        <v>3.72</v>
      </c>
      <c r="CU506" s="34">
        <v>27.2</v>
      </c>
      <c r="CV506" s="34">
        <v>4.4400000000000004</v>
      </c>
      <c r="CW506" s="34">
        <f t="shared" si="42"/>
        <v>357.48</v>
      </c>
    </row>
    <row r="507" spans="1:101" ht="14.25" customHeight="1" x14ac:dyDescent="0.35">
      <c r="A507" s="61" t="s">
        <v>529</v>
      </c>
      <c r="B507" s="22" t="s">
        <v>469</v>
      </c>
      <c r="C507" s="61" t="s">
        <v>3066</v>
      </c>
      <c r="D507" s="22" t="s">
        <v>1709</v>
      </c>
      <c r="F507" s="71"/>
      <c r="H507" s="22">
        <v>32.870328999999998</v>
      </c>
      <c r="I507" s="22">
        <v>-107.2504</v>
      </c>
      <c r="J507" s="22" t="s">
        <v>873</v>
      </c>
      <c r="K507" s="22" t="s">
        <v>1306</v>
      </c>
      <c r="L507" s="22" t="s">
        <v>878</v>
      </c>
      <c r="M507" s="61" t="s">
        <v>469</v>
      </c>
      <c r="N507" s="61"/>
      <c r="O507" s="61"/>
      <c r="P507" s="61"/>
      <c r="Q507" s="22" t="s">
        <v>819</v>
      </c>
      <c r="W507" s="34">
        <v>68.62</v>
      </c>
      <c r="X507" s="34">
        <v>0.18</v>
      </c>
      <c r="Y507" s="34">
        <v>16</v>
      </c>
      <c r="Z507" s="34">
        <v>0.76</v>
      </c>
      <c r="AA507" s="34">
        <v>1E-3</v>
      </c>
      <c r="AB507" s="34">
        <v>0.56000000000000005</v>
      </c>
      <c r="AC507" s="34">
        <v>0.08</v>
      </c>
      <c r="AD507" s="34">
        <v>0.08</v>
      </c>
      <c r="AE507" s="34">
        <v>13.9</v>
      </c>
      <c r="AF507" s="34">
        <v>0.02</v>
      </c>
      <c r="AG507" s="34">
        <v>0.62</v>
      </c>
      <c r="AO507" s="34">
        <f t="shared" si="41"/>
        <v>100.82100000000003</v>
      </c>
      <c r="AV507" s="34" t="s">
        <v>421</v>
      </c>
      <c r="AW507" s="34" t="s">
        <v>412</v>
      </c>
      <c r="AY507" s="34">
        <v>314</v>
      </c>
      <c r="BA507" s="34" t="s">
        <v>413</v>
      </c>
      <c r="BD507" s="34">
        <v>22</v>
      </c>
      <c r="BE507" s="34" t="s">
        <v>411</v>
      </c>
      <c r="BF507" s="34">
        <v>78.099999999999994</v>
      </c>
      <c r="BG507" s="34" t="s">
        <v>471</v>
      </c>
      <c r="BH507" s="34">
        <v>12</v>
      </c>
      <c r="BI507" s="34">
        <v>2</v>
      </c>
      <c r="BJ507" s="34">
        <v>1.6</v>
      </c>
      <c r="BN507" s="34" t="s">
        <v>416</v>
      </c>
      <c r="BO507" s="34">
        <v>23</v>
      </c>
      <c r="BP507" s="34" t="s">
        <v>411</v>
      </c>
      <c r="BQ507" s="34">
        <v>5</v>
      </c>
      <c r="BR507" s="34">
        <v>436</v>
      </c>
      <c r="BT507" s="34" t="s">
        <v>421</v>
      </c>
      <c r="BW507" s="34">
        <v>2</v>
      </c>
      <c r="BX507" s="34">
        <v>9</v>
      </c>
      <c r="BY507" s="34">
        <v>6.4</v>
      </c>
      <c r="CA507" s="34">
        <v>55.9</v>
      </c>
      <c r="CB507" s="34">
        <v>2.4</v>
      </c>
      <c r="CC507" s="34">
        <v>4.7</v>
      </c>
      <c r="CD507" s="34">
        <v>5</v>
      </c>
      <c r="CF507" s="34">
        <v>34</v>
      </c>
      <c r="CG507" s="34">
        <v>24</v>
      </c>
      <c r="CH507" s="34" t="s">
        <v>472</v>
      </c>
      <c r="CI507" s="34">
        <v>4</v>
      </c>
      <c r="CJ507" s="34">
        <v>13.5</v>
      </c>
      <c r="CK507" s="34">
        <v>1.42</v>
      </c>
      <c r="CL507" s="34">
        <v>5.9</v>
      </c>
      <c r="CM507" s="34">
        <v>2.5</v>
      </c>
      <c r="CN507" s="34">
        <v>0.43</v>
      </c>
      <c r="CO507" s="34">
        <v>3.6</v>
      </c>
      <c r="CP507" s="34">
        <v>0.9</v>
      </c>
      <c r="CQ507" s="34">
        <v>6.6</v>
      </c>
      <c r="CR507" s="34">
        <v>1.5</v>
      </c>
      <c r="CS507" s="34">
        <v>4.5</v>
      </c>
      <c r="CT507" s="34">
        <v>0.69</v>
      </c>
      <c r="CU507" s="34">
        <v>4.9000000000000004</v>
      </c>
      <c r="CV507" s="34">
        <v>0.81</v>
      </c>
      <c r="CW507" s="34">
        <f t="shared" si="42"/>
        <v>51.25</v>
      </c>
    </row>
    <row r="508" spans="1:101" ht="14.25" customHeight="1" x14ac:dyDescent="0.35">
      <c r="A508" s="61" t="s">
        <v>530</v>
      </c>
      <c r="B508" s="22" t="s">
        <v>469</v>
      </c>
      <c r="C508" s="61" t="s">
        <v>3066</v>
      </c>
      <c r="D508" s="22" t="s">
        <v>1709</v>
      </c>
      <c r="F508" s="71"/>
      <c r="H508" s="22">
        <v>32.870291999999999</v>
      </c>
      <c r="I508" s="22">
        <v>-107.25045299999999</v>
      </c>
      <c r="J508" s="22" t="s">
        <v>873</v>
      </c>
      <c r="K508" s="22" t="s">
        <v>1306</v>
      </c>
      <c r="L508" s="22" t="s">
        <v>878</v>
      </c>
      <c r="M508" s="61" t="s">
        <v>531</v>
      </c>
      <c r="N508" s="61"/>
      <c r="O508" s="61"/>
      <c r="P508" s="61"/>
      <c r="Q508" s="22" t="s">
        <v>819</v>
      </c>
      <c r="W508" s="34">
        <v>61.68</v>
      </c>
      <c r="X508" s="34">
        <v>0.76</v>
      </c>
      <c r="Y508" s="34">
        <v>16.829999999999998</v>
      </c>
      <c r="Z508" s="34">
        <v>5</v>
      </c>
      <c r="AA508" s="34">
        <v>2.5999999999999999E-2</v>
      </c>
      <c r="AB508" s="34">
        <v>3.99</v>
      </c>
      <c r="AC508" s="34">
        <v>0.6</v>
      </c>
      <c r="AD508" s="34">
        <v>7.31</v>
      </c>
      <c r="AE508" s="34">
        <v>0.93</v>
      </c>
      <c r="AF508" s="34">
        <v>0.25</v>
      </c>
      <c r="AG508" s="34">
        <v>2.84</v>
      </c>
      <c r="AO508" s="34">
        <f t="shared" si="41"/>
        <v>100.21599999999999</v>
      </c>
      <c r="AV508" s="34">
        <v>2.2999999999999998</v>
      </c>
      <c r="AW508" s="34" t="s">
        <v>412</v>
      </c>
      <c r="AY508" s="34">
        <v>147</v>
      </c>
      <c r="BA508" s="34" t="s">
        <v>413</v>
      </c>
      <c r="BD508" s="34">
        <v>15</v>
      </c>
      <c r="BE508" s="34" t="s">
        <v>411</v>
      </c>
      <c r="BF508" s="34">
        <v>7.3</v>
      </c>
      <c r="BG508" s="34" t="s">
        <v>471</v>
      </c>
      <c r="BH508" s="34">
        <v>22</v>
      </c>
      <c r="BI508" s="34">
        <v>3</v>
      </c>
      <c r="BJ508" s="34">
        <v>11</v>
      </c>
      <c r="BN508" s="34" t="s">
        <v>416</v>
      </c>
      <c r="BO508" s="34">
        <v>23</v>
      </c>
      <c r="BP508" s="34" t="s">
        <v>411</v>
      </c>
      <c r="BQ508" s="34">
        <v>8</v>
      </c>
      <c r="BR508" s="34">
        <v>55</v>
      </c>
      <c r="BT508" s="34" t="s">
        <v>421</v>
      </c>
      <c r="BW508" s="34">
        <v>4</v>
      </c>
      <c r="BX508" s="34">
        <v>17</v>
      </c>
      <c r="BY508" s="34">
        <v>3.1</v>
      </c>
      <c r="CA508" s="34">
        <v>21.6</v>
      </c>
      <c r="CB508" s="34">
        <v>0.6</v>
      </c>
      <c r="CC508" s="34">
        <v>5.7</v>
      </c>
      <c r="CD508" s="34">
        <v>36</v>
      </c>
      <c r="CF508" s="34">
        <v>51</v>
      </c>
      <c r="CG508" s="34">
        <v>415</v>
      </c>
      <c r="CH508" s="34">
        <v>40</v>
      </c>
      <c r="CI508" s="34">
        <v>18.899999999999999</v>
      </c>
      <c r="CJ508" s="34">
        <v>52.1</v>
      </c>
      <c r="CK508" s="34">
        <v>5.78</v>
      </c>
      <c r="CL508" s="34">
        <v>23</v>
      </c>
      <c r="CM508" s="34">
        <v>6.2</v>
      </c>
      <c r="CN508" s="34">
        <v>0.79</v>
      </c>
      <c r="CO508" s="34">
        <v>6.4</v>
      </c>
      <c r="CP508" s="34">
        <v>1.3</v>
      </c>
      <c r="CQ508" s="34">
        <v>8.6</v>
      </c>
      <c r="CR508" s="34">
        <v>1.8</v>
      </c>
      <c r="CS508" s="34">
        <v>5.2</v>
      </c>
      <c r="CT508" s="34">
        <v>0.81</v>
      </c>
      <c r="CU508" s="34">
        <v>5.5</v>
      </c>
      <c r="CV508" s="34">
        <v>0.91</v>
      </c>
      <c r="CW508" s="34">
        <f t="shared" si="42"/>
        <v>137.29</v>
      </c>
    </row>
    <row r="509" spans="1:101" ht="14.25" customHeight="1" x14ac:dyDescent="0.35">
      <c r="A509" s="61" t="s">
        <v>532</v>
      </c>
      <c r="B509" s="22" t="s">
        <v>469</v>
      </c>
      <c r="C509" s="61" t="s">
        <v>3066</v>
      </c>
      <c r="D509" s="22" t="s">
        <v>1709</v>
      </c>
      <c r="F509" s="71"/>
      <c r="H509" s="22">
        <v>32.870407999999998</v>
      </c>
      <c r="I509" s="22">
        <v>-107.25053</v>
      </c>
      <c r="J509" s="22" t="s">
        <v>873</v>
      </c>
      <c r="K509" s="22" t="s">
        <v>1306</v>
      </c>
      <c r="L509" s="22" t="s">
        <v>878</v>
      </c>
      <c r="M509" s="61" t="s">
        <v>531</v>
      </c>
      <c r="N509" s="61"/>
      <c r="O509" s="61"/>
      <c r="P509" s="61"/>
      <c r="Q509" s="22" t="s">
        <v>819</v>
      </c>
      <c r="W509" s="34">
        <v>67.739999999999995</v>
      </c>
      <c r="X509" s="34">
        <v>0.64</v>
      </c>
      <c r="Y509" s="34">
        <v>15.49</v>
      </c>
      <c r="Z509" s="34">
        <v>3.69</v>
      </c>
      <c r="AA509" s="34">
        <v>3.9E-2</v>
      </c>
      <c r="AB509" s="34">
        <v>1.37</v>
      </c>
      <c r="AC509" s="34">
        <v>0.5</v>
      </c>
      <c r="AD509" s="34">
        <v>2.66</v>
      </c>
      <c r="AE509" s="34">
        <v>5.16</v>
      </c>
      <c r="AF509" s="34">
        <v>0.21</v>
      </c>
      <c r="AG509" s="34">
        <v>2.2799999999999998</v>
      </c>
      <c r="AO509" s="34">
        <f t="shared" si="41"/>
        <v>99.778999999999982</v>
      </c>
      <c r="AV509" s="34">
        <v>2.1</v>
      </c>
      <c r="AW509" s="34" t="s">
        <v>412</v>
      </c>
      <c r="AY509" s="34">
        <v>916</v>
      </c>
      <c r="BA509" s="34" t="s">
        <v>413</v>
      </c>
      <c r="BD509" s="34">
        <v>48</v>
      </c>
      <c r="BE509" s="34" t="s">
        <v>411</v>
      </c>
      <c r="BF509" s="34">
        <v>93.7</v>
      </c>
      <c r="BG509" s="34" t="s">
        <v>471</v>
      </c>
      <c r="BH509" s="34">
        <v>21</v>
      </c>
      <c r="BI509" s="34">
        <v>4</v>
      </c>
      <c r="BJ509" s="34">
        <v>11</v>
      </c>
      <c r="BN509" s="34" t="s">
        <v>416</v>
      </c>
      <c r="BO509" s="34">
        <v>20</v>
      </c>
      <c r="BP509" s="34" t="s">
        <v>411</v>
      </c>
      <c r="BQ509" s="34">
        <v>14</v>
      </c>
      <c r="BR509" s="34">
        <v>413</v>
      </c>
      <c r="BT509" s="34" t="s">
        <v>421</v>
      </c>
      <c r="BW509" s="34">
        <v>4</v>
      </c>
      <c r="BX509" s="34">
        <v>78</v>
      </c>
      <c r="BY509" s="34">
        <v>3.1</v>
      </c>
      <c r="CA509" s="34">
        <v>27.3</v>
      </c>
      <c r="CB509" s="34">
        <v>2.2999999999999998</v>
      </c>
      <c r="CC509" s="34">
        <v>5.2</v>
      </c>
      <c r="CD509" s="34">
        <v>49</v>
      </c>
      <c r="CF509" s="34">
        <v>58</v>
      </c>
      <c r="CG509" s="34">
        <v>396</v>
      </c>
      <c r="CH509" s="34">
        <v>60</v>
      </c>
      <c r="CI509" s="34">
        <v>97</v>
      </c>
      <c r="CJ509" s="34">
        <v>321</v>
      </c>
      <c r="CK509" s="34">
        <v>24.4</v>
      </c>
      <c r="CL509" s="34">
        <v>82.6</v>
      </c>
      <c r="CM509" s="34">
        <v>16</v>
      </c>
      <c r="CN509" s="34">
        <v>1.76</v>
      </c>
      <c r="CO509" s="34">
        <v>12.9</v>
      </c>
      <c r="CP509" s="34">
        <v>2</v>
      </c>
      <c r="CQ509" s="34">
        <v>11.1</v>
      </c>
      <c r="CR509" s="34">
        <v>2.1</v>
      </c>
      <c r="CS509" s="34">
        <v>6.1</v>
      </c>
      <c r="CT509" s="34">
        <v>0.92</v>
      </c>
      <c r="CU509" s="34">
        <v>6.1</v>
      </c>
      <c r="CV509" s="34">
        <v>0.98</v>
      </c>
      <c r="CW509" s="34">
        <f t="shared" si="42"/>
        <v>584.96</v>
      </c>
    </row>
    <row r="510" spans="1:101" ht="14.25" customHeight="1" x14ac:dyDescent="0.35">
      <c r="A510" s="61" t="s">
        <v>533</v>
      </c>
      <c r="B510" s="22" t="s">
        <v>469</v>
      </c>
      <c r="C510" s="61" t="s">
        <v>3066</v>
      </c>
      <c r="D510" s="22" t="s">
        <v>1709</v>
      </c>
      <c r="F510" s="71"/>
      <c r="H510" s="22">
        <v>32.870291999999999</v>
      </c>
      <c r="I510" s="22">
        <v>-107.25044200000001</v>
      </c>
      <c r="J510" s="22" t="s">
        <v>873</v>
      </c>
      <c r="K510" s="22" t="s">
        <v>1306</v>
      </c>
      <c r="L510" s="22" t="s">
        <v>878</v>
      </c>
      <c r="M510" s="61" t="s">
        <v>531</v>
      </c>
      <c r="N510" s="61"/>
      <c r="O510" s="61"/>
      <c r="P510" s="61"/>
      <c r="Q510" s="22" t="s">
        <v>819</v>
      </c>
      <c r="W510" s="34">
        <v>64.2</v>
      </c>
      <c r="X510" s="34">
        <v>0.84</v>
      </c>
      <c r="Y510" s="34">
        <v>16.45</v>
      </c>
      <c r="Z510" s="34">
        <v>2.68</v>
      </c>
      <c r="AA510" s="34">
        <v>8.0000000000000002E-3</v>
      </c>
      <c r="AB510" s="34">
        <v>2.94</v>
      </c>
      <c r="AC510" s="34">
        <v>0.64</v>
      </c>
      <c r="AD510" s="34">
        <v>4.99</v>
      </c>
      <c r="AE510" s="34">
        <v>4.67</v>
      </c>
      <c r="AF510" s="34">
        <v>0.36</v>
      </c>
      <c r="AG510" s="34">
        <v>2.11</v>
      </c>
      <c r="AO510" s="34">
        <f t="shared" si="41"/>
        <v>99.888000000000005</v>
      </c>
      <c r="AV510" s="34">
        <v>2.9</v>
      </c>
      <c r="AW510" s="34" t="s">
        <v>412</v>
      </c>
      <c r="AY510" s="34">
        <v>168</v>
      </c>
      <c r="BA510" s="34" t="s">
        <v>413</v>
      </c>
      <c r="BD510" s="34">
        <v>25</v>
      </c>
      <c r="BE510" s="34">
        <v>20</v>
      </c>
      <c r="BF510" s="34">
        <v>133</v>
      </c>
      <c r="BG510" s="34">
        <v>10</v>
      </c>
      <c r="BH510" s="34">
        <v>25</v>
      </c>
      <c r="BI510" s="34">
        <v>4</v>
      </c>
      <c r="BJ510" s="34">
        <v>13.8</v>
      </c>
      <c r="BN510" s="34" t="s">
        <v>416</v>
      </c>
      <c r="BO510" s="34">
        <v>23</v>
      </c>
      <c r="BP510" s="34" t="s">
        <v>411</v>
      </c>
      <c r="BQ510" s="34">
        <v>8</v>
      </c>
      <c r="BR510" s="34">
        <v>371</v>
      </c>
      <c r="BT510" s="34" t="s">
        <v>421</v>
      </c>
      <c r="BW510" s="34">
        <v>5</v>
      </c>
      <c r="BX510" s="34">
        <v>17</v>
      </c>
      <c r="BY510" s="34">
        <v>3.3</v>
      </c>
      <c r="CA510" s="34">
        <v>35</v>
      </c>
      <c r="CB510" s="34">
        <v>2.2999999999999998</v>
      </c>
      <c r="CC510" s="34">
        <v>9.1999999999999993</v>
      </c>
      <c r="CD510" s="34">
        <v>39</v>
      </c>
      <c r="CF510" s="34">
        <v>59</v>
      </c>
      <c r="CG510" s="34">
        <v>515</v>
      </c>
      <c r="CH510" s="34">
        <v>40</v>
      </c>
      <c r="CI510" s="34">
        <v>31.1</v>
      </c>
      <c r="CJ510" s="34">
        <v>104</v>
      </c>
      <c r="CK510" s="34">
        <v>8.7100000000000009</v>
      </c>
      <c r="CL510" s="34">
        <v>32.299999999999997</v>
      </c>
      <c r="CM510" s="34">
        <v>7.4</v>
      </c>
      <c r="CN510" s="34">
        <v>0.79</v>
      </c>
      <c r="CO510" s="34">
        <v>7.6</v>
      </c>
      <c r="CP510" s="34">
        <v>1.6</v>
      </c>
      <c r="CQ510" s="34">
        <v>9.6999999999999993</v>
      </c>
      <c r="CR510" s="34">
        <v>2.1</v>
      </c>
      <c r="CS510" s="34">
        <v>6.3</v>
      </c>
      <c r="CT510" s="34">
        <v>1.02</v>
      </c>
      <c r="CU510" s="34">
        <v>7.7</v>
      </c>
      <c r="CV510" s="34">
        <v>1.39</v>
      </c>
      <c r="CW510" s="34">
        <f t="shared" si="42"/>
        <v>221.70999999999998</v>
      </c>
    </row>
    <row r="511" spans="1:101" ht="14.25" customHeight="1" x14ac:dyDescent="0.35">
      <c r="A511" s="61" t="s">
        <v>534</v>
      </c>
      <c r="B511" s="22" t="s">
        <v>469</v>
      </c>
      <c r="C511" s="61" t="s">
        <v>3066</v>
      </c>
      <c r="D511" s="22" t="s">
        <v>1709</v>
      </c>
      <c r="F511" s="71"/>
      <c r="H511" s="22">
        <v>32.878408999999998</v>
      </c>
      <c r="I511" s="22">
        <v>-107.2549111</v>
      </c>
      <c r="J511" s="22" t="s">
        <v>873</v>
      </c>
      <c r="K511" s="22" t="s">
        <v>1306</v>
      </c>
      <c r="L511" s="22" t="s">
        <v>878</v>
      </c>
      <c r="M511" s="22" t="s">
        <v>535</v>
      </c>
      <c r="Q511" s="22" t="s">
        <v>819</v>
      </c>
      <c r="W511" s="34">
        <v>76.150000000000006</v>
      </c>
      <c r="X511" s="34">
        <v>0.04</v>
      </c>
      <c r="Y511" s="34">
        <v>12.89</v>
      </c>
      <c r="Z511" s="34">
        <v>0.57999999999999996</v>
      </c>
      <c r="AA511" s="34">
        <v>7.0000000000000001E-3</v>
      </c>
      <c r="AB511" s="34">
        <v>0.13</v>
      </c>
      <c r="AC511" s="34">
        <v>0.36</v>
      </c>
      <c r="AD511" s="34">
        <v>2.08</v>
      </c>
      <c r="AE511" s="34">
        <v>7.63</v>
      </c>
      <c r="AF511" s="34" t="s">
        <v>476</v>
      </c>
      <c r="AG511" s="34">
        <v>0.66</v>
      </c>
      <c r="AO511" s="34">
        <f t="shared" si="41"/>
        <v>100.527</v>
      </c>
      <c r="AV511" s="34" t="s">
        <v>421</v>
      </c>
      <c r="AW511" s="34" t="s">
        <v>412</v>
      </c>
      <c r="AY511" s="34">
        <v>182</v>
      </c>
      <c r="BA511" s="34" t="s">
        <v>413</v>
      </c>
      <c r="BD511" s="34">
        <v>21</v>
      </c>
      <c r="BE511" s="34" t="s">
        <v>411</v>
      </c>
      <c r="BF511" s="34">
        <v>7.4</v>
      </c>
      <c r="BG511" s="34" t="s">
        <v>471</v>
      </c>
      <c r="BH511" s="34">
        <v>17</v>
      </c>
      <c r="BI511" s="34">
        <v>2</v>
      </c>
      <c r="BJ511" s="34">
        <v>1.2</v>
      </c>
      <c r="BN511" s="34" t="s">
        <v>416</v>
      </c>
      <c r="BO511" s="34">
        <v>15</v>
      </c>
      <c r="BP511" s="34" t="s">
        <v>411</v>
      </c>
      <c r="BQ511" s="34">
        <v>66</v>
      </c>
      <c r="BR511" s="34">
        <v>449</v>
      </c>
      <c r="BT511" s="34" t="s">
        <v>421</v>
      </c>
      <c r="BW511" s="34" t="s">
        <v>420</v>
      </c>
      <c r="BX511" s="34">
        <v>29</v>
      </c>
      <c r="BY511" s="34">
        <v>3.3</v>
      </c>
      <c r="CA511" s="34">
        <v>10.199999999999999</v>
      </c>
      <c r="CB511" s="34">
        <v>1.9</v>
      </c>
      <c r="CC511" s="34">
        <v>8</v>
      </c>
      <c r="CD511" s="34" t="s">
        <v>412</v>
      </c>
      <c r="CF511" s="34">
        <v>33</v>
      </c>
      <c r="CG511" s="34">
        <v>25</v>
      </c>
      <c r="CH511" s="34" t="s">
        <v>472</v>
      </c>
      <c r="CI511" s="34">
        <v>5.9</v>
      </c>
      <c r="CJ511" s="34">
        <v>12.9</v>
      </c>
      <c r="CK511" s="34">
        <v>1.48</v>
      </c>
      <c r="CL511" s="34">
        <v>5.8</v>
      </c>
      <c r="CM511" s="34">
        <v>2.1</v>
      </c>
      <c r="CN511" s="34">
        <v>0.46</v>
      </c>
      <c r="CO511" s="34">
        <v>3.2</v>
      </c>
      <c r="CP511" s="34">
        <v>0.9</v>
      </c>
      <c r="CQ511" s="34">
        <v>6.7</v>
      </c>
      <c r="CR511" s="34">
        <v>1.5</v>
      </c>
      <c r="CS511" s="34">
        <v>4.8</v>
      </c>
      <c r="CT511" s="34">
        <v>0.71</v>
      </c>
      <c r="CU511" s="34">
        <v>4.5</v>
      </c>
      <c r="CV511" s="34">
        <v>0.71</v>
      </c>
      <c r="CW511" s="34">
        <f t="shared" si="42"/>
        <v>51.660000000000004</v>
      </c>
    </row>
    <row r="512" spans="1:101" ht="14.25" customHeight="1" x14ac:dyDescent="0.35">
      <c r="A512" s="61" t="s">
        <v>536</v>
      </c>
      <c r="B512" s="22" t="s">
        <v>469</v>
      </c>
      <c r="C512" s="61" t="s">
        <v>3066</v>
      </c>
      <c r="D512" s="22" t="s">
        <v>1709</v>
      </c>
      <c r="F512" s="71"/>
      <c r="H512" s="22">
        <v>32.878408999999998</v>
      </c>
      <c r="I512" s="22">
        <v>-107.2549111</v>
      </c>
      <c r="J512" s="22" t="s">
        <v>873</v>
      </c>
      <c r="K512" s="22" t="s">
        <v>1306</v>
      </c>
      <c r="L512" s="22" t="s">
        <v>878</v>
      </c>
      <c r="M512" s="22" t="s">
        <v>537</v>
      </c>
      <c r="Q512" s="22" t="s">
        <v>819</v>
      </c>
      <c r="W512" s="34">
        <v>72.55</v>
      </c>
      <c r="X512" s="34">
        <v>0.08</v>
      </c>
      <c r="Y512" s="34">
        <v>12.06</v>
      </c>
      <c r="Z512" s="34">
        <v>0.94</v>
      </c>
      <c r="AA512" s="34">
        <v>3.5999999999999997E-2</v>
      </c>
      <c r="AB512" s="34">
        <v>0.36</v>
      </c>
      <c r="AC512" s="34">
        <v>3.05</v>
      </c>
      <c r="AD512" s="34">
        <v>2.36</v>
      </c>
      <c r="AE512" s="34">
        <v>6.01</v>
      </c>
      <c r="AF512" s="34" t="s">
        <v>476</v>
      </c>
      <c r="AG512" s="34">
        <v>3.18</v>
      </c>
      <c r="AO512" s="34">
        <f t="shared" si="41"/>
        <v>100.626</v>
      </c>
      <c r="AV512" s="34" t="s">
        <v>421</v>
      </c>
      <c r="AW512" s="34" t="s">
        <v>412</v>
      </c>
      <c r="AY512" s="34">
        <v>231</v>
      </c>
      <c r="BA512" s="34">
        <v>0.4</v>
      </c>
      <c r="BD512" s="34">
        <v>18</v>
      </c>
      <c r="BE512" s="34" t="s">
        <v>411</v>
      </c>
      <c r="BF512" s="34">
        <v>5.7</v>
      </c>
      <c r="BG512" s="34">
        <v>40</v>
      </c>
      <c r="BH512" s="34">
        <v>17</v>
      </c>
      <c r="BI512" s="34">
        <v>2</v>
      </c>
      <c r="BJ512" s="34">
        <v>1.9</v>
      </c>
      <c r="BN512" s="34" t="s">
        <v>416</v>
      </c>
      <c r="BO512" s="34">
        <v>22</v>
      </c>
      <c r="BP512" s="34" t="s">
        <v>411</v>
      </c>
      <c r="BQ512" s="34">
        <v>84</v>
      </c>
      <c r="BR512" s="34">
        <v>318</v>
      </c>
      <c r="BT512" s="34" t="s">
        <v>421</v>
      </c>
      <c r="BW512" s="34" t="s">
        <v>420</v>
      </c>
      <c r="BX512" s="34">
        <v>34</v>
      </c>
      <c r="BY512" s="34">
        <v>6.1</v>
      </c>
      <c r="CA512" s="34">
        <v>16.7</v>
      </c>
      <c r="CB512" s="34">
        <v>1.5</v>
      </c>
      <c r="CC512" s="34">
        <v>11.3</v>
      </c>
      <c r="CD512" s="34" t="s">
        <v>412</v>
      </c>
      <c r="CF512" s="34">
        <v>54</v>
      </c>
      <c r="CG512" s="34">
        <v>48</v>
      </c>
      <c r="CH512" s="34">
        <v>40</v>
      </c>
      <c r="CI512" s="34">
        <v>9.1999999999999993</v>
      </c>
      <c r="CJ512" s="34">
        <v>20.5</v>
      </c>
      <c r="CK512" s="34">
        <v>2.5499999999999998</v>
      </c>
      <c r="CL512" s="34">
        <v>10.4</v>
      </c>
      <c r="CM512" s="34">
        <v>3.9</v>
      </c>
      <c r="CN512" s="34">
        <v>0.68</v>
      </c>
      <c r="CO512" s="34">
        <v>5.9</v>
      </c>
      <c r="CP512" s="34">
        <v>1.7</v>
      </c>
      <c r="CQ512" s="34">
        <v>13</v>
      </c>
      <c r="CR512" s="34">
        <v>2.8</v>
      </c>
      <c r="CS512" s="34">
        <v>8.8000000000000007</v>
      </c>
      <c r="CT512" s="34">
        <v>1.32</v>
      </c>
      <c r="CU512" s="34">
        <v>8.4</v>
      </c>
      <c r="CV512" s="34">
        <v>1.26</v>
      </c>
      <c r="CW512" s="34">
        <f t="shared" si="42"/>
        <v>90.41</v>
      </c>
    </row>
    <row r="513" spans="1:101" ht="14.25" customHeight="1" x14ac:dyDescent="0.35">
      <c r="A513" s="61" t="s">
        <v>538</v>
      </c>
      <c r="B513" s="22" t="s">
        <v>469</v>
      </c>
      <c r="C513" s="61" t="s">
        <v>3066</v>
      </c>
      <c r="D513" s="22" t="s">
        <v>1709</v>
      </c>
      <c r="F513" s="71"/>
      <c r="H513" s="22">
        <v>32.878627999999999</v>
      </c>
      <c r="I513" s="22">
        <v>-107.254767</v>
      </c>
      <c r="J513" s="22" t="s">
        <v>873</v>
      </c>
      <c r="K513" s="22" t="s">
        <v>1306</v>
      </c>
      <c r="L513" s="22" t="s">
        <v>878</v>
      </c>
      <c r="M513" s="22" t="s">
        <v>539</v>
      </c>
      <c r="Q513" s="22" t="s">
        <v>819</v>
      </c>
      <c r="W513" s="34">
        <v>47.68</v>
      </c>
      <c r="X513" s="34">
        <v>1.03</v>
      </c>
      <c r="Y513" s="34">
        <v>16.100000000000001</v>
      </c>
      <c r="Z513" s="34">
        <v>7.9</v>
      </c>
      <c r="AA513" s="34">
        <v>9.0999999999999998E-2</v>
      </c>
      <c r="AB513" s="34">
        <v>4.8499999999999996</v>
      </c>
      <c r="AC513" s="34">
        <v>4.8</v>
      </c>
      <c r="AD513" s="34" t="s">
        <v>415</v>
      </c>
      <c r="AE513" s="34">
        <v>9.5399999999999991</v>
      </c>
      <c r="AF513" s="34">
        <v>4.2000000000000003E-2</v>
      </c>
      <c r="AG513" s="34">
        <v>7.24</v>
      </c>
      <c r="AO513" s="34">
        <f t="shared" si="41"/>
        <v>99.272999999999982</v>
      </c>
      <c r="AV513" s="34">
        <v>2.2999999999999998</v>
      </c>
      <c r="AW513" s="34">
        <v>17</v>
      </c>
      <c r="AY513" s="34">
        <v>419</v>
      </c>
      <c r="BA513" s="34">
        <v>5.5</v>
      </c>
      <c r="BD513" s="34">
        <v>20</v>
      </c>
      <c r="BE513" s="34" t="s">
        <v>411</v>
      </c>
      <c r="BF513" s="34">
        <v>1.9</v>
      </c>
      <c r="BG513" s="34">
        <v>20</v>
      </c>
      <c r="BH513" s="34">
        <v>28</v>
      </c>
      <c r="BI513" s="34">
        <v>5</v>
      </c>
      <c r="BJ513" s="34">
        <v>7.2</v>
      </c>
      <c r="BN513" s="34" t="s">
        <v>416</v>
      </c>
      <c r="BO513" s="34">
        <v>77</v>
      </c>
      <c r="BP513" s="34" t="s">
        <v>411</v>
      </c>
      <c r="BQ513" s="34">
        <v>1380</v>
      </c>
      <c r="BR513" s="34">
        <v>307</v>
      </c>
      <c r="BT513" s="34">
        <v>0.5</v>
      </c>
      <c r="BW513" s="34">
        <v>11</v>
      </c>
      <c r="BX513" s="34">
        <v>28</v>
      </c>
      <c r="BY513" s="34">
        <v>2.7</v>
      </c>
      <c r="CA513" s="34" t="s">
        <v>540</v>
      </c>
      <c r="CB513" s="34">
        <v>1.8</v>
      </c>
      <c r="CC513" s="34">
        <v>397</v>
      </c>
      <c r="CD513" s="34">
        <v>244</v>
      </c>
      <c r="CF513" s="34" t="s">
        <v>424</v>
      </c>
      <c r="CG513" s="34">
        <v>248</v>
      </c>
      <c r="CH513" s="34">
        <v>540</v>
      </c>
      <c r="CI513" s="34">
        <v>23.7</v>
      </c>
      <c r="CJ513" s="34">
        <v>64.5</v>
      </c>
      <c r="CK513" s="34">
        <v>10.199999999999999</v>
      </c>
      <c r="CL513" s="34">
        <v>50.2</v>
      </c>
      <c r="CM513" s="34">
        <v>30.6</v>
      </c>
      <c r="CN513" s="34">
        <v>5.22</v>
      </c>
      <c r="CO513" s="34">
        <v>64.400000000000006</v>
      </c>
      <c r="CP513" s="34">
        <v>18.600000000000001</v>
      </c>
      <c r="CQ513" s="34">
        <v>156</v>
      </c>
      <c r="CR513" s="34">
        <v>37</v>
      </c>
      <c r="CS513" s="34">
        <v>122</v>
      </c>
      <c r="CT513" s="34">
        <v>19.7</v>
      </c>
      <c r="CU513" s="34">
        <v>132</v>
      </c>
      <c r="CV513" s="34">
        <v>21.3</v>
      </c>
      <c r="CW513" s="34">
        <f t="shared" si="42"/>
        <v>755.42000000000007</v>
      </c>
    </row>
    <row r="514" spans="1:101" ht="14.25" customHeight="1" x14ac:dyDescent="0.35">
      <c r="A514" s="61" t="s">
        <v>541</v>
      </c>
      <c r="B514" s="22" t="s">
        <v>469</v>
      </c>
      <c r="C514" s="61" t="s">
        <v>3066</v>
      </c>
      <c r="D514" s="22" t="s">
        <v>1709</v>
      </c>
      <c r="F514" s="71"/>
      <c r="H514" s="22">
        <v>32.871527899999997</v>
      </c>
      <c r="I514" s="22">
        <v>-107.2499282</v>
      </c>
      <c r="J514" s="22" t="s">
        <v>873</v>
      </c>
      <c r="K514" s="22" t="s">
        <v>1306</v>
      </c>
      <c r="L514" s="22" t="s">
        <v>878</v>
      </c>
      <c r="M514" s="22" t="s">
        <v>542</v>
      </c>
      <c r="Q514" s="22" t="s">
        <v>819</v>
      </c>
      <c r="W514" s="34">
        <v>63.84</v>
      </c>
      <c r="X514" s="34">
        <v>0.33</v>
      </c>
      <c r="Y514" s="34">
        <v>16.63</v>
      </c>
      <c r="Z514" s="34">
        <v>4.01</v>
      </c>
      <c r="AA514" s="34">
        <v>3.0000000000000001E-3</v>
      </c>
      <c r="AB514" s="34">
        <v>0.67</v>
      </c>
      <c r="AC514" s="34">
        <v>0.4</v>
      </c>
      <c r="AD514" s="34">
        <v>0.2</v>
      </c>
      <c r="AE514" s="34">
        <v>12.39</v>
      </c>
      <c r="AF514" s="34">
        <v>1.2999999999999999E-2</v>
      </c>
      <c r="AG514" s="34">
        <v>1.52</v>
      </c>
      <c r="AO514" s="34">
        <f t="shared" si="41"/>
        <v>100.00600000000001</v>
      </c>
      <c r="AV514" s="34">
        <v>2.2000000000000002</v>
      </c>
      <c r="AW514" s="34">
        <v>12</v>
      </c>
      <c r="AY514" s="34">
        <v>437</v>
      </c>
      <c r="BA514" s="34">
        <v>2.9</v>
      </c>
      <c r="BD514" s="34">
        <v>8</v>
      </c>
      <c r="BE514" s="34" t="s">
        <v>411</v>
      </c>
      <c r="BF514" s="34">
        <v>139</v>
      </c>
      <c r="BG514" s="34">
        <v>20</v>
      </c>
      <c r="BH514" s="34">
        <v>20</v>
      </c>
      <c r="BI514" s="34">
        <v>3</v>
      </c>
      <c r="BJ514" s="34">
        <v>8.4</v>
      </c>
      <c r="BN514" s="34" t="s">
        <v>416</v>
      </c>
      <c r="BO514" s="34">
        <v>20</v>
      </c>
      <c r="BP514" s="34" t="s">
        <v>411</v>
      </c>
      <c r="BQ514" s="34">
        <v>36</v>
      </c>
      <c r="BR514" s="34">
        <v>534</v>
      </c>
      <c r="BT514" s="34">
        <v>0.5</v>
      </c>
      <c r="BW514" s="34">
        <v>6</v>
      </c>
      <c r="BX514" s="34">
        <v>21</v>
      </c>
      <c r="BY514" s="34">
        <v>3.7</v>
      </c>
      <c r="CA514" s="34">
        <v>1080</v>
      </c>
      <c r="CB514" s="34">
        <v>3.1</v>
      </c>
      <c r="CC514" s="34">
        <v>38.799999999999997</v>
      </c>
      <c r="CD514" s="34">
        <v>63</v>
      </c>
      <c r="CF514" s="34">
        <v>359</v>
      </c>
      <c r="CG514" s="34">
        <v>310</v>
      </c>
      <c r="CH514" s="34">
        <v>50</v>
      </c>
      <c r="CI514" s="34">
        <v>34.200000000000003</v>
      </c>
      <c r="CJ514" s="34">
        <v>80.2</v>
      </c>
      <c r="CK514" s="34">
        <v>10.199999999999999</v>
      </c>
      <c r="CL514" s="34">
        <v>43.3</v>
      </c>
      <c r="CM514" s="34">
        <v>17.2</v>
      </c>
      <c r="CN514" s="34">
        <v>2.41</v>
      </c>
      <c r="CO514" s="34">
        <v>27.7</v>
      </c>
      <c r="CP514" s="34">
        <v>7</v>
      </c>
      <c r="CQ514" s="34">
        <v>54.4</v>
      </c>
      <c r="CR514" s="34">
        <v>12.6</v>
      </c>
      <c r="CS514" s="34">
        <v>41.2</v>
      </c>
      <c r="CT514" s="34">
        <v>6.44</v>
      </c>
      <c r="CU514" s="34">
        <v>42.5</v>
      </c>
      <c r="CV514" s="34">
        <v>6.7</v>
      </c>
      <c r="CW514" s="34">
        <f t="shared" si="42"/>
        <v>386.04999999999995</v>
      </c>
    </row>
    <row r="515" spans="1:101" ht="14.25" customHeight="1" x14ac:dyDescent="0.35">
      <c r="A515" s="61" t="s">
        <v>543</v>
      </c>
      <c r="B515" s="22" t="s">
        <v>469</v>
      </c>
      <c r="C515" s="61" t="s">
        <v>3066</v>
      </c>
      <c r="D515" s="22" t="s">
        <v>1709</v>
      </c>
      <c r="F515" s="71"/>
      <c r="H515" s="22">
        <v>32.869474799999999</v>
      </c>
      <c r="I515" s="22">
        <v>-107.2507633</v>
      </c>
      <c r="J515" s="22" t="s">
        <v>873</v>
      </c>
      <c r="K515" s="22" t="s">
        <v>1306</v>
      </c>
      <c r="L515" s="22" t="s">
        <v>878</v>
      </c>
      <c r="M515" s="22" t="s">
        <v>544</v>
      </c>
      <c r="Q515" s="22" t="s">
        <v>819</v>
      </c>
      <c r="W515" s="34">
        <v>52.95</v>
      </c>
      <c r="X515" s="34">
        <v>0.27</v>
      </c>
      <c r="Y515" s="34">
        <v>14.61</v>
      </c>
      <c r="Z515" s="34">
        <v>3.91</v>
      </c>
      <c r="AA515" s="34">
        <v>0.01</v>
      </c>
      <c r="AB515" s="34">
        <v>2.46</v>
      </c>
      <c r="AC515" s="34">
        <v>7.21</v>
      </c>
      <c r="AD515" s="34" t="s">
        <v>415</v>
      </c>
      <c r="AE515" s="34">
        <v>11</v>
      </c>
      <c r="AF515" s="34">
        <v>7.0000000000000001E-3</v>
      </c>
      <c r="AG515" s="34">
        <v>2.2000000000000002</v>
      </c>
      <c r="AO515" s="34">
        <f t="shared" si="41"/>
        <v>94.62700000000001</v>
      </c>
      <c r="AV515" s="34">
        <v>0.7</v>
      </c>
      <c r="AW515" s="34">
        <v>39</v>
      </c>
      <c r="AY515" s="34">
        <v>406</v>
      </c>
      <c r="BA515" s="34">
        <v>2.5</v>
      </c>
      <c r="BD515" s="34">
        <v>8</v>
      </c>
      <c r="BE515" s="34" t="s">
        <v>411</v>
      </c>
      <c r="BF515" s="34">
        <v>109</v>
      </c>
      <c r="BG515" s="34" t="s">
        <v>471</v>
      </c>
      <c r="BH515" s="34">
        <v>18</v>
      </c>
      <c r="BI515" s="34">
        <v>5</v>
      </c>
      <c r="BJ515" s="34">
        <v>2.8</v>
      </c>
      <c r="BN515" s="34" t="s">
        <v>416</v>
      </c>
      <c r="BO515" s="34">
        <v>14</v>
      </c>
      <c r="BP515" s="34" t="s">
        <v>411</v>
      </c>
      <c r="BQ515" s="34">
        <v>116</v>
      </c>
      <c r="BR515" s="34">
        <v>476</v>
      </c>
      <c r="BT515" s="34" t="s">
        <v>421</v>
      </c>
      <c r="BW515" s="34">
        <v>3</v>
      </c>
      <c r="BX515" s="34">
        <v>192</v>
      </c>
      <c r="BY515" s="34">
        <v>2.1</v>
      </c>
      <c r="CA515" s="34">
        <v>338</v>
      </c>
      <c r="CB515" s="34">
        <v>2.8</v>
      </c>
      <c r="CC515" s="34">
        <v>218</v>
      </c>
      <c r="CD515" s="34">
        <v>34</v>
      </c>
      <c r="CF515" s="34" t="s">
        <v>424</v>
      </c>
      <c r="CG515" s="34">
        <v>73</v>
      </c>
      <c r="CH515" s="34" t="s">
        <v>472</v>
      </c>
      <c r="CI515" s="34">
        <v>35.799999999999997</v>
      </c>
      <c r="CJ515" s="34">
        <v>109</v>
      </c>
      <c r="CK515" s="34">
        <v>18.7</v>
      </c>
      <c r="CL515" s="34">
        <v>94.2</v>
      </c>
      <c r="CM515" s="34">
        <v>52.9</v>
      </c>
      <c r="CN515" s="34">
        <v>8.75</v>
      </c>
      <c r="CO515" s="34">
        <v>89.2</v>
      </c>
      <c r="CP515" s="34">
        <v>22.9</v>
      </c>
      <c r="CQ515" s="34">
        <v>179</v>
      </c>
      <c r="CR515" s="34">
        <v>41.8</v>
      </c>
      <c r="CS515" s="34">
        <v>131</v>
      </c>
      <c r="CT515" s="34">
        <v>19.600000000000001</v>
      </c>
      <c r="CU515" s="34">
        <v>120</v>
      </c>
      <c r="CV515" s="34">
        <v>17.2</v>
      </c>
      <c r="CW515" s="34">
        <f t="shared" si="42"/>
        <v>940.05</v>
      </c>
    </row>
    <row r="516" spans="1:101" ht="14.25" customHeight="1" x14ac:dyDescent="0.35">
      <c r="A516" s="61" t="s">
        <v>545</v>
      </c>
      <c r="B516" s="22" t="s">
        <v>469</v>
      </c>
      <c r="C516" s="61" t="s">
        <v>3066</v>
      </c>
      <c r="D516" s="22" t="s">
        <v>1709</v>
      </c>
      <c r="F516" s="71"/>
      <c r="H516" s="22">
        <v>32.862414700000002</v>
      </c>
      <c r="I516" s="22">
        <v>-107.2562156</v>
      </c>
      <c r="J516" s="22" t="s">
        <v>873</v>
      </c>
      <c r="K516" s="22" t="s">
        <v>1306</v>
      </c>
      <c r="L516" s="22" t="s">
        <v>878</v>
      </c>
      <c r="M516" s="22" t="s">
        <v>546</v>
      </c>
      <c r="Q516" s="22" t="s">
        <v>819</v>
      </c>
      <c r="W516" s="34">
        <v>66</v>
      </c>
      <c r="X516" s="34">
        <v>0.48</v>
      </c>
      <c r="Y516" s="34">
        <v>15.14</v>
      </c>
      <c r="Z516" s="34">
        <v>3.21</v>
      </c>
      <c r="AA516" s="34">
        <v>3.9E-2</v>
      </c>
      <c r="AB516" s="34">
        <v>2.7</v>
      </c>
      <c r="AC516" s="34">
        <v>0.14000000000000001</v>
      </c>
      <c r="AD516" s="34" t="s">
        <v>415</v>
      </c>
      <c r="AE516" s="34">
        <v>11.45</v>
      </c>
      <c r="AF516" s="34">
        <v>4.0000000000000001E-3</v>
      </c>
      <c r="AG516" s="34">
        <v>1.8</v>
      </c>
      <c r="AO516" s="34">
        <f t="shared" si="41"/>
        <v>100.96300000000001</v>
      </c>
      <c r="AV516" s="34" t="s">
        <v>421</v>
      </c>
      <c r="AW516" s="34">
        <v>19</v>
      </c>
      <c r="AY516" s="34">
        <v>476</v>
      </c>
      <c r="BA516" s="34" t="s">
        <v>413</v>
      </c>
      <c r="BD516" s="34">
        <v>19</v>
      </c>
      <c r="BE516" s="34" t="s">
        <v>411</v>
      </c>
      <c r="BF516" s="34">
        <v>1.4</v>
      </c>
      <c r="BG516" s="34">
        <v>30</v>
      </c>
      <c r="BH516" s="34">
        <v>18</v>
      </c>
      <c r="BI516" s="34">
        <v>2</v>
      </c>
      <c r="BJ516" s="34">
        <v>1</v>
      </c>
      <c r="BN516" s="34" t="s">
        <v>416</v>
      </c>
      <c r="BO516" s="34">
        <v>54</v>
      </c>
      <c r="BP516" s="34" t="s">
        <v>411</v>
      </c>
      <c r="BQ516" s="34">
        <v>115</v>
      </c>
      <c r="BR516" s="34">
        <v>380</v>
      </c>
      <c r="BT516" s="34">
        <v>1.2</v>
      </c>
      <c r="BW516" s="34">
        <v>6</v>
      </c>
      <c r="BX516" s="34">
        <v>13</v>
      </c>
      <c r="BY516" s="34">
        <v>3.3</v>
      </c>
      <c r="CA516" s="34">
        <v>750</v>
      </c>
      <c r="CB516" s="34">
        <v>1.8</v>
      </c>
      <c r="CC516" s="34">
        <v>161</v>
      </c>
      <c r="CD516" s="34">
        <v>29</v>
      </c>
      <c r="CF516" s="34">
        <v>157</v>
      </c>
      <c r="CG516" s="34">
        <v>51</v>
      </c>
      <c r="CH516" s="34">
        <v>40</v>
      </c>
      <c r="CI516" s="34">
        <v>49.4</v>
      </c>
      <c r="CJ516" s="34">
        <v>179</v>
      </c>
      <c r="CK516" s="34">
        <v>22</v>
      </c>
      <c r="CL516" s="34">
        <v>84.6</v>
      </c>
      <c r="CM516" s="34">
        <v>21.3</v>
      </c>
      <c r="CN516" s="34">
        <v>3.27</v>
      </c>
      <c r="CO516" s="34">
        <v>20.100000000000001</v>
      </c>
      <c r="CP516" s="34">
        <v>4</v>
      </c>
      <c r="CQ516" s="34">
        <v>26.9</v>
      </c>
      <c r="CR516" s="34">
        <v>5.9</v>
      </c>
      <c r="CS516" s="34">
        <v>19.600000000000001</v>
      </c>
      <c r="CT516" s="34">
        <v>3.35</v>
      </c>
      <c r="CU516" s="34">
        <v>25.2</v>
      </c>
      <c r="CV516" s="34">
        <v>4.54</v>
      </c>
      <c r="CW516" s="34">
        <f t="shared" si="42"/>
        <v>469.16</v>
      </c>
    </row>
    <row r="517" spans="1:101" ht="14.25" customHeight="1" x14ac:dyDescent="0.35">
      <c r="A517" s="61" t="s">
        <v>547</v>
      </c>
      <c r="B517" s="22" t="s">
        <v>469</v>
      </c>
      <c r="C517" s="61" t="s">
        <v>3066</v>
      </c>
      <c r="D517" s="22" t="s">
        <v>1709</v>
      </c>
      <c r="F517" s="71"/>
      <c r="H517" s="22">
        <v>32.862414700000002</v>
      </c>
      <c r="I517" s="22">
        <v>-107.2562156</v>
      </c>
      <c r="J517" s="22" t="s">
        <v>873</v>
      </c>
      <c r="K517" s="22" t="s">
        <v>1306</v>
      </c>
      <c r="L517" s="22" t="s">
        <v>878</v>
      </c>
      <c r="M517" s="22" t="s">
        <v>548</v>
      </c>
      <c r="Q517" s="22" t="s">
        <v>819</v>
      </c>
      <c r="W517" s="34">
        <v>63</v>
      </c>
      <c r="X517" s="34">
        <v>0.46</v>
      </c>
      <c r="Y517" s="34">
        <v>16.36</v>
      </c>
      <c r="Z517" s="34">
        <v>3.47</v>
      </c>
      <c r="AA517" s="34">
        <v>4.4999999999999998E-2</v>
      </c>
      <c r="AB517" s="34">
        <v>2.68</v>
      </c>
      <c r="AC517" s="34">
        <v>0.1</v>
      </c>
      <c r="AD517" s="34" t="s">
        <v>415</v>
      </c>
      <c r="AE517" s="34">
        <v>12.3</v>
      </c>
      <c r="AF517" s="34">
        <v>4.0000000000000001E-3</v>
      </c>
      <c r="AG517" s="34">
        <v>1.8</v>
      </c>
      <c r="AO517" s="34">
        <f t="shared" si="41"/>
        <v>100.21899999999999</v>
      </c>
      <c r="AV517" s="34" t="s">
        <v>421</v>
      </c>
      <c r="AW517" s="34">
        <v>14</v>
      </c>
      <c r="AY517" s="34">
        <v>453</v>
      </c>
      <c r="BA517" s="34" t="s">
        <v>413</v>
      </c>
      <c r="BD517" s="34">
        <v>13</v>
      </c>
      <c r="BE517" s="34" t="s">
        <v>411</v>
      </c>
      <c r="BF517" s="34">
        <v>2</v>
      </c>
      <c r="BG517" s="34" t="s">
        <v>471</v>
      </c>
      <c r="BH517" s="34">
        <v>17</v>
      </c>
      <c r="BI517" s="34">
        <v>2</v>
      </c>
      <c r="BJ517" s="34">
        <v>0.8</v>
      </c>
      <c r="BN517" s="34" t="s">
        <v>416</v>
      </c>
      <c r="BO517" s="34">
        <v>39</v>
      </c>
      <c r="BP517" s="34" t="s">
        <v>411</v>
      </c>
      <c r="BQ517" s="34">
        <v>54</v>
      </c>
      <c r="BR517" s="34">
        <v>392</v>
      </c>
      <c r="BT517" s="34">
        <v>1.3</v>
      </c>
      <c r="BW517" s="34">
        <v>7</v>
      </c>
      <c r="BX517" s="34">
        <v>11</v>
      </c>
      <c r="BY517" s="34">
        <v>2.9</v>
      </c>
      <c r="CA517" s="34">
        <v>279</v>
      </c>
      <c r="CB517" s="34">
        <v>1.6</v>
      </c>
      <c r="CC517" s="34">
        <v>63.3</v>
      </c>
      <c r="CD517" s="34">
        <v>24</v>
      </c>
      <c r="CF517" s="34">
        <v>79</v>
      </c>
      <c r="CG517" s="34">
        <v>52</v>
      </c>
      <c r="CH517" s="34">
        <v>40</v>
      </c>
      <c r="CI517" s="34">
        <v>18.899999999999999</v>
      </c>
      <c r="CJ517" s="34">
        <v>81.400000000000006</v>
      </c>
      <c r="CK517" s="34">
        <v>10.9</v>
      </c>
      <c r="CL517" s="34">
        <v>42.4</v>
      </c>
      <c r="CM517" s="34">
        <v>10.5</v>
      </c>
      <c r="CN517" s="34">
        <v>1.59</v>
      </c>
      <c r="CO517" s="34">
        <v>9.6</v>
      </c>
      <c r="CP517" s="34">
        <v>2</v>
      </c>
      <c r="CQ517" s="34">
        <v>13.9</v>
      </c>
      <c r="CR517" s="34">
        <v>3.1</v>
      </c>
      <c r="CS517" s="34">
        <v>10.4</v>
      </c>
      <c r="CT517" s="34">
        <v>1.8</v>
      </c>
      <c r="CU517" s="34">
        <v>13.9</v>
      </c>
      <c r="CV517" s="34">
        <v>2.66</v>
      </c>
      <c r="CW517" s="34">
        <f t="shared" si="42"/>
        <v>223.05000000000004</v>
      </c>
    </row>
    <row r="518" spans="1:101" ht="14.25" customHeight="1" x14ac:dyDescent="0.35">
      <c r="A518" s="61" t="s">
        <v>549</v>
      </c>
      <c r="B518" s="22" t="s">
        <v>469</v>
      </c>
      <c r="C518" s="61" t="s">
        <v>3066</v>
      </c>
      <c r="D518" s="22" t="s">
        <v>1709</v>
      </c>
      <c r="F518" s="71"/>
      <c r="H518" s="22">
        <v>32.862414700000002</v>
      </c>
      <c r="I518" s="22">
        <v>-107.2562156</v>
      </c>
      <c r="J518" s="22" t="s">
        <v>873</v>
      </c>
      <c r="K518" s="22" t="s">
        <v>1306</v>
      </c>
      <c r="L518" s="22" t="s">
        <v>878</v>
      </c>
      <c r="M518" s="22" t="s">
        <v>550</v>
      </c>
      <c r="Q518" s="22" t="s">
        <v>819</v>
      </c>
      <c r="W518" s="34">
        <v>56.89</v>
      </c>
      <c r="X518" s="34">
        <v>0.67</v>
      </c>
      <c r="Y518" s="34">
        <v>16.829999999999998</v>
      </c>
      <c r="Z518" s="34">
        <v>5.48</v>
      </c>
      <c r="AA518" s="34">
        <v>3.7999999999999999E-2</v>
      </c>
      <c r="AB518" s="34">
        <v>4.9400000000000004</v>
      </c>
      <c r="AC518" s="34">
        <v>0.93</v>
      </c>
      <c r="AD518" s="34">
        <v>1.28</v>
      </c>
      <c r="AE518" s="34">
        <v>8.5500000000000007</v>
      </c>
      <c r="AF518" s="34">
        <v>8.9999999999999993E-3</v>
      </c>
      <c r="AG518" s="34">
        <v>3.51</v>
      </c>
      <c r="AO518" s="34">
        <f t="shared" si="41"/>
        <v>99.12700000000001</v>
      </c>
      <c r="AV518" s="34">
        <v>5</v>
      </c>
      <c r="AW518" s="34">
        <v>11</v>
      </c>
      <c r="AY518" s="34">
        <v>459</v>
      </c>
      <c r="BA518" s="34">
        <v>0.7</v>
      </c>
      <c r="BD518" s="34">
        <v>12</v>
      </c>
      <c r="BE518" s="34" t="s">
        <v>411</v>
      </c>
      <c r="BF518" s="34">
        <v>2.2999999999999998</v>
      </c>
      <c r="BG518" s="34" t="s">
        <v>471</v>
      </c>
      <c r="BH518" s="34">
        <v>26</v>
      </c>
      <c r="BI518" s="34">
        <v>4</v>
      </c>
      <c r="BJ518" s="34">
        <v>16.600000000000001</v>
      </c>
      <c r="BN518" s="34" t="s">
        <v>416</v>
      </c>
      <c r="BO518" s="34">
        <v>39</v>
      </c>
      <c r="BP518" s="34" t="s">
        <v>411</v>
      </c>
      <c r="BQ518" s="34">
        <v>355</v>
      </c>
      <c r="BR518" s="34">
        <v>301</v>
      </c>
      <c r="BT518" s="34">
        <v>1.2</v>
      </c>
      <c r="BW518" s="34">
        <v>10</v>
      </c>
      <c r="BX518" s="34">
        <v>27</v>
      </c>
      <c r="BY518" s="34">
        <v>5</v>
      </c>
      <c r="CA518" s="34">
        <v>543</v>
      </c>
      <c r="CB518" s="34">
        <v>1.5</v>
      </c>
      <c r="CC518" s="34" t="s">
        <v>424</v>
      </c>
      <c r="CD518" s="34">
        <v>50</v>
      </c>
      <c r="CF518" s="34">
        <v>191</v>
      </c>
      <c r="CG518" s="34">
        <v>709</v>
      </c>
      <c r="CH518" s="34">
        <v>50</v>
      </c>
      <c r="CI518" s="34">
        <v>55.1</v>
      </c>
      <c r="CJ518" s="34">
        <v>221</v>
      </c>
      <c r="CK518" s="34">
        <v>35.1</v>
      </c>
      <c r="CL518" s="34">
        <v>139</v>
      </c>
      <c r="CM518" s="34">
        <v>32.6</v>
      </c>
      <c r="CN518" s="34">
        <v>4.67</v>
      </c>
      <c r="CO518" s="34">
        <v>28.3</v>
      </c>
      <c r="CP518" s="34">
        <v>5.0999999999999996</v>
      </c>
      <c r="CQ518" s="34">
        <v>32</v>
      </c>
      <c r="CR518" s="34">
        <v>7</v>
      </c>
      <c r="CS518" s="34">
        <v>22.8</v>
      </c>
      <c r="CT518" s="34">
        <v>3.95</v>
      </c>
      <c r="CU518" s="34">
        <v>30.2</v>
      </c>
      <c r="CV518" s="34">
        <v>5.54</v>
      </c>
      <c r="CW518" s="34">
        <f t="shared" si="42"/>
        <v>622.36000000000013</v>
      </c>
    </row>
    <row r="519" spans="1:101" ht="14.25" customHeight="1" x14ac:dyDescent="0.35">
      <c r="A519" s="22" t="s">
        <v>3493</v>
      </c>
      <c r="B519" s="22" t="s">
        <v>469</v>
      </c>
      <c r="C519" s="61" t="s">
        <v>3066</v>
      </c>
      <c r="D519" s="22" t="s">
        <v>451</v>
      </c>
      <c r="F519" s="71">
        <v>42703</v>
      </c>
      <c r="G519" s="22" t="s">
        <v>1488</v>
      </c>
      <c r="H519" s="22">
        <v>32.880237999999999</v>
      </c>
      <c r="I519" s="22">
        <v>-107.25550200000001</v>
      </c>
      <c r="J519" s="22" t="s">
        <v>873</v>
      </c>
      <c r="K519" s="22" t="s">
        <v>1306</v>
      </c>
      <c r="L519" s="22" t="s">
        <v>878</v>
      </c>
      <c r="M519" s="22" t="s">
        <v>551</v>
      </c>
      <c r="Q519" s="22" t="s">
        <v>819</v>
      </c>
      <c r="W519" s="34">
        <v>72.39</v>
      </c>
      <c r="X519" s="34">
        <v>0.19</v>
      </c>
      <c r="Y519" s="34">
        <v>13.82</v>
      </c>
      <c r="Z519" s="34">
        <v>2.0099999999999998</v>
      </c>
      <c r="AA519" s="34">
        <v>0.04</v>
      </c>
      <c r="AB519" s="34">
        <v>0.61</v>
      </c>
      <c r="AC519" s="34">
        <v>0.71</v>
      </c>
      <c r="AD519" s="34">
        <v>2.98</v>
      </c>
      <c r="AE519" s="34">
        <v>5.93</v>
      </c>
      <c r="AF519" s="34">
        <v>0.06</v>
      </c>
      <c r="AG519" s="34">
        <v>0.63</v>
      </c>
      <c r="AI519" s="34">
        <v>5.0000000000000001E-3</v>
      </c>
      <c r="AM519" s="34">
        <v>0.06</v>
      </c>
      <c r="AN519" s="34">
        <v>0.21986677768526225</v>
      </c>
      <c r="AO519" s="34">
        <f t="shared" si="41"/>
        <v>99.654866777685271</v>
      </c>
      <c r="AV519" s="34" t="s">
        <v>82</v>
      </c>
      <c r="AW519" s="34">
        <v>0.6</v>
      </c>
      <c r="AY519" s="34">
        <v>592</v>
      </c>
      <c r="BA519" s="34">
        <v>0.04</v>
      </c>
      <c r="BC519" s="34" t="s">
        <v>82</v>
      </c>
      <c r="BD519" s="34">
        <v>2</v>
      </c>
      <c r="BE519" s="34">
        <v>20</v>
      </c>
      <c r="BF519" s="34">
        <v>3.8</v>
      </c>
      <c r="BG519" s="34">
        <v>3</v>
      </c>
      <c r="BH519" s="34">
        <v>16.7</v>
      </c>
      <c r="BI519" s="34" t="s">
        <v>83</v>
      </c>
      <c r="BJ519" s="34">
        <v>5.3</v>
      </c>
      <c r="BK519" s="34" t="s">
        <v>145</v>
      </c>
      <c r="BL519" s="34">
        <v>2.7E-2</v>
      </c>
      <c r="BM519" s="34">
        <v>20</v>
      </c>
      <c r="BN519" s="34">
        <v>1</v>
      </c>
      <c r="BO519" s="34">
        <v>17.7</v>
      </c>
      <c r="BP519" s="34">
        <v>4</v>
      </c>
      <c r="BQ519" s="34">
        <v>39</v>
      </c>
      <c r="BR519" s="34">
        <v>319</v>
      </c>
      <c r="BS519" s="34" t="s">
        <v>134</v>
      </c>
      <c r="BT519" s="34" t="s">
        <v>148</v>
      </c>
      <c r="BU519" s="34">
        <v>2.7</v>
      </c>
      <c r="BV519" s="34" t="s">
        <v>124</v>
      </c>
      <c r="BW519" s="34">
        <v>3</v>
      </c>
      <c r="BX519" s="34">
        <v>78.7</v>
      </c>
      <c r="BY519" s="34">
        <v>2.2999999999999998</v>
      </c>
      <c r="BZ519" s="34" t="s">
        <v>120</v>
      </c>
      <c r="CA519" s="34">
        <v>37.700000000000003</v>
      </c>
      <c r="CB519" s="34">
        <v>0.08</v>
      </c>
      <c r="CC519" s="34">
        <v>9.42</v>
      </c>
      <c r="CD519" s="34">
        <v>13</v>
      </c>
      <c r="CE519" s="34">
        <v>2</v>
      </c>
      <c r="CF519" s="34">
        <v>58.4</v>
      </c>
      <c r="CG519" s="34">
        <v>184</v>
      </c>
      <c r="CH519" s="34">
        <v>32</v>
      </c>
      <c r="CI519" s="34">
        <v>61.8</v>
      </c>
      <c r="CJ519" s="34">
        <v>132</v>
      </c>
      <c r="CK519" s="34">
        <v>14.75</v>
      </c>
      <c r="CL519" s="34">
        <v>51.2</v>
      </c>
      <c r="CM519" s="34">
        <v>10.6</v>
      </c>
      <c r="CN519" s="34">
        <v>1.01</v>
      </c>
      <c r="CO519" s="34">
        <v>9.0399999999999991</v>
      </c>
      <c r="CP519" s="34">
        <v>1.58</v>
      </c>
      <c r="CQ519" s="34">
        <v>9.91</v>
      </c>
      <c r="CR519" s="34">
        <v>2.14</v>
      </c>
      <c r="CS519" s="34">
        <v>6.11</v>
      </c>
      <c r="CT519" s="34">
        <v>1.06</v>
      </c>
      <c r="CU519" s="34">
        <v>7.35</v>
      </c>
      <c r="CV519" s="34">
        <v>1.19</v>
      </c>
      <c r="CW519" s="34">
        <v>309.74000000000007</v>
      </c>
    </row>
    <row r="520" spans="1:101" ht="14.25" customHeight="1" x14ac:dyDescent="0.35">
      <c r="A520" s="22" t="s">
        <v>3494</v>
      </c>
      <c r="B520" s="22" t="s">
        <v>469</v>
      </c>
      <c r="C520" s="61" t="s">
        <v>3066</v>
      </c>
      <c r="D520" s="22" t="s">
        <v>451</v>
      </c>
      <c r="F520" s="71">
        <v>42703</v>
      </c>
      <c r="G520" s="22" t="s">
        <v>1488</v>
      </c>
      <c r="H520" s="22">
        <v>32.880237999999999</v>
      </c>
      <c r="I520" s="22">
        <v>-107.25550200000001</v>
      </c>
      <c r="J520" s="22" t="s">
        <v>873</v>
      </c>
      <c r="K520" s="22" t="s">
        <v>1306</v>
      </c>
      <c r="L520" s="22" t="s">
        <v>878</v>
      </c>
      <c r="M520" s="22" t="s">
        <v>522</v>
      </c>
      <c r="Q520" s="22" t="s">
        <v>819</v>
      </c>
      <c r="W520" s="34">
        <v>68.16</v>
      </c>
      <c r="X520" s="34">
        <v>0.73</v>
      </c>
      <c r="Y520" s="34">
        <v>14.26</v>
      </c>
      <c r="Z520" s="34">
        <v>4.01</v>
      </c>
      <c r="AA520" s="34">
        <v>0.08</v>
      </c>
      <c r="AB520" s="34">
        <v>1.94</v>
      </c>
      <c r="AC520" s="34">
        <v>1.27</v>
      </c>
      <c r="AD520" s="34">
        <v>3.14</v>
      </c>
      <c r="AE520" s="34">
        <v>3.94</v>
      </c>
      <c r="AF520" s="34">
        <v>0.21</v>
      </c>
      <c r="AG520" s="34">
        <v>2.16</v>
      </c>
      <c r="AH520" s="34">
        <v>0.1</v>
      </c>
      <c r="AI520" s="34">
        <v>5.0000000000000001E-3</v>
      </c>
      <c r="AM520" s="34">
        <v>0.18</v>
      </c>
      <c r="AN520" s="34">
        <v>0.6596003330557868</v>
      </c>
      <c r="AO520" s="34">
        <f t="shared" si="41"/>
        <v>100.84460033305578</v>
      </c>
      <c r="AV520" s="34" t="s">
        <v>82</v>
      </c>
      <c r="AW520" s="34">
        <v>1.9</v>
      </c>
      <c r="AY520" s="34">
        <v>867</v>
      </c>
      <c r="BA520" s="34">
        <v>0.08</v>
      </c>
      <c r="BC520" s="34" t="s">
        <v>82</v>
      </c>
      <c r="BD520" s="34">
        <v>10</v>
      </c>
      <c r="BE520" s="34">
        <v>20</v>
      </c>
      <c r="BF520" s="34">
        <v>1.39</v>
      </c>
      <c r="BG520" s="34">
        <v>12</v>
      </c>
      <c r="BH520" s="34">
        <v>21.3</v>
      </c>
      <c r="BI520" s="34" t="s">
        <v>83</v>
      </c>
      <c r="BJ520" s="34">
        <v>13.1</v>
      </c>
      <c r="BK520" s="34">
        <v>5.0000000000000001E-3</v>
      </c>
      <c r="BL520" s="34">
        <v>5.3999999999999999E-2</v>
      </c>
      <c r="BM520" s="34">
        <v>40</v>
      </c>
      <c r="BN520" s="34">
        <v>1</v>
      </c>
      <c r="BO520" s="34">
        <v>26.7</v>
      </c>
      <c r="BP520" s="34">
        <v>10</v>
      </c>
      <c r="BQ520" s="34">
        <v>19</v>
      </c>
      <c r="BR520" s="34">
        <v>182.5</v>
      </c>
      <c r="BS520" s="34" t="s">
        <v>134</v>
      </c>
      <c r="BT520" s="34" t="s">
        <v>148</v>
      </c>
      <c r="BU520" s="34">
        <v>6.1</v>
      </c>
      <c r="BV520" s="34">
        <v>0.3</v>
      </c>
      <c r="BW520" s="34">
        <v>6</v>
      </c>
      <c r="BX520" s="34">
        <v>105.5</v>
      </c>
      <c r="BY520" s="34">
        <v>2.8</v>
      </c>
      <c r="BZ520" s="34">
        <v>0.01</v>
      </c>
      <c r="CA520" s="34">
        <v>27</v>
      </c>
      <c r="CB520" s="34">
        <v>7.0000000000000007E-2</v>
      </c>
      <c r="CC520" s="34">
        <v>8.58</v>
      </c>
      <c r="CD520" s="34">
        <v>54</v>
      </c>
      <c r="CE520" s="34">
        <v>2</v>
      </c>
      <c r="CF520" s="34">
        <v>89.5</v>
      </c>
      <c r="CG520" s="34">
        <v>499</v>
      </c>
      <c r="CH520" s="34">
        <v>59</v>
      </c>
      <c r="CI520" s="34">
        <v>88.1</v>
      </c>
      <c r="CJ520" s="34">
        <v>196</v>
      </c>
      <c r="CK520" s="34">
        <v>23.6</v>
      </c>
      <c r="CL520" s="34">
        <v>86.9</v>
      </c>
      <c r="CM520" s="34">
        <v>19.05</v>
      </c>
      <c r="CN520" s="34">
        <v>1.8</v>
      </c>
      <c r="CO520" s="34">
        <v>17.399999999999999</v>
      </c>
      <c r="CP520" s="34">
        <v>2.63</v>
      </c>
      <c r="CQ520" s="34">
        <v>16.05</v>
      </c>
      <c r="CR520" s="34">
        <v>3.24</v>
      </c>
      <c r="CS520" s="34">
        <v>9.4</v>
      </c>
      <c r="CT520" s="34">
        <v>1.47</v>
      </c>
      <c r="CU520" s="34">
        <v>9.56</v>
      </c>
      <c r="CV520" s="34">
        <v>1.51</v>
      </c>
      <c r="CW520" s="34">
        <v>476.71000000000004</v>
      </c>
    </row>
    <row r="521" spans="1:101" ht="14.25" customHeight="1" x14ac:dyDescent="0.35">
      <c r="A521" s="22" t="s">
        <v>3495</v>
      </c>
      <c r="B521" s="22" t="s">
        <v>469</v>
      </c>
      <c r="C521" s="61" t="s">
        <v>3066</v>
      </c>
      <c r="D521" s="22" t="s">
        <v>451</v>
      </c>
      <c r="F521" s="71">
        <v>42703</v>
      </c>
      <c r="G521" s="22" t="s">
        <v>1488</v>
      </c>
      <c r="H521" s="22">
        <v>32.880237999999999</v>
      </c>
      <c r="I521" s="22">
        <v>-107.25550200000001</v>
      </c>
      <c r="J521" s="22" t="s">
        <v>873</v>
      </c>
      <c r="K521" s="22" t="s">
        <v>1306</v>
      </c>
      <c r="L521" s="22" t="s">
        <v>878</v>
      </c>
      <c r="M521" s="22" t="s">
        <v>535</v>
      </c>
      <c r="Q521" s="22" t="s">
        <v>819</v>
      </c>
      <c r="W521" s="34">
        <v>74.05</v>
      </c>
      <c r="X521" s="34">
        <v>0.06</v>
      </c>
      <c r="Y521" s="34">
        <v>12.65</v>
      </c>
      <c r="Z521" s="34">
        <v>0.72</v>
      </c>
      <c r="AA521" s="34">
        <v>0.02</v>
      </c>
      <c r="AB521" s="34">
        <v>0.23</v>
      </c>
      <c r="AC521" s="34">
        <v>1.62</v>
      </c>
      <c r="AD521" s="34">
        <v>2.5099999999999998</v>
      </c>
      <c r="AE521" s="34">
        <v>6.4</v>
      </c>
      <c r="AF521" s="34">
        <v>5.0000000000000001E-3</v>
      </c>
      <c r="AG521" s="34">
        <v>1.57</v>
      </c>
      <c r="AH521" s="34">
        <v>1.7000000000000001E-2</v>
      </c>
      <c r="AI521" s="34">
        <v>5.0000000000000001E-3</v>
      </c>
      <c r="AM521" s="34">
        <v>0.34</v>
      </c>
      <c r="AN521" s="34">
        <v>1.2459117402164863</v>
      </c>
      <c r="AO521" s="34">
        <f t="shared" si="41"/>
        <v>101.44291174021649</v>
      </c>
      <c r="AV521" s="34" t="s">
        <v>82</v>
      </c>
      <c r="AW521" s="34">
        <v>1</v>
      </c>
      <c r="AY521" s="34">
        <v>88.4</v>
      </c>
      <c r="BA521" s="34">
        <v>7.0000000000000007E-2</v>
      </c>
      <c r="BC521" s="34" t="s">
        <v>82</v>
      </c>
      <c r="BD521" s="34">
        <v>1</v>
      </c>
      <c r="BE521" s="34">
        <v>10</v>
      </c>
      <c r="BF521" s="34">
        <v>7.43</v>
      </c>
      <c r="BG521" s="34">
        <v>20</v>
      </c>
      <c r="BH521" s="34">
        <v>15.8</v>
      </c>
      <c r="BI521" s="34" t="s">
        <v>83</v>
      </c>
      <c r="BJ521" s="34">
        <v>1</v>
      </c>
      <c r="BK521" s="34" t="s">
        <v>145</v>
      </c>
      <c r="BL521" s="34">
        <v>8.9999999999999993E-3</v>
      </c>
      <c r="BM521" s="34">
        <v>10</v>
      </c>
      <c r="BN521" s="34" t="s">
        <v>121</v>
      </c>
      <c r="BO521" s="34">
        <v>21.3</v>
      </c>
      <c r="BP521" s="34">
        <v>2</v>
      </c>
      <c r="BQ521" s="34">
        <v>51</v>
      </c>
      <c r="BR521" s="34">
        <v>365</v>
      </c>
      <c r="BS521" s="34" t="s">
        <v>134</v>
      </c>
      <c r="BT521" s="34">
        <v>0.06</v>
      </c>
      <c r="BU521" s="34">
        <v>1.4</v>
      </c>
      <c r="BV521" s="34" t="s">
        <v>124</v>
      </c>
      <c r="BW521" s="34">
        <v>1</v>
      </c>
      <c r="BX521" s="34">
        <v>23.8</v>
      </c>
      <c r="BY521" s="34">
        <v>3.5</v>
      </c>
      <c r="BZ521" s="34" t="s">
        <v>120</v>
      </c>
      <c r="CA521" s="34">
        <v>8.85</v>
      </c>
      <c r="CB521" s="34">
        <v>0.05</v>
      </c>
      <c r="CC521" s="34">
        <v>8.33</v>
      </c>
      <c r="CD521" s="34" t="s">
        <v>83</v>
      </c>
      <c r="CE521" s="34">
        <v>1</v>
      </c>
      <c r="CF521" s="34">
        <v>31.3</v>
      </c>
      <c r="CG521" s="34">
        <v>16</v>
      </c>
      <c r="CH521" s="34">
        <v>27</v>
      </c>
      <c r="CI521" s="34">
        <v>4.5</v>
      </c>
      <c r="CJ521" s="34">
        <v>9.8000000000000007</v>
      </c>
      <c r="CK521" s="34">
        <v>1.17</v>
      </c>
      <c r="CL521" s="34">
        <v>5.0999999999999996</v>
      </c>
      <c r="CM521" s="34">
        <v>1.84</v>
      </c>
      <c r="CN521" s="34">
        <v>0.42</v>
      </c>
      <c r="CO521" s="34">
        <v>3.23</v>
      </c>
      <c r="CP521" s="34">
        <v>0.95</v>
      </c>
      <c r="CQ521" s="34">
        <v>6.99</v>
      </c>
      <c r="CR521" s="34">
        <v>1.58</v>
      </c>
      <c r="CS521" s="34">
        <v>4.83</v>
      </c>
      <c r="CT521" s="34">
        <v>0.75</v>
      </c>
      <c r="CU521" s="34">
        <v>4.7699999999999996</v>
      </c>
      <c r="CV521" s="34">
        <v>0.68</v>
      </c>
      <c r="CW521" s="34">
        <v>46.609999999999992</v>
      </c>
    </row>
    <row r="522" spans="1:101" ht="14.25" customHeight="1" x14ac:dyDescent="0.35">
      <c r="A522" s="22" t="s">
        <v>3496</v>
      </c>
      <c r="B522" s="22" t="s">
        <v>469</v>
      </c>
      <c r="C522" s="61" t="s">
        <v>3066</v>
      </c>
      <c r="D522" s="22" t="s">
        <v>451</v>
      </c>
      <c r="F522" s="71">
        <v>42703</v>
      </c>
      <c r="G522" s="22" t="s">
        <v>1488</v>
      </c>
      <c r="H522" s="22">
        <v>32.876984</v>
      </c>
      <c r="I522" s="22">
        <v>-107.25590099999999</v>
      </c>
      <c r="J522" s="22" t="s">
        <v>873</v>
      </c>
      <c r="K522" s="22" t="s">
        <v>1306</v>
      </c>
      <c r="L522" s="22" t="s">
        <v>878</v>
      </c>
      <c r="M522" s="22" t="s">
        <v>469</v>
      </c>
      <c r="Q522" s="22" t="s">
        <v>819</v>
      </c>
      <c r="W522" s="34">
        <v>48.59</v>
      </c>
      <c r="X522" s="34">
        <v>1.38</v>
      </c>
      <c r="Y522" s="34">
        <v>11.6</v>
      </c>
      <c r="Z522" s="34">
        <v>5.25</v>
      </c>
      <c r="AA522" s="34">
        <v>0.1</v>
      </c>
      <c r="AB522" s="34">
        <v>2.0699999999999998</v>
      </c>
      <c r="AC522" s="34">
        <v>11.3</v>
      </c>
      <c r="AD522" s="34">
        <v>0.63</v>
      </c>
      <c r="AE522" s="34">
        <v>7.97</v>
      </c>
      <c r="AF522" s="34">
        <v>0.41</v>
      </c>
      <c r="AG522" s="34">
        <v>9.76</v>
      </c>
      <c r="AI522" s="34">
        <v>5.0000000000000001E-3</v>
      </c>
      <c r="AM522" s="34">
        <v>2.5</v>
      </c>
      <c r="AN522" s="34">
        <v>9.1611157368859271</v>
      </c>
      <c r="AO522" s="34">
        <f t="shared" si="41"/>
        <v>110.72611573688592</v>
      </c>
      <c r="AV522" s="34" t="s">
        <v>82</v>
      </c>
      <c r="AW522" s="34">
        <v>0.4</v>
      </c>
      <c r="AY522" s="34">
        <v>167</v>
      </c>
      <c r="BA522" s="34">
        <v>0.01</v>
      </c>
      <c r="BC522" s="34" t="s">
        <v>82</v>
      </c>
      <c r="BD522" s="34">
        <v>3</v>
      </c>
      <c r="BE522" s="34">
        <v>30</v>
      </c>
      <c r="BF522" s="34">
        <v>0.84</v>
      </c>
      <c r="BG522" s="34">
        <v>41</v>
      </c>
      <c r="BH522" s="34">
        <v>23</v>
      </c>
      <c r="BI522" s="34" t="s">
        <v>83</v>
      </c>
      <c r="BJ522" s="34">
        <v>20.6</v>
      </c>
      <c r="BK522" s="34">
        <v>6.0000000000000001E-3</v>
      </c>
      <c r="BL522" s="34">
        <v>4.3999999999999997E-2</v>
      </c>
      <c r="BM522" s="34">
        <v>20</v>
      </c>
      <c r="BN522" s="34" t="s">
        <v>121</v>
      </c>
      <c r="BO522" s="34">
        <v>56.7</v>
      </c>
      <c r="BP522" s="34">
        <v>15</v>
      </c>
      <c r="BQ522" s="34">
        <v>9</v>
      </c>
      <c r="BR522" s="34">
        <v>111</v>
      </c>
      <c r="BS522" s="34">
        <v>1E-3</v>
      </c>
      <c r="BT522" s="34">
        <v>0.06</v>
      </c>
      <c r="BU522" s="34">
        <v>8.1999999999999993</v>
      </c>
      <c r="BV522" s="34" t="s">
        <v>124</v>
      </c>
      <c r="BW522" s="34">
        <v>13</v>
      </c>
      <c r="BX522" s="34">
        <v>67.400000000000006</v>
      </c>
      <c r="BY522" s="34">
        <v>4</v>
      </c>
      <c r="BZ522" s="34" t="s">
        <v>120</v>
      </c>
      <c r="CA522" s="34">
        <v>54.4</v>
      </c>
      <c r="CB522" s="34">
        <v>0.02</v>
      </c>
      <c r="CC522" s="34">
        <v>5.78</v>
      </c>
      <c r="CD522" s="34">
        <v>54</v>
      </c>
      <c r="CE522" s="34">
        <v>3</v>
      </c>
      <c r="CF522" s="34">
        <v>107.5</v>
      </c>
      <c r="CG522" s="34">
        <v>801</v>
      </c>
      <c r="CH522" s="34">
        <v>34</v>
      </c>
      <c r="CI522" s="34">
        <v>476</v>
      </c>
      <c r="CJ522" s="34">
        <v>1030</v>
      </c>
      <c r="CK522" s="34">
        <v>115.5</v>
      </c>
      <c r="CL522" s="34">
        <v>412</v>
      </c>
      <c r="CM522" s="34">
        <v>77.2</v>
      </c>
      <c r="CN522" s="34">
        <v>6.21</v>
      </c>
      <c r="CO522" s="34">
        <v>39.9</v>
      </c>
      <c r="CP522" s="34">
        <v>4.26</v>
      </c>
      <c r="CQ522" s="34">
        <v>19.95</v>
      </c>
      <c r="CR522" s="34">
        <v>3.83</v>
      </c>
      <c r="CS522" s="34">
        <v>10.3</v>
      </c>
      <c r="CT522" s="34">
        <v>1.47</v>
      </c>
      <c r="CU522" s="34">
        <v>9.64</v>
      </c>
      <c r="CV522" s="34">
        <v>1.47</v>
      </c>
      <c r="CW522" s="34">
        <v>2207.7299999999996</v>
      </c>
    </row>
    <row r="523" spans="1:101" ht="14.25" customHeight="1" x14ac:dyDescent="0.35">
      <c r="A523" s="22" t="s">
        <v>3497</v>
      </c>
      <c r="B523" s="22" t="s">
        <v>469</v>
      </c>
      <c r="C523" s="61" t="s">
        <v>3066</v>
      </c>
      <c r="D523" s="22" t="s">
        <v>451</v>
      </c>
      <c r="F523" s="71">
        <v>42703</v>
      </c>
      <c r="G523" s="22" t="s">
        <v>1488</v>
      </c>
      <c r="H523" s="22">
        <v>32.880237999999999</v>
      </c>
      <c r="I523" s="22">
        <v>-107.25550200000001</v>
      </c>
      <c r="J523" s="22" t="s">
        <v>873</v>
      </c>
      <c r="K523" s="22" t="s">
        <v>1306</v>
      </c>
      <c r="L523" s="22" t="s">
        <v>878</v>
      </c>
      <c r="M523" s="22" t="s">
        <v>469</v>
      </c>
      <c r="Q523" s="22" t="s">
        <v>819</v>
      </c>
      <c r="W523" s="34">
        <v>55.67</v>
      </c>
      <c r="X523" s="34">
        <v>1.04</v>
      </c>
      <c r="Y523" s="34">
        <v>17.52</v>
      </c>
      <c r="Z523" s="34">
        <v>5.19</v>
      </c>
      <c r="AA523" s="34">
        <v>0.04</v>
      </c>
      <c r="AB523" s="34">
        <v>3.53</v>
      </c>
      <c r="AC523" s="34">
        <v>0.69</v>
      </c>
      <c r="AD523" s="34">
        <v>0.09</v>
      </c>
      <c r="AE523" s="34">
        <v>12.55</v>
      </c>
      <c r="AF523" s="34">
        <v>0.26</v>
      </c>
      <c r="AG523" s="34">
        <v>2.2799999999999998</v>
      </c>
      <c r="AH523" s="34">
        <v>0.26200000000000001</v>
      </c>
      <c r="AI523" s="34">
        <v>0.01</v>
      </c>
      <c r="AM523" s="34">
        <v>0.08</v>
      </c>
      <c r="AN523" s="34">
        <v>0.2931557035803497</v>
      </c>
      <c r="AO523" s="34">
        <f t="shared" si="41"/>
        <v>99.505155703580371</v>
      </c>
      <c r="AV523" s="34">
        <v>2.2000000000000002</v>
      </c>
      <c r="AW523" s="34">
        <v>43.3</v>
      </c>
      <c r="AY523" s="34">
        <v>535</v>
      </c>
      <c r="BA523" s="34">
        <v>0.79</v>
      </c>
      <c r="BC523" s="34" t="s">
        <v>82</v>
      </c>
      <c r="BD523" s="34">
        <v>29</v>
      </c>
      <c r="BE523" s="34">
        <v>10</v>
      </c>
      <c r="BF523" s="34">
        <v>1.44</v>
      </c>
      <c r="BG523" s="34">
        <v>218</v>
      </c>
      <c r="BH523" s="34">
        <v>20.2</v>
      </c>
      <c r="BI523" s="34">
        <v>6</v>
      </c>
      <c r="BJ523" s="34">
        <v>12.5</v>
      </c>
      <c r="BK523" s="34">
        <v>1.6E-2</v>
      </c>
      <c r="BL523" s="34">
        <v>0.104</v>
      </c>
      <c r="BM523" s="34">
        <v>40</v>
      </c>
      <c r="BN523" s="34">
        <v>12</v>
      </c>
      <c r="BO523" s="34">
        <v>87.7</v>
      </c>
      <c r="BP523" s="34" t="s">
        <v>121</v>
      </c>
      <c r="BQ523" s="34">
        <v>1210</v>
      </c>
      <c r="BR523" s="34">
        <v>405</v>
      </c>
      <c r="BS523" s="34">
        <v>5.0000000000000001E-3</v>
      </c>
      <c r="BT523" s="34">
        <v>0.72</v>
      </c>
      <c r="BU523" s="34">
        <v>15.6</v>
      </c>
      <c r="BV523" s="34" t="s">
        <v>124</v>
      </c>
      <c r="BW523" s="34">
        <v>8</v>
      </c>
      <c r="BX523" s="34">
        <v>19.100000000000001</v>
      </c>
      <c r="BY523" s="34">
        <v>4.7</v>
      </c>
      <c r="BZ523" s="34">
        <v>0.02</v>
      </c>
      <c r="CA523" s="34" t="s">
        <v>222</v>
      </c>
      <c r="CB523" s="34">
        <v>0.1</v>
      </c>
      <c r="CC523" s="34">
        <v>566</v>
      </c>
      <c r="CD523" s="34">
        <v>168</v>
      </c>
      <c r="CE523" s="34">
        <v>20</v>
      </c>
      <c r="CF523" s="34">
        <v>1420</v>
      </c>
      <c r="CG523" s="34">
        <v>439</v>
      </c>
      <c r="CH523" s="34">
        <v>128</v>
      </c>
      <c r="CI523" s="34">
        <v>20.7</v>
      </c>
      <c r="CJ523" s="34">
        <v>62.2</v>
      </c>
      <c r="CK523" s="34">
        <v>10.199999999999999</v>
      </c>
      <c r="CL523" s="34">
        <v>51.5</v>
      </c>
      <c r="CM523" s="34">
        <v>42.3</v>
      </c>
      <c r="CN523" s="34">
        <v>7.32</v>
      </c>
      <c r="CO523" s="34">
        <v>96.4</v>
      </c>
      <c r="CP523" s="34">
        <v>25.9</v>
      </c>
      <c r="CQ523" s="34">
        <v>199</v>
      </c>
      <c r="CR523" s="34">
        <v>46.9</v>
      </c>
      <c r="CS523" s="34">
        <v>147</v>
      </c>
      <c r="CT523" s="34">
        <v>22.4</v>
      </c>
      <c r="CU523" s="34">
        <v>141</v>
      </c>
      <c r="CV523" s="34">
        <v>21.4</v>
      </c>
      <c r="CW523" s="34">
        <v>894.21999999999991</v>
      </c>
    </row>
    <row r="524" spans="1:101" ht="14.25" customHeight="1" x14ac:dyDescent="0.35">
      <c r="A524" s="22" t="s">
        <v>3498</v>
      </c>
      <c r="B524" s="22" t="s">
        <v>469</v>
      </c>
      <c r="C524" s="61" t="s">
        <v>3066</v>
      </c>
      <c r="D524" s="22" t="s">
        <v>451</v>
      </c>
      <c r="F524" s="71">
        <v>42703</v>
      </c>
      <c r="G524" s="22" t="s">
        <v>1488</v>
      </c>
      <c r="H524" s="22">
        <v>32.880237999999999</v>
      </c>
      <c r="I524" s="22">
        <v>-107.25550200000001</v>
      </c>
      <c r="J524" s="22" t="s">
        <v>873</v>
      </c>
      <c r="K524" s="22" t="s">
        <v>1306</v>
      </c>
      <c r="L524" s="22" t="s">
        <v>878</v>
      </c>
      <c r="M524" s="22" t="s">
        <v>469</v>
      </c>
      <c r="Q524" s="22" t="s">
        <v>819</v>
      </c>
      <c r="W524" s="34">
        <v>57.02</v>
      </c>
      <c r="X524" s="34">
        <v>0.35</v>
      </c>
      <c r="Y524" s="34">
        <v>17.03</v>
      </c>
      <c r="Z524" s="34">
        <v>4.5599999999999996</v>
      </c>
      <c r="AA524" s="34">
        <v>0.04</v>
      </c>
      <c r="AB524" s="34">
        <v>4.51</v>
      </c>
      <c r="AC524" s="34">
        <v>2.13</v>
      </c>
      <c r="AD524" s="34">
        <v>2.0699999999999998</v>
      </c>
      <c r="AE524" s="34">
        <v>8.34</v>
      </c>
      <c r="AF524" s="34">
        <v>0.35</v>
      </c>
      <c r="AG524" s="34">
        <v>3.43</v>
      </c>
      <c r="AH524" s="34">
        <v>0.14799999999999999</v>
      </c>
      <c r="AI524" s="34">
        <v>5.0000000000000001E-3</v>
      </c>
      <c r="AM524" s="34">
        <v>0.36</v>
      </c>
      <c r="AN524" s="34">
        <v>1.3192006661115736</v>
      </c>
      <c r="AO524" s="34">
        <f t="shared" si="41"/>
        <v>101.66220066611157</v>
      </c>
      <c r="AV524" s="34" t="s">
        <v>82</v>
      </c>
      <c r="AW524" s="34">
        <v>4.4000000000000004</v>
      </c>
      <c r="AY524" s="34">
        <v>340</v>
      </c>
      <c r="BA524" s="34">
        <v>0.16</v>
      </c>
      <c r="BC524" s="34" t="s">
        <v>82</v>
      </c>
      <c r="BD524" s="34">
        <v>14</v>
      </c>
      <c r="BE524" s="34">
        <v>10</v>
      </c>
      <c r="BF524" s="34">
        <v>0.59</v>
      </c>
      <c r="BG524" s="34">
        <v>32</v>
      </c>
      <c r="BH524" s="34">
        <v>24.7</v>
      </c>
      <c r="BI524" s="34" t="s">
        <v>83</v>
      </c>
      <c r="BJ524" s="34">
        <v>12.7</v>
      </c>
      <c r="BK524" s="34">
        <v>8.0000000000000002E-3</v>
      </c>
      <c r="BL524" s="34">
        <v>2.1000000000000001E-2</v>
      </c>
      <c r="BM524" s="34">
        <v>60</v>
      </c>
      <c r="BN524" s="34" t="s">
        <v>121</v>
      </c>
      <c r="BO524" s="34">
        <v>14.7</v>
      </c>
      <c r="BP524" s="34">
        <v>6</v>
      </c>
      <c r="BQ524" s="34">
        <v>76</v>
      </c>
      <c r="BR524" s="34">
        <v>285</v>
      </c>
      <c r="BS524" s="34" t="s">
        <v>134</v>
      </c>
      <c r="BT524" s="34">
        <v>7.0000000000000007E-2</v>
      </c>
      <c r="BU524" s="34">
        <v>8.1999999999999993</v>
      </c>
      <c r="BV524" s="34">
        <v>0.3</v>
      </c>
      <c r="BW524" s="34">
        <v>4</v>
      </c>
      <c r="BX524" s="34">
        <v>16.2</v>
      </c>
      <c r="BY524" s="34">
        <v>1.9</v>
      </c>
      <c r="BZ524" s="34">
        <v>0.01</v>
      </c>
      <c r="CA524" s="34">
        <v>206</v>
      </c>
      <c r="CB524" s="34">
        <v>0.05</v>
      </c>
      <c r="CC524" s="34">
        <v>27.4</v>
      </c>
      <c r="CD524" s="34">
        <v>99</v>
      </c>
      <c r="CE524" s="34">
        <v>2</v>
      </c>
      <c r="CF524" s="34">
        <v>112.5</v>
      </c>
      <c r="CG524" s="34">
        <v>495</v>
      </c>
      <c r="CH524" s="34">
        <v>125</v>
      </c>
      <c r="CI524" s="34">
        <v>13.3</v>
      </c>
      <c r="CJ524" s="34">
        <v>30.9</v>
      </c>
      <c r="CK524" s="34">
        <v>3.92</v>
      </c>
      <c r="CL524" s="34">
        <v>15.3</v>
      </c>
      <c r="CM524" s="34">
        <v>4.4000000000000004</v>
      </c>
      <c r="CN524" s="34">
        <v>0.56999999999999995</v>
      </c>
      <c r="CO524" s="34">
        <v>6.71</v>
      </c>
      <c r="CP524" s="34">
        <v>1.68</v>
      </c>
      <c r="CQ524" s="34">
        <v>14.1</v>
      </c>
      <c r="CR524" s="34">
        <v>3.52</v>
      </c>
      <c r="CS524" s="34">
        <v>12.5</v>
      </c>
      <c r="CT524" s="34">
        <v>2.2400000000000002</v>
      </c>
      <c r="CU524" s="34">
        <v>15.35</v>
      </c>
      <c r="CV524" s="34">
        <v>2.4</v>
      </c>
      <c r="CW524" s="34">
        <v>126.88999999999999</v>
      </c>
    </row>
    <row r="525" spans="1:101" ht="14.25" customHeight="1" x14ac:dyDescent="0.35">
      <c r="A525" s="22" t="s">
        <v>3499</v>
      </c>
      <c r="B525" s="22" t="s">
        <v>469</v>
      </c>
      <c r="C525" s="61" t="s">
        <v>3066</v>
      </c>
      <c r="D525" s="22" t="s">
        <v>451</v>
      </c>
      <c r="F525" s="71">
        <v>42703</v>
      </c>
      <c r="G525" s="22" t="s">
        <v>1488</v>
      </c>
      <c r="H525" s="22">
        <v>32.880237999999999</v>
      </c>
      <c r="I525" s="22">
        <v>-107.25550200000001</v>
      </c>
      <c r="J525" s="22" t="s">
        <v>873</v>
      </c>
      <c r="K525" s="22" t="s">
        <v>1306</v>
      </c>
      <c r="L525" s="22" t="s">
        <v>878</v>
      </c>
      <c r="M525" s="22" t="s">
        <v>469</v>
      </c>
      <c r="Q525" s="22" t="s">
        <v>819</v>
      </c>
      <c r="W525" s="34">
        <v>64.180000000000007</v>
      </c>
      <c r="X525" s="34">
        <v>0.05</v>
      </c>
      <c r="Y525" s="34">
        <v>14.46</v>
      </c>
      <c r="Z525" s="34">
        <v>1.1100000000000001</v>
      </c>
      <c r="AA525" s="34">
        <v>0.04</v>
      </c>
      <c r="AB525" s="34">
        <v>0.64</v>
      </c>
      <c r="AC525" s="34">
        <v>3.22</v>
      </c>
      <c r="AD525" s="34">
        <v>0.09</v>
      </c>
      <c r="AE525" s="34">
        <v>12.3</v>
      </c>
      <c r="AF525" s="34">
        <v>0.11</v>
      </c>
      <c r="AG525" s="34">
        <v>2.77</v>
      </c>
      <c r="AI525" s="34">
        <v>5.0000000000000001E-3</v>
      </c>
      <c r="AM525" s="34">
        <v>0.69</v>
      </c>
      <c r="AN525" s="34">
        <v>2.5284679433805159</v>
      </c>
      <c r="AO525" s="34">
        <f t="shared" si="41"/>
        <v>102.19346794338051</v>
      </c>
      <c r="AV525" s="34" t="s">
        <v>82</v>
      </c>
      <c r="AW525" s="34">
        <v>9.3000000000000007</v>
      </c>
      <c r="AY525" s="34">
        <v>345</v>
      </c>
      <c r="BA525" s="34">
        <v>0.51</v>
      </c>
      <c r="BC525" s="34" t="s">
        <v>82</v>
      </c>
      <c r="BD525" s="34">
        <v>3</v>
      </c>
      <c r="BE525" s="34">
        <v>10</v>
      </c>
      <c r="BF525" s="34">
        <v>0.62</v>
      </c>
      <c r="BG525" s="34">
        <v>24</v>
      </c>
      <c r="BH525" s="34">
        <v>10</v>
      </c>
      <c r="BI525" s="34" t="s">
        <v>83</v>
      </c>
      <c r="BJ525" s="34">
        <v>4.3</v>
      </c>
      <c r="BK525" s="34" t="s">
        <v>145</v>
      </c>
      <c r="BL525" s="34">
        <v>2.4E-2</v>
      </c>
      <c r="BM525" s="34">
        <v>10</v>
      </c>
      <c r="BN525" s="34" t="s">
        <v>121</v>
      </c>
      <c r="BO525" s="34">
        <v>7</v>
      </c>
      <c r="BP525" s="34">
        <v>1</v>
      </c>
      <c r="BQ525" s="34">
        <v>49</v>
      </c>
      <c r="BR525" s="34">
        <v>379</v>
      </c>
      <c r="BS525" s="34">
        <v>1E-3</v>
      </c>
      <c r="BT525" s="34">
        <v>0.19</v>
      </c>
      <c r="BU525" s="34">
        <v>2.1</v>
      </c>
      <c r="BV525" s="34" t="s">
        <v>124</v>
      </c>
      <c r="BW525" s="34">
        <v>1</v>
      </c>
      <c r="BX525" s="34">
        <v>13.4</v>
      </c>
      <c r="BY525" s="34">
        <v>1.4</v>
      </c>
      <c r="BZ525" s="34">
        <v>0.01</v>
      </c>
      <c r="CA525" s="34">
        <v>60.5</v>
      </c>
      <c r="CB525" s="34">
        <v>0.05</v>
      </c>
      <c r="CC525" s="34">
        <v>11.35</v>
      </c>
      <c r="CD525" s="34">
        <v>18</v>
      </c>
      <c r="CE525" s="34">
        <v>22</v>
      </c>
      <c r="CF525" s="34">
        <v>82.5</v>
      </c>
      <c r="CG525" s="34">
        <v>110</v>
      </c>
      <c r="CH525" s="34">
        <v>29</v>
      </c>
      <c r="CI525" s="34">
        <v>33.799999999999997</v>
      </c>
      <c r="CJ525" s="34">
        <v>74</v>
      </c>
      <c r="CK525" s="34">
        <v>8.66</v>
      </c>
      <c r="CL525" s="34">
        <v>35</v>
      </c>
      <c r="CM525" s="34">
        <v>9.57</v>
      </c>
      <c r="CN525" s="34">
        <v>1.06</v>
      </c>
      <c r="CO525" s="34">
        <v>11.3</v>
      </c>
      <c r="CP525" s="34">
        <v>2.25</v>
      </c>
      <c r="CQ525" s="34">
        <v>14.6</v>
      </c>
      <c r="CR525" s="34">
        <v>3.16</v>
      </c>
      <c r="CS525" s="34">
        <v>9.77</v>
      </c>
      <c r="CT525" s="34">
        <v>1.5</v>
      </c>
      <c r="CU525" s="34">
        <v>10</v>
      </c>
      <c r="CV525" s="34">
        <v>1.54</v>
      </c>
      <c r="CW525" s="34">
        <v>216.20999999999998</v>
      </c>
    </row>
    <row r="526" spans="1:101" ht="14.25" customHeight="1" x14ac:dyDescent="0.35">
      <c r="A526" s="22" t="s">
        <v>3500</v>
      </c>
      <c r="B526" s="22" t="s">
        <v>469</v>
      </c>
      <c r="C526" s="61" t="s">
        <v>3066</v>
      </c>
      <c r="D526" s="22" t="s">
        <v>451</v>
      </c>
      <c r="F526" s="71">
        <v>42703</v>
      </c>
      <c r="G526" s="22" t="s">
        <v>1488</v>
      </c>
      <c r="H526" s="22">
        <v>32.875076</v>
      </c>
      <c r="I526" s="22">
        <v>-107.255692</v>
      </c>
      <c r="J526" s="22" t="s">
        <v>873</v>
      </c>
      <c r="K526" s="22" t="s">
        <v>1306</v>
      </c>
      <c r="L526" s="22" t="s">
        <v>878</v>
      </c>
      <c r="M526" s="22" t="s">
        <v>522</v>
      </c>
      <c r="Q526" s="22" t="s">
        <v>819</v>
      </c>
      <c r="W526" s="34">
        <v>74.83</v>
      </c>
      <c r="X526" s="34">
        <v>0.12</v>
      </c>
      <c r="Y526" s="34">
        <v>13.66</v>
      </c>
      <c r="Z526" s="34">
        <v>1.33</v>
      </c>
      <c r="AA526" s="34">
        <v>0.02</v>
      </c>
      <c r="AB526" s="34">
        <v>0.95</v>
      </c>
      <c r="AC526" s="34">
        <v>0.23</v>
      </c>
      <c r="AD526" s="34">
        <v>6.1</v>
      </c>
      <c r="AE526" s="34">
        <v>1.1599999999999999</v>
      </c>
      <c r="AF526" s="34">
        <v>7.0000000000000007E-2</v>
      </c>
      <c r="AG526" s="34">
        <v>0.81</v>
      </c>
      <c r="AI526" s="34">
        <v>5.0000000000000001E-3</v>
      </c>
      <c r="AM526" s="34">
        <v>0.04</v>
      </c>
      <c r="AN526" s="34">
        <v>0.14657785179017485</v>
      </c>
      <c r="AO526" s="34">
        <f t="shared" si="41"/>
        <v>99.471577851790158</v>
      </c>
      <c r="AV526" s="34" t="s">
        <v>82</v>
      </c>
      <c r="AW526" s="34">
        <v>2.4</v>
      </c>
      <c r="AY526" s="34">
        <v>101.5</v>
      </c>
      <c r="BA526" s="34">
        <v>0.01</v>
      </c>
      <c r="BC526" s="34" t="s">
        <v>82</v>
      </c>
      <c r="BD526" s="34">
        <v>2</v>
      </c>
      <c r="BE526" s="34">
        <v>10</v>
      </c>
      <c r="BF526" s="34">
        <v>1.94</v>
      </c>
      <c r="BG526" s="34">
        <v>10</v>
      </c>
      <c r="BH526" s="34">
        <v>15.7</v>
      </c>
      <c r="BI526" s="34" t="s">
        <v>83</v>
      </c>
      <c r="BJ526" s="34">
        <v>4.7</v>
      </c>
      <c r="BK526" s="34" t="s">
        <v>145</v>
      </c>
      <c r="BL526" s="34">
        <v>8.0000000000000002E-3</v>
      </c>
      <c r="BM526" s="34">
        <v>10</v>
      </c>
      <c r="BN526" s="34" t="s">
        <v>121</v>
      </c>
      <c r="BO526" s="34">
        <v>20.6</v>
      </c>
      <c r="BP526" s="34">
        <v>3</v>
      </c>
      <c r="BQ526" s="34">
        <v>11</v>
      </c>
      <c r="BR526" s="34">
        <v>79.400000000000006</v>
      </c>
      <c r="BS526" s="34" t="s">
        <v>134</v>
      </c>
      <c r="BT526" s="34" t="s">
        <v>148</v>
      </c>
      <c r="BU526" s="34">
        <v>1.1000000000000001</v>
      </c>
      <c r="BV526" s="34" t="s">
        <v>124</v>
      </c>
      <c r="BW526" s="34">
        <v>5</v>
      </c>
      <c r="BX526" s="34">
        <v>17.100000000000001</v>
      </c>
      <c r="BY526" s="34">
        <v>3</v>
      </c>
      <c r="BZ526" s="34" t="s">
        <v>120</v>
      </c>
      <c r="CA526" s="34">
        <v>53.2</v>
      </c>
      <c r="CB526" s="34">
        <v>0.04</v>
      </c>
      <c r="CC526" s="34">
        <v>9.81</v>
      </c>
      <c r="CD526" s="34">
        <v>8</v>
      </c>
      <c r="CE526" s="34">
        <v>2</v>
      </c>
      <c r="CF526" s="34">
        <v>66.7</v>
      </c>
      <c r="CG526" s="34">
        <v>128</v>
      </c>
      <c r="CH526" s="34">
        <v>16</v>
      </c>
      <c r="CI526" s="34">
        <v>14</v>
      </c>
      <c r="CJ526" s="34">
        <v>18.100000000000001</v>
      </c>
      <c r="CK526" s="34">
        <v>2.98</v>
      </c>
      <c r="CL526" s="34">
        <v>11.6</v>
      </c>
      <c r="CM526" s="34">
        <v>4.18</v>
      </c>
      <c r="CN526" s="34">
        <v>0.52</v>
      </c>
      <c r="CO526" s="34">
        <v>6.15</v>
      </c>
      <c r="CP526" s="34">
        <v>1.48</v>
      </c>
      <c r="CQ526" s="34">
        <v>10.65</v>
      </c>
      <c r="CR526" s="34">
        <v>2.4</v>
      </c>
      <c r="CS526" s="34">
        <v>7.47</v>
      </c>
      <c r="CT526" s="34">
        <v>1.22</v>
      </c>
      <c r="CU526" s="34">
        <v>8.48</v>
      </c>
      <c r="CV526" s="34">
        <v>1.33</v>
      </c>
      <c r="CW526" s="34">
        <v>90.56</v>
      </c>
    </row>
    <row r="527" spans="1:101" ht="14.25" customHeight="1" x14ac:dyDescent="0.35">
      <c r="A527" s="22" t="s">
        <v>552</v>
      </c>
      <c r="B527" s="22" t="s">
        <v>469</v>
      </c>
      <c r="C527" s="61" t="s">
        <v>3066</v>
      </c>
      <c r="D527" s="22" t="s">
        <v>1709</v>
      </c>
      <c r="F527" s="71">
        <v>42775</v>
      </c>
      <c r="G527" s="22" t="s">
        <v>1347</v>
      </c>
      <c r="H527" s="22">
        <v>32.877533</v>
      </c>
      <c r="I527" s="22">
        <v>-107.254985</v>
      </c>
      <c r="J527" s="22" t="s">
        <v>873</v>
      </c>
      <c r="K527" s="22" t="s">
        <v>1306</v>
      </c>
      <c r="L527" s="22" t="s">
        <v>878</v>
      </c>
      <c r="M527" s="22" t="s">
        <v>553</v>
      </c>
      <c r="P527" s="22" t="s">
        <v>119</v>
      </c>
      <c r="Q527" s="22" t="s">
        <v>819</v>
      </c>
      <c r="W527" s="34">
        <v>24.78</v>
      </c>
      <c r="X527" s="34">
        <v>0.11</v>
      </c>
      <c r="Y527" s="34">
        <v>3.84</v>
      </c>
      <c r="Z527" s="34">
        <v>6.9</v>
      </c>
      <c r="AA527" s="34">
        <v>0.43</v>
      </c>
      <c r="AB527" s="34">
        <v>2.86</v>
      </c>
      <c r="AC527" s="34">
        <v>32.9</v>
      </c>
      <c r="AD527" s="34">
        <v>0.01</v>
      </c>
      <c r="AE527" s="34">
        <v>0.13</v>
      </c>
      <c r="AF527" s="34">
        <v>0.04</v>
      </c>
      <c r="AG527" s="34">
        <v>21.35</v>
      </c>
      <c r="AI527" s="34" t="s">
        <v>120</v>
      </c>
      <c r="AM527" s="34">
        <v>6.69</v>
      </c>
      <c r="AO527" s="34">
        <f t="shared" si="41"/>
        <v>100.03999999999999</v>
      </c>
      <c r="AU527" s="34">
        <v>2E-3</v>
      </c>
      <c r="AV527" s="34" t="s">
        <v>82</v>
      </c>
      <c r="AW527" s="34">
        <v>0.8</v>
      </c>
      <c r="AY527" s="34">
        <v>221</v>
      </c>
      <c r="BA527" s="34">
        <v>0.09</v>
      </c>
      <c r="BC527" s="34" t="s">
        <v>82</v>
      </c>
      <c r="BD527" s="34">
        <v>12</v>
      </c>
      <c r="BE527" s="34">
        <v>10</v>
      </c>
      <c r="BF527" s="34">
        <v>0.77</v>
      </c>
      <c r="BG527" s="34">
        <v>2</v>
      </c>
      <c r="BH527" s="34">
        <v>7.5</v>
      </c>
      <c r="BI527" s="34" t="s">
        <v>83</v>
      </c>
      <c r="BJ527" s="34">
        <v>1.9</v>
      </c>
      <c r="BK527" s="34">
        <v>9.2999999999999999E-2</v>
      </c>
      <c r="BL527" s="34">
        <v>1.4E-2</v>
      </c>
      <c r="BM527" s="34">
        <v>50</v>
      </c>
      <c r="BN527" s="34">
        <v>1</v>
      </c>
      <c r="BO527" s="34">
        <v>5.3</v>
      </c>
      <c r="BP527" s="34">
        <v>13</v>
      </c>
      <c r="BQ527" s="34">
        <v>25</v>
      </c>
      <c r="BR527" s="34">
        <v>6.3</v>
      </c>
      <c r="BS527" s="34" t="s">
        <v>134</v>
      </c>
      <c r="BT527" s="34" t="s">
        <v>148</v>
      </c>
      <c r="BU527" s="34">
        <v>3.2</v>
      </c>
      <c r="BV527" s="34">
        <v>0.4</v>
      </c>
      <c r="BW527" s="34">
        <v>2</v>
      </c>
      <c r="BX527" s="34">
        <v>87.9</v>
      </c>
      <c r="BY527" s="34">
        <v>0.6</v>
      </c>
      <c r="BZ527" s="34">
        <v>0.01</v>
      </c>
      <c r="CA527" s="34">
        <v>11.65</v>
      </c>
      <c r="CB527" s="34">
        <v>0.06</v>
      </c>
      <c r="CC527" s="34">
        <v>5.7</v>
      </c>
      <c r="CD527" s="34">
        <v>39</v>
      </c>
      <c r="CE527" s="34">
        <v>3</v>
      </c>
      <c r="CF527" s="34">
        <v>53.1</v>
      </c>
      <c r="CG527" s="34">
        <v>63</v>
      </c>
      <c r="CH527" s="34">
        <v>109</v>
      </c>
      <c r="CI527" s="34">
        <v>26.9</v>
      </c>
      <c r="CJ527" s="34">
        <v>57.8</v>
      </c>
      <c r="CK527" s="34">
        <v>6.97</v>
      </c>
      <c r="CL527" s="34">
        <v>26.8</v>
      </c>
      <c r="CM527" s="34">
        <v>6.79</v>
      </c>
      <c r="CN527" s="34">
        <v>0.78</v>
      </c>
      <c r="CO527" s="34">
        <v>7.64</v>
      </c>
      <c r="CP527" s="34">
        <v>1.49</v>
      </c>
      <c r="CQ527" s="34">
        <v>10.3</v>
      </c>
      <c r="CR527" s="34">
        <v>2.0099999999999998</v>
      </c>
      <c r="CS527" s="34">
        <v>5.85</v>
      </c>
      <c r="CT527" s="34">
        <v>0.82</v>
      </c>
      <c r="CU527" s="34">
        <v>5.09</v>
      </c>
      <c r="CV527" s="34">
        <v>0.75</v>
      </c>
      <c r="CW527" s="34">
        <f>SUM(CI527:CV527)</f>
        <v>159.98999999999998</v>
      </c>
    </row>
    <row r="528" spans="1:101" ht="14.25" customHeight="1" x14ac:dyDescent="0.35">
      <c r="A528" s="22" t="s">
        <v>554</v>
      </c>
      <c r="B528" s="22" t="s">
        <v>469</v>
      </c>
      <c r="C528" s="61" t="s">
        <v>3066</v>
      </c>
      <c r="D528" s="22" t="s">
        <v>2739</v>
      </c>
      <c r="E528" s="22">
        <v>1985</v>
      </c>
      <c r="F528" s="80">
        <v>1985</v>
      </c>
      <c r="G528" s="22" t="s">
        <v>914</v>
      </c>
      <c r="H528" s="22">
        <v>32.870555600000003</v>
      </c>
      <c r="I528" s="22">
        <v>-107.25694439999999</v>
      </c>
      <c r="J528" s="22" t="s">
        <v>873</v>
      </c>
      <c r="K528" s="22" t="s">
        <v>1306</v>
      </c>
      <c r="L528" s="22" t="s">
        <v>878</v>
      </c>
      <c r="M528" s="22" t="s">
        <v>510</v>
      </c>
      <c r="Q528" s="22" t="s">
        <v>819</v>
      </c>
      <c r="W528" s="34">
        <v>75.459999999999994</v>
      </c>
      <c r="X528" s="34">
        <v>7.0000000000000007E-2</v>
      </c>
      <c r="Y528" s="34">
        <v>13.16</v>
      </c>
      <c r="Z528" s="34">
        <v>1.37</v>
      </c>
      <c r="AB528" s="34">
        <v>0.49</v>
      </c>
      <c r="AC528" s="34">
        <v>0.21</v>
      </c>
      <c r="AD528" s="34">
        <v>2.66</v>
      </c>
      <c r="AE528" s="34">
        <v>6.51</v>
      </c>
      <c r="AF528" s="34">
        <v>0.04</v>
      </c>
      <c r="AG528" s="34">
        <v>0.69</v>
      </c>
      <c r="AO528" s="34">
        <f t="shared" si="41"/>
        <v>100.65999999999998</v>
      </c>
      <c r="AY528" s="34">
        <v>277</v>
      </c>
      <c r="BE528" s="34">
        <v>307</v>
      </c>
      <c r="BO528" s="34">
        <v>19</v>
      </c>
      <c r="BQ528" s="34">
        <v>499</v>
      </c>
      <c r="BR528" s="34">
        <v>351</v>
      </c>
      <c r="BX528" s="34">
        <v>37</v>
      </c>
      <c r="CA528" s="34">
        <v>40</v>
      </c>
      <c r="CC528" s="34">
        <v>10</v>
      </c>
      <c r="CD528" s="34">
        <v>20</v>
      </c>
      <c r="CF528" s="34">
        <v>90</v>
      </c>
      <c r="CG528" s="34">
        <v>98</v>
      </c>
    </row>
    <row r="529" spans="1:101" ht="14.25" customHeight="1" x14ac:dyDescent="0.35">
      <c r="A529" s="22">
        <v>33.411000000000001</v>
      </c>
      <c r="B529" s="22" t="s">
        <v>469</v>
      </c>
      <c r="C529" s="61" t="s">
        <v>3066</v>
      </c>
      <c r="D529" s="22" t="s">
        <v>2740</v>
      </c>
      <c r="E529" s="22">
        <v>1985</v>
      </c>
      <c r="F529" s="80">
        <v>1985</v>
      </c>
      <c r="G529" s="22" t="s">
        <v>914</v>
      </c>
      <c r="H529" s="22">
        <v>32.870555600000003</v>
      </c>
      <c r="I529" s="22">
        <v>-107.25694439999999</v>
      </c>
      <c r="J529" s="22" t="s">
        <v>873</v>
      </c>
      <c r="K529" s="22" t="s">
        <v>1306</v>
      </c>
      <c r="L529" s="22" t="s">
        <v>878</v>
      </c>
      <c r="M529" s="22" t="s">
        <v>510</v>
      </c>
      <c r="Q529" s="22" t="s">
        <v>819</v>
      </c>
      <c r="W529" s="34">
        <v>78.27</v>
      </c>
      <c r="X529" s="34">
        <v>0.05</v>
      </c>
      <c r="Y529" s="34">
        <v>12.24</v>
      </c>
      <c r="Z529" s="34">
        <v>1.06</v>
      </c>
      <c r="AA529" s="34">
        <v>0.01</v>
      </c>
      <c r="AB529" s="34">
        <v>0.48</v>
      </c>
      <c r="AC529" s="34">
        <v>0.18</v>
      </c>
      <c r="AD529" s="34">
        <v>3.14</v>
      </c>
      <c r="AE529" s="34">
        <v>5.25</v>
      </c>
      <c r="AF529" s="34">
        <v>0.04</v>
      </c>
      <c r="AG529" s="34">
        <v>0.6</v>
      </c>
      <c r="AO529" s="34">
        <f t="shared" si="41"/>
        <v>101.32000000000001</v>
      </c>
      <c r="AY529" s="34">
        <v>268</v>
      </c>
      <c r="BE529" s="34">
        <v>299</v>
      </c>
      <c r="BG529" s="34">
        <v>55</v>
      </c>
      <c r="BH529" s="34">
        <v>15</v>
      </c>
      <c r="BO529" s="34">
        <v>19</v>
      </c>
      <c r="BP529" s="34">
        <v>12</v>
      </c>
      <c r="BQ529" s="34">
        <v>48</v>
      </c>
      <c r="BR529" s="34">
        <v>352</v>
      </c>
      <c r="BX529" s="34">
        <v>37</v>
      </c>
      <c r="CA529" s="34">
        <v>39</v>
      </c>
      <c r="CC529" s="34">
        <v>10</v>
      </c>
      <c r="CD529" s="34">
        <v>22</v>
      </c>
      <c r="CF529" s="34">
        <v>91</v>
      </c>
      <c r="CG529" s="34">
        <v>82</v>
      </c>
      <c r="CH529" s="34">
        <v>16</v>
      </c>
    </row>
    <row r="530" spans="1:101" ht="14.25" customHeight="1" x14ac:dyDescent="0.35">
      <c r="A530" s="22" t="s">
        <v>555</v>
      </c>
      <c r="B530" s="22" t="s">
        <v>469</v>
      </c>
      <c r="C530" s="61" t="s">
        <v>3066</v>
      </c>
      <c r="D530" s="22" t="s">
        <v>2740</v>
      </c>
      <c r="E530" s="22">
        <v>1985</v>
      </c>
      <c r="F530" s="80">
        <v>1985</v>
      </c>
      <c r="G530" s="22" t="s">
        <v>914</v>
      </c>
      <c r="H530" s="22">
        <v>32.870555600000003</v>
      </c>
      <c r="I530" s="22">
        <v>-107.25694439999999</v>
      </c>
      <c r="J530" s="22" t="s">
        <v>873</v>
      </c>
      <c r="K530" s="22" t="s">
        <v>1306</v>
      </c>
      <c r="L530" s="22" t="s">
        <v>878</v>
      </c>
      <c r="M530" s="22" t="s">
        <v>510</v>
      </c>
      <c r="Q530" s="22" t="s">
        <v>819</v>
      </c>
      <c r="W530" s="34">
        <v>74.38</v>
      </c>
      <c r="X530" s="34">
        <v>0.09</v>
      </c>
      <c r="Y530" s="34">
        <v>13.54</v>
      </c>
      <c r="Z530" s="34">
        <v>1.36</v>
      </c>
      <c r="AB530" s="34">
        <v>0.5</v>
      </c>
      <c r="AC530" s="34">
        <v>0.28000000000000003</v>
      </c>
      <c r="AD530" s="34">
        <v>2.88</v>
      </c>
      <c r="AE530" s="34">
        <v>6.39</v>
      </c>
      <c r="AF530" s="34">
        <v>7.0000000000000007E-2</v>
      </c>
      <c r="AG530" s="34">
        <v>0.74</v>
      </c>
      <c r="AO530" s="34">
        <f t="shared" si="41"/>
        <v>100.22999999999998</v>
      </c>
      <c r="AY530" s="34">
        <v>419</v>
      </c>
      <c r="BE530" s="34">
        <v>227</v>
      </c>
      <c r="BG530" s="34">
        <v>38</v>
      </c>
      <c r="BH530" s="34">
        <v>18</v>
      </c>
      <c r="BO530" s="34">
        <v>10</v>
      </c>
      <c r="BP530" s="34">
        <v>9</v>
      </c>
      <c r="BQ530" s="34">
        <v>35</v>
      </c>
      <c r="BR530" s="34">
        <v>44</v>
      </c>
      <c r="BX530" s="34">
        <v>38</v>
      </c>
      <c r="CA530" s="34">
        <v>7</v>
      </c>
      <c r="CC530" s="34">
        <v>6</v>
      </c>
      <c r="CD530" s="34">
        <v>24</v>
      </c>
      <c r="CF530" s="34">
        <v>13</v>
      </c>
      <c r="CG530" s="34">
        <v>293</v>
      </c>
      <c r="CH530" s="34">
        <v>16</v>
      </c>
    </row>
    <row r="531" spans="1:101" ht="14.25" customHeight="1" x14ac:dyDescent="0.35">
      <c r="A531" s="22" t="s">
        <v>556</v>
      </c>
      <c r="B531" s="22" t="s">
        <v>469</v>
      </c>
      <c r="C531" s="61" t="s">
        <v>3066</v>
      </c>
      <c r="D531" s="22" t="s">
        <v>2740</v>
      </c>
      <c r="E531" s="22">
        <v>1985</v>
      </c>
      <c r="F531" s="80">
        <v>1985</v>
      </c>
      <c r="G531" s="22" t="s">
        <v>914</v>
      </c>
      <c r="H531" s="22">
        <v>32.879167000000002</v>
      </c>
      <c r="I531" s="22">
        <v>-107.25833299999999</v>
      </c>
      <c r="J531" s="22" t="s">
        <v>873</v>
      </c>
      <c r="K531" s="22" t="s">
        <v>1306</v>
      </c>
      <c r="L531" s="22" t="s">
        <v>878</v>
      </c>
      <c r="M531" s="22" t="s">
        <v>510</v>
      </c>
      <c r="Q531" s="22" t="s">
        <v>819</v>
      </c>
      <c r="W531" s="34">
        <v>74.099999999999994</v>
      </c>
      <c r="X531" s="34">
        <v>0.09</v>
      </c>
      <c r="Y531" s="34">
        <v>13.57</v>
      </c>
      <c r="Z531" s="34">
        <v>1.07</v>
      </c>
      <c r="AA531" s="34">
        <v>0.01</v>
      </c>
      <c r="AB531" s="34">
        <v>0.6</v>
      </c>
      <c r="AC531" s="34">
        <v>0.24</v>
      </c>
      <c r="AD531" s="34">
        <v>3.41</v>
      </c>
      <c r="AE531" s="34">
        <v>5.38</v>
      </c>
      <c r="AF531" s="34">
        <v>0.06</v>
      </c>
      <c r="AG531" s="34">
        <v>0.79</v>
      </c>
      <c r="AO531" s="34">
        <f t="shared" si="41"/>
        <v>99.319999999999979</v>
      </c>
      <c r="AY531" s="34">
        <v>292</v>
      </c>
      <c r="BE531" s="34">
        <v>221</v>
      </c>
      <c r="BG531" s="34">
        <v>40</v>
      </c>
      <c r="BH531" s="34">
        <v>16</v>
      </c>
      <c r="BJ531" s="34">
        <v>3</v>
      </c>
      <c r="BO531" s="34">
        <v>17</v>
      </c>
      <c r="BP531" s="34">
        <v>10</v>
      </c>
      <c r="BQ531" s="34">
        <v>51</v>
      </c>
      <c r="BR531" s="34">
        <v>369</v>
      </c>
      <c r="BU531" s="34">
        <v>4.4000000000000004</v>
      </c>
      <c r="BX531" s="34">
        <v>42</v>
      </c>
      <c r="BY531" s="34">
        <v>2.6</v>
      </c>
      <c r="CA531" s="34">
        <v>36</v>
      </c>
      <c r="CC531" s="34">
        <v>8</v>
      </c>
      <c r="CD531" s="34">
        <v>24</v>
      </c>
      <c r="CF531" s="34">
        <v>97</v>
      </c>
      <c r="CG531" s="34">
        <v>91</v>
      </c>
      <c r="CH531" s="34">
        <v>14</v>
      </c>
      <c r="CI531" s="34">
        <v>21</v>
      </c>
      <c r="CJ531" s="34">
        <v>69</v>
      </c>
      <c r="CL531" s="34">
        <v>12</v>
      </c>
      <c r="CM531" s="34">
        <v>4</v>
      </c>
      <c r="CN531" s="34">
        <v>0.4</v>
      </c>
      <c r="CP531" s="34">
        <v>1.2</v>
      </c>
      <c r="CU531" s="34">
        <v>7.8</v>
      </c>
      <c r="CV531" s="34">
        <v>1.33</v>
      </c>
      <c r="CW531" s="34">
        <f>SUM(CI531:CV531)</f>
        <v>116.73</v>
      </c>
    </row>
    <row r="532" spans="1:101" ht="14.25" customHeight="1" x14ac:dyDescent="0.35">
      <c r="A532" s="22" t="s">
        <v>557</v>
      </c>
      <c r="B532" s="22" t="s">
        <v>469</v>
      </c>
      <c r="C532" s="61" t="s">
        <v>3066</v>
      </c>
      <c r="D532" s="22" t="s">
        <v>2740</v>
      </c>
      <c r="E532" s="22">
        <v>1985</v>
      </c>
      <c r="F532" s="80">
        <v>1985</v>
      </c>
      <c r="G532" s="22" t="s">
        <v>914</v>
      </c>
      <c r="H532" s="22">
        <v>32.879167000000002</v>
      </c>
      <c r="I532" s="22">
        <v>-107.25833299999999</v>
      </c>
      <c r="J532" s="22" t="s">
        <v>873</v>
      </c>
      <c r="K532" s="22" t="s">
        <v>1306</v>
      </c>
      <c r="L532" s="22" t="s">
        <v>878</v>
      </c>
      <c r="M532" s="22" t="s">
        <v>469</v>
      </c>
      <c r="Q532" s="22" t="s">
        <v>819</v>
      </c>
      <c r="W532" s="34">
        <v>65.55</v>
      </c>
      <c r="X532" s="34">
        <v>0.11</v>
      </c>
      <c r="Y532" s="34">
        <v>16.649999999999999</v>
      </c>
      <c r="Z532" s="34">
        <v>1.25</v>
      </c>
      <c r="AB532" s="34">
        <v>1.04</v>
      </c>
      <c r="AC532" s="34">
        <v>0.26</v>
      </c>
      <c r="AD532" s="34">
        <v>0.09</v>
      </c>
      <c r="AE532" s="34">
        <v>13.89</v>
      </c>
      <c r="AF532" s="34">
        <v>0.08</v>
      </c>
      <c r="AG532" s="34">
        <v>1.02</v>
      </c>
      <c r="AO532" s="34">
        <f t="shared" si="41"/>
        <v>99.940000000000012</v>
      </c>
      <c r="AY532" s="34">
        <v>361</v>
      </c>
      <c r="BE532" s="34">
        <v>185</v>
      </c>
      <c r="BG532" s="34">
        <v>40</v>
      </c>
      <c r="BH532" s="34">
        <v>10</v>
      </c>
      <c r="BJ532" s="34">
        <v>4</v>
      </c>
      <c r="BO532" s="34">
        <v>18</v>
      </c>
      <c r="BP532" s="34">
        <v>14</v>
      </c>
      <c r="BQ532" s="34">
        <v>27</v>
      </c>
      <c r="BR532" s="34">
        <v>432</v>
      </c>
      <c r="BU532" s="34">
        <v>3.7</v>
      </c>
      <c r="BX532" s="34">
        <v>9</v>
      </c>
      <c r="BY532" s="34">
        <v>3.3</v>
      </c>
      <c r="CA532" s="34">
        <v>101</v>
      </c>
      <c r="CC532" s="34">
        <v>16</v>
      </c>
      <c r="CD532" s="34">
        <v>26</v>
      </c>
      <c r="CF532" s="34">
        <v>123</v>
      </c>
      <c r="CG532" s="34">
        <v>130</v>
      </c>
      <c r="CH532" s="34">
        <v>56</v>
      </c>
      <c r="CI532" s="34">
        <v>18</v>
      </c>
      <c r="CJ532" s="34">
        <v>35</v>
      </c>
      <c r="CL532" s="34">
        <v>16</v>
      </c>
      <c r="CM532" s="34">
        <v>5.9</v>
      </c>
      <c r="CN532" s="34">
        <v>0.8</v>
      </c>
      <c r="CP532" s="34">
        <v>1.4</v>
      </c>
      <c r="CU532" s="34">
        <v>8.6</v>
      </c>
      <c r="CV532" s="34">
        <v>1.67</v>
      </c>
      <c r="CW532" s="34">
        <f>SUM(CI532:CV532)</f>
        <v>87.37</v>
      </c>
    </row>
    <row r="533" spans="1:101" ht="14.25" customHeight="1" x14ac:dyDescent="0.35">
      <c r="A533" s="22" t="s">
        <v>558</v>
      </c>
      <c r="B533" s="22" t="s">
        <v>469</v>
      </c>
      <c r="C533" s="61" t="s">
        <v>3066</v>
      </c>
      <c r="D533" s="22" t="s">
        <v>2740</v>
      </c>
      <c r="E533" s="22">
        <v>1985</v>
      </c>
      <c r="F533" s="80">
        <v>1985</v>
      </c>
      <c r="G533" s="22" t="s">
        <v>914</v>
      </c>
      <c r="H533" s="22">
        <v>32.879167000000002</v>
      </c>
      <c r="I533" s="22">
        <v>-107.25833299999999</v>
      </c>
      <c r="J533" s="22" t="s">
        <v>873</v>
      </c>
      <c r="K533" s="22" t="s">
        <v>1306</v>
      </c>
      <c r="L533" s="22" t="s">
        <v>878</v>
      </c>
      <c r="M533" s="22" t="s">
        <v>469</v>
      </c>
      <c r="Q533" s="22" t="s">
        <v>819</v>
      </c>
      <c r="W533" s="34">
        <v>62.89</v>
      </c>
      <c r="X533" s="34">
        <v>0.26</v>
      </c>
      <c r="Y533" s="34">
        <v>16.27</v>
      </c>
      <c r="Z533" s="34">
        <v>2.67</v>
      </c>
      <c r="AB533" s="34">
        <v>2.8</v>
      </c>
      <c r="AC533" s="34">
        <v>0.27</v>
      </c>
      <c r="AD533" s="34">
        <v>0.25</v>
      </c>
      <c r="AE533" s="34">
        <v>12.23</v>
      </c>
      <c r="AF533" s="34">
        <v>0.17</v>
      </c>
      <c r="AG533" s="34">
        <v>1.62</v>
      </c>
      <c r="AO533" s="34">
        <f t="shared" si="41"/>
        <v>99.43</v>
      </c>
      <c r="AY533" s="34">
        <v>430</v>
      </c>
      <c r="BE533" s="34">
        <v>149</v>
      </c>
      <c r="BJ533" s="34">
        <v>7</v>
      </c>
      <c r="BO533" s="34">
        <v>11</v>
      </c>
      <c r="BQ533" s="34">
        <v>44</v>
      </c>
      <c r="BR533" s="34">
        <v>383</v>
      </c>
      <c r="BU533" s="34">
        <v>4.5999999999999996</v>
      </c>
      <c r="BX533" s="34">
        <v>15</v>
      </c>
      <c r="BY533" s="34">
        <v>2.2999999999999998</v>
      </c>
      <c r="CA533" s="34">
        <v>78</v>
      </c>
      <c r="CC533" s="34">
        <v>17</v>
      </c>
      <c r="CD533" s="34">
        <v>36</v>
      </c>
      <c r="CF533" s="34">
        <v>108</v>
      </c>
      <c r="CG533" s="34">
        <v>271</v>
      </c>
      <c r="CI533" s="34">
        <v>69</v>
      </c>
      <c r="CJ533" s="34">
        <v>110</v>
      </c>
      <c r="CL533" s="34">
        <v>35</v>
      </c>
      <c r="CM533" s="34">
        <v>7.5</v>
      </c>
      <c r="CN533" s="34">
        <v>0.9</v>
      </c>
      <c r="CP533" s="34">
        <v>1.4</v>
      </c>
      <c r="CU533" s="34">
        <v>7.7</v>
      </c>
      <c r="CV533" s="34">
        <v>1.58</v>
      </c>
      <c r="CW533" s="34">
        <f>SUM(CI533:CV533)</f>
        <v>233.08</v>
      </c>
    </row>
    <row r="534" spans="1:101" ht="14.25" customHeight="1" x14ac:dyDescent="0.35">
      <c r="A534" s="22" t="s">
        <v>559</v>
      </c>
      <c r="B534" s="22" t="s">
        <v>469</v>
      </c>
      <c r="C534" s="61" t="s">
        <v>3066</v>
      </c>
      <c r="D534" s="22" t="s">
        <v>2740</v>
      </c>
      <c r="E534" s="22">
        <v>1985</v>
      </c>
      <c r="F534" s="80">
        <v>1985</v>
      </c>
      <c r="G534" s="22" t="s">
        <v>914</v>
      </c>
      <c r="H534" s="22">
        <v>32.879167000000002</v>
      </c>
      <c r="I534" s="22">
        <v>-107.25833299999999</v>
      </c>
      <c r="J534" s="22" t="s">
        <v>873</v>
      </c>
      <c r="K534" s="22" t="s">
        <v>1306</v>
      </c>
      <c r="L534" s="22" t="s">
        <v>878</v>
      </c>
      <c r="M534" s="22" t="s">
        <v>469</v>
      </c>
      <c r="Q534" s="22" t="s">
        <v>819</v>
      </c>
      <c r="W534" s="34">
        <v>69.27</v>
      </c>
      <c r="X534" s="34">
        <v>0.03</v>
      </c>
      <c r="Y534" s="34">
        <v>14.64</v>
      </c>
      <c r="Z534" s="34">
        <v>1.05</v>
      </c>
      <c r="AB534" s="34">
        <v>0.82</v>
      </c>
      <c r="AC534" s="34">
        <v>0.2</v>
      </c>
      <c r="AD534" s="34">
        <v>0.06</v>
      </c>
      <c r="AE534" s="34">
        <v>12.19</v>
      </c>
      <c r="AF534" s="34">
        <v>0.16</v>
      </c>
      <c r="AG534" s="34">
        <v>0.75</v>
      </c>
      <c r="AO534" s="34">
        <f t="shared" si="41"/>
        <v>99.169999999999987</v>
      </c>
      <c r="AY534" s="34">
        <v>349</v>
      </c>
      <c r="BE534" s="34">
        <v>185</v>
      </c>
      <c r="BJ534" s="34">
        <v>4</v>
      </c>
      <c r="BO534" s="34">
        <v>4</v>
      </c>
      <c r="BQ534" s="34">
        <v>173</v>
      </c>
      <c r="BR534" s="34">
        <v>368</v>
      </c>
      <c r="BU534" s="34">
        <v>2</v>
      </c>
      <c r="BX534" s="34">
        <v>10</v>
      </c>
      <c r="BY534" s="34">
        <v>2.2999999999999998</v>
      </c>
      <c r="CA534" s="34">
        <v>112</v>
      </c>
      <c r="CC534" s="34">
        <v>17</v>
      </c>
      <c r="CD534" s="34">
        <v>23</v>
      </c>
      <c r="CF534" s="34">
        <v>110</v>
      </c>
      <c r="CG534" s="34">
        <v>110</v>
      </c>
      <c r="CI534" s="34">
        <v>29</v>
      </c>
      <c r="CJ534" s="34">
        <v>69</v>
      </c>
      <c r="CL534" s="34">
        <v>17</v>
      </c>
      <c r="CM534" s="34">
        <v>4.0999999999999996</v>
      </c>
      <c r="CN534" s="34">
        <v>0.6</v>
      </c>
      <c r="CP534" s="34">
        <v>1.6</v>
      </c>
      <c r="CU534" s="34">
        <v>7.4</v>
      </c>
      <c r="CV534" s="34">
        <v>1.45</v>
      </c>
      <c r="CW534" s="34">
        <f>SUM(CI534:CV534)</f>
        <v>130.14999999999998</v>
      </c>
    </row>
    <row r="535" spans="1:101" ht="14.25" customHeight="1" x14ac:dyDescent="0.35">
      <c r="A535" s="22" t="s">
        <v>560</v>
      </c>
      <c r="B535" s="22" t="s">
        <v>469</v>
      </c>
      <c r="C535" s="61" t="s">
        <v>3066</v>
      </c>
      <c r="D535" s="22" t="s">
        <v>2740</v>
      </c>
      <c r="E535" s="22">
        <v>1985</v>
      </c>
      <c r="F535" s="80">
        <v>1985</v>
      </c>
      <c r="G535" s="22" t="s">
        <v>914</v>
      </c>
      <c r="H535" s="22">
        <v>32.879167000000002</v>
      </c>
      <c r="I535" s="22">
        <v>-107.25833299999999</v>
      </c>
      <c r="J535" s="22" t="s">
        <v>873</v>
      </c>
      <c r="K535" s="22" t="s">
        <v>1306</v>
      </c>
      <c r="L535" s="22" t="s">
        <v>878</v>
      </c>
      <c r="M535" s="22" t="s">
        <v>510</v>
      </c>
      <c r="Q535" s="22" t="s">
        <v>819</v>
      </c>
      <c r="W535" s="34">
        <v>74.36</v>
      </c>
      <c r="X535" s="34">
        <v>0.09</v>
      </c>
      <c r="Y535" s="34">
        <v>13.51</v>
      </c>
      <c r="Z535" s="34">
        <v>1.26</v>
      </c>
      <c r="AA535" s="34">
        <v>0.02</v>
      </c>
      <c r="AB535" s="34">
        <v>0.56000000000000005</v>
      </c>
      <c r="AC535" s="34">
        <v>0.25</v>
      </c>
      <c r="AD535" s="34">
        <v>3.65</v>
      </c>
      <c r="AE535" s="34">
        <v>5.14</v>
      </c>
      <c r="AF535" s="34">
        <v>7.0000000000000007E-2</v>
      </c>
      <c r="AG535" s="34">
        <v>0.81</v>
      </c>
      <c r="AO535" s="34">
        <f t="shared" si="41"/>
        <v>99.720000000000013</v>
      </c>
      <c r="AY535" s="34">
        <v>278</v>
      </c>
      <c r="BE535" s="34">
        <v>217</v>
      </c>
      <c r="BJ535" s="34">
        <v>3</v>
      </c>
      <c r="BO535" s="34">
        <v>19</v>
      </c>
      <c r="BQ535" s="34">
        <v>154</v>
      </c>
      <c r="BR535" s="34">
        <v>343</v>
      </c>
      <c r="BU535" s="34">
        <v>4.7</v>
      </c>
      <c r="BX535" s="34">
        <v>40</v>
      </c>
      <c r="BY535" s="34">
        <v>3</v>
      </c>
      <c r="CA535" s="34">
        <v>36</v>
      </c>
      <c r="CC535" s="34">
        <v>8</v>
      </c>
      <c r="CD535" s="34">
        <v>24</v>
      </c>
      <c r="CF535" s="34">
        <v>95</v>
      </c>
      <c r="CG535" s="34">
        <v>91</v>
      </c>
      <c r="CI535" s="34">
        <v>23</v>
      </c>
      <c r="CJ535" s="34">
        <v>56</v>
      </c>
      <c r="CL535" s="34">
        <v>13</v>
      </c>
      <c r="CM535" s="34">
        <v>4.5999999999999996</v>
      </c>
      <c r="CN535" s="34">
        <v>0.5</v>
      </c>
      <c r="CP535" s="34">
        <v>1.3</v>
      </c>
      <c r="CU535" s="34">
        <v>7.9</v>
      </c>
      <c r="CV535" s="34">
        <v>1.31</v>
      </c>
      <c r="CW535" s="34">
        <f>SUM(CI535:CV535)</f>
        <v>107.61</v>
      </c>
    </row>
    <row r="536" spans="1:101" ht="14.25" customHeight="1" x14ac:dyDescent="0.35">
      <c r="A536" s="22" t="s">
        <v>561</v>
      </c>
      <c r="B536" s="22" t="s">
        <v>469</v>
      </c>
      <c r="C536" s="61" t="s">
        <v>3066</v>
      </c>
      <c r="D536" s="22" t="s">
        <v>2740</v>
      </c>
      <c r="E536" s="22">
        <v>1985</v>
      </c>
      <c r="F536" s="80">
        <v>1985</v>
      </c>
      <c r="G536" s="22" t="s">
        <v>914</v>
      </c>
      <c r="H536" s="22">
        <v>32.8774297</v>
      </c>
      <c r="I536" s="22">
        <v>-107.2552069</v>
      </c>
      <c r="J536" s="22" t="s">
        <v>873</v>
      </c>
      <c r="K536" s="22" t="s">
        <v>1306</v>
      </c>
      <c r="L536" s="22" t="s">
        <v>878</v>
      </c>
      <c r="M536" s="22" t="s">
        <v>510</v>
      </c>
      <c r="Q536" s="22" t="s">
        <v>819</v>
      </c>
      <c r="W536" s="34">
        <v>74.62</v>
      </c>
      <c r="X536" s="34">
        <v>0.06</v>
      </c>
      <c r="Y536" s="34">
        <v>13.16</v>
      </c>
      <c r="Z536" s="34">
        <v>1.28</v>
      </c>
      <c r="AB536" s="34">
        <v>0.52</v>
      </c>
      <c r="AC536" s="34">
        <v>0.12</v>
      </c>
      <c r="AD536" s="34">
        <v>4.9000000000000004</v>
      </c>
      <c r="AE536" s="34">
        <v>3.63</v>
      </c>
      <c r="AF536" s="34">
        <v>0.03</v>
      </c>
      <c r="AG536" s="34">
        <v>0.55000000000000004</v>
      </c>
      <c r="AO536" s="34">
        <f t="shared" si="41"/>
        <v>98.87</v>
      </c>
      <c r="AY536" s="34">
        <v>293</v>
      </c>
      <c r="BE536" s="34">
        <v>320</v>
      </c>
      <c r="BG536" s="34">
        <v>44</v>
      </c>
      <c r="BH536" s="34">
        <v>18</v>
      </c>
      <c r="BO536" s="34">
        <v>44</v>
      </c>
      <c r="BP536" s="34">
        <v>61</v>
      </c>
      <c r="BQ536" s="34">
        <v>90</v>
      </c>
      <c r="BR536" s="34">
        <v>203</v>
      </c>
      <c r="BX536" s="34">
        <v>23</v>
      </c>
      <c r="CA536" s="34">
        <v>29</v>
      </c>
      <c r="CC536" s="34">
        <v>4</v>
      </c>
      <c r="CD536" s="34">
        <v>21</v>
      </c>
      <c r="CF536" s="34">
        <v>58</v>
      </c>
      <c r="CG536" s="34">
        <v>69</v>
      </c>
      <c r="CH536" s="34">
        <v>14</v>
      </c>
    </row>
    <row r="537" spans="1:101" ht="14.25" customHeight="1" x14ac:dyDescent="0.35">
      <c r="A537" s="22" t="s">
        <v>562</v>
      </c>
      <c r="B537" s="22" t="s">
        <v>469</v>
      </c>
      <c r="C537" s="61" t="s">
        <v>3066</v>
      </c>
      <c r="D537" s="22" t="s">
        <v>2740</v>
      </c>
      <c r="E537" s="22">
        <v>1985</v>
      </c>
      <c r="F537" s="80">
        <v>1985</v>
      </c>
      <c r="G537" s="22" t="s">
        <v>914</v>
      </c>
      <c r="H537" s="22">
        <v>32.877369999999999</v>
      </c>
      <c r="I537" s="22">
        <v>-107.255002</v>
      </c>
      <c r="J537" s="22" t="s">
        <v>873</v>
      </c>
      <c r="K537" s="22" t="s">
        <v>1306</v>
      </c>
      <c r="L537" s="22" t="s">
        <v>878</v>
      </c>
      <c r="M537" s="22" t="s">
        <v>510</v>
      </c>
      <c r="Q537" s="22" t="s">
        <v>819</v>
      </c>
      <c r="W537" s="34">
        <v>72.42</v>
      </c>
      <c r="X537" s="34">
        <v>0.3</v>
      </c>
      <c r="Y537" s="34">
        <v>12.12</v>
      </c>
      <c r="Z537" s="34">
        <v>2.21</v>
      </c>
      <c r="AA537" s="34">
        <v>0.02</v>
      </c>
      <c r="AB537" s="34">
        <v>1.43</v>
      </c>
      <c r="AC537" s="34">
        <v>0.33</v>
      </c>
      <c r="AD537" s="34">
        <v>3.37</v>
      </c>
      <c r="AE537" s="34">
        <v>5.47</v>
      </c>
      <c r="AF537" s="34">
        <v>0.09</v>
      </c>
      <c r="AG537" s="34">
        <v>1.1499999999999999</v>
      </c>
      <c r="AO537" s="34">
        <f t="shared" si="41"/>
        <v>98.910000000000011</v>
      </c>
      <c r="AY537" s="34">
        <v>1244</v>
      </c>
      <c r="BE537" s="34">
        <v>494</v>
      </c>
      <c r="BG537" s="34">
        <v>45</v>
      </c>
      <c r="BH537" s="34">
        <v>19</v>
      </c>
      <c r="BO537" s="34">
        <v>20</v>
      </c>
      <c r="BP537" s="34">
        <v>156</v>
      </c>
      <c r="BQ537" s="34">
        <v>32</v>
      </c>
      <c r="BR537" s="34">
        <v>317</v>
      </c>
      <c r="BX537" s="34">
        <v>92</v>
      </c>
      <c r="CA537" s="34">
        <v>39</v>
      </c>
      <c r="CC537" s="34">
        <v>3</v>
      </c>
      <c r="CD537" s="34">
        <v>39</v>
      </c>
      <c r="CF537" s="34">
        <v>58</v>
      </c>
      <c r="CG537" s="34">
        <v>197</v>
      </c>
      <c r="CH537" s="34">
        <v>14</v>
      </c>
    </row>
    <row r="538" spans="1:101" ht="14.25" customHeight="1" x14ac:dyDescent="0.35">
      <c r="A538" s="22" t="s">
        <v>563</v>
      </c>
      <c r="B538" s="22" t="s">
        <v>469</v>
      </c>
      <c r="C538" s="61" t="s">
        <v>3066</v>
      </c>
      <c r="D538" s="22" t="s">
        <v>2740</v>
      </c>
      <c r="E538" s="22">
        <v>1985</v>
      </c>
      <c r="F538" s="80">
        <v>1985</v>
      </c>
      <c r="G538" s="22" t="s">
        <v>914</v>
      </c>
      <c r="H538" s="22">
        <v>32.877369999999999</v>
      </c>
      <c r="I538" s="22">
        <v>-107.255002</v>
      </c>
      <c r="J538" s="22" t="s">
        <v>873</v>
      </c>
      <c r="K538" s="22" t="s">
        <v>1306</v>
      </c>
      <c r="L538" s="22" t="s">
        <v>878</v>
      </c>
      <c r="M538" s="22" t="s">
        <v>564</v>
      </c>
      <c r="Q538" s="22" t="s">
        <v>819</v>
      </c>
      <c r="W538" s="34">
        <v>60.88</v>
      </c>
      <c r="X538" s="34">
        <v>0.3</v>
      </c>
      <c r="Y538" s="34">
        <v>15.68</v>
      </c>
      <c r="Z538" s="34">
        <v>6.68</v>
      </c>
      <c r="AA538" s="34">
        <v>0.02</v>
      </c>
      <c r="AB538" s="34">
        <v>1.43</v>
      </c>
      <c r="AC538" s="34">
        <v>0.25</v>
      </c>
      <c r="AD538" s="34">
        <v>0.1</v>
      </c>
      <c r="AE538" s="34">
        <v>13.1</v>
      </c>
      <c r="AF538" s="34">
        <v>0.12</v>
      </c>
      <c r="AG538" s="34">
        <v>1.1499999999999999</v>
      </c>
      <c r="AO538" s="34">
        <f t="shared" si="41"/>
        <v>99.71</v>
      </c>
      <c r="AY538" s="34">
        <v>2221</v>
      </c>
      <c r="BE538" s="34">
        <v>373</v>
      </c>
      <c r="BG538" s="34">
        <v>55</v>
      </c>
      <c r="BH538" s="34">
        <v>15</v>
      </c>
      <c r="BO538" s="34">
        <v>26</v>
      </c>
      <c r="BP538" s="34">
        <v>100</v>
      </c>
      <c r="BQ538" s="34">
        <v>19</v>
      </c>
      <c r="BR538" s="34">
        <v>454</v>
      </c>
      <c r="BX538" s="34">
        <v>55</v>
      </c>
      <c r="CA538" s="34">
        <v>72</v>
      </c>
      <c r="CC538" s="34">
        <v>9</v>
      </c>
      <c r="CD538" s="34">
        <v>58</v>
      </c>
      <c r="CF538" s="34">
        <v>60</v>
      </c>
      <c r="CG538" s="34">
        <v>214</v>
      </c>
      <c r="CH538" s="34">
        <v>37</v>
      </c>
    </row>
    <row r="539" spans="1:101" ht="14.25" customHeight="1" x14ac:dyDescent="0.35">
      <c r="A539" s="22" t="s">
        <v>565</v>
      </c>
      <c r="B539" s="22" t="s">
        <v>469</v>
      </c>
      <c r="C539" s="61" t="s">
        <v>3066</v>
      </c>
      <c r="D539" s="22" t="s">
        <v>2740</v>
      </c>
      <c r="E539" s="22">
        <v>1985</v>
      </c>
      <c r="F539" s="80">
        <v>1985</v>
      </c>
      <c r="G539" s="22" t="s">
        <v>914</v>
      </c>
      <c r="H539" s="22">
        <v>32.8774297</v>
      </c>
      <c r="I539" s="22">
        <v>-107.2552069</v>
      </c>
      <c r="J539" s="22" t="s">
        <v>873</v>
      </c>
      <c r="K539" s="22" t="s">
        <v>1306</v>
      </c>
      <c r="L539" s="22" t="s">
        <v>878</v>
      </c>
      <c r="M539" s="22" t="s">
        <v>566</v>
      </c>
      <c r="Q539" s="22" t="s">
        <v>819</v>
      </c>
      <c r="W539" s="34">
        <v>60.2</v>
      </c>
      <c r="X539" s="34">
        <v>0.26</v>
      </c>
      <c r="Y539" s="34">
        <v>16.8</v>
      </c>
      <c r="Z539" s="34">
        <v>5.52</v>
      </c>
      <c r="AA539" s="34">
        <v>0.02</v>
      </c>
      <c r="AB539" s="34">
        <v>1.58</v>
      </c>
      <c r="AC539" s="34">
        <v>0.22</v>
      </c>
      <c r="AD539" s="34">
        <v>0.21</v>
      </c>
      <c r="AE539" s="34">
        <v>14.1</v>
      </c>
      <c r="AF539" s="34">
        <v>0.09</v>
      </c>
      <c r="AG539" s="34">
        <v>1.19</v>
      </c>
      <c r="AO539" s="34">
        <f t="shared" si="41"/>
        <v>100.18999999999998</v>
      </c>
      <c r="AY539" s="34">
        <v>2487</v>
      </c>
      <c r="BE539" s="34">
        <v>284</v>
      </c>
      <c r="BG539" s="34">
        <v>81</v>
      </c>
      <c r="BH539" s="34">
        <v>10</v>
      </c>
      <c r="BO539" s="34">
        <v>16</v>
      </c>
      <c r="BP539" s="34">
        <v>90</v>
      </c>
      <c r="BQ539" s="34">
        <v>18</v>
      </c>
      <c r="BR539" s="34">
        <v>431</v>
      </c>
      <c r="BX539" s="34">
        <v>49</v>
      </c>
      <c r="CA539" s="34">
        <v>56</v>
      </c>
      <c r="CC539" s="34">
        <v>6</v>
      </c>
      <c r="CD539" s="34">
        <v>62</v>
      </c>
      <c r="CF539" s="34">
        <v>65</v>
      </c>
      <c r="CG539" s="34">
        <v>241</v>
      </c>
      <c r="CH539" s="34">
        <v>19</v>
      </c>
    </row>
    <row r="540" spans="1:101" ht="14.25" customHeight="1" x14ac:dyDescent="0.35">
      <c r="A540" s="22">
        <v>33.133000000000003</v>
      </c>
      <c r="B540" s="22" t="s">
        <v>469</v>
      </c>
      <c r="C540" s="61" t="s">
        <v>3066</v>
      </c>
      <c r="D540" s="22" t="s">
        <v>2740</v>
      </c>
      <c r="E540" s="22">
        <v>1985</v>
      </c>
      <c r="F540" s="80">
        <v>1985</v>
      </c>
      <c r="G540" s="22" t="s">
        <v>914</v>
      </c>
      <c r="H540" s="22">
        <v>32.870940099999999</v>
      </c>
      <c r="I540" s="22">
        <v>-107.2613526</v>
      </c>
      <c r="J540" s="22" t="s">
        <v>873</v>
      </c>
      <c r="K540" s="22" t="s">
        <v>1306</v>
      </c>
      <c r="L540" s="22" t="s">
        <v>878</v>
      </c>
      <c r="M540" s="22" t="s">
        <v>510</v>
      </c>
      <c r="Q540" s="22" t="s">
        <v>819</v>
      </c>
      <c r="W540" s="34">
        <v>72.77</v>
      </c>
      <c r="X540" s="34">
        <v>0.2</v>
      </c>
      <c r="Y540" s="34">
        <v>13.61</v>
      </c>
      <c r="Z540" s="34">
        <v>2.3199999999999998</v>
      </c>
      <c r="AA540" s="34">
        <v>0.02</v>
      </c>
      <c r="AB540" s="34">
        <v>0.59</v>
      </c>
      <c r="AC540" s="34">
        <v>0.44</v>
      </c>
      <c r="AD540" s="34">
        <v>2.91</v>
      </c>
      <c r="AE540" s="34">
        <v>5.78</v>
      </c>
      <c r="AF540" s="34">
        <v>7.0000000000000007E-2</v>
      </c>
      <c r="AG540" s="34">
        <v>0.96</v>
      </c>
      <c r="AO540" s="34">
        <f t="shared" si="41"/>
        <v>99.669999999999973</v>
      </c>
      <c r="AY540" s="34">
        <v>498</v>
      </c>
      <c r="BE540" s="34">
        <v>202</v>
      </c>
      <c r="BG540" s="34">
        <v>43</v>
      </c>
      <c r="BH540" s="34">
        <v>23</v>
      </c>
      <c r="BO540" s="34">
        <v>15</v>
      </c>
      <c r="BP540" s="34">
        <v>11</v>
      </c>
      <c r="BQ540" s="34">
        <v>1023</v>
      </c>
      <c r="BR540" s="34">
        <v>377</v>
      </c>
      <c r="BU540" s="34">
        <v>3.6</v>
      </c>
      <c r="BX540" s="34">
        <v>99</v>
      </c>
      <c r="CA540" s="34">
        <v>75</v>
      </c>
      <c r="CC540" s="34">
        <v>5</v>
      </c>
      <c r="CD540" s="34">
        <v>25</v>
      </c>
      <c r="CF540" s="34">
        <v>91</v>
      </c>
      <c r="CG540" s="34">
        <v>182</v>
      </c>
      <c r="CH540" s="34">
        <v>53</v>
      </c>
      <c r="CI540" s="34">
        <v>74</v>
      </c>
      <c r="CJ540" s="34">
        <v>120</v>
      </c>
      <c r="CL540" s="34">
        <v>39</v>
      </c>
      <c r="CM540" s="34">
        <v>9.6999999999999993</v>
      </c>
      <c r="CN540" s="34">
        <v>0.8</v>
      </c>
      <c r="CP540" s="34">
        <v>1.6</v>
      </c>
      <c r="CU540" s="34">
        <v>4.7</v>
      </c>
      <c r="CV540" s="34">
        <v>0.89</v>
      </c>
      <c r="CW540" s="34">
        <f>SUM(CI540:CV540)</f>
        <v>250.68999999999997</v>
      </c>
    </row>
    <row r="541" spans="1:101" ht="14.25" customHeight="1" x14ac:dyDescent="0.35">
      <c r="A541" s="22">
        <v>29.242000000000001</v>
      </c>
      <c r="B541" s="22" t="s">
        <v>469</v>
      </c>
      <c r="C541" s="61" t="s">
        <v>3066</v>
      </c>
      <c r="D541" s="22" t="s">
        <v>2740</v>
      </c>
      <c r="E541" s="22">
        <v>1985</v>
      </c>
      <c r="F541" s="80">
        <v>1985</v>
      </c>
      <c r="G541" s="22" t="s">
        <v>914</v>
      </c>
      <c r="H541" s="22">
        <v>32.887522500000003</v>
      </c>
      <c r="I541" s="22">
        <v>-107.2653554</v>
      </c>
      <c r="J541" s="22" t="s">
        <v>873</v>
      </c>
      <c r="K541" s="22" t="s">
        <v>1306</v>
      </c>
      <c r="L541" s="22" t="s">
        <v>878</v>
      </c>
      <c r="M541" s="22" t="s">
        <v>510</v>
      </c>
      <c r="Q541" s="22" t="s">
        <v>819</v>
      </c>
      <c r="W541" s="34">
        <v>75.42</v>
      </c>
      <c r="X541" s="34">
        <v>0.27</v>
      </c>
      <c r="Y541" s="34">
        <v>11.7</v>
      </c>
      <c r="Z541" s="34">
        <v>3.86</v>
      </c>
      <c r="AB541" s="34">
        <v>0.56000000000000005</v>
      </c>
      <c r="AC541" s="34">
        <v>0.57999999999999996</v>
      </c>
      <c r="AD541" s="34">
        <v>2.3199999999999998</v>
      </c>
      <c r="AE541" s="34">
        <v>5.3</v>
      </c>
      <c r="AF541" s="34">
        <v>0.06</v>
      </c>
      <c r="AG541" s="34">
        <v>0.72</v>
      </c>
      <c r="AO541" s="34">
        <f t="shared" si="41"/>
        <v>100.78999999999999</v>
      </c>
      <c r="AY541" s="34">
        <v>727</v>
      </c>
      <c r="BE541" s="34">
        <v>56</v>
      </c>
      <c r="BG541" s="34">
        <v>68</v>
      </c>
      <c r="BH541" s="34">
        <v>16</v>
      </c>
      <c r="BO541" s="34">
        <v>7</v>
      </c>
      <c r="BP541" s="34">
        <v>7</v>
      </c>
      <c r="BQ541" s="34">
        <v>27</v>
      </c>
      <c r="BR541" s="34">
        <v>404</v>
      </c>
      <c r="BX541" s="34">
        <v>44</v>
      </c>
      <c r="CA541" s="34">
        <v>23</v>
      </c>
      <c r="CC541" s="34">
        <v>5</v>
      </c>
      <c r="CD541" s="34">
        <v>36</v>
      </c>
      <c r="CF541" s="34">
        <v>55</v>
      </c>
      <c r="CG541" s="34">
        <v>169</v>
      </c>
      <c r="CH541" s="34">
        <v>45</v>
      </c>
    </row>
    <row r="542" spans="1:101" ht="14.25" customHeight="1" x14ac:dyDescent="0.35">
      <c r="A542" s="22" t="s">
        <v>567</v>
      </c>
      <c r="B542" s="22" t="s">
        <v>469</v>
      </c>
      <c r="C542" s="61" t="s">
        <v>3066</v>
      </c>
      <c r="D542" s="22" t="s">
        <v>2740</v>
      </c>
      <c r="E542" s="22">
        <v>1985</v>
      </c>
      <c r="F542" s="80">
        <v>1985</v>
      </c>
      <c r="G542" s="22" t="s">
        <v>914</v>
      </c>
      <c r="H542" s="22">
        <v>32.877598300000002</v>
      </c>
      <c r="I542" s="22">
        <v>-107.25783920000001</v>
      </c>
      <c r="J542" s="22" t="s">
        <v>873</v>
      </c>
      <c r="K542" s="22" t="s">
        <v>1306</v>
      </c>
      <c r="L542" s="22" t="s">
        <v>878</v>
      </c>
      <c r="M542" s="22" t="s">
        <v>568</v>
      </c>
      <c r="Q542" s="22" t="s">
        <v>819</v>
      </c>
      <c r="W542" s="34">
        <v>41.5</v>
      </c>
      <c r="X542" s="34">
        <v>2.68</v>
      </c>
      <c r="Y542" s="34">
        <v>13.7</v>
      </c>
      <c r="Z542" s="34">
        <v>13.9</v>
      </c>
      <c r="AA542" s="34">
        <v>0.15</v>
      </c>
      <c r="AB542" s="34">
        <v>5.2</v>
      </c>
      <c r="AC542" s="34">
        <v>6.95</v>
      </c>
      <c r="AD542" s="34">
        <v>1.6</v>
      </c>
      <c r="AE542" s="34">
        <v>1.45</v>
      </c>
      <c r="AF542" s="34">
        <v>0.63</v>
      </c>
      <c r="AG542" s="34">
        <v>12.3</v>
      </c>
      <c r="AO542" s="34">
        <f t="shared" si="41"/>
        <v>100.06</v>
      </c>
      <c r="AY542" s="34">
        <v>1813</v>
      </c>
      <c r="BE542" s="34">
        <v>54</v>
      </c>
      <c r="BG542" s="34">
        <v>79</v>
      </c>
      <c r="BH542" s="34">
        <v>15</v>
      </c>
      <c r="BO542" s="34">
        <v>11</v>
      </c>
      <c r="BP542" s="34">
        <v>87</v>
      </c>
      <c r="BQ542" s="34">
        <v>16</v>
      </c>
      <c r="BR542" s="34">
        <v>126</v>
      </c>
      <c r="BX542" s="34">
        <v>200</v>
      </c>
      <c r="CA542" s="34">
        <v>3</v>
      </c>
      <c r="CC542" s="34">
        <v>1</v>
      </c>
      <c r="CD542" s="34">
        <v>190</v>
      </c>
      <c r="CF542" s="34">
        <v>43</v>
      </c>
      <c r="CG542" s="34">
        <v>195</v>
      </c>
      <c r="CH542" s="34">
        <v>129</v>
      </c>
    </row>
    <row r="543" spans="1:101" ht="14.25" customHeight="1" x14ac:dyDescent="0.35">
      <c r="A543" s="22">
        <v>9028</v>
      </c>
      <c r="B543" s="22" t="s">
        <v>469</v>
      </c>
      <c r="C543" s="61" t="s">
        <v>3066</v>
      </c>
      <c r="D543" s="22" t="s">
        <v>2740</v>
      </c>
      <c r="E543" s="22">
        <v>1985</v>
      </c>
      <c r="F543" s="80">
        <v>1985</v>
      </c>
      <c r="G543" s="22" t="s">
        <v>914</v>
      </c>
      <c r="H543" s="22">
        <v>32.869444000000001</v>
      </c>
      <c r="I543" s="22">
        <v>-107.256944</v>
      </c>
      <c r="J543" s="22" t="s">
        <v>873</v>
      </c>
      <c r="K543" s="22" t="s">
        <v>1306</v>
      </c>
      <c r="L543" s="22" t="s">
        <v>878</v>
      </c>
      <c r="M543" s="22" t="s">
        <v>569</v>
      </c>
      <c r="Q543" s="22" t="s">
        <v>819</v>
      </c>
      <c r="W543" s="34">
        <v>27.9</v>
      </c>
      <c r="X543" s="34">
        <v>0.02</v>
      </c>
      <c r="Y543" s="34">
        <v>0.34</v>
      </c>
      <c r="Z543" s="34">
        <v>53.3</v>
      </c>
      <c r="AA543" s="34">
        <v>0.08</v>
      </c>
      <c r="AB543" s="34">
        <v>0.45</v>
      </c>
      <c r="AC543" s="34">
        <v>0.26</v>
      </c>
      <c r="AD543" s="34">
        <v>0.4</v>
      </c>
      <c r="AE543" s="34">
        <v>0.03</v>
      </c>
      <c r="AF543" s="34">
        <v>0.03</v>
      </c>
      <c r="AG543" s="34">
        <v>8.02</v>
      </c>
      <c r="AO543" s="34">
        <f t="shared" si="41"/>
        <v>90.830000000000013</v>
      </c>
      <c r="BG543" s="34">
        <v>48</v>
      </c>
      <c r="BH543" s="34">
        <v>21</v>
      </c>
      <c r="BP543" s="34">
        <v>48</v>
      </c>
      <c r="BQ543" s="34">
        <v>354</v>
      </c>
      <c r="BR543" s="34">
        <v>31</v>
      </c>
      <c r="BX543" s="34">
        <v>56</v>
      </c>
      <c r="CA543" s="34">
        <v>7</v>
      </c>
      <c r="CC543" s="34">
        <v>120</v>
      </c>
      <c r="CF543" s="34">
        <v>316</v>
      </c>
      <c r="CG543" s="34">
        <v>11</v>
      </c>
      <c r="CH543" s="34">
        <v>216</v>
      </c>
      <c r="CI543" s="34">
        <v>38</v>
      </c>
      <c r="CJ543" s="34">
        <v>30</v>
      </c>
      <c r="CL543" s="34">
        <v>41</v>
      </c>
      <c r="CM543" s="34">
        <v>10</v>
      </c>
      <c r="CO543" s="34">
        <v>19</v>
      </c>
      <c r="CP543" s="34">
        <v>9</v>
      </c>
      <c r="CQ543" s="34">
        <v>41</v>
      </c>
      <c r="CR543" s="34">
        <v>9</v>
      </c>
      <c r="CS543" s="34">
        <v>33</v>
      </c>
      <c r="CT543" s="34">
        <v>4</v>
      </c>
      <c r="CU543" s="34">
        <v>37</v>
      </c>
      <c r="CV543" s="34">
        <v>5</v>
      </c>
      <c r="CW543" s="34">
        <f>SUM(CI543:CV543)</f>
        <v>276</v>
      </c>
    </row>
    <row r="544" spans="1:101" ht="14.25" customHeight="1" x14ac:dyDescent="0.35">
      <c r="A544" s="22">
        <v>9036</v>
      </c>
      <c r="B544" s="22" t="s">
        <v>469</v>
      </c>
      <c r="C544" s="61" t="s">
        <v>3066</v>
      </c>
      <c r="D544" s="22" t="s">
        <v>2740</v>
      </c>
      <c r="E544" s="22">
        <v>1985</v>
      </c>
      <c r="F544" s="80">
        <v>1985</v>
      </c>
      <c r="G544" s="22" t="s">
        <v>914</v>
      </c>
      <c r="H544" s="22">
        <v>32.869722000000003</v>
      </c>
      <c r="I544" s="22">
        <v>-107.256944</v>
      </c>
      <c r="J544" s="22" t="s">
        <v>873</v>
      </c>
      <c r="K544" s="22" t="s">
        <v>1306</v>
      </c>
      <c r="L544" s="22" t="s">
        <v>878</v>
      </c>
      <c r="M544" s="22" t="s">
        <v>569</v>
      </c>
      <c r="Q544" s="22" t="s">
        <v>819</v>
      </c>
      <c r="BG544" s="34">
        <v>20</v>
      </c>
      <c r="BH544" s="34">
        <v>12</v>
      </c>
      <c r="BO544" s="34">
        <v>3</v>
      </c>
      <c r="BP544" s="34">
        <v>2</v>
      </c>
      <c r="BQ544" s="34">
        <v>229</v>
      </c>
      <c r="BR544" s="34">
        <v>20</v>
      </c>
      <c r="BX544" s="34">
        <v>22</v>
      </c>
      <c r="CA544" s="34">
        <v>6</v>
      </c>
      <c r="CC544" s="34">
        <v>113</v>
      </c>
      <c r="CF544" s="34">
        <v>311</v>
      </c>
      <c r="CG544" s="34">
        <v>10</v>
      </c>
      <c r="CH544" s="34">
        <v>210</v>
      </c>
    </row>
    <row r="545" spans="1:101" ht="14.25" customHeight="1" x14ac:dyDescent="0.35">
      <c r="A545" s="22">
        <v>3750</v>
      </c>
      <c r="B545" s="22" t="s">
        <v>469</v>
      </c>
      <c r="C545" s="61" t="s">
        <v>3066</v>
      </c>
      <c r="D545" s="22" t="s">
        <v>2740</v>
      </c>
      <c r="E545" s="22">
        <v>1985</v>
      </c>
      <c r="F545" s="80">
        <v>1985</v>
      </c>
      <c r="G545" s="22" t="s">
        <v>914</v>
      </c>
      <c r="H545" s="22">
        <v>32.870249999999999</v>
      </c>
      <c r="I545" s="22">
        <v>-107.25726899999999</v>
      </c>
      <c r="J545" s="22" t="s">
        <v>873</v>
      </c>
      <c r="K545" s="22" t="s">
        <v>1306</v>
      </c>
      <c r="L545" s="22" t="s">
        <v>878</v>
      </c>
      <c r="M545" s="22" t="s">
        <v>569</v>
      </c>
      <c r="Q545" s="22" t="s">
        <v>819</v>
      </c>
      <c r="BO545" s="34">
        <v>48</v>
      </c>
      <c r="BQ545" s="34">
        <v>125</v>
      </c>
      <c r="CA545" s="34">
        <v>104</v>
      </c>
      <c r="CF545" s="34">
        <v>77</v>
      </c>
      <c r="CG545" s="34">
        <v>45</v>
      </c>
    </row>
    <row r="546" spans="1:101" ht="14.25" customHeight="1" x14ac:dyDescent="0.35">
      <c r="A546" s="22">
        <v>9034</v>
      </c>
      <c r="B546" s="22" t="s">
        <v>469</v>
      </c>
      <c r="C546" s="61" t="s">
        <v>3066</v>
      </c>
      <c r="D546" s="22" t="s">
        <v>2740</v>
      </c>
      <c r="E546" s="22">
        <v>1985</v>
      </c>
      <c r="F546" s="80">
        <v>1985</v>
      </c>
      <c r="G546" s="22" t="s">
        <v>914</v>
      </c>
      <c r="H546" s="22">
        <v>32.872222000000001</v>
      </c>
      <c r="I546" s="22">
        <v>-107.256944</v>
      </c>
      <c r="J546" s="22" t="s">
        <v>873</v>
      </c>
      <c r="K546" s="22" t="s">
        <v>1306</v>
      </c>
      <c r="L546" s="22" t="s">
        <v>878</v>
      </c>
      <c r="M546" s="22" t="s">
        <v>569</v>
      </c>
      <c r="Q546" s="22" t="s">
        <v>819</v>
      </c>
      <c r="W546" s="34">
        <v>59.87</v>
      </c>
      <c r="X546" s="34">
        <v>0.63</v>
      </c>
      <c r="Y546" s="34">
        <v>16.79</v>
      </c>
      <c r="Z546" s="34">
        <v>6.69</v>
      </c>
      <c r="AB546" s="34">
        <v>0.78</v>
      </c>
      <c r="AC546" s="34">
        <v>0.98</v>
      </c>
      <c r="AD546" s="34">
        <v>0.23</v>
      </c>
      <c r="AE546" s="34">
        <v>11.89</v>
      </c>
      <c r="AF546" s="34">
        <v>0.21</v>
      </c>
      <c r="AG546" s="34">
        <v>2.1800000000000002</v>
      </c>
      <c r="AO546" s="34">
        <f t="shared" ref="AO546:AO551" si="43">SUM(W546:AN546)</f>
        <v>100.25</v>
      </c>
      <c r="AY546" s="34">
        <v>1663</v>
      </c>
      <c r="BE546" s="34">
        <v>62</v>
      </c>
      <c r="BG546" s="34" t="s">
        <v>570</v>
      </c>
      <c r="BO546" s="34">
        <v>3</v>
      </c>
      <c r="BQ546" s="34">
        <v>62</v>
      </c>
      <c r="BR546" s="34">
        <v>483</v>
      </c>
      <c r="BX546" s="34">
        <v>27</v>
      </c>
      <c r="CA546" s="34">
        <v>3233</v>
      </c>
      <c r="CC546" s="34">
        <v>35</v>
      </c>
      <c r="CD546" s="34">
        <v>107</v>
      </c>
      <c r="CF546" s="34">
        <v>621</v>
      </c>
      <c r="CG546" s="34">
        <v>265</v>
      </c>
      <c r="CH546" s="34" t="s">
        <v>121</v>
      </c>
    </row>
    <row r="547" spans="1:101" ht="14.25" customHeight="1" x14ac:dyDescent="0.35">
      <c r="A547" s="22">
        <v>9035</v>
      </c>
      <c r="B547" s="22" t="s">
        <v>469</v>
      </c>
      <c r="C547" s="61" t="s">
        <v>3066</v>
      </c>
      <c r="D547" s="22" t="s">
        <v>2740</v>
      </c>
      <c r="E547" s="22">
        <v>1985</v>
      </c>
      <c r="F547" s="80">
        <v>1985</v>
      </c>
      <c r="G547" s="22" t="s">
        <v>914</v>
      </c>
      <c r="H547" s="22">
        <v>32.862499999999997</v>
      </c>
      <c r="I547" s="22">
        <v>-107.259722</v>
      </c>
      <c r="J547" s="22" t="s">
        <v>873</v>
      </c>
      <c r="K547" s="22" t="s">
        <v>1306</v>
      </c>
      <c r="L547" s="22" t="s">
        <v>878</v>
      </c>
      <c r="M547" s="22" t="s">
        <v>569</v>
      </c>
      <c r="Q547" s="22" t="s">
        <v>819</v>
      </c>
      <c r="W547" s="34">
        <v>58.26</v>
      </c>
      <c r="X547" s="34">
        <v>0.62</v>
      </c>
      <c r="Y547" s="34">
        <v>16.86</v>
      </c>
      <c r="Z547" s="34">
        <v>3.79</v>
      </c>
      <c r="AA547" s="34">
        <v>7.0000000000000007E-2</v>
      </c>
      <c r="AB547" s="34">
        <v>4.3899999999999997</v>
      </c>
      <c r="AC547" s="34">
        <v>2.35</v>
      </c>
      <c r="AD547" s="34">
        <v>1.79</v>
      </c>
      <c r="AE547" s="34">
        <v>8.81</v>
      </c>
      <c r="AF547" s="34">
        <v>0.27</v>
      </c>
      <c r="AG547" s="34">
        <v>3.22</v>
      </c>
      <c r="AO547" s="34">
        <f t="shared" si="43"/>
        <v>100.42999999999999</v>
      </c>
      <c r="AY547" s="34">
        <v>438</v>
      </c>
      <c r="BE547" s="34">
        <v>86</v>
      </c>
      <c r="BG547" s="34">
        <v>43</v>
      </c>
      <c r="BH547" s="34">
        <v>22</v>
      </c>
      <c r="BO547" s="34">
        <v>46</v>
      </c>
      <c r="BP547" s="34">
        <v>16</v>
      </c>
      <c r="BQ547" s="34">
        <v>198</v>
      </c>
      <c r="BR547" s="34">
        <v>300</v>
      </c>
      <c r="BX547" s="34">
        <v>28</v>
      </c>
      <c r="CA547" s="34">
        <v>374</v>
      </c>
      <c r="CC547" s="34">
        <v>51</v>
      </c>
      <c r="CD547" s="34">
        <v>66</v>
      </c>
      <c r="CF547" s="34">
        <v>111</v>
      </c>
      <c r="CG547" s="34">
        <v>310</v>
      </c>
      <c r="CH547" s="34">
        <v>52</v>
      </c>
      <c r="CI547" s="34">
        <v>210</v>
      </c>
      <c r="CJ547" s="34">
        <v>450</v>
      </c>
      <c r="CL547" s="34">
        <v>124</v>
      </c>
      <c r="CM547" s="34">
        <v>12</v>
      </c>
      <c r="CO547" s="34">
        <v>16</v>
      </c>
      <c r="CQ547" s="34">
        <v>14</v>
      </c>
      <c r="CR547" s="34">
        <v>1</v>
      </c>
      <c r="CS547" s="34">
        <v>7</v>
      </c>
      <c r="CU547" s="34">
        <v>12</v>
      </c>
      <c r="CV547" s="34">
        <v>2</v>
      </c>
      <c r="CW547" s="34">
        <f>SUM(CI547:CV547)</f>
        <v>848</v>
      </c>
    </row>
    <row r="548" spans="1:101" ht="14.25" customHeight="1" x14ac:dyDescent="0.35">
      <c r="A548" s="22">
        <v>9037</v>
      </c>
      <c r="B548" s="22" t="s">
        <v>469</v>
      </c>
      <c r="C548" s="61" t="s">
        <v>3066</v>
      </c>
      <c r="D548" s="22" t="s">
        <v>2740</v>
      </c>
      <c r="E548" s="22">
        <v>1985</v>
      </c>
      <c r="F548" s="80">
        <v>1985</v>
      </c>
      <c r="G548" s="22" t="s">
        <v>914</v>
      </c>
      <c r="H548" s="22">
        <v>32.862499999999997</v>
      </c>
      <c r="I548" s="22">
        <v>-107.261111</v>
      </c>
      <c r="J548" s="22" t="s">
        <v>873</v>
      </c>
      <c r="K548" s="22" t="s">
        <v>1306</v>
      </c>
      <c r="L548" s="22" t="s">
        <v>878</v>
      </c>
      <c r="M548" s="22" t="s">
        <v>569</v>
      </c>
      <c r="Q548" s="22" t="s">
        <v>819</v>
      </c>
      <c r="W548" s="34">
        <v>60.24</v>
      </c>
      <c r="X548" s="34">
        <v>0.63</v>
      </c>
      <c r="Y548" s="34">
        <v>15.54</v>
      </c>
      <c r="Z548" s="34">
        <v>5.35</v>
      </c>
      <c r="AA548" s="34">
        <v>0.02</v>
      </c>
      <c r="AB548" s="34">
        <v>5.52</v>
      </c>
      <c r="AC548" s="34">
        <v>1.02</v>
      </c>
      <c r="AD548" s="34">
        <v>1.34</v>
      </c>
      <c r="AE548" s="34">
        <v>7.41</v>
      </c>
      <c r="AF548" s="34">
        <v>0.28000000000000003</v>
      </c>
      <c r="AG548" s="34">
        <v>3.63</v>
      </c>
      <c r="AO548" s="34">
        <f t="shared" si="43"/>
        <v>100.97999999999998</v>
      </c>
      <c r="AY548" s="34">
        <v>386</v>
      </c>
      <c r="BE548" s="34">
        <v>111</v>
      </c>
      <c r="BG548" s="34">
        <v>40</v>
      </c>
      <c r="BH548" s="34">
        <v>21</v>
      </c>
      <c r="BO548" s="34">
        <v>37</v>
      </c>
      <c r="BP548" s="34">
        <v>19</v>
      </c>
      <c r="BQ548" s="34">
        <v>146</v>
      </c>
      <c r="BR548" s="34">
        <v>270</v>
      </c>
      <c r="BX548" s="34">
        <v>19</v>
      </c>
      <c r="CA548" s="34">
        <v>459</v>
      </c>
      <c r="CC548" s="34">
        <v>124</v>
      </c>
      <c r="CD548" s="34">
        <v>73</v>
      </c>
      <c r="CF548" s="34">
        <v>117</v>
      </c>
      <c r="CG548" s="34">
        <v>310</v>
      </c>
      <c r="CH548" s="34">
        <v>88</v>
      </c>
      <c r="CI548" s="34">
        <v>246</v>
      </c>
      <c r="CJ548" s="34">
        <v>568</v>
      </c>
      <c r="CL548" s="34">
        <v>182</v>
      </c>
      <c r="CM548" s="34">
        <v>21</v>
      </c>
      <c r="CN548" s="34">
        <v>4.7</v>
      </c>
      <c r="CO548" s="34">
        <v>28</v>
      </c>
      <c r="CQ548" s="34">
        <v>18</v>
      </c>
      <c r="CR548" s="34">
        <v>4.5</v>
      </c>
      <c r="CS548" s="34">
        <v>12</v>
      </c>
      <c r="CU548" s="34">
        <v>15</v>
      </c>
      <c r="CV548" s="34">
        <v>4.2</v>
      </c>
      <c r="CW548" s="34">
        <f>SUM(CI548:CV548)</f>
        <v>1103.4000000000001</v>
      </c>
    </row>
    <row r="549" spans="1:101" ht="14.25" customHeight="1" x14ac:dyDescent="0.35">
      <c r="A549" s="22">
        <v>7969</v>
      </c>
      <c r="B549" s="22" t="s">
        <v>469</v>
      </c>
      <c r="C549" s="61" t="s">
        <v>3066</v>
      </c>
      <c r="D549" s="22" t="s">
        <v>2740</v>
      </c>
      <c r="E549" s="22">
        <v>1985</v>
      </c>
      <c r="F549" s="80">
        <v>1985</v>
      </c>
      <c r="G549" s="22" t="s">
        <v>914</v>
      </c>
      <c r="H549" s="22">
        <v>32.861331200000002</v>
      </c>
      <c r="I549" s="22">
        <v>-107.26072189999999</v>
      </c>
      <c r="J549" s="22" t="s">
        <v>873</v>
      </c>
      <c r="K549" s="22" t="s">
        <v>1306</v>
      </c>
      <c r="L549" s="22" t="s">
        <v>878</v>
      </c>
      <c r="M549" s="22" t="s">
        <v>569</v>
      </c>
      <c r="Q549" s="22" t="s">
        <v>819</v>
      </c>
      <c r="W549" s="34">
        <v>56.1</v>
      </c>
      <c r="X549" s="34">
        <v>1.39</v>
      </c>
      <c r="Y549" s="34">
        <v>18.2</v>
      </c>
      <c r="Z549" s="34">
        <v>6.84</v>
      </c>
      <c r="AA549" s="34">
        <v>7.0000000000000007E-2</v>
      </c>
      <c r="AB549" s="34">
        <v>5.32</v>
      </c>
      <c r="AC549" s="34">
        <v>0.9</v>
      </c>
      <c r="AD549" s="34">
        <v>2.99</v>
      </c>
      <c r="AE549" s="34">
        <v>7.17</v>
      </c>
      <c r="AF549" s="34">
        <v>0.43</v>
      </c>
      <c r="AG549" s="34">
        <v>1</v>
      </c>
      <c r="AO549" s="34">
        <f t="shared" si="43"/>
        <v>100.41</v>
      </c>
      <c r="AY549" s="34">
        <v>725</v>
      </c>
      <c r="BE549" s="34">
        <v>82</v>
      </c>
      <c r="BG549" s="34">
        <v>78</v>
      </c>
      <c r="BH549" s="34">
        <v>22</v>
      </c>
      <c r="BO549" s="34">
        <v>247</v>
      </c>
      <c r="BP549" s="34">
        <v>35</v>
      </c>
      <c r="BQ549" s="34">
        <v>173</v>
      </c>
      <c r="BR549" s="34">
        <v>298</v>
      </c>
      <c r="BX549" s="34">
        <v>23</v>
      </c>
      <c r="CA549" s="34">
        <v>1158</v>
      </c>
      <c r="CC549" s="34">
        <v>2329</v>
      </c>
      <c r="CD549" s="34">
        <v>95</v>
      </c>
      <c r="CF549" s="34">
        <v>501</v>
      </c>
      <c r="CG549" s="34">
        <v>616</v>
      </c>
      <c r="CH549" s="34">
        <v>102</v>
      </c>
    </row>
    <row r="550" spans="1:101" ht="14.25" customHeight="1" x14ac:dyDescent="0.35">
      <c r="A550" s="22">
        <v>9038</v>
      </c>
      <c r="B550" s="22" t="s">
        <v>469</v>
      </c>
      <c r="C550" s="61" t="s">
        <v>3066</v>
      </c>
      <c r="D550" s="22" t="s">
        <v>2740</v>
      </c>
      <c r="E550" s="22">
        <v>1985</v>
      </c>
      <c r="F550" s="80">
        <v>1985</v>
      </c>
      <c r="G550" s="22" t="s">
        <v>914</v>
      </c>
      <c r="H550" s="22">
        <v>32.881943999999997</v>
      </c>
      <c r="I550" s="22">
        <v>-107.256944</v>
      </c>
      <c r="J550" s="22" t="s">
        <v>873</v>
      </c>
      <c r="K550" s="22" t="s">
        <v>1306</v>
      </c>
      <c r="L550" s="22" t="s">
        <v>878</v>
      </c>
      <c r="M550" s="22" t="s">
        <v>569</v>
      </c>
      <c r="Q550" s="22" t="s">
        <v>819</v>
      </c>
      <c r="W550" s="34">
        <v>53.27</v>
      </c>
      <c r="X550" s="34">
        <v>1.28</v>
      </c>
      <c r="Y550" s="34">
        <v>17.95</v>
      </c>
      <c r="Z550" s="34">
        <v>6.75</v>
      </c>
      <c r="AA550" s="34">
        <v>0.02</v>
      </c>
      <c r="AB550" s="34">
        <v>5.27</v>
      </c>
      <c r="AC550" s="34">
        <v>0.82</v>
      </c>
      <c r="AD550" s="34">
        <v>2.73</v>
      </c>
      <c r="AE550" s="34">
        <v>6.7</v>
      </c>
      <c r="AF550" s="34">
        <v>0.38</v>
      </c>
      <c r="AG550" s="34">
        <v>4.49</v>
      </c>
      <c r="AO550" s="34">
        <f t="shared" si="43"/>
        <v>99.659999999999982</v>
      </c>
      <c r="AY550" s="34">
        <v>428</v>
      </c>
      <c r="BE550" s="34">
        <v>31</v>
      </c>
      <c r="BG550" s="34">
        <v>59</v>
      </c>
      <c r="BH550" s="34">
        <v>23</v>
      </c>
      <c r="BO550" s="34">
        <v>72</v>
      </c>
      <c r="BP550" s="34">
        <v>25</v>
      </c>
      <c r="BQ550" s="34">
        <v>1091</v>
      </c>
      <c r="BR550" s="34">
        <v>379</v>
      </c>
      <c r="BX550" s="34">
        <v>22</v>
      </c>
      <c r="CA550" s="34">
        <v>1254</v>
      </c>
      <c r="CC550" s="34">
        <v>147</v>
      </c>
      <c r="CD550" s="34">
        <v>160</v>
      </c>
      <c r="CF550" s="34">
        <v>423</v>
      </c>
      <c r="CG550" s="34">
        <v>157</v>
      </c>
      <c r="CH550" s="34">
        <v>423</v>
      </c>
      <c r="CI550" s="34">
        <v>15</v>
      </c>
      <c r="CJ550" s="34">
        <v>58</v>
      </c>
      <c r="CL550" s="34">
        <v>30</v>
      </c>
      <c r="CM550" s="34">
        <v>14</v>
      </c>
      <c r="CN550" s="34">
        <v>1</v>
      </c>
      <c r="CO550" s="34">
        <v>30</v>
      </c>
      <c r="CP550" s="34">
        <v>9</v>
      </c>
      <c r="CQ550" s="34">
        <v>57</v>
      </c>
      <c r="CR550" s="34">
        <v>12</v>
      </c>
      <c r="CS550" s="34">
        <v>44</v>
      </c>
      <c r="CT550" s="34">
        <v>6</v>
      </c>
      <c r="CU550" s="34">
        <v>53</v>
      </c>
      <c r="CV550" s="34">
        <v>7</v>
      </c>
      <c r="CW550" s="34">
        <f>SUM(CI550:CV550)</f>
        <v>336</v>
      </c>
    </row>
    <row r="551" spans="1:101" ht="14.25" customHeight="1" x14ac:dyDescent="0.35">
      <c r="A551" s="22">
        <v>9039</v>
      </c>
      <c r="B551" s="22" t="s">
        <v>469</v>
      </c>
      <c r="C551" s="61" t="s">
        <v>3066</v>
      </c>
      <c r="D551" s="22" t="s">
        <v>2740</v>
      </c>
      <c r="E551" s="22">
        <v>1985</v>
      </c>
      <c r="F551" s="80">
        <v>1985</v>
      </c>
      <c r="G551" s="22" t="s">
        <v>914</v>
      </c>
      <c r="H551" s="22">
        <v>32.881943999999997</v>
      </c>
      <c r="I551" s="22">
        <v>-107.256944</v>
      </c>
      <c r="J551" s="22" t="s">
        <v>873</v>
      </c>
      <c r="K551" s="22" t="s">
        <v>1306</v>
      </c>
      <c r="L551" s="22" t="s">
        <v>878</v>
      </c>
      <c r="M551" s="22" t="s">
        <v>569</v>
      </c>
      <c r="Q551" s="22" t="s">
        <v>819</v>
      </c>
      <c r="W551" s="34">
        <v>51.81</v>
      </c>
      <c r="X551" s="34">
        <v>1.39</v>
      </c>
      <c r="Y551" s="34">
        <v>15.5</v>
      </c>
      <c r="Z551" s="34">
        <v>9.2200000000000006</v>
      </c>
      <c r="AA551" s="34">
        <v>0.08</v>
      </c>
      <c r="AB551" s="34">
        <v>5.24</v>
      </c>
      <c r="AC551" s="34">
        <v>0.57999999999999996</v>
      </c>
      <c r="AD551" s="34">
        <v>1.24</v>
      </c>
      <c r="AE551" s="34">
        <v>6.49</v>
      </c>
      <c r="AF551" s="34">
        <v>0.26</v>
      </c>
      <c r="AG551" s="34">
        <v>5.04</v>
      </c>
      <c r="AO551" s="34">
        <f t="shared" si="43"/>
        <v>96.85</v>
      </c>
      <c r="AY551" s="34">
        <v>520</v>
      </c>
      <c r="BE551" s="34">
        <v>79</v>
      </c>
      <c r="BG551" s="34">
        <v>63</v>
      </c>
      <c r="BH551" s="34">
        <v>11</v>
      </c>
      <c r="BO551" s="34">
        <v>23</v>
      </c>
      <c r="BP551" s="34">
        <v>39</v>
      </c>
      <c r="BQ551" s="34">
        <v>279</v>
      </c>
      <c r="BR551" s="34">
        <v>110</v>
      </c>
      <c r="BU551" s="34">
        <v>18</v>
      </c>
      <c r="CA551" s="34">
        <v>9721</v>
      </c>
      <c r="CC551" s="34">
        <v>665</v>
      </c>
      <c r="CD551" s="34">
        <v>185</v>
      </c>
      <c r="CF551" s="34">
        <v>889</v>
      </c>
      <c r="CG551" s="34">
        <v>189</v>
      </c>
      <c r="CH551" s="34">
        <v>43</v>
      </c>
      <c r="CI551" s="34">
        <v>200</v>
      </c>
      <c r="CJ551" s="34" t="s">
        <v>369</v>
      </c>
      <c r="CL551" s="34" t="s">
        <v>83</v>
      </c>
      <c r="CM551" s="34">
        <v>150</v>
      </c>
      <c r="CN551" s="34">
        <v>12.2</v>
      </c>
      <c r="CP551" s="34">
        <v>31</v>
      </c>
      <c r="CU551" s="34">
        <v>281</v>
      </c>
      <c r="CV551" s="34">
        <v>46.1</v>
      </c>
      <c r="CW551" s="34">
        <f>SUM(CI551:CV551)</f>
        <v>720.30000000000007</v>
      </c>
    </row>
    <row r="552" spans="1:101" ht="14.25" customHeight="1" x14ac:dyDescent="0.35">
      <c r="A552" s="22">
        <v>9040</v>
      </c>
      <c r="B552" s="22" t="s">
        <v>469</v>
      </c>
      <c r="C552" s="61" t="s">
        <v>3066</v>
      </c>
      <c r="D552" s="22" t="s">
        <v>2740</v>
      </c>
      <c r="E552" s="22">
        <v>1985</v>
      </c>
      <c r="F552" s="80">
        <v>1985</v>
      </c>
      <c r="G552" s="22" t="s">
        <v>914</v>
      </c>
      <c r="H552" s="22">
        <v>32.881943999999997</v>
      </c>
      <c r="I552" s="22">
        <v>-107.256944</v>
      </c>
      <c r="J552" s="22" t="s">
        <v>873</v>
      </c>
      <c r="K552" s="22" t="s">
        <v>1306</v>
      </c>
      <c r="L552" s="22" t="s">
        <v>878</v>
      </c>
      <c r="M552" s="22" t="s">
        <v>569</v>
      </c>
      <c r="Q552" s="22" t="s">
        <v>819</v>
      </c>
      <c r="AY552" s="34">
        <v>7800</v>
      </c>
      <c r="BG552" s="34">
        <v>161</v>
      </c>
      <c r="BH552" s="34">
        <v>5</v>
      </c>
      <c r="BO552" s="34">
        <v>77</v>
      </c>
      <c r="BP552" s="34">
        <v>79</v>
      </c>
      <c r="BQ552" s="34">
        <v>1191</v>
      </c>
      <c r="BR552" s="34">
        <v>116</v>
      </c>
      <c r="BU552" s="34">
        <v>35</v>
      </c>
      <c r="CA552" s="34">
        <v>1006</v>
      </c>
      <c r="CC552" s="34">
        <v>498</v>
      </c>
      <c r="CF552" s="34">
        <v>1949</v>
      </c>
      <c r="CG552" s="34">
        <v>254</v>
      </c>
      <c r="CH552" s="34">
        <v>75</v>
      </c>
      <c r="CI552" s="34">
        <v>97</v>
      </c>
      <c r="CJ552" s="34">
        <v>210</v>
      </c>
      <c r="CL552" s="34" t="s">
        <v>83</v>
      </c>
      <c r="CM552" s="34">
        <v>210</v>
      </c>
      <c r="CN552" s="34">
        <v>19</v>
      </c>
      <c r="CP552" s="34">
        <v>83</v>
      </c>
      <c r="CU552" s="34">
        <v>424</v>
      </c>
      <c r="CV552" s="34">
        <v>66.5</v>
      </c>
      <c r="CW552" s="34">
        <f>SUM(CI552:CV552)</f>
        <v>1109.5</v>
      </c>
    </row>
    <row r="553" spans="1:101" ht="14.25" customHeight="1" x14ac:dyDescent="0.35">
      <c r="A553" s="22" t="s">
        <v>571</v>
      </c>
      <c r="B553" s="22" t="s">
        <v>469</v>
      </c>
      <c r="C553" s="61" t="s">
        <v>3066</v>
      </c>
      <c r="D553" s="22" t="s">
        <v>2740</v>
      </c>
      <c r="E553" s="22">
        <v>1985</v>
      </c>
      <c r="F553" s="80">
        <v>1985</v>
      </c>
      <c r="G553" s="22" t="s">
        <v>914</v>
      </c>
      <c r="H553" s="22">
        <v>32.865276999999999</v>
      </c>
      <c r="I553" s="22">
        <v>-107.26055599999999</v>
      </c>
      <c r="J553" s="22" t="s">
        <v>873</v>
      </c>
      <c r="K553" s="22" t="s">
        <v>1306</v>
      </c>
      <c r="L553" s="22" t="s">
        <v>878</v>
      </c>
      <c r="M553" s="22" t="s">
        <v>569</v>
      </c>
      <c r="Q553" s="22" t="s">
        <v>819</v>
      </c>
      <c r="W553" s="34">
        <v>3.35</v>
      </c>
      <c r="X553" s="34">
        <v>0.01</v>
      </c>
      <c r="Y553" s="34">
        <v>0.56000000000000005</v>
      </c>
      <c r="Z553" s="34">
        <v>7.62</v>
      </c>
      <c r="AA553" s="34">
        <v>0.09</v>
      </c>
      <c r="AB553" s="34">
        <v>1.43</v>
      </c>
      <c r="AC553" s="34">
        <v>43.68</v>
      </c>
      <c r="AD553" s="34">
        <v>0.23</v>
      </c>
      <c r="AE553" s="34">
        <v>0.13</v>
      </c>
      <c r="AF553" s="34">
        <v>0.01</v>
      </c>
      <c r="AG553" s="34">
        <v>39.01</v>
      </c>
      <c r="AO553" s="34">
        <f>SUM(W553:AN553)</f>
        <v>96.11999999999999</v>
      </c>
      <c r="AY553" s="34">
        <v>1755</v>
      </c>
      <c r="BE553" s="34">
        <v>49</v>
      </c>
      <c r="BG553" s="34">
        <v>40</v>
      </c>
      <c r="BH553" s="34">
        <v>5</v>
      </c>
      <c r="BO553" s="34">
        <v>7</v>
      </c>
      <c r="BP553" s="34">
        <v>13</v>
      </c>
      <c r="BQ553" s="34">
        <v>247</v>
      </c>
      <c r="BR553" s="34">
        <v>17</v>
      </c>
      <c r="BU553" s="34">
        <v>0.4</v>
      </c>
      <c r="BX553" s="34">
        <v>131</v>
      </c>
      <c r="CA553" s="34">
        <v>8</v>
      </c>
      <c r="CC553" s="34">
        <v>4</v>
      </c>
      <c r="CD553" s="34">
        <v>29</v>
      </c>
      <c r="CF553" s="34">
        <v>34</v>
      </c>
      <c r="CG553" s="34">
        <v>15</v>
      </c>
      <c r="CH553" s="34">
        <v>47</v>
      </c>
    </row>
    <row r="554" spans="1:101" ht="14.25" customHeight="1" x14ac:dyDescent="0.35">
      <c r="A554" s="22">
        <v>9030</v>
      </c>
      <c r="B554" s="22" t="s">
        <v>469</v>
      </c>
      <c r="C554" s="61" t="s">
        <v>3066</v>
      </c>
      <c r="D554" s="22" t="s">
        <v>2741</v>
      </c>
      <c r="E554" s="22">
        <v>1985</v>
      </c>
      <c r="F554" s="80">
        <v>1985</v>
      </c>
      <c r="G554" s="22" t="s">
        <v>914</v>
      </c>
      <c r="H554" s="22">
        <v>32.884662400000003</v>
      </c>
      <c r="I554" s="22">
        <v>-107.267522</v>
      </c>
      <c r="J554" s="22" t="s">
        <v>873</v>
      </c>
      <c r="K554" s="22" t="s">
        <v>1306</v>
      </c>
      <c r="L554" s="22" t="s">
        <v>878</v>
      </c>
      <c r="M554" s="22" t="s">
        <v>569</v>
      </c>
      <c r="Q554" s="22" t="s">
        <v>819</v>
      </c>
      <c r="W554" s="34">
        <v>52.7</v>
      </c>
      <c r="X554" s="34">
        <v>1.45</v>
      </c>
      <c r="Y554" s="34">
        <v>15.3</v>
      </c>
      <c r="Z554" s="34">
        <v>9.2899999999999991</v>
      </c>
      <c r="AA554" s="34">
        <v>0.14000000000000001</v>
      </c>
      <c r="AB554" s="34">
        <v>5.97</v>
      </c>
      <c r="AC554" s="34">
        <v>0.61</v>
      </c>
      <c r="AD554" s="34">
        <v>1.58</v>
      </c>
      <c r="AE554" s="34">
        <v>6.64</v>
      </c>
      <c r="AF554" s="34">
        <v>0.27</v>
      </c>
      <c r="AG554" s="34">
        <v>5.04</v>
      </c>
      <c r="AO554" s="34">
        <f>SUM(W554:AN554)</f>
        <v>98.990000000000009</v>
      </c>
      <c r="BG554" s="34">
        <v>13800</v>
      </c>
      <c r="BH554" s="34">
        <v>7522</v>
      </c>
      <c r="BP554" s="34">
        <v>417</v>
      </c>
      <c r="BQ554" s="34">
        <v>406627</v>
      </c>
      <c r="BX554" s="34">
        <v>74</v>
      </c>
      <c r="CF554" s="34">
        <v>6937</v>
      </c>
      <c r="CH554" s="34">
        <v>583</v>
      </c>
    </row>
    <row r="555" spans="1:101" ht="14.25" customHeight="1" x14ac:dyDescent="0.35">
      <c r="A555" s="22">
        <v>9029</v>
      </c>
      <c r="B555" s="22" t="s">
        <v>469</v>
      </c>
      <c r="C555" s="61" t="s">
        <v>3066</v>
      </c>
      <c r="D555" s="22" t="s">
        <v>2741</v>
      </c>
      <c r="E555" s="22">
        <v>1985</v>
      </c>
      <c r="F555" s="80">
        <v>1985</v>
      </c>
      <c r="G555" s="22" t="s">
        <v>914</v>
      </c>
      <c r="H555" s="22">
        <v>32.878408999999998</v>
      </c>
      <c r="I555" s="22">
        <v>-107.2549111</v>
      </c>
      <c r="J555" s="22" t="s">
        <v>873</v>
      </c>
      <c r="K555" s="22" t="s">
        <v>1306</v>
      </c>
      <c r="L555" s="22" t="s">
        <v>878</v>
      </c>
      <c r="M555" s="22" t="s">
        <v>569</v>
      </c>
      <c r="Q555" s="22" t="s">
        <v>819</v>
      </c>
      <c r="BG555" s="34">
        <v>57</v>
      </c>
      <c r="BH555" s="34">
        <v>8</v>
      </c>
      <c r="BP555" s="34">
        <v>18</v>
      </c>
      <c r="CH555" s="34">
        <v>132</v>
      </c>
      <c r="CI555" s="34">
        <v>38</v>
      </c>
      <c r="CJ555" s="34">
        <v>91</v>
      </c>
      <c r="CL555" s="34">
        <v>3</v>
      </c>
      <c r="CM555" s="34">
        <v>5</v>
      </c>
      <c r="CO555" s="34">
        <v>8</v>
      </c>
      <c r="CQ555" s="34">
        <v>10</v>
      </c>
      <c r="CR555" s="34">
        <v>1</v>
      </c>
      <c r="CS555" s="34">
        <v>6</v>
      </c>
      <c r="CU555" s="34">
        <v>8</v>
      </c>
      <c r="CV555" s="34">
        <v>1</v>
      </c>
      <c r="CW555" s="34">
        <f>SUM(CI555:CV555)</f>
        <v>171</v>
      </c>
    </row>
    <row r="556" spans="1:101" ht="14.25" customHeight="1" x14ac:dyDescent="0.35">
      <c r="A556" s="22">
        <v>9031</v>
      </c>
      <c r="B556" s="22" t="s">
        <v>469</v>
      </c>
      <c r="C556" s="61" t="s">
        <v>3066</v>
      </c>
      <c r="D556" s="22" t="s">
        <v>2741</v>
      </c>
      <c r="E556" s="22">
        <v>1985</v>
      </c>
      <c r="F556" s="80">
        <v>1985</v>
      </c>
      <c r="G556" s="22" t="s">
        <v>914</v>
      </c>
      <c r="H556" s="22">
        <v>32.884721999999996</v>
      </c>
      <c r="I556" s="22">
        <v>-107.26944399999999</v>
      </c>
      <c r="J556" s="22" t="s">
        <v>873</v>
      </c>
      <c r="K556" s="22" t="s">
        <v>1306</v>
      </c>
      <c r="L556" s="22" t="s">
        <v>878</v>
      </c>
      <c r="M556" s="22" t="s">
        <v>569</v>
      </c>
      <c r="Q556" s="22" t="s">
        <v>819</v>
      </c>
      <c r="BG556" s="34">
        <v>353</v>
      </c>
      <c r="BH556" s="34">
        <v>291</v>
      </c>
      <c r="BP556" s="34">
        <v>59</v>
      </c>
      <c r="CH556" s="34">
        <v>61</v>
      </c>
    </row>
    <row r="557" spans="1:101" ht="14.25" customHeight="1" x14ac:dyDescent="0.35">
      <c r="A557" s="22" t="s">
        <v>573</v>
      </c>
      <c r="B557" s="22" t="s">
        <v>469</v>
      </c>
      <c r="C557" s="61" t="s">
        <v>3066</v>
      </c>
      <c r="D557" s="22" t="s">
        <v>2741</v>
      </c>
      <c r="E557" s="22">
        <v>1985</v>
      </c>
      <c r="F557" s="80">
        <v>1985</v>
      </c>
      <c r="G557" s="22" t="s">
        <v>914</v>
      </c>
      <c r="H557" s="22">
        <v>32.988176000000003</v>
      </c>
      <c r="I557" s="22">
        <v>-107.244827</v>
      </c>
      <c r="J557" s="22" t="s">
        <v>873</v>
      </c>
      <c r="K557" s="22" t="s">
        <v>1306</v>
      </c>
      <c r="L557" s="22" t="s">
        <v>878</v>
      </c>
      <c r="M557" s="22" t="s">
        <v>574</v>
      </c>
      <c r="Q557" s="22" t="s">
        <v>819</v>
      </c>
      <c r="X557" s="34">
        <v>0.2</v>
      </c>
      <c r="Z557" s="34">
        <v>0.7</v>
      </c>
      <c r="AA557" s="34">
        <v>0.01</v>
      </c>
      <c r="AY557" s="34">
        <v>323</v>
      </c>
      <c r="BE557" s="34">
        <v>164</v>
      </c>
      <c r="BG557" s="34">
        <v>5</v>
      </c>
      <c r="BH557" s="34">
        <v>15</v>
      </c>
      <c r="BN557" s="34">
        <v>1</v>
      </c>
      <c r="BO557" s="34">
        <v>31</v>
      </c>
      <c r="BP557" s="34">
        <v>11</v>
      </c>
      <c r="BQ557" s="34">
        <v>9</v>
      </c>
      <c r="BR557" s="34">
        <v>322</v>
      </c>
      <c r="BX557" s="34">
        <v>22</v>
      </c>
      <c r="CA557" s="34">
        <v>33</v>
      </c>
      <c r="CC557" s="34">
        <v>10</v>
      </c>
      <c r="CD557" s="34">
        <v>11</v>
      </c>
      <c r="CF557" s="34">
        <v>242</v>
      </c>
      <c r="CG557" s="34">
        <v>278</v>
      </c>
      <c r="CH557" s="34">
        <v>4</v>
      </c>
    </row>
    <row r="558" spans="1:101" ht="14.25" customHeight="1" x14ac:dyDescent="0.35">
      <c r="A558" s="22" t="s">
        <v>575</v>
      </c>
      <c r="B558" s="22" t="s">
        <v>469</v>
      </c>
      <c r="C558" s="61" t="s">
        <v>3066</v>
      </c>
      <c r="D558" s="22" t="s">
        <v>2741</v>
      </c>
      <c r="E558" s="22">
        <v>1985</v>
      </c>
      <c r="F558" s="80">
        <v>1985</v>
      </c>
      <c r="G558" s="22" t="s">
        <v>914</v>
      </c>
      <c r="H558" s="22">
        <v>32.988176000000003</v>
      </c>
      <c r="I558" s="22">
        <v>-107.244827</v>
      </c>
      <c r="J558" s="22" t="s">
        <v>873</v>
      </c>
      <c r="K558" s="22" t="s">
        <v>1306</v>
      </c>
      <c r="L558" s="22" t="s">
        <v>878</v>
      </c>
      <c r="M558" s="22" t="s">
        <v>576</v>
      </c>
      <c r="Q558" s="22" t="s">
        <v>819</v>
      </c>
      <c r="X558" s="34">
        <v>0.1</v>
      </c>
      <c r="Z558" s="34">
        <v>1.3</v>
      </c>
      <c r="AA558" s="34">
        <v>0.01</v>
      </c>
      <c r="AY558" s="34">
        <v>50</v>
      </c>
      <c r="BE558" s="34">
        <v>87</v>
      </c>
      <c r="BG558" s="34">
        <v>11</v>
      </c>
      <c r="BH558" s="34">
        <v>19</v>
      </c>
      <c r="BN558" s="34" t="s">
        <v>123</v>
      </c>
      <c r="BO558" s="34">
        <v>28</v>
      </c>
      <c r="BP558" s="34">
        <v>6</v>
      </c>
      <c r="BQ558" s="34">
        <v>16</v>
      </c>
      <c r="BR558" s="34">
        <v>309</v>
      </c>
      <c r="BX558" s="34">
        <v>10</v>
      </c>
      <c r="CA558" s="34">
        <v>41</v>
      </c>
      <c r="CC558" s="34">
        <v>6</v>
      </c>
      <c r="CD558" s="34" t="s">
        <v>123</v>
      </c>
      <c r="CF558" s="34">
        <v>121</v>
      </c>
      <c r="CG558" s="34">
        <v>75</v>
      </c>
      <c r="CH558" s="34">
        <v>12</v>
      </c>
    </row>
    <row r="559" spans="1:101" ht="14.25" customHeight="1" x14ac:dyDescent="0.35">
      <c r="A559" s="22" t="s">
        <v>577</v>
      </c>
      <c r="B559" s="22" t="s">
        <v>469</v>
      </c>
      <c r="C559" s="61" t="s">
        <v>3066</v>
      </c>
      <c r="D559" s="22" t="s">
        <v>2741</v>
      </c>
      <c r="E559" s="22">
        <v>1985</v>
      </c>
      <c r="F559" s="80">
        <v>1985</v>
      </c>
      <c r="G559" s="22" t="s">
        <v>914</v>
      </c>
      <c r="H559" s="22">
        <v>32.988176000000003</v>
      </c>
      <c r="I559" s="22">
        <v>-107.244827</v>
      </c>
      <c r="J559" s="22" t="s">
        <v>873</v>
      </c>
      <c r="K559" s="22" t="s">
        <v>1306</v>
      </c>
      <c r="L559" s="22" t="s">
        <v>878</v>
      </c>
      <c r="M559" s="22" t="s">
        <v>576</v>
      </c>
      <c r="Q559" s="22" t="s">
        <v>819</v>
      </c>
      <c r="X559" s="34">
        <v>0.2</v>
      </c>
      <c r="Z559" s="34">
        <v>0.06</v>
      </c>
      <c r="AA559" s="34">
        <v>0.01</v>
      </c>
      <c r="AY559" s="34">
        <v>186</v>
      </c>
      <c r="BE559" s="34">
        <v>113</v>
      </c>
      <c r="BG559" s="34">
        <v>6</v>
      </c>
      <c r="BH559" s="34">
        <v>13</v>
      </c>
      <c r="BN559" s="34">
        <v>2</v>
      </c>
      <c r="BO559" s="34">
        <v>16</v>
      </c>
      <c r="BP559" s="34">
        <v>7</v>
      </c>
      <c r="BQ559" s="34">
        <v>8</v>
      </c>
      <c r="BR559" s="34">
        <v>269</v>
      </c>
      <c r="BX559" s="34">
        <v>14</v>
      </c>
      <c r="CA559" s="34">
        <v>47</v>
      </c>
      <c r="CC559" s="34">
        <v>4</v>
      </c>
      <c r="CD559" s="34">
        <v>6</v>
      </c>
      <c r="CF559" s="34">
        <v>77</v>
      </c>
      <c r="CG559" s="34">
        <v>183</v>
      </c>
      <c r="CH559" s="34">
        <v>5</v>
      </c>
    </row>
    <row r="560" spans="1:101" ht="14.25" customHeight="1" x14ac:dyDescent="0.35">
      <c r="A560" s="61" t="s">
        <v>3501</v>
      </c>
      <c r="B560" s="22" t="s">
        <v>469</v>
      </c>
      <c r="C560" s="61" t="s">
        <v>3067</v>
      </c>
      <c r="D560" s="22" t="s">
        <v>1709</v>
      </c>
      <c r="F560" s="71"/>
      <c r="H560" s="22">
        <v>33.049613999999998</v>
      </c>
      <c r="I560" s="22">
        <v>-107.230395</v>
      </c>
      <c r="J560" s="22" t="s">
        <v>873</v>
      </c>
      <c r="K560" s="22" t="s">
        <v>1306</v>
      </c>
      <c r="L560" s="22" t="s">
        <v>878</v>
      </c>
      <c r="M560" s="22" t="s">
        <v>578</v>
      </c>
      <c r="Q560" s="22" t="s">
        <v>819</v>
      </c>
      <c r="W560" s="34">
        <v>76.22</v>
      </c>
      <c r="X560" s="34">
        <v>0.21</v>
      </c>
      <c r="Y560" s="34">
        <v>11.43</v>
      </c>
      <c r="Z560" s="34">
        <v>1.91</v>
      </c>
      <c r="AA560" s="34">
        <v>1.4999999999999999E-2</v>
      </c>
      <c r="AB560" s="34">
        <v>0.46</v>
      </c>
      <c r="AC560" s="34">
        <v>0.34</v>
      </c>
      <c r="AD560" s="34">
        <v>1.21</v>
      </c>
      <c r="AE560" s="34">
        <v>6.87</v>
      </c>
      <c r="AF560" s="34">
        <v>0.03</v>
      </c>
      <c r="AG560" s="34">
        <v>1.3</v>
      </c>
      <c r="AO560" s="34">
        <f>SUM(W560:AN560)</f>
        <v>99.994999999999976</v>
      </c>
      <c r="AV560" s="34">
        <v>1.1000000000000001</v>
      </c>
      <c r="AW560" s="34" t="s">
        <v>412</v>
      </c>
      <c r="AY560" s="34">
        <v>932</v>
      </c>
      <c r="BA560" s="34" t="s">
        <v>413</v>
      </c>
      <c r="BD560" s="34">
        <v>41</v>
      </c>
      <c r="BE560" s="34" t="s">
        <v>411</v>
      </c>
      <c r="BF560" s="34">
        <v>15.7</v>
      </c>
      <c r="BG560" s="34">
        <v>10</v>
      </c>
      <c r="BH560" s="34">
        <v>15</v>
      </c>
      <c r="BI560" s="34">
        <v>2</v>
      </c>
      <c r="BJ560" s="34">
        <v>5.9</v>
      </c>
      <c r="BN560" s="34" t="s">
        <v>416</v>
      </c>
      <c r="BO560" s="34">
        <v>8</v>
      </c>
      <c r="BP560" s="34" t="s">
        <v>411</v>
      </c>
      <c r="BQ560" s="34">
        <v>9</v>
      </c>
      <c r="BR560" s="34">
        <v>282</v>
      </c>
      <c r="BT560" s="34" t="s">
        <v>421</v>
      </c>
      <c r="BW560" s="34" t="s">
        <v>420</v>
      </c>
      <c r="BX560" s="34">
        <v>33</v>
      </c>
      <c r="BY560" s="34">
        <v>1.2</v>
      </c>
      <c r="CA560" s="34">
        <v>16.5</v>
      </c>
      <c r="CB560" s="34">
        <v>1.9</v>
      </c>
      <c r="CC560" s="34">
        <v>1.5</v>
      </c>
      <c r="CD560" s="34">
        <v>10</v>
      </c>
      <c r="CF560" s="34">
        <v>33</v>
      </c>
      <c r="CG560" s="34">
        <v>199</v>
      </c>
      <c r="CH560" s="34">
        <v>70</v>
      </c>
      <c r="CI560" s="34">
        <v>48.7</v>
      </c>
      <c r="CJ560" s="34">
        <v>107</v>
      </c>
      <c r="CK560" s="34">
        <v>12.7</v>
      </c>
      <c r="CL560" s="34">
        <v>46.2</v>
      </c>
      <c r="CM560" s="34">
        <v>9.1999999999999993</v>
      </c>
      <c r="CN560" s="34">
        <v>1.1200000000000001</v>
      </c>
      <c r="CO560" s="34">
        <v>8.1999999999999993</v>
      </c>
      <c r="CP560" s="34">
        <v>1.2</v>
      </c>
      <c r="CQ560" s="34">
        <v>6.6</v>
      </c>
      <c r="CR560" s="34">
        <v>1.3</v>
      </c>
      <c r="CS560" s="34">
        <v>3.8</v>
      </c>
      <c r="CT560" s="34">
        <v>0.56000000000000005</v>
      </c>
      <c r="CU560" s="34">
        <v>3.6</v>
      </c>
      <c r="CV560" s="34">
        <v>0.56999999999999995</v>
      </c>
      <c r="CW560" s="34">
        <f>SUM(CI560:CV560)</f>
        <v>250.74999999999994</v>
      </c>
    </row>
    <row r="561" spans="1:101" ht="14.25" customHeight="1" x14ac:dyDescent="0.35">
      <c r="A561" s="61" t="s">
        <v>579</v>
      </c>
      <c r="B561" s="22" t="s">
        <v>469</v>
      </c>
      <c r="C561" s="61" t="s">
        <v>3068</v>
      </c>
      <c r="D561" s="22" t="s">
        <v>1709</v>
      </c>
      <c r="F561" s="71"/>
      <c r="H561" s="22">
        <v>33.015276</v>
      </c>
      <c r="I561" s="22">
        <v>-107.24074</v>
      </c>
      <c r="J561" s="22" t="s">
        <v>873</v>
      </c>
      <c r="K561" s="22" t="s">
        <v>1306</v>
      </c>
      <c r="L561" s="22" t="s">
        <v>878</v>
      </c>
      <c r="M561" s="61" t="s">
        <v>469</v>
      </c>
      <c r="N561" s="61"/>
      <c r="O561" s="61"/>
      <c r="P561" s="61"/>
      <c r="Q561" s="22" t="s">
        <v>819</v>
      </c>
      <c r="W561" s="34">
        <v>63.23</v>
      </c>
      <c r="X561" s="34">
        <v>0.03</v>
      </c>
      <c r="Y561" s="34">
        <v>18.18</v>
      </c>
      <c r="Z561" s="34">
        <v>0.43</v>
      </c>
      <c r="AA561" s="34">
        <v>1E-3</v>
      </c>
      <c r="AB561" s="34">
        <v>0.09</v>
      </c>
      <c r="AC561" s="34">
        <v>1.26</v>
      </c>
      <c r="AD561" s="34">
        <v>0.12</v>
      </c>
      <c r="AE561" s="34">
        <v>15.98</v>
      </c>
      <c r="AF561" s="34">
        <v>0.04</v>
      </c>
      <c r="AG561" s="34">
        <v>1.37</v>
      </c>
      <c r="AO561" s="34">
        <f t="shared" ref="AO561:AO569" si="44">SUM(W561:AN561)</f>
        <v>100.73100000000004</v>
      </c>
      <c r="AV561" s="34" t="s">
        <v>421</v>
      </c>
      <c r="AW561" s="34" t="s">
        <v>412</v>
      </c>
      <c r="AY561" s="34">
        <v>314</v>
      </c>
      <c r="BA561" s="34" t="s">
        <v>413</v>
      </c>
      <c r="BD561" s="34">
        <v>26</v>
      </c>
      <c r="BE561" s="34" t="s">
        <v>411</v>
      </c>
      <c r="BF561" s="34">
        <v>0.9</v>
      </c>
      <c r="BG561" s="34" t="s">
        <v>471</v>
      </c>
      <c r="BH561" s="34">
        <v>13</v>
      </c>
      <c r="BI561" s="34">
        <v>1</v>
      </c>
      <c r="BJ561" s="34">
        <v>3.1</v>
      </c>
      <c r="BN561" s="34" t="s">
        <v>416</v>
      </c>
      <c r="BO561" s="34">
        <v>13</v>
      </c>
      <c r="BP561" s="34" t="s">
        <v>411</v>
      </c>
      <c r="BQ561" s="34" t="s">
        <v>412</v>
      </c>
      <c r="BR561" s="34">
        <v>280</v>
      </c>
      <c r="BT561" s="34" t="s">
        <v>421</v>
      </c>
      <c r="BW561" s="34" t="s">
        <v>420</v>
      </c>
      <c r="BX561" s="34">
        <v>13</v>
      </c>
      <c r="BY561" s="34">
        <v>3.4</v>
      </c>
      <c r="CA561" s="34">
        <v>9.4</v>
      </c>
      <c r="CB561" s="34">
        <v>1.5</v>
      </c>
      <c r="CC561" s="34">
        <v>6.2</v>
      </c>
      <c r="CD561" s="34" t="s">
        <v>412</v>
      </c>
      <c r="CF561" s="34">
        <v>280</v>
      </c>
      <c r="CG561" s="34">
        <v>42</v>
      </c>
      <c r="CH561" s="34" t="s">
        <v>472</v>
      </c>
      <c r="CI561" s="34">
        <v>1.1000000000000001</v>
      </c>
      <c r="CJ561" s="34">
        <v>3.6</v>
      </c>
      <c r="CK561" s="34">
        <v>0.54</v>
      </c>
      <c r="CL561" s="34">
        <v>3.2</v>
      </c>
      <c r="CM561" s="34">
        <v>4</v>
      </c>
      <c r="CN561" s="34">
        <v>0.96</v>
      </c>
      <c r="CO561" s="34">
        <v>12.1</v>
      </c>
      <c r="CP561" s="34">
        <v>4.5999999999999996</v>
      </c>
      <c r="CQ561" s="34">
        <v>40.9</v>
      </c>
      <c r="CR561" s="34">
        <v>9.1</v>
      </c>
      <c r="CS561" s="34">
        <v>28.4</v>
      </c>
      <c r="CT561" s="34">
        <v>3.8</v>
      </c>
      <c r="CU561" s="34">
        <v>20.3</v>
      </c>
      <c r="CV561" s="34">
        <v>2.85</v>
      </c>
      <c r="CW561" s="34">
        <f t="shared" ref="CW561:CW569" si="45">SUM(CI561:CV561)</f>
        <v>135.44999999999999</v>
      </c>
    </row>
    <row r="562" spans="1:101" ht="14.25" customHeight="1" x14ac:dyDescent="0.35">
      <c r="A562" s="61" t="s">
        <v>580</v>
      </c>
      <c r="B562" s="22" t="s">
        <v>469</v>
      </c>
      <c r="C562" s="61" t="s">
        <v>3068</v>
      </c>
      <c r="D562" s="22" t="s">
        <v>1709</v>
      </c>
      <c r="F562" s="71"/>
      <c r="H562" s="22">
        <v>33.016022</v>
      </c>
      <c r="I562" s="22">
        <v>-107.24085599999999</v>
      </c>
      <c r="J562" s="22" t="s">
        <v>873</v>
      </c>
      <c r="K562" s="22" t="s">
        <v>1306</v>
      </c>
      <c r="L562" s="22" t="s">
        <v>878</v>
      </c>
      <c r="M562" s="22" t="s">
        <v>578</v>
      </c>
      <c r="Q562" s="22" t="s">
        <v>819</v>
      </c>
      <c r="W562" s="34">
        <v>74.069999999999993</v>
      </c>
      <c r="X562" s="34">
        <v>0.28000000000000003</v>
      </c>
      <c r="Y562" s="34">
        <v>12.53</v>
      </c>
      <c r="Z562" s="34">
        <v>2.2999999999999998</v>
      </c>
      <c r="AA562" s="34">
        <v>2.1000000000000001E-2</v>
      </c>
      <c r="AB562" s="34">
        <v>0.4</v>
      </c>
      <c r="AC562" s="34">
        <v>0.28000000000000003</v>
      </c>
      <c r="AD562" s="34">
        <v>2.82</v>
      </c>
      <c r="AE562" s="34">
        <v>5.65</v>
      </c>
      <c r="AF562" s="34">
        <v>0.05</v>
      </c>
      <c r="AG562" s="34">
        <v>0.72</v>
      </c>
      <c r="AO562" s="34">
        <f t="shared" si="44"/>
        <v>99.120999999999995</v>
      </c>
      <c r="AV562" s="34">
        <v>1.4</v>
      </c>
      <c r="AW562" s="34" t="s">
        <v>412</v>
      </c>
      <c r="AY562" s="34">
        <v>707</v>
      </c>
      <c r="BA562" s="34">
        <v>0.9</v>
      </c>
      <c r="BD562" s="34">
        <v>36</v>
      </c>
      <c r="BE562" s="34" t="s">
        <v>411</v>
      </c>
      <c r="BF562" s="34">
        <v>4.9000000000000004</v>
      </c>
      <c r="BG562" s="34" t="s">
        <v>471</v>
      </c>
      <c r="BH562" s="34">
        <v>18</v>
      </c>
      <c r="BI562" s="34">
        <v>2</v>
      </c>
      <c r="BJ562" s="34">
        <v>7.8</v>
      </c>
      <c r="BN562" s="34" t="s">
        <v>416</v>
      </c>
      <c r="BO562" s="34">
        <v>12</v>
      </c>
      <c r="BP562" s="34" t="s">
        <v>411</v>
      </c>
      <c r="BQ562" s="34">
        <v>22</v>
      </c>
      <c r="BR562" s="34">
        <v>224</v>
      </c>
      <c r="BT562" s="34" t="s">
        <v>421</v>
      </c>
      <c r="BW562" s="34">
        <v>6</v>
      </c>
      <c r="BX562" s="34">
        <v>33</v>
      </c>
      <c r="BY562" s="34">
        <v>2.4</v>
      </c>
      <c r="CA562" s="34">
        <v>25.6</v>
      </c>
      <c r="CB562" s="34">
        <v>0.9</v>
      </c>
      <c r="CC562" s="34">
        <v>3.6</v>
      </c>
      <c r="CD562" s="34">
        <v>10</v>
      </c>
      <c r="CF562" s="34">
        <v>72</v>
      </c>
      <c r="CG562" s="34">
        <v>257</v>
      </c>
      <c r="CH562" s="34">
        <v>40</v>
      </c>
      <c r="CI562" s="34">
        <v>50</v>
      </c>
      <c r="CJ562" s="34">
        <v>111</v>
      </c>
      <c r="CK562" s="34">
        <v>12.6</v>
      </c>
      <c r="CL562" s="34">
        <v>46.6</v>
      </c>
      <c r="CM562" s="34">
        <v>10.6</v>
      </c>
      <c r="CN562" s="34">
        <v>1.37</v>
      </c>
      <c r="CO562" s="34">
        <v>10.1</v>
      </c>
      <c r="CP562" s="34">
        <v>1.9</v>
      </c>
      <c r="CQ562" s="34">
        <v>12.1</v>
      </c>
      <c r="CR562" s="34">
        <v>2.4</v>
      </c>
      <c r="CS562" s="34">
        <v>7.8</v>
      </c>
      <c r="CT562" s="34">
        <v>1.23</v>
      </c>
      <c r="CU562" s="34">
        <v>8.4</v>
      </c>
      <c r="CV562" s="34">
        <v>1.32</v>
      </c>
      <c r="CW562" s="34">
        <f t="shared" si="45"/>
        <v>277.41999999999996</v>
      </c>
    </row>
    <row r="563" spans="1:101" ht="14.25" customHeight="1" x14ac:dyDescent="0.35">
      <c r="A563" s="61" t="s">
        <v>581</v>
      </c>
      <c r="B563" s="22" t="s">
        <v>469</v>
      </c>
      <c r="C563" s="61" t="s">
        <v>3068</v>
      </c>
      <c r="D563" s="22" t="s">
        <v>1709</v>
      </c>
      <c r="F563" s="71"/>
      <c r="H563" s="22">
        <v>33.016022</v>
      </c>
      <c r="I563" s="22">
        <v>-107.24085599999999</v>
      </c>
      <c r="J563" s="22" t="s">
        <v>873</v>
      </c>
      <c r="K563" s="22" t="s">
        <v>1306</v>
      </c>
      <c r="L563" s="22" t="s">
        <v>878</v>
      </c>
      <c r="M563" s="61" t="s">
        <v>469</v>
      </c>
      <c r="N563" s="61"/>
      <c r="O563" s="61"/>
      <c r="P563" s="61"/>
      <c r="Q563" s="22" t="s">
        <v>819</v>
      </c>
      <c r="W563" s="34">
        <v>67.64</v>
      </c>
      <c r="X563" s="34">
        <v>0.49</v>
      </c>
      <c r="Y563" s="34">
        <v>15.63</v>
      </c>
      <c r="Z563" s="34">
        <v>1.3</v>
      </c>
      <c r="AA563" s="34">
        <v>8.0000000000000002E-3</v>
      </c>
      <c r="AB563" s="34">
        <v>0.18</v>
      </c>
      <c r="AC563" s="34">
        <v>0.43</v>
      </c>
      <c r="AD563" s="34">
        <v>0.05</v>
      </c>
      <c r="AE563" s="34">
        <v>13.91</v>
      </c>
      <c r="AF563" s="34">
        <v>0.23</v>
      </c>
      <c r="AG563" s="34">
        <v>0.59</v>
      </c>
      <c r="AO563" s="34">
        <f t="shared" si="44"/>
        <v>100.458</v>
      </c>
      <c r="AV563" s="34">
        <v>2.1</v>
      </c>
      <c r="AW563" s="34" t="s">
        <v>412</v>
      </c>
      <c r="AY563" s="34">
        <v>268</v>
      </c>
      <c r="BA563" s="34" t="s">
        <v>413</v>
      </c>
      <c r="BD563" s="34">
        <v>56</v>
      </c>
      <c r="BE563" s="34" t="s">
        <v>411</v>
      </c>
      <c r="BF563" s="34">
        <v>4.3</v>
      </c>
      <c r="BG563" s="34" t="s">
        <v>471</v>
      </c>
      <c r="BH563" s="34">
        <v>10</v>
      </c>
      <c r="BI563" s="34">
        <v>1</v>
      </c>
      <c r="BJ563" s="34">
        <v>13.2</v>
      </c>
      <c r="BN563" s="34" t="s">
        <v>416</v>
      </c>
      <c r="BO563" s="34">
        <v>18</v>
      </c>
      <c r="BP563" s="34" t="s">
        <v>411</v>
      </c>
      <c r="BQ563" s="34" t="s">
        <v>412</v>
      </c>
      <c r="BR563" s="34">
        <v>248</v>
      </c>
      <c r="BT563" s="34" t="s">
        <v>421</v>
      </c>
      <c r="BW563" s="34">
        <v>7</v>
      </c>
      <c r="BX563" s="34">
        <v>9</v>
      </c>
      <c r="BY563" s="34">
        <v>3.2</v>
      </c>
      <c r="CA563" s="34">
        <v>24.6</v>
      </c>
      <c r="CB563" s="34">
        <v>1.5</v>
      </c>
      <c r="CC563" s="34">
        <v>5.3</v>
      </c>
      <c r="CD563" s="34">
        <v>15</v>
      </c>
      <c r="CF563" s="34">
        <v>136</v>
      </c>
      <c r="CG563" s="34">
        <v>436</v>
      </c>
      <c r="CH563" s="34" t="s">
        <v>472</v>
      </c>
      <c r="CI563" s="34">
        <v>73.099999999999994</v>
      </c>
      <c r="CJ563" s="34">
        <v>155</v>
      </c>
      <c r="CK563" s="34">
        <v>19.399999999999999</v>
      </c>
      <c r="CL563" s="34">
        <v>76.2</v>
      </c>
      <c r="CM563" s="34">
        <v>17.600000000000001</v>
      </c>
      <c r="CN563" s="34">
        <v>2.52</v>
      </c>
      <c r="CO563" s="34">
        <v>18</v>
      </c>
      <c r="CP563" s="34">
        <v>3.4</v>
      </c>
      <c r="CQ563" s="34">
        <v>21.6</v>
      </c>
      <c r="CR563" s="34">
        <v>4.4000000000000004</v>
      </c>
      <c r="CS563" s="34">
        <v>13.4</v>
      </c>
      <c r="CT563" s="34">
        <v>1.93</v>
      </c>
      <c r="CU563" s="34">
        <v>12.6</v>
      </c>
      <c r="CV563" s="34">
        <v>1.97</v>
      </c>
      <c r="CW563" s="34">
        <f t="shared" si="45"/>
        <v>421.12</v>
      </c>
    </row>
    <row r="564" spans="1:101" ht="14.25" customHeight="1" x14ac:dyDescent="0.35">
      <c r="A564" s="61" t="s">
        <v>582</v>
      </c>
      <c r="B564" s="22" t="s">
        <v>469</v>
      </c>
      <c r="C564" s="61" t="s">
        <v>3068</v>
      </c>
      <c r="D564" s="22" t="s">
        <v>1709</v>
      </c>
      <c r="F564" s="71"/>
      <c r="H564" s="22">
        <v>33.016919000000001</v>
      </c>
      <c r="I564" s="22">
        <v>-107.241135</v>
      </c>
      <c r="J564" s="22" t="s">
        <v>873</v>
      </c>
      <c r="K564" s="22" t="s">
        <v>1306</v>
      </c>
      <c r="L564" s="22" t="s">
        <v>878</v>
      </c>
      <c r="M564" s="22" t="s">
        <v>578</v>
      </c>
      <c r="Q564" s="22" t="s">
        <v>819</v>
      </c>
      <c r="W564" s="34">
        <v>70.7</v>
      </c>
      <c r="X564" s="34">
        <v>0.4</v>
      </c>
      <c r="Y564" s="34">
        <v>14.38</v>
      </c>
      <c r="Z564" s="34">
        <v>2.92</v>
      </c>
      <c r="AA564" s="34">
        <v>4.2000000000000003E-2</v>
      </c>
      <c r="AB564" s="34">
        <v>1.07</v>
      </c>
      <c r="AC564" s="34">
        <v>0.28999999999999998</v>
      </c>
      <c r="AD564" s="34">
        <v>2.61</v>
      </c>
      <c r="AE564" s="34">
        <v>6.09</v>
      </c>
      <c r="AF564" s="34">
        <v>0.11</v>
      </c>
      <c r="AG564" s="34">
        <v>1.34</v>
      </c>
      <c r="AO564" s="34">
        <f t="shared" si="44"/>
        <v>99.952000000000012</v>
      </c>
      <c r="AV564" s="34">
        <v>1.9</v>
      </c>
      <c r="AW564" s="34" t="s">
        <v>412</v>
      </c>
      <c r="AY564" s="34">
        <v>959</v>
      </c>
      <c r="BA564" s="34" t="s">
        <v>413</v>
      </c>
      <c r="BD564" s="34">
        <v>52</v>
      </c>
      <c r="BE564" s="34" t="s">
        <v>411</v>
      </c>
      <c r="BF564" s="34">
        <v>3.9</v>
      </c>
      <c r="BG564" s="34" t="s">
        <v>471</v>
      </c>
      <c r="BH564" s="34">
        <v>20</v>
      </c>
      <c r="BI564" s="34">
        <v>2</v>
      </c>
      <c r="BJ564" s="34">
        <v>9.9</v>
      </c>
      <c r="BN564" s="34" t="s">
        <v>416</v>
      </c>
      <c r="BO564" s="34">
        <v>20</v>
      </c>
      <c r="BP564" s="34" t="s">
        <v>411</v>
      </c>
      <c r="BQ564" s="34">
        <v>26</v>
      </c>
      <c r="BR564" s="34">
        <v>263</v>
      </c>
      <c r="BT564" s="34" t="s">
        <v>421</v>
      </c>
      <c r="BW564" s="34">
        <v>5</v>
      </c>
      <c r="BX564" s="34">
        <v>70</v>
      </c>
      <c r="BY564" s="34">
        <v>2.9</v>
      </c>
      <c r="CA564" s="34">
        <v>44.3</v>
      </c>
      <c r="CB564" s="34">
        <v>1</v>
      </c>
      <c r="CC564" s="34">
        <v>4.2</v>
      </c>
      <c r="CD564" s="34">
        <v>29</v>
      </c>
      <c r="CF564" s="34">
        <v>73</v>
      </c>
      <c r="CG564" s="34">
        <v>357</v>
      </c>
      <c r="CH564" s="34">
        <v>50</v>
      </c>
      <c r="CI564" s="34">
        <v>110</v>
      </c>
      <c r="CJ564" s="34">
        <v>239</v>
      </c>
      <c r="CK564" s="34">
        <v>27.3</v>
      </c>
      <c r="CL564" s="34">
        <v>96.4</v>
      </c>
      <c r="CM564" s="34">
        <v>18.3</v>
      </c>
      <c r="CN564" s="34">
        <v>1.86</v>
      </c>
      <c r="CO564" s="34">
        <v>14.6</v>
      </c>
      <c r="CP564" s="34">
        <v>2.2999999999999998</v>
      </c>
      <c r="CQ564" s="34">
        <v>13.2</v>
      </c>
      <c r="CR564" s="34">
        <v>2.6</v>
      </c>
      <c r="CS564" s="34">
        <v>7.3</v>
      </c>
      <c r="CT564" s="34">
        <v>1.1100000000000001</v>
      </c>
      <c r="CU564" s="34">
        <v>7.4</v>
      </c>
      <c r="CV564" s="34">
        <v>1.19</v>
      </c>
      <c r="CW564" s="34">
        <f t="shared" si="45"/>
        <v>542.56000000000017</v>
      </c>
    </row>
    <row r="565" spans="1:101" ht="14.25" customHeight="1" x14ac:dyDescent="0.35">
      <c r="A565" s="22" t="s">
        <v>3502</v>
      </c>
      <c r="B565" s="22" t="s">
        <v>469</v>
      </c>
      <c r="C565" s="61" t="s">
        <v>3068</v>
      </c>
      <c r="D565" s="22" t="s">
        <v>451</v>
      </c>
      <c r="F565" s="71">
        <v>42775</v>
      </c>
      <c r="G565" s="22" t="s">
        <v>1347</v>
      </c>
      <c r="H565" s="22">
        <v>33.017401</v>
      </c>
      <c r="I565" s="22">
        <v>-107.240388</v>
      </c>
      <c r="J565" s="22" t="s">
        <v>873</v>
      </c>
      <c r="K565" s="22" t="s">
        <v>1306</v>
      </c>
      <c r="L565" s="22" t="s">
        <v>878</v>
      </c>
      <c r="M565" s="22" t="s">
        <v>469</v>
      </c>
      <c r="P565" s="22" t="s">
        <v>119</v>
      </c>
      <c r="Q565" s="22" t="s">
        <v>819</v>
      </c>
      <c r="W565" s="34">
        <v>61.57</v>
      </c>
      <c r="X565" s="34">
        <v>0.48</v>
      </c>
      <c r="Y565" s="34">
        <v>17.149999999999999</v>
      </c>
      <c r="Z565" s="34">
        <v>3.04</v>
      </c>
      <c r="AA565" s="34">
        <v>0.02</v>
      </c>
      <c r="AB565" s="34">
        <v>1.44</v>
      </c>
      <c r="AC565" s="34">
        <v>0.11</v>
      </c>
      <c r="AD565" s="34">
        <v>0.12</v>
      </c>
      <c r="AE565" s="34">
        <v>14.1</v>
      </c>
      <c r="AF565" s="34">
        <v>7.0000000000000007E-2</v>
      </c>
      <c r="AG565" s="34">
        <v>0.84</v>
      </c>
      <c r="AI565" s="34" t="s">
        <v>120</v>
      </c>
      <c r="AM565" s="34">
        <v>0.02</v>
      </c>
      <c r="AO565" s="34">
        <f t="shared" si="44"/>
        <v>98.95999999999998</v>
      </c>
      <c r="AU565" s="34">
        <v>2E-3</v>
      </c>
      <c r="AV565" s="34" t="s">
        <v>82</v>
      </c>
      <c r="AW565" s="34">
        <v>0.4</v>
      </c>
      <c r="AY565" s="34">
        <v>326</v>
      </c>
      <c r="BA565" s="34">
        <v>0.15</v>
      </c>
      <c r="BC565" s="34" t="s">
        <v>82</v>
      </c>
      <c r="BD565" s="34">
        <v>4</v>
      </c>
      <c r="BE565" s="34">
        <v>20</v>
      </c>
      <c r="BF565" s="34">
        <v>0.77</v>
      </c>
      <c r="BG565" s="34">
        <v>2</v>
      </c>
      <c r="BH565" s="34">
        <v>15.5</v>
      </c>
      <c r="BI565" s="34" t="s">
        <v>83</v>
      </c>
      <c r="BJ565" s="34">
        <v>18.399999999999999</v>
      </c>
      <c r="BK565" s="34">
        <v>7.0000000000000001E-3</v>
      </c>
      <c r="BL565" s="34">
        <v>1.2999999999999999E-2</v>
      </c>
      <c r="BM565" s="34">
        <v>10</v>
      </c>
      <c r="BN565" s="34" t="s">
        <v>121</v>
      </c>
      <c r="BO565" s="34">
        <v>19.399999999999999</v>
      </c>
      <c r="BP565" s="34">
        <v>8</v>
      </c>
      <c r="BQ565" s="34">
        <v>3</v>
      </c>
      <c r="BR565" s="34">
        <v>261</v>
      </c>
      <c r="BS565" s="34" t="s">
        <v>134</v>
      </c>
      <c r="BT565" s="34">
        <v>0.13</v>
      </c>
      <c r="BU565" s="34">
        <v>2.4</v>
      </c>
      <c r="BV565" s="34" t="s">
        <v>124</v>
      </c>
      <c r="BW565" s="34">
        <v>2</v>
      </c>
      <c r="BX565" s="34">
        <v>10.8</v>
      </c>
      <c r="BY565" s="34">
        <v>1.2</v>
      </c>
      <c r="BZ565" s="34">
        <v>0.01</v>
      </c>
      <c r="CA565" s="34">
        <v>37.799999999999997</v>
      </c>
      <c r="CB565" s="34">
        <v>0.23</v>
      </c>
      <c r="CC565" s="34">
        <v>5.91</v>
      </c>
      <c r="CD565" s="34">
        <v>33</v>
      </c>
      <c r="CE565" s="34">
        <v>5</v>
      </c>
      <c r="CF565" s="34">
        <v>35.1</v>
      </c>
      <c r="CG565" s="34">
        <v>730</v>
      </c>
      <c r="CH565" s="34">
        <v>12</v>
      </c>
      <c r="CI565" s="34">
        <v>49.8</v>
      </c>
      <c r="CJ565" s="34">
        <v>115</v>
      </c>
      <c r="CK565" s="34">
        <v>13.05</v>
      </c>
      <c r="CL565" s="34">
        <v>49</v>
      </c>
      <c r="CM565" s="34">
        <v>8.99</v>
      </c>
      <c r="CN565" s="34">
        <v>1.33</v>
      </c>
      <c r="CO565" s="34">
        <v>6.12</v>
      </c>
      <c r="CP565" s="34">
        <v>0.93</v>
      </c>
      <c r="CQ565" s="34">
        <v>5.46</v>
      </c>
      <c r="CR565" s="34">
        <v>1.36</v>
      </c>
      <c r="CS565" s="34">
        <v>4.6900000000000004</v>
      </c>
      <c r="CT565" s="34">
        <v>0.79</v>
      </c>
      <c r="CU565" s="34">
        <v>5.91</v>
      </c>
      <c r="CV565" s="34">
        <v>0.99</v>
      </c>
      <c r="CW565" s="34">
        <f t="shared" si="45"/>
        <v>263.42000000000013</v>
      </c>
    </row>
    <row r="566" spans="1:101" ht="14.25" customHeight="1" x14ac:dyDescent="0.35">
      <c r="A566" s="22" t="s">
        <v>3503</v>
      </c>
      <c r="B566" s="22" t="s">
        <v>469</v>
      </c>
      <c r="C566" s="61" t="s">
        <v>3068</v>
      </c>
      <c r="D566" s="22" t="s">
        <v>451</v>
      </c>
      <c r="F566" s="71">
        <v>42775</v>
      </c>
      <c r="G566" s="22" t="s">
        <v>1347</v>
      </c>
      <c r="H566" s="22">
        <v>33.017018999999998</v>
      </c>
      <c r="I566" s="22">
        <v>-107.241084</v>
      </c>
      <c r="J566" s="22" t="s">
        <v>873</v>
      </c>
      <c r="K566" s="22" t="s">
        <v>1306</v>
      </c>
      <c r="L566" s="22" t="s">
        <v>878</v>
      </c>
      <c r="P566" s="22" t="s">
        <v>119</v>
      </c>
      <c r="Q566" s="22" t="s">
        <v>819</v>
      </c>
      <c r="W566" s="34">
        <v>84.65</v>
      </c>
      <c r="X566" s="34">
        <v>0.35</v>
      </c>
      <c r="Y566" s="34">
        <v>6.88</v>
      </c>
      <c r="Z566" s="34">
        <v>1.1299999999999999</v>
      </c>
      <c r="AA566" s="34">
        <v>0.01</v>
      </c>
      <c r="AB566" s="34">
        <v>0.13</v>
      </c>
      <c r="AC566" s="34">
        <v>0.2</v>
      </c>
      <c r="AD566" s="34">
        <v>0.1</v>
      </c>
      <c r="AE566" s="34">
        <v>5.59</v>
      </c>
      <c r="AF566" s="34">
        <v>0.12</v>
      </c>
      <c r="AG566" s="34">
        <v>0.39</v>
      </c>
      <c r="AI566" s="34">
        <v>0.01</v>
      </c>
      <c r="AM566" s="34">
        <v>0.03</v>
      </c>
      <c r="AO566" s="34">
        <f t="shared" si="44"/>
        <v>99.59</v>
      </c>
      <c r="AU566" s="34">
        <v>3.0000000000000001E-3</v>
      </c>
      <c r="AV566" s="34">
        <v>0.5</v>
      </c>
      <c r="AW566" s="34">
        <v>3.5</v>
      </c>
      <c r="AY566" s="34">
        <v>519</v>
      </c>
      <c r="BA566" s="34">
        <v>1.62</v>
      </c>
      <c r="BC566" s="34" t="s">
        <v>82</v>
      </c>
      <c r="BD566" s="34">
        <v>3</v>
      </c>
      <c r="BE566" s="34">
        <v>40</v>
      </c>
      <c r="BF566" s="34">
        <v>2.06</v>
      </c>
      <c r="BG566" s="34">
        <v>3</v>
      </c>
      <c r="BH566" s="34">
        <v>6.2</v>
      </c>
      <c r="BI566" s="34" t="s">
        <v>83</v>
      </c>
      <c r="BJ566" s="34">
        <v>7</v>
      </c>
      <c r="BK566" s="34">
        <v>8.9999999999999993E-3</v>
      </c>
      <c r="BL566" s="34">
        <v>5.0000000000000001E-3</v>
      </c>
      <c r="BM566" s="34">
        <v>10</v>
      </c>
      <c r="BN566" s="34">
        <v>3</v>
      </c>
      <c r="BO566" s="34">
        <v>12.2</v>
      </c>
      <c r="BP566" s="34">
        <v>5</v>
      </c>
      <c r="BQ566" s="34">
        <v>18</v>
      </c>
      <c r="BR566" s="34">
        <v>162</v>
      </c>
      <c r="BS566" s="34" t="s">
        <v>134</v>
      </c>
      <c r="BT566" s="34">
        <v>0.16</v>
      </c>
      <c r="BU566" s="34">
        <v>0.6</v>
      </c>
      <c r="BV566" s="34" t="s">
        <v>124</v>
      </c>
      <c r="BW566" s="34">
        <v>1</v>
      </c>
      <c r="BX566" s="34">
        <v>39.200000000000003</v>
      </c>
      <c r="BY566" s="34">
        <v>0.7</v>
      </c>
      <c r="BZ566" s="34" t="s">
        <v>120</v>
      </c>
      <c r="CA566" s="34">
        <v>13.4</v>
      </c>
      <c r="CB566" s="34">
        <v>0.08</v>
      </c>
      <c r="CC566" s="34">
        <v>3.76</v>
      </c>
      <c r="CD566" s="34">
        <v>17</v>
      </c>
      <c r="CE566" s="34">
        <v>4</v>
      </c>
      <c r="CF566" s="34">
        <v>33.200000000000003</v>
      </c>
      <c r="CG566" s="34">
        <v>271</v>
      </c>
      <c r="CH566" s="34">
        <v>6</v>
      </c>
      <c r="CI566" s="34">
        <v>34.799999999999997</v>
      </c>
      <c r="CJ566" s="34">
        <v>83.8</v>
      </c>
      <c r="CK566" s="34">
        <v>9.4700000000000006</v>
      </c>
      <c r="CL566" s="34">
        <v>36.700000000000003</v>
      </c>
      <c r="CM566" s="34">
        <v>6.6</v>
      </c>
      <c r="CN566" s="34">
        <v>0.78</v>
      </c>
      <c r="CO566" s="34">
        <v>5.9</v>
      </c>
      <c r="CP566" s="34">
        <v>0.95</v>
      </c>
      <c r="CQ566" s="34">
        <v>5.86</v>
      </c>
      <c r="CR566" s="34">
        <v>1.25</v>
      </c>
      <c r="CS566" s="34">
        <v>3.7</v>
      </c>
      <c r="CT566" s="34">
        <v>0.56999999999999995</v>
      </c>
      <c r="CU566" s="34">
        <v>3.62</v>
      </c>
      <c r="CV566" s="34">
        <v>0.57999999999999996</v>
      </c>
      <c r="CW566" s="34">
        <f t="shared" si="45"/>
        <v>194.57999999999998</v>
      </c>
    </row>
    <row r="567" spans="1:101" ht="14.25" customHeight="1" x14ac:dyDescent="0.35">
      <c r="A567" s="22" t="s">
        <v>3504</v>
      </c>
      <c r="B567" s="22" t="s">
        <v>469</v>
      </c>
      <c r="C567" s="61" t="s">
        <v>3068</v>
      </c>
      <c r="D567" s="22" t="s">
        <v>451</v>
      </c>
      <c r="F567" s="71">
        <v>42775</v>
      </c>
      <c r="G567" s="22" t="s">
        <v>1347</v>
      </c>
      <c r="H567" s="22">
        <v>33.017018999999998</v>
      </c>
      <c r="I567" s="22">
        <v>-107.241084</v>
      </c>
      <c r="J567" s="22" t="s">
        <v>873</v>
      </c>
      <c r="K567" s="22" t="s">
        <v>1306</v>
      </c>
      <c r="L567" s="22" t="s">
        <v>878</v>
      </c>
      <c r="M567" s="22" t="s">
        <v>469</v>
      </c>
      <c r="P567" s="22" t="s">
        <v>119</v>
      </c>
      <c r="Q567" s="22" t="s">
        <v>819</v>
      </c>
      <c r="W567" s="34">
        <v>71.41</v>
      </c>
      <c r="X567" s="34">
        <v>0.33</v>
      </c>
      <c r="Y567" s="34">
        <v>14.06</v>
      </c>
      <c r="Z567" s="34">
        <v>0.68</v>
      </c>
      <c r="AA567" s="34" t="s">
        <v>120</v>
      </c>
      <c r="AB567" s="34">
        <v>0.06</v>
      </c>
      <c r="AC567" s="34">
        <v>0.11</v>
      </c>
      <c r="AD567" s="34">
        <v>0.1</v>
      </c>
      <c r="AE567" s="34">
        <v>12.35</v>
      </c>
      <c r="AF567" s="34">
        <v>0.09</v>
      </c>
      <c r="AG567" s="34">
        <v>0.33</v>
      </c>
      <c r="AI567" s="34" t="s">
        <v>120</v>
      </c>
      <c r="AM567" s="34">
        <v>0.01</v>
      </c>
      <c r="AO567" s="34">
        <f t="shared" si="44"/>
        <v>99.53</v>
      </c>
      <c r="AU567" s="34">
        <v>3.0000000000000001E-3</v>
      </c>
      <c r="AV567" s="34">
        <v>0.9</v>
      </c>
      <c r="AW567" s="34">
        <v>4.3</v>
      </c>
      <c r="AY567" s="34">
        <v>327</v>
      </c>
      <c r="BA567" s="34">
        <v>2.94</v>
      </c>
      <c r="BC567" s="34" t="s">
        <v>82</v>
      </c>
      <c r="BD567" s="34">
        <v>3</v>
      </c>
      <c r="BE567" s="34">
        <v>20</v>
      </c>
      <c r="BF567" s="34">
        <v>1.4</v>
      </c>
      <c r="BG567" s="34">
        <v>5</v>
      </c>
      <c r="BH567" s="34">
        <v>7.8</v>
      </c>
      <c r="BI567" s="34" t="s">
        <v>83</v>
      </c>
      <c r="BJ567" s="34">
        <v>15.1</v>
      </c>
      <c r="BK567" s="34">
        <v>7.0000000000000001E-3</v>
      </c>
      <c r="BL567" s="34">
        <v>6.0000000000000001E-3</v>
      </c>
      <c r="BM567" s="34" t="s">
        <v>84</v>
      </c>
      <c r="BN567" s="34">
        <v>1</v>
      </c>
      <c r="BO567" s="34">
        <v>12.6</v>
      </c>
      <c r="BP567" s="34">
        <v>4</v>
      </c>
      <c r="BQ567" s="34">
        <v>6</v>
      </c>
      <c r="BR567" s="34">
        <v>241</v>
      </c>
      <c r="BS567" s="34" t="s">
        <v>134</v>
      </c>
      <c r="BT567" s="34">
        <v>0.13</v>
      </c>
      <c r="BU567" s="34">
        <v>0.4</v>
      </c>
      <c r="BV567" s="34" t="s">
        <v>124</v>
      </c>
      <c r="BW567" s="34">
        <v>1</v>
      </c>
      <c r="BX567" s="34">
        <v>32.5</v>
      </c>
      <c r="BY567" s="34">
        <v>0.5</v>
      </c>
      <c r="BZ567" s="34">
        <v>0.01</v>
      </c>
      <c r="CA567" s="34">
        <v>15.25</v>
      </c>
      <c r="CB567" s="34">
        <v>0.19</v>
      </c>
      <c r="CC567" s="34">
        <v>5.49</v>
      </c>
      <c r="CD567" s="34">
        <v>15</v>
      </c>
      <c r="CE567" s="34">
        <v>4</v>
      </c>
      <c r="CF567" s="34">
        <v>60.4</v>
      </c>
      <c r="CG567" s="34">
        <v>557</v>
      </c>
      <c r="CH567" s="34">
        <v>2</v>
      </c>
      <c r="CI567" s="34">
        <v>2.2000000000000002</v>
      </c>
      <c r="CJ567" s="34">
        <v>7.1</v>
      </c>
      <c r="CK567" s="34">
        <v>0.87</v>
      </c>
      <c r="CL567" s="34">
        <v>4.7</v>
      </c>
      <c r="CM567" s="34">
        <v>2.57</v>
      </c>
      <c r="CN567" s="34">
        <v>0.64</v>
      </c>
      <c r="CO567" s="34">
        <v>5.33</v>
      </c>
      <c r="CP567" s="34">
        <v>1.27</v>
      </c>
      <c r="CQ567" s="34">
        <v>9.17</v>
      </c>
      <c r="CR567" s="34">
        <v>2.16</v>
      </c>
      <c r="CS567" s="34">
        <v>6.94</v>
      </c>
      <c r="CT567" s="34">
        <v>1.0900000000000001</v>
      </c>
      <c r="CU567" s="34">
        <v>7.52</v>
      </c>
      <c r="CV567" s="34">
        <v>1.17</v>
      </c>
      <c r="CW567" s="34">
        <f t="shared" si="45"/>
        <v>52.730000000000004</v>
      </c>
    </row>
    <row r="568" spans="1:101" ht="14.25" customHeight="1" x14ac:dyDescent="0.35">
      <c r="A568" s="22" t="s">
        <v>3505</v>
      </c>
      <c r="B568" s="22" t="s">
        <v>469</v>
      </c>
      <c r="C568" s="61" t="s">
        <v>3068</v>
      </c>
      <c r="D568" s="22" t="s">
        <v>451</v>
      </c>
      <c r="F568" s="71">
        <v>42775</v>
      </c>
      <c r="G568" s="22" t="s">
        <v>1347</v>
      </c>
      <c r="H568" s="22">
        <v>33.017524000000002</v>
      </c>
      <c r="I568" s="22">
        <v>-107.24008000000001</v>
      </c>
      <c r="J568" s="22" t="s">
        <v>873</v>
      </c>
      <c r="K568" s="22" t="s">
        <v>1306</v>
      </c>
      <c r="L568" s="22" t="s">
        <v>878</v>
      </c>
      <c r="M568" s="22" t="s">
        <v>469</v>
      </c>
      <c r="P568" s="22" t="s">
        <v>119</v>
      </c>
      <c r="Q568" s="22" t="s">
        <v>819</v>
      </c>
      <c r="W568" s="34">
        <v>59.25</v>
      </c>
      <c r="X568" s="34">
        <v>0.45</v>
      </c>
      <c r="Y568" s="34">
        <v>16.989999999999998</v>
      </c>
      <c r="Z568" s="34">
        <v>0.64</v>
      </c>
      <c r="AA568" s="34" t="s">
        <v>120</v>
      </c>
      <c r="AB568" s="34">
        <v>0.11</v>
      </c>
      <c r="AC568" s="34">
        <v>3.32</v>
      </c>
      <c r="AD568" s="34">
        <v>0.1</v>
      </c>
      <c r="AE568" s="34">
        <v>14.9</v>
      </c>
      <c r="AF568" s="34">
        <v>7.0000000000000007E-2</v>
      </c>
      <c r="AG568" s="34">
        <v>2.88</v>
      </c>
      <c r="AI568" s="34" t="s">
        <v>120</v>
      </c>
      <c r="AM568" s="34">
        <v>0.68</v>
      </c>
      <c r="AO568" s="34">
        <f t="shared" si="44"/>
        <v>99.389999999999986</v>
      </c>
      <c r="AU568" s="34">
        <v>3.0000000000000001E-3</v>
      </c>
      <c r="AV568" s="34" t="s">
        <v>82</v>
      </c>
      <c r="AW568" s="34">
        <v>0.6</v>
      </c>
      <c r="AY568" s="34">
        <v>345</v>
      </c>
      <c r="BA568" s="34">
        <v>0.37</v>
      </c>
      <c r="BC568" s="34" t="s">
        <v>82</v>
      </c>
      <c r="BD568" s="34">
        <v>1</v>
      </c>
      <c r="BE568" s="34">
        <v>20</v>
      </c>
      <c r="BF568" s="34">
        <v>0.67</v>
      </c>
      <c r="BG568" s="34">
        <v>2</v>
      </c>
      <c r="BH568" s="34">
        <v>9</v>
      </c>
      <c r="BI568" s="34" t="s">
        <v>83</v>
      </c>
      <c r="BJ568" s="34">
        <v>20.8</v>
      </c>
      <c r="BK568" s="34">
        <v>6.0000000000000001E-3</v>
      </c>
      <c r="BL568" s="34">
        <v>5.0000000000000001E-3</v>
      </c>
      <c r="BM568" s="34" t="s">
        <v>84</v>
      </c>
      <c r="BN568" s="34" t="s">
        <v>121</v>
      </c>
      <c r="BO568" s="34">
        <v>17.899999999999999</v>
      </c>
      <c r="BP568" s="34" t="s">
        <v>121</v>
      </c>
      <c r="BQ568" s="34" t="s">
        <v>123</v>
      </c>
      <c r="BR568" s="34">
        <v>293</v>
      </c>
      <c r="BS568" s="34" t="s">
        <v>134</v>
      </c>
      <c r="BT568" s="34">
        <v>7.0000000000000007E-2</v>
      </c>
      <c r="BU568" s="34">
        <v>1.1000000000000001</v>
      </c>
      <c r="BV568" s="34" t="s">
        <v>124</v>
      </c>
      <c r="BW568" s="34">
        <v>2</v>
      </c>
      <c r="BX568" s="34">
        <v>17.100000000000001</v>
      </c>
      <c r="BY568" s="34">
        <v>0.6</v>
      </c>
      <c r="BZ568" s="34">
        <v>0.01</v>
      </c>
      <c r="CA568" s="34">
        <v>34.200000000000003</v>
      </c>
      <c r="CB568" s="34">
        <v>0.39</v>
      </c>
      <c r="CC568" s="34">
        <v>5.19</v>
      </c>
      <c r="CD568" s="34">
        <v>9</v>
      </c>
      <c r="CE568" s="34">
        <v>2</v>
      </c>
      <c r="CF568" s="34">
        <v>33.200000000000003</v>
      </c>
      <c r="CG568" s="34">
        <v>827</v>
      </c>
      <c r="CH568" s="34" t="s">
        <v>123</v>
      </c>
      <c r="CI568" s="34">
        <v>7.1</v>
      </c>
      <c r="CJ568" s="34">
        <v>17.5</v>
      </c>
      <c r="CK568" s="34">
        <v>1.91</v>
      </c>
      <c r="CL568" s="34">
        <v>7.6</v>
      </c>
      <c r="CM568" s="34">
        <v>2.13</v>
      </c>
      <c r="CN568" s="34">
        <v>0.47</v>
      </c>
      <c r="CO568" s="34">
        <v>3.13</v>
      </c>
      <c r="CP568" s="34">
        <v>0.74</v>
      </c>
      <c r="CQ568" s="34">
        <v>5.0599999999999996</v>
      </c>
      <c r="CR568" s="34">
        <v>1.17</v>
      </c>
      <c r="CS568" s="34">
        <v>3.81</v>
      </c>
      <c r="CT568" s="34">
        <v>0.63</v>
      </c>
      <c r="CU568" s="34">
        <v>4.55</v>
      </c>
      <c r="CV568" s="34">
        <v>0.82</v>
      </c>
      <c r="CW568" s="34">
        <f t="shared" si="45"/>
        <v>56.620000000000012</v>
      </c>
    </row>
    <row r="569" spans="1:101" ht="14.25" customHeight="1" x14ac:dyDescent="0.35">
      <c r="A569" s="22" t="s">
        <v>3506</v>
      </c>
      <c r="B569" s="22" t="s">
        <v>469</v>
      </c>
      <c r="C569" s="61" t="s">
        <v>3068</v>
      </c>
      <c r="D569" s="22" t="s">
        <v>451</v>
      </c>
      <c r="F569" s="71">
        <v>42775</v>
      </c>
      <c r="G569" s="22" t="s">
        <v>1347</v>
      </c>
      <c r="H569" s="22">
        <v>33.017679000000001</v>
      </c>
      <c r="I569" s="22">
        <v>-107.24047</v>
      </c>
      <c r="J569" s="22" t="s">
        <v>873</v>
      </c>
      <c r="K569" s="22" t="s">
        <v>1306</v>
      </c>
      <c r="L569" s="22" t="s">
        <v>878</v>
      </c>
      <c r="P569" s="22" t="s">
        <v>119</v>
      </c>
      <c r="Q569" s="22" t="s">
        <v>819</v>
      </c>
      <c r="W569" s="34">
        <v>43.02</v>
      </c>
      <c r="X569" s="34">
        <v>1.07</v>
      </c>
      <c r="Y569" s="34">
        <v>16.010000000000002</v>
      </c>
      <c r="Z569" s="34">
        <v>12.63</v>
      </c>
      <c r="AA569" s="34">
        <v>0.09</v>
      </c>
      <c r="AB569" s="34">
        <v>15.25</v>
      </c>
      <c r="AC569" s="34">
        <v>0.28999999999999998</v>
      </c>
      <c r="AD569" s="34">
        <v>7.0000000000000007E-2</v>
      </c>
      <c r="AE569" s="34">
        <v>3.19</v>
      </c>
      <c r="AF569" s="34">
        <v>0.11</v>
      </c>
      <c r="AG569" s="34">
        <v>7.28</v>
      </c>
      <c r="AI569" s="34" t="s">
        <v>120</v>
      </c>
      <c r="AM569" s="34">
        <v>0.01</v>
      </c>
      <c r="AO569" s="34">
        <f t="shared" si="44"/>
        <v>99.02000000000001</v>
      </c>
      <c r="AU569" s="34">
        <v>2E-3</v>
      </c>
      <c r="AV569" s="34" t="s">
        <v>82</v>
      </c>
      <c r="AW569" s="34">
        <v>1.2</v>
      </c>
      <c r="AY569" s="34">
        <v>227</v>
      </c>
      <c r="BA569" s="34">
        <v>0.24</v>
      </c>
      <c r="BC569" s="34" t="s">
        <v>82</v>
      </c>
      <c r="BD569" s="34">
        <v>33</v>
      </c>
      <c r="BE569" s="34">
        <v>290</v>
      </c>
      <c r="BF569" s="34">
        <v>1.1299999999999999</v>
      </c>
      <c r="BG569" s="34">
        <v>2</v>
      </c>
      <c r="BH569" s="34">
        <v>55.8</v>
      </c>
      <c r="BI569" s="34" t="s">
        <v>83</v>
      </c>
      <c r="BJ569" s="34">
        <v>4.5</v>
      </c>
      <c r="BK569" s="34">
        <v>7.0000000000000001E-3</v>
      </c>
      <c r="BL569" s="34">
        <v>0.08</v>
      </c>
      <c r="BM569" s="34">
        <v>130</v>
      </c>
      <c r="BN569" s="34" t="s">
        <v>121</v>
      </c>
      <c r="BO569" s="34">
        <v>5</v>
      </c>
      <c r="BP569" s="34">
        <v>120</v>
      </c>
      <c r="BQ569" s="34" t="s">
        <v>123</v>
      </c>
      <c r="BR569" s="34">
        <v>64.7</v>
      </c>
      <c r="BS569" s="34" t="s">
        <v>134</v>
      </c>
      <c r="BT569" s="34">
        <v>7.0000000000000007E-2</v>
      </c>
      <c r="BU569" s="34">
        <v>23.2</v>
      </c>
      <c r="BV569" s="34" t="s">
        <v>124</v>
      </c>
      <c r="BW569" s="34">
        <v>4</v>
      </c>
      <c r="BX569" s="34">
        <v>17.100000000000001</v>
      </c>
      <c r="BY569" s="34">
        <v>0.2</v>
      </c>
      <c r="BZ569" s="34">
        <v>0.01</v>
      </c>
      <c r="CA569" s="34">
        <v>1.81</v>
      </c>
      <c r="CB569" s="34">
        <v>0.02</v>
      </c>
      <c r="CC569" s="34">
        <v>4.1100000000000003</v>
      </c>
      <c r="CD569" s="34">
        <v>229</v>
      </c>
      <c r="CE569" s="34">
        <v>4</v>
      </c>
      <c r="CF569" s="34">
        <v>182.5</v>
      </c>
      <c r="CG569" s="34">
        <v>153</v>
      </c>
      <c r="CH569" s="34">
        <v>100</v>
      </c>
      <c r="CI569" s="34">
        <v>32.200000000000003</v>
      </c>
      <c r="CJ569" s="34">
        <v>57.1</v>
      </c>
      <c r="CK569" s="34">
        <v>7.93</v>
      </c>
      <c r="CL569" s="34">
        <v>31.7</v>
      </c>
      <c r="CM569" s="34">
        <v>9.1999999999999993</v>
      </c>
      <c r="CN569" s="34">
        <v>1.54</v>
      </c>
      <c r="CO569" s="34">
        <v>16.55</v>
      </c>
      <c r="CP569" s="34">
        <v>3.56</v>
      </c>
      <c r="CQ569" s="34">
        <v>25.8</v>
      </c>
      <c r="CR569" s="34">
        <v>5.66</v>
      </c>
      <c r="CS569" s="34">
        <v>16.95</v>
      </c>
      <c r="CT569" s="34">
        <v>2.2999999999999998</v>
      </c>
      <c r="CU569" s="34">
        <v>15.35</v>
      </c>
      <c r="CV569" s="34">
        <v>2.2000000000000002</v>
      </c>
      <c r="CW569" s="34">
        <f t="shared" si="45"/>
        <v>228.04</v>
      </c>
    </row>
    <row r="570" spans="1:101" ht="14.25" customHeight="1" x14ac:dyDescent="0.35">
      <c r="A570" s="61" t="s">
        <v>583</v>
      </c>
      <c r="B570" s="22" t="s">
        <v>469</v>
      </c>
      <c r="C570" s="61" t="s">
        <v>3069</v>
      </c>
      <c r="D570" s="22" t="s">
        <v>1709</v>
      </c>
      <c r="F570" s="79"/>
      <c r="G570" s="61"/>
      <c r="H570" s="22">
        <v>33.072611999999999</v>
      </c>
      <c r="I570" s="22">
        <v>-107.22506799999999</v>
      </c>
      <c r="J570" s="22" t="s">
        <v>873</v>
      </c>
      <c r="K570" s="22" t="s">
        <v>1306</v>
      </c>
      <c r="L570" s="22" t="s">
        <v>878</v>
      </c>
      <c r="M570" s="61" t="s">
        <v>584</v>
      </c>
      <c r="N570" s="61"/>
      <c r="O570" s="61"/>
      <c r="P570" s="61"/>
      <c r="Q570" s="22" t="s">
        <v>819</v>
      </c>
      <c r="W570" s="34">
        <v>38.17</v>
      </c>
      <c r="X570" s="34">
        <v>0.52</v>
      </c>
      <c r="Y570" s="34">
        <v>4.71</v>
      </c>
      <c r="Z570" s="34">
        <v>20.43</v>
      </c>
      <c r="AA570" s="34">
        <v>0.224</v>
      </c>
      <c r="AB570" s="34">
        <v>1.62</v>
      </c>
      <c r="AC570" s="34">
        <v>14.23</v>
      </c>
      <c r="AD570" s="34" t="s">
        <v>415</v>
      </c>
      <c r="AE570" s="34">
        <v>2.02</v>
      </c>
      <c r="AF570" s="34">
        <v>0.5</v>
      </c>
      <c r="AG570" s="34">
        <v>15.02</v>
      </c>
      <c r="AO570" s="34">
        <f t="shared" ref="AO570:AO592" si="46">SUM(W570:AN570)</f>
        <v>97.444000000000003</v>
      </c>
      <c r="AV570" s="34">
        <v>6.3</v>
      </c>
      <c r="AW570" s="34">
        <v>81</v>
      </c>
      <c r="AY570" s="34">
        <v>194</v>
      </c>
      <c r="BA570" s="34">
        <v>8.5</v>
      </c>
      <c r="BD570" s="34">
        <v>287</v>
      </c>
      <c r="BE570" s="34">
        <v>20</v>
      </c>
      <c r="BF570" s="34">
        <v>7</v>
      </c>
      <c r="BG570" s="34" t="s">
        <v>585</v>
      </c>
      <c r="BH570" s="34">
        <v>12</v>
      </c>
      <c r="BI570" s="34">
        <v>2</v>
      </c>
      <c r="BJ570" s="34">
        <v>4.2</v>
      </c>
      <c r="BN570" s="34">
        <v>71</v>
      </c>
      <c r="BO570" s="34">
        <v>7</v>
      </c>
      <c r="BP570" s="34">
        <v>60</v>
      </c>
      <c r="BQ570" s="34">
        <v>10</v>
      </c>
      <c r="BR570" s="34">
        <v>113</v>
      </c>
      <c r="BT570" s="34">
        <v>0.9</v>
      </c>
      <c r="BW570" s="34">
        <v>2</v>
      </c>
      <c r="BX570" s="34">
        <v>156</v>
      </c>
      <c r="BY570" s="34">
        <v>0.7</v>
      </c>
      <c r="CA570" s="34">
        <v>5.2</v>
      </c>
      <c r="CB570" s="34">
        <v>16.100000000000001</v>
      </c>
      <c r="CC570" s="34">
        <v>14.5</v>
      </c>
      <c r="CD570" s="34">
        <v>36</v>
      </c>
      <c r="CF570" s="34">
        <v>48</v>
      </c>
      <c r="CG570" s="34">
        <v>159</v>
      </c>
      <c r="CH570" s="34">
        <v>40</v>
      </c>
      <c r="CI570" s="34">
        <v>28.5</v>
      </c>
      <c r="CJ570" s="34">
        <v>75</v>
      </c>
      <c r="CK570" s="34">
        <v>7.02</v>
      </c>
      <c r="CL570" s="34">
        <v>26.1</v>
      </c>
      <c r="CM570" s="34">
        <v>5.3</v>
      </c>
      <c r="CN570" s="34">
        <v>1.08</v>
      </c>
      <c r="CO570" s="34">
        <v>5.0999999999999996</v>
      </c>
      <c r="CP570" s="34">
        <v>0.9</v>
      </c>
      <c r="CQ570" s="34">
        <v>6</v>
      </c>
      <c r="CR570" s="34">
        <v>1.3</v>
      </c>
      <c r="CS570" s="34">
        <v>4.3</v>
      </c>
      <c r="CT570" s="34">
        <v>0.67</v>
      </c>
      <c r="CU570" s="34">
        <v>4.3</v>
      </c>
      <c r="CV570" s="34">
        <v>0.65</v>
      </c>
      <c r="CW570" s="34">
        <f t="shared" ref="CW570:CW592" si="47">SUM(CI570:CV570)</f>
        <v>166.22000000000006</v>
      </c>
    </row>
    <row r="571" spans="1:101" ht="14.25" customHeight="1" x14ac:dyDescent="0.35">
      <c r="A571" s="61" t="s">
        <v>586</v>
      </c>
      <c r="B571" s="22" t="s">
        <v>469</v>
      </c>
      <c r="C571" s="61" t="s">
        <v>3069</v>
      </c>
      <c r="D571" s="22" t="s">
        <v>1709</v>
      </c>
      <c r="F571" s="71"/>
      <c r="H571" s="22">
        <v>33.072758</v>
      </c>
      <c r="I571" s="22">
        <v>-107.22614299999999</v>
      </c>
      <c r="J571" s="22" t="s">
        <v>873</v>
      </c>
      <c r="K571" s="22" t="s">
        <v>1306</v>
      </c>
      <c r="L571" s="22" t="s">
        <v>878</v>
      </c>
      <c r="M571" s="61" t="s">
        <v>469</v>
      </c>
      <c r="N571" s="61"/>
      <c r="O571" s="61"/>
      <c r="P571" s="61"/>
      <c r="Q571" s="22" t="s">
        <v>819</v>
      </c>
      <c r="W571" s="34">
        <v>61.88</v>
      </c>
      <c r="X571" s="34">
        <v>0.13</v>
      </c>
      <c r="Y571" s="34">
        <v>17.46</v>
      </c>
      <c r="Z571" s="34">
        <v>2.86</v>
      </c>
      <c r="AA571" s="34">
        <v>2.7E-2</v>
      </c>
      <c r="AB571" s="34">
        <v>1.42</v>
      </c>
      <c r="AC571" s="34">
        <v>0.19</v>
      </c>
      <c r="AD571" s="34">
        <v>0.03</v>
      </c>
      <c r="AE571" s="34">
        <v>14.25</v>
      </c>
      <c r="AF571" s="34">
        <v>0.11</v>
      </c>
      <c r="AG571" s="34">
        <v>1.19</v>
      </c>
      <c r="AO571" s="34">
        <f t="shared" si="46"/>
        <v>99.546999999999997</v>
      </c>
      <c r="AV571" s="34">
        <v>2.5</v>
      </c>
      <c r="AW571" s="34" t="s">
        <v>412</v>
      </c>
      <c r="AY571" s="34">
        <v>568</v>
      </c>
      <c r="BA571" s="34" t="s">
        <v>413</v>
      </c>
      <c r="BD571" s="34">
        <v>17</v>
      </c>
      <c r="BE571" s="34" t="s">
        <v>411</v>
      </c>
      <c r="BF571" s="34">
        <v>0.6</v>
      </c>
      <c r="BG571" s="34">
        <v>30</v>
      </c>
      <c r="BH571" s="34">
        <v>17</v>
      </c>
      <c r="BI571" s="34">
        <v>1</v>
      </c>
      <c r="BJ571" s="34">
        <v>4.4000000000000004</v>
      </c>
      <c r="BN571" s="34" t="s">
        <v>416</v>
      </c>
      <c r="BO571" s="34">
        <v>8</v>
      </c>
      <c r="BP571" s="34" t="s">
        <v>411</v>
      </c>
      <c r="BQ571" s="34">
        <v>24</v>
      </c>
      <c r="BR571" s="34">
        <v>385</v>
      </c>
      <c r="BT571" s="34">
        <v>0.5</v>
      </c>
      <c r="BW571" s="34">
        <v>2</v>
      </c>
      <c r="BX571" s="34">
        <v>17</v>
      </c>
      <c r="BY571" s="34">
        <v>1.9</v>
      </c>
      <c r="CA571" s="34">
        <v>24.3</v>
      </c>
      <c r="CB571" s="34">
        <v>2.1</v>
      </c>
      <c r="CC571" s="34">
        <v>7.8</v>
      </c>
      <c r="CD571" s="34">
        <v>36</v>
      </c>
      <c r="CF571" s="34">
        <v>39</v>
      </c>
      <c r="CG571" s="34">
        <v>176</v>
      </c>
      <c r="CH571" s="34" t="s">
        <v>472</v>
      </c>
      <c r="CI571" s="34">
        <v>39.5</v>
      </c>
      <c r="CJ571" s="34">
        <v>73</v>
      </c>
      <c r="CK571" s="34">
        <v>8.9700000000000006</v>
      </c>
      <c r="CL571" s="34">
        <v>32.4</v>
      </c>
      <c r="CM571" s="34">
        <v>6.2</v>
      </c>
      <c r="CN571" s="34">
        <v>1.02</v>
      </c>
      <c r="CO571" s="34">
        <v>5.3</v>
      </c>
      <c r="CP571" s="34">
        <v>1</v>
      </c>
      <c r="CQ571" s="34">
        <v>6.4</v>
      </c>
      <c r="CR571" s="34">
        <v>1.4</v>
      </c>
      <c r="CS571" s="34">
        <v>4.9000000000000004</v>
      </c>
      <c r="CT571" s="34">
        <v>0.86</v>
      </c>
      <c r="CU571" s="34">
        <v>6.4</v>
      </c>
      <c r="CV571" s="34">
        <v>1.1100000000000001</v>
      </c>
      <c r="CW571" s="34">
        <f t="shared" si="47"/>
        <v>188.46000000000006</v>
      </c>
    </row>
    <row r="572" spans="1:101" ht="14.25" customHeight="1" x14ac:dyDescent="0.35">
      <c r="A572" s="61" t="s">
        <v>587</v>
      </c>
      <c r="B572" s="22" t="s">
        <v>469</v>
      </c>
      <c r="C572" s="61" t="s">
        <v>3069</v>
      </c>
      <c r="D572" s="22" t="s">
        <v>1709</v>
      </c>
      <c r="F572" s="71"/>
      <c r="H572" s="22">
        <v>33.072755000000001</v>
      </c>
      <c r="I572" s="22">
        <v>-107.22614299999999</v>
      </c>
      <c r="J572" s="22" t="s">
        <v>873</v>
      </c>
      <c r="K572" s="22" t="s">
        <v>1306</v>
      </c>
      <c r="L572" s="22" t="s">
        <v>878</v>
      </c>
      <c r="M572" s="61" t="s">
        <v>469</v>
      </c>
      <c r="N572" s="61"/>
      <c r="O572" s="61"/>
      <c r="P572" s="61"/>
      <c r="Q572" s="22" t="s">
        <v>819</v>
      </c>
      <c r="W572" s="34">
        <v>53.72</v>
      </c>
      <c r="X572" s="34">
        <v>0.62</v>
      </c>
      <c r="Y572" s="34">
        <v>17.78</v>
      </c>
      <c r="Z572" s="34">
        <v>9.09</v>
      </c>
      <c r="AA572" s="34">
        <v>3.5000000000000003E-2</v>
      </c>
      <c r="AB572" s="34">
        <v>3.62</v>
      </c>
      <c r="AC572" s="34">
        <v>0.42</v>
      </c>
      <c r="AD572" s="34">
        <v>0.01</v>
      </c>
      <c r="AE572" s="34">
        <v>11.89</v>
      </c>
      <c r="AF572" s="34">
        <v>0.28999999999999998</v>
      </c>
      <c r="AG572" s="34">
        <v>2.64</v>
      </c>
      <c r="AO572" s="34">
        <f t="shared" si="46"/>
        <v>100.11500000000002</v>
      </c>
      <c r="AV572" s="34">
        <v>3</v>
      </c>
      <c r="AW572" s="34" t="s">
        <v>412</v>
      </c>
      <c r="AY572" s="34">
        <v>679</v>
      </c>
      <c r="BA572" s="34" t="s">
        <v>413</v>
      </c>
      <c r="BD572" s="34">
        <v>13</v>
      </c>
      <c r="BE572" s="34">
        <v>30</v>
      </c>
      <c r="BF572" s="34">
        <v>2.1</v>
      </c>
      <c r="BG572" s="34" t="s">
        <v>471</v>
      </c>
      <c r="BH572" s="34">
        <v>28</v>
      </c>
      <c r="BI572" s="34">
        <v>2</v>
      </c>
      <c r="BJ572" s="34">
        <v>9.8000000000000007</v>
      </c>
      <c r="BN572" s="34" t="s">
        <v>416</v>
      </c>
      <c r="BO572" s="34">
        <v>16</v>
      </c>
      <c r="BP572" s="34">
        <v>30</v>
      </c>
      <c r="BQ572" s="34">
        <v>6</v>
      </c>
      <c r="BR572" s="34">
        <v>355</v>
      </c>
      <c r="BT572" s="34" t="s">
        <v>421</v>
      </c>
      <c r="BW572" s="34">
        <v>3</v>
      </c>
      <c r="BX572" s="34">
        <v>20</v>
      </c>
      <c r="BY572" s="34">
        <v>2.1</v>
      </c>
      <c r="CA572" s="34">
        <v>76.5</v>
      </c>
      <c r="CB572" s="34">
        <v>1.5</v>
      </c>
      <c r="CC572" s="34">
        <v>9.5</v>
      </c>
      <c r="CD572" s="34">
        <v>91</v>
      </c>
      <c r="CF572" s="34">
        <v>54</v>
      </c>
      <c r="CG572" s="34">
        <v>403</v>
      </c>
      <c r="CH572" s="34">
        <v>40</v>
      </c>
      <c r="CI572" s="34">
        <v>104</v>
      </c>
      <c r="CJ572" s="34">
        <v>223</v>
      </c>
      <c r="CK572" s="34">
        <v>21.7</v>
      </c>
      <c r="CL572" s="34">
        <v>72.2</v>
      </c>
      <c r="CM572" s="34">
        <v>12.7</v>
      </c>
      <c r="CN572" s="34">
        <v>2.02</v>
      </c>
      <c r="CO572" s="34">
        <v>10.199999999999999</v>
      </c>
      <c r="CP572" s="34">
        <v>1.6</v>
      </c>
      <c r="CQ572" s="34">
        <v>9.5</v>
      </c>
      <c r="CR572" s="34">
        <v>1.9</v>
      </c>
      <c r="CS572" s="34">
        <v>6</v>
      </c>
      <c r="CT572" s="34">
        <v>0.97</v>
      </c>
      <c r="CU572" s="34">
        <v>6.5</v>
      </c>
      <c r="CV572" s="34">
        <v>1.06</v>
      </c>
      <c r="CW572" s="34">
        <f t="shared" si="47"/>
        <v>473.34999999999997</v>
      </c>
    </row>
    <row r="573" spans="1:101" ht="14.25" customHeight="1" x14ac:dyDescent="0.35">
      <c r="A573" s="61" t="s">
        <v>588</v>
      </c>
      <c r="B573" s="22" t="s">
        <v>469</v>
      </c>
      <c r="C573" s="61" t="s">
        <v>3069</v>
      </c>
      <c r="D573" s="22" t="s">
        <v>1709</v>
      </c>
      <c r="F573" s="71"/>
      <c r="H573" s="22">
        <v>33.073366999999998</v>
      </c>
      <c r="I573" s="22">
        <v>-107.226726</v>
      </c>
      <c r="J573" s="22" t="s">
        <v>873</v>
      </c>
      <c r="K573" s="22" t="s">
        <v>1306</v>
      </c>
      <c r="L573" s="22" t="s">
        <v>878</v>
      </c>
      <c r="M573" s="61" t="s">
        <v>589</v>
      </c>
      <c r="N573" s="61"/>
      <c r="O573" s="61"/>
      <c r="P573" s="61"/>
      <c r="Q573" s="22" t="s">
        <v>819</v>
      </c>
      <c r="W573" s="34">
        <v>63.01</v>
      </c>
      <c r="X573" s="34">
        <v>0.42</v>
      </c>
      <c r="Y573" s="34">
        <v>15.55</v>
      </c>
      <c r="Z573" s="34">
        <v>5.51</v>
      </c>
      <c r="AA573" s="34" t="s">
        <v>470</v>
      </c>
      <c r="AB573" s="34">
        <v>0.1</v>
      </c>
      <c r="AC573" s="34">
        <v>0.17</v>
      </c>
      <c r="AD573" s="34" t="s">
        <v>415</v>
      </c>
      <c r="AE573" s="34">
        <v>13.5</v>
      </c>
      <c r="AF573" s="34">
        <v>0.15</v>
      </c>
      <c r="AG573" s="34">
        <v>1.24</v>
      </c>
      <c r="AO573" s="34">
        <f t="shared" si="46"/>
        <v>99.65</v>
      </c>
      <c r="AV573" s="34">
        <v>2.5</v>
      </c>
      <c r="AW573" s="34">
        <v>10</v>
      </c>
      <c r="AY573" s="34">
        <v>696</v>
      </c>
      <c r="BA573" s="34">
        <v>6.7</v>
      </c>
      <c r="BD573" s="34">
        <v>38</v>
      </c>
      <c r="BE573" s="34" t="s">
        <v>411</v>
      </c>
      <c r="BF573" s="34">
        <v>0.8</v>
      </c>
      <c r="BG573" s="34">
        <v>20</v>
      </c>
      <c r="BH573" s="34">
        <v>10</v>
      </c>
      <c r="BI573" s="34">
        <v>2</v>
      </c>
      <c r="BJ573" s="34">
        <v>4.8</v>
      </c>
      <c r="BN573" s="34">
        <v>22</v>
      </c>
      <c r="BO573" s="34">
        <v>16</v>
      </c>
      <c r="BP573" s="34" t="s">
        <v>411</v>
      </c>
      <c r="BQ573" s="34">
        <v>45</v>
      </c>
      <c r="BR573" s="34">
        <v>363</v>
      </c>
      <c r="BT573" s="34">
        <v>0.6</v>
      </c>
      <c r="BW573" s="34">
        <v>2</v>
      </c>
      <c r="BX573" s="34">
        <v>25</v>
      </c>
      <c r="BY573" s="34">
        <v>1.4</v>
      </c>
      <c r="CA573" s="34">
        <v>9.8000000000000007</v>
      </c>
      <c r="CB573" s="34">
        <v>1.8</v>
      </c>
      <c r="CC573" s="34">
        <v>44.5</v>
      </c>
      <c r="CD573" s="34">
        <v>37</v>
      </c>
      <c r="CF573" s="34">
        <v>74</v>
      </c>
      <c r="CG573" s="34">
        <v>386</v>
      </c>
      <c r="CH573" s="34">
        <v>40</v>
      </c>
      <c r="CI573" s="34">
        <v>7.6</v>
      </c>
      <c r="CJ573" s="34">
        <v>17</v>
      </c>
      <c r="CK573" s="34">
        <v>2.13</v>
      </c>
      <c r="CL573" s="34">
        <v>8.5</v>
      </c>
      <c r="CM573" s="34">
        <v>2.2999999999999998</v>
      </c>
      <c r="CN573" s="34">
        <v>0.55000000000000004</v>
      </c>
      <c r="CO573" s="34">
        <v>3</v>
      </c>
      <c r="CP573" s="34">
        <v>0.8</v>
      </c>
      <c r="CQ573" s="34">
        <v>8</v>
      </c>
      <c r="CR573" s="34">
        <v>2.4</v>
      </c>
      <c r="CS573" s="34">
        <v>11.4</v>
      </c>
      <c r="CT573" s="34">
        <v>2.67</v>
      </c>
      <c r="CU573" s="34">
        <v>25.3</v>
      </c>
      <c r="CV573" s="34">
        <v>5.28</v>
      </c>
      <c r="CW573" s="34">
        <f t="shared" si="47"/>
        <v>96.929999999999993</v>
      </c>
    </row>
    <row r="574" spans="1:101" ht="14.25" customHeight="1" x14ac:dyDescent="0.35">
      <c r="A574" s="61" t="s">
        <v>590</v>
      </c>
      <c r="B574" s="22" t="s">
        <v>469</v>
      </c>
      <c r="C574" s="61" t="s">
        <v>3069</v>
      </c>
      <c r="D574" s="22" t="s">
        <v>1709</v>
      </c>
      <c r="F574" s="71"/>
      <c r="H574" s="22">
        <v>33.073450000000001</v>
      </c>
      <c r="I574" s="22">
        <v>-107.226968</v>
      </c>
      <c r="J574" s="22" t="s">
        <v>873</v>
      </c>
      <c r="K574" s="22" t="s">
        <v>1306</v>
      </c>
      <c r="L574" s="22" t="s">
        <v>878</v>
      </c>
      <c r="M574" s="61" t="s">
        <v>469</v>
      </c>
      <c r="N574" s="61"/>
      <c r="O574" s="61"/>
      <c r="P574" s="61"/>
      <c r="Q574" s="22" t="s">
        <v>819</v>
      </c>
      <c r="W574" s="34">
        <v>46.17</v>
      </c>
      <c r="X574" s="34">
        <v>0.41</v>
      </c>
      <c r="Y574" s="34">
        <v>12.88</v>
      </c>
      <c r="Z574" s="34">
        <v>8.64</v>
      </c>
      <c r="AA574" s="34">
        <v>7.3999999999999996E-2</v>
      </c>
      <c r="AB574" s="34">
        <v>1.38</v>
      </c>
      <c r="AC574" s="34">
        <v>10.34</v>
      </c>
      <c r="AD574" s="34">
        <v>0.04</v>
      </c>
      <c r="AE574" s="34">
        <v>9.7100000000000009</v>
      </c>
      <c r="AF574" s="34">
        <v>2.63</v>
      </c>
      <c r="AG574" s="34">
        <v>6.81</v>
      </c>
      <c r="AO574" s="34">
        <f t="shared" si="46"/>
        <v>99.084000000000003</v>
      </c>
      <c r="AW574" s="34" t="s">
        <v>412</v>
      </c>
      <c r="AY574" s="34">
        <v>424</v>
      </c>
      <c r="BA574" s="34">
        <v>1</v>
      </c>
      <c r="BD574" s="34">
        <v>14</v>
      </c>
      <c r="BE574" s="34" t="s">
        <v>411</v>
      </c>
      <c r="BF574" s="34" t="s">
        <v>421</v>
      </c>
      <c r="BG574" s="34">
        <v>560</v>
      </c>
      <c r="BH574" s="34">
        <v>16</v>
      </c>
      <c r="BI574" s="34">
        <v>2</v>
      </c>
      <c r="BJ574" s="34">
        <v>4.0999999999999996</v>
      </c>
      <c r="BN574" s="34" t="s">
        <v>416</v>
      </c>
      <c r="BO574" s="34">
        <v>20</v>
      </c>
      <c r="BP574" s="34" t="s">
        <v>411</v>
      </c>
      <c r="BQ574" s="34">
        <v>58</v>
      </c>
      <c r="BR574" s="34">
        <v>300</v>
      </c>
      <c r="BT574" s="34">
        <v>0.9</v>
      </c>
      <c r="BW574" s="34">
        <v>2</v>
      </c>
      <c r="BX574" s="34">
        <v>98</v>
      </c>
      <c r="BY574" s="34">
        <v>0.5</v>
      </c>
      <c r="CA574" s="34">
        <v>86</v>
      </c>
      <c r="CB574" s="34">
        <v>1.2</v>
      </c>
      <c r="CC574" s="34">
        <v>260</v>
      </c>
      <c r="CD574" s="34">
        <v>93</v>
      </c>
      <c r="CF574" s="34">
        <v>563</v>
      </c>
      <c r="CG574" s="34">
        <v>1640</v>
      </c>
      <c r="CH574" s="34" t="s">
        <v>472</v>
      </c>
      <c r="CI574" s="34">
        <v>212</v>
      </c>
      <c r="CJ574" s="34">
        <v>499</v>
      </c>
      <c r="CK574" s="34">
        <v>60.8</v>
      </c>
      <c r="CL574" s="34">
        <v>228</v>
      </c>
      <c r="CM574" s="34">
        <v>41.1</v>
      </c>
      <c r="CN574" s="34">
        <v>6.52</v>
      </c>
      <c r="CO574" s="34">
        <v>41</v>
      </c>
      <c r="CP574" s="34">
        <v>8.1999999999999993</v>
      </c>
      <c r="CQ574" s="34">
        <v>62.1</v>
      </c>
      <c r="CR574" s="34">
        <v>16.100000000000001</v>
      </c>
      <c r="CS574" s="34">
        <v>61.8</v>
      </c>
      <c r="CT574" s="34">
        <v>12.4</v>
      </c>
      <c r="CU574" s="34">
        <v>108</v>
      </c>
      <c r="CV574" s="34">
        <v>21.3</v>
      </c>
      <c r="CW574" s="34">
        <f t="shared" si="47"/>
        <v>1378.3199999999997</v>
      </c>
    </row>
    <row r="575" spans="1:101" ht="14.25" customHeight="1" x14ac:dyDescent="0.35">
      <c r="A575" s="61" t="s">
        <v>591</v>
      </c>
      <c r="B575" s="22" t="s">
        <v>469</v>
      </c>
      <c r="C575" s="61" t="s">
        <v>3069</v>
      </c>
      <c r="D575" s="22" t="s">
        <v>1709</v>
      </c>
      <c r="F575" s="71"/>
      <c r="H575" s="22">
        <v>33.073450000000001</v>
      </c>
      <c r="I575" s="22">
        <v>-107.226968</v>
      </c>
      <c r="J575" s="22" t="s">
        <v>873</v>
      </c>
      <c r="K575" s="22" t="s">
        <v>1306</v>
      </c>
      <c r="L575" s="22" t="s">
        <v>878</v>
      </c>
      <c r="M575" s="61" t="s">
        <v>469</v>
      </c>
      <c r="N575" s="61"/>
      <c r="O575" s="61"/>
      <c r="P575" s="61"/>
      <c r="Q575" s="22" t="s">
        <v>819</v>
      </c>
      <c r="W575" s="34">
        <v>62.54</v>
      </c>
      <c r="X575" s="34">
        <v>0.35</v>
      </c>
      <c r="Y575" s="34">
        <v>13.03</v>
      </c>
      <c r="Z575" s="34">
        <v>4.54</v>
      </c>
      <c r="AA575" s="34">
        <v>3.5000000000000003E-2</v>
      </c>
      <c r="AB575" s="34">
        <v>1</v>
      </c>
      <c r="AC575" s="34">
        <v>3.05</v>
      </c>
      <c r="AD575" s="34" t="s">
        <v>415</v>
      </c>
      <c r="AE575" s="34">
        <v>10.44</v>
      </c>
      <c r="AF575" s="34">
        <v>0.69</v>
      </c>
      <c r="AG575" s="34">
        <v>2.9</v>
      </c>
      <c r="AO575" s="34">
        <f t="shared" si="46"/>
        <v>98.575000000000003</v>
      </c>
      <c r="AW575" s="34" t="s">
        <v>412</v>
      </c>
      <c r="AY575" s="34">
        <v>413</v>
      </c>
      <c r="BA575" s="34">
        <v>0.4</v>
      </c>
      <c r="BD575" s="34">
        <v>21</v>
      </c>
      <c r="BE575" s="34" t="s">
        <v>411</v>
      </c>
      <c r="BF575" s="34" t="s">
        <v>421</v>
      </c>
      <c r="BG575" s="34">
        <v>4950</v>
      </c>
      <c r="BH575" s="34">
        <v>13</v>
      </c>
      <c r="BI575" s="34">
        <v>2</v>
      </c>
      <c r="BJ575" s="34">
        <v>8.3000000000000007</v>
      </c>
      <c r="BN575" s="34">
        <v>2</v>
      </c>
      <c r="BO575" s="34">
        <v>19</v>
      </c>
      <c r="BP575" s="34" t="s">
        <v>411</v>
      </c>
      <c r="BQ575" s="34">
        <v>32</v>
      </c>
      <c r="BR575" s="34">
        <v>299</v>
      </c>
      <c r="BT575" s="34">
        <v>1</v>
      </c>
      <c r="BW575" s="34">
        <v>2</v>
      </c>
      <c r="BX575" s="34">
        <v>26</v>
      </c>
      <c r="BY575" s="34">
        <v>1.4</v>
      </c>
      <c r="CA575" s="34">
        <v>56.4</v>
      </c>
      <c r="CB575" s="34">
        <v>1.1000000000000001</v>
      </c>
      <c r="CC575" s="34">
        <v>183</v>
      </c>
      <c r="CD575" s="34">
        <v>41</v>
      </c>
      <c r="CF575" s="34">
        <v>585</v>
      </c>
      <c r="CG575" s="34">
        <v>3730</v>
      </c>
      <c r="CH575" s="34" t="s">
        <v>472</v>
      </c>
      <c r="CI575" s="34">
        <v>12.2</v>
      </c>
      <c r="CJ575" s="34">
        <v>66.099999999999994</v>
      </c>
      <c r="CK575" s="34">
        <v>6.99</v>
      </c>
      <c r="CL575" s="34">
        <v>33.9</v>
      </c>
      <c r="CM575" s="34">
        <v>16.600000000000001</v>
      </c>
      <c r="CN575" s="34">
        <v>4</v>
      </c>
      <c r="CO575" s="34">
        <v>26.2</v>
      </c>
      <c r="CP575" s="34">
        <v>7.4</v>
      </c>
      <c r="CQ575" s="34">
        <v>60.3</v>
      </c>
      <c r="CR575" s="34">
        <v>15.8</v>
      </c>
      <c r="CS575" s="34">
        <v>60.1</v>
      </c>
      <c r="CT575" s="34">
        <v>11.6</v>
      </c>
      <c r="CU575" s="34">
        <v>100</v>
      </c>
      <c r="CV575" s="34">
        <v>19.7</v>
      </c>
      <c r="CW575" s="34">
        <f t="shared" si="47"/>
        <v>440.89000000000004</v>
      </c>
    </row>
    <row r="576" spans="1:101" ht="14.25" customHeight="1" x14ac:dyDescent="0.35">
      <c r="A576" s="61" t="s">
        <v>592</v>
      </c>
      <c r="B576" s="22" t="s">
        <v>469</v>
      </c>
      <c r="C576" s="61" t="s">
        <v>3069</v>
      </c>
      <c r="D576" s="22" t="s">
        <v>1709</v>
      </c>
      <c r="F576" s="71"/>
      <c r="H576" s="22">
        <v>33.074221299999998</v>
      </c>
      <c r="I576" s="22">
        <v>-107.2288786</v>
      </c>
      <c r="J576" s="22" t="s">
        <v>873</v>
      </c>
      <c r="K576" s="22" t="s">
        <v>1306</v>
      </c>
      <c r="L576" s="22" t="s">
        <v>878</v>
      </c>
      <c r="M576" s="22" t="s">
        <v>469</v>
      </c>
      <c r="Q576" s="22" t="s">
        <v>819</v>
      </c>
      <c r="W576" s="34">
        <v>56.96</v>
      </c>
      <c r="X576" s="34">
        <v>0.19</v>
      </c>
      <c r="Y576" s="34">
        <v>17.920000000000002</v>
      </c>
      <c r="Z576" s="34">
        <v>6.73</v>
      </c>
      <c r="AA576" s="34">
        <v>3.5000000000000003E-2</v>
      </c>
      <c r="AB576" s="34">
        <v>3.16</v>
      </c>
      <c r="AC576" s="34">
        <v>0.24</v>
      </c>
      <c r="AD576" s="34" t="s">
        <v>415</v>
      </c>
      <c r="AE576" s="34">
        <v>12.89</v>
      </c>
      <c r="AF576" s="34">
        <v>7.0000000000000001E-3</v>
      </c>
      <c r="AG576" s="34">
        <v>2.27</v>
      </c>
      <c r="AO576" s="34">
        <f t="shared" si="46"/>
        <v>100.40199999999999</v>
      </c>
      <c r="AV576" s="34">
        <v>1.5</v>
      </c>
      <c r="AW576" s="34" t="s">
        <v>412</v>
      </c>
      <c r="AY576" s="34">
        <v>600</v>
      </c>
      <c r="BA576" s="34" t="s">
        <v>413</v>
      </c>
      <c r="BD576" s="34">
        <v>14</v>
      </c>
      <c r="BE576" s="34" t="s">
        <v>411</v>
      </c>
      <c r="BF576" s="34">
        <v>0.6</v>
      </c>
      <c r="BG576" s="34" t="s">
        <v>471</v>
      </c>
      <c r="BH576" s="34">
        <v>26</v>
      </c>
      <c r="BI576" s="34" t="s">
        <v>420</v>
      </c>
      <c r="BJ576" s="34">
        <v>5.6</v>
      </c>
      <c r="BN576" s="34" t="s">
        <v>416</v>
      </c>
      <c r="BO576" s="34">
        <v>3</v>
      </c>
      <c r="BP576" s="34">
        <v>20</v>
      </c>
      <c r="BQ576" s="34" t="s">
        <v>412</v>
      </c>
      <c r="BR576" s="34">
        <v>370</v>
      </c>
      <c r="BT576" s="34" t="s">
        <v>421</v>
      </c>
      <c r="BW576" s="34">
        <v>1</v>
      </c>
      <c r="BX576" s="34">
        <v>11</v>
      </c>
      <c r="BY576" s="34">
        <v>0.8</v>
      </c>
      <c r="CA576" s="34">
        <v>33.6</v>
      </c>
      <c r="CB576" s="34">
        <v>1.2</v>
      </c>
      <c r="CC576" s="34">
        <v>4.4000000000000004</v>
      </c>
      <c r="CD576" s="34">
        <v>39</v>
      </c>
      <c r="CF576" s="34">
        <v>24</v>
      </c>
      <c r="CG576" s="34">
        <v>211</v>
      </c>
      <c r="CH576" s="34" t="s">
        <v>472</v>
      </c>
      <c r="CI576" s="34">
        <v>68.400000000000006</v>
      </c>
      <c r="CJ576" s="34">
        <v>170</v>
      </c>
      <c r="CK576" s="34">
        <v>14.3</v>
      </c>
      <c r="CL576" s="34">
        <v>50.8</v>
      </c>
      <c r="CM576" s="34">
        <v>8.1</v>
      </c>
      <c r="CN576" s="34">
        <v>1.1299999999999999</v>
      </c>
      <c r="CO576" s="34">
        <v>6.5</v>
      </c>
      <c r="CP576" s="34">
        <v>0.8</v>
      </c>
      <c r="CQ576" s="34">
        <v>4</v>
      </c>
      <c r="CR576" s="34">
        <v>0.7</v>
      </c>
      <c r="CS576" s="34">
        <v>2.2000000000000002</v>
      </c>
      <c r="CT576" s="34">
        <v>0.34</v>
      </c>
      <c r="CU576" s="34">
        <v>2.4</v>
      </c>
      <c r="CV576" s="34">
        <v>0.43</v>
      </c>
      <c r="CW576" s="34">
        <f t="shared" si="47"/>
        <v>330.09999999999997</v>
      </c>
    </row>
    <row r="577" spans="1:101" ht="14.25" customHeight="1" x14ac:dyDescent="0.35">
      <c r="A577" s="61" t="s">
        <v>593</v>
      </c>
      <c r="B577" s="22" t="s">
        <v>469</v>
      </c>
      <c r="C577" s="61" t="s">
        <v>3069</v>
      </c>
      <c r="D577" s="22" t="s">
        <v>1709</v>
      </c>
      <c r="F577" s="71"/>
      <c r="H577" s="22">
        <v>33.074146499999998</v>
      </c>
      <c r="I577" s="22">
        <v>-107.2285232</v>
      </c>
      <c r="J577" s="22" t="s">
        <v>873</v>
      </c>
      <c r="K577" s="22" t="s">
        <v>1306</v>
      </c>
      <c r="L577" s="22" t="s">
        <v>878</v>
      </c>
      <c r="M577" s="61" t="s">
        <v>469</v>
      </c>
      <c r="N577" s="61"/>
      <c r="O577" s="61"/>
      <c r="P577" s="61"/>
      <c r="Q577" s="22" t="s">
        <v>819</v>
      </c>
      <c r="W577" s="34">
        <v>63.84</v>
      </c>
      <c r="X577" s="34">
        <v>0.06</v>
      </c>
      <c r="Y577" s="34">
        <v>15.94</v>
      </c>
      <c r="Z577" s="34">
        <v>3.73</v>
      </c>
      <c r="AA577" s="34">
        <v>4.4999999999999998E-2</v>
      </c>
      <c r="AB577" s="34">
        <v>0.05</v>
      </c>
      <c r="AC577" s="34">
        <v>1.08</v>
      </c>
      <c r="AD577" s="34">
        <v>7.0000000000000007E-2</v>
      </c>
      <c r="AE577" s="34">
        <v>14.04</v>
      </c>
      <c r="AF577" s="34">
        <v>0.03</v>
      </c>
      <c r="AG577" s="34">
        <v>1.1100000000000001</v>
      </c>
      <c r="AO577" s="34">
        <f t="shared" si="46"/>
        <v>99.99499999999999</v>
      </c>
      <c r="AV577" s="34" t="s">
        <v>421</v>
      </c>
      <c r="AW577" s="34" t="s">
        <v>412</v>
      </c>
      <c r="AY577" s="34">
        <v>397</v>
      </c>
      <c r="BA577" s="34" t="s">
        <v>413</v>
      </c>
      <c r="BD577" s="34">
        <v>24</v>
      </c>
      <c r="BE577" s="34" t="s">
        <v>411</v>
      </c>
      <c r="BF577" s="34">
        <v>0.7</v>
      </c>
      <c r="BG577" s="34" t="s">
        <v>471</v>
      </c>
      <c r="BH577" s="34">
        <v>9</v>
      </c>
      <c r="BI577" s="34" t="s">
        <v>420</v>
      </c>
      <c r="BJ577" s="34">
        <v>3.5</v>
      </c>
      <c r="BN577" s="34" t="s">
        <v>416</v>
      </c>
      <c r="BO577" s="34">
        <v>2</v>
      </c>
      <c r="BP577" s="34" t="s">
        <v>411</v>
      </c>
      <c r="BQ577" s="34" t="s">
        <v>412</v>
      </c>
      <c r="BR577" s="34">
        <v>362</v>
      </c>
      <c r="BT577" s="34" t="s">
        <v>421</v>
      </c>
      <c r="BW577" s="34" t="s">
        <v>420</v>
      </c>
      <c r="BX577" s="34">
        <v>11</v>
      </c>
      <c r="BY577" s="34">
        <v>1</v>
      </c>
      <c r="CA577" s="34">
        <v>39.9</v>
      </c>
      <c r="CB577" s="34">
        <v>1.2</v>
      </c>
      <c r="CC577" s="34">
        <v>3.5</v>
      </c>
      <c r="CD577" s="34">
        <v>18</v>
      </c>
      <c r="CF577" s="34">
        <v>45</v>
      </c>
      <c r="CG577" s="34">
        <v>89</v>
      </c>
      <c r="CH577" s="34" t="s">
        <v>472</v>
      </c>
      <c r="CI577" s="34">
        <v>2.8</v>
      </c>
      <c r="CJ577" s="34">
        <v>8.6999999999999993</v>
      </c>
      <c r="CK577" s="34">
        <v>1.19</v>
      </c>
      <c r="CL577" s="34">
        <v>5.6</v>
      </c>
      <c r="CM577" s="34">
        <v>3.1</v>
      </c>
      <c r="CN577" s="34">
        <v>0.72</v>
      </c>
      <c r="CO577" s="34">
        <v>4.2</v>
      </c>
      <c r="CP577" s="34">
        <v>1.1000000000000001</v>
      </c>
      <c r="CQ577" s="34">
        <v>7.6</v>
      </c>
      <c r="CR577" s="34">
        <v>1.6</v>
      </c>
      <c r="CS577" s="34">
        <v>4.7</v>
      </c>
      <c r="CT577" s="34">
        <v>0.71</v>
      </c>
      <c r="CU577" s="34">
        <v>4.7</v>
      </c>
      <c r="CV577" s="34">
        <v>0.76</v>
      </c>
      <c r="CW577" s="34">
        <f t="shared" si="47"/>
        <v>47.480000000000004</v>
      </c>
    </row>
    <row r="578" spans="1:101" ht="14.25" customHeight="1" x14ac:dyDescent="0.35">
      <c r="A578" s="61" t="s">
        <v>594</v>
      </c>
      <c r="B578" s="22" t="s">
        <v>469</v>
      </c>
      <c r="C578" s="61" t="s">
        <v>3069</v>
      </c>
      <c r="D578" s="22" t="s">
        <v>1709</v>
      </c>
      <c r="F578" s="71"/>
      <c r="H578" s="22">
        <v>33.073450000000001</v>
      </c>
      <c r="I578" s="22">
        <v>-107.226968</v>
      </c>
      <c r="J578" s="22" t="s">
        <v>873</v>
      </c>
      <c r="K578" s="22" t="s">
        <v>1306</v>
      </c>
      <c r="L578" s="22" t="s">
        <v>878</v>
      </c>
      <c r="M578" s="61" t="s">
        <v>469</v>
      </c>
      <c r="N578" s="61"/>
      <c r="O578" s="61"/>
      <c r="P578" s="61"/>
      <c r="Q578" s="22" t="s">
        <v>819</v>
      </c>
      <c r="W578" s="34">
        <v>54.49</v>
      </c>
      <c r="X578" s="34">
        <v>0.28000000000000003</v>
      </c>
      <c r="Y578" s="34">
        <v>15.25</v>
      </c>
      <c r="Z578" s="34">
        <v>5.65</v>
      </c>
      <c r="AA578" s="34">
        <v>4.9000000000000002E-2</v>
      </c>
      <c r="AB578" s="34">
        <v>0.7</v>
      </c>
      <c r="AC578" s="34">
        <v>5.65</v>
      </c>
      <c r="AD578" s="34">
        <v>0.1</v>
      </c>
      <c r="AE578" s="34">
        <v>12.67</v>
      </c>
      <c r="AF578" s="34">
        <v>0.13</v>
      </c>
      <c r="AG578" s="34">
        <v>5.07</v>
      </c>
      <c r="AO578" s="34">
        <f t="shared" si="46"/>
        <v>100.03900000000002</v>
      </c>
      <c r="AV578" s="34">
        <v>1</v>
      </c>
      <c r="AW578" s="34" t="s">
        <v>412</v>
      </c>
      <c r="AY578" s="34">
        <v>375</v>
      </c>
      <c r="BA578" s="34" t="s">
        <v>413</v>
      </c>
      <c r="BD578" s="34">
        <v>5</v>
      </c>
      <c r="BE578" s="34" t="s">
        <v>411</v>
      </c>
      <c r="BF578" s="34">
        <v>0.7</v>
      </c>
      <c r="BG578" s="34" t="s">
        <v>471</v>
      </c>
      <c r="BH578" s="34">
        <v>14</v>
      </c>
      <c r="BI578" s="34">
        <v>1</v>
      </c>
      <c r="BJ578" s="34">
        <v>5.8</v>
      </c>
      <c r="BN578" s="34" t="s">
        <v>416</v>
      </c>
      <c r="BO578" s="34">
        <v>10</v>
      </c>
      <c r="BP578" s="34" t="s">
        <v>411</v>
      </c>
      <c r="BQ578" s="34" t="s">
        <v>412</v>
      </c>
      <c r="BR578" s="34">
        <v>323</v>
      </c>
      <c r="BT578" s="34" t="s">
        <v>421</v>
      </c>
      <c r="BW578" s="34">
        <v>4</v>
      </c>
      <c r="BX578" s="34">
        <v>31</v>
      </c>
      <c r="BY578" s="34">
        <v>1.4</v>
      </c>
      <c r="CA578" s="34">
        <v>43.9</v>
      </c>
      <c r="CB578" s="34">
        <v>1.3</v>
      </c>
      <c r="CC578" s="34">
        <v>3.9</v>
      </c>
      <c r="CD578" s="34">
        <v>59</v>
      </c>
      <c r="CF578" s="34">
        <v>24</v>
      </c>
      <c r="CG578" s="34">
        <v>193</v>
      </c>
      <c r="CH578" s="34" t="s">
        <v>472</v>
      </c>
      <c r="CI578" s="34">
        <v>22.5</v>
      </c>
      <c r="CJ578" s="34">
        <v>49.6</v>
      </c>
      <c r="CK578" s="34">
        <v>5.35</v>
      </c>
      <c r="CL578" s="34">
        <v>18.2</v>
      </c>
      <c r="CM578" s="34">
        <v>3.8</v>
      </c>
      <c r="CN578" s="34">
        <v>0.6</v>
      </c>
      <c r="CO578" s="34">
        <v>3.5</v>
      </c>
      <c r="CP578" s="34">
        <v>0.6</v>
      </c>
      <c r="CQ578" s="34">
        <v>3.6</v>
      </c>
      <c r="CR578" s="34">
        <v>0.7</v>
      </c>
      <c r="CS578" s="34">
        <v>2.6</v>
      </c>
      <c r="CT578" s="34">
        <v>0.47</v>
      </c>
      <c r="CU578" s="34">
        <v>3.5</v>
      </c>
      <c r="CV578" s="34">
        <v>0.65</v>
      </c>
      <c r="CW578" s="34">
        <f t="shared" si="47"/>
        <v>115.66999999999997</v>
      </c>
    </row>
    <row r="579" spans="1:101" ht="14.25" customHeight="1" x14ac:dyDescent="0.35">
      <c r="A579" s="61" t="s">
        <v>595</v>
      </c>
      <c r="B579" s="22" t="s">
        <v>469</v>
      </c>
      <c r="C579" s="61" t="s">
        <v>3069</v>
      </c>
      <c r="D579" s="22" t="s">
        <v>1709</v>
      </c>
      <c r="F579" s="71"/>
      <c r="H579" s="22">
        <v>33.073450000000001</v>
      </c>
      <c r="I579" s="22">
        <v>-107.226968</v>
      </c>
      <c r="J579" s="22" t="s">
        <v>873</v>
      </c>
      <c r="K579" s="22" t="s">
        <v>1306</v>
      </c>
      <c r="L579" s="22" t="s">
        <v>878</v>
      </c>
      <c r="M579" s="22" t="s">
        <v>469</v>
      </c>
      <c r="Q579" s="22" t="s">
        <v>819</v>
      </c>
      <c r="W579" s="34">
        <v>50.83</v>
      </c>
      <c r="X579" s="34">
        <v>0.41</v>
      </c>
      <c r="Y579" s="34">
        <v>14.59</v>
      </c>
      <c r="Z579" s="34">
        <v>7.5</v>
      </c>
      <c r="AA579" s="34">
        <v>0.107</v>
      </c>
      <c r="AB579" s="34">
        <v>2.2999999999999998</v>
      </c>
      <c r="AC579" s="34">
        <v>6.57</v>
      </c>
      <c r="AD579" s="34" t="s">
        <v>415</v>
      </c>
      <c r="AE579" s="34">
        <v>10.220000000000001</v>
      </c>
      <c r="AF579" s="34">
        <v>1.2999999999999999E-2</v>
      </c>
      <c r="AG579" s="34">
        <v>6.91</v>
      </c>
      <c r="AO579" s="34">
        <f t="shared" si="46"/>
        <v>99.449999999999989</v>
      </c>
      <c r="AW579" s="34">
        <v>5</v>
      </c>
      <c r="AY579" s="34">
        <v>491</v>
      </c>
      <c r="BA579" s="34">
        <v>2.6</v>
      </c>
      <c r="BD579" s="34">
        <v>13</v>
      </c>
      <c r="BE579" s="34" t="s">
        <v>411</v>
      </c>
      <c r="BF579" s="34" t="s">
        <v>421</v>
      </c>
      <c r="BG579" s="34" t="s">
        <v>471</v>
      </c>
      <c r="BH579" s="34">
        <v>22</v>
      </c>
      <c r="BI579" s="34">
        <v>2</v>
      </c>
      <c r="BJ579" s="34">
        <v>15.6</v>
      </c>
      <c r="BN579" s="34" t="s">
        <v>416</v>
      </c>
      <c r="BO579" s="34">
        <v>27</v>
      </c>
      <c r="BP579" s="34">
        <v>20</v>
      </c>
      <c r="BQ579" s="34">
        <v>16</v>
      </c>
      <c r="BR579" s="34">
        <v>317</v>
      </c>
      <c r="BT579" s="34" t="s">
        <v>421</v>
      </c>
      <c r="BW579" s="34">
        <v>3</v>
      </c>
      <c r="BX579" s="34">
        <v>39</v>
      </c>
      <c r="BY579" s="34">
        <v>1.8</v>
      </c>
      <c r="CA579" s="34">
        <v>26</v>
      </c>
      <c r="CB579" s="34">
        <v>1.1000000000000001</v>
      </c>
      <c r="CC579" s="34">
        <v>205</v>
      </c>
      <c r="CD579" s="34">
        <v>68</v>
      </c>
      <c r="CF579" s="34">
        <v>642</v>
      </c>
      <c r="CG579" s="34">
        <v>4730</v>
      </c>
      <c r="CH579" s="34" t="s">
        <v>472</v>
      </c>
      <c r="CI579" s="34">
        <v>23.8</v>
      </c>
      <c r="CJ579" s="34">
        <v>93.9</v>
      </c>
      <c r="CK579" s="34">
        <v>10.6</v>
      </c>
      <c r="CL579" s="34">
        <v>49.5</v>
      </c>
      <c r="CM579" s="34">
        <v>18.899999999999999</v>
      </c>
      <c r="CN579" s="34">
        <v>4.1100000000000003</v>
      </c>
      <c r="CO579" s="34">
        <v>29.5</v>
      </c>
      <c r="CP579" s="34">
        <v>7.7</v>
      </c>
      <c r="CQ579" s="34">
        <v>69.900000000000006</v>
      </c>
      <c r="CR579" s="34">
        <v>19.8</v>
      </c>
      <c r="CS579" s="34">
        <v>77.5</v>
      </c>
      <c r="CT579" s="34">
        <v>15.2</v>
      </c>
      <c r="CU579" s="34">
        <v>133</v>
      </c>
      <c r="CV579" s="34">
        <v>26.9</v>
      </c>
      <c r="CW579" s="34">
        <f t="shared" si="47"/>
        <v>580.31000000000006</v>
      </c>
    </row>
    <row r="580" spans="1:101" ht="14.25" customHeight="1" x14ac:dyDescent="0.35">
      <c r="A580" s="61" t="s">
        <v>596</v>
      </c>
      <c r="B580" s="22" t="s">
        <v>469</v>
      </c>
      <c r="C580" s="61" t="s">
        <v>3069</v>
      </c>
      <c r="D580" s="22" t="s">
        <v>1709</v>
      </c>
      <c r="F580" s="71"/>
      <c r="H580" s="22">
        <v>33.073450000000001</v>
      </c>
      <c r="I580" s="22">
        <v>-107.226968</v>
      </c>
      <c r="J580" s="22" t="s">
        <v>873</v>
      </c>
      <c r="K580" s="22" t="s">
        <v>1306</v>
      </c>
      <c r="L580" s="22" t="s">
        <v>878</v>
      </c>
      <c r="M580" s="22" t="s">
        <v>597</v>
      </c>
      <c r="Q580" s="22" t="s">
        <v>819</v>
      </c>
      <c r="W580" s="34">
        <v>79.31</v>
      </c>
      <c r="X580" s="34">
        <v>0.24</v>
      </c>
      <c r="Y580" s="34">
        <v>7.85</v>
      </c>
      <c r="Z580" s="34">
        <v>3.57</v>
      </c>
      <c r="AA580" s="34">
        <v>8.9999999999999993E-3</v>
      </c>
      <c r="AB580" s="34">
        <v>0.66</v>
      </c>
      <c r="AC580" s="34">
        <v>0.75</v>
      </c>
      <c r="AD580" s="34" t="s">
        <v>415</v>
      </c>
      <c r="AE580" s="34">
        <v>5.95</v>
      </c>
      <c r="AF580" s="34">
        <v>7.0000000000000001E-3</v>
      </c>
      <c r="AG580" s="34">
        <v>1.38</v>
      </c>
      <c r="AO580" s="34">
        <f t="shared" si="46"/>
        <v>99.725999999999985</v>
      </c>
      <c r="AV580" s="34">
        <v>4.9000000000000004</v>
      </c>
      <c r="AW580" s="34">
        <v>24</v>
      </c>
      <c r="AY580" s="34">
        <v>554</v>
      </c>
      <c r="BA580" s="34">
        <v>0.9</v>
      </c>
      <c r="BD580" s="34">
        <v>63</v>
      </c>
      <c r="BE580" s="34" t="s">
        <v>411</v>
      </c>
      <c r="BF580" s="34">
        <v>0.9</v>
      </c>
      <c r="BG580" s="34">
        <v>1370</v>
      </c>
      <c r="BH580" s="34">
        <v>12</v>
      </c>
      <c r="BI580" s="34">
        <v>3</v>
      </c>
      <c r="BJ580" s="34">
        <v>3.9</v>
      </c>
      <c r="BN580" s="34">
        <v>3</v>
      </c>
      <c r="BO580" s="34">
        <v>9</v>
      </c>
      <c r="BP580" s="34">
        <v>20</v>
      </c>
      <c r="BQ580" s="34">
        <v>109</v>
      </c>
      <c r="BR580" s="34">
        <v>203</v>
      </c>
      <c r="BT580" s="34">
        <v>2.2999999999999998</v>
      </c>
      <c r="BW580" s="34">
        <v>1</v>
      </c>
      <c r="BX580" s="34">
        <v>30</v>
      </c>
      <c r="BY580" s="34">
        <v>1.5</v>
      </c>
      <c r="CA580" s="34">
        <v>33.9</v>
      </c>
      <c r="CB580" s="34">
        <v>1</v>
      </c>
      <c r="CC580" s="34">
        <v>48.4</v>
      </c>
      <c r="CD580" s="34">
        <v>37</v>
      </c>
      <c r="CF580" s="34">
        <v>84</v>
      </c>
      <c r="CG580" s="34">
        <v>546</v>
      </c>
      <c r="CH580" s="34" t="s">
        <v>472</v>
      </c>
      <c r="CI580" s="34">
        <v>39.6</v>
      </c>
      <c r="CJ580" s="34">
        <v>88.9</v>
      </c>
      <c r="CK580" s="34">
        <v>9.0500000000000007</v>
      </c>
      <c r="CL580" s="34">
        <v>32.9</v>
      </c>
      <c r="CM580" s="34">
        <v>7.1</v>
      </c>
      <c r="CN580" s="34">
        <v>1.27</v>
      </c>
      <c r="CO580" s="34">
        <v>7.7</v>
      </c>
      <c r="CP580" s="34">
        <v>1.7</v>
      </c>
      <c r="CQ580" s="34">
        <v>12.2</v>
      </c>
      <c r="CR580" s="34">
        <v>3</v>
      </c>
      <c r="CS580" s="34">
        <v>11.6</v>
      </c>
      <c r="CT580" s="34">
        <v>2.38</v>
      </c>
      <c r="CU580" s="34">
        <v>22.7</v>
      </c>
      <c r="CV580" s="34">
        <v>5.13</v>
      </c>
      <c r="CW580" s="34">
        <f t="shared" si="47"/>
        <v>245.22999999999996</v>
      </c>
    </row>
    <row r="581" spans="1:101" ht="14.25" customHeight="1" x14ac:dyDescent="0.35">
      <c r="A581" s="61" t="s">
        <v>598</v>
      </c>
      <c r="B581" s="22" t="s">
        <v>469</v>
      </c>
      <c r="C581" s="61" t="s">
        <v>3069</v>
      </c>
      <c r="D581" s="22" t="s">
        <v>1709</v>
      </c>
      <c r="F581" s="71"/>
      <c r="H581" s="22">
        <v>33.074288000000003</v>
      </c>
      <c r="I581" s="22">
        <v>-107.2281734</v>
      </c>
      <c r="J581" s="22" t="s">
        <v>873</v>
      </c>
      <c r="K581" s="22" t="s">
        <v>1306</v>
      </c>
      <c r="L581" s="22" t="s">
        <v>878</v>
      </c>
      <c r="M581" s="22" t="s">
        <v>599</v>
      </c>
      <c r="Q581" s="22" t="s">
        <v>819</v>
      </c>
      <c r="W581" s="34">
        <v>63.18</v>
      </c>
      <c r="X581" s="34">
        <v>0.05</v>
      </c>
      <c r="Y581" s="34">
        <v>17.48</v>
      </c>
      <c r="Z581" s="34">
        <v>2.7</v>
      </c>
      <c r="AA581" s="34">
        <v>1.7000000000000001E-2</v>
      </c>
      <c r="AB581" s="34">
        <v>1.08</v>
      </c>
      <c r="AC581" s="34">
        <v>0.08</v>
      </c>
      <c r="AD581" s="34" t="s">
        <v>415</v>
      </c>
      <c r="AE581" s="34">
        <v>14.24</v>
      </c>
      <c r="AF581" s="34">
        <v>3.0000000000000001E-3</v>
      </c>
      <c r="AG581" s="34">
        <v>0.99</v>
      </c>
      <c r="AO581" s="34">
        <f t="shared" si="46"/>
        <v>99.819999999999979</v>
      </c>
      <c r="AV581" s="34">
        <v>0.7</v>
      </c>
      <c r="AW581" s="34" t="s">
        <v>412</v>
      </c>
      <c r="AY581" s="34">
        <v>674</v>
      </c>
      <c r="BA581" s="34" t="s">
        <v>413</v>
      </c>
      <c r="BD581" s="34">
        <v>22</v>
      </c>
      <c r="BE581" s="34" t="s">
        <v>411</v>
      </c>
      <c r="BF581" s="34">
        <v>0.8</v>
      </c>
      <c r="BG581" s="34" t="s">
        <v>471</v>
      </c>
      <c r="BH581" s="34">
        <v>16</v>
      </c>
      <c r="BI581" s="34" t="s">
        <v>420</v>
      </c>
      <c r="BJ581" s="34">
        <v>3.4</v>
      </c>
      <c r="BN581" s="34" t="s">
        <v>416</v>
      </c>
      <c r="BO581" s="34">
        <v>13</v>
      </c>
      <c r="BP581" s="34" t="s">
        <v>411</v>
      </c>
      <c r="BQ581" s="34">
        <v>10</v>
      </c>
      <c r="BR581" s="34">
        <v>421</v>
      </c>
      <c r="BT581" s="34" t="s">
        <v>421</v>
      </c>
      <c r="BW581" s="34" t="s">
        <v>420</v>
      </c>
      <c r="BX581" s="34">
        <v>16</v>
      </c>
      <c r="BY581" s="34">
        <v>4.9000000000000004</v>
      </c>
      <c r="CA581" s="34">
        <v>25.9</v>
      </c>
      <c r="CB581" s="34">
        <v>1.6</v>
      </c>
      <c r="CC581" s="34">
        <v>6.4</v>
      </c>
      <c r="CD581" s="34">
        <v>17</v>
      </c>
      <c r="CF581" s="34">
        <v>110</v>
      </c>
      <c r="CG581" s="34">
        <v>74</v>
      </c>
      <c r="CH581" s="34" t="s">
        <v>472</v>
      </c>
      <c r="CI581" s="34">
        <v>10.9</v>
      </c>
      <c r="CJ581" s="34">
        <v>27.8</v>
      </c>
      <c r="CK581" s="34">
        <v>4.4800000000000004</v>
      </c>
      <c r="CL581" s="34">
        <v>21.9</v>
      </c>
      <c r="CM581" s="34">
        <v>9.1</v>
      </c>
      <c r="CN581" s="34">
        <v>1.99</v>
      </c>
      <c r="CO581" s="34">
        <v>12.4</v>
      </c>
      <c r="CP581" s="34">
        <v>2.8</v>
      </c>
      <c r="CQ581" s="34">
        <v>20.8</v>
      </c>
      <c r="CR581" s="34">
        <v>4.5999999999999996</v>
      </c>
      <c r="CS581" s="34">
        <v>14.1</v>
      </c>
      <c r="CT581" s="34">
        <v>2.09</v>
      </c>
      <c r="CU581" s="34">
        <v>13.7</v>
      </c>
      <c r="CV581" s="34">
        <v>2.13</v>
      </c>
      <c r="CW581" s="34">
        <f t="shared" si="47"/>
        <v>148.79</v>
      </c>
    </row>
    <row r="582" spans="1:101" ht="14.25" customHeight="1" x14ac:dyDescent="0.35">
      <c r="A582" s="61" t="s">
        <v>600</v>
      </c>
      <c r="B582" s="22" t="s">
        <v>469</v>
      </c>
      <c r="C582" s="61" t="s">
        <v>3069</v>
      </c>
      <c r="D582" s="22" t="s">
        <v>1709</v>
      </c>
      <c r="F582" s="71"/>
      <c r="H582" s="22">
        <v>33.074333899999999</v>
      </c>
      <c r="I582" s="22">
        <v>-107.22813170000001</v>
      </c>
      <c r="J582" s="22" t="s">
        <v>873</v>
      </c>
      <c r="K582" s="22" t="s">
        <v>1306</v>
      </c>
      <c r="L582" s="22" t="s">
        <v>878</v>
      </c>
      <c r="M582" s="22" t="s">
        <v>601</v>
      </c>
      <c r="Q582" s="22" t="s">
        <v>819</v>
      </c>
      <c r="W582" s="34">
        <v>67.694999999999993</v>
      </c>
      <c r="X582" s="34">
        <v>0.01</v>
      </c>
      <c r="Y582" s="34">
        <v>16.86</v>
      </c>
      <c r="Z582" s="34">
        <v>0.39</v>
      </c>
      <c r="AA582" s="34">
        <v>2E-3</v>
      </c>
      <c r="AB582" s="34">
        <v>0.14000000000000001</v>
      </c>
      <c r="AC582" s="34">
        <v>0.105</v>
      </c>
      <c r="AD582" s="34">
        <v>1.355</v>
      </c>
      <c r="AE582" s="34">
        <v>12.66</v>
      </c>
      <c r="AF582" s="34" t="s">
        <v>476</v>
      </c>
      <c r="AG582" s="34">
        <v>0.54499999999999993</v>
      </c>
      <c r="AO582" s="34">
        <f t="shared" si="46"/>
        <v>99.762</v>
      </c>
      <c r="AV582" s="34" t="s">
        <v>421</v>
      </c>
      <c r="AW582" s="34" t="s">
        <v>412</v>
      </c>
      <c r="AY582" s="34">
        <v>310</v>
      </c>
      <c r="BA582" s="34" t="s">
        <v>413</v>
      </c>
      <c r="BD582" s="34">
        <v>28</v>
      </c>
      <c r="BE582" s="34" t="s">
        <v>411</v>
      </c>
      <c r="BF582" s="34">
        <v>9.15</v>
      </c>
      <c r="BG582" s="34" t="s">
        <v>471</v>
      </c>
      <c r="BH582" s="34">
        <v>24</v>
      </c>
      <c r="BI582" s="34">
        <v>3</v>
      </c>
      <c r="BJ582" s="34">
        <v>0.7</v>
      </c>
      <c r="BN582" s="34" t="s">
        <v>416</v>
      </c>
      <c r="BO582" s="34" t="s">
        <v>420</v>
      </c>
      <c r="BP582" s="34" t="s">
        <v>411</v>
      </c>
      <c r="BQ582" s="34">
        <v>26.5</v>
      </c>
      <c r="BR582" s="34">
        <v>823</v>
      </c>
      <c r="BT582" s="34" t="s">
        <v>421</v>
      </c>
      <c r="BW582" s="34" t="s">
        <v>420</v>
      </c>
      <c r="BX582" s="34">
        <v>22</v>
      </c>
      <c r="BY582" s="34">
        <v>1.35</v>
      </c>
      <c r="CA582" s="34">
        <v>4.95</v>
      </c>
      <c r="CB582" s="34">
        <v>3.2</v>
      </c>
      <c r="CC582" s="34">
        <v>1.05</v>
      </c>
      <c r="CD582" s="34" t="s">
        <v>412</v>
      </c>
      <c r="CF582" s="34">
        <v>16.5</v>
      </c>
      <c r="CG582" s="34">
        <v>21</v>
      </c>
      <c r="CH582" s="34" t="s">
        <v>472</v>
      </c>
      <c r="CI582" s="34">
        <v>19.600000000000001</v>
      </c>
      <c r="CJ582" s="34">
        <v>51.45</v>
      </c>
      <c r="CK582" s="34">
        <v>4.125</v>
      </c>
      <c r="CL582" s="34">
        <v>14.75</v>
      </c>
      <c r="CM582" s="34">
        <v>2.5499999999999998</v>
      </c>
      <c r="CN582" s="34">
        <v>0.45499999999999996</v>
      </c>
      <c r="CO582" s="34">
        <v>2.8</v>
      </c>
      <c r="CP582" s="34">
        <v>0.5</v>
      </c>
      <c r="CQ582" s="34">
        <v>2.8</v>
      </c>
      <c r="CR582" s="34">
        <v>0.55000000000000004</v>
      </c>
      <c r="CS582" s="34">
        <v>1.6</v>
      </c>
      <c r="CT582" s="34">
        <v>0.22999999999999998</v>
      </c>
      <c r="CU582" s="34">
        <v>1.5499999999999998</v>
      </c>
      <c r="CV582" s="34">
        <v>0.28000000000000003</v>
      </c>
      <c r="CW582" s="34">
        <f t="shared" si="47"/>
        <v>103.24</v>
      </c>
    </row>
    <row r="583" spans="1:101" ht="14.25" customHeight="1" x14ac:dyDescent="0.35">
      <c r="A583" s="61" t="s">
        <v>602</v>
      </c>
      <c r="B583" s="22" t="s">
        <v>469</v>
      </c>
      <c r="C583" s="61" t="s">
        <v>3069</v>
      </c>
      <c r="D583" s="22" t="s">
        <v>1709</v>
      </c>
      <c r="F583" s="71"/>
      <c r="H583" s="22">
        <v>33.0753834</v>
      </c>
      <c r="I583" s="22">
        <v>-107.2304609</v>
      </c>
      <c r="J583" s="22" t="s">
        <v>873</v>
      </c>
      <c r="K583" s="22" t="s">
        <v>1306</v>
      </c>
      <c r="L583" s="22" t="s">
        <v>878</v>
      </c>
      <c r="M583" s="22" t="s">
        <v>601</v>
      </c>
      <c r="Q583" s="22" t="s">
        <v>819</v>
      </c>
      <c r="W583" s="34">
        <v>65.39</v>
      </c>
      <c r="X583" s="34">
        <v>0.03</v>
      </c>
      <c r="Y583" s="34">
        <v>16.48</v>
      </c>
      <c r="Z583" s="34">
        <v>1.54</v>
      </c>
      <c r="AA583" s="34">
        <v>2.1000000000000001E-2</v>
      </c>
      <c r="AB583" s="34">
        <v>0.61</v>
      </c>
      <c r="AC583" s="34">
        <v>1.03</v>
      </c>
      <c r="AD583" s="34" t="s">
        <v>415</v>
      </c>
      <c r="AE583" s="34">
        <v>13.99</v>
      </c>
      <c r="AF583" s="34" t="s">
        <v>476</v>
      </c>
      <c r="AG583" s="34">
        <v>1.42</v>
      </c>
      <c r="AO583" s="34">
        <f t="shared" si="46"/>
        <v>100.51100000000001</v>
      </c>
      <c r="AV583" s="34" t="s">
        <v>421</v>
      </c>
      <c r="AW583" s="34" t="s">
        <v>412</v>
      </c>
      <c r="AY583" s="34">
        <v>516</v>
      </c>
      <c r="BA583" s="34">
        <v>1.2</v>
      </c>
      <c r="BD583" s="34">
        <v>23</v>
      </c>
      <c r="BE583" s="34" t="s">
        <v>411</v>
      </c>
      <c r="BF583" s="34">
        <v>0.8</v>
      </c>
      <c r="BG583" s="34" t="s">
        <v>471</v>
      </c>
      <c r="BH583" s="34">
        <v>17</v>
      </c>
      <c r="BI583" s="34">
        <v>1</v>
      </c>
      <c r="BJ583" s="34">
        <v>1.5</v>
      </c>
      <c r="BN583" s="34" t="s">
        <v>416</v>
      </c>
      <c r="BO583" s="34">
        <v>2</v>
      </c>
      <c r="BP583" s="34" t="s">
        <v>411</v>
      </c>
      <c r="BQ583" s="34">
        <v>52</v>
      </c>
      <c r="BR583" s="34">
        <v>426</v>
      </c>
      <c r="BT583" s="34">
        <v>1.5</v>
      </c>
      <c r="BW583" s="34" t="s">
        <v>420</v>
      </c>
      <c r="BX583" s="34">
        <v>22</v>
      </c>
      <c r="BY583" s="34">
        <v>2.2999999999999998</v>
      </c>
      <c r="CA583" s="34">
        <v>4.9000000000000004</v>
      </c>
      <c r="CB583" s="34">
        <v>1.8</v>
      </c>
      <c r="CC583" s="34">
        <v>2.2000000000000002</v>
      </c>
      <c r="CD583" s="34">
        <v>10</v>
      </c>
      <c r="CF583" s="34">
        <v>42</v>
      </c>
      <c r="CG583" s="34">
        <v>39</v>
      </c>
      <c r="CH583" s="34" t="s">
        <v>472</v>
      </c>
      <c r="CI583" s="34">
        <v>73.400000000000006</v>
      </c>
      <c r="CJ583" s="34">
        <v>142</v>
      </c>
      <c r="CK583" s="34">
        <v>15.2</v>
      </c>
      <c r="CL583" s="34">
        <v>54</v>
      </c>
      <c r="CM583" s="34">
        <v>10.3</v>
      </c>
      <c r="CN583" s="34">
        <v>1.33</v>
      </c>
      <c r="CO583" s="34">
        <v>8.8000000000000007</v>
      </c>
      <c r="CP583" s="34">
        <v>1.3</v>
      </c>
      <c r="CQ583" s="34">
        <v>6.9</v>
      </c>
      <c r="CR583" s="34">
        <v>1.3</v>
      </c>
      <c r="CS583" s="34">
        <v>4</v>
      </c>
      <c r="CT583" s="34">
        <v>0.63</v>
      </c>
      <c r="CU583" s="34">
        <v>4.3</v>
      </c>
      <c r="CV583" s="34">
        <v>0.73</v>
      </c>
      <c r="CW583" s="34">
        <f t="shared" si="47"/>
        <v>324.19000000000005</v>
      </c>
    </row>
    <row r="584" spans="1:101" ht="14.25" customHeight="1" x14ac:dyDescent="0.35">
      <c r="A584" s="61" t="s">
        <v>603</v>
      </c>
      <c r="B584" s="22" t="s">
        <v>469</v>
      </c>
      <c r="C584" s="61" t="s">
        <v>3069</v>
      </c>
      <c r="D584" s="22" t="s">
        <v>1709</v>
      </c>
      <c r="F584" s="71"/>
      <c r="H584" s="22">
        <v>33.0753834</v>
      </c>
      <c r="I584" s="22">
        <v>-107.2304609</v>
      </c>
      <c r="J584" s="22" t="s">
        <v>873</v>
      </c>
      <c r="K584" s="22" t="s">
        <v>1306</v>
      </c>
      <c r="L584" s="22" t="s">
        <v>878</v>
      </c>
      <c r="M584" s="22" t="s">
        <v>604</v>
      </c>
      <c r="Q584" s="22" t="s">
        <v>819</v>
      </c>
      <c r="W584" s="34">
        <v>64.87</v>
      </c>
      <c r="X584" s="34">
        <v>0.03</v>
      </c>
      <c r="Y584" s="34">
        <v>16.809999999999999</v>
      </c>
      <c r="Z584" s="34">
        <v>1.49</v>
      </c>
      <c r="AA584" s="34">
        <v>2.1000000000000001E-2</v>
      </c>
      <c r="AB584" s="34">
        <v>0.62</v>
      </c>
      <c r="AC584" s="34">
        <v>1.01</v>
      </c>
      <c r="AD584" s="34" t="s">
        <v>415</v>
      </c>
      <c r="AE584" s="34">
        <v>14.14</v>
      </c>
      <c r="AF584" s="34" t="s">
        <v>476</v>
      </c>
      <c r="AG584" s="34">
        <v>1.42</v>
      </c>
      <c r="AO584" s="34">
        <f t="shared" si="46"/>
        <v>100.41100000000002</v>
      </c>
      <c r="AV584" s="34" t="s">
        <v>421</v>
      </c>
      <c r="AW584" s="34" t="s">
        <v>412</v>
      </c>
      <c r="AY584" s="34">
        <v>507</v>
      </c>
      <c r="BA584" s="34">
        <v>1.3</v>
      </c>
      <c r="BD584" s="34">
        <v>24</v>
      </c>
      <c r="BE584" s="34" t="s">
        <v>411</v>
      </c>
      <c r="BF584" s="34">
        <v>0.8</v>
      </c>
      <c r="BG584" s="34" t="s">
        <v>471</v>
      </c>
      <c r="BH584" s="34">
        <v>16</v>
      </c>
      <c r="BI584" s="34">
        <v>1</v>
      </c>
      <c r="BJ584" s="34">
        <v>1.4</v>
      </c>
      <c r="BN584" s="34" t="s">
        <v>416</v>
      </c>
      <c r="BO584" s="34">
        <v>1</v>
      </c>
      <c r="BP584" s="34" t="s">
        <v>411</v>
      </c>
      <c r="BQ584" s="34">
        <v>42</v>
      </c>
      <c r="BR584" s="34">
        <v>426</v>
      </c>
      <c r="BT584" s="34">
        <v>0.9</v>
      </c>
      <c r="BW584" s="34">
        <v>1</v>
      </c>
      <c r="BX584" s="34">
        <v>22</v>
      </c>
      <c r="BY584" s="34">
        <v>2.1</v>
      </c>
      <c r="CA584" s="34">
        <v>5</v>
      </c>
      <c r="CB584" s="34">
        <v>1.7</v>
      </c>
      <c r="CC584" s="34">
        <v>2.2999999999999998</v>
      </c>
      <c r="CD584" s="34">
        <v>8</v>
      </c>
      <c r="CF584" s="34">
        <v>41</v>
      </c>
      <c r="CG584" s="34">
        <v>40</v>
      </c>
      <c r="CH584" s="34" t="s">
        <v>472</v>
      </c>
      <c r="CI584" s="34">
        <v>73.400000000000006</v>
      </c>
      <c r="CJ584" s="34">
        <v>140</v>
      </c>
      <c r="CK584" s="34">
        <v>15.2</v>
      </c>
      <c r="CL584" s="34">
        <v>54.8</v>
      </c>
      <c r="CM584" s="34">
        <v>10</v>
      </c>
      <c r="CN584" s="34">
        <v>1.37</v>
      </c>
      <c r="CO584" s="34">
        <v>9.3000000000000007</v>
      </c>
      <c r="CP584" s="34">
        <v>1.4</v>
      </c>
      <c r="CQ584" s="34">
        <v>7.7</v>
      </c>
      <c r="CR584" s="34">
        <v>1.4</v>
      </c>
      <c r="CS584" s="34">
        <v>4.2</v>
      </c>
      <c r="CT584" s="34">
        <v>0.67</v>
      </c>
      <c r="CU584" s="34">
        <v>4.7</v>
      </c>
      <c r="CV584" s="34">
        <v>0.78</v>
      </c>
      <c r="CW584" s="34">
        <f t="shared" si="47"/>
        <v>324.9199999999999</v>
      </c>
    </row>
    <row r="585" spans="1:101" ht="14.25" customHeight="1" x14ac:dyDescent="0.35">
      <c r="A585" s="61" t="s">
        <v>605</v>
      </c>
      <c r="B585" s="22" t="s">
        <v>469</v>
      </c>
      <c r="C585" s="61" t="s">
        <v>3069</v>
      </c>
      <c r="D585" s="22" t="s">
        <v>1709</v>
      </c>
      <c r="F585" s="71"/>
      <c r="H585" s="22">
        <v>33.0753834</v>
      </c>
      <c r="I585" s="22">
        <v>-107.2304609</v>
      </c>
      <c r="J585" s="22" t="s">
        <v>873</v>
      </c>
      <c r="K585" s="22" t="s">
        <v>1306</v>
      </c>
      <c r="L585" s="22" t="s">
        <v>878</v>
      </c>
      <c r="M585" s="22" t="s">
        <v>606</v>
      </c>
      <c r="Q585" s="22" t="s">
        <v>819</v>
      </c>
      <c r="W585" s="34">
        <v>59.01</v>
      </c>
      <c r="X585" s="34">
        <v>0.59</v>
      </c>
      <c r="Y585" s="34">
        <v>17.64</v>
      </c>
      <c r="Z585" s="34">
        <v>4.46</v>
      </c>
      <c r="AA585" s="34">
        <v>3.7999999999999999E-2</v>
      </c>
      <c r="AB585" s="34">
        <v>2.92</v>
      </c>
      <c r="AC585" s="34">
        <v>0.39</v>
      </c>
      <c r="AD585" s="34" t="s">
        <v>415</v>
      </c>
      <c r="AE585" s="34">
        <v>12.89</v>
      </c>
      <c r="AF585" s="34">
        <v>8.9999999999999993E-3</v>
      </c>
      <c r="AG585" s="34">
        <v>1.94</v>
      </c>
      <c r="AO585" s="34">
        <f t="shared" si="46"/>
        <v>99.887</v>
      </c>
      <c r="AV585" s="34">
        <v>2.1</v>
      </c>
      <c r="AW585" s="34">
        <v>7</v>
      </c>
      <c r="AY585" s="34">
        <v>1110</v>
      </c>
      <c r="BA585" s="34">
        <v>3.6</v>
      </c>
      <c r="BD585" s="34">
        <v>14</v>
      </c>
      <c r="BE585" s="34">
        <v>30</v>
      </c>
      <c r="BF585" s="34">
        <v>0.9</v>
      </c>
      <c r="BG585" s="34" t="s">
        <v>471</v>
      </c>
      <c r="BH585" s="34">
        <v>26</v>
      </c>
      <c r="BI585" s="34">
        <v>1</v>
      </c>
      <c r="BJ585" s="34">
        <v>7.4</v>
      </c>
      <c r="BN585" s="34" t="s">
        <v>416</v>
      </c>
      <c r="BO585" s="34">
        <v>29</v>
      </c>
      <c r="BP585" s="34" t="s">
        <v>411</v>
      </c>
      <c r="BQ585" s="34">
        <v>31</v>
      </c>
      <c r="BR585" s="34">
        <v>367</v>
      </c>
      <c r="BT585" s="34">
        <v>0.5</v>
      </c>
      <c r="BW585" s="34">
        <v>3</v>
      </c>
      <c r="BX585" s="34">
        <v>63</v>
      </c>
      <c r="BY585" s="34">
        <v>5.5</v>
      </c>
      <c r="CA585" s="34">
        <v>39.4</v>
      </c>
      <c r="CB585" s="34">
        <v>1.5</v>
      </c>
      <c r="CC585" s="34">
        <v>4.9000000000000004</v>
      </c>
      <c r="CD585" s="34">
        <v>50</v>
      </c>
      <c r="CF585" s="34">
        <v>58</v>
      </c>
      <c r="CG585" s="34">
        <v>291</v>
      </c>
      <c r="CH585" s="34" t="s">
        <v>472</v>
      </c>
      <c r="CI585" s="34">
        <v>304</v>
      </c>
      <c r="CJ585" s="34">
        <v>746</v>
      </c>
      <c r="CK585" s="34">
        <v>62.7</v>
      </c>
      <c r="CL585" s="34">
        <v>213</v>
      </c>
      <c r="CM585" s="34">
        <v>31.4</v>
      </c>
      <c r="CN585" s="34">
        <v>3.8</v>
      </c>
      <c r="CO585" s="34">
        <v>23.8</v>
      </c>
      <c r="CP585" s="34">
        <v>2.6</v>
      </c>
      <c r="CQ585" s="34">
        <v>11.7</v>
      </c>
      <c r="CR585" s="34">
        <v>1.9</v>
      </c>
      <c r="CS585" s="34">
        <v>4.9000000000000004</v>
      </c>
      <c r="CT585" s="34">
        <v>0.67</v>
      </c>
      <c r="CU585" s="34">
        <v>4.4000000000000004</v>
      </c>
      <c r="CV585" s="34">
        <v>0.71</v>
      </c>
      <c r="CW585" s="34">
        <f t="shared" si="47"/>
        <v>1411.5800000000004</v>
      </c>
    </row>
    <row r="586" spans="1:101" ht="14.25" customHeight="1" x14ac:dyDescent="0.35">
      <c r="A586" s="61" t="s">
        <v>607</v>
      </c>
      <c r="B586" s="22" t="s">
        <v>469</v>
      </c>
      <c r="C586" s="61" t="s">
        <v>3069</v>
      </c>
      <c r="D586" s="22" t="s">
        <v>1709</v>
      </c>
      <c r="F586" s="71"/>
      <c r="H586" s="22">
        <v>33.068076699999999</v>
      </c>
      <c r="I586" s="22">
        <v>-107.2260462</v>
      </c>
      <c r="J586" s="22" t="s">
        <v>873</v>
      </c>
      <c r="K586" s="22" t="s">
        <v>1306</v>
      </c>
      <c r="L586" s="22" t="s">
        <v>878</v>
      </c>
      <c r="M586" s="22" t="s">
        <v>553</v>
      </c>
      <c r="Q586" s="22" t="s">
        <v>819</v>
      </c>
      <c r="W586" s="34">
        <v>56.36</v>
      </c>
      <c r="X586" s="34">
        <v>0.44</v>
      </c>
      <c r="Y586" s="34">
        <v>18.05</v>
      </c>
      <c r="Z586" s="34">
        <v>6.43</v>
      </c>
      <c r="AA586" s="34">
        <v>4.7E-2</v>
      </c>
      <c r="AB586" s="34">
        <v>4.41</v>
      </c>
      <c r="AC586" s="34">
        <v>0.23</v>
      </c>
      <c r="AD586" s="34" t="s">
        <v>415</v>
      </c>
      <c r="AE586" s="34">
        <v>11.74</v>
      </c>
      <c r="AF586" s="34">
        <v>4.0000000000000001E-3</v>
      </c>
      <c r="AG586" s="34">
        <v>2.78</v>
      </c>
      <c r="AO586" s="34">
        <f t="shared" si="46"/>
        <v>100.491</v>
      </c>
      <c r="AV586" s="34">
        <v>1.6</v>
      </c>
      <c r="AW586" s="34" t="s">
        <v>412</v>
      </c>
      <c r="AY586" s="34">
        <v>1510</v>
      </c>
      <c r="BA586" s="34" t="s">
        <v>413</v>
      </c>
      <c r="BD586" s="34">
        <v>13</v>
      </c>
      <c r="BE586" s="34" t="s">
        <v>411</v>
      </c>
      <c r="BF586" s="34">
        <v>1.2</v>
      </c>
      <c r="BG586" s="34" t="s">
        <v>471</v>
      </c>
      <c r="BH586" s="34">
        <v>26</v>
      </c>
      <c r="BI586" s="34">
        <v>1</v>
      </c>
      <c r="BJ586" s="34">
        <v>5.6</v>
      </c>
      <c r="BN586" s="34" t="s">
        <v>416</v>
      </c>
      <c r="BO586" s="34">
        <v>12</v>
      </c>
      <c r="BP586" s="34">
        <v>20</v>
      </c>
      <c r="BQ586" s="34">
        <v>11</v>
      </c>
      <c r="BR586" s="34">
        <v>341</v>
      </c>
      <c r="BT586" s="34" t="s">
        <v>421</v>
      </c>
      <c r="BW586" s="34">
        <v>2</v>
      </c>
      <c r="BX586" s="34">
        <v>94</v>
      </c>
      <c r="BY586" s="34">
        <v>1.7</v>
      </c>
      <c r="CA586" s="34">
        <v>39.9</v>
      </c>
      <c r="CB586" s="34">
        <v>1.1000000000000001</v>
      </c>
      <c r="CC586" s="34">
        <v>3.6</v>
      </c>
      <c r="CD586" s="34">
        <v>37</v>
      </c>
      <c r="CF586" s="34">
        <v>21</v>
      </c>
      <c r="CG586" s="34">
        <v>236</v>
      </c>
      <c r="CH586" s="34">
        <v>40</v>
      </c>
      <c r="CI586" s="34">
        <v>21.8</v>
      </c>
      <c r="CJ586" s="34">
        <v>44.4</v>
      </c>
      <c r="CK586" s="34">
        <v>4.57</v>
      </c>
      <c r="CL586" s="34">
        <v>15.9</v>
      </c>
      <c r="CM586" s="34">
        <v>3.2</v>
      </c>
      <c r="CN586" s="34">
        <v>0.54</v>
      </c>
      <c r="CO586" s="34">
        <v>2.9</v>
      </c>
      <c r="CP586" s="34">
        <v>0.5</v>
      </c>
      <c r="CQ586" s="34">
        <v>3.4</v>
      </c>
      <c r="CR586" s="34">
        <v>0.7</v>
      </c>
      <c r="CS586" s="34">
        <v>2.2999999999999998</v>
      </c>
      <c r="CT586" s="34">
        <v>0.38</v>
      </c>
      <c r="CU586" s="34">
        <v>2.9</v>
      </c>
      <c r="CV586" s="34">
        <v>0.51</v>
      </c>
      <c r="CW586" s="34">
        <f t="shared" si="47"/>
        <v>104.00000000000004</v>
      </c>
    </row>
    <row r="587" spans="1:101" ht="14.25" customHeight="1" x14ac:dyDescent="0.35">
      <c r="A587" s="61" t="s">
        <v>608</v>
      </c>
      <c r="B587" s="22" t="s">
        <v>469</v>
      </c>
      <c r="C587" s="61" t="s">
        <v>3069</v>
      </c>
      <c r="D587" s="22" t="s">
        <v>1709</v>
      </c>
      <c r="F587" s="71"/>
      <c r="H587" s="22">
        <v>33.068076699999999</v>
      </c>
      <c r="I587" s="22">
        <v>-107.2260462</v>
      </c>
      <c r="J587" s="22" t="s">
        <v>873</v>
      </c>
      <c r="K587" s="22" t="s">
        <v>1306</v>
      </c>
      <c r="L587" s="22" t="s">
        <v>878</v>
      </c>
      <c r="M587" s="22" t="s">
        <v>609</v>
      </c>
      <c r="Q587" s="22" t="s">
        <v>819</v>
      </c>
      <c r="W587" s="34">
        <v>58.16</v>
      </c>
      <c r="X587" s="34">
        <v>0.52</v>
      </c>
      <c r="Y587" s="34">
        <v>16.850000000000001</v>
      </c>
      <c r="Z587" s="34">
        <v>5.87</v>
      </c>
      <c r="AA587" s="34">
        <v>3.7999999999999999E-2</v>
      </c>
      <c r="AB587" s="34">
        <v>3.64</v>
      </c>
      <c r="AC587" s="34">
        <v>0.28999999999999998</v>
      </c>
      <c r="AD587" s="34" t="s">
        <v>415</v>
      </c>
      <c r="AE587" s="34">
        <v>11.49</v>
      </c>
      <c r="AF587" s="34">
        <v>6.0000000000000001E-3</v>
      </c>
      <c r="AG587" s="34">
        <v>2.5099999999999998</v>
      </c>
      <c r="AO587" s="34">
        <f t="shared" si="46"/>
        <v>99.374000000000009</v>
      </c>
      <c r="AV587" s="34">
        <v>1.9</v>
      </c>
      <c r="AW587" s="34" t="s">
        <v>412</v>
      </c>
      <c r="AY587" s="34">
        <v>1430</v>
      </c>
      <c r="BA587" s="34" t="s">
        <v>413</v>
      </c>
      <c r="BD587" s="34">
        <v>12</v>
      </c>
      <c r="BE587" s="34" t="s">
        <v>411</v>
      </c>
      <c r="BF587" s="34">
        <v>0.8</v>
      </c>
      <c r="BG587" s="34" t="s">
        <v>471</v>
      </c>
      <c r="BH587" s="34">
        <v>22</v>
      </c>
      <c r="BI587" s="34">
        <v>1</v>
      </c>
      <c r="BJ587" s="34">
        <v>6.6</v>
      </c>
      <c r="BN587" s="34" t="s">
        <v>416</v>
      </c>
      <c r="BO587" s="34">
        <v>14</v>
      </c>
      <c r="BP587" s="34" t="s">
        <v>411</v>
      </c>
      <c r="BQ587" s="34">
        <v>11</v>
      </c>
      <c r="BR587" s="34">
        <v>324</v>
      </c>
      <c r="BT587" s="34" t="s">
        <v>421</v>
      </c>
      <c r="BW587" s="34">
        <v>3</v>
      </c>
      <c r="BX587" s="34">
        <v>78</v>
      </c>
      <c r="BY587" s="34">
        <v>2</v>
      </c>
      <c r="CA587" s="34">
        <v>47.8</v>
      </c>
      <c r="CB587" s="34">
        <v>1.1000000000000001</v>
      </c>
      <c r="CC587" s="34">
        <v>4.2</v>
      </c>
      <c r="CD587" s="34">
        <v>35</v>
      </c>
      <c r="CF587" s="34">
        <v>40</v>
      </c>
      <c r="CG587" s="34">
        <v>277</v>
      </c>
      <c r="CH587" s="34">
        <v>30</v>
      </c>
      <c r="CI587" s="34">
        <v>20.6</v>
      </c>
      <c r="CJ587" s="34">
        <v>30</v>
      </c>
      <c r="CK587" s="34">
        <v>4.66</v>
      </c>
      <c r="CL587" s="34">
        <v>18.3</v>
      </c>
      <c r="CM587" s="34">
        <v>5.3</v>
      </c>
      <c r="CN587" s="34">
        <v>1.08</v>
      </c>
      <c r="CO587" s="34">
        <v>6.2</v>
      </c>
      <c r="CP587" s="34">
        <v>1.2</v>
      </c>
      <c r="CQ587" s="34">
        <v>8</v>
      </c>
      <c r="CR587" s="34">
        <v>1.7</v>
      </c>
      <c r="CS587" s="34">
        <v>5.2</v>
      </c>
      <c r="CT587" s="34">
        <v>0.76</v>
      </c>
      <c r="CU587" s="34">
        <v>4.9000000000000004</v>
      </c>
      <c r="CV587" s="34">
        <v>0.74</v>
      </c>
      <c r="CW587" s="34">
        <f t="shared" si="47"/>
        <v>108.64000000000001</v>
      </c>
    </row>
    <row r="588" spans="1:101" ht="14.25" customHeight="1" x14ac:dyDescent="0.35">
      <c r="A588" s="61" t="s">
        <v>610</v>
      </c>
      <c r="B588" s="22" t="s">
        <v>469</v>
      </c>
      <c r="C588" s="61" t="s">
        <v>3069</v>
      </c>
      <c r="D588" s="22" t="s">
        <v>1709</v>
      </c>
      <c r="F588" s="71"/>
      <c r="H588" s="22">
        <v>33.068659400000001</v>
      </c>
      <c r="I588" s="22">
        <v>-107.2262429</v>
      </c>
      <c r="J588" s="22" t="s">
        <v>873</v>
      </c>
      <c r="K588" s="22" t="s">
        <v>1306</v>
      </c>
      <c r="L588" s="22" t="s">
        <v>878</v>
      </c>
      <c r="M588" s="22" t="s">
        <v>469</v>
      </c>
      <c r="Q588" s="22" t="s">
        <v>819</v>
      </c>
      <c r="W588" s="34">
        <v>54.66</v>
      </c>
      <c r="X588" s="34">
        <v>0.51</v>
      </c>
      <c r="Y588" s="34">
        <v>18.14</v>
      </c>
      <c r="Z588" s="34">
        <v>7.58</v>
      </c>
      <c r="AA588" s="34">
        <v>4.8000000000000001E-2</v>
      </c>
      <c r="AB588" s="34">
        <v>4.6399999999999997</v>
      </c>
      <c r="AC588" s="34">
        <v>0.33</v>
      </c>
      <c r="AD588" s="34" t="s">
        <v>415</v>
      </c>
      <c r="AE588" s="34">
        <v>11.87</v>
      </c>
      <c r="AF588" s="34">
        <v>7.0000000000000001E-3</v>
      </c>
      <c r="AG588" s="34">
        <v>3.02</v>
      </c>
      <c r="AO588" s="34">
        <f t="shared" si="46"/>
        <v>100.80500000000001</v>
      </c>
      <c r="AV588" s="34">
        <v>1.1000000000000001</v>
      </c>
      <c r="AW588" s="34" t="s">
        <v>412</v>
      </c>
      <c r="AY588" s="34">
        <v>667</v>
      </c>
      <c r="BA588" s="34" t="s">
        <v>413</v>
      </c>
      <c r="BD588" s="34">
        <v>12</v>
      </c>
      <c r="BE588" s="34" t="s">
        <v>411</v>
      </c>
      <c r="BF588" s="34">
        <v>0.6</v>
      </c>
      <c r="BG588" s="34" t="s">
        <v>471</v>
      </c>
      <c r="BH588" s="34">
        <v>23</v>
      </c>
      <c r="BI588" s="34">
        <v>1</v>
      </c>
      <c r="BJ588" s="34">
        <v>6.4</v>
      </c>
      <c r="BN588" s="34" t="s">
        <v>416</v>
      </c>
      <c r="BO588" s="34">
        <v>16</v>
      </c>
      <c r="BP588" s="34">
        <v>20</v>
      </c>
      <c r="BQ588" s="34">
        <v>6</v>
      </c>
      <c r="BR588" s="34">
        <v>316</v>
      </c>
      <c r="BT588" s="34" t="s">
        <v>421</v>
      </c>
      <c r="BW588" s="34">
        <v>4</v>
      </c>
      <c r="BX588" s="34">
        <v>23</v>
      </c>
      <c r="BY588" s="34">
        <v>2.1</v>
      </c>
      <c r="CA588" s="34">
        <v>47.9</v>
      </c>
      <c r="CB588" s="34">
        <v>1.4</v>
      </c>
      <c r="CC588" s="34">
        <v>4.3</v>
      </c>
      <c r="CD588" s="34">
        <v>39</v>
      </c>
      <c r="CF588" s="34">
        <v>20</v>
      </c>
      <c r="CG588" s="34">
        <v>271</v>
      </c>
      <c r="CH588" s="34">
        <v>30</v>
      </c>
      <c r="CI588" s="34">
        <v>30.2</v>
      </c>
      <c r="CJ588" s="34">
        <v>55.9</v>
      </c>
      <c r="CK588" s="34">
        <v>5.74</v>
      </c>
      <c r="CL588" s="34">
        <v>19.5</v>
      </c>
      <c r="CM588" s="34">
        <v>3.4</v>
      </c>
      <c r="CN588" s="34">
        <v>0.53</v>
      </c>
      <c r="CO588" s="34">
        <v>3</v>
      </c>
      <c r="CP588" s="34">
        <v>0.5</v>
      </c>
      <c r="CQ588" s="34">
        <v>3.2</v>
      </c>
      <c r="CR588" s="34">
        <v>0.7</v>
      </c>
      <c r="CS588" s="34">
        <v>2.2000000000000002</v>
      </c>
      <c r="CT588" s="34">
        <v>0.38</v>
      </c>
      <c r="CU588" s="34">
        <v>3</v>
      </c>
      <c r="CV588" s="34">
        <v>0.56999999999999995</v>
      </c>
      <c r="CW588" s="34">
        <f t="shared" si="47"/>
        <v>128.82</v>
      </c>
    </row>
    <row r="589" spans="1:101" ht="14.25" customHeight="1" x14ac:dyDescent="0.35">
      <c r="A589" s="61" t="s">
        <v>611</v>
      </c>
      <c r="B589" s="22" t="s">
        <v>469</v>
      </c>
      <c r="C589" s="61" t="s">
        <v>3069</v>
      </c>
      <c r="D589" s="22" t="s">
        <v>1709</v>
      </c>
      <c r="F589" s="71"/>
      <c r="H589" s="22">
        <v>33.066282000000001</v>
      </c>
      <c r="I589" s="22">
        <v>-107.236132</v>
      </c>
      <c r="J589" s="22" t="s">
        <v>873</v>
      </c>
      <c r="K589" s="22" t="s">
        <v>1306</v>
      </c>
      <c r="L589" s="22" t="s">
        <v>878</v>
      </c>
      <c r="M589" s="22" t="s">
        <v>612</v>
      </c>
      <c r="Q589" s="22" t="s">
        <v>819</v>
      </c>
      <c r="W589" s="34">
        <v>72.87</v>
      </c>
      <c r="X589" s="34">
        <v>0.38</v>
      </c>
      <c r="Y589" s="34">
        <v>12.58</v>
      </c>
      <c r="Z589" s="34">
        <v>3.18</v>
      </c>
      <c r="AA589" s="34">
        <v>4.3999999999999997E-2</v>
      </c>
      <c r="AB589" s="34">
        <v>0.72</v>
      </c>
      <c r="AC589" s="34">
        <v>0.4</v>
      </c>
      <c r="AD589" s="34">
        <v>3.05</v>
      </c>
      <c r="AE589" s="34">
        <v>4.58</v>
      </c>
      <c r="AF589" s="34">
        <v>3.0000000000000001E-3</v>
      </c>
      <c r="AG589" s="34">
        <v>1.95</v>
      </c>
      <c r="AO589" s="34">
        <f t="shared" si="46"/>
        <v>99.757000000000005</v>
      </c>
      <c r="AV589" s="34">
        <v>3.1</v>
      </c>
      <c r="AW589" s="34" t="s">
        <v>412</v>
      </c>
      <c r="AY589" s="34">
        <v>1340</v>
      </c>
      <c r="BA589" s="34">
        <v>10.4</v>
      </c>
      <c r="BD589" s="34">
        <v>24</v>
      </c>
      <c r="BE589" s="34" t="s">
        <v>411</v>
      </c>
      <c r="BF589" s="34">
        <v>1.3</v>
      </c>
      <c r="BG589" s="34" t="s">
        <v>471</v>
      </c>
      <c r="BH589" s="34">
        <v>21</v>
      </c>
      <c r="BI589" s="34">
        <v>2</v>
      </c>
      <c r="BJ589" s="34">
        <v>13.1</v>
      </c>
      <c r="BN589" s="34" t="s">
        <v>416</v>
      </c>
      <c r="BO589" s="34">
        <v>25</v>
      </c>
      <c r="BP589" s="34" t="s">
        <v>411</v>
      </c>
      <c r="BQ589" s="34">
        <v>14</v>
      </c>
      <c r="BR589" s="34">
        <v>142</v>
      </c>
      <c r="BT589" s="34" t="s">
        <v>421</v>
      </c>
      <c r="BW589" s="34">
        <v>4</v>
      </c>
      <c r="BX589" s="34">
        <v>49</v>
      </c>
      <c r="BY589" s="34">
        <v>1.8</v>
      </c>
      <c r="CA589" s="34">
        <v>12.4</v>
      </c>
      <c r="CB589" s="34">
        <v>0.7</v>
      </c>
      <c r="CC589" s="34">
        <v>1.8</v>
      </c>
      <c r="CD589" s="34">
        <v>19</v>
      </c>
      <c r="CF589" s="34">
        <v>80</v>
      </c>
      <c r="CG589" s="34">
        <v>470</v>
      </c>
      <c r="CH589" s="34">
        <v>50</v>
      </c>
      <c r="CI589" s="34">
        <v>38.6</v>
      </c>
      <c r="CJ589" s="34">
        <v>100</v>
      </c>
      <c r="CK589" s="34">
        <v>11.5</v>
      </c>
      <c r="CL589" s="34">
        <v>46.5</v>
      </c>
      <c r="CM589" s="34">
        <v>11.3</v>
      </c>
      <c r="CN589" s="34">
        <v>1.64</v>
      </c>
      <c r="CO589" s="34">
        <v>11.6</v>
      </c>
      <c r="CP589" s="34">
        <v>2.2000000000000002</v>
      </c>
      <c r="CQ589" s="34">
        <v>14.4</v>
      </c>
      <c r="CR589" s="34">
        <v>3.1</v>
      </c>
      <c r="CS589" s="34">
        <v>9.6999999999999993</v>
      </c>
      <c r="CT589" s="34">
        <v>1.49</v>
      </c>
      <c r="CU589" s="34">
        <v>9.9</v>
      </c>
      <c r="CV589" s="34">
        <v>1.58</v>
      </c>
      <c r="CW589" s="34">
        <f t="shared" si="47"/>
        <v>263.50999999999993</v>
      </c>
    </row>
    <row r="590" spans="1:101" ht="14.25" customHeight="1" x14ac:dyDescent="0.35">
      <c r="A590" s="61" t="s">
        <v>613</v>
      </c>
      <c r="B590" s="22" t="s">
        <v>469</v>
      </c>
      <c r="C590" s="61" t="s">
        <v>3069</v>
      </c>
      <c r="D590" s="22" t="s">
        <v>1709</v>
      </c>
      <c r="F590" s="71"/>
      <c r="H590" s="22">
        <v>33.066282000000001</v>
      </c>
      <c r="I590" s="22">
        <v>-107.236132</v>
      </c>
      <c r="J590" s="22" t="s">
        <v>873</v>
      </c>
      <c r="K590" s="22" t="s">
        <v>1306</v>
      </c>
      <c r="L590" s="22" t="s">
        <v>878</v>
      </c>
      <c r="M590" s="22" t="s">
        <v>614</v>
      </c>
      <c r="Q590" s="22" t="s">
        <v>819</v>
      </c>
      <c r="W590" s="34">
        <v>80.33</v>
      </c>
      <c r="X590" s="34">
        <v>0.14000000000000001</v>
      </c>
      <c r="Y590" s="34">
        <v>10.72</v>
      </c>
      <c r="Z590" s="34">
        <v>1.39</v>
      </c>
      <c r="AA590" s="34">
        <v>5.0000000000000001E-3</v>
      </c>
      <c r="AB590" s="34">
        <v>0.09</v>
      </c>
      <c r="AC590" s="34">
        <v>0.17</v>
      </c>
      <c r="AD590" s="34">
        <v>2.3199999999999998</v>
      </c>
      <c r="AE590" s="34">
        <v>5.32</v>
      </c>
      <c r="AF590" s="34" t="s">
        <v>476</v>
      </c>
      <c r="AG590" s="34">
        <v>0.44</v>
      </c>
      <c r="AO590" s="34">
        <f t="shared" si="46"/>
        <v>100.92499999999998</v>
      </c>
      <c r="AV590" s="34">
        <v>1</v>
      </c>
      <c r="AW590" s="34" t="s">
        <v>412</v>
      </c>
      <c r="AY590" s="34">
        <v>503</v>
      </c>
      <c r="BA590" s="34" t="s">
        <v>413</v>
      </c>
      <c r="BD590" s="34">
        <v>57</v>
      </c>
      <c r="BE590" s="34" t="s">
        <v>411</v>
      </c>
      <c r="BF590" s="34">
        <v>0.7</v>
      </c>
      <c r="BG590" s="34">
        <v>10</v>
      </c>
      <c r="BH590" s="34">
        <v>16</v>
      </c>
      <c r="BI590" s="34">
        <v>1</v>
      </c>
      <c r="BJ590" s="34">
        <v>5.6</v>
      </c>
      <c r="BN590" s="34" t="s">
        <v>416</v>
      </c>
      <c r="BO590" s="34">
        <v>2</v>
      </c>
      <c r="BP590" s="34" t="s">
        <v>411</v>
      </c>
      <c r="BQ590" s="34">
        <v>20</v>
      </c>
      <c r="BR590" s="34">
        <v>158</v>
      </c>
      <c r="BT590" s="34" t="s">
        <v>421</v>
      </c>
      <c r="BW590" s="34" t="s">
        <v>420</v>
      </c>
      <c r="BX590" s="34">
        <v>24</v>
      </c>
      <c r="BY590" s="34">
        <v>1.4</v>
      </c>
      <c r="CA590" s="34">
        <v>15.3</v>
      </c>
      <c r="CB590" s="34">
        <v>0.6</v>
      </c>
      <c r="CC590" s="34">
        <v>1.9</v>
      </c>
      <c r="CD590" s="34" t="s">
        <v>412</v>
      </c>
      <c r="CF590" s="34">
        <v>29</v>
      </c>
      <c r="CG590" s="34">
        <v>157</v>
      </c>
      <c r="CH590" s="34" t="s">
        <v>472</v>
      </c>
      <c r="CI590" s="34">
        <v>51.4</v>
      </c>
      <c r="CJ590" s="34">
        <v>113</v>
      </c>
      <c r="CK590" s="34">
        <v>13.1</v>
      </c>
      <c r="CL590" s="34">
        <v>50.4</v>
      </c>
      <c r="CM590" s="34">
        <v>9.6999999999999993</v>
      </c>
      <c r="CN590" s="34">
        <v>1.02</v>
      </c>
      <c r="CO590" s="34">
        <v>8.1</v>
      </c>
      <c r="CP590" s="34">
        <v>1.2</v>
      </c>
      <c r="CQ590" s="34">
        <v>6.6</v>
      </c>
      <c r="CR590" s="34">
        <v>1.2</v>
      </c>
      <c r="CS590" s="34">
        <v>3.3</v>
      </c>
      <c r="CT590" s="34">
        <v>0.46</v>
      </c>
      <c r="CU590" s="34">
        <v>2.9</v>
      </c>
      <c r="CV590" s="34">
        <v>0.43</v>
      </c>
      <c r="CW590" s="34">
        <f t="shared" si="47"/>
        <v>262.80999999999995</v>
      </c>
    </row>
    <row r="591" spans="1:101" ht="14.25" customHeight="1" x14ac:dyDescent="0.35">
      <c r="A591" s="61" t="s">
        <v>615</v>
      </c>
      <c r="B591" s="22" t="s">
        <v>469</v>
      </c>
      <c r="C591" s="61" t="s">
        <v>3069</v>
      </c>
      <c r="D591" s="22" t="s">
        <v>1709</v>
      </c>
      <c r="F591" s="71"/>
      <c r="H591" s="22">
        <v>33.066235399999997</v>
      </c>
      <c r="I591" s="22">
        <v>-107.2301764</v>
      </c>
      <c r="J591" s="22" t="s">
        <v>873</v>
      </c>
      <c r="K591" s="22" t="s">
        <v>1306</v>
      </c>
      <c r="L591" s="22" t="s">
        <v>878</v>
      </c>
      <c r="M591" s="22" t="s">
        <v>3261</v>
      </c>
      <c r="Q591" s="22" t="s">
        <v>819</v>
      </c>
      <c r="W591" s="34">
        <v>52.79</v>
      </c>
      <c r="X591" s="34">
        <v>1.45</v>
      </c>
      <c r="Y591" s="34">
        <v>11.65</v>
      </c>
      <c r="Z591" s="34">
        <v>12.24</v>
      </c>
      <c r="AA591" s="34">
        <v>9.2999999999999999E-2</v>
      </c>
      <c r="AB591" s="34">
        <v>3.91</v>
      </c>
      <c r="AC591" s="34">
        <v>6.03</v>
      </c>
      <c r="AD591" s="34">
        <v>1.51</v>
      </c>
      <c r="AE591" s="34">
        <v>3.55</v>
      </c>
      <c r="AF591" s="34">
        <v>5.0999999999999997E-2</v>
      </c>
      <c r="AG591" s="34">
        <v>6.23</v>
      </c>
      <c r="AO591" s="34">
        <f t="shared" si="46"/>
        <v>99.504000000000005</v>
      </c>
      <c r="AV591" s="34">
        <v>3</v>
      </c>
      <c r="AW591" s="34" t="s">
        <v>412</v>
      </c>
      <c r="AY591" s="34">
        <v>725</v>
      </c>
      <c r="BA591" s="34">
        <v>9.1</v>
      </c>
      <c r="BD591" s="34">
        <v>44</v>
      </c>
      <c r="BE591" s="34">
        <v>70</v>
      </c>
      <c r="BF591" s="34">
        <v>7.7</v>
      </c>
      <c r="BG591" s="34">
        <v>7450</v>
      </c>
      <c r="BH591" s="34">
        <v>24</v>
      </c>
      <c r="BI591" s="34">
        <v>3</v>
      </c>
      <c r="BJ591" s="34">
        <v>3.4</v>
      </c>
      <c r="BN591" s="34" t="s">
        <v>416</v>
      </c>
      <c r="BO591" s="34">
        <v>5</v>
      </c>
      <c r="BP591" s="34">
        <v>20</v>
      </c>
      <c r="BQ591" s="34">
        <v>113</v>
      </c>
      <c r="BR591" s="34">
        <v>248</v>
      </c>
      <c r="BT591" s="34">
        <v>0.9</v>
      </c>
      <c r="BW591" s="34">
        <v>2</v>
      </c>
      <c r="BX591" s="34">
        <v>59</v>
      </c>
      <c r="BY591" s="34">
        <v>0.5</v>
      </c>
      <c r="CA591" s="34">
        <v>7.3</v>
      </c>
      <c r="CB591" s="34">
        <v>1.2</v>
      </c>
      <c r="CC591" s="34">
        <v>32.6</v>
      </c>
      <c r="CD591" s="34">
        <v>281</v>
      </c>
      <c r="CF591" s="34">
        <v>49</v>
      </c>
      <c r="CG591" s="34">
        <v>149</v>
      </c>
      <c r="CH591" s="34">
        <v>200</v>
      </c>
      <c r="CI591" s="34">
        <v>16.3</v>
      </c>
      <c r="CJ591" s="34">
        <v>31.1</v>
      </c>
      <c r="CK591" s="34">
        <v>3.89</v>
      </c>
      <c r="CL591" s="34">
        <v>17</v>
      </c>
      <c r="CM591" s="34">
        <v>5.2</v>
      </c>
      <c r="CN591" s="34">
        <v>1.59</v>
      </c>
      <c r="CO591" s="34">
        <v>6.1</v>
      </c>
      <c r="CP591" s="34">
        <v>1.2</v>
      </c>
      <c r="CQ591" s="34">
        <v>8.1999999999999993</v>
      </c>
      <c r="CR591" s="34">
        <v>1.7</v>
      </c>
      <c r="CS591" s="34">
        <v>5.4</v>
      </c>
      <c r="CT591" s="34">
        <v>0.84</v>
      </c>
      <c r="CU591" s="34">
        <v>5.5</v>
      </c>
      <c r="CV591" s="34">
        <v>0.83</v>
      </c>
      <c r="CW591" s="34">
        <f t="shared" si="47"/>
        <v>104.85000000000002</v>
      </c>
    </row>
    <row r="592" spans="1:101" ht="14.25" customHeight="1" x14ac:dyDescent="0.35">
      <c r="A592" s="61" t="s">
        <v>616</v>
      </c>
      <c r="B592" s="22" t="s">
        <v>469</v>
      </c>
      <c r="C592" s="61" t="s">
        <v>3069</v>
      </c>
      <c r="D592" s="22" t="s">
        <v>1709</v>
      </c>
      <c r="F592" s="71"/>
      <c r="H592" s="22">
        <v>32.878408999999998</v>
      </c>
      <c r="I592" s="22">
        <v>-107.2549111</v>
      </c>
      <c r="J592" s="22" t="s">
        <v>873</v>
      </c>
      <c r="K592" s="22" t="s">
        <v>1306</v>
      </c>
      <c r="L592" s="22" t="s">
        <v>878</v>
      </c>
      <c r="M592" s="22" t="s">
        <v>484</v>
      </c>
      <c r="Q592" s="22" t="s">
        <v>819</v>
      </c>
      <c r="W592" s="34">
        <v>60.6</v>
      </c>
      <c r="X592" s="34">
        <v>0.81</v>
      </c>
      <c r="Y592" s="34">
        <v>17.23</v>
      </c>
      <c r="Z592" s="34">
        <v>2.8</v>
      </c>
      <c r="AA592" s="34">
        <v>1.9E-2</v>
      </c>
      <c r="AB592" s="34">
        <v>2.33</v>
      </c>
      <c r="AC592" s="34">
        <v>0.59</v>
      </c>
      <c r="AD592" s="34" t="s">
        <v>415</v>
      </c>
      <c r="AE592" s="34">
        <v>13.55</v>
      </c>
      <c r="AF592" s="34">
        <v>2.5000000000000001E-2</v>
      </c>
      <c r="AG592" s="34">
        <v>1.8</v>
      </c>
      <c r="AO592" s="34">
        <f t="shared" si="46"/>
        <v>99.754000000000005</v>
      </c>
      <c r="AV592" s="34">
        <v>1.8</v>
      </c>
      <c r="AW592" s="34">
        <v>11</v>
      </c>
      <c r="AY592" s="34">
        <v>447</v>
      </c>
      <c r="BA592" s="34">
        <v>3</v>
      </c>
      <c r="BD592" s="34">
        <v>18</v>
      </c>
      <c r="BE592" s="34" t="s">
        <v>411</v>
      </c>
      <c r="BF592" s="34">
        <v>0.9</v>
      </c>
      <c r="BG592" s="34">
        <v>40</v>
      </c>
      <c r="BH592" s="34">
        <v>16</v>
      </c>
      <c r="BI592" s="34">
        <v>2</v>
      </c>
      <c r="BJ592" s="34">
        <v>6</v>
      </c>
      <c r="BN592" s="34" t="s">
        <v>416</v>
      </c>
      <c r="BO592" s="34">
        <v>80</v>
      </c>
      <c r="BP592" s="34" t="s">
        <v>411</v>
      </c>
      <c r="BQ592" s="34">
        <v>476</v>
      </c>
      <c r="BR592" s="34">
        <v>416</v>
      </c>
      <c r="BT592" s="34" t="s">
        <v>421</v>
      </c>
      <c r="BW592" s="34">
        <v>7</v>
      </c>
      <c r="BX592" s="34">
        <v>13</v>
      </c>
      <c r="BY592" s="34">
        <v>3.9</v>
      </c>
      <c r="CA592" s="34">
        <v>167</v>
      </c>
      <c r="CB592" s="34">
        <v>1.9</v>
      </c>
      <c r="CC592" s="34">
        <v>97.6</v>
      </c>
      <c r="CD592" s="34">
        <v>132</v>
      </c>
      <c r="CF592" s="34">
        <v>313</v>
      </c>
      <c r="CG592" s="34">
        <v>188</v>
      </c>
      <c r="CH592" s="34">
        <v>70</v>
      </c>
      <c r="CI592" s="34">
        <v>42.8</v>
      </c>
      <c r="CJ592" s="34">
        <v>106</v>
      </c>
      <c r="CK592" s="34">
        <v>14.3</v>
      </c>
      <c r="CL592" s="34">
        <v>67.400000000000006</v>
      </c>
      <c r="CM592" s="34">
        <v>30.1</v>
      </c>
      <c r="CN592" s="34">
        <v>4.4000000000000004</v>
      </c>
      <c r="CO592" s="34">
        <v>45.8</v>
      </c>
      <c r="CP592" s="34">
        <v>10.6</v>
      </c>
      <c r="CQ592" s="34">
        <v>73.8</v>
      </c>
      <c r="CR592" s="34">
        <v>15.8</v>
      </c>
      <c r="CS592" s="34">
        <v>47.7</v>
      </c>
      <c r="CT592" s="34">
        <v>7.23</v>
      </c>
      <c r="CU592" s="34">
        <v>46.7</v>
      </c>
      <c r="CV592" s="34">
        <v>7.43</v>
      </c>
      <c r="CW592" s="34">
        <f t="shared" si="47"/>
        <v>520.06000000000006</v>
      </c>
    </row>
    <row r="593" spans="1:101" ht="14.25" customHeight="1" x14ac:dyDescent="0.35">
      <c r="A593" s="22" t="s">
        <v>617</v>
      </c>
      <c r="B593" s="22" t="s">
        <v>469</v>
      </c>
      <c r="C593" s="61" t="s">
        <v>3070</v>
      </c>
      <c r="D593" s="22" t="s">
        <v>2740</v>
      </c>
      <c r="E593" s="22">
        <v>1985</v>
      </c>
      <c r="F593" s="80">
        <v>1985</v>
      </c>
      <c r="G593" s="22" t="s">
        <v>914</v>
      </c>
      <c r="H593" s="22">
        <v>32.905549000000001</v>
      </c>
      <c r="I593" s="22">
        <v>-107.226113</v>
      </c>
      <c r="J593" s="22" t="s">
        <v>873</v>
      </c>
      <c r="K593" s="22" t="s">
        <v>1306</v>
      </c>
      <c r="L593" s="22" t="s">
        <v>878</v>
      </c>
      <c r="M593" s="22" t="s">
        <v>618</v>
      </c>
      <c r="Q593" s="22" t="s">
        <v>819</v>
      </c>
      <c r="W593" s="34">
        <v>79.37</v>
      </c>
      <c r="X593" s="34">
        <v>0.11</v>
      </c>
      <c r="Y593" s="34">
        <v>11.67</v>
      </c>
      <c r="Z593" s="34">
        <v>1.44</v>
      </c>
      <c r="AB593" s="34">
        <v>0.37</v>
      </c>
      <c r="AC593" s="34">
        <v>0.14000000000000001</v>
      </c>
      <c r="AD593" s="34">
        <v>2.72</v>
      </c>
      <c r="AE593" s="34">
        <v>5.38</v>
      </c>
      <c r="AF593" s="34">
        <v>0.03</v>
      </c>
      <c r="AG593" s="34">
        <v>0.63</v>
      </c>
      <c r="AO593" s="34">
        <f t="shared" ref="AO593:AO606" si="48">SUM(W593:AN593)</f>
        <v>101.86</v>
      </c>
      <c r="AY593" s="34">
        <v>267</v>
      </c>
      <c r="BE593" s="34">
        <v>288</v>
      </c>
      <c r="BO593" s="34">
        <v>12</v>
      </c>
      <c r="BQ593" s="34">
        <v>25</v>
      </c>
      <c r="BR593" s="34">
        <v>232</v>
      </c>
      <c r="BU593" s="34">
        <v>1.6</v>
      </c>
      <c r="BX593" s="34">
        <v>35</v>
      </c>
      <c r="CA593" s="34">
        <v>26</v>
      </c>
      <c r="CC593" s="34">
        <v>5</v>
      </c>
      <c r="CD593" s="34">
        <v>23</v>
      </c>
      <c r="CF593" s="34">
        <v>54</v>
      </c>
      <c r="CG593" s="34">
        <v>134</v>
      </c>
      <c r="CI593" s="34">
        <v>6.8</v>
      </c>
      <c r="CJ593" s="34">
        <v>66</v>
      </c>
      <c r="CL593" s="34">
        <v>6</v>
      </c>
      <c r="CM593" s="34">
        <v>3</v>
      </c>
      <c r="CN593" s="34">
        <v>0.4</v>
      </c>
      <c r="CP593" s="34">
        <v>2.2999999999999998</v>
      </c>
      <c r="CU593" s="34">
        <v>14.2</v>
      </c>
      <c r="CV593" s="34">
        <v>2.4700000000000002</v>
      </c>
      <c r="CW593" s="34">
        <f>SUM(CI593:CV593)</f>
        <v>101.17</v>
      </c>
    </row>
    <row r="594" spans="1:101" ht="14.25" customHeight="1" x14ac:dyDescent="0.35">
      <c r="A594" s="22" t="s">
        <v>619</v>
      </c>
      <c r="B594" s="22" t="s">
        <v>469</v>
      </c>
      <c r="C594" s="61" t="s">
        <v>3070</v>
      </c>
      <c r="D594" s="22" t="s">
        <v>2740</v>
      </c>
      <c r="E594" s="22">
        <v>1985</v>
      </c>
      <c r="F594" s="80">
        <v>1985</v>
      </c>
      <c r="G594" s="22" t="s">
        <v>914</v>
      </c>
      <c r="H594" s="22">
        <v>32.905549000000001</v>
      </c>
      <c r="I594" s="22">
        <v>-107.226113</v>
      </c>
      <c r="J594" s="22" t="s">
        <v>873</v>
      </c>
      <c r="K594" s="22" t="s">
        <v>1306</v>
      </c>
      <c r="L594" s="22" t="s">
        <v>878</v>
      </c>
      <c r="M594" s="22" t="s">
        <v>469</v>
      </c>
      <c r="Q594" s="22" t="s">
        <v>819</v>
      </c>
      <c r="W594" s="34">
        <v>63.16</v>
      </c>
      <c r="X594" s="34">
        <v>0.12</v>
      </c>
      <c r="Y594" s="34">
        <v>18.04</v>
      </c>
      <c r="Z594" s="34">
        <v>3.66</v>
      </c>
      <c r="AB594" s="34">
        <v>0.35</v>
      </c>
      <c r="AC594" s="34">
        <v>7.0000000000000007E-2</v>
      </c>
      <c r="AD594" s="34">
        <v>0.34</v>
      </c>
      <c r="AE594" s="34">
        <v>14.55</v>
      </c>
      <c r="AF594" s="34">
        <v>0.05</v>
      </c>
      <c r="AG594" s="34">
        <v>0.65</v>
      </c>
      <c r="AO594" s="34">
        <f t="shared" si="48"/>
        <v>100.98999999999998</v>
      </c>
      <c r="AY594" s="34">
        <v>239</v>
      </c>
      <c r="BE594" s="34">
        <v>239</v>
      </c>
      <c r="BQ594" s="34">
        <v>13</v>
      </c>
      <c r="BR594" s="34">
        <v>245</v>
      </c>
      <c r="BU594" s="34">
        <v>1.8</v>
      </c>
      <c r="BX594" s="34">
        <v>21</v>
      </c>
      <c r="CA594" s="34">
        <v>30</v>
      </c>
      <c r="CC594" s="34">
        <v>4</v>
      </c>
      <c r="CD594" s="34">
        <v>10</v>
      </c>
      <c r="CF594" s="34">
        <v>197</v>
      </c>
      <c r="CG594" s="34">
        <v>232</v>
      </c>
      <c r="CI594" s="34">
        <v>21</v>
      </c>
      <c r="CJ594" s="34">
        <v>57</v>
      </c>
      <c r="CL594" s="34">
        <v>12</v>
      </c>
      <c r="CM594" s="34">
        <v>2.9</v>
      </c>
      <c r="CN594" s="34">
        <v>0.5</v>
      </c>
      <c r="CP594" s="34">
        <v>0.9</v>
      </c>
      <c r="CU594" s="34">
        <v>3.5</v>
      </c>
      <c r="CV594" s="34">
        <v>0.61</v>
      </c>
      <c r="CW594" s="34">
        <f>SUM(CI594:CV594)</f>
        <v>98.410000000000011</v>
      </c>
    </row>
    <row r="595" spans="1:101" ht="14.25" customHeight="1" x14ac:dyDescent="0.35">
      <c r="A595" s="22">
        <v>330.2</v>
      </c>
      <c r="B595" s="22" t="s">
        <v>469</v>
      </c>
      <c r="C595" s="61" t="s">
        <v>3070</v>
      </c>
      <c r="D595" s="22" t="s">
        <v>2740</v>
      </c>
      <c r="E595" s="22">
        <v>1985</v>
      </c>
      <c r="F595" s="80">
        <v>1985</v>
      </c>
      <c r="G595" s="22" t="s">
        <v>914</v>
      </c>
      <c r="H595" s="22">
        <v>32.904916</v>
      </c>
      <c r="I595" s="22">
        <v>-107.224997</v>
      </c>
      <c r="J595" s="22" t="s">
        <v>873</v>
      </c>
      <c r="K595" s="22" t="s">
        <v>1306</v>
      </c>
      <c r="L595" s="22" t="s">
        <v>878</v>
      </c>
      <c r="M595" s="22" t="s">
        <v>469</v>
      </c>
      <c r="Q595" s="22" t="s">
        <v>819</v>
      </c>
      <c r="W595" s="34">
        <v>71.3</v>
      </c>
      <c r="X595" s="34">
        <v>0.1</v>
      </c>
      <c r="Y595" s="34">
        <v>15.47</v>
      </c>
      <c r="Z595" s="34">
        <v>0.79</v>
      </c>
      <c r="AB595" s="34">
        <v>0.24</v>
      </c>
      <c r="AC595" s="34">
        <v>0.09</v>
      </c>
      <c r="AD595" s="34">
        <v>0.22</v>
      </c>
      <c r="AE595" s="34">
        <v>13.16</v>
      </c>
      <c r="AF595" s="34">
        <v>0.08</v>
      </c>
      <c r="AG595" s="34">
        <v>0.42</v>
      </c>
      <c r="AO595" s="34">
        <f t="shared" si="48"/>
        <v>101.86999999999999</v>
      </c>
      <c r="AY595" s="34">
        <v>210</v>
      </c>
      <c r="BE595" s="34">
        <v>84</v>
      </c>
      <c r="BO595" s="34">
        <v>2</v>
      </c>
      <c r="BQ595" s="34">
        <v>7</v>
      </c>
      <c r="BR595" s="34">
        <v>157</v>
      </c>
      <c r="BU595" s="34">
        <v>2.8</v>
      </c>
      <c r="BX595" s="34">
        <v>14</v>
      </c>
      <c r="CA595" s="34">
        <v>38</v>
      </c>
      <c r="CC595" s="34">
        <v>4</v>
      </c>
      <c r="CD595" s="34">
        <v>16</v>
      </c>
      <c r="CF595" s="34">
        <v>61</v>
      </c>
      <c r="CG595" s="34">
        <v>161</v>
      </c>
      <c r="CI595" s="34">
        <v>110</v>
      </c>
      <c r="CJ595" s="34">
        <v>290</v>
      </c>
      <c r="CL595" s="34">
        <v>78</v>
      </c>
      <c r="CM595" s="34">
        <v>18</v>
      </c>
      <c r="CN595" s="34">
        <v>0.9</v>
      </c>
      <c r="CU595" s="34">
        <v>7.7</v>
      </c>
      <c r="CV595" s="34">
        <v>0.97</v>
      </c>
      <c r="CW595" s="34">
        <f>SUM(CI595:CV595)</f>
        <v>505.57</v>
      </c>
    </row>
    <row r="596" spans="1:101" ht="14.25" customHeight="1" x14ac:dyDescent="0.35">
      <c r="A596" s="22">
        <v>330.3</v>
      </c>
      <c r="B596" s="22" t="s">
        <v>469</v>
      </c>
      <c r="C596" s="61" t="s">
        <v>3070</v>
      </c>
      <c r="D596" s="22" t="s">
        <v>2740</v>
      </c>
      <c r="E596" s="22">
        <v>1985</v>
      </c>
      <c r="F596" s="80">
        <v>1985</v>
      </c>
      <c r="G596" s="22" t="s">
        <v>914</v>
      </c>
      <c r="H596" s="22">
        <v>32.904752000000002</v>
      </c>
      <c r="I596" s="22">
        <v>-107.228662</v>
      </c>
      <c r="J596" s="22" t="s">
        <v>873</v>
      </c>
      <c r="K596" s="22" t="s">
        <v>1306</v>
      </c>
      <c r="L596" s="22" t="s">
        <v>878</v>
      </c>
      <c r="M596" s="22" t="s">
        <v>568</v>
      </c>
      <c r="Q596" s="22" t="s">
        <v>819</v>
      </c>
      <c r="W596" s="34">
        <v>56.23</v>
      </c>
      <c r="X596" s="34">
        <v>1.1100000000000001</v>
      </c>
      <c r="Y596" s="34">
        <v>14.84</v>
      </c>
      <c r="Z596" s="34">
        <v>7.63</v>
      </c>
      <c r="AA596" s="34">
        <v>0.05</v>
      </c>
      <c r="AB596" s="34">
        <v>2.92</v>
      </c>
      <c r="AC596" s="34">
        <v>3.35</v>
      </c>
      <c r="AD596" s="34">
        <v>0.32</v>
      </c>
      <c r="AE596" s="34">
        <v>9.39</v>
      </c>
      <c r="AF596" s="34">
        <v>0.09</v>
      </c>
      <c r="AG596" s="34">
        <v>5.04</v>
      </c>
      <c r="AO596" s="34">
        <f t="shared" si="48"/>
        <v>100.96999999999998</v>
      </c>
      <c r="AY596" s="34">
        <v>578</v>
      </c>
      <c r="BE596" s="34">
        <v>360</v>
      </c>
      <c r="BQ596" s="34">
        <v>10</v>
      </c>
      <c r="BR596" s="34">
        <v>272</v>
      </c>
      <c r="BX596" s="34">
        <v>32</v>
      </c>
      <c r="CA596" s="34">
        <v>2</v>
      </c>
      <c r="CC596" s="34">
        <v>10</v>
      </c>
      <c r="CD596" s="34">
        <v>142</v>
      </c>
      <c r="CF596" s="34">
        <v>54</v>
      </c>
      <c r="CG596" s="34">
        <v>72</v>
      </c>
    </row>
    <row r="597" spans="1:101" ht="14.25" customHeight="1" x14ac:dyDescent="0.35">
      <c r="A597" s="61" t="s">
        <v>620</v>
      </c>
      <c r="B597" s="22" t="s">
        <v>469</v>
      </c>
      <c r="C597" s="61" t="s">
        <v>3070</v>
      </c>
      <c r="D597" s="22" t="s">
        <v>1709</v>
      </c>
      <c r="F597" s="71"/>
      <c r="H597" s="22">
        <v>32.903503999999998</v>
      </c>
      <c r="I597" s="22">
        <v>-107.228385</v>
      </c>
      <c r="J597" s="22" t="s">
        <v>873</v>
      </c>
      <c r="K597" s="22" t="s">
        <v>1306</v>
      </c>
      <c r="L597" s="22" t="s">
        <v>878</v>
      </c>
      <c r="M597" s="61" t="s">
        <v>621</v>
      </c>
      <c r="N597" s="61"/>
      <c r="O597" s="61"/>
      <c r="P597" s="61"/>
      <c r="Q597" s="22" t="s">
        <v>819</v>
      </c>
      <c r="W597" s="34">
        <v>88.050000000000011</v>
      </c>
      <c r="X597" s="34">
        <v>0.19500000000000001</v>
      </c>
      <c r="Y597" s="34">
        <v>4.7149999999999999</v>
      </c>
      <c r="Z597" s="34">
        <v>1.2850000000000001</v>
      </c>
      <c r="AA597" s="34">
        <v>3.0000000000000001E-3</v>
      </c>
      <c r="AB597" s="34">
        <v>0.14500000000000002</v>
      </c>
      <c r="AC597" s="34">
        <v>0.72</v>
      </c>
      <c r="AD597" s="34">
        <v>0.02</v>
      </c>
      <c r="AE597" s="34">
        <v>3.87</v>
      </c>
      <c r="AF597" s="34">
        <v>0.26</v>
      </c>
      <c r="AG597" s="34">
        <v>0.76</v>
      </c>
      <c r="AO597" s="34">
        <f t="shared" si="48"/>
        <v>100.02300000000001</v>
      </c>
      <c r="AV597" s="34">
        <v>0.95000000000000007</v>
      </c>
      <c r="AW597" s="34">
        <v>10.5</v>
      </c>
      <c r="AY597" s="34">
        <v>316</v>
      </c>
      <c r="BA597" s="34">
        <v>0.55000000000000004</v>
      </c>
      <c r="BD597" s="34">
        <v>62.5</v>
      </c>
      <c r="BE597" s="34" t="s">
        <v>411</v>
      </c>
      <c r="BF597" s="34">
        <v>0.85000000000000009</v>
      </c>
      <c r="BG597" s="34">
        <v>10</v>
      </c>
      <c r="BH597" s="34">
        <v>4</v>
      </c>
      <c r="BI597" s="34">
        <v>2</v>
      </c>
      <c r="BJ597" s="34">
        <v>3.5</v>
      </c>
      <c r="BN597" s="34">
        <v>5.5</v>
      </c>
      <c r="BO597" s="34">
        <v>6</v>
      </c>
      <c r="BP597" s="34" t="s">
        <v>411</v>
      </c>
      <c r="BQ597" s="34">
        <v>17.5</v>
      </c>
      <c r="BR597" s="34">
        <v>126.5</v>
      </c>
      <c r="BT597" s="34" t="s">
        <v>421</v>
      </c>
      <c r="BW597" s="34" t="s">
        <v>420</v>
      </c>
      <c r="BX597" s="34">
        <v>26</v>
      </c>
      <c r="BY597" s="34">
        <v>3.5</v>
      </c>
      <c r="CA597" s="34">
        <v>21.95</v>
      </c>
      <c r="CB597" s="34">
        <v>0.6</v>
      </c>
      <c r="CC597" s="34">
        <v>12.55</v>
      </c>
      <c r="CD597" s="34">
        <v>15</v>
      </c>
      <c r="CF597" s="34">
        <v>43.5</v>
      </c>
      <c r="CG597" s="34">
        <v>125</v>
      </c>
      <c r="CH597" s="34" t="s">
        <v>472</v>
      </c>
      <c r="CI597" s="34">
        <v>58</v>
      </c>
      <c r="CJ597" s="34">
        <v>129.5</v>
      </c>
      <c r="CK597" s="34">
        <v>13.2</v>
      </c>
      <c r="CL597" s="34">
        <v>48.7</v>
      </c>
      <c r="CM597" s="34">
        <v>10.25</v>
      </c>
      <c r="CN597" s="34">
        <v>1.33</v>
      </c>
      <c r="CO597" s="34">
        <v>8.4499999999999993</v>
      </c>
      <c r="CP597" s="34">
        <v>1.25</v>
      </c>
      <c r="CQ597" s="34">
        <v>7.15</v>
      </c>
      <c r="CR597" s="34">
        <v>1.35</v>
      </c>
      <c r="CS597" s="34">
        <v>4</v>
      </c>
      <c r="CT597" s="34">
        <v>0.65</v>
      </c>
      <c r="CU597" s="34">
        <v>4.5999999999999996</v>
      </c>
      <c r="CV597" s="34">
        <v>0.70499999999999996</v>
      </c>
      <c r="CW597" s="34">
        <f t="shared" ref="CW597:CW606" si="49">SUM(CI597:CV597)</f>
        <v>289.13499999999993</v>
      </c>
    </row>
    <row r="598" spans="1:101" ht="14.25" customHeight="1" x14ac:dyDescent="0.35">
      <c r="A598" s="61" t="s">
        <v>622</v>
      </c>
      <c r="B598" s="22" t="s">
        <v>469</v>
      </c>
      <c r="C598" s="61" t="s">
        <v>3070</v>
      </c>
      <c r="D598" s="22" t="s">
        <v>1709</v>
      </c>
      <c r="F598" s="71"/>
      <c r="H598" s="22">
        <v>32.904800399999999</v>
      </c>
      <c r="I598" s="22">
        <v>-107.2257073</v>
      </c>
      <c r="J598" s="22" t="s">
        <v>873</v>
      </c>
      <c r="K598" s="22" t="s">
        <v>1306</v>
      </c>
      <c r="L598" s="22" t="s">
        <v>878</v>
      </c>
      <c r="M598" s="61" t="s">
        <v>623</v>
      </c>
      <c r="N598" s="61"/>
      <c r="O598" s="61"/>
      <c r="P598" s="61"/>
      <c r="Q598" s="22" t="s">
        <v>819</v>
      </c>
      <c r="W598" s="34">
        <v>78.91</v>
      </c>
      <c r="X598" s="34">
        <v>0.1</v>
      </c>
      <c r="Y598" s="34">
        <v>11.97</v>
      </c>
      <c r="Z598" s="34">
        <v>1.07</v>
      </c>
      <c r="AA598" s="34">
        <v>1.4E-2</v>
      </c>
      <c r="AB598" s="34">
        <v>0.53</v>
      </c>
      <c r="AC598" s="34">
        <v>0.52</v>
      </c>
      <c r="AD598" s="34">
        <v>4.2</v>
      </c>
      <c r="AE598" s="34">
        <v>2.0299999999999998</v>
      </c>
      <c r="AF598" s="34">
        <v>0.02</v>
      </c>
      <c r="AG598" s="34">
        <v>1.1100000000000001</v>
      </c>
      <c r="AO598" s="34">
        <f t="shared" si="48"/>
        <v>100.47399999999998</v>
      </c>
      <c r="AV598" s="34">
        <v>0.6</v>
      </c>
      <c r="AW598" s="34" t="s">
        <v>412</v>
      </c>
      <c r="AY598" s="34">
        <v>146</v>
      </c>
      <c r="BA598" s="34" t="s">
        <v>413</v>
      </c>
      <c r="BD598" s="34">
        <v>39</v>
      </c>
      <c r="BE598" s="34" t="s">
        <v>411</v>
      </c>
      <c r="BF598" s="34">
        <v>1.5</v>
      </c>
      <c r="BG598" s="34">
        <v>20</v>
      </c>
      <c r="BH598" s="34">
        <v>15</v>
      </c>
      <c r="BI598" s="34">
        <v>2</v>
      </c>
      <c r="BJ598" s="34">
        <v>4.0999999999999996</v>
      </c>
      <c r="BN598" s="34" t="s">
        <v>416</v>
      </c>
      <c r="BO598" s="34">
        <v>13</v>
      </c>
      <c r="BP598" s="34" t="s">
        <v>411</v>
      </c>
      <c r="BQ598" s="34">
        <v>16</v>
      </c>
      <c r="BR598" s="34">
        <v>107</v>
      </c>
      <c r="BT598" s="34" t="s">
        <v>421</v>
      </c>
      <c r="BW598" s="34">
        <v>1</v>
      </c>
      <c r="BX598" s="34">
        <v>74</v>
      </c>
      <c r="BY598" s="34">
        <v>3.4</v>
      </c>
      <c r="CA598" s="34">
        <v>29.9</v>
      </c>
      <c r="CB598" s="34">
        <v>0.5</v>
      </c>
      <c r="CC598" s="34">
        <v>10.5</v>
      </c>
      <c r="CD598" s="34">
        <v>12</v>
      </c>
      <c r="CF598" s="34">
        <v>61</v>
      </c>
      <c r="CG598" s="34">
        <v>100</v>
      </c>
      <c r="CH598" s="34" t="s">
        <v>472</v>
      </c>
      <c r="CI598" s="34">
        <v>7.6</v>
      </c>
      <c r="CJ598" s="34">
        <v>17.7</v>
      </c>
      <c r="CK598" s="34">
        <v>2.11</v>
      </c>
      <c r="CL598" s="34">
        <v>8.8000000000000007</v>
      </c>
      <c r="CM598" s="34">
        <v>3</v>
      </c>
      <c r="CN598" s="34">
        <v>0.69</v>
      </c>
      <c r="CO598" s="34">
        <v>4.3</v>
      </c>
      <c r="CP598" s="34">
        <v>1.3</v>
      </c>
      <c r="CQ598" s="34">
        <v>9.6999999999999993</v>
      </c>
      <c r="CR598" s="34">
        <v>2.2000000000000002</v>
      </c>
      <c r="CS598" s="34">
        <v>7.4</v>
      </c>
      <c r="CT598" s="34">
        <v>1.27</v>
      </c>
      <c r="CU598" s="34">
        <v>8.6999999999999993</v>
      </c>
      <c r="CV598" s="34">
        <v>1.43</v>
      </c>
      <c r="CW598" s="34">
        <f t="shared" si="49"/>
        <v>76.2</v>
      </c>
    </row>
    <row r="599" spans="1:101" ht="14.25" customHeight="1" x14ac:dyDescent="0.35">
      <c r="A599" s="61" t="s">
        <v>624</v>
      </c>
      <c r="B599" s="22" t="s">
        <v>469</v>
      </c>
      <c r="C599" s="61" t="s">
        <v>3070</v>
      </c>
      <c r="D599" s="22" t="s">
        <v>1709</v>
      </c>
      <c r="F599" s="71"/>
      <c r="H599" s="22">
        <v>32.904800399999999</v>
      </c>
      <c r="I599" s="22">
        <v>-107.2257073</v>
      </c>
      <c r="J599" s="22" t="s">
        <v>873</v>
      </c>
      <c r="K599" s="22" t="s">
        <v>1306</v>
      </c>
      <c r="L599" s="22" t="s">
        <v>878</v>
      </c>
      <c r="M599" s="61" t="s">
        <v>469</v>
      </c>
      <c r="N599" s="61"/>
      <c r="O599" s="61"/>
      <c r="P599" s="61"/>
      <c r="Q599" s="22" t="s">
        <v>819</v>
      </c>
      <c r="W599" s="34">
        <v>65.19</v>
      </c>
      <c r="X599" s="34">
        <v>0.34</v>
      </c>
      <c r="Y599" s="34">
        <v>16.52</v>
      </c>
      <c r="Z599" s="34">
        <v>1.92</v>
      </c>
      <c r="AA599" s="34">
        <v>4.0000000000000001E-3</v>
      </c>
      <c r="AB599" s="34">
        <v>1.8</v>
      </c>
      <c r="AC599" s="34">
        <v>0.16</v>
      </c>
      <c r="AD599" s="34">
        <v>0.04</v>
      </c>
      <c r="AE599" s="34">
        <v>13.28</v>
      </c>
      <c r="AF599" s="34">
        <v>0.09</v>
      </c>
      <c r="AG599" s="34">
        <v>1.1200000000000001</v>
      </c>
      <c r="AO599" s="34">
        <f t="shared" si="48"/>
        <v>100.46400000000001</v>
      </c>
      <c r="AV599" s="34">
        <v>1.3</v>
      </c>
      <c r="AW599" s="34" t="s">
        <v>412</v>
      </c>
      <c r="AY599" s="34">
        <v>253</v>
      </c>
      <c r="BA599" s="34" t="s">
        <v>413</v>
      </c>
      <c r="BD599" s="34">
        <v>24</v>
      </c>
      <c r="BE599" s="34" t="s">
        <v>411</v>
      </c>
      <c r="BF599" s="34">
        <v>0.6</v>
      </c>
      <c r="BG599" s="34" t="s">
        <v>471</v>
      </c>
      <c r="BH599" s="34">
        <v>16</v>
      </c>
      <c r="BI599" s="34">
        <v>2</v>
      </c>
      <c r="BJ599" s="34">
        <v>7.3</v>
      </c>
      <c r="BN599" s="34" t="s">
        <v>416</v>
      </c>
      <c r="BO599" s="34">
        <v>17</v>
      </c>
      <c r="BP599" s="34" t="s">
        <v>411</v>
      </c>
      <c r="BQ599" s="34" t="s">
        <v>412</v>
      </c>
      <c r="BR599" s="34">
        <v>238</v>
      </c>
      <c r="BT599" s="34" t="s">
        <v>421</v>
      </c>
      <c r="BW599" s="34">
        <v>3</v>
      </c>
      <c r="BX599" s="34">
        <v>10</v>
      </c>
      <c r="BY599" s="34">
        <v>4</v>
      </c>
      <c r="CA599" s="34">
        <v>29.7</v>
      </c>
      <c r="CB599" s="34">
        <v>1.2</v>
      </c>
      <c r="CC599" s="34">
        <v>4.4000000000000004</v>
      </c>
      <c r="CD599" s="34">
        <v>29</v>
      </c>
      <c r="CF599" s="34">
        <v>44</v>
      </c>
      <c r="CG599" s="34">
        <v>240</v>
      </c>
      <c r="CH599" s="34" t="s">
        <v>472</v>
      </c>
      <c r="CI599" s="34">
        <v>4.4000000000000004</v>
      </c>
      <c r="CJ599" s="34">
        <v>15</v>
      </c>
      <c r="CK599" s="34">
        <v>1.39</v>
      </c>
      <c r="CL599" s="34">
        <v>5.9</v>
      </c>
      <c r="CM599" s="34">
        <v>2.5</v>
      </c>
      <c r="CN599" s="34">
        <v>0.42</v>
      </c>
      <c r="CO599" s="34">
        <v>3.7</v>
      </c>
      <c r="CP599" s="34">
        <v>0.9</v>
      </c>
      <c r="CQ599" s="34">
        <v>7</v>
      </c>
      <c r="CR599" s="34">
        <v>1.5</v>
      </c>
      <c r="CS599" s="34">
        <v>4.9000000000000004</v>
      </c>
      <c r="CT599" s="34">
        <v>0.81</v>
      </c>
      <c r="CU599" s="34">
        <v>5.5</v>
      </c>
      <c r="CV599" s="34">
        <v>0.88</v>
      </c>
      <c r="CW599" s="34">
        <f t="shared" si="49"/>
        <v>54.800000000000004</v>
      </c>
    </row>
    <row r="600" spans="1:101" ht="14.25" customHeight="1" x14ac:dyDescent="0.35">
      <c r="A600" s="61" t="s">
        <v>625</v>
      </c>
      <c r="B600" s="22" t="s">
        <v>469</v>
      </c>
      <c r="C600" s="61" t="s">
        <v>3070</v>
      </c>
      <c r="D600" s="22" t="s">
        <v>1709</v>
      </c>
      <c r="F600" s="71"/>
      <c r="H600" s="22">
        <v>32.904322999999998</v>
      </c>
      <c r="I600" s="22">
        <v>-107.22490999999999</v>
      </c>
      <c r="J600" s="22" t="s">
        <v>873</v>
      </c>
      <c r="K600" s="22" t="s">
        <v>1306</v>
      </c>
      <c r="L600" s="22" t="s">
        <v>878</v>
      </c>
      <c r="M600" s="22" t="s">
        <v>626</v>
      </c>
      <c r="Q600" s="22" t="s">
        <v>819</v>
      </c>
      <c r="W600" s="34">
        <v>75.790000000000006</v>
      </c>
      <c r="X600" s="34">
        <v>0.1</v>
      </c>
      <c r="Y600" s="34">
        <v>11.26</v>
      </c>
      <c r="Z600" s="34">
        <v>1.43</v>
      </c>
      <c r="AA600" s="34">
        <v>3.0000000000000001E-3</v>
      </c>
      <c r="AB600" s="34">
        <v>0.84</v>
      </c>
      <c r="AC600" s="34">
        <v>0.08</v>
      </c>
      <c r="AD600" s="34" t="s">
        <v>415</v>
      </c>
      <c r="AE600" s="34">
        <v>9.1199999999999992</v>
      </c>
      <c r="AF600" s="34">
        <v>3.0000000000000001E-3</v>
      </c>
      <c r="AG600" s="34">
        <v>0.89</v>
      </c>
      <c r="AO600" s="34">
        <f t="shared" si="48"/>
        <v>99.51600000000002</v>
      </c>
      <c r="AV600" s="34">
        <v>0.7</v>
      </c>
      <c r="AW600" s="34" t="s">
        <v>412</v>
      </c>
      <c r="AY600" s="34">
        <v>205</v>
      </c>
      <c r="BA600" s="34" t="s">
        <v>413</v>
      </c>
      <c r="BD600" s="34">
        <v>68</v>
      </c>
      <c r="BE600" s="34" t="s">
        <v>411</v>
      </c>
      <c r="BF600" s="34">
        <v>0.6</v>
      </c>
      <c r="BG600" s="34" t="s">
        <v>471</v>
      </c>
      <c r="BH600" s="34">
        <v>9</v>
      </c>
      <c r="BI600" s="34">
        <v>1</v>
      </c>
      <c r="BJ600" s="34">
        <v>2.9</v>
      </c>
      <c r="BN600" s="34" t="s">
        <v>416</v>
      </c>
      <c r="BO600" s="34">
        <v>7</v>
      </c>
      <c r="BP600" s="34" t="s">
        <v>411</v>
      </c>
      <c r="BQ600" s="34" t="s">
        <v>412</v>
      </c>
      <c r="BR600" s="34">
        <v>172</v>
      </c>
      <c r="BT600" s="34" t="s">
        <v>421</v>
      </c>
      <c r="BW600" s="34">
        <v>2</v>
      </c>
      <c r="BX600" s="34">
        <v>9</v>
      </c>
      <c r="BY600" s="34">
        <v>3.8</v>
      </c>
      <c r="CA600" s="34">
        <v>29.5</v>
      </c>
      <c r="CB600" s="34">
        <v>0.9</v>
      </c>
      <c r="CC600" s="34">
        <v>4.5999999999999996</v>
      </c>
      <c r="CD600" s="34">
        <v>15</v>
      </c>
      <c r="CF600" s="34">
        <v>32</v>
      </c>
      <c r="CG600" s="34">
        <v>97</v>
      </c>
      <c r="CH600" s="34" t="s">
        <v>472</v>
      </c>
      <c r="CI600" s="34">
        <v>5.5</v>
      </c>
      <c r="CJ600" s="34">
        <v>20.9</v>
      </c>
      <c r="CK600" s="34">
        <v>1.73</v>
      </c>
      <c r="CL600" s="34">
        <v>8</v>
      </c>
      <c r="CM600" s="34">
        <v>3.4</v>
      </c>
      <c r="CN600" s="34">
        <v>0.63</v>
      </c>
      <c r="CO600" s="34">
        <v>4.5</v>
      </c>
      <c r="CP600" s="34">
        <v>1</v>
      </c>
      <c r="CQ600" s="34">
        <v>6.5</v>
      </c>
      <c r="CR600" s="34">
        <v>1.4</v>
      </c>
      <c r="CS600" s="34">
        <v>3.9</v>
      </c>
      <c r="CT600" s="34">
        <v>0.59</v>
      </c>
      <c r="CU600" s="34">
        <v>4</v>
      </c>
      <c r="CV600" s="34">
        <v>0.66</v>
      </c>
      <c r="CW600" s="34">
        <f t="shared" si="49"/>
        <v>62.709999999999994</v>
      </c>
    </row>
    <row r="601" spans="1:101" ht="14.25" customHeight="1" x14ac:dyDescent="0.35">
      <c r="A601" s="61" t="s">
        <v>627</v>
      </c>
      <c r="B601" s="22" t="s">
        <v>469</v>
      </c>
      <c r="C601" s="61" t="s">
        <v>3070</v>
      </c>
      <c r="D601" s="22" t="s">
        <v>1709</v>
      </c>
      <c r="F601" s="71"/>
      <c r="H601" s="22">
        <v>32.904288999999999</v>
      </c>
      <c r="I601" s="22">
        <v>-107.224791</v>
      </c>
      <c r="J601" s="22" t="s">
        <v>873</v>
      </c>
      <c r="K601" s="22" t="s">
        <v>1306</v>
      </c>
      <c r="L601" s="22" t="s">
        <v>878</v>
      </c>
      <c r="M601" s="61" t="s">
        <v>628</v>
      </c>
      <c r="N601" s="61"/>
      <c r="O601" s="61"/>
      <c r="P601" s="61"/>
      <c r="Q601" s="22" t="s">
        <v>819</v>
      </c>
      <c r="W601" s="34">
        <v>60.65</v>
      </c>
      <c r="X601" s="34">
        <v>0.88</v>
      </c>
      <c r="Y601" s="34">
        <v>14.82</v>
      </c>
      <c r="Z601" s="34">
        <v>6.45</v>
      </c>
      <c r="AA601" s="34">
        <v>2.5000000000000001E-2</v>
      </c>
      <c r="AB601" s="34">
        <v>5.49</v>
      </c>
      <c r="AC601" s="34">
        <v>0.31</v>
      </c>
      <c r="AD601" s="34">
        <v>0.01</v>
      </c>
      <c r="AE601" s="34">
        <v>8.58</v>
      </c>
      <c r="AF601" s="34">
        <v>0.22</v>
      </c>
      <c r="AG601" s="34">
        <v>2.99</v>
      </c>
      <c r="AO601" s="34">
        <f t="shared" si="48"/>
        <v>100.425</v>
      </c>
      <c r="AV601" s="34">
        <v>1</v>
      </c>
      <c r="AW601" s="34" t="s">
        <v>412</v>
      </c>
      <c r="AY601" s="34">
        <v>258</v>
      </c>
      <c r="BA601" s="34" t="s">
        <v>413</v>
      </c>
      <c r="BD601" s="34">
        <v>24</v>
      </c>
      <c r="BE601" s="34">
        <v>30</v>
      </c>
      <c r="BF601" s="34">
        <v>0.5</v>
      </c>
      <c r="BG601" s="34" t="s">
        <v>471</v>
      </c>
      <c r="BH601" s="34">
        <v>23</v>
      </c>
      <c r="BI601" s="34">
        <v>2</v>
      </c>
      <c r="BJ601" s="34">
        <v>5.5</v>
      </c>
      <c r="BN601" s="34" t="s">
        <v>416</v>
      </c>
      <c r="BO601" s="34">
        <v>43</v>
      </c>
      <c r="BP601" s="34">
        <v>40</v>
      </c>
      <c r="BQ601" s="34">
        <v>5</v>
      </c>
      <c r="BR601" s="34">
        <v>151</v>
      </c>
      <c r="BT601" s="34" t="s">
        <v>421</v>
      </c>
      <c r="BW601" s="34">
        <v>7</v>
      </c>
      <c r="BX601" s="34">
        <v>23</v>
      </c>
      <c r="BY601" s="34">
        <v>2.2999999999999998</v>
      </c>
      <c r="CA601" s="34">
        <v>18.399999999999999</v>
      </c>
      <c r="CB601" s="34">
        <v>0.9</v>
      </c>
      <c r="CC601" s="34">
        <v>4.4000000000000004</v>
      </c>
      <c r="CD601" s="34">
        <v>119</v>
      </c>
      <c r="CF601" s="34">
        <v>22</v>
      </c>
      <c r="CG601" s="34">
        <v>187</v>
      </c>
      <c r="CH601" s="34">
        <v>30</v>
      </c>
      <c r="CI601" s="34">
        <v>7.7</v>
      </c>
      <c r="CJ601" s="34">
        <v>20.2</v>
      </c>
      <c r="CK601" s="34">
        <v>2.2000000000000002</v>
      </c>
      <c r="CL601" s="34">
        <v>7.9</v>
      </c>
      <c r="CM601" s="34">
        <v>2.5</v>
      </c>
      <c r="CN601" s="34">
        <v>0.39</v>
      </c>
      <c r="CO601" s="34">
        <v>2</v>
      </c>
      <c r="CP601" s="34">
        <v>0.5</v>
      </c>
      <c r="CQ601" s="34">
        <v>3.6</v>
      </c>
      <c r="CR601" s="34">
        <v>0.8</v>
      </c>
      <c r="CS601" s="34">
        <v>2.6</v>
      </c>
      <c r="CT601" s="34">
        <v>0.48</v>
      </c>
      <c r="CU601" s="34">
        <v>3.9</v>
      </c>
      <c r="CV601" s="34">
        <v>0.74</v>
      </c>
      <c r="CW601" s="34">
        <f t="shared" si="49"/>
        <v>55.51</v>
      </c>
    </row>
    <row r="602" spans="1:101" ht="14.25" customHeight="1" x14ac:dyDescent="0.35">
      <c r="A602" s="61" t="s">
        <v>629</v>
      </c>
      <c r="B602" s="22" t="s">
        <v>469</v>
      </c>
      <c r="C602" s="61" t="s">
        <v>3070</v>
      </c>
      <c r="D602" s="22" t="s">
        <v>1709</v>
      </c>
      <c r="F602" s="71"/>
      <c r="H602" s="22">
        <v>32.9050437</v>
      </c>
      <c r="I602" s="22">
        <v>-107.22445759999999</v>
      </c>
      <c r="J602" s="22" t="s">
        <v>873</v>
      </c>
      <c r="K602" s="22" t="s">
        <v>1306</v>
      </c>
      <c r="L602" s="22" t="s">
        <v>878</v>
      </c>
      <c r="M602" s="61" t="s">
        <v>469</v>
      </c>
      <c r="N602" s="61"/>
      <c r="O602" s="61"/>
      <c r="P602" s="61"/>
      <c r="Q602" s="22" t="s">
        <v>819</v>
      </c>
      <c r="W602" s="34">
        <v>66.23</v>
      </c>
      <c r="X602" s="34">
        <v>0.1</v>
      </c>
      <c r="Y602" s="34">
        <v>17.32</v>
      </c>
      <c r="Z602" s="34">
        <v>0.56000000000000005</v>
      </c>
      <c r="AA602" s="34" t="s">
        <v>470</v>
      </c>
      <c r="AB602" s="34">
        <v>7.0000000000000007E-2</v>
      </c>
      <c r="AC602" s="34">
        <v>0.15</v>
      </c>
      <c r="AD602" s="34">
        <v>0.06</v>
      </c>
      <c r="AE602" s="34">
        <v>15.33</v>
      </c>
      <c r="AF602" s="34">
        <v>0.01</v>
      </c>
      <c r="AG602" s="34">
        <v>0.3</v>
      </c>
      <c r="AO602" s="34">
        <f t="shared" si="48"/>
        <v>100.13000000000001</v>
      </c>
      <c r="AV602" s="34">
        <v>0.7</v>
      </c>
      <c r="AW602" s="34" t="s">
        <v>412</v>
      </c>
      <c r="AY602" s="34">
        <v>306</v>
      </c>
      <c r="BA602" s="34">
        <v>3.7</v>
      </c>
      <c r="BD602" s="34">
        <v>22</v>
      </c>
      <c r="BE602" s="34" t="s">
        <v>411</v>
      </c>
      <c r="BF602" s="34">
        <v>0.5</v>
      </c>
      <c r="BG602" s="34" t="s">
        <v>471</v>
      </c>
      <c r="BH602" s="34">
        <v>11</v>
      </c>
      <c r="BI602" s="34">
        <v>2</v>
      </c>
      <c r="BJ602" s="34">
        <v>4.2</v>
      </c>
      <c r="BN602" s="34">
        <v>8</v>
      </c>
      <c r="BO602" s="34">
        <v>13</v>
      </c>
      <c r="BP602" s="34" t="s">
        <v>411</v>
      </c>
      <c r="BQ602" s="34">
        <v>7</v>
      </c>
      <c r="BR602" s="34">
        <v>245</v>
      </c>
      <c r="BT602" s="34" t="s">
        <v>421</v>
      </c>
      <c r="BW602" s="34" t="s">
        <v>420</v>
      </c>
      <c r="BX602" s="34">
        <v>25</v>
      </c>
      <c r="BY602" s="34">
        <v>3.9</v>
      </c>
      <c r="CA602" s="34">
        <v>28.9</v>
      </c>
      <c r="CB602" s="34">
        <v>1.1000000000000001</v>
      </c>
      <c r="CC602" s="34">
        <v>7.1</v>
      </c>
      <c r="CD602" s="34" t="s">
        <v>412</v>
      </c>
      <c r="CF602" s="34">
        <v>69</v>
      </c>
      <c r="CG602" s="34">
        <v>96</v>
      </c>
      <c r="CH602" s="34" t="s">
        <v>472</v>
      </c>
      <c r="CI602" s="34">
        <v>8.3000000000000007</v>
      </c>
      <c r="CJ602" s="34">
        <v>22.5</v>
      </c>
      <c r="CK602" s="34">
        <v>2.35</v>
      </c>
      <c r="CL602" s="34">
        <v>8</v>
      </c>
      <c r="CM602" s="34">
        <v>2.4</v>
      </c>
      <c r="CN602" s="34">
        <v>0.53</v>
      </c>
      <c r="CO602" s="34">
        <v>3.7</v>
      </c>
      <c r="CP602" s="34">
        <v>1.2</v>
      </c>
      <c r="CQ602" s="34">
        <v>9.6999999999999993</v>
      </c>
      <c r="CR602" s="34">
        <v>2.2000000000000002</v>
      </c>
      <c r="CS602" s="34">
        <v>6.9</v>
      </c>
      <c r="CT602" s="34">
        <v>1.1100000000000001</v>
      </c>
      <c r="CU602" s="34">
        <v>7.6</v>
      </c>
      <c r="CV602" s="34">
        <v>1.18</v>
      </c>
      <c r="CW602" s="34">
        <f t="shared" si="49"/>
        <v>77.670000000000016</v>
      </c>
    </row>
    <row r="603" spans="1:101" ht="14.25" customHeight="1" x14ac:dyDescent="0.35">
      <c r="A603" s="61" t="s">
        <v>630</v>
      </c>
      <c r="B603" s="22" t="s">
        <v>469</v>
      </c>
      <c r="C603" s="61" t="s">
        <v>3070</v>
      </c>
      <c r="D603" s="22" t="s">
        <v>1709</v>
      </c>
      <c r="F603" s="71"/>
      <c r="H603" s="22">
        <v>32.905043999999997</v>
      </c>
      <c r="I603" s="22">
        <v>-107.224458</v>
      </c>
      <c r="J603" s="22" t="s">
        <v>873</v>
      </c>
      <c r="K603" s="22" t="s">
        <v>1306</v>
      </c>
      <c r="L603" s="22" t="s">
        <v>878</v>
      </c>
      <c r="M603" s="61" t="s">
        <v>469</v>
      </c>
      <c r="N603" s="61"/>
      <c r="O603" s="61"/>
      <c r="P603" s="61"/>
      <c r="Q603" s="22" t="s">
        <v>819</v>
      </c>
      <c r="W603" s="34">
        <v>64.2</v>
      </c>
      <c r="X603" s="34">
        <v>0.33</v>
      </c>
      <c r="Y603" s="34">
        <v>17.46</v>
      </c>
      <c r="Z603" s="34">
        <v>1.76</v>
      </c>
      <c r="AA603" s="34">
        <v>6.0000000000000001E-3</v>
      </c>
      <c r="AB603" s="34">
        <v>1.2</v>
      </c>
      <c r="AC603" s="34">
        <v>0.12</v>
      </c>
      <c r="AD603" s="34">
        <v>0.06</v>
      </c>
      <c r="AE603" s="34">
        <v>14.53</v>
      </c>
      <c r="AF603" s="34">
        <v>0.08</v>
      </c>
      <c r="AG603" s="34">
        <v>0.88</v>
      </c>
      <c r="AO603" s="34">
        <f t="shared" si="48"/>
        <v>100.62600000000002</v>
      </c>
      <c r="AV603" s="34">
        <v>0.7</v>
      </c>
      <c r="AW603" s="34" t="s">
        <v>412</v>
      </c>
      <c r="AY603" s="34">
        <v>308</v>
      </c>
      <c r="BA603" s="34">
        <v>0.6</v>
      </c>
      <c r="BD603" s="34">
        <v>36</v>
      </c>
      <c r="BE603" s="34" t="s">
        <v>411</v>
      </c>
      <c r="BF603" s="34">
        <v>0.6</v>
      </c>
      <c r="BG603" s="34" t="s">
        <v>471</v>
      </c>
      <c r="BH603" s="34">
        <v>15</v>
      </c>
      <c r="BI603" s="34">
        <v>2</v>
      </c>
      <c r="BJ603" s="34">
        <v>4.5</v>
      </c>
      <c r="BN603" s="34" t="s">
        <v>416</v>
      </c>
      <c r="BO603" s="34">
        <v>30</v>
      </c>
      <c r="BP603" s="34" t="s">
        <v>411</v>
      </c>
      <c r="BQ603" s="34">
        <v>6</v>
      </c>
      <c r="BR603" s="34">
        <v>242</v>
      </c>
      <c r="BT603" s="34" t="s">
        <v>421</v>
      </c>
      <c r="BW603" s="34">
        <v>3</v>
      </c>
      <c r="BX603" s="34">
        <v>13</v>
      </c>
      <c r="BY603" s="34">
        <v>4.5999999999999996</v>
      </c>
      <c r="CA603" s="34">
        <v>35.200000000000003</v>
      </c>
      <c r="CB603" s="34">
        <v>1.1000000000000001</v>
      </c>
      <c r="CC603" s="34">
        <v>6</v>
      </c>
      <c r="CD603" s="34">
        <v>13</v>
      </c>
      <c r="CF603" s="34">
        <v>34</v>
      </c>
      <c r="CG603" s="34">
        <v>133</v>
      </c>
      <c r="CH603" s="34" t="s">
        <v>472</v>
      </c>
      <c r="CI603" s="34">
        <v>17.7</v>
      </c>
      <c r="CJ603" s="34">
        <v>32.700000000000003</v>
      </c>
      <c r="CK603" s="34">
        <v>4.2699999999999996</v>
      </c>
      <c r="CL603" s="34">
        <v>16.399999999999999</v>
      </c>
      <c r="CM603" s="34">
        <v>4.0999999999999996</v>
      </c>
      <c r="CN603" s="34">
        <v>0.65</v>
      </c>
      <c r="CO603" s="34">
        <v>4.3</v>
      </c>
      <c r="CP603" s="34">
        <v>0.9</v>
      </c>
      <c r="CQ603" s="34">
        <v>5.7</v>
      </c>
      <c r="CR603" s="34">
        <v>1.1000000000000001</v>
      </c>
      <c r="CS603" s="34">
        <v>3.5</v>
      </c>
      <c r="CT603" s="34">
        <v>0.54</v>
      </c>
      <c r="CU603" s="34">
        <v>3.7</v>
      </c>
      <c r="CV603" s="34">
        <v>0.6</v>
      </c>
      <c r="CW603" s="34">
        <f t="shared" si="49"/>
        <v>96.16</v>
      </c>
    </row>
    <row r="604" spans="1:101" ht="14.25" customHeight="1" x14ac:dyDescent="0.35">
      <c r="A604" s="61" t="s">
        <v>631</v>
      </c>
      <c r="B604" s="22" t="s">
        <v>469</v>
      </c>
      <c r="C604" s="61" t="s">
        <v>3070</v>
      </c>
      <c r="D604" s="22" t="s">
        <v>1709</v>
      </c>
      <c r="F604" s="71"/>
      <c r="H604" s="22">
        <v>32.905071</v>
      </c>
      <c r="I604" s="22">
        <v>-107.22493900000001</v>
      </c>
      <c r="J604" s="22" t="s">
        <v>873</v>
      </c>
      <c r="K604" s="22" t="s">
        <v>1306</v>
      </c>
      <c r="L604" s="22" t="s">
        <v>878</v>
      </c>
      <c r="M604" s="61" t="s">
        <v>469</v>
      </c>
      <c r="N604" s="61"/>
      <c r="O604" s="61"/>
      <c r="P604" s="61"/>
      <c r="Q604" s="22" t="s">
        <v>819</v>
      </c>
      <c r="W604" s="34">
        <v>64.760000000000005</v>
      </c>
      <c r="X604" s="34">
        <v>0.09</v>
      </c>
      <c r="Y604" s="34">
        <v>17.62</v>
      </c>
      <c r="Z604" s="34">
        <v>1.33</v>
      </c>
      <c r="AA604" s="34">
        <v>2E-3</v>
      </c>
      <c r="AB604" s="34">
        <v>0.56000000000000005</v>
      </c>
      <c r="AC604" s="34">
        <v>0.15</v>
      </c>
      <c r="AD604" s="34">
        <v>0.08</v>
      </c>
      <c r="AE604" s="34">
        <v>14.5</v>
      </c>
      <c r="AF604" s="34">
        <v>0.05</v>
      </c>
      <c r="AG604" s="34">
        <v>0.8</v>
      </c>
      <c r="AO604" s="34">
        <f t="shared" si="48"/>
        <v>99.942000000000007</v>
      </c>
      <c r="AV604" s="34" t="s">
        <v>421</v>
      </c>
      <c r="AW604" s="34" t="s">
        <v>412</v>
      </c>
      <c r="AY604" s="34">
        <v>274</v>
      </c>
      <c r="BA604" s="34" t="s">
        <v>413</v>
      </c>
      <c r="BD604" s="34">
        <v>24</v>
      </c>
      <c r="BE604" s="34" t="s">
        <v>411</v>
      </c>
      <c r="BF604" s="34">
        <v>0.9</v>
      </c>
      <c r="BG604" s="34" t="s">
        <v>471</v>
      </c>
      <c r="BH604" s="34">
        <v>18</v>
      </c>
      <c r="BI604" s="34">
        <v>2</v>
      </c>
      <c r="BJ604" s="34">
        <v>5</v>
      </c>
      <c r="BN604" s="34" t="s">
        <v>416</v>
      </c>
      <c r="BO604" s="34">
        <v>27</v>
      </c>
      <c r="BP604" s="34" t="s">
        <v>411</v>
      </c>
      <c r="BQ604" s="34" t="s">
        <v>412</v>
      </c>
      <c r="BR604" s="34">
        <v>230</v>
      </c>
      <c r="BT604" s="34" t="s">
        <v>421</v>
      </c>
      <c r="BW604" s="34">
        <v>2</v>
      </c>
      <c r="BX604" s="34">
        <v>12</v>
      </c>
      <c r="BY604" s="34">
        <v>4</v>
      </c>
      <c r="CA604" s="34">
        <v>34.9</v>
      </c>
      <c r="CB604" s="34">
        <v>1.1000000000000001</v>
      </c>
      <c r="CC604" s="34">
        <v>4.8</v>
      </c>
      <c r="CD604" s="34">
        <v>7</v>
      </c>
      <c r="CF604" s="34">
        <v>70</v>
      </c>
      <c r="CG604" s="34">
        <v>83</v>
      </c>
      <c r="CH604" s="34" t="s">
        <v>472</v>
      </c>
      <c r="CI604" s="34">
        <v>17.600000000000001</v>
      </c>
      <c r="CJ604" s="34">
        <v>38.5</v>
      </c>
      <c r="CK604" s="34">
        <v>4.6500000000000004</v>
      </c>
      <c r="CL604" s="34">
        <v>17.5</v>
      </c>
      <c r="CM604" s="34">
        <v>6.2</v>
      </c>
      <c r="CN604" s="34">
        <v>0.92</v>
      </c>
      <c r="CO604" s="34">
        <v>7</v>
      </c>
      <c r="CP604" s="34">
        <v>1.8</v>
      </c>
      <c r="CQ604" s="34">
        <v>12.3</v>
      </c>
      <c r="CR604" s="34">
        <v>2.5</v>
      </c>
      <c r="CS604" s="34">
        <v>7.5</v>
      </c>
      <c r="CT604" s="34">
        <v>1.26</v>
      </c>
      <c r="CU604" s="34">
        <v>8.6999999999999993</v>
      </c>
      <c r="CV604" s="34">
        <v>1.37</v>
      </c>
      <c r="CW604" s="34">
        <f t="shared" si="49"/>
        <v>127.80000000000001</v>
      </c>
    </row>
    <row r="605" spans="1:101" ht="14.25" customHeight="1" x14ac:dyDescent="0.35">
      <c r="A605" s="61" t="s">
        <v>632</v>
      </c>
      <c r="B605" s="22" t="s">
        <v>469</v>
      </c>
      <c r="C605" s="61" t="s">
        <v>3070</v>
      </c>
      <c r="D605" s="22" t="s">
        <v>1709</v>
      </c>
      <c r="F605" s="71"/>
      <c r="H605" s="22">
        <v>32.905043999999997</v>
      </c>
      <c r="I605" s="22">
        <v>-107.224458</v>
      </c>
      <c r="J605" s="22" t="s">
        <v>873</v>
      </c>
      <c r="K605" s="22" t="s">
        <v>1306</v>
      </c>
      <c r="L605" s="22" t="s">
        <v>878</v>
      </c>
      <c r="M605" s="61" t="s">
        <v>633</v>
      </c>
      <c r="N605" s="61"/>
      <c r="O605" s="61"/>
      <c r="P605" s="61"/>
      <c r="Q605" s="22" t="s">
        <v>819</v>
      </c>
      <c r="W605" s="34">
        <v>48.67</v>
      </c>
      <c r="X605" s="34">
        <v>2.36</v>
      </c>
      <c r="Y605" s="34">
        <v>15.88</v>
      </c>
      <c r="Z605" s="34">
        <v>14.88</v>
      </c>
      <c r="AA605" s="34">
        <v>0.106</v>
      </c>
      <c r="AB605" s="34">
        <v>6.35</v>
      </c>
      <c r="AC605" s="34">
        <v>0.98</v>
      </c>
      <c r="AD605" s="34" t="s">
        <v>415</v>
      </c>
      <c r="AE605" s="34">
        <v>6.02</v>
      </c>
      <c r="AF605" s="34">
        <v>0.68</v>
      </c>
      <c r="AG605" s="34">
        <v>4.76</v>
      </c>
      <c r="AO605" s="34">
        <f t="shared" si="48"/>
        <v>100.68599999999999</v>
      </c>
      <c r="AV605" s="34">
        <v>1.1000000000000001</v>
      </c>
      <c r="AW605" s="34" t="s">
        <v>412</v>
      </c>
      <c r="AY605" s="34">
        <v>329</v>
      </c>
      <c r="BA605" s="34" t="s">
        <v>413</v>
      </c>
      <c r="BD605" s="34">
        <v>53</v>
      </c>
      <c r="BE605" s="34">
        <v>40</v>
      </c>
      <c r="BF605" s="34">
        <v>3.9</v>
      </c>
      <c r="BG605" s="34">
        <v>80</v>
      </c>
      <c r="BH605" s="34">
        <v>31</v>
      </c>
      <c r="BI605" s="34">
        <v>4</v>
      </c>
      <c r="BJ605" s="34">
        <v>5.0999999999999996</v>
      </c>
      <c r="BN605" s="34" t="s">
        <v>416</v>
      </c>
      <c r="BO605" s="34">
        <v>15</v>
      </c>
      <c r="BP605" s="34">
        <v>90</v>
      </c>
      <c r="BQ605" s="34">
        <v>10</v>
      </c>
      <c r="BR605" s="34">
        <v>205</v>
      </c>
      <c r="BT605" s="34" t="s">
        <v>421</v>
      </c>
      <c r="BW605" s="34">
        <v>14</v>
      </c>
      <c r="BX605" s="34">
        <v>22</v>
      </c>
      <c r="BY605" s="34">
        <v>0.9</v>
      </c>
      <c r="CA605" s="34">
        <v>5.2</v>
      </c>
      <c r="CB605" s="34">
        <v>1</v>
      </c>
      <c r="CC605" s="34">
        <v>4.4000000000000004</v>
      </c>
      <c r="CD605" s="34">
        <v>205</v>
      </c>
      <c r="CF605" s="34">
        <v>15</v>
      </c>
      <c r="CG605" s="34">
        <v>219</v>
      </c>
      <c r="CH605" s="34">
        <v>170</v>
      </c>
      <c r="CI605" s="34">
        <v>12.7</v>
      </c>
      <c r="CJ605" s="34">
        <v>31.4</v>
      </c>
      <c r="CK605" s="34">
        <v>3.56</v>
      </c>
      <c r="CL605" s="34">
        <v>13.6</v>
      </c>
      <c r="CM605" s="34">
        <v>3</v>
      </c>
      <c r="CN605" s="34">
        <v>0.67</v>
      </c>
      <c r="CO605" s="34">
        <v>2.7</v>
      </c>
      <c r="CP605" s="34">
        <v>0.5</v>
      </c>
      <c r="CQ605" s="34">
        <v>2.8</v>
      </c>
      <c r="CR605" s="34">
        <v>0.6</v>
      </c>
      <c r="CS605" s="34">
        <v>1.9</v>
      </c>
      <c r="CT605" s="34">
        <v>0.33</v>
      </c>
      <c r="CU605" s="34">
        <v>2.5</v>
      </c>
      <c r="CV605" s="34">
        <v>0.41</v>
      </c>
      <c r="CW605" s="34">
        <f t="shared" si="49"/>
        <v>76.669999999999987</v>
      </c>
    </row>
    <row r="606" spans="1:101" ht="14.25" customHeight="1" x14ac:dyDescent="0.35">
      <c r="A606" s="61" t="s">
        <v>634</v>
      </c>
      <c r="B606" s="22" t="s">
        <v>469</v>
      </c>
      <c r="C606" s="61" t="s">
        <v>3070</v>
      </c>
      <c r="D606" s="22" t="s">
        <v>1709</v>
      </c>
      <c r="F606" s="71"/>
      <c r="H606" s="22">
        <v>32.904992</v>
      </c>
      <c r="I606" s="22">
        <v>-107.224841</v>
      </c>
      <c r="J606" s="22" t="s">
        <v>873</v>
      </c>
      <c r="K606" s="22" t="s">
        <v>1306</v>
      </c>
      <c r="L606" s="22" t="s">
        <v>878</v>
      </c>
      <c r="M606" s="61" t="s">
        <v>522</v>
      </c>
      <c r="N606" s="61"/>
      <c r="O606" s="61"/>
      <c r="P606" s="61"/>
      <c r="Q606" s="22" t="s">
        <v>819</v>
      </c>
      <c r="W606" s="34">
        <v>73.510000000000005</v>
      </c>
      <c r="X606" s="34">
        <v>0.16</v>
      </c>
      <c r="Y606" s="34">
        <v>13.72</v>
      </c>
      <c r="Z606" s="34">
        <v>1.47</v>
      </c>
      <c r="AA606" s="34">
        <v>2.1000000000000001E-2</v>
      </c>
      <c r="AB606" s="34">
        <v>0.56999999999999995</v>
      </c>
      <c r="AC606" s="34">
        <v>0.57999999999999996</v>
      </c>
      <c r="AD606" s="34">
        <v>3.24</v>
      </c>
      <c r="AE606" s="34">
        <v>5.01</v>
      </c>
      <c r="AF606" s="34">
        <v>0.05</v>
      </c>
      <c r="AG606" s="34">
        <v>1.28</v>
      </c>
      <c r="AO606" s="34">
        <f t="shared" si="48"/>
        <v>99.61099999999999</v>
      </c>
      <c r="AV606" s="34">
        <v>0.5</v>
      </c>
      <c r="AW606" s="34" t="s">
        <v>412</v>
      </c>
      <c r="AY606" s="34">
        <v>538</v>
      </c>
      <c r="BA606" s="34" t="s">
        <v>413</v>
      </c>
      <c r="BD606" s="34">
        <v>38</v>
      </c>
      <c r="BE606" s="34" t="s">
        <v>411</v>
      </c>
      <c r="BF606" s="34">
        <v>2.5</v>
      </c>
      <c r="BG606" s="34" t="s">
        <v>471</v>
      </c>
      <c r="BH606" s="34">
        <v>18</v>
      </c>
      <c r="BI606" s="34">
        <v>3</v>
      </c>
      <c r="BJ606" s="34">
        <v>3.7</v>
      </c>
      <c r="BN606" s="34" t="s">
        <v>416</v>
      </c>
      <c r="BO606" s="34">
        <v>18</v>
      </c>
      <c r="BP606" s="34" t="s">
        <v>411</v>
      </c>
      <c r="BQ606" s="34">
        <v>34</v>
      </c>
      <c r="BR606" s="34">
        <v>288</v>
      </c>
      <c r="BT606" s="34" t="s">
        <v>421</v>
      </c>
      <c r="BW606" s="34">
        <v>3</v>
      </c>
      <c r="BX606" s="34">
        <v>67</v>
      </c>
      <c r="BY606" s="34">
        <v>4</v>
      </c>
      <c r="CA606" s="34">
        <v>27.2</v>
      </c>
      <c r="CB606" s="34">
        <v>1.2</v>
      </c>
      <c r="CC606" s="34">
        <v>6.8</v>
      </c>
      <c r="CD606" s="34">
        <v>10</v>
      </c>
      <c r="CF606" s="34">
        <v>23</v>
      </c>
      <c r="CG606" s="34">
        <v>113</v>
      </c>
      <c r="CH606" s="34" t="s">
        <v>472</v>
      </c>
      <c r="CI606" s="34">
        <v>27.3</v>
      </c>
      <c r="CJ606" s="34">
        <v>59.1</v>
      </c>
      <c r="CK606" s="34">
        <v>6.45</v>
      </c>
      <c r="CL606" s="34">
        <v>22.9</v>
      </c>
      <c r="CM606" s="34">
        <v>5.2</v>
      </c>
      <c r="CN606" s="34">
        <v>0.64</v>
      </c>
      <c r="CO606" s="34">
        <v>3.9</v>
      </c>
      <c r="CP606" s="34">
        <v>0.7</v>
      </c>
      <c r="CQ606" s="34">
        <v>4.3</v>
      </c>
      <c r="CR606" s="34">
        <v>0.9</v>
      </c>
      <c r="CS606" s="34">
        <v>2.6</v>
      </c>
      <c r="CT606" s="34">
        <v>0.44</v>
      </c>
      <c r="CU606" s="34">
        <v>3.1</v>
      </c>
      <c r="CV606" s="34">
        <v>0.51</v>
      </c>
      <c r="CW606" s="34">
        <f t="shared" si="49"/>
        <v>138.04</v>
      </c>
    </row>
    <row r="607" spans="1:101" ht="14.25" customHeight="1" x14ac:dyDescent="0.35">
      <c r="A607" s="61" t="s">
        <v>3507</v>
      </c>
      <c r="B607" s="22" t="s">
        <v>469</v>
      </c>
      <c r="C607" s="61" t="s">
        <v>2346</v>
      </c>
      <c r="D607" s="22" t="s">
        <v>1709</v>
      </c>
      <c r="F607" s="71"/>
      <c r="H607" s="22">
        <v>32.649054</v>
      </c>
      <c r="I607" s="22">
        <v>-108.536367</v>
      </c>
      <c r="J607" s="22" t="s">
        <v>873</v>
      </c>
      <c r="K607" s="22" t="s">
        <v>881</v>
      </c>
      <c r="L607" s="22" t="s">
        <v>878</v>
      </c>
      <c r="M607" s="61" t="s">
        <v>635</v>
      </c>
      <c r="N607" s="61"/>
      <c r="O607" s="61"/>
      <c r="P607" s="61"/>
      <c r="Q607" s="22" t="s">
        <v>819</v>
      </c>
      <c r="W607" s="34">
        <v>64.67</v>
      </c>
      <c r="X607" s="34">
        <v>1.05</v>
      </c>
      <c r="Y607" s="34">
        <v>14.84</v>
      </c>
      <c r="Z607" s="34">
        <v>7.21</v>
      </c>
      <c r="AA607" s="34">
        <v>0.128</v>
      </c>
      <c r="AB607" s="34">
        <v>1.22</v>
      </c>
      <c r="AC607" s="34">
        <v>3.17</v>
      </c>
      <c r="AD607" s="34">
        <v>3.37</v>
      </c>
      <c r="AE607" s="34">
        <v>3.87</v>
      </c>
      <c r="AF607" s="34">
        <v>0.31</v>
      </c>
      <c r="AG607" s="34">
        <v>0.68</v>
      </c>
      <c r="AO607" s="34">
        <f t="shared" ref="AO607:AO638" si="50">SUM(W607:AN607)</f>
        <v>100.51800000000001</v>
      </c>
      <c r="AV607" s="34">
        <v>2.8</v>
      </c>
      <c r="AW607" s="34" t="s">
        <v>412</v>
      </c>
      <c r="AY607" s="34">
        <v>1080</v>
      </c>
      <c r="BA607" s="34" t="s">
        <v>413</v>
      </c>
      <c r="BD607" s="34">
        <v>31</v>
      </c>
      <c r="BE607" s="34" t="s">
        <v>411</v>
      </c>
      <c r="BF607" s="34">
        <v>5.0999999999999996</v>
      </c>
      <c r="BG607" s="34" t="s">
        <v>471</v>
      </c>
      <c r="BH607" s="34">
        <v>22</v>
      </c>
      <c r="BI607" s="34">
        <v>2</v>
      </c>
      <c r="BJ607" s="34">
        <v>11.4</v>
      </c>
      <c r="BN607" s="34" t="s">
        <v>416</v>
      </c>
      <c r="BO607" s="34">
        <v>17</v>
      </c>
      <c r="BP607" s="34" t="s">
        <v>411</v>
      </c>
      <c r="BQ607" s="34">
        <v>26</v>
      </c>
      <c r="BR607" s="34">
        <v>139</v>
      </c>
      <c r="BT607" s="34" t="s">
        <v>421</v>
      </c>
      <c r="BW607" s="34">
        <v>1</v>
      </c>
      <c r="BX607" s="34">
        <v>172</v>
      </c>
      <c r="BY607" s="34">
        <v>1.1000000000000001</v>
      </c>
      <c r="CA607" s="34">
        <v>8.9</v>
      </c>
      <c r="CB607" s="34">
        <v>0.6</v>
      </c>
      <c r="CC607" s="34">
        <v>3.1</v>
      </c>
      <c r="CD607" s="34">
        <v>41</v>
      </c>
      <c r="CF607" s="34">
        <v>67</v>
      </c>
      <c r="CG607" s="34">
        <v>497</v>
      </c>
      <c r="CH607" s="34">
        <v>120</v>
      </c>
      <c r="CI607" s="34">
        <v>35.299999999999997</v>
      </c>
      <c r="CJ607" s="34">
        <v>86.4</v>
      </c>
      <c r="CK607" s="34">
        <v>11.9</v>
      </c>
      <c r="CL607" s="34">
        <v>49.1</v>
      </c>
      <c r="CM607" s="34">
        <v>12.3</v>
      </c>
      <c r="CN607" s="34">
        <v>2.84</v>
      </c>
      <c r="CO607" s="34">
        <v>12.3</v>
      </c>
      <c r="CP607" s="34">
        <v>2.1</v>
      </c>
      <c r="CQ607" s="34">
        <v>12.3</v>
      </c>
      <c r="CR607" s="34">
        <v>2.5</v>
      </c>
      <c r="CS607" s="34">
        <v>7.1</v>
      </c>
      <c r="CT607" s="34">
        <v>1.05</v>
      </c>
      <c r="CU607" s="34">
        <v>6.8</v>
      </c>
      <c r="CV607" s="34">
        <v>1.1399999999999999</v>
      </c>
      <c r="CW607" s="34">
        <f t="shared" ref="CW607:CW645" si="51">SUM(CI607:CV607)</f>
        <v>243.13000000000002</v>
      </c>
    </row>
    <row r="608" spans="1:101" ht="14.25" customHeight="1" x14ac:dyDescent="0.35">
      <c r="A608" s="61" t="s">
        <v>3508</v>
      </c>
      <c r="B608" s="22" t="s">
        <v>469</v>
      </c>
      <c r="C608" s="61" t="s">
        <v>2346</v>
      </c>
      <c r="D608" s="22" t="s">
        <v>1709</v>
      </c>
      <c r="F608" s="71"/>
      <c r="H608" s="22">
        <v>32.635478999999997</v>
      </c>
      <c r="I608" s="22">
        <v>-108.527063</v>
      </c>
      <c r="J608" s="22" t="s">
        <v>873</v>
      </c>
      <c r="K608" s="22" t="s">
        <v>881</v>
      </c>
      <c r="L608" s="22" t="s">
        <v>878</v>
      </c>
      <c r="M608" s="61" t="s">
        <v>636</v>
      </c>
      <c r="N608" s="61"/>
      <c r="O608" s="61"/>
      <c r="P608" s="61"/>
      <c r="Q608" s="22" t="s">
        <v>819</v>
      </c>
      <c r="W608" s="34">
        <v>61.36</v>
      </c>
      <c r="X608" s="34">
        <v>1.23</v>
      </c>
      <c r="Y608" s="34">
        <v>14.91</v>
      </c>
      <c r="Z608" s="34">
        <v>8.9499999999999993</v>
      </c>
      <c r="AA608" s="34">
        <v>0.17799999999999999</v>
      </c>
      <c r="AB608" s="34">
        <v>1.65</v>
      </c>
      <c r="AC608" s="34">
        <v>3.98</v>
      </c>
      <c r="AD608" s="34">
        <v>3.08</v>
      </c>
      <c r="AE608" s="34">
        <v>3.55</v>
      </c>
      <c r="AF608" s="34">
        <v>0.39</v>
      </c>
      <c r="AG608" s="34">
        <v>1.1200000000000001</v>
      </c>
      <c r="AO608" s="34">
        <f t="shared" si="50"/>
        <v>100.39800000000001</v>
      </c>
      <c r="AV608" s="34">
        <v>3.4</v>
      </c>
      <c r="AW608" s="34" t="s">
        <v>412</v>
      </c>
      <c r="AY608" s="34">
        <v>915</v>
      </c>
      <c r="BA608" s="34" t="s">
        <v>413</v>
      </c>
      <c r="BD608" s="34">
        <v>20</v>
      </c>
      <c r="BE608" s="34" t="s">
        <v>411</v>
      </c>
      <c r="BF608" s="34">
        <v>4</v>
      </c>
      <c r="BG608" s="34">
        <v>20</v>
      </c>
      <c r="BH608" s="34">
        <v>22</v>
      </c>
      <c r="BI608" s="34">
        <v>2</v>
      </c>
      <c r="BJ608" s="34">
        <v>15.3</v>
      </c>
      <c r="BN608" s="34" t="s">
        <v>416</v>
      </c>
      <c r="BO608" s="34">
        <v>21</v>
      </c>
      <c r="BP608" s="34" t="s">
        <v>411</v>
      </c>
      <c r="BQ608" s="34">
        <v>25</v>
      </c>
      <c r="BR608" s="34">
        <v>127</v>
      </c>
      <c r="BT608" s="34" t="s">
        <v>421</v>
      </c>
      <c r="BW608" s="34">
        <v>3</v>
      </c>
      <c r="BX608" s="34">
        <v>182</v>
      </c>
      <c r="BY608" s="34">
        <v>1.3</v>
      </c>
      <c r="CA608" s="34">
        <v>4.3</v>
      </c>
      <c r="CB608" s="34">
        <v>0.5</v>
      </c>
      <c r="CC608" s="34">
        <v>4.5</v>
      </c>
      <c r="CD608" s="34">
        <v>61</v>
      </c>
      <c r="CF608" s="34">
        <v>93</v>
      </c>
      <c r="CG608" s="34">
        <v>588</v>
      </c>
      <c r="CH608" s="34">
        <v>140</v>
      </c>
      <c r="CI608" s="34">
        <v>17.8</v>
      </c>
      <c r="CJ608" s="34">
        <v>55.2</v>
      </c>
      <c r="CK608" s="34">
        <v>9.58</v>
      </c>
      <c r="CL608" s="34">
        <v>47.2</v>
      </c>
      <c r="CM608" s="34">
        <v>15.2</v>
      </c>
      <c r="CN608" s="34">
        <v>2.59</v>
      </c>
      <c r="CO608" s="34">
        <v>16.5</v>
      </c>
      <c r="CP608" s="34">
        <v>3</v>
      </c>
      <c r="CQ608" s="34">
        <v>18.8</v>
      </c>
      <c r="CR608" s="34">
        <v>3.7</v>
      </c>
      <c r="CS608" s="34">
        <v>10.5</v>
      </c>
      <c r="CT608" s="34">
        <v>1.5</v>
      </c>
      <c r="CU608" s="34">
        <v>9.4</v>
      </c>
      <c r="CV608" s="34">
        <v>1.41</v>
      </c>
      <c r="CW608" s="34">
        <f t="shared" si="51"/>
        <v>212.38</v>
      </c>
    </row>
    <row r="609" spans="1:101" ht="14.25" customHeight="1" x14ac:dyDescent="0.35">
      <c r="A609" s="61" t="s">
        <v>3509</v>
      </c>
      <c r="B609" s="22" t="s">
        <v>469</v>
      </c>
      <c r="C609" s="61" t="s">
        <v>2346</v>
      </c>
      <c r="D609" s="22" t="s">
        <v>1709</v>
      </c>
      <c r="F609" s="71"/>
      <c r="H609" s="22">
        <v>32.635784999999998</v>
      </c>
      <c r="I609" s="22">
        <v>-108.526095</v>
      </c>
      <c r="J609" s="22" t="s">
        <v>873</v>
      </c>
      <c r="K609" s="22" t="s">
        <v>881</v>
      </c>
      <c r="L609" s="22" t="s">
        <v>878</v>
      </c>
      <c r="M609" s="61" t="s">
        <v>637</v>
      </c>
      <c r="N609" s="61"/>
      <c r="O609" s="61"/>
      <c r="P609" s="61"/>
      <c r="Q609" s="22" t="s">
        <v>819</v>
      </c>
      <c r="W609" s="34">
        <v>74.09</v>
      </c>
      <c r="X609" s="34">
        <v>0.12</v>
      </c>
      <c r="Y609" s="34">
        <v>13.64</v>
      </c>
      <c r="Z609" s="34">
        <v>1.32</v>
      </c>
      <c r="AA609" s="34">
        <v>3.4000000000000002E-2</v>
      </c>
      <c r="AB609" s="34">
        <v>0.2</v>
      </c>
      <c r="AC609" s="34">
        <v>1</v>
      </c>
      <c r="AD609" s="34">
        <v>3.17</v>
      </c>
      <c r="AE609" s="34">
        <v>5.6</v>
      </c>
      <c r="AF609" s="34">
        <v>0.05</v>
      </c>
      <c r="AG609" s="34">
        <v>0.55000000000000004</v>
      </c>
      <c r="AO609" s="34">
        <f t="shared" si="50"/>
        <v>99.774000000000001</v>
      </c>
      <c r="AV609" s="34" t="s">
        <v>421</v>
      </c>
      <c r="AW609" s="34" t="s">
        <v>412</v>
      </c>
      <c r="AY609" s="34">
        <v>398</v>
      </c>
      <c r="BA609" s="34" t="s">
        <v>413</v>
      </c>
      <c r="BD609" s="34">
        <v>28</v>
      </c>
      <c r="BE609" s="34" t="s">
        <v>411</v>
      </c>
      <c r="BF609" s="34">
        <v>4.5999999999999996</v>
      </c>
      <c r="BG609" s="34" t="s">
        <v>471</v>
      </c>
      <c r="BH609" s="34">
        <v>16</v>
      </c>
      <c r="BI609" s="34">
        <v>2</v>
      </c>
      <c r="BJ609" s="34">
        <v>3.3</v>
      </c>
      <c r="BN609" s="34" t="s">
        <v>416</v>
      </c>
      <c r="BO609" s="34">
        <v>10</v>
      </c>
      <c r="BP609" s="34" t="s">
        <v>411</v>
      </c>
      <c r="BQ609" s="34">
        <v>49</v>
      </c>
      <c r="BR609" s="34">
        <v>259</v>
      </c>
      <c r="BT609" s="34" t="s">
        <v>421</v>
      </c>
      <c r="BW609" s="34">
        <v>1</v>
      </c>
      <c r="BX609" s="34">
        <v>60</v>
      </c>
      <c r="BY609" s="34">
        <v>1.2</v>
      </c>
      <c r="CA609" s="34">
        <v>30</v>
      </c>
      <c r="CB609" s="34">
        <v>1</v>
      </c>
      <c r="CC609" s="34">
        <v>6.4</v>
      </c>
      <c r="CD609" s="34">
        <v>6</v>
      </c>
      <c r="CF609" s="34">
        <v>56</v>
      </c>
      <c r="CG609" s="34">
        <v>105</v>
      </c>
      <c r="CH609" s="34">
        <v>30</v>
      </c>
      <c r="CI609" s="34">
        <v>32.4</v>
      </c>
      <c r="CJ609" s="34">
        <v>69.2</v>
      </c>
      <c r="CK609" s="34">
        <v>8.16</v>
      </c>
      <c r="CL609" s="34">
        <v>29.6</v>
      </c>
      <c r="CM609" s="34">
        <v>7</v>
      </c>
      <c r="CN609" s="34">
        <v>0.78</v>
      </c>
      <c r="CO609" s="34">
        <v>7.3</v>
      </c>
      <c r="CP609" s="34">
        <v>1.4</v>
      </c>
      <c r="CQ609" s="34">
        <v>9.1</v>
      </c>
      <c r="CR609" s="34">
        <v>1.9</v>
      </c>
      <c r="CS609" s="34">
        <v>6.1</v>
      </c>
      <c r="CT609" s="34">
        <v>1</v>
      </c>
      <c r="CU609" s="34">
        <v>6.8</v>
      </c>
      <c r="CV609" s="34">
        <v>1.1000000000000001</v>
      </c>
      <c r="CW609" s="34">
        <f t="shared" si="51"/>
        <v>181.84</v>
      </c>
    </row>
    <row r="610" spans="1:101" ht="14.25" customHeight="1" x14ac:dyDescent="0.35">
      <c r="A610" s="61" t="s">
        <v>3510</v>
      </c>
      <c r="B610" s="22" t="s">
        <v>469</v>
      </c>
      <c r="C610" s="61" t="s">
        <v>2346</v>
      </c>
      <c r="D610" s="22" t="s">
        <v>1709</v>
      </c>
      <c r="F610" s="71"/>
      <c r="H610" s="22">
        <v>32.716929999999998</v>
      </c>
      <c r="I610" s="22">
        <v>-108.45795</v>
      </c>
      <c r="J610" s="22" t="s">
        <v>873</v>
      </c>
      <c r="K610" s="22" t="s">
        <v>881</v>
      </c>
      <c r="L610" s="22" t="s">
        <v>878</v>
      </c>
      <c r="M610" s="61" t="s">
        <v>469</v>
      </c>
      <c r="N610" s="61"/>
      <c r="O610" s="61"/>
      <c r="P610" s="61"/>
      <c r="Q610" s="22" t="s">
        <v>819</v>
      </c>
      <c r="W610" s="34">
        <v>63.45</v>
      </c>
      <c r="X610" s="34">
        <v>0.45</v>
      </c>
      <c r="Y610" s="34">
        <v>17.32</v>
      </c>
      <c r="Z610" s="34">
        <v>2.88</v>
      </c>
      <c r="AA610" s="34">
        <v>2.4E-2</v>
      </c>
      <c r="AB610" s="34">
        <v>0.23</v>
      </c>
      <c r="AC610" s="34">
        <v>0.18</v>
      </c>
      <c r="AD610" s="34">
        <v>0.08</v>
      </c>
      <c r="AE610" s="34">
        <v>14.55</v>
      </c>
      <c r="AF610" s="34">
        <v>0.12</v>
      </c>
      <c r="AG610" s="34">
        <v>1.04</v>
      </c>
      <c r="AO610" s="34">
        <f t="shared" si="50"/>
        <v>100.32400000000001</v>
      </c>
      <c r="AV610" s="34">
        <v>1.6</v>
      </c>
      <c r="AW610" s="34">
        <v>7</v>
      </c>
      <c r="AY610" s="34">
        <v>1700</v>
      </c>
      <c r="BA610" s="34" t="s">
        <v>413</v>
      </c>
      <c r="BD610" s="34">
        <v>19</v>
      </c>
      <c r="BE610" s="34" t="s">
        <v>411</v>
      </c>
      <c r="BF610" s="34">
        <v>1.1000000000000001</v>
      </c>
      <c r="BG610" s="34" t="s">
        <v>471</v>
      </c>
      <c r="BH610" s="34">
        <v>10</v>
      </c>
      <c r="BI610" s="34">
        <v>1</v>
      </c>
      <c r="BJ610" s="34">
        <v>7.6</v>
      </c>
      <c r="BN610" s="34" t="s">
        <v>416</v>
      </c>
      <c r="BO610" s="34">
        <v>8</v>
      </c>
      <c r="BP610" s="34" t="s">
        <v>411</v>
      </c>
      <c r="BQ610" s="34">
        <v>6</v>
      </c>
      <c r="BR610" s="34">
        <v>373</v>
      </c>
      <c r="BT610" s="34">
        <v>0.9</v>
      </c>
      <c r="BW610" s="34" t="s">
        <v>420</v>
      </c>
      <c r="BX610" s="34">
        <v>23</v>
      </c>
      <c r="BY610" s="34">
        <v>0.4</v>
      </c>
      <c r="CA610" s="34">
        <v>25.1</v>
      </c>
      <c r="CB610" s="34">
        <v>1.4</v>
      </c>
      <c r="CC610" s="34">
        <v>3.6</v>
      </c>
      <c r="CD610" s="34">
        <v>29</v>
      </c>
      <c r="CF610" s="34">
        <v>50</v>
      </c>
      <c r="CG610" s="34">
        <v>299</v>
      </c>
      <c r="CH610" s="34" t="s">
        <v>472</v>
      </c>
      <c r="CI610" s="34">
        <v>51.2</v>
      </c>
      <c r="CJ610" s="34">
        <v>131</v>
      </c>
      <c r="CK610" s="34">
        <v>14.2</v>
      </c>
      <c r="CL610" s="34">
        <v>54.9</v>
      </c>
      <c r="CM610" s="34">
        <v>13.3</v>
      </c>
      <c r="CN610" s="34">
        <v>2.68</v>
      </c>
      <c r="CO610" s="34">
        <v>12.9</v>
      </c>
      <c r="CP610" s="34">
        <v>2</v>
      </c>
      <c r="CQ610" s="34">
        <v>10.8</v>
      </c>
      <c r="CR610" s="34">
        <v>2</v>
      </c>
      <c r="CS610" s="34">
        <v>5.5</v>
      </c>
      <c r="CT610" s="34">
        <v>0.77</v>
      </c>
      <c r="CU610" s="34">
        <v>4.8</v>
      </c>
      <c r="CV610" s="34">
        <v>0.71</v>
      </c>
      <c r="CW610" s="34">
        <f t="shared" si="51"/>
        <v>306.75999999999993</v>
      </c>
    </row>
    <row r="611" spans="1:101" ht="14.25" customHeight="1" x14ac:dyDescent="0.35">
      <c r="A611" s="61" t="s">
        <v>3511</v>
      </c>
      <c r="B611" s="22" t="s">
        <v>469</v>
      </c>
      <c r="C611" s="61" t="s">
        <v>2346</v>
      </c>
      <c r="D611" s="22" t="s">
        <v>1709</v>
      </c>
      <c r="F611" s="71"/>
      <c r="H611" s="22">
        <v>32.716929999999998</v>
      </c>
      <c r="I611" s="22">
        <v>-108.45795</v>
      </c>
      <c r="J611" s="22" t="s">
        <v>873</v>
      </c>
      <c r="K611" s="22" t="s">
        <v>881</v>
      </c>
      <c r="L611" s="22" t="s">
        <v>878</v>
      </c>
      <c r="M611" s="61" t="s">
        <v>469</v>
      </c>
      <c r="N611" s="61"/>
      <c r="O611" s="61"/>
      <c r="P611" s="61"/>
      <c r="Q611" s="22" t="s">
        <v>819</v>
      </c>
      <c r="W611" s="34">
        <v>69.78</v>
      </c>
      <c r="X611" s="34">
        <v>0.43</v>
      </c>
      <c r="Y611" s="34">
        <v>13.4</v>
      </c>
      <c r="Z611" s="34">
        <v>3.24</v>
      </c>
      <c r="AA611" s="34">
        <v>2.5000000000000001E-2</v>
      </c>
      <c r="AB611" s="34">
        <v>0.6</v>
      </c>
      <c r="AC611" s="34">
        <v>0.17</v>
      </c>
      <c r="AD611" s="34">
        <v>0.04</v>
      </c>
      <c r="AE611" s="34">
        <v>11.23</v>
      </c>
      <c r="AF611" s="34">
        <v>0.11</v>
      </c>
      <c r="AG611" s="34">
        <v>0.57999999999999996</v>
      </c>
      <c r="AO611" s="34">
        <f t="shared" si="50"/>
        <v>99.605000000000018</v>
      </c>
      <c r="AV611" s="34">
        <v>1.4</v>
      </c>
      <c r="AW611" s="34" t="s">
        <v>412</v>
      </c>
      <c r="AY611" s="34">
        <v>748</v>
      </c>
      <c r="BA611" s="34" t="s">
        <v>413</v>
      </c>
      <c r="BD611" s="34">
        <v>21</v>
      </c>
      <c r="BE611" s="34" t="s">
        <v>411</v>
      </c>
      <c r="BF611" s="34">
        <v>0.7</v>
      </c>
      <c r="BG611" s="34">
        <v>10</v>
      </c>
      <c r="BH611" s="34">
        <v>9</v>
      </c>
      <c r="BI611" s="34">
        <v>1</v>
      </c>
      <c r="BJ611" s="34">
        <v>6.5</v>
      </c>
      <c r="BN611" s="34">
        <v>10</v>
      </c>
      <c r="BO611" s="34">
        <v>7</v>
      </c>
      <c r="BP611" s="34">
        <v>40</v>
      </c>
      <c r="BQ611" s="34" t="s">
        <v>412</v>
      </c>
      <c r="BR611" s="34">
        <v>254</v>
      </c>
      <c r="BT611" s="34" t="s">
        <v>421</v>
      </c>
      <c r="BW611" s="34" t="s">
        <v>420</v>
      </c>
      <c r="BX611" s="34">
        <v>14</v>
      </c>
      <c r="BY611" s="34">
        <v>0.6</v>
      </c>
      <c r="CA611" s="34">
        <v>21.7</v>
      </c>
      <c r="CB611" s="34">
        <v>1</v>
      </c>
      <c r="CC611" s="34">
        <v>2.9</v>
      </c>
      <c r="CD611" s="34">
        <v>20</v>
      </c>
      <c r="CF611" s="34">
        <v>35</v>
      </c>
      <c r="CG611" s="34">
        <v>257</v>
      </c>
      <c r="CH611" s="34" t="s">
        <v>472</v>
      </c>
      <c r="CI611" s="34">
        <v>5.9</v>
      </c>
      <c r="CJ611" s="34">
        <v>14</v>
      </c>
      <c r="CK611" s="34">
        <v>2.2999999999999998</v>
      </c>
      <c r="CL611" s="34">
        <v>11.8</v>
      </c>
      <c r="CM611" s="34">
        <v>5.2</v>
      </c>
      <c r="CN611" s="34">
        <v>1.17</v>
      </c>
      <c r="CO611" s="34">
        <v>6.8</v>
      </c>
      <c r="CP611" s="34">
        <v>1.2</v>
      </c>
      <c r="CQ611" s="34">
        <v>7.3</v>
      </c>
      <c r="CR611" s="34">
        <v>1.4</v>
      </c>
      <c r="CS611" s="34">
        <v>4</v>
      </c>
      <c r="CT611" s="34">
        <v>0.55000000000000004</v>
      </c>
      <c r="CU611" s="34">
        <v>3.4</v>
      </c>
      <c r="CV611" s="34">
        <v>0.5</v>
      </c>
      <c r="CW611" s="34">
        <f t="shared" si="51"/>
        <v>65.52</v>
      </c>
    </row>
    <row r="612" spans="1:101" ht="14.25" customHeight="1" x14ac:dyDescent="0.35">
      <c r="A612" s="61" t="s">
        <v>638</v>
      </c>
      <c r="B612" s="22" t="s">
        <v>469</v>
      </c>
      <c r="C612" s="61" t="s">
        <v>2346</v>
      </c>
      <c r="D612" s="22" t="s">
        <v>1709</v>
      </c>
      <c r="F612" s="71"/>
      <c r="H612" s="22">
        <v>32.717094199999998</v>
      </c>
      <c r="I612" s="22">
        <v>-108.4581378</v>
      </c>
      <c r="J612" s="22" t="s">
        <v>873</v>
      </c>
      <c r="K612" s="22" t="s">
        <v>881</v>
      </c>
      <c r="L612" s="22" t="s">
        <v>878</v>
      </c>
      <c r="M612" s="61" t="s">
        <v>469</v>
      </c>
      <c r="N612" s="61"/>
      <c r="O612" s="61"/>
      <c r="P612" s="61"/>
      <c r="Q612" s="22" t="s">
        <v>819</v>
      </c>
      <c r="W612" s="34">
        <v>60.3</v>
      </c>
      <c r="X612" s="34">
        <v>0.63</v>
      </c>
      <c r="Y612" s="34">
        <v>17.73</v>
      </c>
      <c r="Z612" s="34">
        <v>3.57</v>
      </c>
      <c r="AA612" s="34">
        <v>4.2999999999999997E-2</v>
      </c>
      <c r="AB612" s="34">
        <v>1.6</v>
      </c>
      <c r="AC612" s="34">
        <v>0.23</v>
      </c>
      <c r="AD612" s="34">
        <v>0.06</v>
      </c>
      <c r="AE612" s="34">
        <v>14.05</v>
      </c>
      <c r="AF612" s="34">
        <v>0.15</v>
      </c>
      <c r="AG612" s="34">
        <v>1.34</v>
      </c>
      <c r="AO612" s="34">
        <f t="shared" si="50"/>
        <v>99.703000000000003</v>
      </c>
      <c r="AV612" s="34">
        <v>1.5</v>
      </c>
      <c r="AW612" s="34" t="s">
        <v>412</v>
      </c>
      <c r="AY612" s="34">
        <v>1700</v>
      </c>
      <c r="BA612" s="34" t="s">
        <v>413</v>
      </c>
      <c r="BD612" s="34">
        <v>21</v>
      </c>
      <c r="BE612" s="34">
        <v>50</v>
      </c>
      <c r="BF612" s="34">
        <v>1.2</v>
      </c>
      <c r="BG612" s="34" t="s">
        <v>471</v>
      </c>
      <c r="BH612" s="34">
        <v>15</v>
      </c>
      <c r="BI612" s="34">
        <v>1</v>
      </c>
      <c r="BJ612" s="34">
        <v>7.7</v>
      </c>
      <c r="BN612" s="34" t="s">
        <v>416</v>
      </c>
      <c r="BO612" s="34">
        <v>8</v>
      </c>
      <c r="BP612" s="34" t="s">
        <v>411</v>
      </c>
      <c r="BQ612" s="34">
        <v>6</v>
      </c>
      <c r="BR612" s="34">
        <v>349</v>
      </c>
      <c r="BT612" s="34" t="s">
        <v>421</v>
      </c>
      <c r="BW612" s="34" t="s">
        <v>420</v>
      </c>
      <c r="BX612" s="34">
        <v>26</v>
      </c>
      <c r="BY612" s="34">
        <v>0.6</v>
      </c>
      <c r="CA612" s="34">
        <v>18.100000000000001</v>
      </c>
      <c r="CB612" s="34">
        <v>1.5</v>
      </c>
      <c r="CC612" s="34">
        <v>3.8</v>
      </c>
      <c r="CD612" s="34">
        <v>49</v>
      </c>
      <c r="CF612" s="34">
        <v>43</v>
      </c>
      <c r="CG612" s="34">
        <v>300</v>
      </c>
      <c r="CH612" s="34">
        <v>50</v>
      </c>
      <c r="CI612" s="34">
        <v>22.4</v>
      </c>
      <c r="CJ612" s="34">
        <v>50.4</v>
      </c>
      <c r="CK612" s="34">
        <v>6.78</v>
      </c>
      <c r="CL612" s="34">
        <v>28.1</v>
      </c>
      <c r="CM612" s="34">
        <v>7.1</v>
      </c>
      <c r="CN612" s="34">
        <v>1.69</v>
      </c>
      <c r="CO612" s="34">
        <v>7.4</v>
      </c>
      <c r="CP612" s="34">
        <v>1.4</v>
      </c>
      <c r="CQ612" s="34">
        <v>8.3000000000000007</v>
      </c>
      <c r="CR612" s="34">
        <v>1.7</v>
      </c>
      <c r="CS612" s="34">
        <v>4.8</v>
      </c>
      <c r="CT612" s="34">
        <v>0.7</v>
      </c>
      <c r="CU612" s="34">
        <v>4.4000000000000004</v>
      </c>
      <c r="CV612" s="34">
        <v>0.66</v>
      </c>
      <c r="CW612" s="34">
        <f t="shared" si="51"/>
        <v>145.83000000000001</v>
      </c>
    </row>
    <row r="613" spans="1:101" ht="14.25" customHeight="1" x14ac:dyDescent="0.35">
      <c r="A613" s="61" t="s">
        <v>639</v>
      </c>
      <c r="B613" s="22" t="s">
        <v>469</v>
      </c>
      <c r="C613" s="61" t="s">
        <v>2346</v>
      </c>
      <c r="D613" s="22" t="s">
        <v>1709</v>
      </c>
      <c r="F613" s="71"/>
      <c r="H613" s="22">
        <v>32.717089999999999</v>
      </c>
      <c r="I613" s="22">
        <v>-108.45794600000001</v>
      </c>
      <c r="J613" s="22" t="s">
        <v>873</v>
      </c>
      <c r="K613" s="22" t="s">
        <v>881</v>
      </c>
      <c r="L613" s="22" t="s">
        <v>878</v>
      </c>
      <c r="M613" s="61" t="s">
        <v>469</v>
      </c>
      <c r="N613" s="61"/>
      <c r="O613" s="61"/>
      <c r="P613" s="61"/>
      <c r="Q613" s="22" t="s">
        <v>819</v>
      </c>
      <c r="W613" s="34">
        <v>73.61</v>
      </c>
      <c r="X613" s="34">
        <v>0.44</v>
      </c>
      <c r="Y613" s="34">
        <v>12.31</v>
      </c>
      <c r="Z613" s="34">
        <v>2.16</v>
      </c>
      <c r="AA613" s="34">
        <v>2.7E-2</v>
      </c>
      <c r="AB613" s="34">
        <v>0.76</v>
      </c>
      <c r="AC613" s="34">
        <v>0.19</v>
      </c>
      <c r="AD613" s="34">
        <v>0.04</v>
      </c>
      <c r="AE613" s="34">
        <v>9.9499999999999993</v>
      </c>
      <c r="AF613" s="34">
        <v>0.11</v>
      </c>
      <c r="AG613" s="34">
        <v>0.9</v>
      </c>
      <c r="AO613" s="34">
        <f t="shared" si="50"/>
        <v>100.49700000000001</v>
      </c>
      <c r="AV613" s="34">
        <v>1.4</v>
      </c>
      <c r="AW613" s="34" t="s">
        <v>412</v>
      </c>
      <c r="AY613" s="34">
        <v>797</v>
      </c>
      <c r="BA613" s="34" t="s">
        <v>413</v>
      </c>
      <c r="BD613" s="34">
        <v>26</v>
      </c>
      <c r="BE613" s="34" t="s">
        <v>411</v>
      </c>
      <c r="BF613" s="34">
        <v>0.7</v>
      </c>
      <c r="BG613" s="34">
        <v>30</v>
      </c>
      <c r="BH613" s="34">
        <v>10</v>
      </c>
      <c r="BI613" s="34">
        <v>1</v>
      </c>
      <c r="BJ613" s="34">
        <v>7.4</v>
      </c>
      <c r="BN613" s="34" t="s">
        <v>416</v>
      </c>
      <c r="BO613" s="34">
        <v>7</v>
      </c>
      <c r="BP613" s="34" t="s">
        <v>411</v>
      </c>
      <c r="BQ613" s="34">
        <v>6</v>
      </c>
      <c r="BR613" s="34">
        <v>230</v>
      </c>
      <c r="BT613" s="34" t="s">
        <v>421</v>
      </c>
      <c r="BW613" s="34" t="s">
        <v>420</v>
      </c>
      <c r="BX613" s="34">
        <v>16</v>
      </c>
      <c r="BY613" s="34">
        <v>0.8</v>
      </c>
      <c r="CA613" s="34">
        <v>25</v>
      </c>
      <c r="CB613" s="34">
        <v>0.9</v>
      </c>
      <c r="CC613" s="34">
        <v>3.5</v>
      </c>
      <c r="CD613" s="34">
        <v>23</v>
      </c>
      <c r="CF613" s="34">
        <v>67</v>
      </c>
      <c r="CG613" s="34">
        <v>289</v>
      </c>
      <c r="CH613" s="34" t="s">
        <v>472</v>
      </c>
      <c r="CI613" s="34">
        <v>94.9</v>
      </c>
      <c r="CJ613" s="34">
        <v>205</v>
      </c>
      <c r="CK613" s="34">
        <v>24.6</v>
      </c>
      <c r="CL613" s="34">
        <v>91.2</v>
      </c>
      <c r="CM613" s="34">
        <v>18.8</v>
      </c>
      <c r="CN613" s="34">
        <v>3.27</v>
      </c>
      <c r="CO613" s="34">
        <v>17.7</v>
      </c>
      <c r="CP613" s="34">
        <v>2.6</v>
      </c>
      <c r="CQ613" s="34">
        <v>14.4</v>
      </c>
      <c r="CR613" s="34">
        <v>2.6</v>
      </c>
      <c r="CS613" s="34">
        <v>7</v>
      </c>
      <c r="CT613" s="34">
        <v>0.93</v>
      </c>
      <c r="CU613" s="34">
        <v>5.4</v>
      </c>
      <c r="CV613" s="34">
        <v>0.79</v>
      </c>
      <c r="CW613" s="34">
        <f t="shared" si="51"/>
        <v>489.19</v>
      </c>
    </row>
    <row r="614" spans="1:101" ht="14.25" customHeight="1" x14ac:dyDescent="0.35">
      <c r="A614" s="61" t="s">
        <v>640</v>
      </c>
      <c r="B614" s="22" t="s">
        <v>469</v>
      </c>
      <c r="C614" s="61" t="s">
        <v>2346</v>
      </c>
      <c r="D614" s="22" t="s">
        <v>1709</v>
      </c>
      <c r="F614" s="71"/>
      <c r="H614" s="22">
        <v>32.717094199999998</v>
      </c>
      <c r="I614" s="22">
        <v>-108.4581378</v>
      </c>
      <c r="J614" s="22" t="s">
        <v>873</v>
      </c>
      <c r="K614" s="22" t="s">
        <v>881</v>
      </c>
      <c r="L614" s="22" t="s">
        <v>878</v>
      </c>
      <c r="M614" s="61" t="s">
        <v>469</v>
      </c>
      <c r="N614" s="61"/>
      <c r="O614" s="61"/>
      <c r="P614" s="61"/>
      <c r="Q614" s="22" t="s">
        <v>819</v>
      </c>
      <c r="W614" s="34">
        <v>60.38</v>
      </c>
      <c r="X614" s="34">
        <v>1.32</v>
      </c>
      <c r="Y614" s="34">
        <v>15.96</v>
      </c>
      <c r="Z614" s="34">
        <v>6</v>
      </c>
      <c r="AA614" s="34">
        <v>0.10299999999999999</v>
      </c>
      <c r="AB614" s="34">
        <v>3.29</v>
      </c>
      <c r="AC614" s="34">
        <v>0.55000000000000004</v>
      </c>
      <c r="AD614" s="34">
        <v>2.4700000000000002</v>
      </c>
      <c r="AE614" s="34">
        <v>7.11</v>
      </c>
      <c r="AF614" s="34">
        <v>0.34</v>
      </c>
      <c r="AG614" s="34">
        <v>2.56</v>
      </c>
      <c r="AO614" s="34">
        <f t="shared" si="50"/>
        <v>100.083</v>
      </c>
      <c r="AV614" s="34">
        <v>3.5</v>
      </c>
      <c r="AW614" s="34" t="s">
        <v>412</v>
      </c>
      <c r="AY614" s="34">
        <v>628</v>
      </c>
      <c r="BA614" s="34">
        <v>0.7</v>
      </c>
      <c r="BD614" s="34">
        <v>25</v>
      </c>
      <c r="BE614" s="34" t="s">
        <v>411</v>
      </c>
      <c r="BF614" s="34">
        <v>0.5</v>
      </c>
      <c r="BG614" s="34">
        <v>30</v>
      </c>
      <c r="BH614" s="34">
        <v>18</v>
      </c>
      <c r="BI614" s="34" t="s">
        <v>420</v>
      </c>
      <c r="BJ614" s="34">
        <v>14.9</v>
      </c>
      <c r="BN614" s="34">
        <v>3</v>
      </c>
      <c r="BO614" s="34">
        <v>16</v>
      </c>
      <c r="BP614" s="34" t="s">
        <v>411</v>
      </c>
      <c r="BQ614" s="34" t="s">
        <v>412</v>
      </c>
      <c r="BR614" s="34">
        <v>152</v>
      </c>
      <c r="BT614" s="34" t="s">
        <v>421</v>
      </c>
      <c r="BW614" s="34">
        <v>1</v>
      </c>
      <c r="BX614" s="34">
        <v>30</v>
      </c>
      <c r="BY614" s="34">
        <v>1.1000000000000001</v>
      </c>
      <c r="CA614" s="34">
        <v>7.5</v>
      </c>
      <c r="CB614" s="34">
        <v>0.6</v>
      </c>
      <c r="CC614" s="34">
        <v>4.0999999999999996</v>
      </c>
      <c r="CD614" s="34">
        <v>55</v>
      </c>
      <c r="CF614" s="34">
        <v>36</v>
      </c>
      <c r="CG614" s="34">
        <v>630</v>
      </c>
      <c r="CH614" s="34">
        <v>110</v>
      </c>
      <c r="CI614" s="34">
        <v>38.200000000000003</v>
      </c>
      <c r="CJ614" s="34">
        <v>90.8</v>
      </c>
      <c r="CK614" s="34">
        <v>11</v>
      </c>
      <c r="CL614" s="34">
        <v>40.799999999999997</v>
      </c>
      <c r="CM614" s="34">
        <v>8.6</v>
      </c>
      <c r="CN614" s="34">
        <v>1.84</v>
      </c>
      <c r="CO614" s="34">
        <v>8</v>
      </c>
      <c r="CP614" s="34">
        <v>1.2</v>
      </c>
      <c r="CQ614" s="34">
        <v>7.2</v>
      </c>
      <c r="CR614" s="34">
        <v>1.4</v>
      </c>
      <c r="CS614" s="34">
        <v>4.2</v>
      </c>
      <c r="CT614" s="34">
        <v>0.63</v>
      </c>
      <c r="CU614" s="34">
        <v>4.2</v>
      </c>
      <c r="CV614" s="34">
        <v>0.67</v>
      </c>
      <c r="CW614" s="34">
        <f t="shared" si="51"/>
        <v>218.73999999999995</v>
      </c>
    </row>
    <row r="615" spans="1:101" ht="14.25" customHeight="1" x14ac:dyDescent="0.35">
      <c r="A615" s="61" t="s">
        <v>641</v>
      </c>
      <c r="B615" s="22" t="s">
        <v>469</v>
      </c>
      <c r="C615" s="61" t="s">
        <v>2346</v>
      </c>
      <c r="D615" s="22" t="s">
        <v>1709</v>
      </c>
      <c r="F615" s="71"/>
      <c r="H615" s="22">
        <v>32.716928000000003</v>
      </c>
      <c r="I615" s="22">
        <v>-108.45793999999999</v>
      </c>
      <c r="J615" s="22" t="s">
        <v>873</v>
      </c>
      <c r="K615" s="22" t="s">
        <v>881</v>
      </c>
      <c r="L615" s="22" t="s">
        <v>878</v>
      </c>
      <c r="M615" s="61" t="s">
        <v>642</v>
      </c>
      <c r="N615" s="61"/>
      <c r="O615" s="61"/>
      <c r="P615" s="61"/>
      <c r="Q615" s="22" t="s">
        <v>819</v>
      </c>
      <c r="W615" s="34">
        <v>58.06</v>
      </c>
      <c r="X615" s="34">
        <v>1.21</v>
      </c>
      <c r="Y615" s="34">
        <v>17.559999999999999</v>
      </c>
      <c r="Z615" s="34">
        <v>7.22</v>
      </c>
      <c r="AA615" s="34">
        <v>0.112</v>
      </c>
      <c r="AB615" s="34">
        <v>2.3199999999999998</v>
      </c>
      <c r="AC615" s="34">
        <v>1.5</v>
      </c>
      <c r="AD615" s="34">
        <v>3.32</v>
      </c>
      <c r="AE615" s="34">
        <v>4.62</v>
      </c>
      <c r="AF615" s="34">
        <v>0.31</v>
      </c>
      <c r="AG615" s="34">
        <v>3.77</v>
      </c>
      <c r="AO615" s="34">
        <f t="shared" si="50"/>
        <v>100.00199999999998</v>
      </c>
      <c r="AV615" s="34">
        <v>3.1</v>
      </c>
      <c r="AW615" s="34" t="s">
        <v>412</v>
      </c>
      <c r="AY615" s="34">
        <v>2180</v>
      </c>
      <c r="BA615" s="34">
        <v>0.5</v>
      </c>
      <c r="BD615" s="34">
        <v>24</v>
      </c>
      <c r="BE615" s="34" t="s">
        <v>411</v>
      </c>
      <c r="BF615" s="34">
        <v>2.4</v>
      </c>
      <c r="BG615" s="34">
        <v>10</v>
      </c>
      <c r="BH615" s="34">
        <v>24</v>
      </c>
      <c r="BI615" s="34">
        <v>2</v>
      </c>
      <c r="BJ615" s="34">
        <v>14.6</v>
      </c>
      <c r="BN615" s="34" t="s">
        <v>416</v>
      </c>
      <c r="BO615" s="34">
        <v>17</v>
      </c>
      <c r="BP615" s="34" t="s">
        <v>411</v>
      </c>
      <c r="BQ615" s="34">
        <v>15</v>
      </c>
      <c r="BR615" s="34">
        <v>145</v>
      </c>
      <c r="BT615" s="34" t="s">
        <v>421</v>
      </c>
      <c r="BW615" s="34">
        <v>1</v>
      </c>
      <c r="BX615" s="34">
        <v>258</v>
      </c>
      <c r="BY615" s="34">
        <v>1</v>
      </c>
      <c r="CA615" s="34">
        <v>9.1999999999999993</v>
      </c>
      <c r="CB615" s="34">
        <v>0.5</v>
      </c>
      <c r="CC615" s="34">
        <v>3.6</v>
      </c>
      <c r="CD615" s="34">
        <v>76</v>
      </c>
      <c r="CF615" s="34">
        <v>55</v>
      </c>
      <c r="CG615" s="34">
        <v>614</v>
      </c>
      <c r="CH615" s="34">
        <v>90</v>
      </c>
      <c r="CI615" s="34">
        <v>53.2</v>
      </c>
      <c r="CJ615" s="34">
        <v>122</v>
      </c>
      <c r="CK615" s="34">
        <v>15.4</v>
      </c>
      <c r="CL615" s="34">
        <v>58.1</v>
      </c>
      <c r="CM615" s="34">
        <v>11.9</v>
      </c>
      <c r="CN615" s="34">
        <v>2.86</v>
      </c>
      <c r="CO615" s="34">
        <v>11</v>
      </c>
      <c r="CP615" s="34">
        <v>1.8</v>
      </c>
      <c r="CQ615" s="34">
        <v>10.3</v>
      </c>
      <c r="CR615" s="34">
        <v>2.1</v>
      </c>
      <c r="CS615" s="34">
        <v>6.2</v>
      </c>
      <c r="CT615" s="34">
        <v>0.93</v>
      </c>
      <c r="CU615" s="34">
        <v>5.7</v>
      </c>
      <c r="CV615" s="34">
        <v>0.87</v>
      </c>
      <c r="CW615" s="34">
        <f t="shared" si="51"/>
        <v>302.36</v>
      </c>
    </row>
    <row r="616" spans="1:101" ht="14.25" customHeight="1" x14ac:dyDescent="0.35">
      <c r="A616" s="61" t="s">
        <v>643</v>
      </c>
      <c r="B616" s="22" t="s">
        <v>469</v>
      </c>
      <c r="C616" s="61" t="s">
        <v>2346</v>
      </c>
      <c r="D616" s="22" t="s">
        <v>1709</v>
      </c>
      <c r="F616" s="71"/>
      <c r="H616" s="22">
        <v>32.717162000000002</v>
      </c>
      <c r="I616" s="22">
        <v>-108.45792299999999</v>
      </c>
      <c r="J616" s="22" t="s">
        <v>873</v>
      </c>
      <c r="K616" s="22" t="s">
        <v>881</v>
      </c>
      <c r="L616" s="22" t="s">
        <v>878</v>
      </c>
      <c r="M616" s="61" t="s">
        <v>642</v>
      </c>
      <c r="N616" s="61"/>
      <c r="O616" s="61"/>
      <c r="P616" s="61"/>
      <c r="Q616" s="22" t="s">
        <v>819</v>
      </c>
      <c r="W616" s="34">
        <v>63.22</v>
      </c>
      <c r="X616" s="34">
        <v>0.69</v>
      </c>
      <c r="Y616" s="34">
        <v>18.23</v>
      </c>
      <c r="Z616" s="34">
        <v>4.5</v>
      </c>
      <c r="AA616" s="34">
        <v>7.0000000000000007E-2</v>
      </c>
      <c r="AB616" s="34">
        <v>1.22</v>
      </c>
      <c r="AC616" s="34">
        <v>2.82</v>
      </c>
      <c r="AD616" s="34">
        <v>4.59</v>
      </c>
      <c r="AE616" s="34">
        <v>3.77</v>
      </c>
      <c r="AF616" s="34">
        <v>0.19</v>
      </c>
      <c r="AG616" s="34">
        <v>1.08</v>
      </c>
      <c r="AO616" s="34">
        <f t="shared" si="50"/>
        <v>100.37999999999998</v>
      </c>
      <c r="AV616" s="34">
        <v>2.2999999999999998</v>
      </c>
      <c r="AW616" s="34" t="s">
        <v>412</v>
      </c>
      <c r="AY616" s="34">
        <v>1630</v>
      </c>
      <c r="BA616" s="34" t="s">
        <v>413</v>
      </c>
      <c r="BD616" s="34">
        <v>26</v>
      </c>
      <c r="BE616" s="34" t="s">
        <v>411</v>
      </c>
      <c r="BF616" s="34">
        <v>5.2</v>
      </c>
      <c r="BG616" s="34">
        <v>10</v>
      </c>
      <c r="BH616" s="34">
        <v>23</v>
      </c>
      <c r="BI616" s="34">
        <v>2</v>
      </c>
      <c r="BJ616" s="34">
        <v>10</v>
      </c>
      <c r="BN616" s="34" t="s">
        <v>416</v>
      </c>
      <c r="BO616" s="34">
        <v>10</v>
      </c>
      <c r="BP616" s="34" t="s">
        <v>411</v>
      </c>
      <c r="BQ616" s="34">
        <v>24</v>
      </c>
      <c r="BR616" s="34">
        <v>120</v>
      </c>
      <c r="BT616" s="34" t="s">
        <v>421</v>
      </c>
      <c r="BW616" s="34" t="s">
        <v>420</v>
      </c>
      <c r="BX616" s="34">
        <v>344</v>
      </c>
      <c r="BY616" s="34">
        <v>1</v>
      </c>
      <c r="CA616" s="34">
        <v>6.6</v>
      </c>
      <c r="CB616" s="34">
        <v>0.4</v>
      </c>
      <c r="CC616" s="34">
        <v>2.4</v>
      </c>
      <c r="CD616" s="34">
        <v>39</v>
      </c>
      <c r="CF616" s="34">
        <v>36</v>
      </c>
      <c r="CG616" s="34">
        <v>410</v>
      </c>
      <c r="CH616" s="34">
        <v>70</v>
      </c>
      <c r="CI616" s="34">
        <v>49.6</v>
      </c>
      <c r="CJ616" s="34">
        <v>96</v>
      </c>
      <c r="CK616" s="34">
        <v>11.5</v>
      </c>
      <c r="CL616" s="34">
        <v>43</v>
      </c>
      <c r="CM616" s="34">
        <v>9.1</v>
      </c>
      <c r="CN616" s="34">
        <v>2.42</v>
      </c>
      <c r="CO616" s="34">
        <v>8.4</v>
      </c>
      <c r="CP616" s="34">
        <v>1.3</v>
      </c>
      <c r="CQ616" s="34">
        <v>7.3</v>
      </c>
      <c r="CR616" s="34">
        <v>1.4</v>
      </c>
      <c r="CS616" s="34">
        <v>4</v>
      </c>
      <c r="CT616" s="34">
        <v>0.56000000000000005</v>
      </c>
      <c r="CU616" s="34">
        <v>3.5</v>
      </c>
      <c r="CV616" s="34">
        <v>0.52</v>
      </c>
      <c r="CW616" s="34">
        <f t="shared" si="51"/>
        <v>238.60000000000002</v>
      </c>
    </row>
    <row r="617" spans="1:101" ht="14.25" customHeight="1" x14ac:dyDescent="0.35">
      <c r="A617" s="61" t="s">
        <v>644</v>
      </c>
      <c r="B617" s="22" t="s">
        <v>469</v>
      </c>
      <c r="C617" s="61" t="s">
        <v>2346</v>
      </c>
      <c r="D617" s="22" t="s">
        <v>1709</v>
      </c>
      <c r="F617" s="71"/>
      <c r="H617" s="22">
        <v>32.712527999999999</v>
      </c>
      <c r="I617" s="22">
        <v>-108.473277</v>
      </c>
      <c r="J617" s="22" t="s">
        <v>873</v>
      </c>
      <c r="K617" s="22" t="s">
        <v>881</v>
      </c>
      <c r="L617" s="22" t="s">
        <v>878</v>
      </c>
      <c r="M617" s="61" t="s">
        <v>469</v>
      </c>
      <c r="N617" s="61"/>
      <c r="O617" s="61"/>
      <c r="P617" s="61"/>
      <c r="Q617" s="22" t="s">
        <v>819</v>
      </c>
      <c r="W617" s="34">
        <v>73.06</v>
      </c>
      <c r="X617" s="34">
        <v>0.42</v>
      </c>
      <c r="Y617" s="34">
        <v>13.44</v>
      </c>
      <c r="Z617" s="34">
        <v>2.44</v>
      </c>
      <c r="AA617" s="34">
        <v>0.03</v>
      </c>
      <c r="AB617" s="34">
        <v>0.56000000000000005</v>
      </c>
      <c r="AC617" s="34">
        <v>0.3</v>
      </c>
      <c r="AD617" s="34">
        <v>2.19</v>
      </c>
      <c r="AE617" s="34">
        <v>6</v>
      </c>
      <c r="AF617" s="34">
        <v>0.12</v>
      </c>
      <c r="AG617" s="34">
        <v>1.58</v>
      </c>
      <c r="AO617" s="34">
        <f t="shared" si="50"/>
        <v>100.14</v>
      </c>
      <c r="AV617" s="34">
        <v>1.3</v>
      </c>
      <c r="AW617" s="34" t="s">
        <v>412</v>
      </c>
      <c r="AY617" s="34">
        <v>1030</v>
      </c>
      <c r="BA617" s="34" t="s">
        <v>413</v>
      </c>
      <c r="BD617" s="34">
        <v>48</v>
      </c>
      <c r="BE617" s="34" t="s">
        <v>411</v>
      </c>
      <c r="BF617" s="34">
        <v>2.4</v>
      </c>
      <c r="BG617" s="34" t="s">
        <v>471</v>
      </c>
      <c r="BH617" s="34">
        <v>15</v>
      </c>
      <c r="BI617" s="34">
        <v>1</v>
      </c>
      <c r="BJ617" s="34">
        <v>6.1</v>
      </c>
      <c r="BN617" s="34" t="s">
        <v>416</v>
      </c>
      <c r="BO617" s="34">
        <v>5</v>
      </c>
      <c r="BP617" s="34" t="s">
        <v>411</v>
      </c>
      <c r="BQ617" s="34">
        <v>20</v>
      </c>
      <c r="BR617" s="34">
        <v>166</v>
      </c>
      <c r="BT617" s="34" t="s">
        <v>421</v>
      </c>
      <c r="BW617" s="34" t="s">
        <v>420</v>
      </c>
      <c r="BX617" s="34">
        <v>86</v>
      </c>
      <c r="BY617" s="34">
        <v>1.3</v>
      </c>
      <c r="CA617" s="34">
        <v>22.3</v>
      </c>
      <c r="CB617" s="34">
        <v>0.7</v>
      </c>
      <c r="CC617" s="34">
        <v>2.9</v>
      </c>
      <c r="CD617" s="34">
        <v>29</v>
      </c>
      <c r="CF617" s="34">
        <v>32</v>
      </c>
      <c r="CG617" s="34">
        <v>258</v>
      </c>
      <c r="CH617" s="34">
        <v>30</v>
      </c>
      <c r="CI617" s="34">
        <v>53.3</v>
      </c>
      <c r="CJ617" s="34">
        <v>128</v>
      </c>
      <c r="CK617" s="34">
        <v>14.1</v>
      </c>
      <c r="CL617" s="34">
        <v>52.1</v>
      </c>
      <c r="CM617" s="34">
        <v>11.5</v>
      </c>
      <c r="CN617" s="34">
        <v>1.79</v>
      </c>
      <c r="CO617" s="34">
        <v>8.1</v>
      </c>
      <c r="CP617" s="34">
        <v>1.1000000000000001</v>
      </c>
      <c r="CQ617" s="34">
        <v>6.2</v>
      </c>
      <c r="CR617" s="34">
        <v>1.2</v>
      </c>
      <c r="CS617" s="34">
        <v>3.3</v>
      </c>
      <c r="CT617" s="34">
        <v>0.48</v>
      </c>
      <c r="CU617" s="34">
        <v>3.1</v>
      </c>
      <c r="CV617" s="34">
        <v>0.47</v>
      </c>
      <c r="CW617" s="34">
        <f t="shared" si="51"/>
        <v>284.74000000000012</v>
      </c>
    </row>
    <row r="618" spans="1:101" ht="14.25" customHeight="1" x14ac:dyDescent="0.35">
      <c r="A618" s="61" t="s">
        <v>645</v>
      </c>
      <c r="B618" s="22" t="s">
        <v>469</v>
      </c>
      <c r="C618" s="61" t="s">
        <v>2346</v>
      </c>
      <c r="D618" s="22" t="s">
        <v>1709</v>
      </c>
      <c r="F618" s="71"/>
      <c r="H618" s="22">
        <v>32.713582000000002</v>
      </c>
      <c r="I618" s="22">
        <v>-108.47618799999999</v>
      </c>
      <c r="J618" s="22" t="s">
        <v>873</v>
      </c>
      <c r="K618" s="22" t="s">
        <v>881</v>
      </c>
      <c r="L618" s="22" t="s">
        <v>878</v>
      </c>
      <c r="M618" s="61" t="s">
        <v>646</v>
      </c>
      <c r="N618" s="61"/>
      <c r="O618" s="61"/>
      <c r="P618" s="61"/>
      <c r="Q618" s="22" t="s">
        <v>819</v>
      </c>
      <c r="W618" s="34">
        <v>75.08</v>
      </c>
      <c r="X618" s="34">
        <v>0.28000000000000003</v>
      </c>
      <c r="Y618" s="34">
        <v>12.85</v>
      </c>
      <c r="Z618" s="34">
        <v>1.79</v>
      </c>
      <c r="AA618" s="34">
        <v>3.2000000000000001E-2</v>
      </c>
      <c r="AB618" s="34">
        <v>0.26</v>
      </c>
      <c r="AC618" s="34">
        <v>0.74</v>
      </c>
      <c r="AD618" s="34">
        <v>2.63</v>
      </c>
      <c r="AE618" s="34">
        <v>5.68</v>
      </c>
      <c r="AF618" s="34">
        <v>0.06</v>
      </c>
      <c r="AG618" s="34">
        <v>0.66</v>
      </c>
      <c r="AO618" s="34">
        <f t="shared" si="50"/>
        <v>100.06199999999998</v>
      </c>
      <c r="AV618" s="34">
        <v>1</v>
      </c>
      <c r="AW618" s="34" t="s">
        <v>412</v>
      </c>
      <c r="AY618" s="34">
        <v>855</v>
      </c>
      <c r="BA618" s="34">
        <v>0.6</v>
      </c>
      <c r="BD618" s="34">
        <v>46</v>
      </c>
      <c r="BE618" s="34" t="s">
        <v>411</v>
      </c>
      <c r="BF618" s="34">
        <v>12.9</v>
      </c>
      <c r="BG618" s="34">
        <v>10</v>
      </c>
      <c r="BH618" s="34">
        <v>15</v>
      </c>
      <c r="BI618" s="34">
        <v>2</v>
      </c>
      <c r="BJ618" s="34">
        <v>5.3</v>
      </c>
      <c r="BN618" s="34" t="s">
        <v>416</v>
      </c>
      <c r="BO618" s="34">
        <v>9</v>
      </c>
      <c r="BP618" s="34" t="s">
        <v>411</v>
      </c>
      <c r="BQ618" s="34">
        <v>39</v>
      </c>
      <c r="BR618" s="34">
        <v>233</v>
      </c>
      <c r="BT618" s="34">
        <v>1</v>
      </c>
      <c r="BW618" s="34">
        <v>1</v>
      </c>
      <c r="BX618" s="34">
        <v>110</v>
      </c>
      <c r="BY618" s="34">
        <v>1.6</v>
      </c>
      <c r="CA618" s="34">
        <v>20.5</v>
      </c>
      <c r="CB618" s="34">
        <v>0.8</v>
      </c>
      <c r="CC618" s="34">
        <v>5.0999999999999996</v>
      </c>
      <c r="CD618" s="34">
        <v>10</v>
      </c>
      <c r="CF618" s="34">
        <v>41</v>
      </c>
      <c r="CG618" s="34">
        <v>209</v>
      </c>
      <c r="CH618" s="34" t="s">
        <v>472</v>
      </c>
      <c r="CI618" s="34">
        <v>51.7</v>
      </c>
      <c r="CJ618" s="34">
        <v>114</v>
      </c>
      <c r="CK618" s="34">
        <v>13.3</v>
      </c>
      <c r="CL618" s="34">
        <v>46.7</v>
      </c>
      <c r="CM618" s="34">
        <v>9.1999999999999993</v>
      </c>
      <c r="CN618" s="34">
        <v>1.02</v>
      </c>
      <c r="CO618" s="34">
        <v>8.1</v>
      </c>
      <c r="CP618" s="34">
        <v>1.3</v>
      </c>
      <c r="CQ618" s="34">
        <v>7.1</v>
      </c>
      <c r="CR618" s="34">
        <v>1.4</v>
      </c>
      <c r="CS618" s="34">
        <v>4.2</v>
      </c>
      <c r="CT618" s="34">
        <v>0.64</v>
      </c>
      <c r="CU618" s="34">
        <v>4.0999999999999996</v>
      </c>
      <c r="CV618" s="34">
        <v>0.62</v>
      </c>
      <c r="CW618" s="34">
        <f t="shared" si="51"/>
        <v>263.38</v>
      </c>
    </row>
    <row r="619" spans="1:101" ht="14.25" customHeight="1" x14ac:dyDescent="0.35">
      <c r="A619" s="61" t="s">
        <v>647</v>
      </c>
      <c r="B619" s="22" t="s">
        <v>469</v>
      </c>
      <c r="C619" s="61" t="s">
        <v>2346</v>
      </c>
      <c r="D619" s="22" t="s">
        <v>1709</v>
      </c>
      <c r="F619" s="71"/>
      <c r="H619" s="22">
        <v>32.712703900000001</v>
      </c>
      <c r="I619" s="22">
        <v>-108.4755943</v>
      </c>
      <c r="J619" s="22" t="s">
        <v>873</v>
      </c>
      <c r="K619" s="22" t="s">
        <v>881</v>
      </c>
      <c r="L619" s="22" t="s">
        <v>878</v>
      </c>
      <c r="M619" s="61" t="s">
        <v>469</v>
      </c>
      <c r="N619" s="61"/>
      <c r="O619" s="61"/>
      <c r="P619" s="61"/>
      <c r="Q619" s="22" t="s">
        <v>819</v>
      </c>
      <c r="W619" s="34">
        <v>81.22</v>
      </c>
      <c r="X619" s="34">
        <v>0.28000000000000003</v>
      </c>
      <c r="Y619" s="34">
        <v>8.9250000000000007</v>
      </c>
      <c r="Z619" s="34">
        <v>0.98499999999999999</v>
      </c>
      <c r="AA619" s="34">
        <v>6.5000000000000006E-3</v>
      </c>
      <c r="AB619" s="34">
        <v>5.5E-2</v>
      </c>
      <c r="AC619" s="34">
        <v>0.53</v>
      </c>
      <c r="AD619" s="34">
        <v>0.01</v>
      </c>
      <c r="AE619" s="34">
        <v>6.5</v>
      </c>
      <c r="AF619" s="34">
        <v>0.06</v>
      </c>
      <c r="AG619" s="34">
        <v>1.22</v>
      </c>
      <c r="AO619" s="34">
        <f t="shared" si="50"/>
        <v>99.791500000000013</v>
      </c>
      <c r="AV619" s="34">
        <v>0.85000000000000009</v>
      </c>
      <c r="AW619" s="34" t="s">
        <v>412</v>
      </c>
      <c r="AY619" s="34">
        <v>476</v>
      </c>
      <c r="BA619" s="34" t="s">
        <v>413</v>
      </c>
      <c r="BD619" s="34">
        <v>69.5</v>
      </c>
      <c r="BE619" s="34" t="s">
        <v>411</v>
      </c>
      <c r="BF619" s="34">
        <v>1.05</v>
      </c>
      <c r="BG619" s="34" t="s">
        <v>471</v>
      </c>
      <c r="BH619" s="34">
        <v>8.5</v>
      </c>
      <c r="BI619" s="34">
        <v>1</v>
      </c>
      <c r="BJ619" s="34">
        <v>5.6</v>
      </c>
      <c r="BN619" s="34" t="s">
        <v>416</v>
      </c>
      <c r="BO619" s="34">
        <v>7</v>
      </c>
      <c r="BP619" s="34" t="s">
        <v>411</v>
      </c>
      <c r="BQ619" s="34">
        <v>30</v>
      </c>
      <c r="BR619" s="34">
        <v>187</v>
      </c>
      <c r="BT619" s="34" t="s">
        <v>421</v>
      </c>
      <c r="BW619" s="34" t="s">
        <v>420</v>
      </c>
      <c r="BX619" s="34">
        <v>19.5</v>
      </c>
      <c r="BY619" s="34">
        <v>1.85</v>
      </c>
      <c r="CA619" s="34">
        <v>28</v>
      </c>
      <c r="CB619" s="34">
        <v>0.55000000000000004</v>
      </c>
      <c r="CC619" s="34">
        <v>6.55</v>
      </c>
      <c r="CD619" s="34">
        <v>12.5</v>
      </c>
      <c r="CF619" s="34">
        <v>28</v>
      </c>
      <c r="CG619" s="34">
        <v>204</v>
      </c>
      <c r="CH619" s="34">
        <v>40</v>
      </c>
      <c r="CI619" s="34">
        <v>43.900000000000006</v>
      </c>
      <c r="CJ619" s="34">
        <v>78.199999999999989</v>
      </c>
      <c r="CK619" s="34">
        <v>10.7</v>
      </c>
      <c r="CL619" s="34">
        <v>39.549999999999997</v>
      </c>
      <c r="CM619" s="34">
        <v>6.85</v>
      </c>
      <c r="CN619" s="34">
        <v>1.1100000000000001</v>
      </c>
      <c r="CO619" s="34">
        <v>5.45</v>
      </c>
      <c r="CP619" s="34">
        <v>0.8</v>
      </c>
      <c r="CQ619" s="34">
        <v>4.95</v>
      </c>
      <c r="CR619" s="34">
        <v>1</v>
      </c>
      <c r="CS619" s="34">
        <v>3.2</v>
      </c>
      <c r="CT619" s="34">
        <v>0.49</v>
      </c>
      <c r="CU619" s="34">
        <v>3.3</v>
      </c>
      <c r="CV619" s="34">
        <v>0.53</v>
      </c>
      <c r="CW619" s="34">
        <f t="shared" si="51"/>
        <v>200.02999999999997</v>
      </c>
    </row>
    <row r="620" spans="1:101" ht="14.25" customHeight="1" x14ac:dyDescent="0.35">
      <c r="A620" s="61" t="s">
        <v>648</v>
      </c>
      <c r="B620" s="22" t="s">
        <v>469</v>
      </c>
      <c r="C620" s="61" t="s">
        <v>2346</v>
      </c>
      <c r="D620" s="22" t="s">
        <v>1709</v>
      </c>
      <c r="F620" s="71"/>
      <c r="H620" s="22">
        <v>32.713582000000002</v>
      </c>
      <c r="I620" s="22">
        <v>-108.47618799999999</v>
      </c>
      <c r="J620" s="22" t="s">
        <v>873</v>
      </c>
      <c r="K620" s="22" t="s">
        <v>881</v>
      </c>
      <c r="L620" s="22" t="s">
        <v>878</v>
      </c>
      <c r="M620" s="61" t="s">
        <v>469</v>
      </c>
      <c r="N620" s="61"/>
      <c r="O620" s="61"/>
      <c r="P620" s="61"/>
      <c r="Q620" s="22" t="s">
        <v>819</v>
      </c>
      <c r="W620" s="34">
        <v>62.86</v>
      </c>
      <c r="X620" s="34">
        <v>1.2</v>
      </c>
      <c r="Y620" s="34">
        <v>17.37</v>
      </c>
      <c r="Z620" s="34">
        <v>2.34</v>
      </c>
      <c r="AA620" s="34">
        <v>2.4E-2</v>
      </c>
      <c r="AB620" s="34">
        <v>0.09</v>
      </c>
      <c r="AC620" s="34">
        <v>0.39</v>
      </c>
      <c r="AD620" s="34">
        <v>0.02</v>
      </c>
      <c r="AE620" s="34">
        <v>14.33</v>
      </c>
      <c r="AF620" s="34">
        <v>0.24</v>
      </c>
      <c r="AG620" s="34">
        <v>0.96</v>
      </c>
      <c r="AO620" s="34">
        <f t="shared" si="50"/>
        <v>99.823999999999998</v>
      </c>
      <c r="AV620" s="34">
        <v>2.4</v>
      </c>
      <c r="AW620" s="34" t="s">
        <v>412</v>
      </c>
      <c r="AY620" s="34">
        <v>537</v>
      </c>
      <c r="BA620" s="34" t="s">
        <v>413</v>
      </c>
      <c r="BD620" s="34">
        <v>23</v>
      </c>
      <c r="BE620" s="34" t="s">
        <v>411</v>
      </c>
      <c r="BF620" s="34">
        <v>0.7</v>
      </c>
      <c r="BG620" s="34" t="s">
        <v>471</v>
      </c>
      <c r="BH620" s="34">
        <v>12</v>
      </c>
      <c r="BI620" s="34">
        <v>1</v>
      </c>
      <c r="BJ620" s="34">
        <v>11.4</v>
      </c>
      <c r="BN620" s="34" t="s">
        <v>416</v>
      </c>
      <c r="BO620" s="34">
        <v>25</v>
      </c>
      <c r="BP620" s="34" t="s">
        <v>411</v>
      </c>
      <c r="BQ620" s="34">
        <v>14</v>
      </c>
      <c r="BR620" s="34">
        <v>303</v>
      </c>
      <c r="BT620" s="34" t="s">
        <v>421</v>
      </c>
      <c r="BW620" s="34">
        <v>6</v>
      </c>
      <c r="BX620" s="34">
        <v>14</v>
      </c>
      <c r="BY620" s="34">
        <v>0.7</v>
      </c>
      <c r="CA620" s="34">
        <v>41.9</v>
      </c>
      <c r="CB620" s="34">
        <v>1.1000000000000001</v>
      </c>
      <c r="CC620" s="34">
        <v>7.7</v>
      </c>
      <c r="CD620" s="34">
        <v>41</v>
      </c>
      <c r="CF620" s="34">
        <v>39</v>
      </c>
      <c r="CG620" s="34">
        <v>456</v>
      </c>
      <c r="CH620" s="34">
        <v>60</v>
      </c>
      <c r="CI620" s="34">
        <v>7</v>
      </c>
      <c r="CJ620" s="34">
        <v>13.6</v>
      </c>
      <c r="CK620" s="34">
        <v>2.4300000000000002</v>
      </c>
      <c r="CL620" s="34">
        <v>9.6999999999999993</v>
      </c>
      <c r="CM620" s="34">
        <v>3.1</v>
      </c>
      <c r="CN620" s="34">
        <v>0.7</v>
      </c>
      <c r="CO620" s="34">
        <v>4.0999999999999996</v>
      </c>
      <c r="CP620" s="34">
        <v>1</v>
      </c>
      <c r="CQ620" s="34">
        <v>6.7</v>
      </c>
      <c r="CR620" s="34">
        <v>1.5</v>
      </c>
      <c r="CS620" s="34">
        <v>4.7</v>
      </c>
      <c r="CT620" s="34">
        <v>0.76</v>
      </c>
      <c r="CU620" s="34">
        <v>5.2</v>
      </c>
      <c r="CV620" s="34">
        <v>0.84</v>
      </c>
      <c r="CW620" s="34">
        <f t="shared" si="51"/>
        <v>61.33000000000002</v>
      </c>
    </row>
    <row r="621" spans="1:101" ht="14.25" customHeight="1" x14ac:dyDescent="0.35">
      <c r="A621" s="61" t="s">
        <v>649</v>
      </c>
      <c r="B621" s="22" t="s">
        <v>469</v>
      </c>
      <c r="C621" s="61" t="s">
        <v>2346</v>
      </c>
      <c r="D621" s="22" t="s">
        <v>1709</v>
      </c>
      <c r="F621" s="71"/>
      <c r="H621" s="22">
        <v>32.720548000000001</v>
      </c>
      <c r="I621" s="22">
        <v>-108.465709</v>
      </c>
      <c r="J621" s="22" t="s">
        <v>873</v>
      </c>
      <c r="K621" s="22" t="s">
        <v>881</v>
      </c>
      <c r="L621" s="22" t="s">
        <v>878</v>
      </c>
      <c r="M621" s="61" t="s">
        <v>650</v>
      </c>
      <c r="N621" s="61"/>
      <c r="O621" s="61"/>
      <c r="P621" s="61"/>
      <c r="Q621" s="22" t="s">
        <v>819</v>
      </c>
      <c r="W621" s="34">
        <v>76.67</v>
      </c>
      <c r="X621" s="34">
        <v>0.35</v>
      </c>
      <c r="Y621" s="34">
        <v>11.17</v>
      </c>
      <c r="Z621" s="34">
        <v>1.54</v>
      </c>
      <c r="AA621" s="34">
        <v>5.0999999999999997E-2</v>
      </c>
      <c r="AB621" s="34">
        <v>0.06</v>
      </c>
      <c r="AC621" s="34">
        <v>0.12</v>
      </c>
      <c r="AD621" s="34">
        <v>0.02</v>
      </c>
      <c r="AE621" s="34">
        <v>9.5299999999999994</v>
      </c>
      <c r="AF621" s="34">
        <v>0.08</v>
      </c>
      <c r="AG621" s="34">
        <v>0.56000000000000005</v>
      </c>
      <c r="AO621" s="34">
        <f t="shared" si="50"/>
        <v>100.15100000000001</v>
      </c>
      <c r="AV621" s="34">
        <v>1</v>
      </c>
      <c r="AW621" s="34" t="s">
        <v>412</v>
      </c>
      <c r="AY621" s="34">
        <v>736</v>
      </c>
      <c r="BA621" s="34" t="s">
        <v>413</v>
      </c>
      <c r="BD621" s="34">
        <v>24</v>
      </c>
      <c r="BE621" s="34" t="s">
        <v>411</v>
      </c>
      <c r="BF621" s="34">
        <v>0.8</v>
      </c>
      <c r="BG621" s="34" t="s">
        <v>471</v>
      </c>
      <c r="BH621" s="34">
        <v>8</v>
      </c>
      <c r="BI621" s="34">
        <v>1</v>
      </c>
      <c r="BJ621" s="34">
        <v>6.3</v>
      </c>
      <c r="BN621" s="34" t="s">
        <v>416</v>
      </c>
      <c r="BO621" s="34">
        <v>7</v>
      </c>
      <c r="BP621" s="34" t="s">
        <v>411</v>
      </c>
      <c r="BQ621" s="34">
        <v>41</v>
      </c>
      <c r="BR621" s="34">
        <v>251</v>
      </c>
      <c r="BT621" s="34" t="s">
        <v>421</v>
      </c>
      <c r="BW621" s="34" t="s">
        <v>420</v>
      </c>
      <c r="BX621" s="34">
        <v>39</v>
      </c>
      <c r="BY621" s="34">
        <v>3</v>
      </c>
      <c r="CA621" s="34">
        <v>27.7</v>
      </c>
      <c r="CB621" s="34">
        <v>0.7</v>
      </c>
      <c r="CC621" s="34">
        <v>7.1</v>
      </c>
      <c r="CD621" s="34">
        <v>23</v>
      </c>
      <c r="CF621" s="34">
        <v>29</v>
      </c>
      <c r="CG621" s="34">
        <v>227</v>
      </c>
      <c r="CH621" s="34">
        <v>50</v>
      </c>
      <c r="CI621" s="34">
        <v>35.4</v>
      </c>
      <c r="CJ621" s="34">
        <v>228</v>
      </c>
      <c r="CK621" s="34">
        <v>11</v>
      </c>
      <c r="CL621" s="34">
        <v>39.6</v>
      </c>
      <c r="CM621" s="34">
        <v>8.4</v>
      </c>
      <c r="CN621" s="34">
        <v>1.73</v>
      </c>
      <c r="CO621" s="34">
        <v>7.3</v>
      </c>
      <c r="CP621" s="34">
        <v>1</v>
      </c>
      <c r="CQ621" s="34">
        <v>5.8</v>
      </c>
      <c r="CR621" s="34">
        <v>1.1000000000000001</v>
      </c>
      <c r="CS621" s="34">
        <v>3.5</v>
      </c>
      <c r="CT621" s="34">
        <v>0.59</v>
      </c>
      <c r="CU621" s="34">
        <v>4.2</v>
      </c>
      <c r="CV621" s="34">
        <v>0.71</v>
      </c>
      <c r="CW621" s="34">
        <f t="shared" si="51"/>
        <v>348.33</v>
      </c>
    </row>
    <row r="622" spans="1:101" ht="14.25" customHeight="1" x14ac:dyDescent="0.35">
      <c r="A622" s="61" t="s">
        <v>651</v>
      </c>
      <c r="B622" s="22" t="s">
        <v>469</v>
      </c>
      <c r="C622" s="61" t="s">
        <v>2346</v>
      </c>
      <c r="D622" s="22" t="s">
        <v>1709</v>
      </c>
      <c r="F622" s="71"/>
      <c r="H622" s="22">
        <v>32.870657999999999</v>
      </c>
      <c r="I622" s="22">
        <v>-107.25714000000001</v>
      </c>
      <c r="J622" s="22" t="s">
        <v>873</v>
      </c>
      <c r="K622" s="22" t="s">
        <v>881</v>
      </c>
      <c r="L622" s="22" t="s">
        <v>878</v>
      </c>
      <c r="M622" s="61" t="s">
        <v>652</v>
      </c>
      <c r="N622" s="61"/>
      <c r="O622" s="61"/>
      <c r="P622" s="61"/>
      <c r="Q622" s="22" t="s">
        <v>819</v>
      </c>
      <c r="W622" s="34">
        <v>60.61</v>
      </c>
      <c r="X622" s="34">
        <v>0.98</v>
      </c>
      <c r="Y622" s="34">
        <v>18.86</v>
      </c>
      <c r="Z622" s="34">
        <v>4.92</v>
      </c>
      <c r="AA622" s="34">
        <v>7.3999999999999996E-2</v>
      </c>
      <c r="AB622" s="34">
        <v>0.48</v>
      </c>
      <c r="AC622" s="34">
        <v>1.65</v>
      </c>
      <c r="AD622" s="34" t="s">
        <v>415</v>
      </c>
      <c r="AE622" s="34">
        <v>6.09</v>
      </c>
      <c r="AF622" s="34">
        <v>0.23</v>
      </c>
      <c r="AG622" s="34">
        <v>6.22</v>
      </c>
      <c r="AO622" s="34">
        <f t="shared" si="50"/>
        <v>100.114</v>
      </c>
      <c r="AV622" s="34">
        <v>3</v>
      </c>
      <c r="AW622" s="34" t="s">
        <v>412</v>
      </c>
      <c r="AY622" s="34">
        <v>1240</v>
      </c>
      <c r="BA622" s="34">
        <v>0.6</v>
      </c>
      <c r="BD622" s="34">
        <v>12</v>
      </c>
      <c r="BE622" s="34" t="s">
        <v>411</v>
      </c>
      <c r="BF622" s="34">
        <v>2</v>
      </c>
      <c r="BG622" s="34" t="s">
        <v>471</v>
      </c>
      <c r="BH622" s="34">
        <v>18</v>
      </c>
      <c r="BI622" s="34">
        <v>2</v>
      </c>
      <c r="BJ622" s="34">
        <v>15.6</v>
      </c>
      <c r="BN622" s="34" t="s">
        <v>416</v>
      </c>
      <c r="BO622" s="34">
        <v>14</v>
      </c>
      <c r="BP622" s="34" t="s">
        <v>411</v>
      </c>
      <c r="BQ622" s="34">
        <v>19</v>
      </c>
      <c r="BR622" s="34">
        <v>168</v>
      </c>
      <c r="BT622" s="34">
        <v>0.8</v>
      </c>
      <c r="BW622" s="34" t="s">
        <v>420</v>
      </c>
      <c r="BX622" s="34">
        <v>44</v>
      </c>
      <c r="BY622" s="34">
        <v>0.7</v>
      </c>
      <c r="CA622" s="34">
        <v>5.6</v>
      </c>
      <c r="CB622" s="34">
        <v>0.7</v>
      </c>
      <c r="CC622" s="34">
        <v>4.0999999999999996</v>
      </c>
      <c r="CD622" s="34">
        <v>50</v>
      </c>
      <c r="CF622" s="34">
        <v>40</v>
      </c>
      <c r="CG622" s="34">
        <v>627</v>
      </c>
      <c r="CH622" s="34">
        <v>370</v>
      </c>
      <c r="CI622" s="34">
        <v>48.6</v>
      </c>
      <c r="CJ622" s="34">
        <v>101</v>
      </c>
      <c r="CK622" s="34">
        <v>12.7</v>
      </c>
      <c r="CL622" s="34">
        <v>47.7</v>
      </c>
      <c r="CM622" s="34">
        <v>9.9</v>
      </c>
      <c r="CN622" s="34">
        <v>2.61</v>
      </c>
      <c r="CO622" s="34">
        <v>8.9</v>
      </c>
      <c r="CP622" s="34">
        <v>1.4</v>
      </c>
      <c r="CQ622" s="34">
        <v>8.1999999999999993</v>
      </c>
      <c r="CR622" s="34">
        <v>1.6</v>
      </c>
      <c r="CS622" s="34">
        <v>4.4000000000000004</v>
      </c>
      <c r="CT622" s="34">
        <v>0.65</v>
      </c>
      <c r="CU622" s="34">
        <v>4.3</v>
      </c>
      <c r="CV622" s="34">
        <v>0.68</v>
      </c>
      <c r="CW622" s="34">
        <f t="shared" si="51"/>
        <v>252.64000000000004</v>
      </c>
    </row>
    <row r="623" spans="1:101" ht="14.25" customHeight="1" x14ac:dyDescent="0.35">
      <c r="A623" s="61" t="s">
        <v>653</v>
      </c>
      <c r="B623" s="22" t="s">
        <v>469</v>
      </c>
      <c r="C623" s="61" t="s">
        <v>2346</v>
      </c>
      <c r="D623" s="22" t="s">
        <v>1709</v>
      </c>
      <c r="F623" s="71"/>
      <c r="H623" s="22">
        <v>32.701332000000001</v>
      </c>
      <c r="I623" s="22">
        <v>-108.488989</v>
      </c>
      <c r="J623" s="22" t="s">
        <v>873</v>
      </c>
      <c r="K623" s="22" t="s">
        <v>881</v>
      </c>
      <c r="L623" s="22" t="s">
        <v>878</v>
      </c>
      <c r="M623" s="61" t="s">
        <v>642</v>
      </c>
      <c r="N623" s="61"/>
      <c r="O623" s="61"/>
      <c r="P623" s="61"/>
      <c r="Q623" s="22" t="s">
        <v>819</v>
      </c>
      <c r="W623" s="34">
        <v>64.03</v>
      </c>
      <c r="X623" s="34">
        <v>0.13</v>
      </c>
      <c r="Y623" s="34">
        <v>17.97</v>
      </c>
      <c r="Z623" s="34">
        <v>1.5</v>
      </c>
      <c r="AA623" s="34" t="s">
        <v>470</v>
      </c>
      <c r="AB623" s="34">
        <v>0.06</v>
      </c>
      <c r="AC623" s="34">
        <v>0.02</v>
      </c>
      <c r="AD623" s="34">
        <v>0.15</v>
      </c>
      <c r="AE623" s="34">
        <v>15.62</v>
      </c>
      <c r="AF623" s="34">
        <v>0.01</v>
      </c>
      <c r="AG623" s="34">
        <v>0.26</v>
      </c>
      <c r="AO623" s="34">
        <f t="shared" si="50"/>
        <v>99.750000000000014</v>
      </c>
      <c r="AV623" s="34" t="s">
        <v>421</v>
      </c>
      <c r="AW623" s="34" t="s">
        <v>412</v>
      </c>
      <c r="AY623" s="34">
        <v>778</v>
      </c>
      <c r="BA623" s="34" t="s">
        <v>413</v>
      </c>
      <c r="BD623" s="34">
        <v>24</v>
      </c>
      <c r="BE623" s="34" t="s">
        <v>411</v>
      </c>
      <c r="BF623" s="34">
        <v>1.9</v>
      </c>
      <c r="BG623" s="34" t="s">
        <v>471</v>
      </c>
      <c r="BH623" s="34">
        <v>12</v>
      </c>
      <c r="BI623" s="34">
        <v>2</v>
      </c>
      <c r="BJ623" s="34">
        <v>4.0999999999999996</v>
      </c>
      <c r="BN623" s="34" t="s">
        <v>416</v>
      </c>
      <c r="BO623" s="34">
        <v>7</v>
      </c>
      <c r="BP623" s="34" t="s">
        <v>411</v>
      </c>
      <c r="BQ623" s="34">
        <v>34</v>
      </c>
      <c r="BR623" s="34">
        <v>466</v>
      </c>
      <c r="BT623" s="34" t="s">
        <v>421</v>
      </c>
      <c r="BW623" s="34" t="s">
        <v>420</v>
      </c>
      <c r="BX623" s="34">
        <v>40</v>
      </c>
      <c r="BY623" s="34">
        <v>1</v>
      </c>
      <c r="CA623" s="34">
        <v>34</v>
      </c>
      <c r="CB623" s="34">
        <v>2.2000000000000002</v>
      </c>
      <c r="CC623" s="34">
        <v>2</v>
      </c>
      <c r="CD623" s="34">
        <v>11</v>
      </c>
      <c r="CF623" s="34">
        <v>10</v>
      </c>
      <c r="CG623" s="34">
        <v>96</v>
      </c>
      <c r="CH623" s="34" t="s">
        <v>472</v>
      </c>
      <c r="CI623" s="34">
        <v>8.6999999999999993</v>
      </c>
      <c r="CJ623" s="34">
        <v>18.100000000000001</v>
      </c>
      <c r="CK623" s="34">
        <v>1.85</v>
      </c>
      <c r="CL623" s="34">
        <v>6.4</v>
      </c>
      <c r="CM623" s="34">
        <v>1.4</v>
      </c>
      <c r="CN623" s="34">
        <v>0.42</v>
      </c>
      <c r="CO623" s="34">
        <v>1.4</v>
      </c>
      <c r="CP623" s="34">
        <v>0.2</v>
      </c>
      <c r="CQ623" s="34">
        <v>1.6</v>
      </c>
      <c r="CR623" s="34">
        <v>0.3</v>
      </c>
      <c r="CS623" s="34">
        <v>1</v>
      </c>
      <c r="CT623" s="34">
        <v>0.17</v>
      </c>
      <c r="CU623" s="34">
        <v>1.2</v>
      </c>
      <c r="CV623" s="34">
        <v>0.23</v>
      </c>
      <c r="CW623" s="34">
        <f t="shared" si="51"/>
        <v>42.970000000000006</v>
      </c>
    </row>
    <row r="624" spans="1:101" ht="14.25" customHeight="1" x14ac:dyDescent="0.35">
      <c r="A624" s="61" t="s">
        <v>654</v>
      </c>
      <c r="B624" s="22" t="s">
        <v>469</v>
      </c>
      <c r="C624" s="61" t="s">
        <v>2346</v>
      </c>
      <c r="D624" s="22" t="s">
        <v>1709</v>
      </c>
      <c r="F624" s="71"/>
      <c r="H624" s="22">
        <v>32.701251999999997</v>
      </c>
      <c r="I624" s="22">
        <v>-108.48907699999999</v>
      </c>
      <c r="J624" s="22" t="s">
        <v>873</v>
      </c>
      <c r="K624" s="22" t="s">
        <v>881</v>
      </c>
      <c r="L624" s="22" t="s">
        <v>878</v>
      </c>
      <c r="M624" s="61" t="s">
        <v>469</v>
      </c>
      <c r="N624" s="61"/>
      <c r="O624" s="61"/>
      <c r="P624" s="61"/>
      <c r="Q624" s="22" t="s">
        <v>819</v>
      </c>
      <c r="W624" s="34">
        <v>61.23</v>
      </c>
      <c r="X624" s="34">
        <v>0.52</v>
      </c>
      <c r="Y624" s="34">
        <v>18.2</v>
      </c>
      <c r="Z624" s="34">
        <v>3.25</v>
      </c>
      <c r="AA624" s="34">
        <v>2.1000000000000001E-2</v>
      </c>
      <c r="AB624" s="34">
        <v>1.1100000000000001</v>
      </c>
      <c r="AC624" s="34">
        <v>0.08</v>
      </c>
      <c r="AD624" s="34">
        <v>0.1</v>
      </c>
      <c r="AE624" s="34">
        <v>14.77</v>
      </c>
      <c r="AF624" s="34">
        <v>0.02</v>
      </c>
      <c r="AG624" s="34">
        <v>1.0900000000000001</v>
      </c>
      <c r="AO624" s="34">
        <f t="shared" si="50"/>
        <v>100.39099999999999</v>
      </c>
      <c r="AV624" s="34">
        <v>1.5</v>
      </c>
      <c r="AW624" s="34" t="s">
        <v>412</v>
      </c>
      <c r="AY624" s="34">
        <v>1450</v>
      </c>
      <c r="BA624" s="34" t="s">
        <v>413</v>
      </c>
      <c r="BD624" s="34">
        <v>28</v>
      </c>
      <c r="BE624" s="34">
        <v>30</v>
      </c>
      <c r="BF624" s="34">
        <v>1.4</v>
      </c>
      <c r="BG624" s="34" t="s">
        <v>471</v>
      </c>
      <c r="BH624" s="34">
        <v>10</v>
      </c>
      <c r="BI624" s="34">
        <v>1</v>
      </c>
      <c r="BJ624" s="34">
        <v>7.5</v>
      </c>
      <c r="BN624" s="34" t="s">
        <v>416</v>
      </c>
      <c r="BO624" s="34">
        <v>10</v>
      </c>
      <c r="BP624" s="34" t="s">
        <v>411</v>
      </c>
      <c r="BQ624" s="34">
        <v>13</v>
      </c>
      <c r="BR624" s="34">
        <v>358</v>
      </c>
      <c r="BT624" s="34" t="s">
        <v>421</v>
      </c>
      <c r="BW624" s="34">
        <v>1</v>
      </c>
      <c r="BX624" s="34">
        <v>40</v>
      </c>
      <c r="BY624" s="34">
        <v>1</v>
      </c>
      <c r="CA624" s="34">
        <v>12.1</v>
      </c>
      <c r="CB624" s="34">
        <v>1.9</v>
      </c>
      <c r="CC624" s="34">
        <v>2</v>
      </c>
      <c r="CD624" s="34">
        <v>38</v>
      </c>
      <c r="CF624" s="34">
        <v>103</v>
      </c>
      <c r="CG624" s="34">
        <v>264</v>
      </c>
      <c r="CH624" s="34" t="s">
        <v>472</v>
      </c>
      <c r="CI624" s="34">
        <v>6.9</v>
      </c>
      <c r="CJ624" s="34">
        <v>9.5</v>
      </c>
      <c r="CK624" s="34">
        <v>2.2000000000000002</v>
      </c>
      <c r="CL624" s="34">
        <v>11.4</v>
      </c>
      <c r="CM624" s="34">
        <v>6.7</v>
      </c>
      <c r="CN624" s="34">
        <v>2.0499999999999998</v>
      </c>
      <c r="CO624" s="34">
        <v>11.6</v>
      </c>
      <c r="CP624" s="34">
        <v>2.8</v>
      </c>
      <c r="CQ624" s="34">
        <v>19.3</v>
      </c>
      <c r="CR624" s="34">
        <v>3.8</v>
      </c>
      <c r="CS624" s="34">
        <v>10.9</v>
      </c>
      <c r="CT624" s="34">
        <v>1.5</v>
      </c>
      <c r="CU624" s="34">
        <v>8.8000000000000007</v>
      </c>
      <c r="CV624" s="34">
        <v>1.3</v>
      </c>
      <c r="CW624" s="34">
        <f t="shared" si="51"/>
        <v>98.75</v>
      </c>
    </row>
    <row r="625" spans="1:101" ht="14.25" customHeight="1" x14ac:dyDescent="0.35">
      <c r="A625" s="61" t="s">
        <v>655</v>
      </c>
      <c r="B625" s="22" t="s">
        <v>469</v>
      </c>
      <c r="C625" s="61" t="s">
        <v>2346</v>
      </c>
      <c r="D625" s="22" t="s">
        <v>1709</v>
      </c>
      <c r="F625" s="71"/>
      <c r="H625" s="22">
        <v>32.699970999999998</v>
      </c>
      <c r="I625" s="22">
        <v>-108.490392</v>
      </c>
      <c r="J625" s="22" t="s">
        <v>873</v>
      </c>
      <c r="K625" s="22" t="s">
        <v>881</v>
      </c>
      <c r="L625" s="22" t="s">
        <v>878</v>
      </c>
      <c r="M625" s="61" t="s">
        <v>656</v>
      </c>
      <c r="N625" s="61"/>
      <c r="O625" s="61"/>
      <c r="P625" s="61"/>
      <c r="Q625" s="22" t="s">
        <v>819</v>
      </c>
      <c r="W625" s="34">
        <v>60.08</v>
      </c>
      <c r="X625" s="34">
        <v>0.44</v>
      </c>
      <c r="Y625" s="34">
        <v>17.72</v>
      </c>
      <c r="Z625" s="34">
        <v>4.18</v>
      </c>
      <c r="AA625" s="34">
        <v>6.9000000000000006E-2</v>
      </c>
      <c r="AB625" s="34">
        <v>1.78</v>
      </c>
      <c r="AC625" s="34">
        <v>0.16</v>
      </c>
      <c r="AD625" s="34">
        <v>0.04</v>
      </c>
      <c r="AE625" s="34">
        <v>13.6</v>
      </c>
      <c r="AF625" s="34">
        <v>7.0000000000000007E-2</v>
      </c>
      <c r="AG625" s="34">
        <v>1.57</v>
      </c>
      <c r="AO625" s="34">
        <f t="shared" si="50"/>
        <v>99.708999999999975</v>
      </c>
      <c r="AV625" s="34">
        <v>1.9</v>
      </c>
      <c r="AW625" s="34" t="s">
        <v>412</v>
      </c>
      <c r="AY625" s="34">
        <v>1710</v>
      </c>
      <c r="BA625" s="34" t="s">
        <v>413</v>
      </c>
      <c r="BD625" s="34">
        <v>40</v>
      </c>
      <c r="BE625" s="34" t="s">
        <v>411</v>
      </c>
      <c r="BF625" s="34">
        <v>1.7</v>
      </c>
      <c r="BG625" s="34" t="s">
        <v>471</v>
      </c>
      <c r="BH625" s="34">
        <v>13</v>
      </c>
      <c r="BI625" s="34">
        <v>2</v>
      </c>
      <c r="BJ625" s="34">
        <v>11.4</v>
      </c>
      <c r="BN625" s="34" t="s">
        <v>416</v>
      </c>
      <c r="BO625" s="34">
        <v>9</v>
      </c>
      <c r="BP625" s="34">
        <v>30</v>
      </c>
      <c r="BQ625" s="34">
        <v>17</v>
      </c>
      <c r="BR625" s="34">
        <v>399</v>
      </c>
      <c r="BT625" s="34" t="s">
        <v>421</v>
      </c>
      <c r="BW625" s="34">
        <v>2</v>
      </c>
      <c r="BX625" s="34">
        <v>26</v>
      </c>
      <c r="BY625" s="34">
        <v>1.4</v>
      </c>
      <c r="CA625" s="34">
        <v>24.1</v>
      </c>
      <c r="CB625" s="34">
        <v>2.4</v>
      </c>
      <c r="CC625" s="34">
        <v>4.0999999999999996</v>
      </c>
      <c r="CD625" s="34">
        <v>84</v>
      </c>
      <c r="CF625" s="34">
        <v>32</v>
      </c>
      <c r="CG625" s="34">
        <v>356</v>
      </c>
      <c r="CH625" s="34">
        <v>100</v>
      </c>
      <c r="CI625" s="34">
        <v>36.6</v>
      </c>
      <c r="CJ625" s="34">
        <v>84.6</v>
      </c>
      <c r="CK625" s="34">
        <v>10.6</v>
      </c>
      <c r="CL625" s="34">
        <v>37.5</v>
      </c>
      <c r="CM625" s="34">
        <v>6.5</v>
      </c>
      <c r="CN625" s="34">
        <v>1.0900000000000001</v>
      </c>
      <c r="CO625" s="34">
        <v>5</v>
      </c>
      <c r="CP625" s="34">
        <v>0.8</v>
      </c>
      <c r="CQ625" s="34">
        <v>5.4</v>
      </c>
      <c r="CR625" s="34">
        <v>1.1000000000000001</v>
      </c>
      <c r="CS625" s="34">
        <v>3.5</v>
      </c>
      <c r="CT625" s="34">
        <v>0.55000000000000004</v>
      </c>
      <c r="CU625" s="34">
        <v>4</v>
      </c>
      <c r="CV625" s="34">
        <v>0.7</v>
      </c>
      <c r="CW625" s="34">
        <f t="shared" si="51"/>
        <v>197.94</v>
      </c>
    </row>
    <row r="626" spans="1:101" ht="14.25" customHeight="1" x14ac:dyDescent="0.35">
      <c r="A626" s="61" t="s">
        <v>657</v>
      </c>
      <c r="B626" s="22" t="s">
        <v>469</v>
      </c>
      <c r="C626" s="61" t="s">
        <v>2346</v>
      </c>
      <c r="D626" s="22" t="s">
        <v>1709</v>
      </c>
      <c r="F626" s="71"/>
      <c r="H626" s="22">
        <v>32.719118999999999</v>
      </c>
      <c r="I626" s="22">
        <v>-108.468619</v>
      </c>
      <c r="J626" s="22" t="s">
        <v>873</v>
      </c>
      <c r="K626" s="22" t="s">
        <v>881</v>
      </c>
      <c r="L626" s="22" t="s">
        <v>878</v>
      </c>
      <c r="M626" s="61" t="s">
        <v>658</v>
      </c>
      <c r="N626" s="61"/>
      <c r="O626" s="61"/>
      <c r="P626" s="61"/>
      <c r="Q626" s="22" t="s">
        <v>819</v>
      </c>
      <c r="W626" s="34">
        <v>89.69</v>
      </c>
      <c r="X626" s="34">
        <v>0.2</v>
      </c>
      <c r="Y626" s="34">
        <v>5.18</v>
      </c>
      <c r="Z626" s="34">
        <v>1.53</v>
      </c>
      <c r="AA626" s="34">
        <v>7.0000000000000001E-3</v>
      </c>
      <c r="AB626" s="34">
        <v>0.09</v>
      </c>
      <c r="AC626" s="34">
        <v>0.05</v>
      </c>
      <c r="AD626" s="34">
        <v>0.24</v>
      </c>
      <c r="AE626" s="34">
        <v>2.61</v>
      </c>
      <c r="AF626" s="34">
        <v>0.04</v>
      </c>
      <c r="AG626" s="34">
        <v>0.68</v>
      </c>
      <c r="AO626" s="34">
        <f t="shared" si="50"/>
        <v>100.31700000000001</v>
      </c>
      <c r="AV626" s="34">
        <v>1</v>
      </c>
      <c r="AW626" s="34" t="s">
        <v>412</v>
      </c>
      <c r="AY626" s="34">
        <v>367</v>
      </c>
      <c r="BA626" s="34" t="s">
        <v>413</v>
      </c>
      <c r="BD626" s="34">
        <v>63</v>
      </c>
      <c r="BE626" s="34" t="s">
        <v>411</v>
      </c>
      <c r="BF626" s="34">
        <v>1.7</v>
      </c>
      <c r="BG626" s="34" t="s">
        <v>471</v>
      </c>
      <c r="BH626" s="34">
        <v>5</v>
      </c>
      <c r="BI626" s="34">
        <v>2</v>
      </c>
      <c r="BJ626" s="34">
        <v>2.7</v>
      </c>
      <c r="BN626" s="34" t="s">
        <v>416</v>
      </c>
      <c r="BO626" s="34">
        <v>3</v>
      </c>
      <c r="BP626" s="34" t="s">
        <v>411</v>
      </c>
      <c r="BQ626" s="34">
        <v>10</v>
      </c>
      <c r="BR626" s="34">
        <v>85</v>
      </c>
      <c r="BT626" s="34" t="s">
        <v>421</v>
      </c>
      <c r="BW626" s="34" t="s">
        <v>420</v>
      </c>
      <c r="BX626" s="34">
        <v>50</v>
      </c>
      <c r="BY626" s="34">
        <v>1.8</v>
      </c>
      <c r="CA626" s="34">
        <v>7.2</v>
      </c>
      <c r="CB626" s="34">
        <v>0.4</v>
      </c>
      <c r="CC626" s="34">
        <v>1.2</v>
      </c>
      <c r="CD626" s="34">
        <v>13</v>
      </c>
      <c r="CF626" s="34">
        <v>27</v>
      </c>
      <c r="CG626" s="34">
        <v>100</v>
      </c>
      <c r="CH626" s="34" t="s">
        <v>472</v>
      </c>
      <c r="CI626" s="34">
        <v>22.1</v>
      </c>
      <c r="CJ626" s="34">
        <v>53.5</v>
      </c>
      <c r="CK626" s="34">
        <v>5.81</v>
      </c>
      <c r="CL626" s="34">
        <v>21.8</v>
      </c>
      <c r="CM626" s="34">
        <v>4.0999999999999996</v>
      </c>
      <c r="CN626" s="34">
        <v>0.75</v>
      </c>
      <c r="CO626" s="34">
        <v>3.9</v>
      </c>
      <c r="CP626" s="34">
        <v>0.7</v>
      </c>
      <c r="CQ626" s="34">
        <v>4.5</v>
      </c>
      <c r="CR626" s="34">
        <v>0.9</v>
      </c>
      <c r="CS626" s="34">
        <v>3.1</v>
      </c>
      <c r="CT626" s="34">
        <v>0.48</v>
      </c>
      <c r="CU626" s="34">
        <v>3.2</v>
      </c>
      <c r="CV626" s="34">
        <v>0.48</v>
      </c>
      <c r="CW626" s="34">
        <f t="shared" si="51"/>
        <v>125.32000000000001</v>
      </c>
    </row>
    <row r="627" spans="1:101" ht="14.25" customHeight="1" x14ac:dyDescent="0.35">
      <c r="A627" s="61" t="s">
        <v>657</v>
      </c>
      <c r="B627" s="22" t="s">
        <v>469</v>
      </c>
      <c r="C627" s="61" t="s">
        <v>2346</v>
      </c>
      <c r="D627" s="22" t="s">
        <v>1709</v>
      </c>
      <c r="F627" s="71"/>
      <c r="H627" s="22">
        <v>32.719118999999999</v>
      </c>
      <c r="I627" s="22">
        <v>-108.468619</v>
      </c>
      <c r="J627" s="22" t="s">
        <v>873</v>
      </c>
      <c r="K627" s="22" t="s">
        <v>881</v>
      </c>
      <c r="L627" s="22" t="s">
        <v>878</v>
      </c>
      <c r="M627" s="22" t="s">
        <v>3262</v>
      </c>
      <c r="Q627" s="22" t="s">
        <v>819</v>
      </c>
      <c r="W627" s="34">
        <v>90.05</v>
      </c>
      <c r="X627" s="34">
        <v>0.19</v>
      </c>
      <c r="Y627" s="34">
        <v>4.9800000000000004</v>
      </c>
      <c r="Z627" s="34">
        <v>1.64</v>
      </c>
      <c r="AA627" s="34">
        <v>8.0000000000000002E-3</v>
      </c>
      <c r="AB627" s="34">
        <v>0.05</v>
      </c>
      <c r="AC627" s="34">
        <v>0.05</v>
      </c>
      <c r="AD627" s="34">
        <v>7.0000000000000007E-2</v>
      </c>
      <c r="AE627" s="34">
        <v>2.52</v>
      </c>
      <c r="AF627" s="34" t="s">
        <v>476</v>
      </c>
      <c r="AG627" s="34">
        <v>0.72</v>
      </c>
      <c r="AO627" s="34">
        <f t="shared" si="50"/>
        <v>100.27799999999998</v>
      </c>
      <c r="AV627" s="34">
        <v>0.6</v>
      </c>
      <c r="AW627" s="34" t="s">
        <v>412</v>
      </c>
      <c r="AY627" s="34">
        <v>408</v>
      </c>
      <c r="BA627" s="34" t="s">
        <v>413</v>
      </c>
      <c r="BD627" s="34">
        <v>72</v>
      </c>
      <c r="BE627" s="34" t="s">
        <v>411</v>
      </c>
      <c r="BF627" s="34">
        <v>2</v>
      </c>
      <c r="BG627" s="34" t="s">
        <v>471</v>
      </c>
      <c r="BH627" s="34">
        <v>6</v>
      </c>
      <c r="BI627" s="34">
        <v>1</v>
      </c>
      <c r="BJ627" s="34">
        <v>2.4</v>
      </c>
      <c r="BN627" s="34" t="s">
        <v>416</v>
      </c>
      <c r="BO627" s="34">
        <v>2</v>
      </c>
      <c r="BP627" s="34" t="s">
        <v>411</v>
      </c>
      <c r="BQ627" s="34">
        <v>11</v>
      </c>
      <c r="BR627" s="34">
        <v>91</v>
      </c>
      <c r="BT627" s="34" t="s">
        <v>421</v>
      </c>
      <c r="BW627" s="34" t="s">
        <v>420</v>
      </c>
      <c r="BX627" s="34">
        <v>53</v>
      </c>
      <c r="BY627" s="34">
        <v>1.9</v>
      </c>
      <c r="CA627" s="34">
        <v>8.3000000000000007</v>
      </c>
      <c r="CB627" s="34">
        <v>0.3</v>
      </c>
      <c r="CC627" s="34">
        <v>1.2</v>
      </c>
      <c r="CD627" s="34">
        <v>13</v>
      </c>
      <c r="CF627" s="34">
        <v>28</v>
      </c>
      <c r="CG627" s="34">
        <v>86</v>
      </c>
      <c r="CH627" s="34" t="s">
        <v>472</v>
      </c>
      <c r="CI627" s="34">
        <v>25.1</v>
      </c>
      <c r="CJ627" s="34">
        <v>57.1</v>
      </c>
      <c r="CK627" s="34">
        <v>6.39</v>
      </c>
      <c r="CL627" s="34">
        <v>23</v>
      </c>
      <c r="CM627" s="34">
        <v>4.9000000000000004</v>
      </c>
      <c r="CN627" s="34">
        <v>0.84</v>
      </c>
      <c r="CO627" s="34">
        <v>4.5</v>
      </c>
      <c r="CP627" s="34">
        <v>0.8</v>
      </c>
      <c r="CQ627" s="34">
        <v>5.3</v>
      </c>
      <c r="CR627" s="34">
        <v>1.1000000000000001</v>
      </c>
      <c r="CS627" s="34">
        <v>3.3</v>
      </c>
      <c r="CT627" s="34">
        <v>0.51</v>
      </c>
      <c r="CU627" s="34">
        <v>3.4</v>
      </c>
      <c r="CV627" s="34">
        <v>0.56000000000000005</v>
      </c>
      <c r="CW627" s="34">
        <f t="shared" si="51"/>
        <v>136.80000000000001</v>
      </c>
    </row>
    <row r="628" spans="1:101" ht="14.25" customHeight="1" x14ac:dyDescent="0.35">
      <c r="A628" s="61" t="s">
        <v>659</v>
      </c>
      <c r="B628" s="22" t="s">
        <v>469</v>
      </c>
      <c r="C628" s="61" t="s">
        <v>2346</v>
      </c>
      <c r="D628" s="22" t="s">
        <v>1709</v>
      </c>
      <c r="F628" s="71"/>
      <c r="H628" s="22">
        <v>32.720174</v>
      </c>
      <c r="I628" s="22">
        <v>-108.468621</v>
      </c>
      <c r="J628" s="22" t="s">
        <v>873</v>
      </c>
      <c r="K628" s="22" t="s">
        <v>881</v>
      </c>
      <c r="L628" s="22" t="s">
        <v>878</v>
      </c>
      <c r="M628" s="61" t="s">
        <v>469</v>
      </c>
      <c r="N628" s="61"/>
      <c r="O628" s="61"/>
      <c r="P628" s="61"/>
      <c r="Q628" s="22" t="s">
        <v>819</v>
      </c>
      <c r="W628" s="34">
        <v>62.22</v>
      </c>
      <c r="X628" s="34">
        <v>0.66</v>
      </c>
      <c r="Y628" s="34">
        <v>15.5</v>
      </c>
      <c r="Z628" s="34">
        <v>7.36</v>
      </c>
      <c r="AA628" s="34">
        <v>1.7999999999999999E-2</v>
      </c>
      <c r="AB628" s="34">
        <v>0.08</v>
      </c>
      <c r="AC628" s="34">
        <v>0.08</v>
      </c>
      <c r="AD628" s="34" t="s">
        <v>415</v>
      </c>
      <c r="AE628" s="34">
        <v>13.17</v>
      </c>
      <c r="AF628" s="34">
        <v>0.05</v>
      </c>
      <c r="AG628" s="34">
        <v>0.67</v>
      </c>
      <c r="AO628" s="34">
        <f t="shared" si="50"/>
        <v>99.807999999999993</v>
      </c>
      <c r="AV628" s="34">
        <v>1.8</v>
      </c>
      <c r="AW628" s="34" t="s">
        <v>412</v>
      </c>
      <c r="AY628" s="34">
        <v>702</v>
      </c>
      <c r="BA628" s="34" t="s">
        <v>413</v>
      </c>
      <c r="BD628" s="34">
        <v>37</v>
      </c>
      <c r="BE628" s="34">
        <v>50</v>
      </c>
      <c r="BF628" s="34">
        <v>0.7</v>
      </c>
      <c r="BG628" s="34" t="s">
        <v>471</v>
      </c>
      <c r="BH628" s="34">
        <v>10</v>
      </c>
      <c r="BI628" s="34">
        <v>2</v>
      </c>
      <c r="BJ628" s="34">
        <v>8.3000000000000007</v>
      </c>
      <c r="BN628" s="34" t="s">
        <v>416</v>
      </c>
      <c r="BO628" s="34">
        <v>14</v>
      </c>
      <c r="BP628" s="34" t="s">
        <v>411</v>
      </c>
      <c r="BQ628" s="34">
        <v>20</v>
      </c>
      <c r="BR628" s="34">
        <v>313</v>
      </c>
      <c r="BT628" s="34">
        <v>1.2</v>
      </c>
      <c r="BW628" s="34">
        <v>3</v>
      </c>
      <c r="BX628" s="34">
        <v>71</v>
      </c>
      <c r="BY628" s="34">
        <v>2.2000000000000002</v>
      </c>
      <c r="CA628" s="34">
        <v>22.4</v>
      </c>
      <c r="CB628" s="34">
        <v>1.2</v>
      </c>
      <c r="CC628" s="34">
        <v>2.4</v>
      </c>
      <c r="CD628" s="34">
        <v>77</v>
      </c>
      <c r="CF628" s="34">
        <v>15</v>
      </c>
      <c r="CG628" s="34">
        <v>276</v>
      </c>
      <c r="CH628" s="34">
        <v>100</v>
      </c>
      <c r="CI628" s="34">
        <v>7.5</v>
      </c>
      <c r="CJ628" s="34">
        <v>20.9</v>
      </c>
      <c r="CK628" s="34">
        <v>2.93</v>
      </c>
      <c r="CL628" s="34">
        <v>13.7</v>
      </c>
      <c r="CM628" s="34">
        <v>4.2</v>
      </c>
      <c r="CN628" s="34">
        <v>0.81</v>
      </c>
      <c r="CO628" s="34">
        <v>3.1</v>
      </c>
      <c r="CP628" s="34">
        <v>0.5</v>
      </c>
      <c r="CQ628" s="34">
        <v>3.1</v>
      </c>
      <c r="CR628" s="34">
        <v>0.6</v>
      </c>
      <c r="CS628" s="34">
        <v>2</v>
      </c>
      <c r="CT628" s="34">
        <v>0.37</v>
      </c>
      <c r="CU628" s="34">
        <v>2.8</v>
      </c>
      <c r="CV628" s="34">
        <v>0.47</v>
      </c>
      <c r="CW628" s="34">
        <f t="shared" si="51"/>
        <v>62.980000000000004</v>
      </c>
    </row>
    <row r="629" spans="1:101" ht="14.25" customHeight="1" x14ac:dyDescent="0.35">
      <c r="A629" s="61" t="s">
        <v>660</v>
      </c>
      <c r="B629" s="22" t="s">
        <v>469</v>
      </c>
      <c r="C629" s="61" t="s">
        <v>2346</v>
      </c>
      <c r="D629" s="22" t="s">
        <v>1709</v>
      </c>
      <c r="F629" s="71"/>
      <c r="H629" s="22">
        <v>32.716746999999998</v>
      </c>
      <c r="I629" s="22">
        <v>-108.469486</v>
      </c>
      <c r="J629" s="22" t="s">
        <v>873</v>
      </c>
      <c r="K629" s="22" t="s">
        <v>881</v>
      </c>
      <c r="L629" s="22" t="s">
        <v>878</v>
      </c>
      <c r="M629" s="61" t="s">
        <v>469</v>
      </c>
      <c r="N629" s="61"/>
      <c r="O629" s="61"/>
      <c r="P629" s="61"/>
      <c r="Q629" s="22" t="s">
        <v>819</v>
      </c>
      <c r="W629" s="34">
        <v>65.81</v>
      </c>
      <c r="X629" s="34">
        <v>0.56000000000000005</v>
      </c>
      <c r="Y629" s="34">
        <v>16.239999999999998</v>
      </c>
      <c r="Z629" s="34">
        <v>2.8</v>
      </c>
      <c r="AA629" s="34">
        <v>7.1999999999999995E-2</v>
      </c>
      <c r="AB629" s="34">
        <v>0.15</v>
      </c>
      <c r="AC629" s="34">
        <v>0.06</v>
      </c>
      <c r="AD629" s="34">
        <v>0.02</v>
      </c>
      <c r="AE629" s="34">
        <v>13.17</v>
      </c>
      <c r="AF629" s="34">
        <v>0.04</v>
      </c>
      <c r="AG629" s="34">
        <v>1.23</v>
      </c>
      <c r="AO629" s="34">
        <f t="shared" si="50"/>
        <v>100.15200000000002</v>
      </c>
      <c r="AV629" s="34">
        <v>1.3</v>
      </c>
      <c r="AW629" s="34" t="s">
        <v>412</v>
      </c>
      <c r="AY629" s="34">
        <v>461</v>
      </c>
      <c r="BA629" s="34" t="s">
        <v>413</v>
      </c>
      <c r="BD629" s="34">
        <v>35</v>
      </c>
      <c r="BE629" s="34">
        <v>30</v>
      </c>
      <c r="BF629" s="34">
        <v>0.6</v>
      </c>
      <c r="BG629" s="34" t="s">
        <v>471</v>
      </c>
      <c r="BH629" s="34">
        <v>8</v>
      </c>
      <c r="BI629" s="34">
        <v>2</v>
      </c>
      <c r="BJ629" s="34">
        <v>6.5</v>
      </c>
      <c r="BN629" s="34" t="s">
        <v>416</v>
      </c>
      <c r="BO629" s="34">
        <v>9</v>
      </c>
      <c r="BP629" s="34" t="s">
        <v>411</v>
      </c>
      <c r="BQ629" s="34">
        <v>7</v>
      </c>
      <c r="BR629" s="34">
        <v>276</v>
      </c>
      <c r="BT629" s="34">
        <v>0.5</v>
      </c>
      <c r="BW629" s="34">
        <v>1</v>
      </c>
      <c r="BX629" s="34">
        <v>9</v>
      </c>
      <c r="BY629" s="34">
        <v>1.2</v>
      </c>
      <c r="CA629" s="34">
        <v>19.899999999999999</v>
      </c>
      <c r="CB629" s="34">
        <v>1.1000000000000001</v>
      </c>
      <c r="CC629" s="34">
        <v>1.7</v>
      </c>
      <c r="CD629" s="34">
        <v>40</v>
      </c>
      <c r="CF629" s="34">
        <v>16</v>
      </c>
      <c r="CG629" s="34">
        <v>207</v>
      </c>
      <c r="CH629" s="34" t="s">
        <v>472</v>
      </c>
      <c r="CI629" s="34">
        <v>3</v>
      </c>
      <c r="CJ629" s="34">
        <v>12.4</v>
      </c>
      <c r="CK629" s="34">
        <v>1.19</v>
      </c>
      <c r="CL629" s="34">
        <v>5.0999999999999996</v>
      </c>
      <c r="CM629" s="34">
        <v>1.8</v>
      </c>
      <c r="CN629" s="34">
        <v>0.35</v>
      </c>
      <c r="CO629" s="34">
        <v>1.7</v>
      </c>
      <c r="CP629" s="34">
        <v>0.4</v>
      </c>
      <c r="CQ629" s="34">
        <v>3</v>
      </c>
      <c r="CR629" s="34">
        <v>0.7</v>
      </c>
      <c r="CS629" s="34">
        <v>2</v>
      </c>
      <c r="CT629" s="34">
        <v>0.32</v>
      </c>
      <c r="CU629" s="34">
        <v>2.1</v>
      </c>
      <c r="CV629" s="34">
        <v>0.34</v>
      </c>
      <c r="CW629" s="34">
        <f t="shared" si="51"/>
        <v>34.4</v>
      </c>
    </row>
    <row r="630" spans="1:101" ht="14.25" customHeight="1" x14ac:dyDescent="0.35">
      <c r="A630" s="61" t="s">
        <v>661</v>
      </c>
      <c r="B630" s="22" t="s">
        <v>469</v>
      </c>
      <c r="C630" s="61" t="s">
        <v>2346</v>
      </c>
      <c r="D630" s="22" t="s">
        <v>1709</v>
      </c>
      <c r="F630" s="71"/>
      <c r="H630" s="22">
        <v>32.718074999999999</v>
      </c>
      <c r="I630" s="22">
        <v>-108.465608</v>
      </c>
      <c r="J630" s="22" t="s">
        <v>873</v>
      </c>
      <c r="K630" s="22" t="s">
        <v>881</v>
      </c>
      <c r="L630" s="22" t="s">
        <v>878</v>
      </c>
      <c r="M630" s="61" t="s">
        <v>469</v>
      </c>
      <c r="N630" s="61"/>
      <c r="O630" s="61"/>
      <c r="P630" s="61"/>
      <c r="Q630" s="22" t="s">
        <v>819</v>
      </c>
      <c r="W630" s="34">
        <v>58.63</v>
      </c>
      <c r="X630" s="34">
        <v>0.31</v>
      </c>
      <c r="Y630" s="34">
        <v>15.88</v>
      </c>
      <c r="Z630" s="34">
        <v>5.7</v>
      </c>
      <c r="AA630" s="34">
        <v>3.9E-2</v>
      </c>
      <c r="AB630" s="34">
        <v>0.09</v>
      </c>
      <c r="AC630" s="34">
        <v>2.87</v>
      </c>
      <c r="AD630" s="34">
        <v>0.08</v>
      </c>
      <c r="AE630" s="34">
        <v>13.63</v>
      </c>
      <c r="AF630" s="34">
        <v>0.13</v>
      </c>
      <c r="AG630" s="34">
        <v>2.76</v>
      </c>
      <c r="AO630" s="34">
        <f t="shared" si="50"/>
        <v>100.11900000000001</v>
      </c>
      <c r="AV630" s="34">
        <v>1.2</v>
      </c>
      <c r="AW630" s="34" t="s">
        <v>412</v>
      </c>
      <c r="AY630" s="34">
        <v>406</v>
      </c>
      <c r="BA630" s="34" t="s">
        <v>413</v>
      </c>
      <c r="BD630" s="34">
        <v>17</v>
      </c>
      <c r="BE630" s="34" t="s">
        <v>411</v>
      </c>
      <c r="BF630" s="34">
        <v>0.7</v>
      </c>
      <c r="BG630" s="34">
        <v>50</v>
      </c>
      <c r="BH630" s="34">
        <v>10</v>
      </c>
      <c r="BI630" s="34">
        <v>2</v>
      </c>
      <c r="BJ630" s="34">
        <v>6.3</v>
      </c>
      <c r="BN630" s="34" t="s">
        <v>416</v>
      </c>
      <c r="BO630" s="34">
        <v>11</v>
      </c>
      <c r="BP630" s="34" t="s">
        <v>411</v>
      </c>
      <c r="BQ630" s="34">
        <v>5</v>
      </c>
      <c r="BR630" s="34">
        <v>255</v>
      </c>
      <c r="BT630" s="34">
        <v>0.5</v>
      </c>
      <c r="BW630" s="34" t="s">
        <v>420</v>
      </c>
      <c r="BX630" s="34">
        <v>18</v>
      </c>
      <c r="BY630" s="34">
        <v>1.6</v>
      </c>
      <c r="CA630" s="34">
        <v>23.4</v>
      </c>
      <c r="CB630" s="34">
        <v>1</v>
      </c>
      <c r="CC630" s="34">
        <v>3.5</v>
      </c>
      <c r="CD630" s="34">
        <v>28</v>
      </c>
      <c r="CF630" s="34">
        <v>34</v>
      </c>
      <c r="CG630" s="34">
        <v>231</v>
      </c>
      <c r="CH630" s="34" t="s">
        <v>472</v>
      </c>
      <c r="CI630" s="34">
        <v>4.9000000000000004</v>
      </c>
      <c r="CJ630" s="34">
        <v>13.9</v>
      </c>
      <c r="CK630" s="34">
        <v>2.2599999999999998</v>
      </c>
      <c r="CL630" s="34">
        <v>10.9</v>
      </c>
      <c r="CM630" s="34">
        <v>4.4000000000000004</v>
      </c>
      <c r="CN630" s="34">
        <v>0.99</v>
      </c>
      <c r="CO630" s="34">
        <v>4.3</v>
      </c>
      <c r="CP630" s="34">
        <v>0.9</v>
      </c>
      <c r="CQ630" s="34">
        <v>6.2</v>
      </c>
      <c r="CR630" s="34">
        <v>1.3</v>
      </c>
      <c r="CS630" s="34">
        <v>4</v>
      </c>
      <c r="CT630" s="34">
        <v>0.61</v>
      </c>
      <c r="CU630" s="34">
        <v>4.0999999999999996</v>
      </c>
      <c r="CV630" s="34">
        <v>0.64</v>
      </c>
      <c r="CW630" s="34">
        <f t="shared" si="51"/>
        <v>59.4</v>
      </c>
    </row>
    <row r="631" spans="1:101" ht="14.25" customHeight="1" x14ac:dyDescent="0.35">
      <c r="A631" s="61" t="s">
        <v>662</v>
      </c>
      <c r="B631" s="22" t="s">
        <v>469</v>
      </c>
      <c r="C631" s="61" t="s">
        <v>2346</v>
      </c>
      <c r="D631" s="22" t="s">
        <v>1709</v>
      </c>
      <c r="F631" s="71"/>
      <c r="H631" s="22">
        <v>32.730463</v>
      </c>
      <c r="I631" s="22">
        <v>-108.49330399999999</v>
      </c>
      <c r="J631" s="22" t="s">
        <v>873</v>
      </c>
      <c r="K631" s="22" t="s">
        <v>881</v>
      </c>
      <c r="L631" s="22" t="s">
        <v>878</v>
      </c>
      <c r="M631" s="61" t="s">
        <v>663</v>
      </c>
      <c r="N631" s="61"/>
      <c r="O631" s="61"/>
      <c r="P631" s="61"/>
      <c r="Q631" s="22" t="s">
        <v>819</v>
      </c>
      <c r="W631" s="34">
        <v>51.48</v>
      </c>
      <c r="X631" s="34">
        <v>1.84</v>
      </c>
      <c r="Y631" s="34">
        <v>17.86</v>
      </c>
      <c r="Z631" s="34">
        <v>8.91</v>
      </c>
      <c r="AA631" s="34">
        <v>0.122</v>
      </c>
      <c r="AB631" s="34">
        <v>4.91</v>
      </c>
      <c r="AC631" s="34">
        <v>0.69</v>
      </c>
      <c r="AD631" s="34">
        <v>0.01</v>
      </c>
      <c r="AE631" s="34">
        <v>10.67</v>
      </c>
      <c r="AF631" s="34">
        <v>0.5</v>
      </c>
      <c r="AG631" s="34">
        <v>3.34</v>
      </c>
      <c r="AO631" s="34">
        <f t="shared" si="50"/>
        <v>100.33200000000001</v>
      </c>
      <c r="AV631" s="34">
        <v>5.3</v>
      </c>
      <c r="AW631" s="34" t="s">
        <v>412</v>
      </c>
      <c r="AY631" s="34">
        <v>1190</v>
      </c>
      <c r="BA631" s="34" t="s">
        <v>413</v>
      </c>
      <c r="BD631" s="34">
        <v>21</v>
      </c>
      <c r="BE631" s="34" t="s">
        <v>411</v>
      </c>
      <c r="BF631" s="34">
        <v>0.7</v>
      </c>
      <c r="BG631" s="34" t="s">
        <v>471</v>
      </c>
      <c r="BH631" s="34">
        <v>22</v>
      </c>
      <c r="BI631" s="34">
        <v>2</v>
      </c>
      <c r="BJ631" s="34">
        <v>22.7</v>
      </c>
      <c r="BN631" s="34" t="s">
        <v>416</v>
      </c>
      <c r="BO631" s="34">
        <v>25</v>
      </c>
      <c r="BP631" s="34">
        <v>20</v>
      </c>
      <c r="BQ631" s="34">
        <v>6</v>
      </c>
      <c r="BR631" s="34">
        <v>217</v>
      </c>
      <c r="BT631" s="34" t="s">
        <v>421</v>
      </c>
      <c r="BW631" s="34">
        <v>3</v>
      </c>
      <c r="BX631" s="34">
        <v>16</v>
      </c>
      <c r="BY631" s="34">
        <v>1.5</v>
      </c>
      <c r="CA631" s="34">
        <v>8.6</v>
      </c>
      <c r="CB631" s="34">
        <v>1</v>
      </c>
      <c r="CC631" s="34">
        <v>4.7</v>
      </c>
      <c r="CD631" s="34">
        <v>87</v>
      </c>
      <c r="CF631" s="34">
        <v>102</v>
      </c>
      <c r="CG631" s="34">
        <v>887</v>
      </c>
      <c r="CH631" s="34">
        <v>110</v>
      </c>
      <c r="CI631" s="34">
        <v>47.8</v>
      </c>
      <c r="CJ631" s="34">
        <v>122</v>
      </c>
      <c r="CK631" s="34">
        <v>15.3</v>
      </c>
      <c r="CL631" s="34">
        <v>69.2</v>
      </c>
      <c r="CM631" s="34">
        <v>18.3</v>
      </c>
      <c r="CN631" s="34">
        <v>4.96</v>
      </c>
      <c r="CO631" s="34">
        <v>18.100000000000001</v>
      </c>
      <c r="CP631" s="34">
        <v>3.2</v>
      </c>
      <c r="CQ631" s="34">
        <v>19.399999999999999</v>
      </c>
      <c r="CR631" s="34">
        <v>3.9</v>
      </c>
      <c r="CS631" s="34">
        <v>11.1</v>
      </c>
      <c r="CT631" s="34">
        <v>1.55</v>
      </c>
      <c r="CU631" s="34">
        <v>9.6</v>
      </c>
      <c r="CV631" s="34">
        <v>1.42</v>
      </c>
      <c r="CW631" s="34">
        <f t="shared" si="51"/>
        <v>345.83000000000004</v>
      </c>
    </row>
    <row r="632" spans="1:101" ht="14.25" customHeight="1" x14ac:dyDescent="0.35">
      <c r="A632" s="61" t="s">
        <v>664</v>
      </c>
      <c r="B632" s="22" t="s">
        <v>469</v>
      </c>
      <c r="C632" s="61" t="s">
        <v>2346</v>
      </c>
      <c r="D632" s="22" t="s">
        <v>1709</v>
      </c>
      <c r="F632" s="71"/>
      <c r="H632" s="22">
        <v>32.729488000000003</v>
      </c>
      <c r="I632" s="22">
        <v>-108.492885</v>
      </c>
      <c r="J632" s="22" t="s">
        <v>873</v>
      </c>
      <c r="K632" s="22" t="s">
        <v>881</v>
      </c>
      <c r="L632" s="22" t="s">
        <v>878</v>
      </c>
      <c r="M632" s="61" t="s">
        <v>469</v>
      </c>
      <c r="N632" s="61"/>
      <c r="O632" s="61"/>
      <c r="P632" s="61"/>
      <c r="Q632" s="22" t="s">
        <v>819</v>
      </c>
      <c r="W632" s="34">
        <v>71.540000000000006</v>
      </c>
      <c r="X632" s="34">
        <v>1.46</v>
      </c>
      <c r="Y632" s="34">
        <v>16.36</v>
      </c>
      <c r="Z632" s="34">
        <v>1.3</v>
      </c>
      <c r="AA632" s="34">
        <v>1.2E-2</v>
      </c>
      <c r="AB632" s="34">
        <v>0.1</v>
      </c>
      <c r="AC632" s="34">
        <v>0.52</v>
      </c>
      <c r="AD632" s="34" t="s">
        <v>415</v>
      </c>
      <c r="AE632" s="34">
        <v>3.35</v>
      </c>
      <c r="AF632" s="34">
        <v>0.39</v>
      </c>
      <c r="AG632" s="34">
        <v>4.84</v>
      </c>
      <c r="AO632" s="34">
        <f t="shared" si="50"/>
        <v>99.871999999999986</v>
      </c>
      <c r="AV632" s="34">
        <v>3.3</v>
      </c>
      <c r="AW632" s="34" t="s">
        <v>412</v>
      </c>
      <c r="AY632" s="34">
        <v>1280</v>
      </c>
      <c r="BA632" s="34" t="s">
        <v>413</v>
      </c>
      <c r="BD632" s="34">
        <v>8</v>
      </c>
      <c r="BE632" s="34" t="s">
        <v>411</v>
      </c>
      <c r="BF632" s="34">
        <v>1.9</v>
      </c>
      <c r="BG632" s="34">
        <v>30</v>
      </c>
      <c r="BH632" s="34">
        <v>18</v>
      </c>
      <c r="BI632" s="34">
        <v>5</v>
      </c>
      <c r="BJ632" s="34">
        <v>14.8</v>
      </c>
      <c r="BN632" s="34" t="s">
        <v>416</v>
      </c>
      <c r="BO632" s="34">
        <v>16</v>
      </c>
      <c r="BP632" s="34" t="s">
        <v>411</v>
      </c>
      <c r="BQ632" s="34">
        <v>10</v>
      </c>
      <c r="BR632" s="34">
        <v>98</v>
      </c>
      <c r="BT632" s="34">
        <v>3.6</v>
      </c>
      <c r="BW632" s="34">
        <v>2</v>
      </c>
      <c r="BX632" s="34">
        <v>26</v>
      </c>
      <c r="BY632" s="34">
        <v>1.1000000000000001</v>
      </c>
      <c r="CA632" s="34">
        <v>11.6</v>
      </c>
      <c r="CB632" s="34">
        <v>0.5</v>
      </c>
      <c r="CC632" s="34">
        <v>3.7</v>
      </c>
      <c r="CD632" s="34">
        <v>49</v>
      </c>
      <c r="CF632" s="34">
        <v>44</v>
      </c>
      <c r="CG632" s="34">
        <v>635</v>
      </c>
      <c r="CH632" s="34">
        <v>150</v>
      </c>
      <c r="CI632" s="34">
        <v>32.9</v>
      </c>
      <c r="CJ632" s="34">
        <v>79.400000000000006</v>
      </c>
      <c r="CK632" s="34">
        <v>9.31</v>
      </c>
      <c r="CL632" s="34">
        <v>35.200000000000003</v>
      </c>
      <c r="CM632" s="34">
        <v>8</v>
      </c>
      <c r="CN632" s="34">
        <v>2.48</v>
      </c>
      <c r="CO632" s="34">
        <v>7</v>
      </c>
      <c r="CP632" s="34">
        <v>1.3</v>
      </c>
      <c r="CQ632" s="34">
        <v>7.7</v>
      </c>
      <c r="CR632" s="34">
        <v>1.5</v>
      </c>
      <c r="CS632" s="34">
        <v>4.5</v>
      </c>
      <c r="CT632" s="34">
        <v>0.66</v>
      </c>
      <c r="CU632" s="34">
        <v>4.2</v>
      </c>
      <c r="CV632" s="34">
        <v>0.66</v>
      </c>
      <c r="CW632" s="34">
        <f t="shared" si="51"/>
        <v>194.80999999999997</v>
      </c>
    </row>
    <row r="633" spans="1:101" ht="14.25" customHeight="1" x14ac:dyDescent="0.35">
      <c r="A633" s="61" t="s">
        <v>665</v>
      </c>
      <c r="B633" s="22" t="s">
        <v>469</v>
      </c>
      <c r="C633" s="61" t="s">
        <v>2346</v>
      </c>
      <c r="D633" s="22" t="s">
        <v>1709</v>
      </c>
      <c r="F633" s="71"/>
      <c r="H633" s="22">
        <v>32.729683999999999</v>
      </c>
      <c r="I633" s="22">
        <v>-108.49356</v>
      </c>
      <c r="J633" s="22" t="s">
        <v>873</v>
      </c>
      <c r="K633" s="22" t="s">
        <v>881</v>
      </c>
      <c r="L633" s="22" t="s">
        <v>878</v>
      </c>
      <c r="M633" s="61" t="s">
        <v>642</v>
      </c>
      <c r="N633" s="61"/>
      <c r="O633" s="61"/>
      <c r="P633" s="61"/>
      <c r="Q633" s="22" t="s">
        <v>819</v>
      </c>
      <c r="W633" s="34">
        <v>76.02</v>
      </c>
      <c r="X633" s="34">
        <v>0.05</v>
      </c>
      <c r="Y633" s="34">
        <v>13.69</v>
      </c>
      <c r="Z633" s="34">
        <v>0.54</v>
      </c>
      <c r="AA633" s="34">
        <v>5.5E-2</v>
      </c>
      <c r="AB633" s="34">
        <v>0.02</v>
      </c>
      <c r="AC633" s="34">
        <v>0.37</v>
      </c>
      <c r="AD633" s="34">
        <v>4.2699999999999996</v>
      </c>
      <c r="AE633" s="34">
        <v>4.38</v>
      </c>
      <c r="AF633" s="34">
        <v>0.03</v>
      </c>
      <c r="AG633" s="34">
        <v>0.57999999999999996</v>
      </c>
      <c r="AO633" s="34">
        <f t="shared" si="50"/>
        <v>100.005</v>
      </c>
      <c r="AV633" s="34" t="s">
        <v>421</v>
      </c>
      <c r="AW633" s="34" t="s">
        <v>412</v>
      </c>
      <c r="AY633" s="34">
        <v>138</v>
      </c>
      <c r="BA633" s="34">
        <v>0.5</v>
      </c>
      <c r="BD633" s="34">
        <v>43</v>
      </c>
      <c r="BE633" s="34" t="s">
        <v>411</v>
      </c>
      <c r="BF633" s="34">
        <v>4.9000000000000004</v>
      </c>
      <c r="BG633" s="34">
        <v>10</v>
      </c>
      <c r="BH633" s="34">
        <v>20</v>
      </c>
      <c r="BI633" s="34">
        <v>3</v>
      </c>
      <c r="BJ633" s="34">
        <v>2.2999999999999998</v>
      </c>
      <c r="BN633" s="34" t="s">
        <v>416</v>
      </c>
      <c r="BO633" s="34">
        <v>20</v>
      </c>
      <c r="BP633" s="34" t="s">
        <v>411</v>
      </c>
      <c r="BQ633" s="34">
        <v>69</v>
      </c>
      <c r="BR633" s="34">
        <v>183</v>
      </c>
      <c r="BT633" s="34">
        <v>0.6</v>
      </c>
      <c r="BW633" s="34">
        <v>2</v>
      </c>
      <c r="BX633" s="34">
        <v>28</v>
      </c>
      <c r="BY633" s="34">
        <v>5</v>
      </c>
      <c r="CA633" s="34">
        <v>7.9</v>
      </c>
      <c r="CB633" s="34">
        <v>0.7</v>
      </c>
      <c r="CC633" s="34">
        <v>7.2</v>
      </c>
      <c r="CD633" s="34" t="s">
        <v>412</v>
      </c>
      <c r="CF633" s="34">
        <v>44</v>
      </c>
      <c r="CG633" s="34">
        <v>40</v>
      </c>
      <c r="CH633" s="34" t="s">
        <v>472</v>
      </c>
      <c r="CI633" s="34">
        <v>10.3</v>
      </c>
      <c r="CJ633" s="34">
        <v>22.2</v>
      </c>
      <c r="CK633" s="34">
        <v>2.87</v>
      </c>
      <c r="CL633" s="34">
        <v>11.4</v>
      </c>
      <c r="CM633" s="34">
        <v>3.4</v>
      </c>
      <c r="CN633" s="34">
        <v>0.45</v>
      </c>
      <c r="CO633" s="34">
        <v>3.7</v>
      </c>
      <c r="CP633" s="34">
        <v>0.9</v>
      </c>
      <c r="CQ633" s="34">
        <v>6.3</v>
      </c>
      <c r="CR633" s="34">
        <v>1.3</v>
      </c>
      <c r="CS633" s="34">
        <v>4.5999999999999996</v>
      </c>
      <c r="CT633" s="34">
        <v>0.81</v>
      </c>
      <c r="CU633" s="34">
        <v>6.3</v>
      </c>
      <c r="CV633" s="34">
        <v>1.1000000000000001</v>
      </c>
      <c r="CW633" s="34">
        <f t="shared" si="51"/>
        <v>75.629999999999981</v>
      </c>
    </row>
    <row r="634" spans="1:101" ht="14.25" customHeight="1" x14ac:dyDescent="0.35">
      <c r="A634" s="61" t="s">
        <v>666</v>
      </c>
      <c r="B634" s="22" t="s">
        <v>469</v>
      </c>
      <c r="C634" s="61" t="s">
        <v>2346</v>
      </c>
      <c r="D634" s="22" t="s">
        <v>1709</v>
      </c>
      <c r="F634" s="71"/>
      <c r="H634" s="22">
        <v>32.720803199999999</v>
      </c>
      <c r="I634" s="22">
        <v>-108.49454489999999</v>
      </c>
      <c r="J634" s="22" t="s">
        <v>873</v>
      </c>
      <c r="K634" s="22" t="s">
        <v>881</v>
      </c>
      <c r="L634" s="22" t="s">
        <v>878</v>
      </c>
      <c r="M634" s="61" t="s">
        <v>469</v>
      </c>
      <c r="N634" s="61"/>
      <c r="O634" s="61"/>
      <c r="P634" s="61"/>
      <c r="Q634" s="22" t="s">
        <v>819</v>
      </c>
      <c r="W634" s="34">
        <v>68.290000000000006</v>
      </c>
      <c r="X634" s="34">
        <v>0.56999999999999995</v>
      </c>
      <c r="Y634" s="34">
        <v>14.84</v>
      </c>
      <c r="Z634" s="34">
        <v>3.03</v>
      </c>
      <c r="AA634" s="34">
        <v>1E-3</v>
      </c>
      <c r="AB634" s="34">
        <v>0.12</v>
      </c>
      <c r="AC634" s="34">
        <v>0.19</v>
      </c>
      <c r="AD634" s="34">
        <v>0.12</v>
      </c>
      <c r="AE634" s="34">
        <v>11.97</v>
      </c>
      <c r="AF634" s="34">
        <v>0.16</v>
      </c>
      <c r="AG634" s="34">
        <v>0.82</v>
      </c>
      <c r="AO634" s="34">
        <f t="shared" si="50"/>
        <v>100.111</v>
      </c>
      <c r="AV634" s="34">
        <v>2</v>
      </c>
      <c r="AW634" s="34" t="s">
        <v>412</v>
      </c>
      <c r="AY634" s="34">
        <v>1400</v>
      </c>
      <c r="BA634" s="34">
        <v>0.4</v>
      </c>
      <c r="BD634" s="34">
        <v>28</v>
      </c>
      <c r="BE634" s="34" t="s">
        <v>411</v>
      </c>
      <c r="BF634" s="34">
        <v>2.5</v>
      </c>
      <c r="BG634" s="34" t="s">
        <v>471</v>
      </c>
      <c r="BH634" s="34">
        <v>10</v>
      </c>
      <c r="BI634" s="34">
        <v>3</v>
      </c>
      <c r="BJ634" s="34">
        <v>9.3000000000000007</v>
      </c>
      <c r="BN634" s="34" t="s">
        <v>416</v>
      </c>
      <c r="BO634" s="34">
        <v>15</v>
      </c>
      <c r="BP634" s="34" t="s">
        <v>411</v>
      </c>
      <c r="BQ634" s="34">
        <v>10</v>
      </c>
      <c r="BR634" s="34">
        <v>307</v>
      </c>
      <c r="BT634" s="34">
        <v>0.7</v>
      </c>
      <c r="BW634" s="34">
        <v>3</v>
      </c>
      <c r="BX634" s="34">
        <v>28</v>
      </c>
      <c r="BY634" s="34">
        <v>2</v>
      </c>
      <c r="CA634" s="34">
        <v>10.1</v>
      </c>
      <c r="CB634" s="34">
        <v>1.2</v>
      </c>
      <c r="CC634" s="34">
        <v>3.7</v>
      </c>
      <c r="CD634" s="34">
        <v>28</v>
      </c>
      <c r="CF634" s="34">
        <v>111</v>
      </c>
      <c r="CG634" s="34">
        <v>324</v>
      </c>
      <c r="CH634" s="34" t="s">
        <v>472</v>
      </c>
      <c r="CI634" s="34">
        <v>27.8</v>
      </c>
      <c r="CJ634" s="34">
        <v>62.3</v>
      </c>
      <c r="CK634" s="34">
        <v>7.52</v>
      </c>
      <c r="CL634" s="34">
        <v>30.6</v>
      </c>
      <c r="CM634" s="34">
        <v>9.3000000000000007</v>
      </c>
      <c r="CN634" s="34">
        <v>2.94</v>
      </c>
      <c r="CO634" s="34">
        <v>12.1</v>
      </c>
      <c r="CP634" s="34">
        <v>3</v>
      </c>
      <c r="CQ634" s="34">
        <v>21</v>
      </c>
      <c r="CR634" s="34">
        <v>4.3</v>
      </c>
      <c r="CS634" s="34">
        <v>13.1</v>
      </c>
      <c r="CT634" s="34">
        <v>1.85</v>
      </c>
      <c r="CU634" s="34">
        <v>11.5</v>
      </c>
      <c r="CV634" s="34">
        <v>1.71</v>
      </c>
      <c r="CW634" s="34">
        <f t="shared" si="51"/>
        <v>209.02</v>
      </c>
    </row>
    <row r="635" spans="1:101" ht="14.25" customHeight="1" x14ac:dyDescent="0.35">
      <c r="A635" s="61" t="s">
        <v>667</v>
      </c>
      <c r="B635" s="22" t="s">
        <v>469</v>
      </c>
      <c r="C635" s="61" t="s">
        <v>2346</v>
      </c>
      <c r="D635" s="22" t="s">
        <v>1709</v>
      </c>
      <c r="F635" s="71"/>
      <c r="H635" s="22">
        <v>32.724290699999997</v>
      </c>
      <c r="I635" s="22">
        <v>-108.4935299</v>
      </c>
      <c r="J635" s="22" t="s">
        <v>873</v>
      </c>
      <c r="K635" s="22" t="s">
        <v>881</v>
      </c>
      <c r="L635" s="22" t="s">
        <v>878</v>
      </c>
      <c r="M635" s="61" t="s">
        <v>469</v>
      </c>
      <c r="N635" s="61"/>
      <c r="O635" s="61"/>
      <c r="P635" s="61"/>
      <c r="Q635" s="22" t="s">
        <v>819</v>
      </c>
      <c r="W635" s="34">
        <v>64.650000000000006</v>
      </c>
      <c r="X635" s="34">
        <v>0.51</v>
      </c>
      <c r="Y635" s="34">
        <v>17.13</v>
      </c>
      <c r="Z635" s="34">
        <v>3.9</v>
      </c>
      <c r="AA635" s="34">
        <v>4.1000000000000002E-2</v>
      </c>
      <c r="AB635" s="34">
        <v>0.08</v>
      </c>
      <c r="AC635" s="34">
        <v>0.18</v>
      </c>
      <c r="AD635" s="34">
        <v>3.39</v>
      </c>
      <c r="AE635" s="34">
        <v>8.61</v>
      </c>
      <c r="AF635" s="34">
        <v>0.13</v>
      </c>
      <c r="AG635" s="34">
        <v>1.1399999999999999</v>
      </c>
      <c r="AO635" s="34">
        <f t="shared" si="50"/>
        <v>99.76100000000001</v>
      </c>
      <c r="AV635" s="34">
        <v>1.8</v>
      </c>
      <c r="AW635" s="34" t="s">
        <v>412</v>
      </c>
      <c r="AY635" s="34">
        <v>1160</v>
      </c>
      <c r="BA635" s="34" t="s">
        <v>413</v>
      </c>
      <c r="BD635" s="34">
        <v>27</v>
      </c>
      <c r="BE635" s="34" t="s">
        <v>411</v>
      </c>
      <c r="BF635" s="34">
        <v>2.6</v>
      </c>
      <c r="BG635" s="34" t="s">
        <v>471</v>
      </c>
      <c r="BH635" s="34">
        <v>15</v>
      </c>
      <c r="BI635" s="34">
        <v>2</v>
      </c>
      <c r="BJ635" s="34">
        <v>9.3000000000000007</v>
      </c>
      <c r="BN635" s="34" t="s">
        <v>416</v>
      </c>
      <c r="BO635" s="34">
        <v>12</v>
      </c>
      <c r="BP635" s="34" t="s">
        <v>411</v>
      </c>
      <c r="BQ635" s="34">
        <v>21</v>
      </c>
      <c r="BR635" s="34">
        <v>224</v>
      </c>
      <c r="BT635" s="34">
        <v>0.8</v>
      </c>
      <c r="BW635" s="34">
        <v>3</v>
      </c>
      <c r="BX635" s="34">
        <v>68</v>
      </c>
      <c r="BY635" s="34">
        <v>1.3</v>
      </c>
      <c r="CA635" s="34">
        <v>27.3</v>
      </c>
      <c r="CB635" s="34">
        <v>1.1000000000000001</v>
      </c>
      <c r="CC635" s="34">
        <v>3.8</v>
      </c>
      <c r="CD635" s="34">
        <v>30</v>
      </c>
      <c r="CF635" s="34">
        <v>54</v>
      </c>
      <c r="CG635" s="34">
        <v>327</v>
      </c>
      <c r="CH635" s="34">
        <v>140</v>
      </c>
      <c r="CI635" s="34">
        <v>137</v>
      </c>
      <c r="CJ635" s="34">
        <v>291</v>
      </c>
      <c r="CK635" s="34">
        <v>32.9</v>
      </c>
      <c r="CL635" s="34">
        <v>118</v>
      </c>
      <c r="CM635" s="34">
        <v>22.1</v>
      </c>
      <c r="CN635" s="34">
        <v>4.1399999999999997</v>
      </c>
      <c r="CO635" s="34">
        <v>17.600000000000001</v>
      </c>
      <c r="CP635" s="34">
        <v>2.2999999999999998</v>
      </c>
      <c r="CQ635" s="34">
        <v>11.2</v>
      </c>
      <c r="CR635" s="34">
        <v>1.9</v>
      </c>
      <c r="CS635" s="34">
        <v>4.7</v>
      </c>
      <c r="CT635" s="34">
        <v>0.6</v>
      </c>
      <c r="CU635" s="34">
        <v>3.6</v>
      </c>
      <c r="CV635" s="34">
        <v>0.6</v>
      </c>
      <c r="CW635" s="34">
        <f t="shared" si="51"/>
        <v>647.6400000000001</v>
      </c>
    </row>
    <row r="636" spans="1:101" ht="14.25" customHeight="1" x14ac:dyDescent="0.35">
      <c r="A636" s="61" t="s">
        <v>668</v>
      </c>
      <c r="B636" s="22" t="s">
        <v>469</v>
      </c>
      <c r="C636" s="61" t="s">
        <v>2346</v>
      </c>
      <c r="D636" s="22" t="s">
        <v>1709</v>
      </c>
      <c r="F636" s="71"/>
      <c r="H636" s="22">
        <v>32.724728599999999</v>
      </c>
      <c r="I636" s="22">
        <v>-108.4915336</v>
      </c>
      <c r="J636" s="22" t="s">
        <v>873</v>
      </c>
      <c r="K636" s="22" t="s">
        <v>881</v>
      </c>
      <c r="L636" s="22" t="s">
        <v>878</v>
      </c>
      <c r="M636" s="61" t="s">
        <v>469</v>
      </c>
      <c r="N636" s="61"/>
      <c r="O636" s="61"/>
      <c r="P636" s="61"/>
      <c r="Q636" s="22" t="s">
        <v>819</v>
      </c>
      <c r="W636" s="34">
        <v>74.760000000000005</v>
      </c>
      <c r="X636" s="34">
        <v>0.13</v>
      </c>
      <c r="Y636" s="34">
        <v>13.69</v>
      </c>
      <c r="Z636" s="34">
        <v>1.1299999999999999</v>
      </c>
      <c r="AA636" s="34">
        <v>1.2999999999999999E-2</v>
      </c>
      <c r="AB636" s="34">
        <v>0.13</v>
      </c>
      <c r="AC636" s="34">
        <v>0.15</v>
      </c>
      <c r="AD636" s="34">
        <v>3.58</v>
      </c>
      <c r="AE636" s="34">
        <v>6.41</v>
      </c>
      <c r="AF636" s="34">
        <v>0.06</v>
      </c>
      <c r="AG636" s="34">
        <v>0.48</v>
      </c>
      <c r="AO636" s="34">
        <f t="shared" si="50"/>
        <v>100.533</v>
      </c>
      <c r="AV636" s="34" t="s">
        <v>421</v>
      </c>
      <c r="AW636" s="34" t="s">
        <v>412</v>
      </c>
      <c r="AY636" s="34">
        <v>464</v>
      </c>
      <c r="BA636" s="34" t="s">
        <v>413</v>
      </c>
      <c r="BD636" s="34">
        <v>37</v>
      </c>
      <c r="BE636" s="34" t="s">
        <v>411</v>
      </c>
      <c r="BF636" s="34">
        <v>4.2</v>
      </c>
      <c r="BG636" s="34" t="s">
        <v>471</v>
      </c>
      <c r="BH636" s="34">
        <v>14</v>
      </c>
      <c r="BI636" s="34">
        <v>3</v>
      </c>
      <c r="BJ636" s="34">
        <v>3</v>
      </c>
      <c r="BN636" s="34" t="s">
        <v>416</v>
      </c>
      <c r="BO636" s="34">
        <v>23</v>
      </c>
      <c r="BP636" s="34" t="s">
        <v>411</v>
      </c>
      <c r="BQ636" s="34">
        <v>18</v>
      </c>
      <c r="BR636" s="34">
        <v>218</v>
      </c>
      <c r="BT636" s="34">
        <v>0.6</v>
      </c>
      <c r="BW636" s="34">
        <v>2</v>
      </c>
      <c r="BX636" s="34">
        <v>46</v>
      </c>
      <c r="BY636" s="34">
        <v>3.8</v>
      </c>
      <c r="CA636" s="34">
        <v>16.600000000000001</v>
      </c>
      <c r="CB636" s="34">
        <v>0.8</v>
      </c>
      <c r="CC636" s="34">
        <v>3.3</v>
      </c>
      <c r="CD636" s="34">
        <v>10</v>
      </c>
      <c r="CF636" s="34">
        <v>28</v>
      </c>
      <c r="CG636" s="34">
        <v>81</v>
      </c>
      <c r="CH636" s="34" t="s">
        <v>472</v>
      </c>
      <c r="CI636" s="34">
        <v>24.4</v>
      </c>
      <c r="CJ636" s="34">
        <v>83.9</v>
      </c>
      <c r="CK636" s="34">
        <v>7.37</v>
      </c>
      <c r="CL636" s="34">
        <v>28.3</v>
      </c>
      <c r="CM636" s="34">
        <v>5.4</v>
      </c>
      <c r="CN636" s="34">
        <v>1.25</v>
      </c>
      <c r="CO636" s="34">
        <v>4.5</v>
      </c>
      <c r="CP636" s="34">
        <v>0.8</v>
      </c>
      <c r="CQ636" s="34">
        <v>4.8</v>
      </c>
      <c r="CR636" s="34">
        <v>0.9</v>
      </c>
      <c r="CS636" s="34">
        <v>2.6</v>
      </c>
      <c r="CT636" s="34">
        <v>0.4</v>
      </c>
      <c r="CU636" s="34">
        <v>2.6</v>
      </c>
      <c r="CV636" s="34">
        <v>0.41</v>
      </c>
      <c r="CW636" s="34">
        <f t="shared" si="51"/>
        <v>167.63000000000005</v>
      </c>
    </row>
    <row r="637" spans="1:101" ht="14.25" customHeight="1" x14ac:dyDescent="0.35">
      <c r="A637" s="61" t="s">
        <v>669</v>
      </c>
      <c r="B637" s="22" t="s">
        <v>469</v>
      </c>
      <c r="C637" s="61" t="s">
        <v>2346</v>
      </c>
      <c r="D637" s="22" t="s">
        <v>1709</v>
      </c>
      <c r="F637" s="71"/>
      <c r="H637" s="22">
        <v>32.723012199999999</v>
      </c>
      <c r="I637" s="22">
        <v>-108.491827</v>
      </c>
      <c r="J637" s="22" t="s">
        <v>873</v>
      </c>
      <c r="K637" s="22" t="s">
        <v>881</v>
      </c>
      <c r="L637" s="22" t="s">
        <v>878</v>
      </c>
      <c r="M637" s="61" t="s">
        <v>663</v>
      </c>
      <c r="N637" s="61"/>
      <c r="O637" s="61"/>
      <c r="P637" s="61"/>
      <c r="Q637" s="22" t="s">
        <v>819</v>
      </c>
      <c r="W637" s="34">
        <v>55.83</v>
      </c>
      <c r="X637" s="34">
        <v>0.55000000000000004</v>
      </c>
      <c r="Y637" s="34">
        <v>18.309999999999999</v>
      </c>
      <c r="Z637" s="34">
        <v>7.71</v>
      </c>
      <c r="AA637" s="34">
        <v>6.7000000000000004E-2</v>
      </c>
      <c r="AB637" s="34">
        <v>3.6</v>
      </c>
      <c r="AC637" s="34">
        <v>0.35</v>
      </c>
      <c r="AD637" s="34">
        <v>4</v>
      </c>
      <c r="AE637" s="34">
        <v>6.46</v>
      </c>
      <c r="AF637" s="34">
        <v>0.15</v>
      </c>
      <c r="AG637" s="34">
        <v>2.86</v>
      </c>
      <c r="AO637" s="34">
        <f t="shared" si="50"/>
        <v>99.886999999999972</v>
      </c>
      <c r="AV637" s="34">
        <v>2.1</v>
      </c>
      <c r="AW637" s="34" t="s">
        <v>412</v>
      </c>
      <c r="AY637" s="34">
        <v>1300</v>
      </c>
      <c r="BA637" s="34" t="s">
        <v>413</v>
      </c>
      <c r="BD637" s="34">
        <v>19</v>
      </c>
      <c r="BE637" s="34" t="s">
        <v>411</v>
      </c>
      <c r="BF637" s="34">
        <v>1.1000000000000001</v>
      </c>
      <c r="BG637" s="34" t="s">
        <v>471</v>
      </c>
      <c r="BH637" s="34">
        <v>20</v>
      </c>
      <c r="BI637" s="34">
        <v>2</v>
      </c>
      <c r="BJ637" s="34">
        <v>8.8000000000000007</v>
      </c>
      <c r="BN637" s="34" t="s">
        <v>416</v>
      </c>
      <c r="BO637" s="34">
        <v>11</v>
      </c>
      <c r="BP637" s="34" t="s">
        <v>411</v>
      </c>
      <c r="BQ637" s="34">
        <v>13</v>
      </c>
      <c r="BR637" s="34">
        <v>169</v>
      </c>
      <c r="BT637" s="34" t="s">
        <v>421</v>
      </c>
      <c r="BW637" s="34">
        <v>2</v>
      </c>
      <c r="BX637" s="34">
        <v>57</v>
      </c>
      <c r="BY637" s="34">
        <v>0.8</v>
      </c>
      <c r="CA637" s="34">
        <v>24.7</v>
      </c>
      <c r="CB637" s="34">
        <v>0.7</v>
      </c>
      <c r="CC637" s="34">
        <v>2.4</v>
      </c>
      <c r="CD637" s="34">
        <v>63</v>
      </c>
      <c r="CF637" s="34">
        <v>37</v>
      </c>
      <c r="CG637" s="34">
        <v>347</v>
      </c>
      <c r="CH637" s="34">
        <v>90</v>
      </c>
      <c r="CI637" s="34">
        <v>8.6999999999999993</v>
      </c>
      <c r="CJ637" s="34">
        <v>18.100000000000001</v>
      </c>
      <c r="CK637" s="34">
        <v>2.83</v>
      </c>
      <c r="CL637" s="34">
        <v>12.8</v>
      </c>
      <c r="CM637" s="34">
        <v>3.6</v>
      </c>
      <c r="CN637" s="34">
        <v>1</v>
      </c>
      <c r="CO637" s="34">
        <v>4.4000000000000004</v>
      </c>
      <c r="CP637" s="34">
        <v>0.9</v>
      </c>
      <c r="CQ637" s="34">
        <v>6.3</v>
      </c>
      <c r="CR637" s="34">
        <v>1.3</v>
      </c>
      <c r="CS637" s="34">
        <v>3.9</v>
      </c>
      <c r="CT637" s="34">
        <v>0.6</v>
      </c>
      <c r="CU637" s="34">
        <v>3.8</v>
      </c>
      <c r="CV637" s="34">
        <v>0.62</v>
      </c>
      <c r="CW637" s="34">
        <f t="shared" si="51"/>
        <v>68.849999999999994</v>
      </c>
    </row>
    <row r="638" spans="1:101" ht="14.25" customHeight="1" x14ac:dyDescent="0.35">
      <c r="A638" s="61" t="s">
        <v>670</v>
      </c>
      <c r="B638" s="22" t="s">
        <v>469</v>
      </c>
      <c r="C638" s="61" t="s">
        <v>2346</v>
      </c>
      <c r="D638" s="22" t="s">
        <v>1709</v>
      </c>
      <c r="F638" s="71"/>
      <c r="H638" s="22">
        <v>32.723012199999999</v>
      </c>
      <c r="I638" s="22">
        <v>-108.491827</v>
      </c>
      <c r="J638" s="22" t="s">
        <v>873</v>
      </c>
      <c r="K638" s="22" t="s">
        <v>881</v>
      </c>
      <c r="L638" s="22" t="s">
        <v>878</v>
      </c>
      <c r="M638" s="61" t="s">
        <v>621</v>
      </c>
      <c r="N638" s="61"/>
      <c r="O638" s="61"/>
      <c r="P638" s="61"/>
      <c r="Q638" s="22" t="s">
        <v>819</v>
      </c>
      <c r="W638" s="34">
        <v>58.72</v>
      </c>
      <c r="X638" s="34">
        <v>0.6</v>
      </c>
      <c r="Y638" s="34">
        <v>17.28</v>
      </c>
      <c r="Z638" s="34">
        <v>7.45</v>
      </c>
      <c r="AA638" s="34">
        <v>2.9000000000000001E-2</v>
      </c>
      <c r="AB638" s="34">
        <v>0.98</v>
      </c>
      <c r="AC638" s="34">
        <v>0.24</v>
      </c>
      <c r="AD638" s="34">
        <v>0.15</v>
      </c>
      <c r="AE638" s="34">
        <v>13.9</v>
      </c>
      <c r="AF638" s="34">
        <v>0.16</v>
      </c>
      <c r="AG638" s="34">
        <v>0.97</v>
      </c>
      <c r="AO638" s="34">
        <f t="shared" si="50"/>
        <v>100.479</v>
      </c>
      <c r="AV638" s="34">
        <v>2.2999999999999998</v>
      </c>
      <c r="AW638" s="34" t="s">
        <v>412</v>
      </c>
      <c r="AY638" s="34">
        <v>1700</v>
      </c>
      <c r="BA638" s="34" t="s">
        <v>413</v>
      </c>
      <c r="BD638" s="34">
        <v>23</v>
      </c>
      <c r="BE638" s="34" t="s">
        <v>411</v>
      </c>
      <c r="BF638" s="34">
        <v>1.8</v>
      </c>
      <c r="BG638" s="34" t="s">
        <v>471</v>
      </c>
      <c r="BH638" s="34">
        <v>11</v>
      </c>
      <c r="BI638" s="34">
        <v>2</v>
      </c>
      <c r="BJ638" s="34">
        <v>11.2</v>
      </c>
      <c r="BN638" s="34" t="s">
        <v>416</v>
      </c>
      <c r="BO638" s="34">
        <v>12</v>
      </c>
      <c r="BP638" s="34" t="s">
        <v>411</v>
      </c>
      <c r="BQ638" s="34">
        <v>13</v>
      </c>
      <c r="BR638" s="34">
        <v>353</v>
      </c>
      <c r="BT638" s="34">
        <v>0.7</v>
      </c>
      <c r="BW638" s="34">
        <v>1</v>
      </c>
      <c r="BX638" s="34">
        <v>32</v>
      </c>
      <c r="BY638" s="34">
        <v>1</v>
      </c>
      <c r="CA638" s="34">
        <v>30</v>
      </c>
      <c r="CB638" s="34">
        <v>1.5</v>
      </c>
      <c r="CC638" s="34">
        <v>3.4</v>
      </c>
      <c r="CD638" s="34">
        <v>39</v>
      </c>
      <c r="CF638" s="34">
        <v>26</v>
      </c>
      <c r="CG638" s="34">
        <v>382</v>
      </c>
      <c r="CH638" s="34" t="s">
        <v>472</v>
      </c>
      <c r="CI638" s="34">
        <v>11.3</v>
      </c>
      <c r="CJ638" s="34">
        <v>48</v>
      </c>
      <c r="CK638" s="34">
        <v>3.44</v>
      </c>
      <c r="CL638" s="34">
        <v>13.4</v>
      </c>
      <c r="CM638" s="34">
        <v>2.7</v>
      </c>
      <c r="CN638" s="34">
        <v>0.86</v>
      </c>
      <c r="CO638" s="34">
        <v>3.1</v>
      </c>
      <c r="CP638" s="34">
        <v>0.6</v>
      </c>
      <c r="CQ638" s="34">
        <v>4.5</v>
      </c>
      <c r="CR638" s="34">
        <v>1</v>
      </c>
      <c r="CS638" s="34">
        <v>3.4</v>
      </c>
      <c r="CT638" s="34">
        <v>0.57999999999999996</v>
      </c>
      <c r="CU638" s="34">
        <v>3.9</v>
      </c>
      <c r="CV638" s="34">
        <v>0.62</v>
      </c>
      <c r="CW638" s="34">
        <f t="shared" si="51"/>
        <v>97.4</v>
      </c>
    </row>
    <row r="639" spans="1:101" ht="14.25" customHeight="1" x14ac:dyDescent="0.35">
      <c r="A639" s="61" t="s">
        <v>671</v>
      </c>
      <c r="B639" s="22" t="s">
        <v>469</v>
      </c>
      <c r="C639" s="61" t="s">
        <v>2346</v>
      </c>
      <c r="D639" s="22" t="s">
        <v>1709</v>
      </c>
      <c r="F639" s="71"/>
      <c r="H639" s="22">
        <v>32.721353000000001</v>
      </c>
      <c r="I639" s="22">
        <v>-108.49408149999999</v>
      </c>
      <c r="J639" s="22" t="s">
        <v>873</v>
      </c>
      <c r="K639" s="22" t="s">
        <v>881</v>
      </c>
      <c r="L639" s="22" t="s">
        <v>878</v>
      </c>
      <c r="M639" s="61" t="s">
        <v>469</v>
      </c>
      <c r="N639" s="61"/>
      <c r="O639" s="61"/>
      <c r="P639" s="61"/>
      <c r="Q639" s="22" t="s">
        <v>819</v>
      </c>
      <c r="W639" s="34">
        <v>70.680000000000007</v>
      </c>
      <c r="X639" s="34">
        <v>0.49</v>
      </c>
      <c r="Y639" s="34">
        <v>13.83</v>
      </c>
      <c r="Z639" s="34">
        <v>3.42</v>
      </c>
      <c r="AA639" s="34">
        <v>5.3999999999999999E-2</v>
      </c>
      <c r="AB639" s="34">
        <v>0.76</v>
      </c>
      <c r="AC639" s="34">
        <v>1.4</v>
      </c>
      <c r="AD639" s="34">
        <v>3</v>
      </c>
      <c r="AE639" s="34">
        <v>4.87</v>
      </c>
      <c r="AF639" s="34">
        <v>0.13</v>
      </c>
      <c r="AG639" s="34">
        <v>0.87</v>
      </c>
      <c r="AO639" s="34">
        <f t="shared" ref="AO639:AO670" si="52">SUM(W639:AN639)</f>
        <v>99.504000000000019</v>
      </c>
      <c r="AV639" s="34">
        <v>1.3</v>
      </c>
      <c r="AW639" s="34" t="s">
        <v>412</v>
      </c>
      <c r="AY639" s="34">
        <v>1210</v>
      </c>
      <c r="BA639" s="34">
        <v>0.4</v>
      </c>
      <c r="BD639" s="34">
        <v>39</v>
      </c>
      <c r="BE639" s="34" t="s">
        <v>411</v>
      </c>
      <c r="BF639" s="34">
        <v>4.4000000000000004</v>
      </c>
      <c r="BG639" s="34" t="s">
        <v>471</v>
      </c>
      <c r="BH639" s="34">
        <v>16</v>
      </c>
      <c r="BI639" s="34">
        <v>3</v>
      </c>
      <c r="BJ639" s="34">
        <v>8.1</v>
      </c>
      <c r="BN639" s="34" t="s">
        <v>416</v>
      </c>
      <c r="BO639" s="34">
        <v>9</v>
      </c>
      <c r="BP639" s="34" t="s">
        <v>411</v>
      </c>
      <c r="BQ639" s="34">
        <v>31</v>
      </c>
      <c r="BR639" s="34">
        <v>173</v>
      </c>
      <c r="BT639" s="34">
        <v>1.4</v>
      </c>
      <c r="BW639" s="34">
        <v>2</v>
      </c>
      <c r="BX639" s="34">
        <v>150</v>
      </c>
      <c r="BY639" s="34">
        <v>1.9</v>
      </c>
      <c r="CA639" s="34">
        <v>22.3</v>
      </c>
      <c r="CB639" s="34">
        <v>0.9</v>
      </c>
      <c r="CC639" s="34">
        <v>1.9</v>
      </c>
      <c r="CD639" s="34">
        <v>28</v>
      </c>
      <c r="CF639" s="34">
        <v>45</v>
      </c>
      <c r="CG639" s="34">
        <v>283</v>
      </c>
      <c r="CH639" s="34">
        <v>50</v>
      </c>
      <c r="CI639" s="34">
        <v>77.5</v>
      </c>
      <c r="CJ639" s="34">
        <v>168</v>
      </c>
      <c r="CK639" s="34">
        <v>18.399999999999999</v>
      </c>
      <c r="CL639" s="34">
        <v>63.6</v>
      </c>
      <c r="CM639" s="34">
        <v>11.6</v>
      </c>
      <c r="CN639" s="34">
        <v>1.74</v>
      </c>
      <c r="CO639" s="34">
        <v>9.5</v>
      </c>
      <c r="CP639" s="34">
        <v>1.5</v>
      </c>
      <c r="CQ639" s="34">
        <v>8.3000000000000007</v>
      </c>
      <c r="CR639" s="34">
        <v>1.7</v>
      </c>
      <c r="CS639" s="34">
        <v>4.9000000000000004</v>
      </c>
      <c r="CT639" s="34">
        <v>0.74</v>
      </c>
      <c r="CU639" s="34">
        <v>4.5999999999999996</v>
      </c>
      <c r="CV639" s="34">
        <v>0.81</v>
      </c>
      <c r="CW639" s="34">
        <f t="shared" si="51"/>
        <v>372.89000000000004</v>
      </c>
    </row>
    <row r="640" spans="1:101" ht="14.25" customHeight="1" x14ac:dyDescent="0.35">
      <c r="A640" s="61" t="s">
        <v>672</v>
      </c>
      <c r="B640" s="22" t="s">
        <v>469</v>
      </c>
      <c r="C640" s="61" t="s">
        <v>2346</v>
      </c>
      <c r="D640" s="22" t="s">
        <v>1709</v>
      </c>
      <c r="F640" s="71"/>
      <c r="H640" s="22">
        <v>32.720973100000002</v>
      </c>
      <c r="I640" s="22">
        <v>-108.4944761</v>
      </c>
      <c r="J640" s="22" t="s">
        <v>873</v>
      </c>
      <c r="K640" s="22" t="s">
        <v>881</v>
      </c>
      <c r="L640" s="22" t="s">
        <v>878</v>
      </c>
      <c r="M640" s="61" t="s">
        <v>469</v>
      </c>
      <c r="N640" s="61"/>
      <c r="O640" s="61"/>
      <c r="P640" s="61"/>
      <c r="Q640" s="22" t="s">
        <v>819</v>
      </c>
      <c r="W640" s="34">
        <v>69.709999999999994</v>
      </c>
      <c r="X640" s="34">
        <v>0.49</v>
      </c>
      <c r="Y640" s="34">
        <v>14.85</v>
      </c>
      <c r="Z640" s="34">
        <v>1.51</v>
      </c>
      <c r="AA640" s="34">
        <v>4.0000000000000001E-3</v>
      </c>
      <c r="AB640" s="34">
        <v>0.1</v>
      </c>
      <c r="AC640" s="34">
        <v>0.63</v>
      </c>
      <c r="AD640" s="34">
        <v>0.16</v>
      </c>
      <c r="AE640" s="34">
        <v>12.09</v>
      </c>
      <c r="AF640" s="34">
        <v>0.17</v>
      </c>
      <c r="AG640" s="34">
        <v>0.99</v>
      </c>
      <c r="AO640" s="34">
        <f t="shared" si="52"/>
        <v>100.70399999999998</v>
      </c>
      <c r="AV640" s="34">
        <v>1.6</v>
      </c>
      <c r="AW640" s="34" t="s">
        <v>412</v>
      </c>
      <c r="AY640" s="34">
        <v>1370</v>
      </c>
      <c r="BA640" s="34">
        <v>0.7</v>
      </c>
      <c r="BD640" s="34">
        <v>30</v>
      </c>
      <c r="BE640" s="34" t="s">
        <v>411</v>
      </c>
      <c r="BF640" s="34">
        <v>1.9</v>
      </c>
      <c r="BG640" s="34" t="s">
        <v>471</v>
      </c>
      <c r="BH640" s="34">
        <v>9</v>
      </c>
      <c r="BI640" s="34">
        <v>3</v>
      </c>
      <c r="BJ640" s="34">
        <v>8.6</v>
      </c>
      <c r="BN640" s="34" t="s">
        <v>416</v>
      </c>
      <c r="BO640" s="34">
        <v>12</v>
      </c>
      <c r="BP640" s="34" t="s">
        <v>411</v>
      </c>
      <c r="BQ640" s="34">
        <v>13</v>
      </c>
      <c r="BR640" s="34">
        <v>306</v>
      </c>
      <c r="BT640" s="34">
        <v>1.2</v>
      </c>
      <c r="BW640" s="34">
        <v>3</v>
      </c>
      <c r="BX640" s="34">
        <v>27</v>
      </c>
      <c r="BY640" s="34">
        <v>2.2000000000000002</v>
      </c>
      <c r="CA640" s="34">
        <v>60.7</v>
      </c>
      <c r="CB640" s="34">
        <v>1.3</v>
      </c>
      <c r="CC640" s="34">
        <v>5.8</v>
      </c>
      <c r="CD640" s="34">
        <v>22</v>
      </c>
      <c r="CF640" s="34">
        <v>53</v>
      </c>
      <c r="CG640" s="34">
        <v>291</v>
      </c>
      <c r="CH640" s="34" t="s">
        <v>472</v>
      </c>
      <c r="CI640" s="34">
        <v>11.5</v>
      </c>
      <c r="CJ640" s="34">
        <v>25.4</v>
      </c>
      <c r="CK640" s="34">
        <v>3.06</v>
      </c>
      <c r="CL640" s="34">
        <v>13</v>
      </c>
      <c r="CM640" s="34">
        <v>3.7</v>
      </c>
      <c r="CN640" s="34">
        <v>1.1000000000000001</v>
      </c>
      <c r="CO640" s="34">
        <v>4.8</v>
      </c>
      <c r="CP640" s="34">
        <v>1.1000000000000001</v>
      </c>
      <c r="CQ640" s="34">
        <v>8</v>
      </c>
      <c r="CR640" s="34">
        <v>1.8</v>
      </c>
      <c r="CS640" s="34">
        <v>6.1</v>
      </c>
      <c r="CT640" s="34">
        <v>0.99</v>
      </c>
      <c r="CU640" s="34">
        <v>6.7</v>
      </c>
      <c r="CV640" s="34">
        <v>1.03</v>
      </c>
      <c r="CW640" s="34">
        <f t="shared" si="51"/>
        <v>88.279999999999987</v>
      </c>
    </row>
    <row r="641" spans="1:101" ht="14.25" customHeight="1" x14ac:dyDescent="0.35">
      <c r="A641" s="61" t="s">
        <v>673</v>
      </c>
      <c r="B641" s="22" t="s">
        <v>469</v>
      </c>
      <c r="C641" s="61" t="s">
        <v>2346</v>
      </c>
      <c r="D641" s="22" t="s">
        <v>1709</v>
      </c>
      <c r="F641" s="71"/>
      <c r="H641" s="22">
        <v>32.720973100000002</v>
      </c>
      <c r="I641" s="22">
        <v>-108.4944761</v>
      </c>
      <c r="J641" s="22" t="s">
        <v>873</v>
      </c>
      <c r="K641" s="22" t="s">
        <v>881</v>
      </c>
      <c r="L641" s="22" t="s">
        <v>878</v>
      </c>
      <c r="M641" s="61" t="s">
        <v>674</v>
      </c>
      <c r="N641" s="61"/>
      <c r="O641" s="61"/>
      <c r="P641" s="61"/>
      <c r="Q641" s="22" t="s">
        <v>819</v>
      </c>
      <c r="W641" s="34">
        <v>56.92</v>
      </c>
      <c r="X641" s="34">
        <v>1.23</v>
      </c>
      <c r="Y641" s="34">
        <v>18.21</v>
      </c>
      <c r="Z641" s="34">
        <v>7.56</v>
      </c>
      <c r="AA641" s="34">
        <v>0.11899999999999999</v>
      </c>
      <c r="AB641" s="34">
        <v>2.11</v>
      </c>
      <c r="AC641" s="34">
        <v>4.34</v>
      </c>
      <c r="AD641" s="34">
        <v>4.12</v>
      </c>
      <c r="AE641" s="34">
        <v>3.86</v>
      </c>
      <c r="AF641" s="34">
        <v>0.33</v>
      </c>
      <c r="AG641" s="34">
        <v>1.0900000000000001</v>
      </c>
      <c r="AO641" s="34">
        <f t="shared" si="52"/>
        <v>99.88900000000001</v>
      </c>
      <c r="AV641" s="34">
        <v>3</v>
      </c>
      <c r="AW641" s="34" t="s">
        <v>412</v>
      </c>
      <c r="AY641" s="34">
        <v>1960</v>
      </c>
      <c r="BA641" s="34" t="s">
        <v>413</v>
      </c>
      <c r="BD641" s="34">
        <v>24</v>
      </c>
      <c r="BE641" s="34" t="s">
        <v>411</v>
      </c>
      <c r="BF641" s="34">
        <v>5.3</v>
      </c>
      <c r="BG641" s="34">
        <v>10</v>
      </c>
      <c r="BH641" s="34">
        <v>22</v>
      </c>
      <c r="BI641" s="34">
        <v>2</v>
      </c>
      <c r="BJ641" s="34">
        <v>14.1</v>
      </c>
      <c r="BN641" s="34" t="s">
        <v>416</v>
      </c>
      <c r="BO641" s="34">
        <v>14</v>
      </c>
      <c r="BP641" s="34" t="s">
        <v>411</v>
      </c>
      <c r="BQ641" s="34">
        <v>22</v>
      </c>
      <c r="BR641" s="34">
        <v>122</v>
      </c>
      <c r="BT641" s="34" t="s">
        <v>421</v>
      </c>
      <c r="BW641" s="34">
        <v>1</v>
      </c>
      <c r="BX641" s="34">
        <v>368</v>
      </c>
      <c r="BY641" s="34">
        <v>1.1000000000000001</v>
      </c>
      <c r="CA641" s="34">
        <v>5.2</v>
      </c>
      <c r="CB641" s="34">
        <v>0.5</v>
      </c>
      <c r="CC641" s="34">
        <v>2.4</v>
      </c>
      <c r="CD641" s="34">
        <v>85</v>
      </c>
      <c r="CF641" s="34">
        <v>48</v>
      </c>
      <c r="CG641" s="34">
        <v>547</v>
      </c>
      <c r="CH641" s="34">
        <v>90</v>
      </c>
      <c r="CI641" s="34">
        <v>39.299999999999997</v>
      </c>
      <c r="CJ641" s="34">
        <v>90.8</v>
      </c>
      <c r="CK641" s="34">
        <v>11.3</v>
      </c>
      <c r="CL641" s="34">
        <v>46.5</v>
      </c>
      <c r="CM641" s="34">
        <v>10.5</v>
      </c>
      <c r="CN641" s="34">
        <v>3.07</v>
      </c>
      <c r="CO641" s="34">
        <v>9.6</v>
      </c>
      <c r="CP641" s="34">
        <v>1.5</v>
      </c>
      <c r="CQ641" s="34">
        <v>9</v>
      </c>
      <c r="CR641" s="34">
        <v>1.7</v>
      </c>
      <c r="CS641" s="34">
        <v>4.9000000000000004</v>
      </c>
      <c r="CT641" s="34">
        <v>0.72</v>
      </c>
      <c r="CU641" s="34">
        <v>4.5</v>
      </c>
      <c r="CV641" s="34">
        <v>0.66</v>
      </c>
      <c r="CW641" s="34">
        <f t="shared" si="51"/>
        <v>234.04999999999998</v>
      </c>
    </row>
    <row r="642" spans="1:101" ht="14.25" customHeight="1" x14ac:dyDescent="0.35">
      <c r="A642" s="61" t="s">
        <v>675</v>
      </c>
      <c r="B642" s="22" t="s">
        <v>469</v>
      </c>
      <c r="C642" s="61" t="s">
        <v>2346</v>
      </c>
      <c r="D642" s="22" t="s">
        <v>1709</v>
      </c>
      <c r="F642" s="71"/>
      <c r="H642" s="22">
        <v>32.762473800000002</v>
      </c>
      <c r="I642" s="22">
        <v>-108.58268080000001</v>
      </c>
      <c r="J642" s="22" t="s">
        <v>873</v>
      </c>
      <c r="K642" s="22" t="s">
        <v>881</v>
      </c>
      <c r="L642" s="22" t="s">
        <v>878</v>
      </c>
      <c r="M642" s="22" t="s">
        <v>676</v>
      </c>
      <c r="Q642" s="22" t="s">
        <v>819</v>
      </c>
      <c r="W642" s="34">
        <v>69.56</v>
      </c>
      <c r="X642" s="34">
        <v>0.52</v>
      </c>
      <c r="Y642" s="34">
        <v>14.58</v>
      </c>
      <c r="Z642" s="34">
        <v>3.58</v>
      </c>
      <c r="AA642" s="34">
        <v>4.9000000000000002E-2</v>
      </c>
      <c r="AB642" s="34">
        <v>1.85</v>
      </c>
      <c r="AC642" s="34">
        <v>2.1800000000000002</v>
      </c>
      <c r="AD642" s="34">
        <v>3.62</v>
      </c>
      <c r="AE642" s="34">
        <v>3.48</v>
      </c>
      <c r="AF642" s="34">
        <v>8.9999999999999993E-3</v>
      </c>
      <c r="AG642" s="34">
        <v>0.69</v>
      </c>
      <c r="AO642" s="34">
        <f t="shared" si="52"/>
        <v>100.11800000000001</v>
      </c>
      <c r="AV642" s="34">
        <v>1.6</v>
      </c>
      <c r="AW642" s="34" t="s">
        <v>412</v>
      </c>
      <c r="AY642" s="34">
        <v>1150</v>
      </c>
      <c r="BA642" s="34" t="s">
        <v>413</v>
      </c>
      <c r="BD642" s="34">
        <v>22</v>
      </c>
      <c r="BE642" s="34">
        <v>60</v>
      </c>
      <c r="BF642" s="34">
        <v>5.8</v>
      </c>
      <c r="BG642" s="34" t="s">
        <v>471</v>
      </c>
      <c r="BH642" s="34">
        <v>21</v>
      </c>
      <c r="BI642" s="34">
        <v>1</v>
      </c>
      <c r="BJ642" s="34">
        <v>5.8</v>
      </c>
      <c r="BN642" s="34" t="s">
        <v>416</v>
      </c>
      <c r="BO642" s="34">
        <v>3</v>
      </c>
      <c r="BP642" s="34">
        <v>40</v>
      </c>
      <c r="BQ642" s="34">
        <v>28</v>
      </c>
      <c r="BR642" s="34">
        <v>151</v>
      </c>
      <c r="BT642" s="34" t="s">
        <v>421</v>
      </c>
      <c r="BW642" s="34" t="s">
        <v>420</v>
      </c>
      <c r="BX642" s="34">
        <v>747</v>
      </c>
      <c r="BY642" s="34">
        <v>0.5</v>
      </c>
      <c r="CA642" s="34">
        <v>32.6</v>
      </c>
      <c r="CB642" s="34">
        <v>0.7</v>
      </c>
      <c r="CC642" s="34">
        <v>3.9</v>
      </c>
      <c r="CD642" s="34">
        <v>51</v>
      </c>
      <c r="CF642" s="34">
        <v>8</v>
      </c>
      <c r="CG642" s="34">
        <v>235</v>
      </c>
      <c r="CH642" s="34">
        <v>60</v>
      </c>
      <c r="CI642" s="34">
        <v>89.5</v>
      </c>
      <c r="CJ642" s="34">
        <v>162</v>
      </c>
      <c r="CK642" s="34">
        <v>16</v>
      </c>
      <c r="CL642" s="34">
        <v>51.6</v>
      </c>
      <c r="CM642" s="34">
        <v>5.8</v>
      </c>
      <c r="CN642" s="34">
        <v>1.31</v>
      </c>
      <c r="CO642" s="34">
        <v>3.7</v>
      </c>
      <c r="CP642" s="34">
        <v>0.4</v>
      </c>
      <c r="CQ642" s="34">
        <v>1.7</v>
      </c>
      <c r="CR642" s="34">
        <v>0.3</v>
      </c>
      <c r="CS642" s="34">
        <v>0.8</v>
      </c>
      <c r="CT642" s="34">
        <v>0.12</v>
      </c>
      <c r="CU642" s="34">
        <v>0.9</v>
      </c>
      <c r="CV642" s="34">
        <v>0.15</v>
      </c>
      <c r="CW642" s="34">
        <f t="shared" si="51"/>
        <v>334.28</v>
      </c>
    </row>
    <row r="643" spans="1:101" ht="14.25" customHeight="1" x14ac:dyDescent="0.35">
      <c r="A643" s="61" t="s">
        <v>677</v>
      </c>
      <c r="B643" s="22" t="s">
        <v>469</v>
      </c>
      <c r="C643" s="61" t="s">
        <v>2346</v>
      </c>
      <c r="D643" s="22" t="s">
        <v>1709</v>
      </c>
      <c r="F643" s="71"/>
      <c r="H643" s="22">
        <v>32.721137400000003</v>
      </c>
      <c r="I643" s="22">
        <v>-108.4950262</v>
      </c>
      <c r="J643" s="22" t="s">
        <v>873</v>
      </c>
      <c r="K643" s="22" t="s">
        <v>881</v>
      </c>
      <c r="L643" s="22" t="s">
        <v>878</v>
      </c>
      <c r="M643" s="22" t="s">
        <v>469</v>
      </c>
      <c r="Q643" s="22" t="s">
        <v>819</v>
      </c>
      <c r="W643" s="34">
        <v>66.13</v>
      </c>
      <c r="X643" s="34">
        <v>0.55000000000000004</v>
      </c>
      <c r="Y643" s="34">
        <v>14.88</v>
      </c>
      <c r="Z643" s="34">
        <v>4.63</v>
      </c>
      <c r="AA643" s="34" t="s">
        <v>470</v>
      </c>
      <c r="AB643" s="34">
        <v>0.04</v>
      </c>
      <c r="AC643" s="34">
        <v>0.18</v>
      </c>
      <c r="AD643" s="34" t="s">
        <v>415</v>
      </c>
      <c r="AE643" s="34">
        <v>12.72</v>
      </c>
      <c r="AF643" s="34">
        <v>8.0000000000000002E-3</v>
      </c>
      <c r="AG643" s="34">
        <v>0.36</v>
      </c>
      <c r="AO643" s="34">
        <f t="shared" si="52"/>
        <v>99.49799999999999</v>
      </c>
      <c r="AV643" s="34">
        <v>2.7</v>
      </c>
      <c r="AW643" s="34" t="s">
        <v>412</v>
      </c>
      <c r="AY643" s="34">
        <v>1640</v>
      </c>
      <c r="BA643" s="34">
        <v>1</v>
      </c>
      <c r="BD643" s="34">
        <v>15</v>
      </c>
      <c r="BE643" s="34" t="s">
        <v>411</v>
      </c>
      <c r="BF643" s="34">
        <v>1.4</v>
      </c>
      <c r="BG643" s="34" t="s">
        <v>471</v>
      </c>
      <c r="BH643" s="34">
        <v>8</v>
      </c>
      <c r="BI643" s="34">
        <v>2</v>
      </c>
      <c r="BJ643" s="34">
        <v>9.1999999999999993</v>
      </c>
      <c r="BN643" s="34" t="s">
        <v>416</v>
      </c>
      <c r="BO643" s="34">
        <v>12</v>
      </c>
      <c r="BP643" s="34" t="s">
        <v>411</v>
      </c>
      <c r="BQ643" s="34">
        <v>21</v>
      </c>
      <c r="BR643" s="34">
        <v>339</v>
      </c>
      <c r="BT643" s="34">
        <v>0.8</v>
      </c>
      <c r="BW643" s="34">
        <v>3</v>
      </c>
      <c r="BX643" s="34">
        <v>34</v>
      </c>
      <c r="BY643" s="34">
        <v>1.2</v>
      </c>
      <c r="CA643" s="34">
        <v>21.5</v>
      </c>
      <c r="CB643" s="34">
        <v>1.3</v>
      </c>
      <c r="CC643" s="34">
        <v>7.2</v>
      </c>
      <c r="CD643" s="34">
        <v>51</v>
      </c>
      <c r="CF643" s="34">
        <v>203</v>
      </c>
      <c r="CG643" s="34">
        <v>357</v>
      </c>
      <c r="CH643" s="34" t="s">
        <v>472</v>
      </c>
      <c r="CI643" s="34">
        <v>94.4</v>
      </c>
      <c r="CJ643" s="34">
        <v>230</v>
      </c>
      <c r="CK643" s="34">
        <v>24.6</v>
      </c>
      <c r="CL643" s="34">
        <v>98.4</v>
      </c>
      <c r="CM643" s="34">
        <v>24.1</v>
      </c>
      <c r="CN643" s="34">
        <v>4.93</v>
      </c>
      <c r="CO643" s="34">
        <v>29.6</v>
      </c>
      <c r="CP643" s="34">
        <v>6.1</v>
      </c>
      <c r="CQ643" s="34">
        <v>39.4</v>
      </c>
      <c r="CR643" s="34">
        <v>7.9</v>
      </c>
      <c r="CS643" s="34">
        <v>22</v>
      </c>
      <c r="CT643" s="34">
        <v>3.06</v>
      </c>
      <c r="CU643" s="34">
        <v>18.399999999999999</v>
      </c>
      <c r="CV643" s="34">
        <v>2.66</v>
      </c>
      <c r="CW643" s="34">
        <f t="shared" si="51"/>
        <v>605.54999999999984</v>
      </c>
    </row>
    <row r="644" spans="1:101" ht="15.65" customHeight="1" x14ac:dyDescent="0.35">
      <c r="A644" s="61" t="s">
        <v>678</v>
      </c>
      <c r="B644" s="22" t="s">
        <v>469</v>
      </c>
      <c r="C644" s="61" t="s">
        <v>2346</v>
      </c>
      <c r="D644" s="22" t="s">
        <v>1709</v>
      </c>
      <c r="F644" s="71"/>
      <c r="H644" s="22">
        <v>32.721137400000003</v>
      </c>
      <c r="I644" s="22">
        <v>-108.4950262</v>
      </c>
      <c r="J644" s="22" t="s">
        <v>873</v>
      </c>
      <c r="K644" s="22" t="s">
        <v>881</v>
      </c>
      <c r="L644" s="22" t="s">
        <v>878</v>
      </c>
      <c r="M644" s="22" t="s">
        <v>679</v>
      </c>
      <c r="Q644" s="22" t="s">
        <v>819</v>
      </c>
      <c r="W644" s="34">
        <v>72.739999999999995</v>
      </c>
      <c r="X644" s="34">
        <v>0.46</v>
      </c>
      <c r="Y644" s="34">
        <v>13.62</v>
      </c>
      <c r="Z644" s="34">
        <v>3.04</v>
      </c>
      <c r="AA644" s="34">
        <v>3.9E-2</v>
      </c>
      <c r="AB644" s="34">
        <v>0.46</v>
      </c>
      <c r="AC644" s="34">
        <v>0.41</v>
      </c>
      <c r="AD644" s="34">
        <v>2.88</v>
      </c>
      <c r="AE644" s="34">
        <v>5.14</v>
      </c>
      <c r="AF644" s="34">
        <v>5.0000000000000001E-3</v>
      </c>
      <c r="AG644" s="34">
        <v>1.31</v>
      </c>
      <c r="AO644" s="34">
        <f t="shared" si="52"/>
        <v>100.10399999999998</v>
      </c>
      <c r="AV644" s="34">
        <v>2.1</v>
      </c>
      <c r="AW644" s="34" t="s">
        <v>412</v>
      </c>
      <c r="AY644" s="34">
        <v>1100</v>
      </c>
      <c r="BA644" s="34">
        <v>0.9</v>
      </c>
      <c r="BD644" s="34">
        <v>16</v>
      </c>
      <c r="BE644" s="34" t="s">
        <v>411</v>
      </c>
      <c r="BF644" s="34">
        <v>4.9000000000000004</v>
      </c>
      <c r="BG644" s="34" t="s">
        <v>471</v>
      </c>
      <c r="BH644" s="34">
        <v>18</v>
      </c>
      <c r="BI644" s="34">
        <v>1</v>
      </c>
      <c r="BJ644" s="34">
        <v>7</v>
      </c>
      <c r="BN644" s="34" t="s">
        <v>416</v>
      </c>
      <c r="BO644" s="34">
        <v>9</v>
      </c>
      <c r="BP644" s="34" t="s">
        <v>411</v>
      </c>
      <c r="BQ644" s="34">
        <v>28</v>
      </c>
      <c r="BR644" s="34">
        <v>188</v>
      </c>
      <c r="BT644" s="34" t="s">
        <v>421</v>
      </c>
      <c r="BW644" s="34">
        <v>3</v>
      </c>
      <c r="BX644" s="34">
        <v>107</v>
      </c>
      <c r="BY644" s="34">
        <v>1.7</v>
      </c>
      <c r="CA644" s="34">
        <v>21</v>
      </c>
      <c r="CB644" s="34">
        <v>0.9</v>
      </c>
      <c r="CC644" s="34">
        <v>2.1</v>
      </c>
      <c r="CD644" s="34">
        <v>28</v>
      </c>
      <c r="CF644" s="34">
        <v>52</v>
      </c>
      <c r="CG644" s="34">
        <v>286</v>
      </c>
      <c r="CH644" s="34">
        <v>60</v>
      </c>
      <c r="CI644" s="34">
        <v>59.4</v>
      </c>
      <c r="CJ644" s="34">
        <v>154</v>
      </c>
      <c r="CK644" s="34">
        <v>14.1</v>
      </c>
      <c r="CL644" s="34">
        <v>50.9</v>
      </c>
      <c r="CM644" s="34">
        <v>10.5</v>
      </c>
      <c r="CN644" s="34">
        <v>1.52</v>
      </c>
      <c r="CO644" s="34">
        <v>9.5</v>
      </c>
      <c r="CP644" s="34">
        <v>1.7</v>
      </c>
      <c r="CQ644" s="34">
        <v>10.6</v>
      </c>
      <c r="CR644" s="34">
        <v>2.2000000000000002</v>
      </c>
      <c r="CS644" s="34">
        <v>6.6</v>
      </c>
      <c r="CT644" s="34">
        <v>1.01</v>
      </c>
      <c r="CU644" s="34">
        <v>6.7</v>
      </c>
      <c r="CV644" s="34">
        <v>1.04</v>
      </c>
      <c r="CW644" s="34">
        <f t="shared" si="51"/>
        <v>329.77</v>
      </c>
    </row>
    <row r="645" spans="1:101" x14ac:dyDescent="0.35">
      <c r="A645" s="22" t="s">
        <v>680</v>
      </c>
      <c r="B645" s="22" t="s">
        <v>469</v>
      </c>
      <c r="C645" s="61" t="s">
        <v>2346</v>
      </c>
      <c r="D645" s="22" t="s">
        <v>681</v>
      </c>
      <c r="E645" s="22">
        <v>1987</v>
      </c>
      <c r="F645" s="80">
        <v>1987</v>
      </c>
      <c r="G645" s="22" t="s">
        <v>681</v>
      </c>
      <c r="H645" s="22">
        <v>32.719955499999998</v>
      </c>
      <c r="I645" s="22">
        <v>-108.46849570000001</v>
      </c>
      <c r="J645" s="22" t="s">
        <v>873</v>
      </c>
      <c r="K645" s="22" t="s">
        <v>881</v>
      </c>
      <c r="L645" s="22" t="s">
        <v>878</v>
      </c>
      <c r="M645" s="22" t="s">
        <v>682</v>
      </c>
      <c r="Q645" s="22" t="s">
        <v>819</v>
      </c>
      <c r="W645" s="34">
        <v>69.2</v>
      </c>
      <c r="X645" s="34">
        <v>0.43</v>
      </c>
      <c r="Y645" s="34">
        <v>13.9</v>
      </c>
      <c r="Z645" s="34">
        <f t="shared" ref="Z645:Z656" si="53">((AP645*1.1)+AQ645)</f>
        <v>2.8980000000000001</v>
      </c>
      <c r="AA645" s="34">
        <v>0.05</v>
      </c>
      <c r="AB645" s="34">
        <v>0.64</v>
      </c>
      <c r="AC645" s="34">
        <v>2.4</v>
      </c>
      <c r="AD645" s="34">
        <v>0.76</v>
      </c>
      <c r="AE645" s="34">
        <v>5.4</v>
      </c>
      <c r="AF645" s="34">
        <v>0.13</v>
      </c>
      <c r="AG645" s="34">
        <v>4.5999999999999996</v>
      </c>
      <c r="AO645" s="34">
        <f t="shared" si="52"/>
        <v>100.40800000000002</v>
      </c>
      <c r="AP645" s="34">
        <v>0.18</v>
      </c>
      <c r="AQ645" s="34">
        <v>2.7</v>
      </c>
      <c r="AY645" s="34">
        <v>815</v>
      </c>
      <c r="BE645" s="34">
        <v>15</v>
      </c>
      <c r="BG645" s="34">
        <v>39</v>
      </c>
      <c r="BH645" s="34">
        <v>16</v>
      </c>
      <c r="BO645" s="34">
        <v>9</v>
      </c>
      <c r="BP645" s="34">
        <v>8</v>
      </c>
      <c r="BQ645" s="34">
        <v>122</v>
      </c>
      <c r="BR645" s="34">
        <v>156</v>
      </c>
      <c r="BX645" s="34">
        <v>51</v>
      </c>
      <c r="CA645" s="34">
        <v>22</v>
      </c>
      <c r="CC645" s="34">
        <v>6</v>
      </c>
      <c r="CD645" s="34">
        <v>42</v>
      </c>
      <c r="CF645" s="34">
        <v>56</v>
      </c>
      <c r="CG645" s="34">
        <v>253</v>
      </c>
      <c r="CH645" s="34">
        <v>57</v>
      </c>
      <c r="CI645" s="34">
        <v>70</v>
      </c>
      <c r="CJ645" s="34">
        <v>239</v>
      </c>
      <c r="CL645" s="34">
        <v>69</v>
      </c>
      <c r="CM645" s="34">
        <v>14</v>
      </c>
      <c r="CN645" s="34">
        <v>2.4</v>
      </c>
      <c r="CO645" s="34">
        <v>16</v>
      </c>
      <c r="CQ645" s="34">
        <v>16</v>
      </c>
      <c r="CR645" s="34">
        <v>4.0999999999999996</v>
      </c>
      <c r="CS645" s="34">
        <v>9.8000000000000007</v>
      </c>
      <c r="CT645" s="34">
        <v>1.3</v>
      </c>
      <c r="CU645" s="34">
        <v>7.7</v>
      </c>
      <c r="CV645" s="34">
        <v>2.7</v>
      </c>
      <c r="CW645" s="34">
        <f t="shared" si="51"/>
        <v>452</v>
      </c>
    </row>
    <row r="646" spans="1:101" x14ac:dyDescent="0.35">
      <c r="A646" s="22" t="s">
        <v>683</v>
      </c>
      <c r="B646" s="22" t="s">
        <v>469</v>
      </c>
      <c r="C646" s="61" t="s">
        <v>2346</v>
      </c>
      <c r="D646" s="22" t="s">
        <v>681</v>
      </c>
      <c r="E646" s="22">
        <v>1987</v>
      </c>
      <c r="F646" s="80">
        <v>1987</v>
      </c>
      <c r="G646" s="22" t="s">
        <v>681</v>
      </c>
      <c r="H646" s="22">
        <v>32.719955499999998</v>
      </c>
      <c r="I646" s="22">
        <v>-108.46849570000001</v>
      </c>
      <c r="J646" s="22" t="s">
        <v>873</v>
      </c>
      <c r="K646" s="22" t="s">
        <v>881</v>
      </c>
      <c r="L646" s="22" t="s">
        <v>878</v>
      </c>
      <c r="M646" s="22" t="s">
        <v>684</v>
      </c>
      <c r="Q646" s="22" t="s">
        <v>819</v>
      </c>
      <c r="W646" s="34">
        <v>70.599999999999994</v>
      </c>
      <c r="X646" s="34">
        <v>0.34</v>
      </c>
      <c r="Y646" s="34">
        <v>13.3</v>
      </c>
      <c r="Z646" s="34">
        <f t="shared" si="53"/>
        <v>2.88</v>
      </c>
      <c r="AA646" s="34">
        <v>0.08</v>
      </c>
      <c r="AB646" s="34">
        <v>0.68</v>
      </c>
      <c r="AC646" s="34">
        <v>2.12</v>
      </c>
      <c r="AD646" s="34">
        <v>0.44</v>
      </c>
      <c r="AE646" s="34">
        <v>5.46</v>
      </c>
      <c r="AF646" s="34">
        <v>0.1</v>
      </c>
      <c r="AG646" s="34">
        <v>4.45</v>
      </c>
      <c r="AO646" s="34">
        <f t="shared" si="52"/>
        <v>100.44999999999999</v>
      </c>
      <c r="AP646" s="34">
        <v>0</v>
      </c>
      <c r="AQ646" s="34">
        <v>2.88</v>
      </c>
      <c r="AY646" s="34">
        <v>860</v>
      </c>
      <c r="BE646" s="34">
        <v>11</v>
      </c>
      <c r="BG646" s="34">
        <v>15</v>
      </c>
      <c r="BH646" s="34">
        <v>14</v>
      </c>
      <c r="BO646" s="34">
        <v>8</v>
      </c>
      <c r="BP646" s="34">
        <v>8</v>
      </c>
      <c r="BQ646" s="34">
        <v>30</v>
      </c>
      <c r="BR646" s="34">
        <v>147</v>
      </c>
      <c r="BX646" s="34">
        <v>41</v>
      </c>
      <c r="CA646" s="34">
        <v>21</v>
      </c>
      <c r="CC646" s="34">
        <v>6</v>
      </c>
      <c r="CD646" s="34">
        <v>28</v>
      </c>
      <c r="CF646" s="34">
        <v>49</v>
      </c>
      <c r="CG646" s="34">
        <v>219</v>
      </c>
      <c r="CH646" s="34">
        <v>83</v>
      </c>
    </row>
    <row r="647" spans="1:101" x14ac:dyDescent="0.35">
      <c r="A647" s="22" t="s">
        <v>685</v>
      </c>
      <c r="B647" s="22" t="s">
        <v>469</v>
      </c>
      <c r="C647" s="61" t="s">
        <v>2346</v>
      </c>
      <c r="D647" s="22" t="s">
        <v>681</v>
      </c>
      <c r="E647" s="22">
        <v>1987</v>
      </c>
      <c r="F647" s="80">
        <v>1987</v>
      </c>
      <c r="G647" s="22" t="s">
        <v>681</v>
      </c>
      <c r="H647" s="22">
        <v>32.719955499999998</v>
      </c>
      <c r="I647" s="22">
        <v>-108.46849570000001</v>
      </c>
      <c r="J647" s="22" t="s">
        <v>873</v>
      </c>
      <c r="K647" s="22" t="s">
        <v>881</v>
      </c>
      <c r="L647" s="22" t="s">
        <v>878</v>
      </c>
      <c r="M647" s="22" t="s">
        <v>686</v>
      </c>
      <c r="Q647" s="22" t="s">
        <v>819</v>
      </c>
      <c r="W647" s="34">
        <v>62.6</v>
      </c>
      <c r="X647" s="34">
        <v>0.49</v>
      </c>
      <c r="Y647" s="34">
        <v>16.3</v>
      </c>
      <c r="Z647" s="34">
        <f t="shared" si="53"/>
        <v>4.2720000000000002</v>
      </c>
      <c r="AA647" s="34">
        <v>0.01</v>
      </c>
      <c r="AB647" s="34">
        <v>0.56000000000000005</v>
      </c>
      <c r="AC647" s="34">
        <v>1.01</v>
      </c>
      <c r="AD647" s="34">
        <v>0.3</v>
      </c>
      <c r="AE647" s="34">
        <v>11.6</v>
      </c>
      <c r="AF647" s="34">
        <v>7.0000000000000007E-2</v>
      </c>
      <c r="AG647" s="34">
        <v>2.41</v>
      </c>
      <c r="AO647" s="34">
        <f t="shared" si="52"/>
        <v>99.622</v>
      </c>
      <c r="AP647" s="34">
        <v>0.32</v>
      </c>
      <c r="AQ647" s="34">
        <v>3.92</v>
      </c>
      <c r="AY647" s="34">
        <v>530</v>
      </c>
      <c r="BE647" s="34">
        <v>19</v>
      </c>
      <c r="BG647" s="34">
        <v>14</v>
      </c>
      <c r="BH647" s="34">
        <v>14</v>
      </c>
      <c r="BO647" s="34">
        <v>10</v>
      </c>
      <c r="BP647" s="34">
        <v>11</v>
      </c>
      <c r="BQ647" s="34">
        <v>44</v>
      </c>
      <c r="BR647" s="34">
        <v>226</v>
      </c>
      <c r="BX647" s="34">
        <v>24</v>
      </c>
      <c r="CA647" s="34">
        <v>14</v>
      </c>
      <c r="CC647" s="34">
        <v>4</v>
      </c>
      <c r="CD647" s="34">
        <v>44</v>
      </c>
      <c r="CF647" s="34">
        <v>42</v>
      </c>
      <c r="CG647" s="34">
        <v>222</v>
      </c>
      <c r="CH647" s="34">
        <v>159</v>
      </c>
    </row>
    <row r="648" spans="1:101" x14ac:dyDescent="0.35">
      <c r="A648" s="22" t="s">
        <v>687</v>
      </c>
      <c r="B648" s="22" t="s">
        <v>469</v>
      </c>
      <c r="C648" s="61" t="s">
        <v>2346</v>
      </c>
      <c r="D648" s="22" t="s">
        <v>681</v>
      </c>
      <c r="E648" s="22">
        <v>1987</v>
      </c>
      <c r="F648" s="80">
        <v>1987</v>
      </c>
      <c r="G648" s="22" t="s">
        <v>681</v>
      </c>
      <c r="H648" s="22">
        <v>32.719976899999999</v>
      </c>
      <c r="I648" s="22">
        <v>-108.4684206</v>
      </c>
      <c r="J648" s="22" t="s">
        <v>873</v>
      </c>
      <c r="K648" s="22" t="s">
        <v>881</v>
      </c>
      <c r="L648" s="22" t="s">
        <v>878</v>
      </c>
      <c r="M648" s="22" t="s">
        <v>688</v>
      </c>
      <c r="Q648" s="22" t="s">
        <v>819</v>
      </c>
      <c r="W648" s="34">
        <v>65.2</v>
      </c>
      <c r="X648" s="34">
        <v>0.44</v>
      </c>
      <c r="Y648" s="34">
        <v>16</v>
      </c>
      <c r="Z648" s="34">
        <f t="shared" si="53"/>
        <v>2.198</v>
      </c>
      <c r="AA648" s="34">
        <v>0.03</v>
      </c>
      <c r="AB648" s="34">
        <v>1.1299999999999999</v>
      </c>
      <c r="AC648" s="34">
        <v>0.4</v>
      </c>
      <c r="AD648" s="34">
        <v>0.86</v>
      </c>
      <c r="AE648" s="34">
        <v>13.5</v>
      </c>
      <c r="AF648" s="34">
        <v>0.13</v>
      </c>
      <c r="AG648" s="34">
        <v>0.92</v>
      </c>
      <c r="AO648" s="34">
        <f t="shared" si="52"/>
        <v>100.80799999999999</v>
      </c>
      <c r="AP648" s="34">
        <v>0.08</v>
      </c>
      <c r="AQ648" s="34">
        <v>2.11</v>
      </c>
      <c r="AY648" s="34">
        <v>395</v>
      </c>
      <c r="BE648" s="34">
        <v>19</v>
      </c>
      <c r="BG648" s="34">
        <v>29</v>
      </c>
      <c r="BH648" s="34">
        <v>8</v>
      </c>
      <c r="BO648" s="34">
        <v>10</v>
      </c>
      <c r="BP648" s="34">
        <v>6</v>
      </c>
      <c r="BQ648" s="34">
        <v>15</v>
      </c>
      <c r="BR648" s="34">
        <v>257</v>
      </c>
      <c r="BX648" s="34">
        <v>17</v>
      </c>
      <c r="CA648" s="34">
        <v>24</v>
      </c>
      <c r="CC648" s="34">
        <v>7</v>
      </c>
      <c r="CD648" s="34">
        <v>6</v>
      </c>
      <c r="CF648" s="34">
        <v>43</v>
      </c>
      <c r="CG648" s="34">
        <v>235</v>
      </c>
      <c r="CH648" s="34">
        <v>19</v>
      </c>
    </row>
    <row r="649" spans="1:101" x14ac:dyDescent="0.35">
      <c r="A649" s="22" t="s">
        <v>689</v>
      </c>
      <c r="B649" s="22" t="s">
        <v>469</v>
      </c>
      <c r="C649" s="61" t="s">
        <v>2346</v>
      </c>
      <c r="D649" s="22" t="s">
        <v>681</v>
      </c>
      <c r="E649" s="22">
        <v>1987</v>
      </c>
      <c r="F649" s="80">
        <v>1987</v>
      </c>
      <c r="G649" s="22" t="s">
        <v>681</v>
      </c>
      <c r="H649" s="22">
        <v>32.719906000000002</v>
      </c>
      <c r="I649" s="22">
        <v>-108.4685987</v>
      </c>
      <c r="J649" s="22" t="s">
        <v>873</v>
      </c>
      <c r="K649" s="22" t="s">
        <v>881</v>
      </c>
      <c r="L649" s="22" t="s">
        <v>878</v>
      </c>
      <c r="M649" s="22" t="s">
        <v>690</v>
      </c>
      <c r="Q649" s="22" t="s">
        <v>819</v>
      </c>
      <c r="W649" s="34">
        <v>70.8</v>
      </c>
      <c r="X649" s="34">
        <v>0.46</v>
      </c>
      <c r="Y649" s="34">
        <v>14.9</v>
      </c>
      <c r="Z649" s="34">
        <f t="shared" si="53"/>
        <v>2.1059999999999999</v>
      </c>
      <c r="AA649" s="34">
        <v>0.04</v>
      </c>
      <c r="AB649" s="34">
        <v>0.28000000000000003</v>
      </c>
      <c r="AC649" s="34">
        <v>0.77</v>
      </c>
      <c r="AD649" s="34">
        <v>0.51</v>
      </c>
      <c r="AE649" s="34">
        <v>5.53</v>
      </c>
      <c r="AF649" s="34">
        <v>0.13</v>
      </c>
      <c r="AG649" s="34">
        <v>4.18</v>
      </c>
      <c r="AO649" s="34">
        <f t="shared" si="52"/>
        <v>99.705999999999989</v>
      </c>
      <c r="AP649" s="34">
        <v>0.16</v>
      </c>
      <c r="AQ649" s="34">
        <v>1.93</v>
      </c>
      <c r="AY649" s="34">
        <v>653</v>
      </c>
      <c r="BE649" s="34">
        <v>19</v>
      </c>
      <c r="BG649" s="34">
        <v>7</v>
      </c>
      <c r="BH649" s="34">
        <v>14</v>
      </c>
      <c r="BO649" s="34">
        <v>12</v>
      </c>
      <c r="BP649" s="34">
        <v>9</v>
      </c>
      <c r="BQ649" s="34">
        <v>25</v>
      </c>
      <c r="BR649" s="34">
        <v>175</v>
      </c>
      <c r="BX649" s="34">
        <v>35</v>
      </c>
      <c r="CA649" s="34">
        <v>26</v>
      </c>
      <c r="CC649" s="34">
        <v>6</v>
      </c>
      <c r="CD649" s="34">
        <v>32</v>
      </c>
      <c r="CF649" s="34">
        <v>74</v>
      </c>
      <c r="CG649" s="34">
        <v>285</v>
      </c>
      <c r="CH649" s="34">
        <v>46</v>
      </c>
      <c r="CI649" s="34">
        <v>66</v>
      </c>
      <c r="CJ649" s="34">
        <v>142</v>
      </c>
      <c r="CL649" s="34">
        <v>58</v>
      </c>
      <c r="CM649" s="34">
        <v>11</v>
      </c>
      <c r="CN649" s="34">
        <v>3</v>
      </c>
      <c r="CO649" s="34">
        <v>24</v>
      </c>
      <c r="CQ649" s="34">
        <v>11</v>
      </c>
      <c r="CR649" s="34">
        <v>3.6</v>
      </c>
      <c r="CS649" s="34">
        <v>8</v>
      </c>
      <c r="CU649" s="34">
        <v>6.2</v>
      </c>
      <c r="CV649" s="34">
        <v>2.5</v>
      </c>
      <c r="CW649" s="34">
        <f>SUM(CI649:CV649)</f>
        <v>335.3</v>
      </c>
    </row>
    <row r="650" spans="1:101" x14ac:dyDescent="0.35">
      <c r="A650" s="22" t="s">
        <v>691</v>
      </c>
      <c r="B650" s="22" t="s">
        <v>469</v>
      </c>
      <c r="C650" s="61" t="s">
        <v>2346</v>
      </c>
      <c r="D650" s="22" t="s">
        <v>681</v>
      </c>
      <c r="E650" s="22">
        <v>1987</v>
      </c>
      <c r="F650" s="80">
        <v>1987</v>
      </c>
      <c r="G650" s="22" t="s">
        <v>681</v>
      </c>
      <c r="H650" s="22">
        <v>32.719797700000001</v>
      </c>
      <c r="I650" s="22">
        <v>-108.4683376</v>
      </c>
      <c r="J650" s="22" t="s">
        <v>873</v>
      </c>
      <c r="K650" s="22" t="s">
        <v>881</v>
      </c>
      <c r="L650" s="22" t="s">
        <v>878</v>
      </c>
      <c r="M650" s="22" t="s">
        <v>692</v>
      </c>
      <c r="Q650" s="22" t="s">
        <v>819</v>
      </c>
      <c r="W650" s="34">
        <v>76.8</v>
      </c>
      <c r="X650" s="34">
        <v>0.05</v>
      </c>
      <c r="Y650" s="34">
        <v>13.2</v>
      </c>
      <c r="Z650" s="34">
        <f t="shared" si="53"/>
        <v>1.7949999999999999</v>
      </c>
      <c r="AA650" s="34">
        <v>0.02</v>
      </c>
      <c r="AB650" s="34">
        <v>2</v>
      </c>
      <c r="AC650" s="34">
        <v>1.06</v>
      </c>
      <c r="AD650" s="34">
        <v>3.97</v>
      </c>
      <c r="AE650" s="34">
        <v>4.46</v>
      </c>
      <c r="AF650" s="34">
        <v>0.03</v>
      </c>
      <c r="AG650" s="34">
        <v>1.52</v>
      </c>
      <c r="AO650" s="34">
        <f t="shared" si="52"/>
        <v>104.90499999999999</v>
      </c>
      <c r="AP650" s="34">
        <v>0.15</v>
      </c>
      <c r="AQ650" s="34">
        <v>1.63</v>
      </c>
      <c r="AY650" s="34">
        <v>341</v>
      </c>
      <c r="BE650" s="34">
        <v>11</v>
      </c>
      <c r="BG650" s="34">
        <v>10</v>
      </c>
      <c r="BH650" s="34">
        <v>8</v>
      </c>
      <c r="BO650" s="34">
        <v>10</v>
      </c>
      <c r="BP650" s="34">
        <v>6</v>
      </c>
      <c r="BQ650" s="34">
        <v>5</v>
      </c>
      <c r="BR650" s="34">
        <v>269</v>
      </c>
      <c r="BX650" s="34">
        <v>14</v>
      </c>
      <c r="CA650" s="34">
        <v>24</v>
      </c>
      <c r="CC650" s="34">
        <v>6</v>
      </c>
      <c r="CD650" s="34">
        <v>23</v>
      </c>
      <c r="CF650" s="34">
        <v>31</v>
      </c>
      <c r="CG650" s="34">
        <v>279</v>
      </c>
      <c r="CH650" s="34">
        <v>22</v>
      </c>
    </row>
    <row r="651" spans="1:101" x14ac:dyDescent="0.35">
      <c r="A651" s="22" t="s">
        <v>693</v>
      </c>
      <c r="B651" s="22" t="s">
        <v>469</v>
      </c>
      <c r="C651" s="61" t="s">
        <v>2346</v>
      </c>
      <c r="D651" s="22" t="s">
        <v>681</v>
      </c>
      <c r="E651" s="22">
        <v>1987</v>
      </c>
      <c r="F651" s="80">
        <v>1987</v>
      </c>
      <c r="G651" s="22" t="s">
        <v>681</v>
      </c>
      <c r="H651" s="22">
        <v>32.719955499999998</v>
      </c>
      <c r="I651" s="22">
        <v>-108.46849570000001</v>
      </c>
      <c r="J651" s="22" t="s">
        <v>873</v>
      </c>
      <c r="K651" s="22" t="s">
        <v>881</v>
      </c>
      <c r="L651" s="22" t="s">
        <v>878</v>
      </c>
      <c r="M651" s="22" t="s">
        <v>694</v>
      </c>
      <c r="Q651" s="22" t="s">
        <v>819</v>
      </c>
      <c r="W651" s="34">
        <v>58.5</v>
      </c>
      <c r="X651" s="34">
        <v>0.56000000000000005</v>
      </c>
      <c r="Y651" s="34">
        <v>6.92</v>
      </c>
      <c r="Z651" s="34">
        <f t="shared" si="53"/>
        <v>3.1879999999999997</v>
      </c>
      <c r="AA651" s="34">
        <v>7.0000000000000007E-2</v>
      </c>
      <c r="AB651" s="34">
        <v>0.97</v>
      </c>
      <c r="AC651" s="34">
        <v>2.11</v>
      </c>
      <c r="AD651" s="34">
        <v>0.98</v>
      </c>
      <c r="AE651" s="34">
        <v>0.75</v>
      </c>
      <c r="AF651" s="34">
        <v>0.08</v>
      </c>
      <c r="AG651" s="34">
        <v>4.5</v>
      </c>
      <c r="AO651" s="34">
        <f t="shared" si="52"/>
        <v>78.628</v>
      </c>
      <c r="AP651" s="34">
        <v>0.98</v>
      </c>
      <c r="AQ651" s="34">
        <v>2.11</v>
      </c>
      <c r="AY651" s="34">
        <v>0.105</v>
      </c>
      <c r="BE651" s="34">
        <v>43</v>
      </c>
      <c r="BG651" s="34">
        <v>34</v>
      </c>
      <c r="BH651" s="34">
        <v>37</v>
      </c>
      <c r="BP651" s="34">
        <v>20</v>
      </c>
      <c r="BQ651" s="34">
        <v>4.8000000000000001E-2</v>
      </c>
      <c r="BR651" s="34">
        <v>18</v>
      </c>
      <c r="BX651" s="34">
        <v>2700</v>
      </c>
      <c r="CA651" s="34">
        <v>73</v>
      </c>
      <c r="CD651" s="34">
        <v>278</v>
      </c>
      <c r="CF651" s="34">
        <v>25</v>
      </c>
      <c r="CG651" s="34">
        <v>111</v>
      </c>
      <c r="CH651" s="34">
        <v>375</v>
      </c>
    </row>
    <row r="652" spans="1:101" x14ac:dyDescent="0.35">
      <c r="A652" s="22" t="s">
        <v>695</v>
      </c>
      <c r="B652" s="22" t="s">
        <v>469</v>
      </c>
      <c r="C652" s="61" t="s">
        <v>2346</v>
      </c>
      <c r="D652" s="22" t="s">
        <v>681</v>
      </c>
      <c r="E652" s="22">
        <v>1987</v>
      </c>
      <c r="F652" s="80">
        <v>1987</v>
      </c>
      <c r="G652" s="22" t="s">
        <v>681</v>
      </c>
      <c r="H652" s="22">
        <v>32.713756799999999</v>
      </c>
      <c r="I652" s="22">
        <v>-108.4762903</v>
      </c>
      <c r="J652" s="22" t="s">
        <v>873</v>
      </c>
      <c r="K652" s="22" t="s">
        <v>881</v>
      </c>
      <c r="L652" s="22" t="s">
        <v>878</v>
      </c>
      <c r="M652" s="22" t="s">
        <v>469</v>
      </c>
      <c r="Q652" s="22" t="s">
        <v>819</v>
      </c>
      <c r="W652" s="34">
        <v>64.400000000000006</v>
      </c>
      <c r="X652" s="34">
        <v>0.3</v>
      </c>
      <c r="Y652" s="34">
        <v>14.9</v>
      </c>
      <c r="Z652" s="34">
        <f t="shared" si="53"/>
        <v>5.7170000000000005</v>
      </c>
      <c r="AA652" s="34">
        <v>0.01</v>
      </c>
      <c r="AB652" s="34">
        <v>0.69</v>
      </c>
      <c r="AC652" s="34">
        <v>0.08</v>
      </c>
      <c r="AD652" s="34">
        <v>0.78</v>
      </c>
      <c r="AE652" s="34">
        <v>12.9</v>
      </c>
      <c r="AF652" s="34">
        <v>0.08</v>
      </c>
      <c r="AG652" s="34">
        <v>0.18</v>
      </c>
      <c r="AO652" s="34">
        <f t="shared" si="52"/>
        <v>100.03700000000002</v>
      </c>
      <c r="AP652" s="34">
        <v>0.17</v>
      </c>
      <c r="AQ652" s="34">
        <v>5.53</v>
      </c>
      <c r="AY652" s="34">
        <v>405</v>
      </c>
      <c r="BE652" s="34">
        <v>22</v>
      </c>
      <c r="BG652" s="34">
        <v>10</v>
      </c>
      <c r="BH652" s="34">
        <v>8</v>
      </c>
      <c r="BO652" s="34">
        <v>11</v>
      </c>
      <c r="BP652" s="34">
        <v>5</v>
      </c>
      <c r="BQ652" s="34">
        <v>6</v>
      </c>
      <c r="BR652" s="34">
        <v>307</v>
      </c>
      <c r="BX652" s="34">
        <v>9</v>
      </c>
      <c r="CA652" s="34">
        <v>27</v>
      </c>
      <c r="CC652" s="34">
        <v>9</v>
      </c>
      <c r="CD652" s="34">
        <v>15</v>
      </c>
      <c r="CF652" s="34">
        <v>25</v>
      </c>
      <c r="CG652" s="34">
        <v>200</v>
      </c>
      <c r="CH652" s="34">
        <v>10</v>
      </c>
    </row>
    <row r="653" spans="1:101" x14ac:dyDescent="0.35">
      <c r="A653" s="22" t="s">
        <v>696</v>
      </c>
      <c r="B653" s="22" t="s">
        <v>469</v>
      </c>
      <c r="C653" s="61" t="s">
        <v>2346</v>
      </c>
      <c r="D653" s="22" t="s">
        <v>681</v>
      </c>
      <c r="E653" s="22">
        <v>1987</v>
      </c>
      <c r="F653" s="80">
        <v>1987</v>
      </c>
      <c r="G653" s="22" t="s">
        <v>681</v>
      </c>
      <c r="H653" s="22">
        <v>32.713756799999999</v>
      </c>
      <c r="I653" s="22">
        <v>-108.4762903</v>
      </c>
      <c r="J653" s="22" t="s">
        <v>873</v>
      </c>
      <c r="K653" s="22" t="s">
        <v>881</v>
      </c>
      <c r="L653" s="22" t="s">
        <v>878</v>
      </c>
      <c r="M653" s="22" t="s">
        <v>684</v>
      </c>
      <c r="Q653" s="22" t="s">
        <v>819</v>
      </c>
      <c r="W653" s="34">
        <v>75.099999999999994</v>
      </c>
      <c r="X653" s="34">
        <v>0.32</v>
      </c>
      <c r="Y653" s="34">
        <v>13.1</v>
      </c>
      <c r="Z653" s="34">
        <f t="shared" si="53"/>
        <v>2.0009999999999999</v>
      </c>
      <c r="AA653" s="34">
        <v>0.04</v>
      </c>
      <c r="AB653" s="34">
        <v>1.07</v>
      </c>
      <c r="AC653" s="34">
        <v>0.13</v>
      </c>
      <c r="AD653" s="34">
        <v>0.59</v>
      </c>
      <c r="AE653" s="34">
        <v>5.93</v>
      </c>
      <c r="AF653" s="34">
        <v>0.09</v>
      </c>
      <c r="AG653" s="34">
        <v>2.58</v>
      </c>
      <c r="AO653" s="34">
        <f t="shared" si="52"/>
        <v>100.95099999999998</v>
      </c>
      <c r="AP653" s="34">
        <v>0.11</v>
      </c>
      <c r="AQ653" s="34">
        <v>1.88</v>
      </c>
      <c r="AY653" s="34">
        <v>812</v>
      </c>
      <c r="BE653" s="34">
        <v>16</v>
      </c>
      <c r="BG653" s="34">
        <v>7</v>
      </c>
      <c r="BH653" s="34">
        <v>14</v>
      </c>
      <c r="BO653" s="34">
        <v>12</v>
      </c>
      <c r="BP653" s="34">
        <v>9</v>
      </c>
      <c r="BQ653" s="34">
        <v>28</v>
      </c>
      <c r="BR653" s="34">
        <v>224</v>
      </c>
      <c r="BX653" s="34">
        <v>54</v>
      </c>
      <c r="CA653" s="34">
        <v>23</v>
      </c>
      <c r="CC653" s="34">
        <v>7</v>
      </c>
      <c r="CD653" s="34">
        <v>20</v>
      </c>
      <c r="CF653" s="34">
        <v>39</v>
      </c>
      <c r="CG653" s="34">
        <v>208</v>
      </c>
      <c r="CH653" s="34">
        <v>97</v>
      </c>
    </row>
    <row r="654" spans="1:101" x14ac:dyDescent="0.35">
      <c r="A654" s="22" t="s">
        <v>697</v>
      </c>
      <c r="B654" s="22" t="s">
        <v>469</v>
      </c>
      <c r="C654" s="61" t="s">
        <v>2346</v>
      </c>
      <c r="D654" s="22" t="s">
        <v>681</v>
      </c>
      <c r="E654" s="22">
        <v>1987</v>
      </c>
      <c r="F654" s="80">
        <v>1987</v>
      </c>
      <c r="G654" s="22" t="s">
        <v>681</v>
      </c>
      <c r="H654" s="22">
        <v>32.713691799999999</v>
      </c>
      <c r="I654" s="22">
        <v>-108.47647499999999</v>
      </c>
      <c r="J654" s="22" t="s">
        <v>873</v>
      </c>
      <c r="K654" s="22" t="s">
        <v>881</v>
      </c>
      <c r="L654" s="22" t="s">
        <v>878</v>
      </c>
      <c r="M654" s="22" t="s">
        <v>698</v>
      </c>
      <c r="Q654" s="22" t="s">
        <v>819</v>
      </c>
      <c r="W654" s="34">
        <v>73.2</v>
      </c>
      <c r="X654" s="34">
        <v>0.35</v>
      </c>
      <c r="Y654" s="34">
        <v>12.8</v>
      </c>
      <c r="Z654" s="34">
        <f t="shared" si="53"/>
        <v>2.629</v>
      </c>
      <c r="AA654" s="34">
        <v>0.02</v>
      </c>
      <c r="AB654" s="34">
        <v>0.96</v>
      </c>
      <c r="AC654" s="34">
        <v>0.27</v>
      </c>
      <c r="AD654" s="34">
        <v>2.71</v>
      </c>
      <c r="AE654" s="34">
        <v>6.62</v>
      </c>
      <c r="AF654" s="34">
        <v>0.02</v>
      </c>
      <c r="AG654" s="34">
        <v>0.11</v>
      </c>
      <c r="AO654" s="34">
        <f t="shared" si="52"/>
        <v>99.688999999999979</v>
      </c>
      <c r="AP654" s="34">
        <v>1.49</v>
      </c>
      <c r="AQ654" s="34">
        <v>0.99</v>
      </c>
      <c r="AY654" s="34">
        <v>978</v>
      </c>
      <c r="BE654" s="34">
        <v>12</v>
      </c>
      <c r="BG654" s="34">
        <v>8</v>
      </c>
      <c r="BH654" s="34">
        <v>13</v>
      </c>
      <c r="BO654" s="34">
        <v>10</v>
      </c>
      <c r="BP654" s="34">
        <v>5</v>
      </c>
      <c r="BQ654" s="34">
        <v>39</v>
      </c>
      <c r="BR654" s="34">
        <v>212</v>
      </c>
      <c r="BX654" s="34">
        <v>112</v>
      </c>
      <c r="CA654" s="34">
        <v>34</v>
      </c>
      <c r="CC654" s="34">
        <v>7</v>
      </c>
      <c r="CD654" s="34">
        <v>20</v>
      </c>
      <c r="CF654" s="34">
        <v>65</v>
      </c>
      <c r="CG654" s="34">
        <v>238</v>
      </c>
      <c r="CH654" s="34">
        <v>40</v>
      </c>
    </row>
    <row r="655" spans="1:101" x14ac:dyDescent="0.35">
      <c r="A655" s="22" t="s">
        <v>699</v>
      </c>
      <c r="B655" s="22" t="s">
        <v>469</v>
      </c>
      <c r="C655" s="61" t="s">
        <v>2346</v>
      </c>
      <c r="D655" s="22" t="s">
        <v>681</v>
      </c>
      <c r="E655" s="22">
        <v>1987</v>
      </c>
      <c r="F655" s="80">
        <v>1987</v>
      </c>
      <c r="G655" s="22" t="s">
        <v>681</v>
      </c>
      <c r="H655" s="22">
        <v>32.713494400000002</v>
      </c>
      <c r="I655" s="22">
        <v>-108.47690729999999</v>
      </c>
      <c r="J655" s="22" t="s">
        <v>873</v>
      </c>
      <c r="K655" s="22" t="s">
        <v>881</v>
      </c>
      <c r="L655" s="22" t="s">
        <v>878</v>
      </c>
      <c r="M655" s="22" t="s">
        <v>700</v>
      </c>
      <c r="Q655" s="22" t="s">
        <v>819</v>
      </c>
      <c r="W655" s="34">
        <v>15.5</v>
      </c>
      <c r="X655" s="34">
        <v>0.09</v>
      </c>
      <c r="Y655" s="34">
        <v>1.17</v>
      </c>
      <c r="Z655" s="34">
        <f t="shared" si="53"/>
        <v>10.500999999999999</v>
      </c>
      <c r="AA655" s="34">
        <v>0.03</v>
      </c>
      <c r="AB655" s="34">
        <v>11.3</v>
      </c>
      <c r="AC655" s="34">
        <v>25.6</v>
      </c>
      <c r="AD655" s="34">
        <v>0.66</v>
      </c>
      <c r="AE655" s="34">
        <v>0.35</v>
      </c>
      <c r="AF655" s="34">
        <v>0.06</v>
      </c>
      <c r="AG655" s="34">
        <v>35.99</v>
      </c>
      <c r="AO655" s="34">
        <f t="shared" si="52"/>
        <v>101.251</v>
      </c>
      <c r="AP655" s="34">
        <v>8.91</v>
      </c>
      <c r="AQ655" s="34">
        <v>0.7</v>
      </c>
      <c r="AY655" s="34">
        <v>53</v>
      </c>
      <c r="BE655" s="34">
        <v>16</v>
      </c>
      <c r="BG655" s="34">
        <v>9</v>
      </c>
      <c r="BH655" s="34">
        <v>6</v>
      </c>
      <c r="BO655" s="34">
        <v>7</v>
      </c>
      <c r="BP655" s="34">
        <v>23</v>
      </c>
      <c r="BQ655" s="34">
        <v>2600</v>
      </c>
      <c r="BR655" s="34">
        <v>15</v>
      </c>
      <c r="BX655" s="34">
        <v>127</v>
      </c>
      <c r="CA655" s="34">
        <v>8</v>
      </c>
      <c r="CC655" s="34">
        <v>2</v>
      </c>
      <c r="CD655" s="34">
        <v>53</v>
      </c>
      <c r="CF655" s="34">
        <v>22</v>
      </c>
      <c r="CG655" s="34">
        <v>49</v>
      </c>
      <c r="CH655" s="34">
        <v>9200</v>
      </c>
    </row>
    <row r="656" spans="1:101" x14ac:dyDescent="0.35">
      <c r="A656" s="22" t="s">
        <v>701</v>
      </c>
      <c r="B656" s="22" t="s">
        <v>469</v>
      </c>
      <c r="C656" s="61" t="s">
        <v>2346</v>
      </c>
      <c r="D656" s="22" t="s">
        <v>681</v>
      </c>
      <c r="E656" s="22">
        <v>1987</v>
      </c>
      <c r="F656" s="80">
        <v>1987</v>
      </c>
      <c r="G656" s="22" t="s">
        <v>681</v>
      </c>
      <c r="H656" s="22">
        <v>32.712519899999997</v>
      </c>
      <c r="I656" s="22">
        <v>-108.4754312</v>
      </c>
      <c r="J656" s="22" t="s">
        <v>873</v>
      </c>
      <c r="K656" s="22" t="s">
        <v>881</v>
      </c>
      <c r="L656" s="22" t="s">
        <v>878</v>
      </c>
      <c r="M656" s="22" t="s">
        <v>469</v>
      </c>
      <c r="Q656" s="22" t="s">
        <v>819</v>
      </c>
      <c r="W656" s="34">
        <v>62.2</v>
      </c>
      <c r="X656" s="34">
        <v>0.43</v>
      </c>
      <c r="Y656" s="34">
        <v>16.600000000000001</v>
      </c>
      <c r="Z656" s="34">
        <f t="shared" si="53"/>
        <v>4.4619999999999997</v>
      </c>
      <c r="AA656" s="34">
        <v>0.04</v>
      </c>
      <c r="AB656" s="34">
        <v>1.19</v>
      </c>
      <c r="AC656" s="34">
        <v>0.22</v>
      </c>
      <c r="AD656" s="34">
        <v>0.83</v>
      </c>
      <c r="AE656" s="34">
        <v>14.4</v>
      </c>
      <c r="AF656" s="34">
        <v>0.14000000000000001</v>
      </c>
      <c r="AG656" s="34">
        <v>0.37</v>
      </c>
      <c r="AO656" s="34">
        <f t="shared" si="52"/>
        <v>100.88200000000002</v>
      </c>
      <c r="AP656" s="34">
        <v>0.62</v>
      </c>
      <c r="AQ656" s="34">
        <v>3.78</v>
      </c>
      <c r="AY656" s="34">
        <v>444</v>
      </c>
      <c r="BE656" s="34">
        <v>135</v>
      </c>
      <c r="BG656" s="34">
        <v>22</v>
      </c>
      <c r="BH656" s="34">
        <v>5</v>
      </c>
      <c r="BO656" s="34">
        <v>13</v>
      </c>
      <c r="BP656" s="34">
        <v>18</v>
      </c>
      <c r="BQ656" s="34">
        <v>9</v>
      </c>
      <c r="BR656" s="34">
        <v>334</v>
      </c>
      <c r="BX656" s="34">
        <v>18</v>
      </c>
      <c r="CA656" s="34">
        <v>44</v>
      </c>
      <c r="CC656" s="34">
        <v>5</v>
      </c>
      <c r="CD656" s="34">
        <v>32</v>
      </c>
      <c r="CF656" s="34">
        <v>64</v>
      </c>
      <c r="CG656" s="34">
        <v>306</v>
      </c>
      <c r="CH656" s="34">
        <v>57</v>
      </c>
    </row>
    <row r="657" spans="1:86" x14ac:dyDescent="0.35">
      <c r="A657" s="22" t="s">
        <v>702</v>
      </c>
      <c r="B657" s="22" t="s">
        <v>469</v>
      </c>
      <c r="C657" s="61" t="s">
        <v>2346</v>
      </c>
      <c r="D657" s="22" t="s">
        <v>681</v>
      </c>
      <c r="E657" s="22">
        <v>1987</v>
      </c>
      <c r="F657" s="80">
        <v>1987</v>
      </c>
      <c r="G657" s="22" t="s">
        <v>681</v>
      </c>
      <c r="H657" s="22">
        <v>32.712519899999997</v>
      </c>
      <c r="I657" s="22">
        <v>-108.4754312</v>
      </c>
      <c r="J657" s="22" t="s">
        <v>873</v>
      </c>
      <c r="K657" s="22" t="s">
        <v>881</v>
      </c>
      <c r="L657" s="22" t="s">
        <v>878</v>
      </c>
      <c r="M657" s="22" t="s">
        <v>684</v>
      </c>
      <c r="Q657" s="22" t="s">
        <v>819</v>
      </c>
      <c r="W657" s="34">
        <v>81.8</v>
      </c>
      <c r="X657" s="34">
        <v>0.31</v>
      </c>
      <c r="Y657" s="34">
        <v>9.6</v>
      </c>
      <c r="Z657" s="34">
        <v>0.45</v>
      </c>
      <c r="AA657" s="34">
        <v>0.03</v>
      </c>
      <c r="AB657" s="34">
        <v>1.82</v>
      </c>
      <c r="AC657" s="34">
        <v>0.21</v>
      </c>
      <c r="AD657" s="34">
        <v>0.88</v>
      </c>
      <c r="AE657" s="34">
        <v>7.23</v>
      </c>
      <c r="AF657" s="34">
        <v>0.09</v>
      </c>
      <c r="AG657" s="34">
        <v>0.33</v>
      </c>
      <c r="AO657" s="34">
        <f t="shared" si="52"/>
        <v>102.74999999999999</v>
      </c>
      <c r="AY657" s="34">
        <v>741</v>
      </c>
      <c r="BE657" s="34">
        <v>120</v>
      </c>
      <c r="BG657" s="34">
        <v>10</v>
      </c>
      <c r="BH657" s="34">
        <v>6</v>
      </c>
      <c r="BO657" s="34">
        <v>9</v>
      </c>
      <c r="BP657" s="34">
        <v>5</v>
      </c>
      <c r="BQ657" s="34">
        <v>20</v>
      </c>
      <c r="BR657" s="34">
        <v>191</v>
      </c>
      <c r="BX657" s="34">
        <v>28</v>
      </c>
      <c r="CA657" s="34">
        <v>18</v>
      </c>
      <c r="CC657" s="34">
        <v>6</v>
      </c>
      <c r="CD657" s="34">
        <v>20</v>
      </c>
      <c r="CF657" s="34">
        <v>13</v>
      </c>
      <c r="CG657" s="34">
        <v>171</v>
      </c>
      <c r="CH657" s="34">
        <v>11</v>
      </c>
    </row>
    <row r="658" spans="1:86" x14ac:dyDescent="0.35">
      <c r="A658" s="22" t="s">
        <v>703</v>
      </c>
      <c r="B658" s="22" t="s">
        <v>469</v>
      </c>
      <c r="C658" s="61" t="s">
        <v>2346</v>
      </c>
      <c r="D658" s="22" t="s">
        <v>681</v>
      </c>
      <c r="E658" s="22">
        <v>1987</v>
      </c>
      <c r="F658" s="80">
        <v>1987</v>
      </c>
      <c r="G658" s="22" t="s">
        <v>681</v>
      </c>
      <c r="H658" s="22">
        <v>32.692044899999999</v>
      </c>
      <c r="I658" s="22">
        <v>-108.4669887</v>
      </c>
      <c r="J658" s="22" t="s">
        <v>873</v>
      </c>
      <c r="K658" s="22" t="s">
        <v>881</v>
      </c>
      <c r="L658" s="22" t="s">
        <v>878</v>
      </c>
      <c r="M658" s="22" t="s">
        <v>704</v>
      </c>
      <c r="Q658" s="22" t="s">
        <v>819</v>
      </c>
      <c r="W658" s="34">
        <v>67.099999999999994</v>
      </c>
      <c r="X658" s="34">
        <v>0.15</v>
      </c>
      <c r="Y658" s="34">
        <v>16.3</v>
      </c>
      <c r="Z658" s="34">
        <f t="shared" ref="Z658:Z672" si="54">((AP658*1.1)+AQ658)</f>
        <v>1.401</v>
      </c>
      <c r="AA658" s="34">
        <v>0.02</v>
      </c>
      <c r="AB658" s="34">
        <v>0.92</v>
      </c>
      <c r="AC658" s="34">
        <v>0.04</v>
      </c>
      <c r="AD658" s="34">
        <v>0.56000000000000005</v>
      </c>
      <c r="AE658" s="34">
        <v>13.7</v>
      </c>
      <c r="AF658" s="34">
        <v>0.04</v>
      </c>
      <c r="AG658" s="34">
        <v>1.46</v>
      </c>
      <c r="AO658" s="34">
        <f t="shared" si="52"/>
        <v>101.691</v>
      </c>
      <c r="AP658" s="34">
        <v>0.11</v>
      </c>
      <c r="AQ658" s="34">
        <v>1.28</v>
      </c>
      <c r="AY658" s="34">
        <v>707</v>
      </c>
      <c r="BE658" s="34">
        <v>18</v>
      </c>
      <c r="BG658" s="34">
        <v>9</v>
      </c>
      <c r="BH658" s="34">
        <v>9</v>
      </c>
      <c r="BO658" s="34">
        <v>6</v>
      </c>
      <c r="BP658" s="34">
        <v>6</v>
      </c>
      <c r="BQ658" s="34">
        <v>37</v>
      </c>
      <c r="BR658" s="34">
        <v>439</v>
      </c>
      <c r="BX658" s="34">
        <v>38</v>
      </c>
      <c r="CA658" s="34">
        <v>40</v>
      </c>
      <c r="CC658" s="34">
        <v>4</v>
      </c>
      <c r="CD658" s="34">
        <v>18</v>
      </c>
      <c r="CF658" s="34">
        <v>10</v>
      </c>
      <c r="CG658" s="34">
        <v>103</v>
      </c>
      <c r="CH658" s="34">
        <v>28</v>
      </c>
    </row>
    <row r="659" spans="1:86" x14ac:dyDescent="0.35">
      <c r="A659" s="22" t="s">
        <v>705</v>
      </c>
      <c r="B659" s="22" t="s">
        <v>469</v>
      </c>
      <c r="C659" s="61" t="s">
        <v>2346</v>
      </c>
      <c r="D659" s="22" t="s">
        <v>681</v>
      </c>
      <c r="E659" s="22">
        <v>1987</v>
      </c>
      <c r="F659" s="80">
        <v>1987</v>
      </c>
      <c r="G659" s="22" t="s">
        <v>681</v>
      </c>
      <c r="H659" s="22">
        <v>32.692044899999999</v>
      </c>
      <c r="I659" s="22">
        <v>-108.4669887</v>
      </c>
      <c r="J659" s="22" t="s">
        <v>873</v>
      </c>
      <c r="K659" s="22" t="s">
        <v>881</v>
      </c>
      <c r="L659" s="22" t="s">
        <v>878</v>
      </c>
      <c r="M659" s="22" t="s">
        <v>706</v>
      </c>
      <c r="Q659" s="22" t="s">
        <v>819</v>
      </c>
      <c r="W659" s="34">
        <v>77</v>
      </c>
      <c r="X659" s="34">
        <v>0.09</v>
      </c>
      <c r="Y659" s="34">
        <v>12.1</v>
      </c>
      <c r="Z659" s="34">
        <f t="shared" si="54"/>
        <v>0.9</v>
      </c>
      <c r="AA659" s="34">
        <v>0.03</v>
      </c>
      <c r="AB659" s="34">
        <v>0.86</v>
      </c>
      <c r="AC659" s="34">
        <v>0.19</v>
      </c>
      <c r="AD659" s="34">
        <v>3.08</v>
      </c>
      <c r="AE659" s="34">
        <v>5.54</v>
      </c>
      <c r="AF659" s="34">
        <v>0.02</v>
      </c>
      <c r="AG659" s="34">
        <v>1.01</v>
      </c>
      <c r="AO659" s="34">
        <f t="shared" si="52"/>
        <v>100.82000000000001</v>
      </c>
      <c r="AP659" s="34">
        <v>0</v>
      </c>
      <c r="AQ659" s="34">
        <v>0.9</v>
      </c>
      <c r="AY659" s="34">
        <v>274</v>
      </c>
      <c r="BE659" s="34">
        <v>27</v>
      </c>
      <c r="BG659" s="34">
        <v>8</v>
      </c>
      <c r="BH659" s="34">
        <v>16</v>
      </c>
      <c r="BO659" s="34">
        <v>4</v>
      </c>
      <c r="BP659" s="34">
        <v>5</v>
      </c>
      <c r="BQ659" s="34">
        <v>23</v>
      </c>
      <c r="BR659" s="34">
        <v>247</v>
      </c>
      <c r="BX659" s="34">
        <v>57</v>
      </c>
      <c r="CA659" s="34">
        <v>31</v>
      </c>
      <c r="CC659" s="34">
        <v>5</v>
      </c>
      <c r="CD659" s="34">
        <v>7</v>
      </c>
      <c r="CF659" s="34">
        <v>7</v>
      </c>
      <c r="CG659" s="34">
        <v>82</v>
      </c>
      <c r="CH659" s="34">
        <v>17</v>
      </c>
    </row>
    <row r="660" spans="1:86" x14ac:dyDescent="0.35">
      <c r="A660" s="22" t="s">
        <v>707</v>
      </c>
      <c r="B660" s="22" t="s">
        <v>469</v>
      </c>
      <c r="C660" s="61" t="s">
        <v>2346</v>
      </c>
      <c r="D660" s="22" t="s">
        <v>681</v>
      </c>
      <c r="E660" s="22">
        <v>1987</v>
      </c>
      <c r="F660" s="80">
        <v>1987</v>
      </c>
      <c r="G660" s="22" t="s">
        <v>681</v>
      </c>
      <c r="H660" s="22">
        <v>32.693182</v>
      </c>
      <c r="I660" s="22">
        <v>-108.4714053</v>
      </c>
      <c r="J660" s="22" t="s">
        <v>873</v>
      </c>
      <c r="K660" s="22" t="s">
        <v>881</v>
      </c>
      <c r="L660" s="22" t="s">
        <v>878</v>
      </c>
      <c r="M660" s="22" t="s">
        <v>708</v>
      </c>
      <c r="Q660" s="22" t="s">
        <v>819</v>
      </c>
      <c r="W660" s="34">
        <v>64.3</v>
      </c>
      <c r="X660" s="34">
        <v>0.11</v>
      </c>
      <c r="Y660" s="34">
        <v>17.8</v>
      </c>
      <c r="Z660" s="34">
        <f t="shared" si="54"/>
        <v>1.1680000000000001</v>
      </c>
      <c r="AA660" s="34">
        <v>0.03</v>
      </c>
      <c r="AB660" s="34">
        <v>0.68</v>
      </c>
      <c r="AC660" s="34">
        <v>0.02</v>
      </c>
      <c r="AD660" s="34">
        <v>0.67</v>
      </c>
      <c r="AE660" s="34">
        <v>14.8</v>
      </c>
      <c r="AF660" s="34">
        <v>0.03</v>
      </c>
      <c r="AG660" s="34">
        <v>0.68</v>
      </c>
      <c r="AO660" s="34">
        <f t="shared" si="52"/>
        <v>100.28800000000001</v>
      </c>
      <c r="AP660" s="34">
        <v>0.57999999999999996</v>
      </c>
      <c r="AQ660" s="34">
        <v>0.53</v>
      </c>
      <c r="AY660" s="34">
        <v>1300</v>
      </c>
      <c r="BE660" s="34">
        <v>9</v>
      </c>
      <c r="BG660" s="34">
        <v>9</v>
      </c>
      <c r="BH660" s="34">
        <v>12</v>
      </c>
      <c r="BO660" s="34">
        <v>5</v>
      </c>
      <c r="BP660" s="34">
        <v>5</v>
      </c>
      <c r="BQ660" s="34">
        <v>21</v>
      </c>
      <c r="BR660" s="34">
        <v>459</v>
      </c>
      <c r="BX660" s="34">
        <v>64</v>
      </c>
      <c r="CA660" s="34">
        <v>29</v>
      </c>
      <c r="CC660" s="34">
        <v>5</v>
      </c>
      <c r="CD660" s="34">
        <v>17</v>
      </c>
      <c r="CF660" s="34">
        <v>30</v>
      </c>
      <c r="CG660" s="34">
        <v>49</v>
      </c>
      <c r="CH660" s="34">
        <v>21</v>
      </c>
    </row>
    <row r="661" spans="1:86" x14ac:dyDescent="0.35">
      <c r="A661" s="22" t="s">
        <v>709</v>
      </c>
      <c r="B661" s="22" t="s">
        <v>469</v>
      </c>
      <c r="C661" s="61" t="s">
        <v>2346</v>
      </c>
      <c r="D661" s="22" t="s">
        <v>681</v>
      </c>
      <c r="E661" s="22">
        <v>1987</v>
      </c>
      <c r="F661" s="80">
        <v>1987</v>
      </c>
      <c r="G661" s="22" t="s">
        <v>681</v>
      </c>
      <c r="H661" s="22">
        <v>32.693182</v>
      </c>
      <c r="I661" s="22">
        <v>-108.4714053</v>
      </c>
      <c r="J661" s="22" t="s">
        <v>873</v>
      </c>
      <c r="K661" s="22" t="s">
        <v>881</v>
      </c>
      <c r="L661" s="22" t="s">
        <v>878</v>
      </c>
      <c r="M661" s="22" t="s">
        <v>710</v>
      </c>
      <c r="Q661" s="22" t="s">
        <v>819</v>
      </c>
      <c r="W661" s="34">
        <v>75.599999999999994</v>
      </c>
      <c r="X661" s="34">
        <v>0.1</v>
      </c>
      <c r="Y661" s="34">
        <v>12.6</v>
      </c>
      <c r="Z661" s="34">
        <f t="shared" si="54"/>
        <v>1.1200000000000001</v>
      </c>
      <c r="AA661" s="34">
        <v>0.03</v>
      </c>
      <c r="AB661" s="34">
        <v>0.59</v>
      </c>
      <c r="AC661" s="34">
        <v>0.16</v>
      </c>
      <c r="AD661" s="34">
        <v>3.11</v>
      </c>
      <c r="AE661" s="34">
        <v>6.05</v>
      </c>
      <c r="AF661" s="34">
        <v>0.03</v>
      </c>
      <c r="AG661" s="34">
        <v>0.56999999999999995</v>
      </c>
      <c r="AO661" s="34">
        <f t="shared" si="52"/>
        <v>99.95999999999998</v>
      </c>
      <c r="AP661" s="34">
        <v>0.5</v>
      </c>
      <c r="AQ661" s="34">
        <v>0.56999999999999995</v>
      </c>
      <c r="AY661" s="34">
        <v>632</v>
      </c>
      <c r="BE661" s="34">
        <v>12</v>
      </c>
      <c r="BO661" s="34">
        <v>2</v>
      </c>
      <c r="BQ661" s="34">
        <v>16</v>
      </c>
      <c r="BR661" s="34">
        <v>200</v>
      </c>
      <c r="BX661" s="34">
        <v>87</v>
      </c>
      <c r="CA661" s="34">
        <v>18</v>
      </c>
      <c r="CC661" s="34">
        <v>5</v>
      </c>
      <c r="CD661" s="34">
        <v>13</v>
      </c>
      <c r="CF661" s="34">
        <v>6</v>
      </c>
      <c r="CG661" s="34">
        <v>79</v>
      </c>
    </row>
    <row r="662" spans="1:86" x14ac:dyDescent="0.35">
      <c r="A662" s="22" t="s">
        <v>711</v>
      </c>
      <c r="B662" s="22" t="s">
        <v>469</v>
      </c>
      <c r="C662" s="61" t="s">
        <v>2346</v>
      </c>
      <c r="D662" s="22" t="s">
        <v>681</v>
      </c>
      <c r="E662" s="22">
        <v>1987</v>
      </c>
      <c r="F662" s="80">
        <v>1987</v>
      </c>
      <c r="G662" s="22" t="s">
        <v>681</v>
      </c>
      <c r="H662" s="22">
        <v>32.6930671</v>
      </c>
      <c r="I662" s="22">
        <v>-108.47167260000001</v>
      </c>
      <c r="J662" s="22" t="s">
        <v>873</v>
      </c>
      <c r="K662" s="22" t="s">
        <v>881</v>
      </c>
      <c r="L662" s="22" t="s">
        <v>878</v>
      </c>
      <c r="M662" s="22" t="s">
        <v>712</v>
      </c>
      <c r="Q662" s="22" t="s">
        <v>819</v>
      </c>
      <c r="W662" s="34">
        <v>77.400000000000006</v>
      </c>
      <c r="X662" s="34">
        <v>0.06</v>
      </c>
      <c r="Y662" s="34">
        <v>12.5</v>
      </c>
      <c r="Z662" s="34">
        <f t="shared" si="54"/>
        <v>0.85399999999999998</v>
      </c>
      <c r="AA662" s="34">
        <v>0.02</v>
      </c>
      <c r="AB662" s="34">
        <v>0.96</v>
      </c>
      <c r="AC662" s="34">
        <v>0.27</v>
      </c>
      <c r="AD662" s="34">
        <v>2.71</v>
      </c>
      <c r="AE662" s="34">
        <v>0.62</v>
      </c>
      <c r="AF662" s="34">
        <v>0.02</v>
      </c>
      <c r="AG662" s="34">
        <v>0.86</v>
      </c>
      <c r="AO662" s="34">
        <f t="shared" si="52"/>
        <v>96.273999999999987</v>
      </c>
      <c r="AP662" s="34">
        <v>0.14000000000000001</v>
      </c>
      <c r="AQ662" s="34">
        <v>0.7</v>
      </c>
      <c r="AY662" s="34">
        <v>194</v>
      </c>
      <c r="BE662" s="34">
        <v>9</v>
      </c>
      <c r="BG662" s="34">
        <v>8</v>
      </c>
      <c r="BH662" s="34">
        <v>14</v>
      </c>
      <c r="BO662" s="34">
        <v>3</v>
      </c>
      <c r="BP662" s="34">
        <v>4</v>
      </c>
      <c r="BQ662" s="34">
        <v>30</v>
      </c>
      <c r="BR662" s="34">
        <v>254</v>
      </c>
      <c r="BX662" s="34">
        <v>59</v>
      </c>
      <c r="CA662" s="34">
        <v>22</v>
      </c>
      <c r="CC662" s="34">
        <v>5</v>
      </c>
      <c r="CD662" s="34">
        <v>3</v>
      </c>
      <c r="CF662" s="34">
        <v>5</v>
      </c>
      <c r="CG662" s="34">
        <v>76</v>
      </c>
      <c r="CH662" s="34">
        <v>13</v>
      </c>
    </row>
    <row r="663" spans="1:86" x14ac:dyDescent="0.35">
      <c r="A663" s="22" t="s">
        <v>713</v>
      </c>
      <c r="B663" s="22" t="s">
        <v>469</v>
      </c>
      <c r="C663" s="61" t="s">
        <v>2346</v>
      </c>
      <c r="D663" s="22" t="s">
        <v>681</v>
      </c>
      <c r="E663" s="22">
        <v>1987</v>
      </c>
      <c r="F663" s="80">
        <v>1987</v>
      </c>
      <c r="G663" s="22" t="s">
        <v>681</v>
      </c>
      <c r="H663" s="22">
        <v>32.692041500000002</v>
      </c>
      <c r="I663" s="22">
        <v>-108.471925</v>
      </c>
      <c r="J663" s="22" t="s">
        <v>873</v>
      </c>
      <c r="K663" s="22" t="s">
        <v>881</v>
      </c>
      <c r="L663" s="22" t="s">
        <v>878</v>
      </c>
      <c r="M663" s="22" t="s">
        <v>714</v>
      </c>
      <c r="Q663" s="22" t="s">
        <v>819</v>
      </c>
      <c r="W663" s="34">
        <v>66.099999999999994</v>
      </c>
      <c r="X663" s="34">
        <v>0.21</v>
      </c>
      <c r="Y663" s="34">
        <v>16.2</v>
      </c>
      <c r="Z663" s="34">
        <f t="shared" si="54"/>
        <v>2.44</v>
      </c>
      <c r="AA663" s="34">
        <v>0.02</v>
      </c>
      <c r="AB663" s="34">
        <v>1.37</v>
      </c>
      <c r="AC663" s="34">
        <v>0.08</v>
      </c>
      <c r="AD663" s="34">
        <v>0.74</v>
      </c>
      <c r="AE663" s="34">
        <v>13.3</v>
      </c>
      <c r="AF663" s="34">
        <v>0.04</v>
      </c>
      <c r="AG663" s="34">
        <v>0.43</v>
      </c>
      <c r="AO663" s="34">
        <f t="shared" si="52"/>
        <v>100.92999999999999</v>
      </c>
      <c r="AP663" s="34">
        <v>0.1</v>
      </c>
      <c r="AQ663" s="34">
        <v>2.33</v>
      </c>
      <c r="AY663" s="34">
        <v>990</v>
      </c>
      <c r="BE663" s="34">
        <v>28</v>
      </c>
      <c r="BO663" s="34">
        <v>8</v>
      </c>
      <c r="BQ663" s="34">
        <v>10</v>
      </c>
      <c r="BR663" s="34">
        <v>390</v>
      </c>
      <c r="BX663" s="34">
        <v>41</v>
      </c>
      <c r="CA663" s="34">
        <v>38</v>
      </c>
      <c r="CC663" s="34">
        <v>2</v>
      </c>
      <c r="CD663" s="34">
        <v>27</v>
      </c>
      <c r="CF663" s="34">
        <v>21</v>
      </c>
      <c r="CG663" s="34">
        <v>133</v>
      </c>
    </row>
    <row r="664" spans="1:86" x14ac:dyDescent="0.35">
      <c r="A664" s="22" t="s">
        <v>715</v>
      </c>
      <c r="B664" s="22" t="s">
        <v>469</v>
      </c>
      <c r="C664" s="61" t="s">
        <v>2346</v>
      </c>
      <c r="D664" s="22" t="s">
        <v>681</v>
      </c>
      <c r="E664" s="22">
        <v>1987</v>
      </c>
      <c r="F664" s="80">
        <v>1987</v>
      </c>
      <c r="G664" s="22" t="s">
        <v>681</v>
      </c>
      <c r="H664" s="22">
        <v>32.692041500000002</v>
      </c>
      <c r="I664" s="22">
        <v>-108.471925</v>
      </c>
      <c r="J664" s="22" t="s">
        <v>873</v>
      </c>
      <c r="K664" s="22" t="s">
        <v>881</v>
      </c>
      <c r="L664" s="22" t="s">
        <v>878</v>
      </c>
      <c r="M664" s="22" t="s">
        <v>714</v>
      </c>
      <c r="Q664" s="22" t="s">
        <v>819</v>
      </c>
      <c r="W664" s="34">
        <v>58</v>
      </c>
      <c r="X664" s="34">
        <v>0.97</v>
      </c>
      <c r="Y664" s="34">
        <v>16</v>
      </c>
      <c r="Z664" s="34">
        <f t="shared" si="54"/>
        <v>7.1210000000000004</v>
      </c>
      <c r="AA664" s="34">
        <v>0.13</v>
      </c>
      <c r="AB664" s="34">
        <v>3.4</v>
      </c>
      <c r="AC664" s="34">
        <v>0.9</v>
      </c>
      <c r="AD664" s="34">
        <v>1.08</v>
      </c>
      <c r="AE664" s="34">
        <v>9.42</v>
      </c>
      <c r="AF664" s="34">
        <v>0.57999999999999996</v>
      </c>
      <c r="AG664" s="34">
        <v>2.39</v>
      </c>
      <c r="AO664" s="34">
        <f t="shared" si="52"/>
        <v>99.991</v>
      </c>
      <c r="AP664" s="34">
        <v>3.81</v>
      </c>
      <c r="AQ664" s="34">
        <v>2.93</v>
      </c>
      <c r="AY664" s="34">
        <v>1590</v>
      </c>
      <c r="BE664" s="34">
        <v>18</v>
      </c>
      <c r="BG664" s="34">
        <v>6</v>
      </c>
      <c r="BH664" s="34">
        <v>16</v>
      </c>
      <c r="BO664" s="34">
        <v>23</v>
      </c>
      <c r="BP664" s="34">
        <v>9</v>
      </c>
      <c r="BQ664" s="34">
        <v>11</v>
      </c>
      <c r="BR664" s="34">
        <v>233</v>
      </c>
      <c r="BX664" s="34">
        <v>50</v>
      </c>
      <c r="CA664" s="34">
        <v>17</v>
      </c>
      <c r="CC664" s="34">
        <v>6</v>
      </c>
      <c r="CD664" s="34">
        <v>61</v>
      </c>
      <c r="CF664" s="34">
        <v>66</v>
      </c>
      <c r="CG664" s="34">
        <v>427</v>
      </c>
      <c r="CH664" s="34">
        <v>106</v>
      </c>
    </row>
    <row r="665" spans="1:86" x14ac:dyDescent="0.35">
      <c r="A665" s="22" t="s">
        <v>716</v>
      </c>
      <c r="B665" s="22" t="s">
        <v>469</v>
      </c>
      <c r="C665" s="61" t="s">
        <v>2346</v>
      </c>
      <c r="D665" s="22" t="s">
        <v>681</v>
      </c>
      <c r="E665" s="22">
        <v>1987</v>
      </c>
      <c r="F665" s="80">
        <v>1987</v>
      </c>
      <c r="G665" s="22" t="s">
        <v>681</v>
      </c>
      <c r="H665" s="22">
        <v>32.692041500000002</v>
      </c>
      <c r="I665" s="22">
        <v>-108.471925</v>
      </c>
      <c r="J665" s="22" t="s">
        <v>873</v>
      </c>
      <c r="K665" s="22" t="s">
        <v>881</v>
      </c>
      <c r="L665" s="22" t="s">
        <v>878</v>
      </c>
      <c r="M665" s="22" t="s">
        <v>717</v>
      </c>
      <c r="Q665" s="22" t="s">
        <v>819</v>
      </c>
      <c r="W665" s="34">
        <v>62.1</v>
      </c>
      <c r="X665" s="34">
        <v>0.15</v>
      </c>
      <c r="Y665" s="34">
        <v>18.5</v>
      </c>
      <c r="Z665" s="34">
        <f t="shared" si="54"/>
        <v>2.2590000000000003</v>
      </c>
      <c r="AA665" s="34">
        <v>0.04</v>
      </c>
      <c r="AB665" s="34">
        <v>1.25</v>
      </c>
      <c r="AC665" s="34">
        <v>1.74</v>
      </c>
      <c r="AD665" s="34">
        <v>3.85</v>
      </c>
      <c r="AE665" s="34">
        <v>9.43</v>
      </c>
      <c r="AF665" s="34">
        <v>0.03</v>
      </c>
      <c r="AG665" s="34">
        <v>1.62</v>
      </c>
      <c r="AO665" s="34">
        <f t="shared" si="52"/>
        <v>100.96899999999999</v>
      </c>
      <c r="AP665" s="34">
        <v>0.39</v>
      </c>
      <c r="AQ665" s="34">
        <v>1.83</v>
      </c>
      <c r="AY665" s="34">
        <v>1950</v>
      </c>
      <c r="BE665" s="34">
        <v>13</v>
      </c>
      <c r="BG665" s="34">
        <v>9</v>
      </c>
      <c r="BH665" s="34">
        <v>18</v>
      </c>
      <c r="BO665" s="34">
        <v>3</v>
      </c>
      <c r="BP665" s="34">
        <v>4</v>
      </c>
      <c r="BQ665" s="34">
        <v>24</v>
      </c>
      <c r="BR665" s="34">
        <v>297</v>
      </c>
      <c r="BX665" s="34">
        <v>225</v>
      </c>
      <c r="CA665" s="34">
        <v>10</v>
      </c>
      <c r="CC665" s="34">
        <v>3</v>
      </c>
      <c r="CD665" s="34">
        <v>34</v>
      </c>
      <c r="CF665" s="34">
        <v>7</v>
      </c>
      <c r="CG665" s="34">
        <v>127</v>
      </c>
      <c r="CH665" s="34">
        <v>28</v>
      </c>
    </row>
    <row r="666" spans="1:86" x14ac:dyDescent="0.35">
      <c r="A666" s="22" t="s">
        <v>718</v>
      </c>
      <c r="B666" s="22" t="s">
        <v>469</v>
      </c>
      <c r="C666" s="61" t="s">
        <v>2346</v>
      </c>
      <c r="D666" s="22" t="s">
        <v>681</v>
      </c>
      <c r="E666" s="22">
        <v>1987</v>
      </c>
      <c r="F666" s="80">
        <v>1987</v>
      </c>
      <c r="G666" s="22" t="s">
        <v>681</v>
      </c>
      <c r="H666" s="22">
        <v>32.691882499999998</v>
      </c>
      <c r="I666" s="22">
        <v>-108.471706</v>
      </c>
      <c r="J666" s="22" t="s">
        <v>873</v>
      </c>
      <c r="K666" s="22" t="s">
        <v>881</v>
      </c>
      <c r="L666" s="22" t="s">
        <v>878</v>
      </c>
      <c r="M666" s="22" t="s">
        <v>719</v>
      </c>
      <c r="Q666" s="22" t="s">
        <v>819</v>
      </c>
      <c r="W666" s="34">
        <v>84</v>
      </c>
      <c r="X666" s="34">
        <v>0.23</v>
      </c>
      <c r="Y666" s="34">
        <v>7.39</v>
      </c>
      <c r="Z666" s="34">
        <f t="shared" si="54"/>
        <v>1.6300000000000001</v>
      </c>
      <c r="AA666" s="34">
        <v>0.03</v>
      </c>
      <c r="AB666" s="34">
        <v>1.66</v>
      </c>
      <c r="AC666" s="34">
        <v>0.12</v>
      </c>
      <c r="AD666" s="34">
        <v>1.08</v>
      </c>
      <c r="AE666" s="34">
        <v>5.44</v>
      </c>
      <c r="AF666" s="34">
        <v>0.06</v>
      </c>
      <c r="AG666" s="34">
        <v>0.34</v>
      </c>
      <c r="AO666" s="34">
        <f t="shared" si="52"/>
        <v>101.98</v>
      </c>
      <c r="AP666" s="34">
        <v>0.3</v>
      </c>
      <c r="AQ666" s="34">
        <v>1.3</v>
      </c>
      <c r="AY666" s="34">
        <v>768</v>
      </c>
      <c r="BE666" s="34">
        <v>11</v>
      </c>
      <c r="BG666" s="34">
        <v>6</v>
      </c>
      <c r="BH666" s="34">
        <v>6</v>
      </c>
      <c r="BO666" s="34">
        <v>3</v>
      </c>
      <c r="BP666" s="34">
        <v>5</v>
      </c>
      <c r="BQ666" s="34">
        <v>7</v>
      </c>
      <c r="BR666" s="34">
        <v>151</v>
      </c>
      <c r="BX666" s="34">
        <v>29</v>
      </c>
      <c r="CA666" s="34">
        <v>3</v>
      </c>
      <c r="CC666" s="34">
        <v>4</v>
      </c>
      <c r="CD666" s="34">
        <v>18</v>
      </c>
      <c r="CF666" s="34">
        <v>29</v>
      </c>
      <c r="CG666" s="34">
        <v>98</v>
      </c>
      <c r="CH666" s="34">
        <v>18</v>
      </c>
    </row>
    <row r="667" spans="1:86" x14ac:dyDescent="0.35">
      <c r="A667" s="22" t="s">
        <v>720</v>
      </c>
      <c r="B667" s="22" t="s">
        <v>469</v>
      </c>
      <c r="C667" s="61" t="s">
        <v>2346</v>
      </c>
      <c r="D667" s="22" t="s">
        <v>681</v>
      </c>
      <c r="E667" s="22">
        <v>1987</v>
      </c>
      <c r="F667" s="80">
        <v>1987</v>
      </c>
      <c r="G667" s="22" t="s">
        <v>681</v>
      </c>
      <c r="H667" s="22">
        <v>32.691775</v>
      </c>
      <c r="I667" s="22">
        <v>-108.47148559999999</v>
      </c>
      <c r="J667" s="22" t="s">
        <v>873</v>
      </c>
      <c r="K667" s="22" t="s">
        <v>881</v>
      </c>
      <c r="L667" s="22" t="s">
        <v>878</v>
      </c>
      <c r="M667" s="22" t="s">
        <v>719</v>
      </c>
      <c r="Q667" s="22" t="s">
        <v>819</v>
      </c>
      <c r="W667" s="34">
        <v>79.2</v>
      </c>
      <c r="X667" s="34">
        <v>0.23</v>
      </c>
      <c r="Y667" s="34">
        <v>9.5399999999999991</v>
      </c>
      <c r="Z667" s="34">
        <f t="shared" si="54"/>
        <v>2.3639999999999999</v>
      </c>
      <c r="AA667" s="34">
        <v>0.03</v>
      </c>
      <c r="AB667" s="34">
        <v>0.93</v>
      </c>
      <c r="AC667" s="34">
        <v>0.11</v>
      </c>
      <c r="AD667" s="34">
        <v>0.68</v>
      </c>
      <c r="AE667" s="34">
        <v>7.12</v>
      </c>
      <c r="AF667" s="34">
        <v>0.09</v>
      </c>
      <c r="AG667" s="34">
        <v>0.64</v>
      </c>
      <c r="AO667" s="34">
        <f t="shared" si="52"/>
        <v>100.93400000000003</v>
      </c>
      <c r="AP667" s="34">
        <v>0.34</v>
      </c>
      <c r="AQ667" s="34">
        <v>1.99</v>
      </c>
      <c r="AY667" s="34">
        <v>944</v>
      </c>
      <c r="BE667" s="34">
        <v>14</v>
      </c>
      <c r="BG667" s="34">
        <v>6</v>
      </c>
      <c r="BH667" s="34">
        <v>11</v>
      </c>
      <c r="BO667" s="34">
        <v>4</v>
      </c>
      <c r="BP667" s="34">
        <v>8</v>
      </c>
      <c r="BQ667" s="34">
        <v>7</v>
      </c>
      <c r="BR667" s="34">
        <v>197</v>
      </c>
      <c r="BX667" s="34">
        <v>32</v>
      </c>
      <c r="CA667" s="34">
        <v>10</v>
      </c>
      <c r="CC667" s="34">
        <v>3</v>
      </c>
      <c r="CD667" s="34">
        <v>57</v>
      </c>
      <c r="CF667" s="34">
        <v>47</v>
      </c>
      <c r="CG667" s="34">
        <v>150</v>
      </c>
      <c r="CH667" s="34">
        <v>27</v>
      </c>
    </row>
    <row r="668" spans="1:86" x14ac:dyDescent="0.35">
      <c r="A668" s="22" t="s">
        <v>721</v>
      </c>
      <c r="B668" s="22" t="s">
        <v>469</v>
      </c>
      <c r="C668" s="61" t="s">
        <v>2346</v>
      </c>
      <c r="D668" s="22" t="s">
        <v>681</v>
      </c>
      <c r="E668" s="22">
        <v>1987</v>
      </c>
      <c r="F668" s="80">
        <v>1987</v>
      </c>
      <c r="G668" s="22" t="s">
        <v>681</v>
      </c>
      <c r="H668" s="22">
        <v>32.691775</v>
      </c>
      <c r="I668" s="22">
        <v>-108.47148559999999</v>
      </c>
      <c r="J668" s="22" t="s">
        <v>873</v>
      </c>
      <c r="K668" s="22" t="s">
        <v>881</v>
      </c>
      <c r="L668" s="22" t="s">
        <v>878</v>
      </c>
      <c r="M668" s="22" t="s">
        <v>722</v>
      </c>
      <c r="Q668" s="22" t="s">
        <v>819</v>
      </c>
      <c r="W668" s="34">
        <v>64.2</v>
      </c>
      <c r="X668" s="34">
        <v>0.26</v>
      </c>
      <c r="Y668" s="34">
        <v>16.3</v>
      </c>
      <c r="Z668" s="34">
        <f t="shared" si="54"/>
        <v>2.7140000000000004</v>
      </c>
      <c r="AA668" s="34">
        <v>0.01</v>
      </c>
      <c r="AB668" s="34">
        <v>0.6</v>
      </c>
      <c r="AC668" s="34">
        <v>0.08</v>
      </c>
      <c r="AD668" s="34">
        <v>0.43</v>
      </c>
      <c r="AE668" s="34">
        <v>13.9</v>
      </c>
      <c r="AF668" s="34">
        <v>0.04</v>
      </c>
      <c r="AG668" s="34">
        <v>0.54</v>
      </c>
      <c r="AO668" s="34">
        <f t="shared" si="52"/>
        <v>99.074000000000026</v>
      </c>
      <c r="AP668" s="34">
        <v>0.24</v>
      </c>
      <c r="AQ668" s="34">
        <v>2.4500000000000002</v>
      </c>
      <c r="AY668" s="34">
        <v>1430</v>
      </c>
      <c r="BE668" s="34">
        <v>23</v>
      </c>
      <c r="BG668" s="34">
        <v>9</v>
      </c>
      <c r="BH668" s="34">
        <v>10</v>
      </c>
      <c r="BO668" s="34">
        <v>5</v>
      </c>
      <c r="BP668" s="34">
        <v>5</v>
      </c>
      <c r="BQ668" s="34">
        <v>12</v>
      </c>
      <c r="BR668" s="34">
        <v>378</v>
      </c>
      <c r="BX668" s="34">
        <v>52</v>
      </c>
      <c r="CA668" s="34">
        <v>10</v>
      </c>
      <c r="CC668" s="34">
        <v>3</v>
      </c>
      <c r="CD668" s="34">
        <v>92</v>
      </c>
      <c r="CF668" s="34">
        <v>30</v>
      </c>
      <c r="CG668" s="34">
        <v>115</v>
      </c>
      <c r="CH668" s="34">
        <v>16</v>
      </c>
    </row>
    <row r="669" spans="1:86" x14ac:dyDescent="0.35">
      <c r="A669" s="22" t="s">
        <v>723</v>
      </c>
      <c r="B669" s="22" t="s">
        <v>469</v>
      </c>
      <c r="C669" s="61" t="s">
        <v>2346</v>
      </c>
      <c r="D669" s="22" t="s">
        <v>681</v>
      </c>
      <c r="E669" s="22">
        <v>1987</v>
      </c>
      <c r="F669" s="80">
        <v>1987</v>
      </c>
      <c r="G669" s="22" t="s">
        <v>681</v>
      </c>
      <c r="H669" s="22">
        <v>32.729488000000003</v>
      </c>
      <c r="I669" s="22">
        <v>-108.492885</v>
      </c>
      <c r="J669" s="22" t="s">
        <v>873</v>
      </c>
      <c r="K669" s="22" t="s">
        <v>881</v>
      </c>
      <c r="L669" s="22" t="s">
        <v>878</v>
      </c>
      <c r="M669" s="22" t="s">
        <v>469</v>
      </c>
      <c r="Q669" s="22" t="s">
        <v>819</v>
      </c>
      <c r="W669" s="34">
        <v>63.7</v>
      </c>
      <c r="X669" s="34">
        <v>0.05</v>
      </c>
      <c r="Y669" s="34">
        <v>16.5</v>
      </c>
      <c r="Z669" s="34">
        <f t="shared" si="54"/>
        <v>2.153</v>
      </c>
      <c r="AA669" s="34">
        <v>0.06</v>
      </c>
      <c r="AB669" s="34">
        <v>0.16</v>
      </c>
      <c r="AC669" s="34">
        <v>0.1</v>
      </c>
      <c r="AD669" s="34">
        <v>5.51</v>
      </c>
      <c r="AE669" s="34">
        <v>6.44</v>
      </c>
      <c r="AF669" s="34">
        <v>0.01</v>
      </c>
      <c r="AG669" s="34">
        <v>6.22</v>
      </c>
      <c r="AO669" s="34">
        <f t="shared" si="52"/>
        <v>100.90300000000001</v>
      </c>
      <c r="AP669" s="34">
        <v>0.03</v>
      </c>
      <c r="AQ669" s="34">
        <v>2.12</v>
      </c>
      <c r="AY669" s="34">
        <v>158</v>
      </c>
      <c r="BE669" s="34">
        <v>10</v>
      </c>
      <c r="BG669" s="34">
        <v>19</v>
      </c>
      <c r="BH669" s="34">
        <v>16</v>
      </c>
      <c r="BO669" s="34">
        <v>19</v>
      </c>
      <c r="BP669" s="34">
        <v>4</v>
      </c>
      <c r="BQ669" s="34">
        <v>35</v>
      </c>
      <c r="BR669" s="34">
        <v>280</v>
      </c>
      <c r="BX669" s="34">
        <v>19</v>
      </c>
      <c r="CA669" s="34">
        <v>6</v>
      </c>
      <c r="CC669" s="34">
        <v>5</v>
      </c>
      <c r="CD669" s="34">
        <v>24</v>
      </c>
      <c r="CF669" s="34">
        <v>12</v>
      </c>
      <c r="CG669" s="34">
        <v>22</v>
      </c>
      <c r="CH669" s="34">
        <v>12</v>
      </c>
    </row>
    <row r="670" spans="1:86" x14ac:dyDescent="0.35">
      <c r="A670" s="22" t="s">
        <v>724</v>
      </c>
      <c r="B670" s="22" t="s">
        <v>469</v>
      </c>
      <c r="C670" s="61" t="s">
        <v>2346</v>
      </c>
      <c r="D670" s="22" t="s">
        <v>681</v>
      </c>
      <c r="E670" s="22">
        <v>1987</v>
      </c>
      <c r="F670" s="80">
        <v>1987</v>
      </c>
      <c r="G670" s="22" t="s">
        <v>681</v>
      </c>
      <c r="H670" s="22">
        <v>32.730463</v>
      </c>
      <c r="I670" s="22">
        <v>-108.49330399999999</v>
      </c>
      <c r="J670" s="22" t="s">
        <v>873</v>
      </c>
      <c r="K670" s="22" t="s">
        <v>881</v>
      </c>
      <c r="L670" s="22" t="s">
        <v>878</v>
      </c>
      <c r="M670" s="22" t="s">
        <v>469</v>
      </c>
      <c r="Q670" s="22" t="s">
        <v>819</v>
      </c>
      <c r="W670" s="34">
        <v>62.9</v>
      </c>
      <c r="X670" s="34">
        <v>0.51</v>
      </c>
      <c r="Y670" s="34">
        <v>18.2</v>
      </c>
      <c r="Z670" s="34">
        <f t="shared" si="54"/>
        <v>3.2850000000000001</v>
      </c>
      <c r="AA670" s="34">
        <v>0.09</v>
      </c>
      <c r="AB670" s="34">
        <v>0.94</v>
      </c>
      <c r="AC670" s="34">
        <v>0.16</v>
      </c>
      <c r="AD670" s="34">
        <v>3.38</v>
      </c>
      <c r="AE670" s="34">
        <v>9.5</v>
      </c>
      <c r="AF670" s="34">
        <v>0.13</v>
      </c>
      <c r="AG670" s="34">
        <v>0.15</v>
      </c>
      <c r="AO670" s="34">
        <f t="shared" si="52"/>
        <v>99.24499999999999</v>
      </c>
      <c r="AP670" s="34">
        <v>0.05</v>
      </c>
      <c r="AQ670" s="34">
        <v>3.23</v>
      </c>
      <c r="AY670" s="34">
        <v>1210</v>
      </c>
      <c r="BE670" s="34">
        <v>14</v>
      </c>
      <c r="BG670" s="34">
        <v>16</v>
      </c>
      <c r="BH670" s="34">
        <v>14</v>
      </c>
      <c r="BO670" s="34">
        <v>15</v>
      </c>
      <c r="BP670" s="34">
        <v>8</v>
      </c>
      <c r="BQ670" s="34">
        <v>17</v>
      </c>
      <c r="BR670" s="34">
        <v>274</v>
      </c>
      <c r="BX670" s="34">
        <v>55</v>
      </c>
      <c r="CA670" s="34">
        <v>29</v>
      </c>
      <c r="CC670" s="34">
        <v>4</v>
      </c>
      <c r="CD670" s="34">
        <v>34</v>
      </c>
      <c r="CF670" s="34">
        <v>63</v>
      </c>
      <c r="CG670" s="34">
        <v>302</v>
      </c>
      <c r="CH670" s="34">
        <v>126</v>
      </c>
    </row>
    <row r="671" spans="1:86" x14ac:dyDescent="0.35">
      <c r="A671" s="22" t="s">
        <v>725</v>
      </c>
      <c r="B671" s="22" t="s">
        <v>469</v>
      </c>
      <c r="C671" s="61" t="s">
        <v>2346</v>
      </c>
      <c r="D671" s="22" t="s">
        <v>681</v>
      </c>
      <c r="E671" s="22">
        <v>1987</v>
      </c>
      <c r="F671" s="80">
        <v>1987</v>
      </c>
      <c r="G671" s="22" t="s">
        <v>681</v>
      </c>
      <c r="H671" s="22">
        <v>32.729276499999997</v>
      </c>
      <c r="I671" s="22">
        <v>-108.49379740000001</v>
      </c>
      <c r="J671" s="22" t="s">
        <v>873</v>
      </c>
      <c r="K671" s="22" t="s">
        <v>881</v>
      </c>
      <c r="L671" s="22" t="s">
        <v>878</v>
      </c>
      <c r="M671" s="22" t="s">
        <v>674</v>
      </c>
      <c r="Q671" s="22" t="s">
        <v>819</v>
      </c>
      <c r="W671" s="34">
        <v>72</v>
      </c>
      <c r="X671" s="34">
        <v>0.37</v>
      </c>
      <c r="Y671" s="34">
        <v>13.5</v>
      </c>
      <c r="Z671" s="34">
        <f t="shared" si="54"/>
        <v>3.1429999999999998</v>
      </c>
      <c r="AA671" s="34">
        <v>0.06</v>
      </c>
      <c r="AB671" s="34">
        <v>2.29</v>
      </c>
      <c r="AC671" s="34">
        <v>0.63</v>
      </c>
      <c r="AD671" s="34">
        <v>3.29</v>
      </c>
      <c r="AE671" s="34">
        <v>5.34</v>
      </c>
      <c r="AF671" s="34">
        <v>0.11</v>
      </c>
      <c r="AG671" s="34">
        <v>1.22</v>
      </c>
      <c r="AO671" s="34">
        <f t="shared" ref="AO671:AO689" si="55">SUM(W671:AN671)</f>
        <v>101.95300000000002</v>
      </c>
      <c r="AP671" s="34">
        <v>0.83</v>
      </c>
      <c r="AQ671" s="34">
        <v>2.23</v>
      </c>
      <c r="AY671" s="34">
        <v>983</v>
      </c>
      <c r="BE671" s="34">
        <v>28</v>
      </c>
      <c r="BG671" s="34">
        <v>11</v>
      </c>
      <c r="BH671" s="34">
        <v>15</v>
      </c>
      <c r="BO671" s="34">
        <v>11</v>
      </c>
      <c r="BP671" s="34">
        <v>7</v>
      </c>
      <c r="BQ671" s="34">
        <v>30</v>
      </c>
      <c r="BR671" s="34">
        <v>180</v>
      </c>
      <c r="BX671" s="34">
        <v>137</v>
      </c>
      <c r="CA671" s="34">
        <v>24</v>
      </c>
      <c r="CC671" s="34">
        <v>5</v>
      </c>
      <c r="CD671" s="34">
        <v>26</v>
      </c>
      <c r="CF671" s="34">
        <v>34</v>
      </c>
      <c r="CG671" s="34">
        <v>249</v>
      </c>
      <c r="CH671" s="34">
        <v>51</v>
      </c>
    </row>
    <row r="672" spans="1:86" x14ac:dyDescent="0.35">
      <c r="A672" s="22" t="s">
        <v>726</v>
      </c>
      <c r="B672" s="22" t="s">
        <v>469</v>
      </c>
      <c r="C672" s="61" t="s">
        <v>2346</v>
      </c>
      <c r="D672" s="22" t="s">
        <v>681</v>
      </c>
      <c r="E672" s="22">
        <v>1987</v>
      </c>
      <c r="F672" s="80">
        <v>1987</v>
      </c>
      <c r="G672" s="22" t="s">
        <v>681</v>
      </c>
      <c r="H672" s="22">
        <v>32.4858495</v>
      </c>
      <c r="I672" s="22">
        <v>-108.28670289999999</v>
      </c>
      <c r="J672" s="22" t="s">
        <v>873</v>
      </c>
      <c r="K672" s="22" t="s">
        <v>881</v>
      </c>
      <c r="L672" s="22" t="s">
        <v>878</v>
      </c>
      <c r="M672" s="22" t="s">
        <v>688</v>
      </c>
      <c r="Q672" s="22" t="s">
        <v>819</v>
      </c>
      <c r="W672" s="34">
        <v>60</v>
      </c>
      <c r="X672" s="34">
        <v>0.32</v>
      </c>
      <c r="Y672" s="34">
        <v>18.399999999999999</v>
      </c>
      <c r="Z672" s="34">
        <f t="shared" si="54"/>
        <v>3.2560000000000002</v>
      </c>
      <c r="AA672" s="34">
        <v>0.06</v>
      </c>
      <c r="AB672" s="34">
        <v>2.08</v>
      </c>
      <c r="AC672" s="34">
        <v>0.16</v>
      </c>
      <c r="AD672" s="34">
        <v>1.21</v>
      </c>
      <c r="AE672" s="34">
        <v>13.3</v>
      </c>
      <c r="AF672" s="34">
        <v>0.11</v>
      </c>
      <c r="AG672" s="34">
        <v>1.52</v>
      </c>
      <c r="AO672" s="34">
        <f t="shared" si="55"/>
        <v>100.41599999999998</v>
      </c>
      <c r="AP672" s="34">
        <v>1.26</v>
      </c>
      <c r="AQ672" s="34">
        <v>1.87</v>
      </c>
      <c r="AY672" s="34">
        <v>963</v>
      </c>
      <c r="BO672" s="34">
        <v>9</v>
      </c>
      <c r="BQ672" s="34">
        <v>52</v>
      </c>
      <c r="BR672" s="34">
        <v>303</v>
      </c>
      <c r="BX672" s="34">
        <v>275</v>
      </c>
      <c r="CA672" s="34">
        <v>43</v>
      </c>
      <c r="CC672" s="34">
        <v>10</v>
      </c>
      <c r="CD672" s="34">
        <v>23</v>
      </c>
      <c r="CF672" s="34">
        <v>14</v>
      </c>
      <c r="CG672" s="34">
        <v>176</v>
      </c>
    </row>
    <row r="673" spans="1:101" x14ac:dyDescent="0.35">
      <c r="A673" s="22" t="s">
        <v>727</v>
      </c>
      <c r="B673" s="22" t="s">
        <v>469</v>
      </c>
      <c r="C673" s="61" t="s">
        <v>2346</v>
      </c>
      <c r="D673" s="22" t="s">
        <v>681</v>
      </c>
      <c r="E673" s="22">
        <v>1987</v>
      </c>
      <c r="F673" s="80">
        <v>1987</v>
      </c>
      <c r="G673" s="22" t="s">
        <v>681</v>
      </c>
      <c r="H673" s="22">
        <v>32.4858495</v>
      </c>
      <c r="I673" s="22">
        <v>-108.28670289999999</v>
      </c>
      <c r="J673" s="22" t="s">
        <v>873</v>
      </c>
      <c r="K673" s="22" t="s">
        <v>881</v>
      </c>
      <c r="L673" s="22" t="s">
        <v>878</v>
      </c>
      <c r="M673" s="22" t="s">
        <v>728</v>
      </c>
      <c r="Q673" s="22" t="s">
        <v>819</v>
      </c>
      <c r="W673" s="34">
        <v>78.099999999999994</v>
      </c>
      <c r="X673" s="34">
        <v>0.06</v>
      </c>
      <c r="Y673" s="34">
        <v>13.2</v>
      </c>
      <c r="Z673" s="34">
        <v>0.94</v>
      </c>
      <c r="AA673" s="34">
        <v>0.03</v>
      </c>
      <c r="AB673" s="34">
        <v>2.81</v>
      </c>
      <c r="AC673" s="34">
        <v>0.48</v>
      </c>
      <c r="AD673" s="34">
        <v>4.87</v>
      </c>
      <c r="AE673" s="34">
        <v>3.53</v>
      </c>
      <c r="AF673" s="34">
        <v>0.02</v>
      </c>
      <c r="AG673" s="34">
        <v>2.34</v>
      </c>
      <c r="AO673" s="34">
        <f t="shared" si="55"/>
        <v>106.38000000000001</v>
      </c>
      <c r="AY673" s="34">
        <v>1700</v>
      </c>
      <c r="BO673" s="34">
        <v>31</v>
      </c>
      <c r="BQ673" s="34">
        <v>23</v>
      </c>
      <c r="BR673" s="34">
        <v>314</v>
      </c>
      <c r="BX673" s="34">
        <v>97</v>
      </c>
      <c r="CA673" s="34">
        <v>55</v>
      </c>
      <c r="CC673" s="34">
        <v>9</v>
      </c>
      <c r="CD673" s="34">
        <v>14</v>
      </c>
      <c r="CF673" s="34">
        <v>192</v>
      </c>
      <c r="CG673" s="34">
        <v>533</v>
      </c>
    </row>
    <row r="674" spans="1:101" x14ac:dyDescent="0.35">
      <c r="A674" s="22" t="s">
        <v>729</v>
      </c>
      <c r="B674" s="22" t="s">
        <v>469</v>
      </c>
      <c r="C674" s="61" t="s">
        <v>2346</v>
      </c>
      <c r="D674" s="22" t="s">
        <v>681</v>
      </c>
      <c r="E674" s="22">
        <v>1987</v>
      </c>
      <c r="F674" s="80">
        <v>1987</v>
      </c>
      <c r="G674" s="22" t="s">
        <v>681</v>
      </c>
      <c r="H674" s="22">
        <v>32.4858495</v>
      </c>
      <c r="I674" s="22">
        <v>-108.28670289999999</v>
      </c>
      <c r="J674" s="22" t="s">
        <v>873</v>
      </c>
      <c r="K674" s="22" t="s">
        <v>881</v>
      </c>
      <c r="L674" s="22" t="s">
        <v>878</v>
      </c>
      <c r="M674" s="22" t="s">
        <v>730</v>
      </c>
      <c r="Q674" s="22" t="s">
        <v>819</v>
      </c>
      <c r="W674" s="34">
        <v>71.599999999999994</v>
      </c>
      <c r="X674" s="34">
        <v>0.18</v>
      </c>
      <c r="Y674" s="34">
        <v>12.8</v>
      </c>
      <c r="Z674" s="34">
        <f t="shared" ref="Z674:Z688" si="56">((AP674*1.1)+AQ674)</f>
        <v>1.1300000000000001</v>
      </c>
      <c r="AA674" s="34">
        <v>0.03</v>
      </c>
      <c r="AB674" s="34">
        <v>0.86</v>
      </c>
      <c r="AC674" s="34">
        <v>0.1</v>
      </c>
      <c r="AD674" s="34">
        <v>1.24</v>
      </c>
      <c r="AE674" s="34">
        <v>9.0399999999999991</v>
      </c>
      <c r="AF674" s="34">
        <v>0.06</v>
      </c>
      <c r="AG674" s="34">
        <v>1.36</v>
      </c>
      <c r="AO674" s="34">
        <f t="shared" si="55"/>
        <v>98.399999999999991</v>
      </c>
      <c r="AP674" s="34">
        <v>0.2</v>
      </c>
      <c r="AQ674" s="34">
        <v>0.91</v>
      </c>
      <c r="AY674" s="34">
        <v>643</v>
      </c>
      <c r="BE674" s="34">
        <v>19</v>
      </c>
      <c r="BG674" s="34">
        <v>8</v>
      </c>
      <c r="BH674" s="34">
        <v>13</v>
      </c>
      <c r="BO674" s="34">
        <v>19</v>
      </c>
      <c r="BP674" s="34">
        <v>5</v>
      </c>
      <c r="BQ674" s="34">
        <v>17</v>
      </c>
      <c r="BR674" s="34">
        <v>379</v>
      </c>
      <c r="BX674" s="34">
        <v>34</v>
      </c>
      <c r="CA674" s="34">
        <v>35</v>
      </c>
      <c r="CC674" s="34">
        <v>6</v>
      </c>
      <c r="CD674" s="34">
        <v>11</v>
      </c>
      <c r="CF674" s="34">
        <v>34</v>
      </c>
      <c r="CG674" s="34">
        <v>141</v>
      </c>
      <c r="CH674" s="34">
        <v>24</v>
      </c>
    </row>
    <row r="675" spans="1:101" x14ac:dyDescent="0.35">
      <c r="A675" s="22" t="s">
        <v>731</v>
      </c>
      <c r="B675" s="22" t="s">
        <v>469</v>
      </c>
      <c r="C675" s="61" t="s">
        <v>2346</v>
      </c>
      <c r="D675" s="22" t="s">
        <v>681</v>
      </c>
      <c r="E675" s="22">
        <v>1987</v>
      </c>
      <c r="F675" s="80">
        <v>1987</v>
      </c>
      <c r="G675" s="22" t="s">
        <v>681</v>
      </c>
      <c r="H675" s="22">
        <v>32.4858495</v>
      </c>
      <c r="I675" s="22">
        <v>-108.28670289999999</v>
      </c>
      <c r="J675" s="22" t="s">
        <v>873</v>
      </c>
      <c r="K675" s="22" t="s">
        <v>881</v>
      </c>
      <c r="L675" s="22" t="s">
        <v>878</v>
      </c>
      <c r="M675" s="22" t="s">
        <v>732</v>
      </c>
      <c r="Q675" s="22" t="s">
        <v>819</v>
      </c>
      <c r="W675" s="34">
        <v>62.9</v>
      </c>
      <c r="X675" s="34">
        <v>0.38</v>
      </c>
      <c r="Y675" s="34">
        <v>17.899999999999999</v>
      </c>
      <c r="Z675" s="34">
        <f t="shared" si="56"/>
        <v>2.0070000000000001</v>
      </c>
      <c r="AA675" s="34">
        <v>0.05</v>
      </c>
      <c r="AB675" s="34">
        <v>0.64</v>
      </c>
      <c r="AC675" s="34">
        <v>0.16</v>
      </c>
      <c r="AD675" s="34">
        <v>0.54</v>
      </c>
      <c r="AE675" s="34">
        <v>14.4</v>
      </c>
      <c r="AF675" s="34">
        <v>0.11</v>
      </c>
      <c r="AG675" s="34">
        <v>0.56999999999999995</v>
      </c>
      <c r="AO675" s="34">
        <f t="shared" si="55"/>
        <v>99.657000000000011</v>
      </c>
      <c r="AP675" s="34">
        <v>7.0000000000000007E-2</v>
      </c>
      <c r="AQ675" s="34">
        <v>1.93</v>
      </c>
      <c r="AY675" s="34">
        <v>1030</v>
      </c>
      <c r="BE675" s="34">
        <v>27</v>
      </c>
      <c r="BG675" s="34">
        <v>10</v>
      </c>
      <c r="BH675" s="34">
        <v>16</v>
      </c>
      <c r="BO675" s="34">
        <v>34</v>
      </c>
      <c r="BP675" s="34">
        <v>8</v>
      </c>
      <c r="BQ675" s="34">
        <v>24</v>
      </c>
      <c r="BR675" s="34">
        <v>534</v>
      </c>
      <c r="BX675" s="34">
        <v>52</v>
      </c>
      <c r="CA675" s="34">
        <v>50</v>
      </c>
      <c r="CC675" s="34">
        <v>7</v>
      </c>
      <c r="CD675" s="34">
        <v>21</v>
      </c>
      <c r="CF675" s="34">
        <v>102</v>
      </c>
      <c r="CG675" s="34">
        <v>233</v>
      </c>
      <c r="CH675" s="34">
        <v>59</v>
      </c>
    </row>
    <row r="676" spans="1:101" x14ac:dyDescent="0.35">
      <c r="A676" s="22" t="s">
        <v>733</v>
      </c>
      <c r="B676" s="22" t="s">
        <v>469</v>
      </c>
      <c r="C676" s="61" t="s">
        <v>2346</v>
      </c>
      <c r="D676" s="22" t="s">
        <v>681</v>
      </c>
      <c r="E676" s="22">
        <v>1987</v>
      </c>
      <c r="F676" s="80">
        <v>1987</v>
      </c>
      <c r="G676" s="22" t="s">
        <v>681</v>
      </c>
      <c r="H676" s="22">
        <v>32.4858495</v>
      </c>
      <c r="I676" s="22">
        <v>-108.28670289999999</v>
      </c>
      <c r="J676" s="22" t="s">
        <v>873</v>
      </c>
      <c r="K676" s="22" t="s">
        <v>881</v>
      </c>
      <c r="L676" s="22" t="s">
        <v>878</v>
      </c>
      <c r="M676" s="22" t="s">
        <v>734</v>
      </c>
      <c r="Q676" s="22" t="s">
        <v>819</v>
      </c>
      <c r="W676" s="34">
        <v>78</v>
      </c>
      <c r="X676" s="34">
        <v>0.23</v>
      </c>
      <c r="Y676" s="34">
        <v>15.1</v>
      </c>
      <c r="Z676" s="34">
        <f t="shared" si="56"/>
        <v>2.2429999999999999</v>
      </c>
      <c r="AA676" s="34">
        <v>0.05</v>
      </c>
      <c r="AB676" s="34">
        <v>1.85</v>
      </c>
      <c r="AC676" s="34">
        <v>1.41</v>
      </c>
      <c r="AD676" s="34">
        <v>3.47</v>
      </c>
      <c r="AE676" s="34">
        <v>5</v>
      </c>
      <c r="AF676" s="34">
        <v>7.0000000000000007E-2</v>
      </c>
      <c r="AG676" s="34">
        <v>0.39</v>
      </c>
      <c r="AO676" s="34">
        <f t="shared" si="55"/>
        <v>107.81299999999997</v>
      </c>
      <c r="AP676" s="34">
        <v>0.53</v>
      </c>
      <c r="AQ676" s="34">
        <v>1.66</v>
      </c>
      <c r="AY676" s="34">
        <v>665</v>
      </c>
      <c r="BE676" s="34">
        <v>7</v>
      </c>
      <c r="BG676" s="34">
        <v>9</v>
      </c>
      <c r="BH676" s="34">
        <v>18</v>
      </c>
      <c r="BO676" s="34">
        <v>14</v>
      </c>
      <c r="BP676" s="34">
        <v>7</v>
      </c>
      <c r="BQ676" s="34">
        <v>33</v>
      </c>
      <c r="BR676" s="34">
        <v>284</v>
      </c>
      <c r="BX676" s="34">
        <v>102</v>
      </c>
      <c r="CA676" s="34">
        <v>36</v>
      </c>
      <c r="CC676" s="34">
        <v>6</v>
      </c>
      <c r="CD676" s="34">
        <v>18</v>
      </c>
      <c r="CF676" s="34">
        <v>47</v>
      </c>
      <c r="CG676" s="34">
        <v>159</v>
      </c>
      <c r="CH676" s="34">
        <v>38</v>
      </c>
    </row>
    <row r="677" spans="1:101" x14ac:dyDescent="0.35">
      <c r="A677" s="22" t="s">
        <v>735</v>
      </c>
      <c r="B677" s="22" t="s">
        <v>469</v>
      </c>
      <c r="C677" s="61" t="s">
        <v>2346</v>
      </c>
      <c r="D677" s="22" t="s">
        <v>681</v>
      </c>
      <c r="E677" s="22">
        <v>1987</v>
      </c>
      <c r="F677" s="80">
        <v>1987</v>
      </c>
      <c r="G677" s="22" t="s">
        <v>681</v>
      </c>
      <c r="H677" s="22">
        <v>32.4858495</v>
      </c>
      <c r="I677" s="22">
        <v>-108.28670289999999</v>
      </c>
      <c r="J677" s="22" t="s">
        <v>873</v>
      </c>
      <c r="K677" s="22" t="s">
        <v>881</v>
      </c>
      <c r="L677" s="22" t="s">
        <v>878</v>
      </c>
      <c r="M677" s="22" t="s">
        <v>736</v>
      </c>
      <c r="Q677" s="22" t="s">
        <v>819</v>
      </c>
      <c r="W677" s="34">
        <v>96.5</v>
      </c>
      <c r="X677" s="34">
        <v>0</v>
      </c>
      <c r="Y677" s="34">
        <v>1.29</v>
      </c>
      <c r="Z677" s="34">
        <f t="shared" si="56"/>
        <v>0.37400000000000005</v>
      </c>
      <c r="AA677" s="34">
        <v>0.02</v>
      </c>
      <c r="AB677" s="34">
        <v>1.07</v>
      </c>
      <c r="AC677" s="34">
        <v>0.04</v>
      </c>
      <c r="AD677" s="34">
        <v>0.6</v>
      </c>
      <c r="AE677" s="34">
        <v>0.04</v>
      </c>
      <c r="AF677" s="34">
        <v>0.02</v>
      </c>
      <c r="AG677" s="34">
        <v>0</v>
      </c>
      <c r="AO677" s="34">
        <f t="shared" si="55"/>
        <v>99.953999999999994</v>
      </c>
      <c r="AP677" s="34">
        <v>0.34</v>
      </c>
      <c r="AQ677" s="34">
        <v>0</v>
      </c>
      <c r="AY677" s="34">
        <v>8</v>
      </c>
      <c r="BE677" s="34">
        <v>11</v>
      </c>
      <c r="BG677" s="34">
        <v>6</v>
      </c>
      <c r="BH677" s="34">
        <v>2</v>
      </c>
      <c r="BP677" s="34">
        <v>7</v>
      </c>
      <c r="BR677" s="34">
        <v>2</v>
      </c>
      <c r="CC677" s="34">
        <v>3</v>
      </c>
      <c r="CD677" s="34">
        <v>2</v>
      </c>
      <c r="CG677" s="34">
        <v>7</v>
      </c>
      <c r="CH677" s="34">
        <v>11</v>
      </c>
    </row>
    <row r="678" spans="1:101" x14ac:dyDescent="0.35">
      <c r="A678" s="22" t="s">
        <v>737</v>
      </c>
      <c r="B678" s="22" t="s">
        <v>469</v>
      </c>
      <c r="C678" s="61" t="s">
        <v>2346</v>
      </c>
      <c r="D678" s="22" t="s">
        <v>681</v>
      </c>
      <c r="E678" s="22">
        <v>1987</v>
      </c>
      <c r="F678" s="80">
        <v>1987</v>
      </c>
      <c r="G678" s="22" t="s">
        <v>681</v>
      </c>
      <c r="H678" s="22">
        <v>32.485751299999997</v>
      </c>
      <c r="I678" s="22">
        <v>-108.2869288</v>
      </c>
      <c r="J678" s="22" t="s">
        <v>873</v>
      </c>
      <c r="K678" s="22" t="s">
        <v>881</v>
      </c>
      <c r="L678" s="22" t="s">
        <v>878</v>
      </c>
      <c r="M678" s="22" t="s">
        <v>738</v>
      </c>
      <c r="Q678" s="22" t="s">
        <v>819</v>
      </c>
      <c r="W678" s="34">
        <v>69.099999999999994</v>
      </c>
      <c r="X678" s="34">
        <v>0.43</v>
      </c>
      <c r="Y678" s="34">
        <v>14.5</v>
      </c>
      <c r="Z678" s="34">
        <f t="shared" si="56"/>
        <v>3.6920000000000002</v>
      </c>
      <c r="AA678" s="34">
        <v>0.08</v>
      </c>
      <c r="AB678" s="34">
        <v>1.53</v>
      </c>
      <c r="AC678" s="34">
        <v>1.74</v>
      </c>
      <c r="AD678" s="34">
        <v>3.32</v>
      </c>
      <c r="AE678" s="34">
        <v>4.79</v>
      </c>
      <c r="AF678" s="34">
        <v>0.13</v>
      </c>
      <c r="AG678" s="34">
        <v>0.87</v>
      </c>
      <c r="AO678" s="34">
        <f t="shared" si="55"/>
        <v>100.182</v>
      </c>
      <c r="AP678" s="34">
        <v>1.62</v>
      </c>
      <c r="AQ678" s="34">
        <v>1.91</v>
      </c>
      <c r="AY678" s="34">
        <v>1160</v>
      </c>
      <c r="BE678" s="34">
        <v>10</v>
      </c>
      <c r="BG678" s="34">
        <v>15</v>
      </c>
      <c r="BH678" s="34">
        <v>18</v>
      </c>
      <c r="BO678" s="34">
        <v>28</v>
      </c>
      <c r="BP678" s="34">
        <v>7</v>
      </c>
      <c r="BQ678" s="34">
        <v>24</v>
      </c>
      <c r="BR678" s="34">
        <v>262</v>
      </c>
      <c r="BX678" s="34">
        <v>162</v>
      </c>
      <c r="CA678" s="34">
        <v>32</v>
      </c>
      <c r="CC678" s="34">
        <v>4</v>
      </c>
      <c r="CD678" s="34">
        <v>40</v>
      </c>
      <c r="CF678" s="34">
        <v>128</v>
      </c>
      <c r="CG678" s="34">
        <v>389</v>
      </c>
      <c r="CH678" s="34">
        <v>71</v>
      </c>
      <c r="CI678" s="34">
        <v>98</v>
      </c>
      <c r="CJ678" s="34">
        <v>226</v>
      </c>
      <c r="CL678" s="34">
        <v>87</v>
      </c>
      <c r="CM678" s="34">
        <v>14</v>
      </c>
      <c r="CN678" s="34">
        <v>2.9</v>
      </c>
      <c r="CO678" s="34">
        <v>23</v>
      </c>
      <c r="CQ678" s="34">
        <v>19</v>
      </c>
      <c r="CR678" s="34">
        <v>5.0999999999999996</v>
      </c>
      <c r="CS678" s="34">
        <v>13</v>
      </c>
      <c r="CU678" s="34">
        <v>10</v>
      </c>
      <c r="CV678" s="34">
        <v>3.1</v>
      </c>
      <c r="CW678" s="34">
        <f>SUM(CI678:CV678)</f>
        <v>501.1</v>
      </c>
    </row>
    <row r="679" spans="1:101" x14ac:dyDescent="0.35">
      <c r="A679" s="22" t="s">
        <v>739</v>
      </c>
      <c r="B679" s="22" t="s">
        <v>469</v>
      </c>
      <c r="C679" s="61" t="s">
        <v>2346</v>
      </c>
      <c r="D679" s="22" t="s">
        <v>681</v>
      </c>
      <c r="E679" s="22">
        <v>1987</v>
      </c>
      <c r="F679" s="80">
        <v>1987</v>
      </c>
      <c r="G679" s="22" t="s">
        <v>681</v>
      </c>
      <c r="H679" s="22">
        <v>32.553989999999999</v>
      </c>
      <c r="I679" s="22">
        <v>-108.25728169999999</v>
      </c>
      <c r="J679" s="22" t="s">
        <v>873</v>
      </c>
      <c r="K679" s="22" t="s">
        <v>881</v>
      </c>
      <c r="L679" s="22" t="s">
        <v>878</v>
      </c>
      <c r="M679" s="22" t="s">
        <v>469</v>
      </c>
      <c r="Q679" s="22" t="s">
        <v>819</v>
      </c>
      <c r="W679" s="34">
        <v>75.5</v>
      </c>
      <c r="X679" s="34">
        <v>0.17</v>
      </c>
      <c r="Y679" s="34">
        <v>11.9</v>
      </c>
      <c r="Z679" s="34">
        <f t="shared" si="56"/>
        <v>1.39</v>
      </c>
      <c r="AA679" s="34">
        <v>0.33</v>
      </c>
      <c r="AB679" s="34">
        <v>1.21</v>
      </c>
      <c r="AC679" s="34">
        <v>0.06</v>
      </c>
      <c r="AD679" s="34">
        <v>0.97</v>
      </c>
      <c r="AE679" s="34">
        <v>9.33</v>
      </c>
      <c r="AF679" s="34">
        <v>7.0000000000000007E-2</v>
      </c>
      <c r="AG679" s="34">
        <v>0</v>
      </c>
      <c r="AO679" s="34">
        <f t="shared" si="55"/>
        <v>100.92999999999999</v>
      </c>
      <c r="AP679" s="34">
        <v>0</v>
      </c>
      <c r="AQ679" s="34">
        <v>1.39</v>
      </c>
      <c r="AY679" s="34">
        <v>662</v>
      </c>
      <c r="BE679" s="34">
        <v>15</v>
      </c>
      <c r="BG679" s="34">
        <v>8</v>
      </c>
      <c r="BH679" s="34">
        <v>10</v>
      </c>
      <c r="BO679" s="34">
        <v>16</v>
      </c>
      <c r="BQ679" s="34">
        <v>30</v>
      </c>
      <c r="BR679" s="34">
        <v>372</v>
      </c>
      <c r="BX679" s="34">
        <v>47</v>
      </c>
      <c r="CA679" s="34">
        <v>39</v>
      </c>
      <c r="CC679" s="34">
        <v>10</v>
      </c>
      <c r="CD679" s="34">
        <v>18</v>
      </c>
      <c r="CF679" s="34">
        <v>179</v>
      </c>
      <c r="CG679" s="34">
        <v>116</v>
      </c>
      <c r="CH679" s="34">
        <v>113</v>
      </c>
    </row>
    <row r="680" spans="1:101" x14ac:dyDescent="0.35">
      <c r="A680" s="22" t="s">
        <v>740</v>
      </c>
      <c r="B680" s="22" t="s">
        <v>469</v>
      </c>
      <c r="C680" s="61" t="s">
        <v>2346</v>
      </c>
      <c r="D680" s="22" t="s">
        <v>681</v>
      </c>
      <c r="E680" s="22">
        <v>1987</v>
      </c>
      <c r="F680" s="80">
        <v>1987</v>
      </c>
      <c r="G680" s="22" t="s">
        <v>681</v>
      </c>
      <c r="H680" s="22">
        <v>32.5536636</v>
      </c>
      <c r="I680" s="22">
        <v>-108.2570212</v>
      </c>
      <c r="J680" s="22" t="s">
        <v>873</v>
      </c>
      <c r="K680" s="22" t="s">
        <v>881</v>
      </c>
      <c r="L680" s="22" t="s">
        <v>878</v>
      </c>
      <c r="M680" s="22" t="s">
        <v>469</v>
      </c>
      <c r="Q680" s="22" t="s">
        <v>819</v>
      </c>
      <c r="W680" s="34">
        <v>69.400000000000006</v>
      </c>
      <c r="X680" s="34">
        <v>0.17</v>
      </c>
      <c r="Y680" s="34">
        <v>14.8</v>
      </c>
      <c r="Z680" s="34">
        <f t="shared" si="56"/>
        <v>1.7909999999999999</v>
      </c>
      <c r="AA680" s="34">
        <v>0.03</v>
      </c>
      <c r="AB680" s="34">
        <v>0.4</v>
      </c>
      <c r="AC680" s="34">
        <v>0.05</v>
      </c>
      <c r="AD680" s="34">
        <v>0.72</v>
      </c>
      <c r="AE680" s="34">
        <v>11.7</v>
      </c>
      <c r="AF680" s="34">
        <v>0.06</v>
      </c>
      <c r="AG680" s="34">
        <v>0.63</v>
      </c>
      <c r="AO680" s="34">
        <f t="shared" si="55"/>
        <v>99.751000000000005</v>
      </c>
      <c r="AP680" s="34">
        <v>0.11</v>
      </c>
      <c r="AQ680" s="34">
        <v>1.67</v>
      </c>
      <c r="AY680" s="34">
        <v>600</v>
      </c>
      <c r="BE680" s="34">
        <v>8</v>
      </c>
      <c r="BG680" s="34">
        <v>8</v>
      </c>
      <c r="BH680" s="34">
        <v>14</v>
      </c>
      <c r="BO680" s="34">
        <v>20</v>
      </c>
      <c r="BP680" s="34">
        <v>6</v>
      </c>
      <c r="BQ680" s="34">
        <v>24</v>
      </c>
      <c r="BR680" s="34">
        <v>491</v>
      </c>
      <c r="BX680" s="34">
        <v>38</v>
      </c>
      <c r="CA680" s="34">
        <v>37</v>
      </c>
      <c r="CC680" s="34">
        <v>7</v>
      </c>
      <c r="CD680" s="34">
        <v>22</v>
      </c>
      <c r="CF680" s="34">
        <v>42</v>
      </c>
      <c r="CG680" s="34">
        <v>119</v>
      </c>
      <c r="CH680" s="34">
        <v>22</v>
      </c>
    </row>
    <row r="681" spans="1:101" x14ac:dyDescent="0.35">
      <c r="A681" s="22" t="s">
        <v>741</v>
      </c>
      <c r="B681" s="22" t="s">
        <v>469</v>
      </c>
      <c r="C681" s="61" t="s">
        <v>2346</v>
      </c>
      <c r="D681" s="22" t="s">
        <v>681</v>
      </c>
      <c r="E681" s="22">
        <v>1987</v>
      </c>
      <c r="F681" s="80">
        <v>1987</v>
      </c>
      <c r="G681" s="22" t="s">
        <v>681</v>
      </c>
      <c r="H681" s="22">
        <v>32.553246899999998</v>
      </c>
      <c r="I681" s="22">
        <v>-108.25681760000001</v>
      </c>
      <c r="J681" s="22" t="s">
        <v>873</v>
      </c>
      <c r="K681" s="22" t="s">
        <v>881</v>
      </c>
      <c r="L681" s="22" t="s">
        <v>878</v>
      </c>
      <c r="M681" s="22" t="s">
        <v>674</v>
      </c>
      <c r="Q681" s="22" t="s">
        <v>819</v>
      </c>
      <c r="W681" s="34">
        <v>72.3</v>
      </c>
      <c r="X681" s="34">
        <v>0.04</v>
      </c>
      <c r="Y681" s="34">
        <v>15.2</v>
      </c>
      <c r="Z681" s="34">
        <f t="shared" si="56"/>
        <v>0.73499999999999999</v>
      </c>
      <c r="AA681" s="34">
        <v>0.03</v>
      </c>
      <c r="AB681" s="34">
        <v>1.02</v>
      </c>
      <c r="AC681" s="34">
        <v>0.31</v>
      </c>
      <c r="AD681" s="34">
        <v>4.05</v>
      </c>
      <c r="AE681" s="34">
        <v>6.27</v>
      </c>
      <c r="AF681" s="34">
        <v>0.03</v>
      </c>
      <c r="AG681" s="34">
        <v>0.61</v>
      </c>
      <c r="AO681" s="34">
        <f t="shared" si="55"/>
        <v>100.595</v>
      </c>
      <c r="AP681" s="34">
        <v>0.15</v>
      </c>
      <c r="AQ681" s="34">
        <v>0.56999999999999995</v>
      </c>
      <c r="AY681" s="34">
        <v>230</v>
      </c>
      <c r="BE681" s="34">
        <v>9</v>
      </c>
      <c r="BG681" s="34">
        <v>35</v>
      </c>
      <c r="BH681" s="34">
        <v>24</v>
      </c>
      <c r="BO681" s="34">
        <v>31</v>
      </c>
      <c r="BP681" s="34">
        <v>3</v>
      </c>
      <c r="BQ681" s="34">
        <v>45</v>
      </c>
      <c r="BR681" s="34">
        <v>376</v>
      </c>
      <c r="BX681" s="34">
        <v>50</v>
      </c>
      <c r="CA681" s="34">
        <v>10</v>
      </c>
      <c r="CC681" s="34">
        <v>7</v>
      </c>
      <c r="CD681" s="34">
        <v>9</v>
      </c>
      <c r="CF681" s="34">
        <v>43</v>
      </c>
      <c r="CG681" s="34">
        <v>39</v>
      </c>
      <c r="CH681" s="34">
        <v>49</v>
      </c>
    </row>
    <row r="682" spans="1:101" x14ac:dyDescent="0.35">
      <c r="A682" s="22" t="s">
        <v>742</v>
      </c>
      <c r="B682" s="22" t="s">
        <v>469</v>
      </c>
      <c r="C682" s="61" t="s">
        <v>2346</v>
      </c>
      <c r="D682" s="22" t="s">
        <v>681</v>
      </c>
      <c r="E682" s="22">
        <v>1987</v>
      </c>
      <c r="F682" s="80">
        <v>1987</v>
      </c>
      <c r="G682" s="22" t="s">
        <v>681</v>
      </c>
      <c r="H682" s="22">
        <v>32.438468999999998</v>
      </c>
      <c r="I682" s="22">
        <v>-108.4478053</v>
      </c>
      <c r="J682" s="22" t="s">
        <v>873</v>
      </c>
      <c r="K682" s="22" t="s">
        <v>881</v>
      </c>
      <c r="L682" s="22" t="s">
        <v>878</v>
      </c>
      <c r="M682" s="22" t="s">
        <v>743</v>
      </c>
      <c r="Q682" s="22" t="s">
        <v>819</v>
      </c>
      <c r="W682" s="34">
        <v>75.7</v>
      </c>
      <c r="X682" s="34">
        <v>7.0000000000000007E-2</v>
      </c>
      <c r="Y682" s="34">
        <v>13.3</v>
      </c>
      <c r="Z682" s="34">
        <f t="shared" si="56"/>
        <v>0.71</v>
      </c>
      <c r="AA682" s="34">
        <v>0.03</v>
      </c>
      <c r="AB682" s="34">
        <v>0.33</v>
      </c>
      <c r="AC682" s="34">
        <v>0.57999999999999996</v>
      </c>
      <c r="AD682" s="34">
        <v>3.18</v>
      </c>
      <c r="AE682" s="34">
        <v>5.55</v>
      </c>
      <c r="AF682" s="34">
        <v>0.02</v>
      </c>
      <c r="AG682" s="34">
        <v>0.28999999999999998</v>
      </c>
      <c r="AO682" s="34">
        <f t="shared" si="55"/>
        <v>99.759999999999991</v>
      </c>
      <c r="AP682" s="34">
        <v>0.1</v>
      </c>
      <c r="AQ682" s="34">
        <v>0.6</v>
      </c>
      <c r="AY682" s="34">
        <v>57</v>
      </c>
      <c r="BG682" s="34">
        <v>5</v>
      </c>
      <c r="BH682" s="34">
        <v>21</v>
      </c>
      <c r="BO682" s="34">
        <v>67</v>
      </c>
      <c r="BP682" s="34">
        <v>5</v>
      </c>
      <c r="BQ682" s="34">
        <v>51</v>
      </c>
      <c r="BR682" s="34">
        <v>361</v>
      </c>
      <c r="BX682" s="34">
        <v>25</v>
      </c>
      <c r="CA682" s="34">
        <v>28</v>
      </c>
      <c r="CC682" s="34">
        <v>14</v>
      </c>
      <c r="CF682" s="34">
        <v>50</v>
      </c>
      <c r="CG682" s="34">
        <v>41</v>
      </c>
      <c r="CH682" s="34">
        <v>18</v>
      </c>
    </row>
    <row r="683" spans="1:101" x14ac:dyDescent="0.35">
      <c r="A683" s="22" t="s">
        <v>744</v>
      </c>
      <c r="B683" s="22" t="s">
        <v>469</v>
      </c>
      <c r="C683" s="61" t="s">
        <v>2346</v>
      </c>
      <c r="D683" s="22" t="s">
        <v>681</v>
      </c>
      <c r="E683" s="22">
        <v>1987</v>
      </c>
      <c r="F683" s="80">
        <v>1987</v>
      </c>
      <c r="G683" s="22" t="s">
        <v>681</v>
      </c>
      <c r="H683" s="22">
        <v>32.438543699999997</v>
      </c>
      <c r="I683" s="22">
        <v>-108.44725630000001</v>
      </c>
      <c r="J683" s="22" t="s">
        <v>873</v>
      </c>
      <c r="K683" s="22" t="s">
        <v>881</v>
      </c>
      <c r="L683" s="22" t="s">
        <v>878</v>
      </c>
      <c r="M683" s="22" t="s">
        <v>743</v>
      </c>
      <c r="Q683" s="22" t="s">
        <v>819</v>
      </c>
      <c r="W683" s="34">
        <v>66.099999999999994</v>
      </c>
      <c r="X683" s="34">
        <v>0.47</v>
      </c>
      <c r="Y683" s="34">
        <v>16.3</v>
      </c>
      <c r="Z683" s="34">
        <f t="shared" si="56"/>
        <v>2.5</v>
      </c>
      <c r="AA683" s="34">
        <v>0.04</v>
      </c>
      <c r="AB683" s="34">
        <v>1.86</v>
      </c>
      <c r="AC683" s="34">
        <v>0.55000000000000004</v>
      </c>
      <c r="AD683" s="34">
        <v>0.64</v>
      </c>
      <c r="AE683" s="34">
        <v>13.4</v>
      </c>
      <c r="AF683" s="34">
        <v>0.17</v>
      </c>
      <c r="AG683" s="34">
        <v>0.32</v>
      </c>
      <c r="AO683" s="34">
        <f t="shared" si="55"/>
        <v>102.35</v>
      </c>
      <c r="AP683" s="34">
        <v>0</v>
      </c>
      <c r="AQ683" s="34">
        <v>2.5</v>
      </c>
      <c r="AY683" s="34">
        <v>151</v>
      </c>
      <c r="BE683" s="34">
        <v>11</v>
      </c>
      <c r="BG683" s="34">
        <v>7</v>
      </c>
      <c r="BH683" s="34">
        <v>23</v>
      </c>
      <c r="BO683" s="34">
        <v>112</v>
      </c>
      <c r="BP683" s="34">
        <v>7</v>
      </c>
      <c r="BQ683" s="34">
        <v>60</v>
      </c>
      <c r="BR683" s="34">
        <v>328</v>
      </c>
      <c r="BX683" s="34">
        <v>32</v>
      </c>
      <c r="CA683" s="34">
        <v>80</v>
      </c>
      <c r="CC683" s="34">
        <v>17</v>
      </c>
      <c r="CD683" s="34">
        <v>6</v>
      </c>
      <c r="CF683" s="34">
        <v>173</v>
      </c>
      <c r="CG683" s="34">
        <v>135</v>
      </c>
      <c r="CH683" s="34">
        <v>20</v>
      </c>
    </row>
    <row r="684" spans="1:101" x14ac:dyDescent="0.35">
      <c r="A684" s="22" t="s">
        <v>745</v>
      </c>
      <c r="B684" s="22" t="s">
        <v>469</v>
      </c>
      <c r="C684" s="61" t="s">
        <v>2346</v>
      </c>
      <c r="D684" s="22" t="s">
        <v>681</v>
      </c>
      <c r="E684" s="22">
        <v>1987</v>
      </c>
      <c r="F684" s="80">
        <v>1987</v>
      </c>
      <c r="G684" s="22" t="s">
        <v>681</v>
      </c>
      <c r="H684" s="22">
        <v>32.438543699999997</v>
      </c>
      <c r="I684" s="22">
        <v>-108.44725630000001</v>
      </c>
      <c r="J684" s="22" t="s">
        <v>873</v>
      </c>
      <c r="K684" s="22" t="s">
        <v>881</v>
      </c>
      <c r="L684" s="22" t="s">
        <v>878</v>
      </c>
      <c r="M684" s="22" t="s">
        <v>746</v>
      </c>
      <c r="Q684" s="22" t="s">
        <v>819</v>
      </c>
      <c r="W684" s="34">
        <v>75.7</v>
      </c>
      <c r="X684" s="34">
        <v>0.06</v>
      </c>
      <c r="Y684" s="34">
        <v>12.8</v>
      </c>
      <c r="Z684" s="34">
        <f t="shared" si="56"/>
        <v>2.363</v>
      </c>
      <c r="AA684" s="34">
        <v>0.03</v>
      </c>
      <c r="AB684" s="34">
        <v>0.87</v>
      </c>
      <c r="AC684" s="34">
        <v>0.84</v>
      </c>
      <c r="AD684" s="34">
        <v>4.08</v>
      </c>
      <c r="AE684" s="34">
        <v>4.6100000000000003</v>
      </c>
      <c r="AF684" s="34">
        <v>0.03</v>
      </c>
      <c r="AG684" s="34">
        <v>0</v>
      </c>
      <c r="AO684" s="34">
        <f t="shared" si="55"/>
        <v>101.38300000000001</v>
      </c>
      <c r="AP684" s="34">
        <v>0.23</v>
      </c>
      <c r="AQ684" s="34">
        <v>2.11</v>
      </c>
      <c r="AY684" s="34">
        <v>112</v>
      </c>
      <c r="BE684" s="34">
        <v>21</v>
      </c>
      <c r="BG684" s="34">
        <v>7</v>
      </c>
      <c r="BH684" s="34">
        <v>20</v>
      </c>
      <c r="BO684" s="34">
        <v>153</v>
      </c>
      <c r="BP684" s="34">
        <v>8</v>
      </c>
      <c r="BQ684" s="34">
        <v>78</v>
      </c>
      <c r="BR684" s="34">
        <v>314</v>
      </c>
      <c r="BX684" s="34">
        <v>30</v>
      </c>
      <c r="CA684" s="34">
        <v>147</v>
      </c>
      <c r="CC684" s="34">
        <v>41</v>
      </c>
      <c r="CD684" s="34">
        <v>2</v>
      </c>
      <c r="CF684" s="34">
        <v>160</v>
      </c>
      <c r="CG684" s="34">
        <v>412</v>
      </c>
      <c r="CH684" s="34">
        <v>24</v>
      </c>
      <c r="CI684" s="34">
        <v>42</v>
      </c>
      <c r="CJ684" s="34">
        <v>105</v>
      </c>
      <c r="CL684" s="34">
        <v>53</v>
      </c>
      <c r="CM684" s="34">
        <v>15</v>
      </c>
      <c r="CN684" s="34">
        <v>1.5</v>
      </c>
      <c r="CO684" s="34">
        <v>23</v>
      </c>
      <c r="CQ684" s="34">
        <v>27</v>
      </c>
      <c r="CR684" s="34">
        <v>7.1</v>
      </c>
      <c r="CS684" s="34">
        <v>19</v>
      </c>
      <c r="CT684" s="34">
        <v>3.4</v>
      </c>
      <c r="CU684" s="34">
        <v>19</v>
      </c>
      <c r="CV684" s="34">
        <v>4.0999999999999996</v>
      </c>
      <c r="CW684" s="34">
        <f>SUM(CI684:CV684)</f>
        <v>319.10000000000002</v>
      </c>
    </row>
    <row r="685" spans="1:101" x14ac:dyDescent="0.35">
      <c r="A685" s="22" t="s">
        <v>747</v>
      </c>
      <c r="B685" s="22" t="s">
        <v>469</v>
      </c>
      <c r="C685" s="61" t="s">
        <v>2346</v>
      </c>
      <c r="D685" s="22" t="s">
        <v>681</v>
      </c>
      <c r="E685" s="22">
        <v>1987</v>
      </c>
      <c r="F685" s="80">
        <v>1987</v>
      </c>
      <c r="G685" s="22" t="s">
        <v>681</v>
      </c>
      <c r="H685" s="22">
        <v>32.438691300000002</v>
      </c>
      <c r="I685" s="22">
        <v>-108.44690780000001</v>
      </c>
      <c r="J685" s="22" t="s">
        <v>873</v>
      </c>
      <c r="K685" s="22" t="s">
        <v>881</v>
      </c>
      <c r="L685" s="22" t="s">
        <v>878</v>
      </c>
      <c r="M685" s="22" t="s">
        <v>658</v>
      </c>
      <c r="Q685" s="22" t="s">
        <v>819</v>
      </c>
      <c r="W685" s="34">
        <v>76.599999999999994</v>
      </c>
      <c r="X685" s="34">
        <v>0.05</v>
      </c>
      <c r="Y685" s="34">
        <v>12.7</v>
      </c>
      <c r="Z685" s="34">
        <f t="shared" si="56"/>
        <v>1.1759999999999999</v>
      </c>
      <c r="AA685" s="34">
        <v>0.03</v>
      </c>
      <c r="AB685" s="34">
        <v>0.49</v>
      </c>
      <c r="AC685" s="34">
        <v>0.54</v>
      </c>
      <c r="AD685" s="34">
        <v>3.49</v>
      </c>
      <c r="AE685" s="34">
        <v>4.8499999999999996</v>
      </c>
      <c r="AF685" s="34">
        <v>0.02</v>
      </c>
      <c r="AG685" s="34">
        <v>0.48</v>
      </c>
      <c r="AO685" s="34">
        <f t="shared" si="55"/>
        <v>100.42599999999999</v>
      </c>
      <c r="AP685" s="34">
        <v>0.16</v>
      </c>
      <c r="AQ685" s="34">
        <v>1</v>
      </c>
      <c r="AY685" s="34">
        <v>163</v>
      </c>
      <c r="BE685" s="34">
        <v>10</v>
      </c>
      <c r="BG685" s="34">
        <v>7</v>
      </c>
      <c r="BH685" s="34">
        <v>21</v>
      </c>
      <c r="BO685" s="34">
        <v>106</v>
      </c>
      <c r="BP685" s="34">
        <v>4</v>
      </c>
      <c r="BQ685" s="34">
        <v>69</v>
      </c>
      <c r="BR685" s="34">
        <v>330</v>
      </c>
      <c r="BX685" s="34">
        <v>38</v>
      </c>
      <c r="CA685" s="34">
        <v>62</v>
      </c>
      <c r="CC685" s="34">
        <v>43</v>
      </c>
      <c r="CD685" s="34">
        <v>2</v>
      </c>
      <c r="CF685" s="34">
        <v>76</v>
      </c>
      <c r="CG685" s="34">
        <v>88</v>
      </c>
      <c r="CH685" s="34">
        <v>29</v>
      </c>
    </row>
    <row r="686" spans="1:101" x14ac:dyDescent="0.35">
      <c r="A686" s="22" t="s">
        <v>748</v>
      </c>
      <c r="B686" s="22" t="s">
        <v>469</v>
      </c>
      <c r="C686" s="61" t="s">
        <v>2346</v>
      </c>
      <c r="D686" s="22" t="s">
        <v>681</v>
      </c>
      <c r="E686" s="22">
        <v>1987</v>
      </c>
      <c r="F686" s="80">
        <v>1987</v>
      </c>
      <c r="G686" s="22" t="s">
        <v>681</v>
      </c>
      <c r="H686" s="22">
        <v>32.573644299999998</v>
      </c>
      <c r="I686" s="22">
        <v>-108.4600703</v>
      </c>
      <c r="J686" s="22" t="s">
        <v>873</v>
      </c>
      <c r="K686" s="22" t="s">
        <v>881</v>
      </c>
      <c r="L686" s="22" t="s">
        <v>878</v>
      </c>
      <c r="M686" s="22" t="s">
        <v>749</v>
      </c>
      <c r="Q686" s="22" t="s">
        <v>819</v>
      </c>
      <c r="W686" s="34">
        <v>26.7</v>
      </c>
      <c r="X686" s="34">
        <v>0.73</v>
      </c>
      <c r="Y686" s="34">
        <v>6.06</v>
      </c>
      <c r="Z686" s="34">
        <f t="shared" si="56"/>
        <v>61.405999999999999</v>
      </c>
      <c r="AA686" s="34">
        <v>0.03</v>
      </c>
      <c r="AB686" s="34">
        <v>0.95</v>
      </c>
      <c r="AC686" s="34">
        <v>0.28999999999999998</v>
      </c>
      <c r="AD686" s="34">
        <v>3.87</v>
      </c>
      <c r="AE686" s="34">
        <v>0.12</v>
      </c>
      <c r="AF686" s="34">
        <v>0.2</v>
      </c>
      <c r="AG686" s="34">
        <v>0.55000000000000004</v>
      </c>
      <c r="AO686" s="34">
        <f t="shared" si="55"/>
        <v>100.90600000000002</v>
      </c>
      <c r="AP686" s="34">
        <v>1.46</v>
      </c>
      <c r="AQ686" s="34">
        <v>59.8</v>
      </c>
      <c r="AY686" s="34">
        <v>22</v>
      </c>
      <c r="BE686" s="34">
        <v>23</v>
      </c>
      <c r="BH686" s="34">
        <v>6</v>
      </c>
      <c r="BO686" s="34">
        <v>55</v>
      </c>
      <c r="BQ686" s="34">
        <v>66</v>
      </c>
      <c r="BR686" s="34">
        <v>9</v>
      </c>
      <c r="BX686" s="34">
        <v>102</v>
      </c>
      <c r="CA686" s="34">
        <v>73</v>
      </c>
      <c r="CC686" s="34">
        <v>3</v>
      </c>
      <c r="CD686" s="34">
        <v>141</v>
      </c>
      <c r="CF686" s="34">
        <v>29</v>
      </c>
      <c r="CG686" s="34">
        <v>364</v>
      </c>
      <c r="CH686" s="34">
        <v>62</v>
      </c>
    </row>
    <row r="687" spans="1:101" x14ac:dyDescent="0.35">
      <c r="A687" s="22" t="s">
        <v>750</v>
      </c>
      <c r="B687" s="22" t="s">
        <v>469</v>
      </c>
      <c r="C687" s="61" t="s">
        <v>2346</v>
      </c>
      <c r="D687" s="22" t="s">
        <v>681</v>
      </c>
      <c r="E687" s="22">
        <v>1987</v>
      </c>
      <c r="F687" s="80">
        <v>1987</v>
      </c>
      <c r="G687" s="22" t="s">
        <v>681</v>
      </c>
      <c r="H687" s="22">
        <v>32.573644299999998</v>
      </c>
      <c r="I687" s="22">
        <v>-108.4600703</v>
      </c>
      <c r="J687" s="22" t="s">
        <v>873</v>
      </c>
      <c r="K687" s="22" t="s">
        <v>881</v>
      </c>
      <c r="L687" s="22" t="s">
        <v>878</v>
      </c>
      <c r="M687" s="22" t="s">
        <v>674</v>
      </c>
      <c r="Q687" s="22" t="s">
        <v>819</v>
      </c>
      <c r="W687" s="34">
        <v>67.900000000000006</v>
      </c>
      <c r="X687" s="34">
        <v>0.33</v>
      </c>
      <c r="Y687" s="34">
        <v>16.8</v>
      </c>
      <c r="Z687" s="34">
        <f t="shared" si="56"/>
        <v>3.754</v>
      </c>
      <c r="AA687" s="34">
        <v>0.02</v>
      </c>
      <c r="AB687" s="34">
        <v>0.76</v>
      </c>
      <c r="AC687" s="34">
        <v>0.3</v>
      </c>
      <c r="AD687" s="34">
        <v>9.67</v>
      </c>
      <c r="AE687" s="34">
        <v>0.11</v>
      </c>
      <c r="AF687" s="34">
        <v>0.11</v>
      </c>
      <c r="AG687" s="34">
        <v>0.46</v>
      </c>
      <c r="AO687" s="34">
        <f t="shared" si="55"/>
        <v>100.214</v>
      </c>
      <c r="AP687" s="34">
        <v>0.14000000000000001</v>
      </c>
      <c r="AQ687" s="34">
        <v>3.6</v>
      </c>
      <c r="AY687" s="34">
        <v>21</v>
      </c>
      <c r="BE687" s="34">
        <v>7</v>
      </c>
      <c r="BG687" s="34">
        <v>10</v>
      </c>
      <c r="BH687" s="34">
        <v>12</v>
      </c>
      <c r="BO687" s="34">
        <v>13</v>
      </c>
      <c r="BP687" s="34">
        <v>5</v>
      </c>
      <c r="BQ687" s="34">
        <v>7</v>
      </c>
      <c r="BR687" s="34">
        <v>3</v>
      </c>
      <c r="BX687" s="34">
        <v>212</v>
      </c>
      <c r="CA687" s="34">
        <v>35</v>
      </c>
      <c r="CC687" s="34">
        <v>5</v>
      </c>
      <c r="CF687" s="34">
        <v>49</v>
      </c>
      <c r="CG687" s="34">
        <v>247</v>
      </c>
      <c r="CH687" s="34">
        <v>37</v>
      </c>
    </row>
    <row r="688" spans="1:101" x14ac:dyDescent="0.35">
      <c r="A688" s="22" t="s">
        <v>751</v>
      </c>
      <c r="B688" s="22" t="s">
        <v>469</v>
      </c>
      <c r="C688" s="61" t="s">
        <v>2346</v>
      </c>
      <c r="D688" s="22" t="s">
        <v>681</v>
      </c>
      <c r="E688" s="22">
        <v>1987</v>
      </c>
      <c r="F688" s="80">
        <v>1987</v>
      </c>
      <c r="G688" s="22" t="s">
        <v>681</v>
      </c>
      <c r="H688" s="22">
        <v>32.573644299999998</v>
      </c>
      <c r="I688" s="22">
        <v>-108.4600703</v>
      </c>
      <c r="J688" s="22" t="s">
        <v>873</v>
      </c>
      <c r="K688" s="22" t="s">
        <v>881</v>
      </c>
      <c r="L688" s="22" t="s">
        <v>878</v>
      </c>
      <c r="M688" s="22" t="s">
        <v>674</v>
      </c>
      <c r="Q688" s="22" t="s">
        <v>819</v>
      </c>
      <c r="W688" s="34">
        <v>69.7</v>
      </c>
      <c r="X688" s="34">
        <v>0.36</v>
      </c>
      <c r="Y688" s="34">
        <v>14.4</v>
      </c>
      <c r="Z688" s="34">
        <f t="shared" si="56"/>
        <v>2.8660000000000001</v>
      </c>
      <c r="AA688" s="34">
        <v>7.0000000000000007E-2</v>
      </c>
      <c r="AB688" s="34">
        <v>1.1499999999999999</v>
      </c>
      <c r="AC688" s="34">
        <v>1.6</v>
      </c>
      <c r="AD688" s="34">
        <v>3.55</v>
      </c>
      <c r="AE688" s="34">
        <v>4.58</v>
      </c>
      <c r="AF688" s="34">
        <v>0.1</v>
      </c>
      <c r="AG688" s="34">
        <v>0.78</v>
      </c>
      <c r="AO688" s="34">
        <f t="shared" si="55"/>
        <v>99.155999999999992</v>
      </c>
      <c r="AP688" s="34">
        <v>1.66</v>
      </c>
      <c r="AQ688" s="34">
        <v>1.04</v>
      </c>
      <c r="AY688" s="34">
        <v>731</v>
      </c>
      <c r="BE688" s="34">
        <v>18</v>
      </c>
      <c r="BG688" s="34">
        <v>9</v>
      </c>
      <c r="BH688" s="34">
        <v>17</v>
      </c>
      <c r="BO688" s="34">
        <v>15</v>
      </c>
      <c r="BP688" s="34">
        <v>7</v>
      </c>
      <c r="BQ688" s="34">
        <v>26</v>
      </c>
      <c r="BR688" s="34">
        <v>203</v>
      </c>
      <c r="BX688" s="34">
        <v>718</v>
      </c>
      <c r="CA688" s="34">
        <v>25</v>
      </c>
      <c r="CC688" s="34">
        <v>6</v>
      </c>
      <c r="CD688" s="34">
        <v>21</v>
      </c>
      <c r="CF688" s="34">
        <v>37</v>
      </c>
      <c r="CG688" s="34">
        <v>232</v>
      </c>
      <c r="CH688" s="34">
        <v>73</v>
      </c>
    </row>
    <row r="689" spans="1:101" x14ac:dyDescent="0.35">
      <c r="A689" s="22" t="s">
        <v>3512</v>
      </c>
      <c r="B689" s="22" t="s">
        <v>469</v>
      </c>
      <c r="C689" s="61" t="s">
        <v>2346</v>
      </c>
      <c r="D689" s="22" t="s">
        <v>752</v>
      </c>
      <c r="F689" s="71"/>
      <c r="G689" s="22" t="s">
        <v>914</v>
      </c>
      <c r="J689" s="22" t="s">
        <v>873</v>
      </c>
      <c r="K689" s="22" t="s">
        <v>881</v>
      </c>
      <c r="L689" s="22" t="s">
        <v>878</v>
      </c>
      <c r="M689" s="22" t="s">
        <v>163</v>
      </c>
      <c r="Q689" s="22" t="s">
        <v>819</v>
      </c>
      <c r="W689" s="34">
        <v>67.72</v>
      </c>
      <c r="X689" s="34">
        <v>0.43</v>
      </c>
      <c r="Y689" s="34">
        <v>14.42</v>
      </c>
      <c r="Z689" s="34">
        <v>3.55</v>
      </c>
      <c r="AA689" s="34">
        <v>0.01</v>
      </c>
      <c r="AB689" s="34">
        <v>0</v>
      </c>
      <c r="AC689" s="34">
        <v>0.26</v>
      </c>
      <c r="AD689" s="34">
        <v>0.24</v>
      </c>
      <c r="AE689" s="34">
        <v>11.93</v>
      </c>
      <c r="AF689" s="34">
        <v>0.13</v>
      </c>
      <c r="AG689" s="34">
        <v>0.41</v>
      </c>
      <c r="AO689" s="34">
        <f t="shared" si="55"/>
        <v>99.1</v>
      </c>
    </row>
    <row r="690" spans="1:101" x14ac:dyDescent="0.35">
      <c r="A690" s="61" t="s">
        <v>753</v>
      </c>
      <c r="B690" s="22" t="s">
        <v>469</v>
      </c>
      <c r="C690" s="61" t="s">
        <v>2345</v>
      </c>
      <c r="D690" s="22" t="s">
        <v>1709</v>
      </c>
      <c r="F690" s="71"/>
      <c r="H690" s="22">
        <v>32.774355999999997</v>
      </c>
      <c r="I690" s="22">
        <v>-108.58718399999999</v>
      </c>
      <c r="J690" s="22" t="s">
        <v>873</v>
      </c>
      <c r="K690" s="22" t="s">
        <v>881</v>
      </c>
      <c r="L690" s="22" t="s">
        <v>878</v>
      </c>
      <c r="M690" s="61" t="s">
        <v>469</v>
      </c>
      <c r="N690" s="61"/>
      <c r="O690" s="61"/>
      <c r="P690" s="61"/>
      <c r="Q690" s="22" t="s">
        <v>819</v>
      </c>
      <c r="W690" s="34">
        <v>69.39</v>
      </c>
      <c r="X690" s="34">
        <v>0.435</v>
      </c>
      <c r="Y690" s="34">
        <v>14.105</v>
      </c>
      <c r="Z690" s="34">
        <v>3.0249999999999999</v>
      </c>
      <c r="AA690" s="34">
        <v>3.4000000000000002E-2</v>
      </c>
      <c r="AB690" s="34">
        <v>2.09</v>
      </c>
      <c r="AC690" s="34">
        <v>0.5</v>
      </c>
      <c r="AD690" s="34">
        <v>2.6749999999999998</v>
      </c>
      <c r="AE690" s="34">
        <v>5.51</v>
      </c>
      <c r="AF690" s="34">
        <v>0.23499999999999999</v>
      </c>
      <c r="AG690" s="34">
        <v>2.5099999999999998</v>
      </c>
      <c r="AO690" s="34">
        <f t="shared" ref="AO690:AO713" si="57">SUM(W690:AN690)</f>
        <v>100.50900000000003</v>
      </c>
      <c r="AV690" s="34">
        <v>1.1000000000000001</v>
      </c>
      <c r="AW690" s="34" t="s">
        <v>412</v>
      </c>
      <c r="AY690" s="34">
        <v>1040</v>
      </c>
      <c r="BA690" s="34" t="s">
        <v>413</v>
      </c>
      <c r="BD690" s="34">
        <v>28</v>
      </c>
      <c r="BE690" s="34">
        <v>60</v>
      </c>
      <c r="BF690" s="34">
        <v>2.2000000000000002</v>
      </c>
      <c r="BG690" s="34" t="s">
        <v>471</v>
      </c>
      <c r="BH690" s="34">
        <v>19</v>
      </c>
      <c r="BI690" s="34">
        <v>1</v>
      </c>
      <c r="BJ690" s="34">
        <v>5.65</v>
      </c>
      <c r="BN690" s="34" t="s">
        <v>416</v>
      </c>
      <c r="BO690" s="34">
        <v>5.5</v>
      </c>
      <c r="BP690" s="34">
        <v>35</v>
      </c>
      <c r="BQ690" s="34">
        <v>21.5</v>
      </c>
      <c r="BR690" s="34">
        <v>185.5</v>
      </c>
      <c r="BT690" s="34" t="s">
        <v>421</v>
      </c>
      <c r="BW690" s="34" t="s">
        <v>420</v>
      </c>
      <c r="BX690" s="34">
        <v>240</v>
      </c>
      <c r="BY690" s="34">
        <v>0.8</v>
      </c>
      <c r="CA690" s="34">
        <v>38.75</v>
      </c>
      <c r="CB690" s="34">
        <v>1</v>
      </c>
      <c r="CC690" s="34">
        <v>5.05</v>
      </c>
      <c r="CD690" s="34">
        <v>38</v>
      </c>
      <c r="CF690" s="34">
        <v>12.5</v>
      </c>
      <c r="CG690" s="34">
        <v>218</v>
      </c>
      <c r="CH690" s="34" t="s">
        <v>472</v>
      </c>
      <c r="CI690" s="34">
        <v>29.6</v>
      </c>
      <c r="CJ690" s="34">
        <v>39.150000000000006</v>
      </c>
      <c r="CK690" s="34">
        <v>6.6150000000000002</v>
      </c>
      <c r="CL690" s="34">
        <v>23.1</v>
      </c>
      <c r="CM690" s="34">
        <v>4</v>
      </c>
      <c r="CN690" s="34">
        <v>0.93500000000000005</v>
      </c>
      <c r="CO690" s="34">
        <v>2.85</v>
      </c>
      <c r="CP690" s="34">
        <v>0.4</v>
      </c>
      <c r="CQ690" s="34">
        <v>2.2999999999999998</v>
      </c>
      <c r="CR690" s="34">
        <v>0.45</v>
      </c>
      <c r="CS690" s="34">
        <v>1.3</v>
      </c>
      <c r="CT690" s="34">
        <v>0.19</v>
      </c>
      <c r="CU690" s="34">
        <v>1.25</v>
      </c>
      <c r="CV690" s="34">
        <v>0.20500000000000002</v>
      </c>
      <c r="CW690" s="34">
        <f>SUM(CI690:CV690)</f>
        <v>112.345</v>
      </c>
    </row>
    <row r="691" spans="1:101" x14ac:dyDescent="0.35">
      <c r="A691" s="61" t="s">
        <v>754</v>
      </c>
      <c r="B691" s="22" t="s">
        <v>469</v>
      </c>
      <c r="C691" s="61" t="s">
        <v>2345</v>
      </c>
      <c r="D691" s="22" t="s">
        <v>1709</v>
      </c>
      <c r="F691" s="71"/>
      <c r="H691" s="22">
        <v>32.774262</v>
      </c>
      <c r="I691" s="22">
        <v>-108.587005</v>
      </c>
      <c r="J691" s="22" t="s">
        <v>873</v>
      </c>
      <c r="K691" s="22" t="s">
        <v>881</v>
      </c>
      <c r="L691" s="22" t="s">
        <v>878</v>
      </c>
      <c r="M691" s="61" t="s">
        <v>469</v>
      </c>
      <c r="N691" s="61"/>
      <c r="O691" s="61"/>
      <c r="P691" s="61"/>
      <c r="Q691" s="22" t="s">
        <v>819</v>
      </c>
      <c r="W691" s="34">
        <v>53.96</v>
      </c>
      <c r="X691" s="34">
        <v>0.56000000000000005</v>
      </c>
      <c r="Y691" s="34">
        <v>17.079999999999998</v>
      </c>
      <c r="Z691" s="34">
        <v>5.12</v>
      </c>
      <c r="AA691" s="34">
        <v>0.108</v>
      </c>
      <c r="AB691" s="34">
        <v>4.83</v>
      </c>
      <c r="AC691" s="34">
        <v>2.34</v>
      </c>
      <c r="AD691" s="34">
        <v>0.08</v>
      </c>
      <c r="AE691" s="34">
        <v>11.39</v>
      </c>
      <c r="AF691" s="34">
        <v>0.32</v>
      </c>
      <c r="AG691" s="34">
        <v>4.05</v>
      </c>
      <c r="AO691" s="34">
        <f t="shared" si="57"/>
        <v>99.837999999999994</v>
      </c>
      <c r="AV691" s="34">
        <v>1.6</v>
      </c>
      <c r="AW691" s="34" t="s">
        <v>412</v>
      </c>
      <c r="AY691" s="34">
        <v>1570</v>
      </c>
      <c r="BA691" s="34" t="s">
        <v>413</v>
      </c>
      <c r="BD691" s="34">
        <v>21</v>
      </c>
      <c r="BE691" s="34">
        <v>80</v>
      </c>
      <c r="BF691" s="34">
        <v>2</v>
      </c>
      <c r="BG691" s="34" t="s">
        <v>471</v>
      </c>
      <c r="BH691" s="34">
        <v>24</v>
      </c>
      <c r="BI691" s="34">
        <v>2</v>
      </c>
      <c r="BJ691" s="34">
        <v>7.7</v>
      </c>
      <c r="BN691" s="34" t="s">
        <v>416</v>
      </c>
      <c r="BO691" s="34">
        <v>8</v>
      </c>
      <c r="BP691" s="34">
        <v>60</v>
      </c>
      <c r="BQ691" s="34">
        <v>28</v>
      </c>
      <c r="BR691" s="34">
        <v>337</v>
      </c>
      <c r="BT691" s="34" t="s">
        <v>421</v>
      </c>
      <c r="BW691" s="34">
        <v>2</v>
      </c>
      <c r="BX691" s="34">
        <v>216</v>
      </c>
      <c r="BY691" s="34">
        <v>0.7</v>
      </c>
      <c r="CA691" s="34">
        <v>51.6</v>
      </c>
      <c r="CB691" s="34">
        <v>1.6</v>
      </c>
      <c r="CC691" s="34">
        <v>11.2</v>
      </c>
      <c r="CD691" s="34">
        <v>67</v>
      </c>
      <c r="CF691" s="34">
        <v>32</v>
      </c>
      <c r="CG691" s="34">
        <v>277</v>
      </c>
      <c r="CH691" s="34">
        <v>30</v>
      </c>
      <c r="CI691" s="34">
        <v>92.2</v>
      </c>
      <c r="CJ691" s="34">
        <v>149</v>
      </c>
      <c r="CK691" s="34">
        <v>18.899999999999999</v>
      </c>
      <c r="CL691" s="34">
        <v>63.9</v>
      </c>
      <c r="CM691" s="34">
        <v>9.5</v>
      </c>
      <c r="CN691" s="34">
        <v>1.87</v>
      </c>
      <c r="CO691" s="34">
        <v>7.3</v>
      </c>
      <c r="CP691" s="34">
        <v>1</v>
      </c>
      <c r="CQ691" s="34">
        <v>5.8</v>
      </c>
      <c r="CR691" s="34">
        <v>1.1000000000000001</v>
      </c>
      <c r="CS691" s="34">
        <v>3.1</v>
      </c>
      <c r="CT691" s="34">
        <v>0.45</v>
      </c>
      <c r="CU691" s="34">
        <v>2.9</v>
      </c>
      <c r="CV691" s="34">
        <v>0.46</v>
      </c>
      <c r="CW691" s="34">
        <f>SUM(CI691:CV691)</f>
        <v>357.47999999999996</v>
      </c>
    </row>
    <row r="692" spans="1:101" x14ac:dyDescent="0.35">
      <c r="A692" s="61" t="s">
        <v>755</v>
      </c>
      <c r="B692" s="22" t="s">
        <v>469</v>
      </c>
      <c r="C692" s="61" t="s">
        <v>2345</v>
      </c>
      <c r="D692" s="22" t="s">
        <v>1709</v>
      </c>
      <c r="F692" s="71"/>
      <c r="H692" s="22">
        <v>32.773679999999999</v>
      </c>
      <c r="I692" s="22">
        <v>-108.587191</v>
      </c>
      <c r="J692" s="22" t="s">
        <v>873</v>
      </c>
      <c r="K692" s="22" t="s">
        <v>881</v>
      </c>
      <c r="L692" s="22" t="s">
        <v>878</v>
      </c>
      <c r="M692" s="61" t="s">
        <v>650</v>
      </c>
      <c r="N692" s="61"/>
      <c r="O692" s="61"/>
      <c r="P692" s="61"/>
      <c r="Q692" s="22" t="s">
        <v>819</v>
      </c>
      <c r="W692" s="34">
        <v>79.760000000000005</v>
      </c>
      <c r="X692" s="34">
        <v>0.21</v>
      </c>
      <c r="Y692" s="34">
        <v>9.85</v>
      </c>
      <c r="Z692" s="34">
        <v>1.9</v>
      </c>
      <c r="AA692" s="34">
        <v>0.02</v>
      </c>
      <c r="AB692" s="34">
        <v>0.92</v>
      </c>
      <c r="AC692" s="34">
        <v>0.26</v>
      </c>
      <c r="AD692" s="34">
        <v>2.27</v>
      </c>
      <c r="AE692" s="34">
        <v>3.77</v>
      </c>
      <c r="AF692" s="34">
        <v>0.1</v>
      </c>
      <c r="AG692" s="34">
        <v>1.33</v>
      </c>
      <c r="AO692" s="34">
        <f t="shared" si="57"/>
        <v>100.38999999999999</v>
      </c>
      <c r="AV692" s="34">
        <v>0.9</v>
      </c>
      <c r="AW692" s="34" t="s">
        <v>412</v>
      </c>
      <c r="AY692" s="34">
        <v>729</v>
      </c>
      <c r="BA692" s="34" t="s">
        <v>413</v>
      </c>
      <c r="BD692" s="34">
        <v>29</v>
      </c>
      <c r="BE692" s="34">
        <v>30</v>
      </c>
      <c r="BF692" s="34">
        <v>1.7</v>
      </c>
      <c r="BG692" s="34" t="s">
        <v>471</v>
      </c>
      <c r="BH692" s="34">
        <v>11</v>
      </c>
      <c r="BI692" s="34">
        <v>1</v>
      </c>
      <c r="BJ692" s="34">
        <v>2.6</v>
      </c>
      <c r="BN692" s="34" t="s">
        <v>416</v>
      </c>
      <c r="BO692" s="34">
        <v>2</v>
      </c>
      <c r="BP692" s="34">
        <v>20</v>
      </c>
      <c r="BQ692" s="34">
        <v>16</v>
      </c>
      <c r="BR692" s="34">
        <v>134</v>
      </c>
      <c r="BT692" s="34">
        <v>0.5</v>
      </c>
      <c r="BW692" s="34" t="s">
        <v>420</v>
      </c>
      <c r="BX692" s="34">
        <v>105</v>
      </c>
      <c r="BY692" s="34">
        <v>0.7</v>
      </c>
      <c r="CA692" s="34">
        <v>19.2</v>
      </c>
      <c r="CB692" s="34">
        <v>1.1000000000000001</v>
      </c>
      <c r="CC692" s="34">
        <v>5.7</v>
      </c>
      <c r="CD692" s="34">
        <v>26</v>
      </c>
      <c r="CF692" s="34">
        <v>12</v>
      </c>
      <c r="CG692" s="34">
        <v>108</v>
      </c>
      <c r="CH692" s="34">
        <v>40</v>
      </c>
      <c r="CI692" s="34">
        <v>52.1</v>
      </c>
      <c r="CJ692" s="34">
        <v>104</v>
      </c>
      <c r="CK692" s="34">
        <v>12.1</v>
      </c>
      <c r="CL692" s="34">
        <v>42.1</v>
      </c>
      <c r="CM692" s="34">
        <v>6.4</v>
      </c>
      <c r="CN692" s="34">
        <v>1.18</v>
      </c>
      <c r="CO692" s="34">
        <v>4.5999999999999996</v>
      </c>
      <c r="CP692" s="34">
        <v>0.5</v>
      </c>
      <c r="CQ692" s="34">
        <v>2.6</v>
      </c>
      <c r="CR692" s="34">
        <v>0.4</v>
      </c>
      <c r="CS692" s="34">
        <v>1.3</v>
      </c>
      <c r="CT692" s="34">
        <v>0.19</v>
      </c>
      <c r="CU692" s="34">
        <v>1.3</v>
      </c>
      <c r="CV692" s="34">
        <v>0.21</v>
      </c>
      <c r="CW692" s="34">
        <f>SUM(CI692:CV692)</f>
        <v>228.98000000000002</v>
      </c>
    </row>
    <row r="693" spans="1:101" x14ac:dyDescent="0.35">
      <c r="A693" s="22" t="s">
        <v>3513</v>
      </c>
      <c r="B693" s="22" t="s">
        <v>469</v>
      </c>
      <c r="C693" s="61" t="s">
        <v>2345</v>
      </c>
      <c r="D693" s="22" t="s">
        <v>1709</v>
      </c>
      <c r="F693" s="71"/>
      <c r="G693" s="22" t="s">
        <v>914</v>
      </c>
      <c r="H693" s="22">
        <v>32.743000000000002</v>
      </c>
      <c r="I693" s="22">
        <v>-108.669917</v>
      </c>
      <c r="J693" s="22" t="s">
        <v>873</v>
      </c>
      <c r="K693" s="22" t="s">
        <v>881</v>
      </c>
      <c r="L693" s="22" t="s">
        <v>878</v>
      </c>
      <c r="M693" s="22" t="s">
        <v>756</v>
      </c>
      <c r="Q693" s="22" t="s">
        <v>819</v>
      </c>
      <c r="W693" s="34">
        <v>63.87</v>
      </c>
      <c r="X693" s="34">
        <v>0.44</v>
      </c>
      <c r="Y693" s="34">
        <v>14.97</v>
      </c>
      <c r="Z693" s="34">
        <v>5.32</v>
      </c>
      <c r="AA693" s="34">
        <v>0.06</v>
      </c>
      <c r="AB693" s="34">
        <v>3.58</v>
      </c>
      <c r="AC693" s="34">
        <v>0.32</v>
      </c>
      <c r="AD693" s="34">
        <v>0.27</v>
      </c>
      <c r="AE693" s="34">
        <v>8.44</v>
      </c>
      <c r="AF693" s="34">
        <v>0.23</v>
      </c>
      <c r="AG693" s="34">
        <v>2.4700000000000002</v>
      </c>
      <c r="AH693" s="34">
        <v>0.108</v>
      </c>
      <c r="AO693" s="34">
        <f t="shared" si="57"/>
        <v>100.07799999999999</v>
      </c>
      <c r="AP693" s="34">
        <v>2.34</v>
      </c>
      <c r="AQ693" s="34">
        <v>2.75</v>
      </c>
      <c r="AW693" s="34">
        <v>0.9</v>
      </c>
      <c r="AY693" s="34">
        <v>1409.6</v>
      </c>
      <c r="BE693" s="34">
        <v>65.3</v>
      </c>
      <c r="BG693" s="34" t="s">
        <v>121</v>
      </c>
      <c r="BH693" s="34">
        <v>21.1</v>
      </c>
      <c r="BN693" s="34" t="s">
        <v>121</v>
      </c>
      <c r="BO693" s="34">
        <v>7</v>
      </c>
      <c r="BP693" s="34">
        <v>49.1</v>
      </c>
      <c r="BQ693" s="34">
        <v>26.8</v>
      </c>
      <c r="BR693" s="34">
        <v>262.39999999999998</v>
      </c>
      <c r="BX693" s="34">
        <v>206.1</v>
      </c>
      <c r="CA693" s="34">
        <v>49.8</v>
      </c>
      <c r="CC693" s="34">
        <v>6.1</v>
      </c>
      <c r="CD693" s="34">
        <v>51.4</v>
      </c>
      <c r="CF693" s="34">
        <v>16</v>
      </c>
      <c r="CG693" s="34">
        <v>201.2</v>
      </c>
      <c r="CH693" s="34">
        <v>60.3</v>
      </c>
      <c r="CI693" s="34">
        <v>58.5</v>
      </c>
      <c r="CJ693" s="34">
        <v>131</v>
      </c>
      <c r="CK693" s="34">
        <v>13.9</v>
      </c>
      <c r="CL693" s="34">
        <v>51</v>
      </c>
      <c r="CM693" s="34">
        <v>7.6</v>
      </c>
      <c r="CN693" s="34">
        <v>1.35</v>
      </c>
      <c r="CO693" s="34">
        <v>5.7</v>
      </c>
      <c r="CP693" s="34">
        <v>0.6</v>
      </c>
      <c r="CQ693" s="34">
        <v>3.4</v>
      </c>
      <c r="CR693" s="34">
        <v>0.68</v>
      </c>
      <c r="CS693" s="34">
        <v>1.9</v>
      </c>
      <c r="CT693" s="34">
        <v>0.3</v>
      </c>
      <c r="CU693" s="34">
        <v>1.8</v>
      </c>
      <c r="CV693" s="34">
        <v>0.26</v>
      </c>
      <c r="CW693" s="34">
        <f>SUM(CI693:CV693)</f>
        <v>277.99</v>
      </c>
    </row>
    <row r="694" spans="1:101" x14ac:dyDescent="0.35">
      <c r="A694" s="22" t="s">
        <v>757</v>
      </c>
      <c r="B694" s="22" t="s">
        <v>469</v>
      </c>
      <c r="C694" s="61" t="s">
        <v>2345</v>
      </c>
      <c r="D694" s="22" t="s">
        <v>1709</v>
      </c>
      <c r="F694" s="71"/>
      <c r="G694" s="22" t="s">
        <v>914</v>
      </c>
      <c r="H694" s="22">
        <v>32.774149999999999</v>
      </c>
      <c r="I694" s="22">
        <v>-108.588021</v>
      </c>
      <c r="J694" s="22" t="s">
        <v>873</v>
      </c>
      <c r="K694" s="22" t="s">
        <v>881</v>
      </c>
      <c r="L694" s="22" t="s">
        <v>878</v>
      </c>
      <c r="M694" s="22" t="s">
        <v>758</v>
      </c>
      <c r="Q694" s="22" t="s">
        <v>819</v>
      </c>
      <c r="W694" s="34">
        <v>72.31</v>
      </c>
      <c r="X694" s="34">
        <v>0.39</v>
      </c>
      <c r="Y694" s="34">
        <v>13.68</v>
      </c>
      <c r="Z694" s="34">
        <v>2.17</v>
      </c>
      <c r="AA694" s="34">
        <v>0.03</v>
      </c>
      <c r="AB694" s="34">
        <v>2.21</v>
      </c>
      <c r="AC694" s="34">
        <v>0.4</v>
      </c>
      <c r="AD694" s="34">
        <v>3.27</v>
      </c>
      <c r="AE694" s="34">
        <v>4.4800000000000004</v>
      </c>
      <c r="AF694" s="34">
        <v>0.21</v>
      </c>
      <c r="AG694" s="34">
        <v>1.74</v>
      </c>
      <c r="AO694" s="34">
        <f t="shared" si="57"/>
        <v>100.88999999999999</v>
      </c>
      <c r="AW694" s="34">
        <v>1</v>
      </c>
      <c r="AY694" s="34">
        <v>825</v>
      </c>
      <c r="BE694" s="34">
        <v>144</v>
      </c>
      <c r="BG694" s="34">
        <v>4</v>
      </c>
      <c r="BH694" s="34">
        <v>16</v>
      </c>
      <c r="BN694" s="34" t="s">
        <v>121</v>
      </c>
      <c r="BO694" s="34">
        <v>4</v>
      </c>
      <c r="BP694" s="34">
        <v>43</v>
      </c>
      <c r="BQ694" s="34">
        <v>19</v>
      </c>
      <c r="BR694" s="34">
        <v>137</v>
      </c>
      <c r="BX694" s="34">
        <v>176</v>
      </c>
      <c r="CA694" s="34">
        <v>23</v>
      </c>
      <c r="CC694" s="34">
        <v>4</v>
      </c>
      <c r="CD694" s="34">
        <v>46</v>
      </c>
      <c r="CF694" s="34">
        <v>16</v>
      </c>
      <c r="CG694" s="34">
        <v>185</v>
      </c>
      <c r="CH694" s="34">
        <v>27</v>
      </c>
    </row>
    <row r="695" spans="1:101" x14ac:dyDescent="0.35">
      <c r="A695" s="22" t="s">
        <v>3514</v>
      </c>
      <c r="B695" s="22" t="s">
        <v>469</v>
      </c>
      <c r="C695" s="61" t="s">
        <v>2345</v>
      </c>
      <c r="D695" s="22" t="s">
        <v>1709</v>
      </c>
      <c r="F695" s="71"/>
      <c r="G695" s="22" t="s">
        <v>914</v>
      </c>
      <c r="H695" s="22">
        <v>32.741777999999996</v>
      </c>
      <c r="I695" s="22">
        <v>-108.685694</v>
      </c>
      <c r="J695" s="22" t="s">
        <v>873</v>
      </c>
      <c r="K695" s="22" t="s">
        <v>881</v>
      </c>
      <c r="L695" s="22" t="s">
        <v>878</v>
      </c>
      <c r="M695" s="22" t="s">
        <v>469</v>
      </c>
      <c r="Q695" s="22" t="s">
        <v>819</v>
      </c>
      <c r="W695" s="34">
        <v>58.67</v>
      </c>
      <c r="X695" s="34">
        <v>0.44</v>
      </c>
      <c r="Y695" s="34">
        <v>17.809999999999999</v>
      </c>
      <c r="Z695" s="34">
        <v>5.05</v>
      </c>
      <c r="AA695" s="34">
        <v>0.03</v>
      </c>
      <c r="AB695" s="34">
        <v>1.99</v>
      </c>
      <c r="AC695" s="34">
        <v>0.34</v>
      </c>
      <c r="AD695" s="34">
        <v>0.21</v>
      </c>
      <c r="AE695" s="34">
        <v>13.4</v>
      </c>
      <c r="AF695" s="34">
        <v>0.28000000000000003</v>
      </c>
      <c r="AG695" s="34">
        <v>1.73</v>
      </c>
      <c r="AO695" s="34">
        <f t="shared" si="57"/>
        <v>99.95</v>
      </c>
      <c r="AW695" s="34">
        <v>4</v>
      </c>
      <c r="AY695" s="34">
        <v>1250</v>
      </c>
      <c r="BE695" s="34">
        <v>100</v>
      </c>
      <c r="BG695" s="34">
        <v>8</v>
      </c>
      <c r="BH695" s="34">
        <v>15</v>
      </c>
      <c r="BN695" s="34" t="s">
        <v>121</v>
      </c>
      <c r="BO695" s="34">
        <v>2</v>
      </c>
      <c r="BP695" s="34">
        <v>41</v>
      </c>
      <c r="BQ695" s="34">
        <v>5</v>
      </c>
      <c r="BR695" s="34">
        <v>555</v>
      </c>
      <c r="BX695" s="34">
        <v>28</v>
      </c>
      <c r="CA695" s="34">
        <v>34</v>
      </c>
      <c r="CC695" s="34">
        <v>6</v>
      </c>
      <c r="CD695" s="34">
        <v>54</v>
      </c>
      <c r="CF695" s="34">
        <v>18</v>
      </c>
      <c r="CG695" s="34">
        <v>214</v>
      </c>
      <c r="CH695" s="34">
        <v>33</v>
      </c>
    </row>
    <row r="696" spans="1:101" x14ac:dyDescent="0.35">
      <c r="A696" s="22" t="s">
        <v>759</v>
      </c>
      <c r="B696" s="22" t="s">
        <v>469</v>
      </c>
      <c r="C696" s="61" t="s">
        <v>2345</v>
      </c>
      <c r="D696" s="22" t="s">
        <v>1709</v>
      </c>
      <c r="F696" s="71"/>
      <c r="G696" s="22" t="s">
        <v>914</v>
      </c>
      <c r="H696" s="22">
        <v>32.774289000000003</v>
      </c>
      <c r="I696" s="22">
        <v>-108.58631200000001</v>
      </c>
      <c r="J696" s="22" t="s">
        <v>873</v>
      </c>
      <c r="K696" s="22" t="s">
        <v>881</v>
      </c>
      <c r="L696" s="22" t="s">
        <v>878</v>
      </c>
      <c r="M696" s="22" t="s">
        <v>758</v>
      </c>
      <c r="Q696" s="22" t="s">
        <v>819</v>
      </c>
      <c r="W696" s="34">
        <v>65.36</v>
      </c>
      <c r="X696" s="34">
        <v>0.56000000000000005</v>
      </c>
      <c r="Y696" s="34">
        <v>14.82</v>
      </c>
      <c r="Z696" s="34">
        <v>4.09</v>
      </c>
      <c r="AA696" s="34">
        <v>0.03</v>
      </c>
      <c r="AB696" s="34">
        <v>1.78</v>
      </c>
      <c r="AC696" s="34">
        <v>0.4</v>
      </c>
      <c r="AD696" s="34">
        <v>0.18</v>
      </c>
      <c r="AE696" s="34">
        <v>10.91</v>
      </c>
      <c r="AF696" s="34">
        <v>0.28999999999999998</v>
      </c>
      <c r="AG696" s="34">
        <v>1.84</v>
      </c>
      <c r="AO696" s="34">
        <f t="shared" si="57"/>
        <v>100.26000000000003</v>
      </c>
      <c r="AW696" s="34">
        <v>7</v>
      </c>
      <c r="AY696" s="34">
        <v>1280</v>
      </c>
      <c r="BE696" s="34">
        <v>454</v>
      </c>
      <c r="BG696" s="34">
        <v>19</v>
      </c>
      <c r="BH696" s="34">
        <v>8</v>
      </c>
      <c r="BN696" s="34" t="s">
        <v>121</v>
      </c>
      <c r="BO696" s="34">
        <v>5</v>
      </c>
      <c r="BP696" s="34">
        <v>61</v>
      </c>
      <c r="BQ696" s="34">
        <v>57</v>
      </c>
      <c r="BR696" s="34">
        <v>312</v>
      </c>
      <c r="BX696" s="34">
        <v>154</v>
      </c>
      <c r="CA696" s="34">
        <v>43</v>
      </c>
      <c r="CC696" s="34">
        <v>10</v>
      </c>
      <c r="CD696" s="34">
        <v>57</v>
      </c>
      <c r="CF696" s="34">
        <v>19</v>
      </c>
      <c r="CG696" s="34">
        <v>227</v>
      </c>
      <c r="CH696" s="34">
        <v>136</v>
      </c>
    </row>
    <row r="697" spans="1:101" x14ac:dyDescent="0.35">
      <c r="A697" s="22" t="s">
        <v>760</v>
      </c>
      <c r="B697" s="22" t="s">
        <v>469</v>
      </c>
      <c r="C697" s="61" t="s">
        <v>2345</v>
      </c>
      <c r="D697" s="22" t="s">
        <v>1709</v>
      </c>
      <c r="F697" s="71"/>
      <c r="G697" s="22" t="s">
        <v>914</v>
      </c>
      <c r="H697" s="22">
        <v>32.774276</v>
      </c>
      <c r="I697" s="22">
        <v>-108.58744900000001</v>
      </c>
      <c r="J697" s="22" t="s">
        <v>873</v>
      </c>
      <c r="K697" s="22" t="s">
        <v>881</v>
      </c>
      <c r="L697" s="22" t="s">
        <v>878</v>
      </c>
      <c r="M697" s="22" t="s">
        <v>761</v>
      </c>
      <c r="Q697" s="22" t="s">
        <v>819</v>
      </c>
      <c r="W697" s="34">
        <v>67.27</v>
      </c>
      <c r="X697" s="34">
        <v>0.44</v>
      </c>
      <c r="Y697" s="34">
        <v>14.31</v>
      </c>
      <c r="Z697" s="34">
        <v>4.1900000000000004</v>
      </c>
      <c r="AA697" s="34">
        <v>0.02</v>
      </c>
      <c r="AB697" s="34">
        <v>1.85</v>
      </c>
      <c r="AC697" s="34">
        <v>0.38</v>
      </c>
      <c r="AD697" s="34">
        <v>0.15</v>
      </c>
      <c r="AE697" s="34">
        <v>10.44</v>
      </c>
      <c r="AF697" s="34">
        <v>0.27</v>
      </c>
      <c r="AG697" s="34">
        <v>1.38</v>
      </c>
      <c r="AO697" s="34">
        <f t="shared" si="57"/>
        <v>100.69999999999997</v>
      </c>
      <c r="AW697" s="34">
        <v>2</v>
      </c>
      <c r="AY697" s="34">
        <v>1111</v>
      </c>
      <c r="BE697" s="34">
        <v>143</v>
      </c>
      <c r="BG697" s="34">
        <v>5</v>
      </c>
      <c r="BH697" s="34">
        <v>18</v>
      </c>
      <c r="BN697" s="34" t="s">
        <v>121</v>
      </c>
      <c r="BO697" s="34">
        <v>4</v>
      </c>
      <c r="BP697" s="34">
        <v>37</v>
      </c>
      <c r="BQ697" s="34">
        <v>17</v>
      </c>
      <c r="BR697" s="34">
        <v>290</v>
      </c>
      <c r="BX697" s="34">
        <v>123</v>
      </c>
      <c r="CA697" s="34">
        <v>31</v>
      </c>
      <c r="CC697" s="34">
        <v>8</v>
      </c>
      <c r="CD697" s="34">
        <v>47</v>
      </c>
      <c r="CF697" s="34">
        <v>20</v>
      </c>
      <c r="CG697" s="34">
        <v>216</v>
      </c>
      <c r="CH697" s="34">
        <v>19</v>
      </c>
    </row>
    <row r="698" spans="1:101" x14ac:dyDescent="0.35">
      <c r="A698" s="22" t="s">
        <v>762</v>
      </c>
      <c r="B698" s="22" t="s">
        <v>469</v>
      </c>
      <c r="C698" s="61" t="s">
        <v>2345</v>
      </c>
      <c r="D698" s="22" t="s">
        <v>1709</v>
      </c>
      <c r="F698" s="71"/>
      <c r="G698" s="22" t="s">
        <v>914</v>
      </c>
      <c r="H698" s="22">
        <v>32.740617999999998</v>
      </c>
      <c r="I698" s="22">
        <v>-108.696613</v>
      </c>
      <c r="J698" s="22" t="s">
        <v>873</v>
      </c>
      <c r="K698" s="22" t="s">
        <v>881</v>
      </c>
      <c r="L698" s="22" t="s">
        <v>878</v>
      </c>
      <c r="M698" s="22" t="s">
        <v>763</v>
      </c>
      <c r="Q698" s="22" t="s">
        <v>819</v>
      </c>
      <c r="W698" s="34">
        <v>73.430000000000007</v>
      </c>
      <c r="X698" s="34">
        <v>0.36</v>
      </c>
      <c r="Y698" s="34">
        <v>13.07</v>
      </c>
      <c r="Z698" s="34">
        <v>2.42</v>
      </c>
      <c r="AA698" s="34">
        <v>0.05</v>
      </c>
      <c r="AB698" s="34">
        <v>1.25</v>
      </c>
      <c r="AC698" s="34">
        <v>0.73</v>
      </c>
      <c r="AD698" s="34">
        <v>3.5</v>
      </c>
      <c r="AE698" s="34">
        <v>4.34</v>
      </c>
      <c r="AF698" s="34">
        <v>0.2</v>
      </c>
      <c r="AG698" s="34">
        <v>0.91</v>
      </c>
      <c r="AO698" s="34">
        <f t="shared" si="57"/>
        <v>100.26000000000002</v>
      </c>
      <c r="AP698" s="34">
        <v>1.51</v>
      </c>
      <c r="AQ698" s="34">
        <v>0.76</v>
      </c>
      <c r="AW698" s="34">
        <v>1.7</v>
      </c>
      <c r="AY698" s="34">
        <v>1327.3</v>
      </c>
      <c r="BE698" s="34">
        <v>51.8</v>
      </c>
      <c r="BG698" s="34">
        <v>3.8</v>
      </c>
      <c r="BH698" s="34">
        <v>18.8</v>
      </c>
      <c r="BN698" s="34" t="s">
        <v>121</v>
      </c>
      <c r="BO698" s="34">
        <v>7.1</v>
      </c>
      <c r="BP698" s="34">
        <v>29</v>
      </c>
      <c r="BQ698" s="34">
        <v>54.4</v>
      </c>
      <c r="BR698" s="34">
        <v>254</v>
      </c>
      <c r="BW698" s="34" t="s">
        <v>83</v>
      </c>
      <c r="BX698" s="34">
        <v>307.60000000000002</v>
      </c>
      <c r="CA698" s="34">
        <v>39.4</v>
      </c>
      <c r="CC698" s="34">
        <v>4.7</v>
      </c>
      <c r="CD698" s="34">
        <v>37.200000000000003</v>
      </c>
      <c r="CF698" s="34">
        <v>17.399999999999999</v>
      </c>
      <c r="CG698" s="34">
        <v>166.7</v>
      </c>
      <c r="CH698" s="34">
        <v>37.299999999999997</v>
      </c>
      <c r="CI698" s="34">
        <v>42.8</v>
      </c>
      <c r="CJ698" s="34">
        <v>88.5</v>
      </c>
      <c r="CK698" s="34">
        <v>9.6</v>
      </c>
      <c r="CL698" s="34">
        <v>36.5</v>
      </c>
      <c r="CM698" s="34">
        <v>6</v>
      </c>
      <c r="CN698" s="34">
        <v>1.1100000000000001</v>
      </c>
      <c r="CO698" s="34">
        <v>4.5999999999999996</v>
      </c>
      <c r="CP698" s="34">
        <v>0.4</v>
      </c>
      <c r="CQ698" s="34">
        <v>2.7</v>
      </c>
      <c r="CR698" s="34">
        <v>0.48</v>
      </c>
      <c r="CS698" s="34">
        <v>1.5</v>
      </c>
      <c r="CT698" s="34">
        <v>0.2</v>
      </c>
      <c r="CU698" s="34">
        <v>1.5</v>
      </c>
      <c r="CV698" s="34">
        <v>0.21</v>
      </c>
      <c r="CW698" s="34">
        <f>SUM(CI698:CV698)</f>
        <v>196.1</v>
      </c>
    </row>
    <row r="699" spans="1:101" x14ac:dyDescent="0.35">
      <c r="A699" s="22" t="s">
        <v>3515</v>
      </c>
      <c r="B699" s="22" t="s">
        <v>469</v>
      </c>
      <c r="C699" s="61" t="s">
        <v>2345</v>
      </c>
      <c r="D699" s="22" t="s">
        <v>1709</v>
      </c>
      <c r="F699" s="71"/>
      <c r="G699" s="22" t="s">
        <v>914</v>
      </c>
      <c r="H699" s="22">
        <v>32.734361</v>
      </c>
      <c r="I699" s="22">
        <v>-108.69408300000001</v>
      </c>
      <c r="J699" s="22" t="s">
        <v>873</v>
      </c>
      <c r="K699" s="22" t="s">
        <v>881</v>
      </c>
      <c r="L699" s="22" t="s">
        <v>878</v>
      </c>
      <c r="M699" s="22" t="s">
        <v>763</v>
      </c>
      <c r="Q699" s="22" t="s">
        <v>819</v>
      </c>
      <c r="W699" s="34">
        <v>72.08</v>
      </c>
      <c r="X699" s="34">
        <v>0.35</v>
      </c>
      <c r="Y699" s="34">
        <v>13.18</v>
      </c>
      <c r="Z699" s="34">
        <v>2.4500000000000002</v>
      </c>
      <c r="AA699" s="34">
        <v>0.05</v>
      </c>
      <c r="AB699" s="34">
        <v>1.47</v>
      </c>
      <c r="AC699" s="34">
        <v>1.39</v>
      </c>
      <c r="AD699" s="34">
        <v>3.5</v>
      </c>
      <c r="AE699" s="34">
        <v>4.26</v>
      </c>
      <c r="AF699" s="34">
        <v>0.16</v>
      </c>
      <c r="AG699" s="34">
        <v>1.44</v>
      </c>
      <c r="AO699" s="34">
        <f t="shared" si="57"/>
        <v>100.32999999999998</v>
      </c>
      <c r="AP699" s="34">
        <v>1.6</v>
      </c>
      <c r="AQ699" s="34">
        <v>0.69</v>
      </c>
      <c r="AW699" s="34">
        <v>1.1000000000000001</v>
      </c>
      <c r="AY699" s="34">
        <v>1010.3</v>
      </c>
      <c r="BE699" s="34">
        <v>54.7</v>
      </c>
      <c r="BG699" s="34" t="s">
        <v>121</v>
      </c>
      <c r="BH699" s="34">
        <v>19.2</v>
      </c>
      <c r="BN699" s="34" t="s">
        <v>121</v>
      </c>
      <c r="BO699" s="34">
        <v>7.2</v>
      </c>
      <c r="BP699" s="34">
        <v>28.7</v>
      </c>
      <c r="BQ699" s="34">
        <v>55</v>
      </c>
      <c r="BR699" s="34">
        <v>248.2</v>
      </c>
      <c r="BW699" s="34">
        <v>5</v>
      </c>
      <c r="BX699" s="34">
        <v>298.10000000000002</v>
      </c>
      <c r="CA699" s="34">
        <v>37.799999999999997</v>
      </c>
      <c r="CC699" s="34">
        <v>5.6</v>
      </c>
      <c r="CD699" s="34">
        <v>34.6</v>
      </c>
      <c r="CF699" s="34">
        <v>17.100000000000001</v>
      </c>
      <c r="CG699" s="34">
        <v>177.3</v>
      </c>
      <c r="CH699" s="34">
        <v>37.6</v>
      </c>
      <c r="CI699" s="34">
        <v>57.7</v>
      </c>
      <c r="CJ699" s="34">
        <v>119</v>
      </c>
      <c r="CK699" s="34">
        <v>12.6</v>
      </c>
      <c r="CL699" s="34">
        <v>46.1</v>
      </c>
      <c r="CM699" s="34">
        <v>7.6</v>
      </c>
      <c r="CN699" s="34">
        <v>1.32</v>
      </c>
      <c r="CO699" s="34">
        <v>5.4</v>
      </c>
      <c r="CP699" s="34">
        <v>0.5</v>
      </c>
      <c r="CQ699" s="34">
        <v>3.2</v>
      </c>
      <c r="CR699" s="34">
        <v>0.54</v>
      </c>
      <c r="CS699" s="34">
        <v>1.7</v>
      </c>
      <c r="CT699" s="34">
        <v>0.2</v>
      </c>
      <c r="CU699" s="34">
        <v>1.6</v>
      </c>
      <c r="CV699" s="34">
        <v>0.23</v>
      </c>
      <c r="CW699" s="34">
        <f>SUM(CI699:CV699)</f>
        <v>257.68999999999994</v>
      </c>
    </row>
    <row r="700" spans="1:101" x14ac:dyDescent="0.35">
      <c r="A700" s="22" t="s">
        <v>3516</v>
      </c>
      <c r="B700" s="22" t="s">
        <v>469</v>
      </c>
      <c r="C700" s="61" t="s">
        <v>2345</v>
      </c>
      <c r="D700" s="22" t="s">
        <v>1709</v>
      </c>
      <c r="F700" s="71"/>
      <c r="G700" s="22" t="s">
        <v>914</v>
      </c>
      <c r="H700" s="22">
        <v>32.745916999999999</v>
      </c>
      <c r="I700" s="22">
        <v>-108.666056</v>
      </c>
      <c r="J700" s="22" t="s">
        <v>873</v>
      </c>
      <c r="K700" s="22" t="s">
        <v>881</v>
      </c>
      <c r="L700" s="22" t="s">
        <v>878</v>
      </c>
      <c r="M700" s="22" t="s">
        <v>763</v>
      </c>
      <c r="Q700" s="22" t="s">
        <v>819</v>
      </c>
      <c r="W700" s="34">
        <v>71.95</v>
      </c>
      <c r="X700" s="34">
        <v>0.44</v>
      </c>
      <c r="Y700" s="34">
        <v>13.28</v>
      </c>
      <c r="Z700" s="34">
        <v>2.65</v>
      </c>
      <c r="AA700" s="34">
        <v>0.04</v>
      </c>
      <c r="AB700" s="34">
        <v>1.85</v>
      </c>
      <c r="AC700" s="34">
        <v>0.55000000000000004</v>
      </c>
      <c r="AD700" s="34">
        <v>3.31</v>
      </c>
      <c r="AE700" s="34">
        <v>4.34</v>
      </c>
      <c r="AF700" s="34">
        <v>0.23</v>
      </c>
      <c r="AG700" s="34">
        <v>1.35</v>
      </c>
      <c r="AO700" s="34">
        <f t="shared" si="57"/>
        <v>99.990000000000009</v>
      </c>
      <c r="AP700" s="34">
        <v>1.28</v>
      </c>
      <c r="AQ700" s="34">
        <v>1.24</v>
      </c>
      <c r="AW700" s="34">
        <v>1.2</v>
      </c>
      <c r="AY700" s="34">
        <v>926.2</v>
      </c>
      <c r="BE700" s="34">
        <v>65.599999999999994</v>
      </c>
      <c r="BG700" s="34">
        <v>4.2</v>
      </c>
      <c r="BH700" s="34">
        <v>18.399999999999999</v>
      </c>
      <c r="BN700" s="34" t="s">
        <v>121</v>
      </c>
      <c r="BO700" s="34">
        <v>7.2</v>
      </c>
      <c r="BP700" s="34">
        <v>38.6</v>
      </c>
      <c r="BQ700" s="34">
        <v>34.5</v>
      </c>
      <c r="BR700" s="34">
        <v>204.9</v>
      </c>
      <c r="BW700" s="34" t="s">
        <v>83</v>
      </c>
      <c r="BX700" s="34">
        <v>306.5</v>
      </c>
      <c r="CA700" s="34">
        <v>37.799999999999997</v>
      </c>
      <c r="CC700" s="34">
        <v>4.2</v>
      </c>
      <c r="CD700" s="34">
        <v>41.9</v>
      </c>
      <c r="CF700" s="34">
        <v>18.100000000000001</v>
      </c>
      <c r="CG700" s="34">
        <v>201.3</v>
      </c>
      <c r="CH700" s="34">
        <v>43.8</v>
      </c>
      <c r="CI700" s="34">
        <v>50.8</v>
      </c>
      <c r="CJ700" s="34">
        <v>111</v>
      </c>
      <c r="CK700" s="34">
        <v>12.8</v>
      </c>
      <c r="CL700" s="34">
        <v>49.4</v>
      </c>
      <c r="CM700" s="34">
        <v>8.8000000000000007</v>
      </c>
      <c r="CN700" s="34">
        <v>1.67</v>
      </c>
      <c r="CO700" s="34">
        <v>6.1</v>
      </c>
      <c r="CP700" s="34">
        <v>0.7</v>
      </c>
      <c r="CQ700" s="34">
        <v>3.7</v>
      </c>
      <c r="CR700" s="34">
        <v>0.64</v>
      </c>
      <c r="CS700" s="34">
        <v>1.9</v>
      </c>
      <c r="CT700" s="34">
        <v>0.3</v>
      </c>
      <c r="CU700" s="34">
        <v>1.9</v>
      </c>
      <c r="CV700" s="34">
        <v>0.25</v>
      </c>
      <c r="CW700" s="34">
        <f>SUM(CI700:CV700)</f>
        <v>249.96</v>
      </c>
    </row>
    <row r="701" spans="1:101" x14ac:dyDescent="0.35">
      <c r="A701" s="22" t="s">
        <v>3517</v>
      </c>
      <c r="B701" s="22" t="s">
        <v>469</v>
      </c>
      <c r="C701" s="61" t="s">
        <v>2345</v>
      </c>
      <c r="D701" s="22" t="s">
        <v>1709</v>
      </c>
      <c r="F701" s="71"/>
      <c r="G701" s="22" t="s">
        <v>914</v>
      </c>
      <c r="H701" s="22">
        <v>32.743971999999999</v>
      </c>
      <c r="I701" s="22">
        <v>-108.700833</v>
      </c>
      <c r="J701" s="22" t="s">
        <v>873</v>
      </c>
      <c r="K701" s="22" t="s">
        <v>881</v>
      </c>
      <c r="L701" s="22" t="s">
        <v>878</v>
      </c>
      <c r="M701" s="22" t="s">
        <v>764</v>
      </c>
      <c r="Q701" s="22" t="s">
        <v>819</v>
      </c>
      <c r="W701" s="34">
        <v>76.87</v>
      </c>
      <c r="X701" s="34">
        <v>0.18</v>
      </c>
      <c r="Y701" s="34">
        <v>12.8</v>
      </c>
      <c r="Z701" s="34">
        <v>1.1499999999999999</v>
      </c>
      <c r="AA701" s="34">
        <v>0.02</v>
      </c>
      <c r="AB701" s="34">
        <v>0.28000000000000003</v>
      </c>
      <c r="AC701" s="34">
        <v>0.4</v>
      </c>
      <c r="AD701" s="34">
        <v>3.69</v>
      </c>
      <c r="AE701" s="34">
        <v>4.12</v>
      </c>
      <c r="AF701" s="34">
        <v>0.08</v>
      </c>
      <c r="AG701" s="34">
        <v>0.86</v>
      </c>
      <c r="AO701" s="34">
        <f t="shared" si="57"/>
        <v>100.45000000000002</v>
      </c>
      <c r="AP701" s="34">
        <v>0.57999999999999996</v>
      </c>
      <c r="AQ701" s="34">
        <v>0.51</v>
      </c>
      <c r="AW701" s="34" t="s">
        <v>121</v>
      </c>
      <c r="AY701" s="34">
        <v>379.5</v>
      </c>
      <c r="BE701" s="34">
        <v>25.8</v>
      </c>
      <c r="BG701" s="34">
        <v>48.5</v>
      </c>
      <c r="BH701" s="34">
        <v>19.399999999999999</v>
      </c>
      <c r="BN701" s="34" t="s">
        <v>121</v>
      </c>
      <c r="BO701" s="34">
        <v>7.3</v>
      </c>
      <c r="BP701" s="34">
        <v>13.3</v>
      </c>
      <c r="BQ701" s="34">
        <v>44.4</v>
      </c>
      <c r="BR701" s="34">
        <v>211.1</v>
      </c>
      <c r="BW701" s="34" t="s">
        <v>83</v>
      </c>
      <c r="BX701" s="34">
        <v>144</v>
      </c>
      <c r="CA701" s="34">
        <v>21.8</v>
      </c>
      <c r="CC701" s="34">
        <v>4.3</v>
      </c>
      <c r="CD701" s="34">
        <v>20.2</v>
      </c>
      <c r="CF701" s="34">
        <v>10.199999999999999</v>
      </c>
      <c r="CG701" s="34">
        <v>102.4</v>
      </c>
      <c r="CH701" s="34">
        <v>30.2</v>
      </c>
      <c r="CI701" s="34">
        <v>18.3</v>
      </c>
      <c r="CJ701" s="34">
        <v>38.200000000000003</v>
      </c>
      <c r="CK701" s="34">
        <v>4.2</v>
      </c>
      <c r="CL701" s="34">
        <v>15.1</v>
      </c>
      <c r="CM701" s="34">
        <v>2.5</v>
      </c>
      <c r="CN701" s="34">
        <v>0.47</v>
      </c>
      <c r="CO701" s="34">
        <v>1.9</v>
      </c>
      <c r="CP701" s="34">
        <v>0.2</v>
      </c>
      <c r="CQ701" s="34">
        <v>1.3</v>
      </c>
      <c r="CR701" s="34">
        <v>0.24</v>
      </c>
      <c r="CS701" s="34">
        <v>0.8</v>
      </c>
      <c r="CT701" s="34">
        <v>0.1</v>
      </c>
      <c r="CU701" s="34">
        <v>1.1000000000000001</v>
      </c>
      <c r="CV701" s="34">
        <v>0.17</v>
      </c>
      <c r="CW701" s="34">
        <f>SUM(CI701:CV701)</f>
        <v>84.579999999999984</v>
      </c>
    </row>
    <row r="702" spans="1:101" x14ac:dyDescent="0.35">
      <c r="A702" s="22" t="s">
        <v>3518</v>
      </c>
      <c r="B702" s="22" t="s">
        <v>469</v>
      </c>
      <c r="C702" s="61" t="s">
        <v>2345</v>
      </c>
      <c r="D702" s="22" t="s">
        <v>1709</v>
      </c>
      <c r="F702" s="71"/>
      <c r="G702" s="22" t="s">
        <v>914</v>
      </c>
      <c r="H702" s="22">
        <v>32.733083000000001</v>
      </c>
      <c r="I702" s="22">
        <v>-108.6665</v>
      </c>
      <c r="J702" s="22" t="s">
        <v>873</v>
      </c>
      <c r="K702" s="22" t="s">
        <v>881</v>
      </c>
      <c r="L702" s="22" t="s">
        <v>878</v>
      </c>
      <c r="M702" s="22" t="s">
        <v>763</v>
      </c>
      <c r="Q702" s="22" t="s">
        <v>819</v>
      </c>
      <c r="W702" s="34">
        <v>69.790000000000006</v>
      </c>
      <c r="X702" s="34">
        <v>0.41</v>
      </c>
      <c r="Y702" s="34">
        <v>14.46</v>
      </c>
      <c r="Z702" s="34">
        <v>2.75</v>
      </c>
      <c r="AA702" s="34">
        <v>0.05</v>
      </c>
      <c r="AB702" s="34">
        <v>1.76</v>
      </c>
      <c r="AC702" s="34">
        <v>1.29</v>
      </c>
      <c r="AD702" s="34">
        <v>3.31</v>
      </c>
      <c r="AE702" s="34">
        <v>5.33</v>
      </c>
      <c r="AF702" s="34">
        <v>0.22</v>
      </c>
      <c r="AG702" s="34">
        <v>1.08</v>
      </c>
      <c r="AO702" s="34">
        <f t="shared" si="57"/>
        <v>100.45</v>
      </c>
      <c r="AW702" s="34">
        <v>2</v>
      </c>
      <c r="AY702" s="34">
        <v>1300</v>
      </c>
      <c r="BE702" s="34">
        <v>63</v>
      </c>
      <c r="BG702" s="34">
        <v>8</v>
      </c>
      <c r="BH702" s="34">
        <v>18</v>
      </c>
      <c r="BN702" s="34" t="s">
        <v>121</v>
      </c>
      <c r="BO702" s="34">
        <v>4</v>
      </c>
      <c r="BP702" s="34">
        <v>35</v>
      </c>
      <c r="BQ702" s="34">
        <v>41</v>
      </c>
      <c r="BR702" s="34">
        <v>212</v>
      </c>
      <c r="BX702" s="34">
        <v>475</v>
      </c>
      <c r="CA702" s="34">
        <v>31</v>
      </c>
      <c r="CC702" s="34">
        <v>7</v>
      </c>
      <c r="CD702" s="34">
        <v>43</v>
      </c>
      <c r="CF702" s="34">
        <v>15</v>
      </c>
      <c r="CG702" s="34">
        <v>196</v>
      </c>
      <c r="CH702" s="34">
        <v>37</v>
      </c>
    </row>
    <row r="703" spans="1:101" x14ac:dyDescent="0.35">
      <c r="A703" s="22" t="s">
        <v>3519</v>
      </c>
      <c r="B703" s="22" t="s">
        <v>469</v>
      </c>
      <c r="C703" s="61" t="s">
        <v>2345</v>
      </c>
      <c r="D703" s="22" t="s">
        <v>1709</v>
      </c>
      <c r="F703" s="71"/>
      <c r="G703" s="22" t="s">
        <v>914</v>
      </c>
      <c r="H703" s="22">
        <v>32.740028000000002</v>
      </c>
      <c r="I703" s="22">
        <v>-108.687528</v>
      </c>
      <c r="J703" s="22" t="s">
        <v>873</v>
      </c>
      <c r="K703" s="22" t="s">
        <v>881</v>
      </c>
      <c r="L703" s="22" t="s">
        <v>878</v>
      </c>
      <c r="M703" s="22" t="s">
        <v>763</v>
      </c>
      <c r="Q703" s="22" t="s">
        <v>819</v>
      </c>
      <c r="W703" s="34">
        <v>71.16</v>
      </c>
      <c r="X703" s="34">
        <v>0.34</v>
      </c>
      <c r="Y703" s="34">
        <v>14</v>
      </c>
      <c r="Z703" s="34">
        <v>2.21</v>
      </c>
      <c r="AA703" s="34">
        <v>0.03</v>
      </c>
      <c r="AB703" s="34">
        <v>1.39</v>
      </c>
      <c r="AC703" s="34">
        <v>0.63</v>
      </c>
      <c r="AD703" s="34">
        <v>3.33</v>
      </c>
      <c r="AE703" s="34">
        <v>5.61</v>
      </c>
      <c r="AF703" s="34">
        <v>0.17</v>
      </c>
      <c r="AG703" s="34">
        <v>0.97</v>
      </c>
      <c r="AO703" s="34">
        <f t="shared" si="57"/>
        <v>99.839999999999989</v>
      </c>
      <c r="AP703" s="34">
        <v>1.61</v>
      </c>
      <c r="AQ703" s="34">
        <v>0.44</v>
      </c>
      <c r="AW703" s="34" t="s">
        <v>121</v>
      </c>
      <c r="AY703" s="34">
        <v>1212.5</v>
      </c>
      <c r="BE703" s="34">
        <v>54.2</v>
      </c>
      <c r="BG703" s="34" t="s">
        <v>121</v>
      </c>
      <c r="BH703" s="34">
        <v>17.5</v>
      </c>
      <c r="BN703" s="34" t="s">
        <v>121</v>
      </c>
      <c r="BO703" s="34">
        <v>6.4</v>
      </c>
      <c r="BP703" s="34">
        <v>30.3</v>
      </c>
      <c r="BQ703" s="34">
        <v>48.2</v>
      </c>
      <c r="BR703" s="34">
        <v>267.7</v>
      </c>
      <c r="BX703" s="34">
        <v>377.3</v>
      </c>
      <c r="CA703" s="34">
        <v>33.700000000000003</v>
      </c>
      <c r="CC703" s="34">
        <v>4.5999999999999996</v>
      </c>
      <c r="CD703" s="34">
        <v>34.700000000000003</v>
      </c>
      <c r="CF703" s="34">
        <v>17.399999999999999</v>
      </c>
      <c r="CG703" s="34">
        <v>168.9</v>
      </c>
      <c r="CH703" s="34">
        <v>33</v>
      </c>
    </row>
    <row r="704" spans="1:101" x14ac:dyDescent="0.35">
      <c r="A704" s="22" t="s">
        <v>3520</v>
      </c>
      <c r="B704" s="22" t="s">
        <v>469</v>
      </c>
      <c r="C704" s="61" t="s">
        <v>2345</v>
      </c>
      <c r="D704" s="22" t="s">
        <v>1709</v>
      </c>
      <c r="F704" s="71"/>
      <c r="G704" s="22" t="s">
        <v>914</v>
      </c>
      <c r="H704" s="22">
        <v>32.730417000000003</v>
      </c>
      <c r="I704" s="22">
        <v>-108.691639</v>
      </c>
      <c r="J704" s="22" t="s">
        <v>873</v>
      </c>
      <c r="K704" s="22" t="s">
        <v>881</v>
      </c>
      <c r="L704" s="22" t="s">
        <v>878</v>
      </c>
      <c r="M704" s="22" t="s">
        <v>763</v>
      </c>
      <c r="Q704" s="22" t="s">
        <v>819</v>
      </c>
      <c r="W704" s="34">
        <v>72.510000000000005</v>
      </c>
      <c r="X704" s="34">
        <v>0.36</v>
      </c>
      <c r="Y704" s="34">
        <v>13.81</v>
      </c>
      <c r="Z704" s="34">
        <v>2.44</v>
      </c>
      <c r="AA704" s="34">
        <v>0.04</v>
      </c>
      <c r="AB704" s="34">
        <v>1.38</v>
      </c>
      <c r="AC704" s="34">
        <v>1.1499999999999999</v>
      </c>
      <c r="AD704" s="34">
        <v>3.52</v>
      </c>
      <c r="AE704" s="34">
        <v>4.7300000000000004</v>
      </c>
      <c r="AF704" s="34">
        <v>0.17</v>
      </c>
      <c r="AG704" s="34">
        <v>0.72</v>
      </c>
      <c r="AO704" s="34">
        <f t="shared" si="57"/>
        <v>100.83000000000001</v>
      </c>
      <c r="AP704" s="34">
        <v>1.43</v>
      </c>
      <c r="AQ704" s="34">
        <v>0.87</v>
      </c>
      <c r="AW704" s="34">
        <v>1.1000000000000001</v>
      </c>
      <c r="AY704" s="34">
        <v>971.6</v>
      </c>
      <c r="BE704" s="34">
        <v>54.4</v>
      </c>
      <c r="BG704" s="34">
        <v>4.0999999999999996</v>
      </c>
      <c r="BH704" s="34">
        <v>18.899999999999999</v>
      </c>
      <c r="BN704" s="34" t="s">
        <v>121</v>
      </c>
      <c r="BO704" s="34">
        <v>6.8</v>
      </c>
      <c r="BP704" s="34">
        <v>30.4</v>
      </c>
      <c r="BQ704" s="34">
        <v>54.5</v>
      </c>
      <c r="BR704" s="34">
        <v>257.10000000000002</v>
      </c>
      <c r="BX704" s="34">
        <v>386.7</v>
      </c>
      <c r="CA704" s="34">
        <v>33.9</v>
      </c>
      <c r="CC704" s="34">
        <v>7.3</v>
      </c>
      <c r="CD704" s="34">
        <v>39.5</v>
      </c>
      <c r="CF704" s="34">
        <v>15.4</v>
      </c>
      <c r="CG704" s="34">
        <v>169.4</v>
      </c>
      <c r="CH704" s="34">
        <v>35.299999999999997</v>
      </c>
    </row>
    <row r="705" spans="1:101" x14ac:dyDescent="0.35">
      <c r="A705" s="22" t="s">
        <v>3521</v>
      </c>
      <c r="B705" s="22" t="s">
        <v>469</v>
      </c>
      <c r="C705" s="61" t="s">
        <v>2345</v>
      </c>
      <c r="D705" s="22" t="s">
        <v>1709</v>
      </c>
      <c r="F705" s="71"/>
      <c r="G705" s="22" t="s">
        <v>914</v>
      </c>
      <c r="H705" s="22">
        <v>32.738943999999996</v>
      </c>
      <c r="I705" s="22">
        <v>-108.686667</v>
      </c>
      <c r="J705" s="22" t="s">
        <v>873</v>
      </c>
      <c r="K705" s="22" t="s">
        <v>881</v>
      </c>
      <c r="L705" s="22" t="s">
        <v>878</v>
      </c>
      <c r="M705" s="22" t="s">
        <v>763</v>
      </c>
      <c r="Q705" s="22" t="s">
        <v>819</v>
      </c>
      <c r="W705" s="34">
        <v>72.239999999999995</v>
      </c>
      <c r="X705" s="34">
        <v>0.36399999999999999</v>
      </c>
      <c r="Y705" s="34">
        <v>13.21</v>
      </c>
      <c r="Z705" s="34">
        <v>2.41</v>
      </c>
      <c r="AA705" s="34">
        <v>4.3999999999999997E-2</v>
      </c>
      <c r="AB705" s="34">
        <v>1.38</v>
      </c>
      <c r="AC705" s="34">
        <v>1.6</v>
      </c>
      <c r="AD705" s="34">
        <v>3.39</v>
      </c>
      <c r="AE705" s="34">
        <v>4.66</v>
      </c>
      <c r="AF705" s="34">
        <v>0.21</v>
      </c>
      <c r="AG705" s="34">
        <v>1.06</v>
      </c>
      <c r="AO705" s="34">
        <f t="shared" si="57"/>
        <v>100.56799999999997</v>
      </c>
      <c r="AW705" s="34">
        <v>2</v>
      </c>
      <c r="AY705" s="34">
        <v>894</v>
      </c>
      <c r="BE705" s="34">
        <v>63</v>
      </c>
      <c r="BG705" s="34">
        <v>6</v>
      </c>
      <c r="BH705" s="34">
        <v>17</v>
      </c>
      <c r="BN705" s="34" t="s">
        <v>121</v>
      </c>
      <c r="BO705" s="34">
        <v>4</v>
      </c>
      <c r="BP705" s="34">
        <v>33</v>
      </c>
      <c r="BQ705" s="34">
        <v>49</v>
      </c>
      <c r="BR705" s="34">
        <v>234</v>
      </c>
      <c r="BX705" s="34">
        <v>423</v>
      </c>
      <c r="CA705" s="34">
        <v>33</v>
      </c>
      <c r="CC705" s="34">
        <v>9</v>
      </c>
      <c r="CD705" s="34">
        <v>41</v>
      </c>
      <c r="CF705" s="34">
        <v>13</v>
      </c>
      <c r="CG705" s="34">
        <v>169</v>
      </c>
      <c r="CH705" s="34">
        <v>35</v>
      </c>
    </row>
    <row r="706" spans="1:101" x14ac:dyDescent="0.35">
      <c r="A706" s="22" t="s">
        <v>3522</v>
      </c>
      <c r="B706" s="22" t="s">
        <v>469</v>
      </c>
      <c r="C706" s="61" t="s">
        <v>2345</v>
      </c>
      <c r="D706" s="22" t="s">
        <v>1709</v>
      </c>
      <c r="F706" s="71"/>
      <c r="G706" s="22" t="s">
        <v>914</v>
      </c>
      <c r="H706" s="22">
        <v>32.767333000000001</v>
      </c>
      <c r="I706" s="22">
        <v>-108.657167</v>
      </c>
      <c r="J706" s="22" t="s">
        <v>873</v>
      </c>
      <c r="K706" s="22" t="s">
        <v>881</v>
      </c>
      <c r="L706" s="22" t="s">
        <v>878</v>
      </c>
      <c r="M706" s="22" t="s">
        <v>763</v>
      </c>
      <c r="Q706" s="22" t="s">
        <v>819</v>
      </c>
      <c r="W706" s="34">
        <v>73.790000000000006</v>
      </c>
      <c r="X706" s="34">
        <v>0.25</v>
      </c>
      <c r="Y706" s="34">
        <v>13.26</v>
      </c>
      <c r="Z706" s="34">
        <v>1.97</v>
      </c>
      <c r="AA706" s="34">
        <v>0.03</v>
      </c>
      <c r="AB706" s="34">
        <v>1.06</v>
      </c>
      <c r="AC706" s="34">
        <v>0.34</v>
      </c>
      <c r="AD706" s="34">
        <v>3.46</v>
      </c>
      <c r="AE706" s="34">
        <v>4.6500000000000004</v>
      </c>
      <c r="AF706" s="34">
        <v>0.11</v>
      </c>
      <c r="AG706" s="34">
        <v>1.1499999999999999</v>
      </c>
      <c r="AO706" s="34">
        <f t="shared" si="57"/>
        <v>100.07000000000002</v>
      </c>
      <c r="AW706" s="34">
        <v>1</v>
      </c>
      <c r="AY706" s="34">
        <v>647</v>
      </c>
      <c r="BE706" s="34">
        <v>44</v>
      </c>
      <c r="BG706" s="34">
        <v>7</v>
      </c>
      <c r="BH706" s="34">
        <v>18</v>
      </c>
      <c r="BN706" s="34" t="s">
        <v>121</v>
      </c>
      <c r="BO706" s="34">
        <v>8</v>
      </c>
      <c r="BP706" s="34">
        <v>21</v>
      </c>
      <c r="BQ706" s="34">
        <v>30</v>
      </c>
      <c r="BR706" s="34">
        <v>191</v>
      </c>
      <c r="BX706" s="34">
        <v>187</v>
      </c>
      <c r="CA706" s="34">
        <v>23</v>
      </c>
      <c r="CC706" s="34">
        <v>11</v>
      </c>
      <c r="CD706" s="34">
        <v>33</v>
      </c>
      <c r="CF706" s="34">
        <v>11</v>
      </c>
      <c r="CG706" s="34">
        <v>120</v>
      </c>
      <c r="CH706" s="34">
        <v>29</v>
      </c>
    </row>
    <row r="707" spans="1:101" x14ac:dyDescent="0.35">
      <c r="A707" s="22" t="s">
        <v>3523</v>
      </c>
      <c r="B707" s="22" t="s">
        <v>469</v>
      </c>
      <c r="C707" s="61" t="s">
        <v>2345</v>
      </c>
      <c r="D707" s="22" t="s">
        <v>1709</v>
      </c>
      <c r="F707" s="71"/>
      <c r="G707" s="22" t="s">
        <v>914</v>
      </c>
      <c r="H707" s="22">
        <v>32.775556000000002</v>
      </c>
      <c r="I707" s="22">
        <v>-108.65902800000001</v>
      </c>
      <c r="J707" s="22" t="s">
        <v>873</v>
      </c>
      <c r="K707" s="22" t="s">
        <v>881</v>
      </c>
      <c r="L707" s="22" t="s">
        <v>878</v>
      </c>
      <c r="M707" s="22" t="s">
        <v>763</v>
      </c>
      <c r="Q707" s="22" t="s">
        <v>819</v>
      </c>
      <c r="W707" s="34">
        <v>69.790000000000006</v>
      </c>
      <c r="X707" s="34">
        <v>0.34</v>
      </c>
      <c r="Y707" s="34">
        <v>14.51</v>
      </c>
      <c r="Z707" s="34">
        <v>2.34</v>
      </c>
      <c r="AA707" s="34">
        <v>0.05</v>
      </c>
      <c r="AB707" s="34">
        <v>1.28</v>
      </c>
      <c r="AC707" s="34">
        <v>1.72</v>
      </c>
      <c r="AD707" s="34">
        <v>3.5</v>
      </c>
      <c r="AE707" s="34">
        <v>5.4</v>
      </c>
      <c r="AF707" s="34">
        <v>0.17</v>
      </c>
      <c r="AG707" s="34">
        <v>1.29</v>
      </c>
      <c r="AO707" s="34">
        <f t="shared" si="57"/>
        <v>100.39000000000003</v>
      </c>
      <c r="AW707" s="34">
        <v>2</v>
      </c>
      <c r="AY707" s="34">
        <v>1057</v>
      </c>
      <c r="BE707" s="34">
        <v>57</v>
      </c>
      <c r="BG707" s="34">
        <v>7</v>
      </c>
      <c r="BH707" s="34">
        <v>19</v>
      </c>
      <c r="BN707" s="34" t="s">
        <v>121</v>
      </c>
      <c r="BO707" s="34">
        <v>4</v>
      </c>
      <c r="BP707" s="34">
        <v>31</v>
      </c>
      <c r="BQ707" s="34">
        <v>54</v>
      </c>
      <c r="BR707" s="34">
        <v>251</v>
      </c>
      <c r="BX707" s="34">
        <v>475</v>
      </c>
      <c r="CA707" s="34">
        <v>27</v>
      </c>
      <c r="CC707" s="34">
        <v>8</v>
      </c>
      <c r="CD707" s="34">
        <v>31</v>
      </c>
      <c r="CF707" s="34">
        <v>13</v>
      </c>
      <c r="CG707" s="34">
        <v>172</v>
      </c>
      <c r="CH707" s="34">
        <v>38</v>
      </c>
    </row>
    <row r="708" spans="1:101" x14ac:dyDescent="0.35">
      <c r="A708" s="22" t="s">
        <v>3524</v>
      </c>
      <c r="B708" s="22" t="s">
        <v>469</v>
      </c>
      <c r="C708" s="61" t="s">
        <v>2345</v>
      </c>
      <c r="D708" s="22" t="s">
        <v>1709</v>
      </c>
      <c r="F708" s="71"/>
      <c r="G708" s="22" t="s">
        <v>914</v>
      </c>
      <c r="J708" s="22" t="s">
        <v>873</v>
      </c>
      <c r="K708" s="22" t="s">
        <v>881</v>
      </c>
      <c r="L708" s="22" t="s">
        <v>878</v>
      </c>
      <c r="M708" s="22" t="s">
        <v>763</v>
      </c>
      <c r="Q708" s="22" t="s">
        <v>819</v>
      </c>
      <c r="W708" s="34">
        <v>68.5</v>
      </c>
      <c r="X708" s="34">
        <v>0.55000000000000004</v>
      </c>
      <c r="Y708" s="34">
        <v>14.77</v>
      </c>
      <c r="Z708" s="34">
        <v>3.74</v>
      </c>
      <c r="AA708" s="34">
        <v>7.0000000000000007E-2</v>
      </c>
      <c r="AB708" s="34">
        <v>1.97</v>
      </c>
      <c r="AC708" s="34">
        <v>2.37</v>
      </c>
      <c r="AD708" s="34">
        <v>3.55</v>
      </c>
      <c r="AE708" s="34">
        <v>3.77</v>
      </c>
      <c r="AF708" s="34">
        <v>0.23</v>
      </c>
      <c r="AG708" s="34">
        <v>0.93</v>
      </c>
      <c r="AO708" s="34">
        <f t="shared" si="57"/>
        <v>100.44999999999999</v>
      </c>
      <c r="AW708" s="34">
        <v>2</v>
      </c>
      <c r="AY708" s="34">
        <v>1400</v>
      </c>
      <c r="BE708" s="34">
        <v>78</v>
      </c>
      <c r="BG708" s="34">
        <v>18</v>
      </c>
      <c r="BH708" s="34">
        <v>19</v>
      </c>
      <c r="BN708" s="34" t="s">
        <v>121</v>
      </c>
      <c r="BO708" s="34" t="s">
        <v>121</v>
      </c>
      <c r="BP708" s="34">
        <v>49</v>
      </c>
      <c r="BQ708" s="34">
        <v>25</v>
      </c>
      <c r="BR708" s="34">
        <v>157</v>
      </c>
      <c r="BX708" s="34">
        <v>738</v>
      </c>
      <c r="CA708" s="34">
        <v>21</v>
      </c>
      <c r="CC708" s="34">
        <v>4</v>
      </c>
      <c r="CD708" s="34">
        <v>58</v>
      </c>
      <c r="CF708" s="34">
        <v>10</v>
      </c>
      <c r="CG708" s="34">
        <v>220</v>
      </c>
      <c r="CH708" s="34">
        <v>61</v>
      </c>
    </row>
    <row r="709" spans="1:101" x14ac:dyDescent="0.35">
      <c r="A709" s="22" t="s">
        <v>3525</v>
      </c>
      <c r="B709" s="22" t="s">
        <v>469</v>
      </c>
      <c r="C709" s="61" t="s">
        <v>2345</v>
      </c>
      <c r="D709" s="22" t="s">
        <v>1709</v>
      </c>
      <c r="F709" s="71"/>
      <c r="G709" s="22" t="s">
        <v>914</v>
      </c>
      <c r="H709" s="22">
        <v>32.77525</v>
      </c>
      <c r="I709" s="22">
        <v>-108.55461099999999</v>
      </c>
      <c r="J709" s="22" t="s">
        <v>873</v>
      </c>
      <c r="K709" s="22" t="s">
        <v>881</v>
      </c>
      <c r="L709" s="22" t="s">
        <v>878</v>
      </c>
      <c r="M709" s="22" t="s">
        <v>763</v>
      </c>
      <c r="Q709" s="22" t="s">
        <v>819</v>
      </c>
      <c r="W709" s="34">
        <v>72.260000000000005</v>
      </c>
      <c r="X709" s="34">
        <v>0.28899999999999998</v>
      </c>
      <c r="Y709" s="34">
        <v>14.18</v>
      </c>
      <c r="Z709" s="34">
        <v>1.96</v>
      </c>
      <c r="AA709" s="34">
        <v>3.7999999999999999E-2</v>
      </c>
      <c r="AB709" s="34">
        <v>0.97</v>
      </c>
      <c r="AC709" s="34">
        <v>1.44</v>
      </c>
      <c r="AD709" s="34">
        <v>3.8</v>
      </c>
      <c r="AE709" s="34">
        <v>4.62</v>
      </c>
      <c r="AF709" s="34">
        <v>0.13900000000000001</v>
      </c>
      <c r="AG709" s="34">
        <v>0.76</v>
      </c>
      <c r="AO709" s="34">
        <f t="shared" si="57"/>
        <v>100.456</v>
      </c>
      <c r="AW709" s="34">
        <v>2</v>
      </c>
      <c r="AY709" s="34">
        <v>817</v>
      </c>
      <c r="BE709" s="34">
        <v>52</v>
      </c>
      <c r="BG709" s="34">
        <v>9</v>
      </c>
      <c r="BH709" s="34">
        <v>19</v>
      </c>
      <c r="BN709" s="34" t="s">
        <v>121</v>
      </c>
      <c r="BO709" s="34" t="s">
        <v>121</v>
      </c>
      <c r="BP709" s="34">
        <v>30</v>
      </c>
      <c r="BQ709" s="34">
        <v>55</v>
      </c>
      <c r="BR709" s="34">
        <v>211</v>
      </c>
      <c r="BX709" s="34">
        <v>422</v>
      </c>
      <c r="CA709" s="34">
        <v>21</v>
      </c>
      <c r="CC709" s="34">
        <v>6</v>
      </c>
      <c r="CD709" s="34">
        <v>36</v>
      </c>
      <c r="CF709" s="34">
        <v>12</v>
      </c>
      <c r="CG709" s="34">
        <v>144</v>
      </c>
      <c r="CH709" s="34">
        <v>42</v>
      </c>
    </row>
    <row r="710" spans="1:101" x14ac:dyDescent="0.35">
      <c r="A710" s="22" t="s">
        <v>3526</v>
      </c>
      <c r="B710" s="22" t="s">
        <v>469</v>
      </c>
      <c r="C710" s="61" t="s">
        <v>2345</v>
      </c>
      <c r="D710" s="22" t="s">
        <v>1709</v>
      </c>
      <c r="F710" s="71"/>
      <c r="G710" s="22" t="s">
        <v>914</v>
      </c>
      <c r="H710" s="22">
        <v>32.777971999999998</v>
      </c>
      <c r="I710" s="22">
        <v>-108.596778</v>
      </c>
      <c r="J710" s="22" t="s">
        <v>873</v>
      </c>
      <c r="K710" s="22" t="s">
        <v>881</v>
      </c>
      <c r="L710" s="22" t="s">
        <v>878</v>
      </c>
      <c r="M710" s="22" t="s">
        <v>763</v>
      </c>
      <c r="Q710" s="22" t="s">
        <v>819</v>
      </c>
      <c r="W710" s="34">
        <v>70.239999999999995</v>
      </c>
      <c r="X710" s="34">
        <v>0.435</v>
      </c>
      <c r="Y710" s="34">
        <v>14.13</v>
      </c>
      <c r="Z710" s="34">
        <v>2.65</v>
      </c>
      <c r="AA710" s="34">
        <v>4.2000000000000003E-2</v>
      </c>
      <c r="AB710" s="34">
        <v>1.61</v>
      </c>
      <c r="AC710" s="34">
        <v>1.33</v>
      </c>
      <c r="AD710" s="34">
        <v>3.42</v>
      </c>
      <c r="AE710" s="34">
        <v>4.63</v>
      </c>
      <c r="AF710" s="34">
        <v>0.23400000000000001</v>
      </c>
      <c r="AG710" s="34">
        <v>2.04</v>
      </c>
      <c r="AO710" s="34">
        <f t="shared" si="57"/>
        <v>100.761</v>
      </c>
      <c r="AW710" s="34">
        <v>2</v>
      </c>
      <c r="AY710" s="34">
        <v>1113</v>
      </c>
      <c r="BE710" s="34">
        <v>77</v>
      </c>
      <c r="BG710" s="34" t="s">
        <v>121</v>
      </c>
      <c r="BH710" s="34">
        <v>18</v>
      </c>
      <c r="BN710" s="34" t="s">
        <v>121</v>
      </c>
      <c r="BO710" s="34">
        <v>4</v>
      </c>
      <c r="BP710" s="34">
        <v>39</v>
      </c>
      <c r="BQ710" s="34">
        <v>32</v>
      </c>
      <c r="BR710" s="34">
        <v>159</v>
      </c>
      <c r="BX710" s="34">
        <v>351</v>
      </c>
      <c r="CA710" s="34">
        <v>35</v>
      </c>
      <c r="CC710" s="34">
        <v>7</v>
      </c>
      <c r="CD710" s="34">
        <v>50</v>
      </c>
      <c r="CF710" s="34">
        <v>18</v>
      </c>
      <c r="CG710" s="34">
        <v>197</v>
      </c>
      <c r="CH710" s="34">
        <v>44</v>
      </c>
    </row>
    <row r="711" spans="1:101" x14ac:dyDescent="0.35">
      <c r="A711" s="22" t="s">
        <v>3527</v>
      </c>
      <c r="B711" s="22" t="s">
        <v>469</v>
      </c>
      <c r="C711" s="61" t="s">
        <v>2345</v>
      </c>
      <c r="D711" s="22" t="s">
        <v>1709</v>
      </c>
      <c r="F711" s="71"/>
      <c r="G711" s="22" t="s">
        <v>914</v>
      </c>
      <c r="J711" s="22" t="s">
        <v>873</v>
      </c>
      <c r="K711" s="22" t="s">
        <v>881</v>
      </c>
      <c r="L711" s="22" t="s">
        <v>878</v>
      </c>
      <c r="M711" s="22" t="s">
        <v>763</v>
      </c>
      <c r="Q711" s="22" t="s">
        <v>819</v>
      </c>
      <c r="W711" s="34">
        <v>71.77</v>
      </c>
      <c r="X711" s="34">
        <v>0.312</v>
      </c>
      <c r="Y711" s="34">
        <v>13.99</v>
      </c>
      <c r="Z711" s="34">
        <v>2.1</v>
      </c>
      <c r="AA711" s="34">
        <v>0.04</v>
      </c>
      <c r="AB711" s="34">
        <v>1.1100000000000001</v>
      </c>
      <c r="AC711" s="34">
        <v>1.06</v>
      </c>
      <c r="AD711" s="34">
        <v>3.5</v>
      </c>
      <c r="AE711" s="34">
        <v>4.8099999999999996</v>
      </c>
      <c r="AF711" s="34">
        <v>0.125</v>
      </c>
      <c r="AG711" s="34">
        <v>1.66</v>
      </c>
      <c r="AO711" s="34">
        <f t="shared" si="57"/>
        <v>100.47699999999999</v>
      </c>
      <c r="AW711" s="34">
        <v>3</v>
      </c>
      <c r="AY711" s="34">
        <v>872</v>
      </c>
      <c r="BE711" s="34">
        <v>48</v>
      </c>
      <c r="BG711" s="34">
        <v>6</v>
      </c>
      <c r="BH711" s="34">
        <v>17</v>
      </c>
      <c r="BN711" s="34" t="s">
        <v>121</v>
      </c>
      <c r="BO711" s="34" t="s">
        <v>121</v>
      </c>
      <c r="BP711" s="34">
        <v>28</v>
      </c>
      <c r="BQ711" s="34">
        <v>31</v>
      </c>
      <c r="BR711" s="34">
        <v>156</v>
      </c>
      <c r="BX711" s="34">
        <v>350</v>
      </c>
      <c r="CA711" s="34">
        <v>29</v>
      </c>
      <c r="CC711" s="34">
        <v>5</v>
      </c>
      <c r="CD711" s="34">
        <v>33</v>
      </c>
      <c r="CF711" s="34">
        <v>12</v>
      </c>
      <c r="CG711" s="34">
        <v>142</v>
      </c>
      <c r="CH711" s="34">
        <v>41</v>
      </c>
    </row>
    <row r="712" spans="1:101" x14ac:dyDescent="0.35">
      <c r="A712" s="22" t="s">
        <v>3528</v>
      </c>
      <c r="B712" s="22" t="s">
        <v>469</v>
      </c>
      <c r="C712" s="61" t="s">
        <v>2345</v>
      </c>
      <c r="D712" s="22" t="s">
        <v>1709</v>
      </c>
      <c r="F712" s="71"/>
      <c r="G712" s="22" t="s">
        <v>914</v>
      </c>
      <c r="J712" s="22" t="s">
        <v>873</v>
      </c>
      <c r="K712" s="22" t="s">
        <v>881</v>
      </c>
      <c r="L712" s="22" t="s">
        <v>878</v>
      </c>
      <c r="M712" s="22" t="s">
        <v>763</v>
      </c>
      <c r="Q712" s="22" t="s">
        <v>819</v>
      </c>
      <c r="W712" s="34">
        <v>72.03</v>
      </c>
      <c r="X712" s="34">
        <v>0.29699999999999999</v>
      </c>
      <c r="Y712" s="34">
        <v>13.8</v>
      </c>
      <c r="Z712" s="34">
        <v>1.93</v>
      </c>
      <c r="AA712" s="34">
        <v>3.7999999999999999E-2</v>
      </c>
      <c r="AB712" s="34">
        <v>1.1599999999999999</v>
      </c>
      <c r="AC712" s="34">
        <v>1.1200000000000001</v>
      </c>
      <c r="AD712" s="34">
        <v>3.47</v>
      </c>
      <c r="AE712" s="34">
        <v>4.79</v>
      </c>
      <c r="AF712" s="34">
        <v>0.14099999999999999</v>
      </c>
      <c r="AG712" s="34">
        <v>1.23</v>
      </c>
      <c r="AO712" s="34">
        <f t="shared" si="57"/>
        <v>100.00600000000001</v>
      </c>
      <c r="AW712" s="34">
        <v>2</v>
      </c>
      <c r="AY712" s="34">
        <v>1124</v>
      </c>
      <c r="BE712" s="34">
        <v>50</v>
      </c>
      <c r="BG712" s="34">
        <v>5</v>
      </c>
      <c r="BH712" s="34">
        <v>16</v>
      </c>
      <c r="BN712" s="34" t="s">
        <v>121</v>
      </c>
      <c r="BO712" s="34">
        <v>2</v>
      </c>
      <c r="BP712" s="34">
        <v>27</v>
      </c>
      <c r="BQ712" s="34">
        <v>40</v>
      </c>
      <c r="BR712" s="34">
        <v>162</v>
      </c>
      <c r="BX712" s="34">
        <v>457</v>
      </c>
      <c r="CA712" s="34">
        <v>23</v>
      </c>
      <c r="CC712" s="34">
        <v>7</v>
      </c>
      <c r="CD712" s="34">
        <v>35</v>
      </c>
      <c r="CF712" s="34">
        <v>11</v>
      </c>
      <c r="CG712" s="34">
        <v>131</v>
      </c>
      <c r="CH712" s="34">
        <v>39</v>
      </c>
    </row>
    <row r="713" spans="1:101" x14ac:dyDescent="0.35">
      <c r="A713" s="22" t="s">
        <v>765</v>
      </c>
      <c r="B713" s="22" t="s">
        <v>469</v>
      </c>
      <c r="C713" s="61" t="s">
        <v>2345</v>
      </c>
      <c r="D713" s="22" t="s">
        <v>1709</v>
      </c>
      <c r="F713" s="71"/>
      <c r="G713" s="22" t="s">
        <v>914</v>
      </c>
      <c r="H713" s="22">
        <v>32.771500000000003</v>
      </c>
      <c r="I713" s="22">
        <v>-108.56440000000001</v>
      </c>
      <c r="J713" s="22" t="s">
        <v>873</v>
      </c>
      <c r="K713" s="22" t="s">
        <v>881</v>
      </c>
      <c r="L713" s="22" t="s">
        <v>878</v>
      </c>
      <c r="M713" s="22" t="s">
        <v>763</v>
      </c>
      <c r="Q713" s="22" t="s">
        <v>819</v>
      </c>
      <c r="W713" s="34">
        <v>73.58</v>
      </c>
      <c r="X713" s="34">
        <v>0.26</v>
      </c>
      <c r="Y713" s="34">
        <v>13.95</v>
      </c>
      <c r="Z713" s="34">
        <v>1.98</v>
      </c>
      <c r="AA713" s="34">
        <v>0.04</v>
      </c>
      <c r="AB713" s="34">
        <v>1.02</v>
      </c>
      <c r="AC713" s="34">
        <v>0.81</v>
      </c>
      <c r="AD713" s="34">
        <v>3.49</v>
      </c>
      <c r="AE713" s="34">
        <v>4.3899999999999997</v>
      </c>
      <c r="AF713" s="34">
        <v>0.17</v>
      </c>
      <c r="AG713" s="34">
        <v>1.08</v>
      </c>
      <c r="AO713" s="34">
        <f t="shared" si="57"/>
        <v>100.77000000000001</v>
      </c>
      <c r="AW713" s="34">
        <v>2</v>
      </c>
      <c r="AY713" s="34">
        <v>752</v>
      </c>
      <c r="BE713" s="34">
        <v>127</v>
      </c>
      <c r="BG713" s="34">
        <v>6</v>
      </c>
      <c r="BH713" s="34">
        <v>17</v>
      </c>
      <c r="BN713" s="34" t="s">
        <v>121</v>
      </c>
      <c r="BO713" s="34" t="s">
        <v>121</v>
      </c>
      <c r="BP713" s="34">
        <v>25</v>
      </c>
      <c r="BQ713" s="34">
        <v>39</v>
      </c>
      <c r="BR713" s="34">
        <v>161</v>
      </c>
      <c r="BX713" s="34">
        <v>273</v>
      </c>
      <c r="CA713" s="34">
        <v>20</v>
      </c>
      <c r="CC713" s="34">
        <v>4</v>
      </c>
      <c r="CD713" s="34">
        <v>33</v>
      </c>
      <c r="CF713" s="34">
        <v>12</v>
      </c>
      <c r="CG713" s="34">
        <v>132</v>
      </c>
      <c r="CH713" s="34">
        <v>37</v>
      </c>
    </row>
    <row r="714" spans="1:101" x14ac:dyDescent="0.35">
      <c r="A714" s="22" t="s">
        <v>3529</v>
      </c>
      <c r="B714" s="22" t="s">
        <v>469</v>
      </c>
      <c r="C714" s="22" t="s">
        <v>2347</v>
      </c>
      <c r="D714" s="22" t="s">
        <v>1709</v>
      </c>
      <c r="E714" s="71">
        <v>42341</v>
      </c>
      <c r="F714" s="71"/>
      <c r="H714" s="22">
        <v>34.353717699999997</v>
      </c>
      <c r="I714" s="22">
        <v>-106.7358602</v>
      </c>
      <c r="J714" s="22" t="s">
        <v>873</v>
      </c>
      <c r="K714" s="22" t="s">
        <v>880</v>
      </c>
      <c r="L714" s="22" t="s">
        <v>878</v>
      </c>
      <c r="M714" s="22" t="s">
        <v>469</v>
      </c>
      <c r="Q714" s="22" t="s">
        <v>819</v>
      </c>
      <c r="W714" s="34">
        <v>63.8</v>
      </c>
      <c r="X714" s="34">
        <v>0.03</v>
      </c>
      <c r="Y714" s="34">
        <v>18</v>
      </c>
      <c r="Z714" s="34">
        <v>0.28000000000000003</v>
      </c>
      <c r="AA714" s="34" t="s">
        <v>120</v>
      </c>
      <c r="AB714" s="34" t="s">
        <v>120</v>
      </c>
      <c r="AC714" s="34">
        <v>0.16</v>
      </c>
      <c r="AD714" s="34">
        <v>0.28000000000000003</v>
      </c>
      <c r="AE714" s="34" t="s">
        <v>766</v>
      </c>
      <c r="AF714" s="34">
        <v>0.1</v>
      </c>
      <c r="AG714" s="34">
        <v>0.22</v>
      </c>
      <c r="AI714" s="34" t="s">
        <v>120</v>
      </c>
      <c r="AM714" s="34">
        <v>0.02</v>
      </c>
      <c r="AO714" s="34">
        <f t="shared" ref="AO714:AO725" si="58">SUM(W714:AN714)</f>
        <v>82.889999999999986</v>
      </c>
      <c r="AV714" s="34" t="s">
        <v>82</v>
      </c>
      <c r="AW714" s="34">
        <v>0.4</v>
      </c>
      <c r="AY714" s="34">
        <v>380</v>
      </c>
      <c r="BA714" s="34">
        <v>0.08</v>
      </c>
      <c r="BC714" s="34" t="s">
        <v>82</v>
      </c>
      <c r="BD714" s="34">
        <v>11</v>
      </c>
      <c r="BE714" s="34" t="s">
        <v>84</v>
      </c>
      <c r="BF714" s="34">
        <v>19.8</v>
      </c>
      <c r="BG714" s="34">
        <v>6</v>
      </c>
      <c r="BH714" s="34">
        <v>17.8</v>
      </c>
      <c r="BJ714" s="34">
        <v>1.1000000000000001</v>
      </c>
      <c r="BK714" s="34">
        <v>3.2000000000000001E-2</v>
      </c>
      <c r="BM714" s="34" t="s">
        <v>84</v>
      </c>
      <c r="BN714" s="34" t="s">
        <v>121</v>
      </c>
      <c r="BO714" s="34">
        <v>10.199999999999999</v>
      </c>
      <c r="BP714" s="34" t="s">
        <v>121</v>
      </c>
      <c r="BQ714" s="34">
        <v>26</v>
      </c>
      <c r="BR714" s="34">
        <v>697</v>
      </c>
      <c r="BU714" s="34">
        <v>1</v>
      </c>
      <c r="BV714" s="34">
        <v>0.4</v>
      </c>
      <c r="BW714" s="34">
        <v>1</v>
      </c>
      <c r="BX714" s="34">
        <v>24.5</v>
      </c>
      <c r="BY714" s="34">
        <v>6.3</v>
      </c>
      <c r="BZ714" s="34">
        <v>0.01</v>
      </c>
      <c r="CA714" s="34">
        <v>6.51</v>
      </c>
      <c r="CB714" s="34">
        <v>0.1</v>
      </c>
      <c r="CC714" s="34">
        <v>3.19</v>
      </c>
      <c r="CD714" s="34" t="s">
        <v>83</v>
      </c>
      <c r="CE714" s="34">
        <v>56</v>
      </c>
      <c r="CF714" s="34">
        <v>38.4</v>
      </c>
      <c r="CG714" s="34">
        <v>12</v>
      </c>
      <c r="CH714" s="34" t="s">
        <v>123</v>
      </c>
      <c r="CI714" s="34">
        <v>5</v>
      </c>
      <c r="CJ714" s="34">
        <v>9.6</v>
      </c>
      <c r="CK714" s="34">
        <v>1.35</v>
      </c>
      <c r="CL714" s="34">
        <v>5.7</v>
      </c>
      <c r="CM714" s="34">
        <v>2.41</v>
      </c>
      <c r="CN714" s="34">
        <v>0.3</v>
      </c>
      <c r="CO714" s="34">
        <v>3.22</v>
      </c>
      <c r="CP714" s="34">
        <v>0.78</v>
      </c>
      <c r="CQ714" s="34">
        <v>5.28</v>
      </c>
      <c r="CR714" s="34">
        <v>1.1599999999999999</v>
      </c>
      <c r="CS714" s="34">
        <v>3.64</v>
      </c>
      <c r="CT714" s="34">
        <v>0.48</v>
      </c>
      <c r="CU714" s="34">
        <v>3.38</v>
      </c>
      <c r="CV714" s="34">
        <v>0.41</v>
      </c>
      <c r="CW714" s="34">
        <f t="shared" ref="CW714:CW725" si="59">SUM(CI714:CV714)</f>
        <v>42.709999999999994</v>
      </c>
    </row>
    <row r="715" spans="1:101" x14ac:dyDescent="0.35">
      <c r="A715" s="22" t="s">
        <v>3530</v>
      </c>
      <c r="B715" s="22" t="s">
        <v>469</v>
      </c>
      <c r="C715" s="22" t="s">
        <v>2347</v>
      </c>
      <c r="D715" s="22" t="s">
        <v>1709</v>
      </c>
      <c r="E715" s="71">
        <v>42341</v>
      </c>
      <c r="F715" s="71"/>
      <c r="H715" s="22">
        <v>34.353600100000001</v>
      </c>
      <c r="I715" s="22">
        <v>-106.7358904</v>
      </c>
      <c r="J715" s="22" t="s">
        <v>873</v>
      </c>
      <c r="K715" s="22" t="s">
        <v>880</v>
      </c>
      <c r="L715" s="22" t="s">
        <v>878</v>
      </c>
      <c r="M715" s="22" t="s">
        <v>469</v>
      </c>
      <c r="Q715" s="22" t="s">
        <v>819</v>
      </c>
      <c r="W715" s="34">
        <v>64.400000000000006</v>
      </c>
      <c r="X715" s="34">
        <v>0.17</v>
      </c>
      <c r="Y715" s="34">
        <v>18.149999999999999</v>
      </c>
      <c r="Z715" s="34">
        <v>0.27</v>
      </c>
      <c r="AA715" s="34" t="s">
        <v>120</v>
      </c>
      <c r="AB715" s="34" t="s">
        <v>120</v>
      </c>
      <c r="AC715" s="34">
        <v>0.15</v>
      </c>
      <c r="AD715" s="34">
        <v>0.24</v>
      </c>
      <c r="AE715" s="34" t="s">
        <v>766</v>
      </c>
      <c r="AF715" s="34">
        <v>0.09</v>
      </c>
      <c r="AG715" s="34">
        <v>0.1</v>
      </c>
      <c r="AI715" s="34" t="s">
        <v>120</v>
      </c>
      <c r="AM715" s="34" t="s">
        <v>120</v>
      </c>
      <c r="AO715" s="34">
        <f t="shared" si="58"/>
        <v>83.57</v>
      </c>
      <c r="AV715" s="34" t="s">
        <v>82</v>
      </c>
      <c r="AW715" s="34">
        <v>0.5</v>
      </c>
      <c r="AY715" s="34">
        <v>709</v>
      </c>
      <c r="BA715" s="34">
        <v>0.21</v>
      </c>
      <c r="BC715" s="34" t="s">
        <v>82</v>
      </c>
      <c r="BD715" s="34">
        <v>16</v>
      </c>
      <c r="BE715" s="34">
        <v>10</v>
      </c>
      <c r="BF715" s="34">
        <v>6.86</v>
      </c>
      <c r="BG715" s="34">
        <v>7</v>
      </c>
      <c r="BH715" s="34">
        <v>16.3</v>
      </c>
      <c r="BJ715" s="34">
        <v>4.5</v>
      </c>
      <c r="BK715" s="34">
        <v>4.5999999999999999E-2</v>
      </c>
      <c r="BM715" s="34" t="s">
        <v>84</v>
      </c>
      <c r="BN715" s="34" t="s">
        <v>121</v>
      </c>
      <c r="BO715" s="34">
        <v>23.6</v>
      </c>
      <c r="BP715" s="34">
        <v>1</v>
      </c>
      <c r="BQ715" s="34">
        <v>27</v>
      </c>
      <c r="BR715" s="34">
        <v>622</v>
      </c>
      <c r="BU715" s="34">
        <v>4</v>
      </c>
      <c r="BV715" s="34">
        <v>0.3</v>
      </c>
      <c r="BW715" s="34">
        <v>2</v>
      </c>
      <c r="BX715" s="34">
        <v>51.3</v>
      </c>
      <c r="BY715" s="34">
        <v>3.3</v>
      </c>
      <c r="BZ715" s="34">
        <v>0.01</v>
      </c>
      <c r="CA715" s="34">
        <v>22.2</v>
      </c>
      <c r="CB715" s="34">
        <v>0.11</v>
      </c>
      <c r="CC715" s="34">
        <v>4.07</v>
      </c>
      <c r="CD715" s="34">
        <v>6</v>
      </c>
      <c r="CE715" s="34">
        <v>71</v>
      </c>
      <c r="CF715" s="34">
        <v>25.9</v>
      </c>
      <c r="CG715" s="34">
        <v>141</v>
      </c>
      <c r="CH715" s="34" t="s">
        <v>123</v>
      </c>
      <c r="CI715" s="34">
        <v>10.6</v>
      </c>
      <c r="CJ715" s="34">
        <v>19</v>
      </c>
      <c r="CK715" s="34">
        <v>2.4500000000000002</v>
      </c>
      <c r="CL715" s="34">
        <v>9.1999999999999993</v>
      </c>
      <c r="CM715" s="34">
        <v>2.27</v>
      </c>
      <c r="CN715" s="34">
        <v>0.37</v>
      </c>
      <c r="CO715" s="34">
        <v>2.2000000000000002</v>
      </c>
      <c r="CP715" s="34">
        <v>0.52</v>
      </c>
      <c r="CQ715" s="34">
        <v>3.59</v>
      </c>
      <c r="CR715" s="34">
        <v>0.83</v>
      </c>
      <c r="CS715" s="34">
        <v>2.68</v>
      </c>
      <c r="CT715" s="34">
        <v>0.48</v>
      </c>
      <c r="CU715" s="34">
        <v>3.21</v>
      </c>
      <c r="CV715" s="34">
        <v>0.49</v>
      </c>
      <c r="CW715" s="34">
        <f t="shared" si="59"/>
        <v>57.89</v>
      </c>
    </row>
    <row r="716" spans="1:101" x14ac:dyDescent="0.35">
      <c r="A716" s="22" t="s">
        <v>767</v>
      </c>
      <c r="B716" s="22" t="s">
        <v>469</v>
      </c>
      <c r="C716" s="22" t="s">
        <v>2347</v>
      </c>
      <c r="D716" s="22" t="s">
        <v>1709</v>
      </c>
      <c r="E716" s="71">
        <v>42300</v>
      </c>
      <c r="F716" s="71">
        <v>42327</v>
      </c>
      <c r="G716" s="22" t="s">
        <v>1536</v>
      </c>
      <c r="H716" s="22">
        <v>34.359555399999998</v>
      </c>
      <c r="I716" s="22">
        <v>-106.7375136</v>
      </c>
      <c r="J716" s="22" t="s">
        <v>873</v>
      </c>
      <c r="K716" s="22" t="s">
        <v>880</v>
      </c>
      <c r="L716" s="22" t="s">
        <v>878</v>
      </c>
      <c r="M716" s="22" t="s">
        <v>469</v>
      </c>
      <c r="Q716" s="22" t="s">
        <v>819</v>
      </c>
      <c r="W716" s="34">
        <v>62.56</v>
      </c>
      <c r="X716" s="34">
        <v>0.25</v>
      </c>
      <c r="Y716" s="34">
        <v>18.3</v>
      </c>
      <c r="Z716" s="34">
        <v>1.6</v>
      </c>
      <c r="AA716" s="34">
        <v>0.03</v>
      </c>
      <c r="AB716" s="34">
        <v>0.63</v>
      </c>
      <c r="AC716" s="34">
        <v>0.22</v>
      </c>
      <c r="AD716" s="34">
        <v>0.3</v>
      </c>
      <c r="AE716" s="34" t="s">
        <v>766</v>
      </c>
      <c r="AF716" s="34">
        <v>0.12</v>
      </c>
      <c r="AG716" s="34">
        <v>0.52</v>
      </c>
      <c r="AI716" s="34" t="s">
        <v>120</v>
      </c>
      <c r="AM716" s="34">
        <v>0.01</v>
      </c>
      <c r="AO716" s="34">
        <f t="shared" si="58"/>
        <v>84.539999999999992</v>
      </c>
      <c r="AU716" s="34" t="s">
        <v>134</v>
      </c>
      <c r="AV716" s="34" t="s">
        <v>82</v>
      </c>
      <c r="AW716" s="34">
        <v>2.7</v>
      </c>
      <c r="AY716" s="34">
        <v>885</v>
      </c>
      <c r="BA716" s="34">
        <v>0.15</v>
      </c>
      <c r="BC716" s="34" t="s">
        <v>82</v>
      </c>
      <c r="BD716" s="34">
        <v>2</v>
      </c>
      <c r="BE716" s="34">
        <v>10</v>
      </c>
      <c r="BF716" s="34">
        <v>6.33</v>
      </c>
      <c r="BG716" s="34">
        <v>8</v>
      </c>
      <c r="BH716" s="34">
        <v>19.7</v>
      </c>
      <c r="BI716" s="34" t="s">
        <v>83</v>
      </c>
      <c r="BJ716" s="34">
        <v>6.4</v>
      </c>
      <c r="BK716" s="34">
        <v>2.3E-2</v>
      </c>
      <c r="BL716" s="34">
        <v>8.0000000000000002E-3</v>
      </c>
      <c r="BM716" s="34">
        <v>10</v>
      </c>
      <c r="BN716" s="34" t="s">
        <v>121</v>
      </c>
      <c r="BO716" s="34">
        <v>25.2</v>
      </c>
      <c r="BP716" s="34">
        <v>7</v>
      </c>
      <c r="BQ716" s="34">
        <v>22</v>
      </c>
      <c r="BR716" s="34">
        <v>612</v>
      </c>
      <c r="BS716" s="34" t="s">
        <v>134</v>
      </c>
      <c r="BU716" s="34">
        <v>0.8</v>
      </c>
      <c r="BV716" s="34">
        <v>0.5</v>
      </c>
      <c r="BW716" s="34">
        <v>2</v>
      </c>
      <c r="BX716" s="34">
        <v>56.3</v>
      </c>
      <c r="BY716" s="34">
        <v>3.4</v>
      </c>
      <c r="BZ716" s="34">
        <v>0.01</v>
      </c>
      <c r="CA716" s="34">
        <v>23.5</v>
      </c>
      <c r="CB716" s="34">
        <v>0.04</v>
      </c>
      <c r="CC716" s="34">
        <v>3.46</v>
      </c>
      <c r="CD716" s="34">
        <v>14</v>
      </c>
      <c r="CE716" s="34">
        <v>2</v>
      </c>
      <c r="CF716" s="34">
        <v>27.9</v>
      </c>
      <c r="CG716" s="34">
        <v>228</v>
      </c>
      <c r="CH716" s="34">
        <v>12</v>
      </c>
      <c r="CI716" s="34">
        <v>11.9</v>
      </c>
      <c r="CJ716" s="34">
        <v>24.7</v>
      </c>
      <c r="CK716" s="34">
        <v>3.03</v>
      </c>
      <c r="CL716" s="34">
        <v>11.8</v>
      </c>
      <c r="CM716" s="34">
        <v>3.1</v>
      </c>
      <c r="CN716" s="34">
        <v>0.48</v>
      </c>
      <c r="CO716" s="34">
        <v>3.32</v>
      </c>
      <c r="CP716" s="34">
        <v>0.65</v>
      </c>
      <c r="CQ716" s="34">
        <v>4.2300000000000004</v>
      </c>
      <c r="CR716" s="34">
        <v>0.95</v>
      </c>
      <c r="CS716" s="34">
        <v>2.96</v>
      </c>
      <c r="CT716" s="34">
        <v>0.47</v>
      </c>
      <c r="CU716" s="34">
        <v>3.64</v>
      </c>
      <c r="CV716" s="34">
        <v>0.56000000000000005</v>
      </c>
      <c r="CW716" s="34">
        <f t="shared" si="59"/>
        <v>71.790000000000006</v>
      </c>
    </row>
    <row r="717" spans="1:101" x14ac:dyDescent="0.35">
      <c r="A717" s="22" t="s">
        <v>768</v>
      </c>
      <c r="B717" s="22" t="s">
        <v>469</v>
      </c>
      <c r="C717" s="22" t="s">
        <v>2347</v>
      </c>
      <c r="D717" s="22" t="s">
        <v>1709</v>
      </c>
      <c r="E717" s="71">
        <v>42300</v>
      </c>
      <c r="F717" s="71">
        <v>42327</v>
      </c>
      <c r="G717" s="22" t="s">
        <v>1536</v>
      </c>
      <c r="H717" s="22">
        <v>34.3564425</v>
      </c>
      <c r="I717" s="22">
        <v>-106.7338398</v>
      </c>
      <c r="J717" s="22" t="s">
        <v>873</v>
      </c>
      <c r="K717" s="22" t="s">
        <v>880</v>
      </c>
      <c r="L717" s="22" t="s">
        <v>878</v>
      </c>
      <c r="M717" s="22" t="s">
        <v>469</v>
      </c>
      <c r="Q717" s="22" t="s">
        <v>819</v>
      </c>
      <c r="W717" s="34">
        <v>64.91</v>
      </c>
      <c r="X717" s="34">
        <v>0.23</v>
      </c>
      <c r="Y717" s="34">
        <v>17.55</v>
      </c>
      <c r="Z717" s="34">
        <v>0.6</v>
      </c>
      <c r="AA717" s="34">
        <v>0.02</v>
      </c>
      <c r="AB717" s="34">
        <v>0.05</v>
      </c>
      <c r="AC717" s="34">
        <v>0.21</v>
      </c>
      <c r="AD717" s="34">
        <v>0.28000000000000003</v>
      </c>
      <c r="AE717" s="34" t="s">
        <v>766</v>
      </c>
      <c r="AF717" s="34">
        <v>0.11</v>
      </c>
      <c r="AG717" s="34">
        <v>0.18</v>
      </c>
      <c r="AI717" s="34" t="s">
        <v>120</v>
      </c>
      <c r="AM717" s="34">
        <v>0.02</v>
      </c>
      <c r="AO717" s="34">
        <f t="shared" si="58"/>
        <v>84.159999999999982</v>
      </c>
      <c r="AU717" s="34">
        <v>4.0000000000000001E-3</v>
      </c>
      <c r="AV717" s="34" t="s">
        <v>82</v>
      </c>
      <c r="AW717" s="34">
        <v>1.4</v>
      </c>
      <c r="AY717" s="34">
        <v>669</v>
      </c>
      <c r="BA717" s="34">
        <v>10.050000000000001</v>
      </c>
      <c r="BC717" s="34" t="s">
        <v>82</v>
      </c>
      <c r="BD717" s="34">
        <v>1</v>
      </c>
      <c r="BE717" s="34">
        <v>10</v>
      </c>
      <c r="BF717" s="34">
        <v>9.36</v>
      </c>
      <c r="BG717" s="34">
        <v>38</v>
      </c>
      <c r="BH717" s="34">
        <v>19</v>
      </c>
      <c r="BI717" s="34" t="s">
        <v>83</v>
      </c>
      <c r="BJ717" s="34">
        <v>5.3</v>
      </c>
      <c r="BK717" s="34">
        <v>8.0000000000000002E-3</v>
      </c>
      <c r="BL717" s="34">
        <v>1.9E-2</v>
      </c>
      <c r="BM717" s="34" t="s">
        <v>84</v>
      </c>
      <c r="BN717" s="34" t="s">
        <v>121</v>
      </c>
      <c r="BO717" s="34">
        <v>24.2</v>
      </c>
      <c r="BP717" s="34" t="s">
        <v>121</v>
      </c>
      <c r="BQ717" s="34">
        <v>65</v>
      </c>
      <c r="BR717" s="34">
        <v>666</v>
      </c>
      <c r="BS717" s="34" t="s">
        <v>134</v>
      </c>
      <c r="BU717" s="34">
        <v>1.7</v>
      </c>
      <c r="BV717" s="34">
        <v>0.5</v>
      </c>
      <c r="BW717" s="34">
        <v>1</v>
      </c>
      <c r="BX717" s="34">
        <v>53.1</v>
      </c>
      <c r="BY717" s="34">
        <v>3.5</v>
      </c>
      <c r="BZ717" s="34">
        <v>0.02</v>
      </c>
      <c r="CA717" s="34">
        <v>20.9</v>
      </c>
      <c r="CB717" s="34">
        <v>7.0000000000000007E-2</v>
      </c>
      <c r="CC717" s="34">
        <v>4.43</v>
      </c>
      <c r="CD717" s="34">
        <v>16</v>
      </c>
      <c r="CE717" s="34">
        <v>1</v>
      </c>
      <c r="CF717" s="34">
        <v>28.2</v>
      </c>
      <c r="CG717" s="34">
        <v>183</v>
      </c>
      <c r="CH717" s="34">
        <v>10</v>
      </c>
      <c r="CI717" s="34">
        <v>45.6</v>
      </c>
      <c r="CJ717" s="34">
        <v>86.6</v>
      </c>
      <c r="CK717" s="34">
        <v>10.199999999999999</v>
      </c>
      <c r="CL717" s="34">
        <v>35.799999999999997</v>
      </c>
      <c r="CM717" s="34">
        <v>7.59</v>
      </c>
      <c r="CN717" s="34">
        <v>0.74</v>
      </c>
      <c r="CO717" s="34">
        <v>5.85</v>
      </c>
      <c r="CP717" s="34">
        <v>0.86</v>
      </c>
      <c r="CQ717" s="34">
        <v>4.3899999999999997</v>
      </c>
      <c r="CR717" s="34">
        <v>0.94</v>
      </c>
      <c r="CS717" s="34">
        <v>2.91</v>
      </c>
      <c r="CT717" s="34">
        <v>0.48</v>
      </c>
      <c r="CU717" s="34">
        <v>3.59</v>
      </c>
      <c r="CV717" s="34">
        <v>0.57999999999999996</v>
      </c>
      <c r="CW717" s="34">
        <f t="shared" si="59"/>
        <v>206.13</v>
      </c>
    </row>
    <row r="718" spans="1:101" x14ac:dyDescent="0.35">
      <c r="A718" s="22" t="s">
        <v>769</v>
      </c>
      <c r="B718" s="22" t="s">
        <v>469</v>
      </c>
      <c r="C718" s="22" t="s">
        <v>2347</v>
      </c>
      <c r="D718" s="22" t="s">
        <v>1709</v>
      </c>
      <c r="E718" s="71">
        <v>42300</v>
      </c>
      <c r="F718" s="71">
        <v>42327</v>
      </c>
      <c r="G718" s="22" t="s">
        <v>1536</v>
      </c>
      <c r="H718" s="22">
        <v>34.352715099999998</v>
      </c>
      <c r="I718" s="22">
        <v>-106.73598079999999</v>
      </c>
      <c r="J718" s="22" t="s">
        <v>873</v>
      </c>
      <c r="K718" s="22" t="s">
        <v>880</v>
      </c>
      <c r="L718" s="22" t="s">
        <v>878</v>
      </c>
      <c r="M718" s="22" t="s">
        <v>469</v>
      </c>
      <c r="Q718" s="22" t="s">
        <v>819</v>
      </c>
      <c r="W718" s="34">
        <v>63.17</v>
      </c>
      <c r="X718" s="34">
        <v>0.36</v>
      </c>
      <c r="Y718" s="34">
        <v>18.22</v>
      </c>
      <c r="Z718" s="34">
        <v>1.05</v>
      </c>
      <c r="AA718" s="34">
        <v>0.01</v>
      </c>
      <c r="AB718" s="34">
        <v>0.12</v>
      </c>
      <c r="AC718" s="34">
        <v>0.35</v>
      </c>
      <c r="AD718" s="34">
        <v>0.34</v>
      </c>
      <c r="AE718" s="34" t="s">
        <v>766</v>
      </c>
      <c r="AF718" s="34">
        <v>0.1</v>
      </c>
      <c r="AG718" s="34">
        <v>0.47</v>
      </c>
      <c r="AI718" s="34">
        <v>0.03</v>
      </c>
      <c r="AM718" s="34">
        <v>7.0000000000000007E-2</v>
      </c>
      <c r="AO718" s="34">
        <f t="shared" si="58"/>
        <v>84.289999999999992</v>
      </c>
      <c r="AU718" s="34" t="s">
        <v>134</v>
      </c>
      <c r="AV718" s="34" t="s">
        <v>82</v>
      </c>
      <c r="AW718" s="34">
        <v>0.7</v>
      </c>
      <c r="AY718" s="34">
        <v>539</v>
      </c>
      <c r="BA718" s="34">
        <v>0.26</v>
      </c>
      <c r="BC718" s="34" t="s">
        <v>82</v>
      </c>
      <c r="BD718" s="34">
        <v>1</v>
      </c>
      <c r="BE718" s="34">
        <v>10</v>
      </c>
      <c r="BF718" s="34">
        <v>14.3</v>
      </c>
      <c r="BG718" s="34">
        <v>8</v>
      </c>
      <c r="BH718" s="34">
        <v>18.8</v>
      </c>
      <c r="BI718" s="34" t="s">
        <v>83</v>
      </c>
      <c r="BJ718" s="34">
        <v>9</v>
      </c>
      <c r="BK718" s="34">
        <v>5.0000000000000001E-3</v>
      </c>
      <c r="BL718" s="34" t="s">
        <v>145</v>
      </c>
      <c r="BM718" s="34" t="s">
        <v>84</v>
      </c>
      <c r="BN718" s="34" t="s">
        <v>121</v>
      </c>
      <c r="BO718" s="34">
        <v>23.2</v>
      </c>
      <c r="BP718" s="34" t="s">
        <v>121</v>
      </c>
      <c r="BQ718" s="34">
        <v>21</v>
      </c>
      <c r="BR718" s="34">
        <v>681</v>
      </c>
      <c r="BS718" s="34" t="s">
        <v>134</v>
      </c>
      <c r="BU718" s="34">
        <v>0.6</v>
      </c>
      <c r="BV718" s="34">
        <v>0.4</v>
      </c>
      <c r="BW718" s="34">
        <v>3</v>
      </c>
      <c r="BX718" s="34">
        <v>55.1</v>
      </c>
      <c r="BY718" s="34">
        <v>3.1</v>
      </c>
      <c r="BZ718" s="34">
        <v>0.01</v>
      </c>
      <c r="CA718" s="34">
        <v>17.55</v>
      </c>
      <c r="CB718" s="34">
        <v>7.0000000000000007E-2</v>
      </c>
      <c r="CC718" s="34">
        <v>2.34</v>
      </c>
      <c r="CD718" s="34">
        <v>14</v>
      </c>
      <c r="CE718" s="34">
        <v>2</v>
      </c>
      <c r="CF718" s="34">
        <v>29.6</v>
      </c>
      <c r="CG718" s="34">
        <v>363</v>
      </c>
      <c r="CH718" s="34">
        <v>6</v>
      </c>
      <c r="CI718" s="34">
        <v>32.5</v>
      </c>
      <c r="CJ718" s="34">
        <v>63.5</v>
      </c>
      <c r="CK718" s="34">
        <v>7.31</v>
      </c>
      <c r="CL718" s="34">
        <v>25.5</v>
      </c>
      <c r="CM718" s="34">
        <v>5.19</v>
      </c>
      <c r="CN718" s="34">
        <v>0.45</v>
      </c>
      <c r="CO718" s="34">
        <v>4.59</v>
      </c>
      <c r="CP718" s="34">
        <v>0.82</v>
      </c>
      <c r="CQ718" s="34">
        <v>4.9400000000000004</v>
      </c>
      <c r="CR718" s="34">
        <v>1.01</v>
      </c>
      <c r="CS718" s="34">
        <v>2.9</v>
      </c>
      <c r="CT718" s="34">
        <v>0.39</v>
      </c>
      <c r="CU718" s="34">
        <v>2.94</v>
      </c>
      <c r="CV718" s="34">
        <v>0.41</v>
      </c>
      <c r="CW718" s="34">
        <f t="shared" si="59"/>
        <v>152.44999999999996</v>
      </c>
    </row>
    <row r="719" spans="1:101" x14ac:dyDescent="0.35">
      <c r="A719" s="22" t="s">
        <v>3531</v>
      </c>
      <c r="B719" s="22" t="s">
        <v>469</v>
      </c>
      <c r="C719" s="22" t="s">
        <v>2347</v>
      </c>
      <c r="D719" s="22" t="s">
        <v>1709</v>
      </c>
      <c r="E719" s="71">
        <v>42341</v>
      </c>
      <c r="F719" s="71"/>
      <c r="H719" s="22">
        <v>34.353600100000001</v>
      </c>
      <c r="I719" s="22">
        <v>-106.7358904</v>
      </c>
      <c r="J719" s="22" t="s">
        <v>873</v>
      </c>
      <c r="K719" s="22" t="s">
        <v>880</v>
      </c>
      <c r="L719" s="22" t="s">
        <v>878</v>
      </c>
      <c r="M719" s="22" t="s">
        <v>674</v>
      </c>
      <c r="Q719" s="22" t="s">
        <v>819</v>
      </c>
      <c r="W719" s="34">
        <v>75.2</v>
      </c>
      <c r="X719" s="34">
        <v>0.15</v>
      </c>
      <c r="Y719" s="34">
        <v>13.05</v>
      </c>
      <c r="Z719" s="34">
        <v>1.32</v>
      </c>
      <c r="AA719" s="34">
        <v>0.02</v>
      </c>
      <c r="AB719" s="34">
        <v>0.45</v>
      </c>
      <c r="AC719" s="34">
        <v>0.25</v>
      </c>
      <c r="AD719" s="34">
        <v>2.93</v>
      </c>
      <c r="AE719" s="34">
        <v>5.58</v>
      </c>
      <c r="AF719" s="34">
        <v>0.09</v>
      </c>
      <c r="AG719" s="34">
        <v>0.76</v>
      </c>
      <c r="AI719" s="34" t="s">
        <v>120</v>
      </c>
      <c r="AM719" s="34">
        <v>0.02</v>
      </c>
      <c r="AO719" s="34">
        <f t="shared" si="58"/>
        <v>99.820000000000007</v>
      </c>
      <c r="AV719" s="34" t="s">
        <v>82</v>
      </c>
      <c r="AW719" s="34">
        <v>1.1000000000000001</v>
      </c>
      <c r="AY719" s="34">
        <v>310</v>
      </c>
      <c r="BA719" s="34">
        <v>0.25</v>
      </c>
      <c r="BC719" s="34" t="s">
        <v>82</v>
      </c>
      <c r="BD719" s="34">
        <v>15</v>
      </c>
      <c r="BE719" s="34">
        <v>10</v>
      </c>
      <c r="BF719" s="34">
        <v>7.71</v>
      </c>
      <c r="BG719" s="34">
        <v>16</v>
      </c>
      <c r="BH719" s="34">
        <v>16.100000000000001</v>
      </c>
      <c r="BJ719" s="34">
        <v>3.7</v>
      </c>
      <c r="BK719" s="34">
        <v>8.1000000000000003E-2</v>
      </c>
      <c r="BM719" s="34">
        <v>10</v>
      </c>
      <c r="BN719" s="34" t="s">
        <v>121</v>
      </c>
      <c r="BO719" s="34">
        <v>20.9</v>
      </c>
      <c r="BP719" s="34">
        <v>4</v>
      </c>
      <c r="BQ719" s="34">
        <v>19</v>
      </c>
      <c r="BR719" s="34">
        <v>283</v>
      </c>
      <c r="BU719" s="34">
        <v>5</v>
      </c>
      <c r="BV719" s="34">
        <v>0.4</v>
      </c>
      <c r="BW719" s="34">
        <v>2</v>
      </c>
      <c r="BX719" s="34">
        <v>41.4</v>
      </c>
      <c r="BY719" s="34">
        <v>3.8</v>
      </c>
      <c r="BZ719" s="34">
        <v>0.01</v>
      </c>
      <c r="CA719" s="34">
        <v>23.9</v>
      </c>
      <c r="CB719" s="34">
        <v>0.06</v>
      </c>
      <c r="CC719" s="34">
        <v>2.2599999999999998</v>
      </c>
      <c r="CD719" s="34">
        <v>14</v>
      </c>
      <c r="CE719" s="34">
        <v>84</v>
      </c>
      <c r="CF719" s="34">
        <v>25.6</v>
      </c>
      <c r="CG719" s="34">
        <v>109</v>
      </c>
      <c r="CH719" s="34">
        <v>18</v>
      </c>
      <c r="CI719" s="34">
        <v>17.600000000000001</v>
      </c>
      <c r="CJ719" s="34">
        <v>46.1</v>
      </c>
      <c r="CK719" s="34">
        <v>4.5199999999999996</v>
      </c>
      <c r="CL719" s="34">
        <v>16.7</v>
      </c>
      <c r="CM719" s="34">
        <v>4.24</v>
      </c>
      <c r="CN719" s="34">
        <v>0.45</v>
      </c>
      <c r="CO719" s="34">
        <v>3.59</v>
      </c>
      <c r="CP719" s="34">
        <v>0.63</v>
      </c>
      <c r="CQ719" s="34">
        <v>4.07</v>
      </c>
      <c r="CR719" s="34">
        <v>0.92</v>
      </c>
      <c r="CS719" s="34">
        <v>2.79</v>
      </c>
      <c r="CT719" s="34">
        <v>0.39</v>
      </c>
      <c r="CU719" s="34">
        <v>3.09</v>
      </c>
      <c r="CV719" s="34">
        <v>0.45</v>
      </c>
      <c r="CW719" s="34">
        <f t="shared" si="59"/>
        <v>105.54000000000002</v>
      </c>
    </row>
    <row r="720" spans="1:101" x14ac:dyDescent="0.35">
      <c r="A720" s="22" t="s">
        <v>3532</v>
      </c>
      <c r="B720" s="22" t="s">
        <v>469</v>
      </c>
      <c r="C720" s="22" t="s">
        <v>2347</v>
      </c>
      <c r="D720" s="22" t="s">
        <v>1709</v>
      </c>
      <c r="E720" s="71">
        <v>42341</v>
      </c>
      <c r="F720" s="71"/>
      <c r="H720" s="22">
        <v>34.353817999999997</v>
      </c>
      <c r="I720" s="22">
        <v>-106.7357861</v>
      </c>
      <c r="J720" s="22" t="s">
        <v>873</v>
      </c>
      <c r="K720" s="22" t="s">
        <v>880</v>
      </c>
      <c r="L720" s="22" t="s">
        <v>878</v>
      </c>
      <c r="M720" s="22" t="s">
        <v>674</v>
      </c>
      <c r="Q720" s="22" t="s">
        <v>819</v>
      </c>
      <c r="W720" s="34">
        <v>73.7</v>
      </c>
      <c r="X720" s="34">
        <v>0.04</v>
      </c>
      <c r="Y720" s="34">
        <v>14.65</v>
      </c>
      <c r="Z720" s="34">
        <v>0.91</v>
      </c>
      <c r="AA720" s="34">
        <v>0.02</v>
      </c>
      <c r="AB720" s="34">
        <v>0.1</v>
      </c>
      <c r="AC720" s="34">
        <v>0.68</v>
      </c>
      <c r="AD720" s="34">
        <v>4.4800000000000004</v>
      </c>
      <c r="AE720" s="34">
        <v>3.62</v>
      </c>
      <c r="AF720" s="34">
        <v>0.06</v>
      </c>
      <c r="AG720" s="34">
        <v>0.57999999999999996</v>
      </c>
      <c r="AI720" s="34" t="s">
        <v>120</v>
      </c>
      <c r="AM720" s="34">
        <v>0.01</v>
      </c>
      <c r="AO720" s="34">
        <f t="shared" si="58"/>
        <v>98.850000000000023</v>
      </c>
      <c r="AV720" s="34" t="s">
        <v>82</v>
      </c>
      <c r="AW720" s="34">
        <v>0.3</v>
      </c>
      <c r="AY720" s="34">
        <v>13.6</v>
      </c>
      <c r="BA720" s="34">
        <v>0.52</v>
      </c>
      <c r="BC720" s="34" t="s">
        <v>82</v>
      </c>
      <c r="BD720" s="34">
        <v>15</v>
      </c>
      <c r="BE720" s="34" t="s">
        <v>84</v>
      </c>
      <c r="BF720" s="34">
        <v>15.55</v>
      </c>
      <c r="BG720" s="34">
        <v>5</v>
      </c>
      <c r="BH720" s="34">
        <v>26.1</v>
      </c>
      <c r="BJ720" s="34">
        <v>1.4</v>
      </c>
      <c r="BK720" s="34">
        <v>6.3E-2</v>
      </c>
      <c r="BM720" s="34">
        <v>50</v>
      </c>
      <c r="BN720" s="34" t="s">
        <v>121</v>
      </c>
      <c r="BO720" s="34">
        <v>45.3</v>
      </c>
      <c r="BP720" s="34" t="s">
        <v>121</v>
      </c>
      <c r="BQ720" s="34">
        <v>20</v>
      </c>
      <c r="BR720" s="34">
        <v>306</v>
      </c>
      <c r="BU720" s="34">
        <v>9</v>
      </c>
      <c r="BV720" s="34">
        <v>0.4</v>
      </c>
      <c r="BW720" s="34">
        <v>4</v>
      </c>
      <c r="BX720" s="34">
        <v>12.6</v>
      </c>
      <c r="BY720" s="34">
        <v>8</v>
      </c>
      <c r="BZ720" s="34">
        <v>0.01</v>
      </c>
      <c r="CA720" s="34">
        <v>8.73</v>
      </c>
      <c r="CB720" s="34">
        <v>0.09</v>
      </c>
      <c r="CC720" s="34">
        <v>4.22</v>
      </c>
      <c r="CD720" s="34" t="s">
        <v>83</v>
      </c>
      <c r="CE720" s="34">
        <v>94</v>
      </c>
      <c r="CF720" s="34">
        <v>20.100000000000001</v>
      </c>
      <c r="CG720" s="34">
        <v>15</v>
      </c>
      <c r="CH720" s="34">
        <v>12</v>
      </c>
      <c r="CI720" s="34">
        <v>5.7</v>
      </c>
      <c r="CJ720" s="34">
        <v>12.5</v>
      </c>
      <c r="CK720" s="34">
        <v>1.59</v>
      </c>
      <c r="CL720" s="34">
        <v>6.2</v>
      </c>
      <c r="CM720" s="34">
        <v>2.48</v>
      </c>
      <c r="CN720" s="34">
        <v>0.2</v>
      </c>
      <c r="CO720" s="34">
        <v>2.34</v>
      </c>
      <c r="CP720" s="34">
        <v>0.56999999999999995</v>
      </c>
      <c r="CQ720" s="34">
        <v>3.43</v>
      </c>
      <c r="CR720" s="34">
        <v>0.67</v>
      </c>
      <c r="CS720" s="34">
        <v>2.2999999999999998</v>
      </c>
      <c r="CT720" s="34">
        <v>0.37</v>
      </c>
      <c r="CU720" s="34">
        <v>3.59</v>
      </c>
      <c r="CV720" s="34">
        <v>0.48</v>
      </c>
      <c r="CW720" s="34">
        <f t="shared" si="59"/>
        <v>42.419999999999995</v>
      </c>
    </row>
    <row r="721" spans="1:101" x14ac:dyDescent="0.35">
      <c r="A721" s="22" t="s">
        <v>770</v>
      </c>
      <c r="B721" s="22" t="s">
        <v>469</v>
      </c>
      <c r="C721" s="22" t="s">
        <v>2347</v>
      </c>
      <c r="D721" s="22" t="s">
        <v>1709</v>
      </c>
      <c r="E721" s="71">
        <v>42300</v>
      </c>
      <c r="F721" s="71">
        <v>42327</v>
      </c>
      <c r="G721" s="22" t="s">
        <v>1536</v>
      </c>
      <c r="H721" s="22">
        <v>34.359555399999998</v>
      </c>
      <c r="I721" s="22">
        <v>-106.7375136</v>
      </c>
      <c r="J721" s="22" t="s">
        <v>873</v>
      </c>
      <c r="K721" s="22" t="s">
        <v>880</v>
      </c>
      <c r="L721" s="22" t="s">
        <v>878</v>
      </c>
      <c r="M721" s="22" t="s">
        <v>674</v>
      </c>
      <c r="Q721" s="22" t="s">
        <v>819</v>
      </c>
      <c r="W721" s="34">
        <v>73.349999999999994</v>
      </c>
      <c r="X721" s="34">
        <v>0.2</v>
      </c>
      <c r="Y721" s="34">
        <v>14.17</v>
      </c>
      <c r="Z721" s="34">
        <v>1.7</v>
      </c>
      <c r="AA721" s="34">
        <v>0.05</v>
      </c>
      <c r="AB721" s="34">
        <v>0.45</v>
      </c>
      <c r="AC721" s="34">
        <v>0.74</v>
      </c>
      <c r="AD721" s="34">
        <v>3.2</v>
      </c>
      <c r="AE721" s="34">
        <v>5.04</v>
      </c>
      <c r="AF721" s="34">
        <v>0.11</v>
      </c>
      <c r="AG721" s="34">
        <v>0.77</v>
      </c>
      <c r="AI721" s="34" t="s">
        <v>120</v>
      </c>
      <c r="AM721" s="34">
        <v>0.02</v>
      </c>
      <c r="AO721" s="34">
        <f t="shared" si="58"/>
        <v>99.8</v>
      </c>
      <c r="AU721" s="34" t="s">
        <v>134</v>
      </c>
      <c r="AV721" s="34" t="s">
        <v>82</v>
      </c>
      <c r="AW721" s="34">
        <v>0.6</v>
      </c>
      <c r="AY721" s="34">
        <v>475</v>
      </c>
      <c r="BA721" s="34">
        <v>4.8499999999999996</v>
      </c>
      <c r="BC721" s="34" t="s">
        <v>82</v>
      </c>
      <c r="BD721" s="34">
        <v>3</v>
      </c>
      <c r="BE721" s="34">
        <v>10</v>
      </c>
      <c r="BF721" s="34">
        <v>13.8</v>
      </c>
      <c r="BG721" s="34">
        <v>33</v>
      </c>
      <c r="BH721" s="34">
        <v>20.6</v>
      </c>
      <c r="BI721" s="34" t="s">
        <v>83</v>
      </c>
      <c r="BJ721" s="34">
        <v>4.5999999999999996</v>
      </c>
      <c r="BK721" s="34">
        <v>1.2E-2</v>
      </c>
      <c r="BL721" s="34">
        <v>0.01</v>
      </c>
      <c r="BM721" s="34">
        <v>20</v>
      </c>
      <c r="BN721" s="34" t="s">
        <v>121</v>
      </c>
      <c r="BO721" s="34">
        <v>29.5</v>
      </c>
      <c r="BP721" s="34">
        <v>4</v>
      </c>
      <c r="BQ721" s="34">
        <v>28</v>
      </c>
      <c r="BR721" s="34">
        <v>356</v>
      </c>
      <c r="BS721" s="34" t="s">
        <v>134</v>
      </c>
      <c r="BU721" s="34">
        <v>1</v>
      </c>
      <c r="BV721" s="34">
        <v>0.6</v>
      </c>
      <c r="BW721" s="34">
        <v>3</v>
      </c>
      <c r="BX721" s="34">
        <v>79.599999999999994</v>
      </c>
      <c r="BY721" s="34">
        <v>3</v>
      </c>
      <c r="BZ721" s="34">
        <v>0.1</v>
      </c>
      <c r="CA721" s="34">
        <v>18.45</v>
      </c>
      <c r="CB721" s="34">
        <v>7.0000000000000007E-2</v>
      </c>
      <c r="CC721" s="34">
        <v>3.1</v>
      </c>
      <c r="CD721" s="34">
        <v>19</v>
      </c>
      <c r="CE721" s="34">
        <v>2</v>
      </c>
      <c r="CF721" s="34">
        <v>22.9</v>
      </c>
      <c r="CG721" s="34">
        <v>159</v>
      </c>
      <c r="CH721" s="34">
        <v>34</v>
      </c>
      <c r="CI721" s="34">
        <v>32.5</v>
      </c>
      <c r="CJ721" s="34">
        <v>65.900000000000006</v>
      </c>
      <c r="CK721" s="34">
        <v>7.5</v>
      </c>
      <c r="CL721" s="34">
        <v>27.3</v>
      </c>
      <c r="CM721" s="34">
        <v>5.62</v>
      </c>
      <c r="CN721" s="34">
        <v>0.67</v>
      </c>
      <c r="CO721" s="34">
        <v>4.53</v>
      </c>
      <c r="CP721" s="34">
        <v>0.73</v>
      </c>
      <c r="CQ721" s="34">
        <v>3.97</v>
      </c>
      <c r="CR721" s="34">
        <v>0.81</v>
      </c>
      <c r="CS721" s="34">
        <v>2.27</v>
      </c>
      <c r="CT721" s="34">
        <v>0.33</v>
      </c>
      <c r="CU721" s="34">
        <v>2.4</v>
      </c>
      <c r="CV721" s="34">
        <v>0.38</v>
      </c>
      <c r="CW721" s="34">
        <f t="shared" si="59"/>
        <v>154.91000000000003</v>
      </c>
    </row>
    <row r="722" spans="1:101" x14ac:dyDescent="0.35">
      <c r="A722" s="22" t="s">
        <v>771</v>
      </c>
      <c r="B722" s="22" t="s">
        <v>469</v>
      </c>
      <c r="C722" s="22" t="s">
        <v>2347</v>
      </c>
      <c r="D722" s="22" t="s">
        <v>1709</v>
      </c>
      <c r="E722" s="71">
        <v>42300</v>
      </c>
      <c r="F722" s="71">
        <v>42327</v>
      </c>
      <c r="G722" s="22" t="s">
        <v>1536</v>
      </c>
      <c r="H722" s="22">
        <v>34.359555399999998</v>
      </c>
      <c r="I722" s="22">
        <v>-106.7375136</v>
      </c>
      <c r="J722" s="22" t="s">
        <v>873</v>
      </c>
      <c r="K722" s="22" t="s">
        <v>880</v>
      </c>
      <c r="L722" s="22" t="s">
        <v>878</v>
      </c>
      <c r="M722" s="22" t="s">
        <v>674</v>
      </c>
      <c r="Q722" s="22" t="s">
        <v>819</v>
      </c>
      <c r="W722" s="34">
        <v>73.2</v>
      </c>
      <c r="X722" s="34">
        <v>0.2</v>
      </c>
      <c r="Y722" s="34">
        <v>13.96</v>
      </c>
      <c r="Z722" s="34">
        <v>1.52</v>
      </c>
      <c r="AA722" s="34">
        <v>0.02</v>
      </c>
      <c r="AB722" s="34">
        <v>0.61</v>
      </c>
      <c r="AC722" s="34">
        <v>0.25</v>
      </c>
      <c r="AD722" s="34">
        <v>3.63</v>
      </c>
      <c r="AE722" s="34">
        <v>5.77</v>
      </c>
      <c r="AF722" s="34">
        <v>0.1</v>
      </c>
      <c r="AG722" s="34">
        <v>0.66</v>
      </c>
      <c r="AI722" s="34" t="s">
        <v>120</v>
      </c>
      <c r="AM722" s="34">
        <v>0.02</v>
      </c>
      <c r="AO722" s="34">
        <f t="shared" si="58"/>
        <v>99.939999999999984</v>
      </c>
      <c r="AU722" s="34" t="s">
        <v>134</v>
      </c>
      <c r="AV722" s="34" t="s">
        <v>82</v>
      </c>
      <c r="AW722" s="34">
        <v>0.7</v>
      </c>
      <c r="AY722" s="34">
        <v>557</v>
      </c>
      <c r="BA722" s="34">
        <v>0.17</v>
      </c>
      <c r="BC722" s="34" t="s">
        <v>82</v>
      </c>
      <c r="BD722" s="34">
        <v>2</v>
      </c>
      <c r="BE722" s="34">
        <v>20</v>
      </c>
      <c r="BF722" s="34">
        <v>7.01</v>
      </c>
      <c r="BG722" s="34">
        <v>4</v>
      </c>
      <c r="BH722" s="34">
        <v>15.9</v>
      </c>
      <c r="BI722" s="34" t="s">
        <v>83</v>
      </c>
      <c r="BJ722" s="34">
        <v>4.4000000000000004</v>
      </c>
      <c r="BK722" s="34">
        <v>1.4999999999999999E-2</v>
      </c>
      <c r="BL722" s="34">
        <v>6.0000000000000001E-3</v>
      </c>
      <c r="BM722" s="34">
        <v>10</v>
      </c>
      <c r="BN722" s="34" t="s">
        <v>121</v>
      </c>
      <c r="BO722" s="34">
        <v>26.8</v>
      </c>
      <c r="BP722" s="34">
        <v>6</v>
      </c>
      <c r="BQ722" s="34">
        <v>20</v>
      </c>
      <c r="BR722" s="34">
        <v>307</v>
      </c>
      <c r="BS722" s="34" t="s">
        <v>134</v>
      </c>
      <c r="BU722" s="34">
        <v>0.9</v>
      </c>
      <c r="BV722" s="34">
        <v>0.4</v>
      </c>
      <c r="BW722" s="34">
        <v>2</v>
      </c>
      <c r="BX722" s="34">
        <v>53.7</v>
      </c>
      <c r="BY722" s="34">
        <v>3.3</v>
      </c>
      <c r="BZ722" s="34">
        <v>0.01</v>
      </c>
      <c r="CA722" s="34">
        <v>19.649999999999999</v>
      </c>
      <c r="CB722" s="34">
        <v>0.03</v>
      </c>
      <c r="CC722" s="34">
        <v>1.95</v>
      </c>
      <c r="CD722" s="34">
        <v>16</v>
      </c>
      <c r="CE722" s="34">
        <v>2</v>
      </c>
      <c r="CF722" s="34">
        <v>16.2</v>
      </c>
      <c r="CG722" s="34">
        <v>139</v>
      </c>
      <c r="CH722" s="34">
        <v>15</v>
      </c>
      <c r="CI722" s="34">
        <v>23.9</v>
      </c>
      <c r="CJ722" s="34">
        <v>56.8</v>
      </c>
      <c r="CK722" s="34">
        <v>6.02</v>
      </c>
      <c r="CL722" s="34">
        <v>21.3</v>
      </c>
      <c r="CM722" s="34">
        <v>4.97</v>
      </c>
      <c r="CN722" s="34">
        <v>0.56999999999999995</v>
      </c>
      <c r="CO722" s="34">
        <v>3.58</v>
      </c>
      <c r="CP722" s="34">
        <v>0.56999999999999995</v>
      </c>
      <c r="CQ722" s="34">
        <v>2.91</v>
      </c>
      <c r="CR722" s="34">
        <v>0.6</v>
      </c>
      <c r="CS722" s="34">
        <v>1.7</v>
      </c>
      <c r="CT722" s="34">
        <v>0.26</v>
      </c>
      <c r="CU722" s="34">
        <v>2.12</v>
      </c>
      <c r="CV722" s="34">
        <v>0.33</v>
      </c>
      <c r="CW722" s="34">
        <f t="shared" si="59"/>
        <v>125.62999999999997</v>
      </c>
    </row>
    <row r="723" spans="1:101" x14ac:dyDescent="0.35">
      <c r="A723" s="22" t="s">
        <v>772</v>
      </c>
      <c r="B723" s="22" t="s">
        <v>469</v>
      </c>
      <c r="C723" s="22" t="s">
        <v>2347</v>
      </c>
      <c r="D723" s="22" t="s">
        <v>1709</v>
      </c>
      <c r="F723" s="71"/>
      <c r="G723" s="22" t="s">
        <v>914</v>
      </c>
      <c r="J723" s="22" t="s">
        <v>873</v>
      </c>
      <c r="K723" s="22" t="s">
        <v>880</v>
      </c>
      <c r="L723" s="22" t="s">
        <v>878</v>
      </c>
      <c r="M723" s="22" t="s">
        <v>674</v>
      </c>
      <c r="Q723" s="22" t="s">
        <v>819</v>
      </c>
      <c r="W723" s="34">
        <v>68.5</v>
      </c>
      <c r="X723" s="34">
        <v>0.39</v>
      </c>
      <c r="Y723" s="34">
        <v>15.4</v>
      </c>
      <c r="Z723" s="34">
        <v>2.92</v>
      </c>
      <c r="AB723" s="34">
        <v>1.6</v>
      </c>
      <c r="AC723" s="34">
        <v>2.58</v>
      </c>
      <c r="AD723" s="34">
        <v>4</v>
      </c>
      <c r="AE723" s="34">
        <v>4.1900000000000004</v>
      </c>
      <c r="AO723" s="34">
        <f t="shared" si="58"/>
        <v>99.58</v>
      </c>
      <c r="AY723" s="34">
        <v>597</v>
      </c>
      <c r="BE723" s="34">
        <v>22</v>
      </c>
      <c r="BF723" s="34">
        <v>8.8000000000000007</v>
      </c>
      <c r="BR723" s="34">
        <v>191</v>
      </c>
      <c r="BX723" s="34">
        <v>342</v>
      </c>
      <c r="CG723" s="34">
        <v>131</v>
      </c>
      <c r="CI723" s="34">
        <v>44</v>
      </c>
      <c r="CJ723" s="34">
        <v>98</v>
      </c>
      <c r="CM723" s="34">
        <v>6.7</v>
      </c>
      <c r="CN723" s="34">
        <v>0.78</v>
      </c>
      <c r="CP723" s="34">
        <v>0.68</v>
      </c>
      <c r="CU723" s="34">
        <v>1.6</v>
      </c>
      <c r="CV723" s="34">
        <v>0.28999999999999998</v>
      </c>
      <c r="CW723" s="34">
        <f t="shared" si="59"/>
        <v>152.04999999999998</v>
      </c>
    </row>
    <row r="724" spans="1:101" x14ac:dyDescent="0.35">
      <c r="A724" s="22" t="s">
        <v>773</v>
      </c>
      <c r="B724" s="22" t="s">
        <v>469</v>
      </c>
      <c r="C724" s="22" t="s">
        <v>2347</v>
      </c>
      <c r="D724" s="22" t="s">
        <v>1709</v>
      </c>
      <c r="F724" s="71"/>
      <c r="G724" s="22" t="s">
        <v>914</v>
      </c>
      <c r="J724" s="22" t="s">
        <v>873</v>
      </c>
      <c r="K724" s="22" t="s">
        <v>880</v>
      </c>
      <c r="L724" s="22" t="s">
        <v>878</v>
      </c>
      <c r="M724" s="22" t="s">
        <v>674</v>
      </c>
      <c r="Q724" s="22" t="s">
        <v>819</v>
      </c>
      <c r="W724" s="34">
        <v>74.900000000000006</v>
      </c>
      <c r="X724" s="34">
        <v>0.24</v>
      </c>
      <c r="Y724" s="34">
        <v>12</v>
      </c>
      <c r="Z724" s="34">
        <v>2.75</v>
      </c>
      <c r="AB724" s="34">
        <v>0.08</v>
      </c>
      <c r="AC724" s="34">
        <v>0.84</v>
      </c>
      <c r="AD724" s="34">
        <v>4.37</v>
      </c>
      <c r="AE724" s="34">
        <v>4.2699999999999996</v>
      </c>
      <c r="AO724" s="34">
        <f t="shared" si="58"/>
        <v>99.45</v>
      </c>
      <c r="AY724" s="34">
        <v>1035</v>
      </c>
      <c r="BE724" s="34">
        <v>2</v>
      </c>
      <c r="BF724" s="34">
        <v>2.6</v>
      </c>
      <c r="BR724" s="34">
        <v>135</v>
      </c>
      <c r="BX724" s="34">
        <v>63</v>
      </c>
      <c r="CI724" s="34">
        <v>70</v>
      </c>
      <c r="CJ724" s="34">
        <v>170</v>
      </c>
      <c r="CM724" s="34">
        <v>21</v>
      </c>
      <c r="CN724" s="34">
        <v>3.1</v>
      </c>
      <c r="CP724" s="34">
        <v>4</v>
      </c>
      <c r="CU724" s="34">
        <v>12</v>
      </c>
      <c r="CV724" s="34">
        <v>1.9</v>
      </c>
      <c r="CW724" s="34">
        <f t="shared" si="59"/>
        <v>282</v>
      </c>
    </row>
    <row r="725" spans="1:101" x14ac:dyDescent="0.35">
      <c r="A725" s="22" t="s">
        <v>774</v>
      </c>
      <c r="B725" s="22" t="s">
        <v>469</v>
      </c>
      <c r="C725" s="22" t="s">
        <v>2347</v>
      </c>
      <c r="D725" s="22" t="s">
        <v>1709</v>
      </c>
      <c r="F725" s="71"/>
      <c r="G725" s="22" t="s">
        <v>914</v>
      </c>
      <c r="J725" s="22" t="s">
        <v>873</v>
      </c>
      <c r="K725" s="22" t="s">
        <v>880</v>
      </c>
      <c r="L725" s="22" t="s">
        <v>878</v>
      </c>
      <c r="M725" s="22" t="s">
        <v>674</v>
      </c>
      <c r="Q725" s="22" t="s">
        <v>819</v>
      </c>
      <c r="W725" s="34">
        <v>75.099999999999994</v>
      </c>
      <c r="X725" s="34">
        <v>0.22</v>
      </c>
      <c r="Y725" s="34">
        <v>13.4</v>
      </c>
      <c r="Z725" s="34">
        <v>1.2</v>
      </c>
      <c r="AB725" s="34">
        <v>7.0000000000000007E-2</v>
      </c>
      <c r="AC725" s="34">
        <v>0.64</v>
      </c>
      <c r="AD725" s="34">
        <v>4.1900000000000004</v>
      </c>
      <c r="AE725" s="34">
        <v>4.72</v>
      </c>
      <c r="AO725" s="34">
        <f t="shared" si="58"/>
        <v>99.539999999999992</v>
      </c>
      <c r="AY725" s="34">
        <v>631</v>
      </c>
      <c r="BE725" s="34">
        <v>4</v>
      </c>
      <c r="BF725" s="34">
        <v>3</v>
      </c>
      <c r="BR725" s="34">
        <v>223</v>
      </c>
      <c r="BX725" s="34">
        <v>24</v>
      </c>
      <c r="CI725" s="34">
        <v>52</v>
      </c>
      <c r="CJ725" s="34">
        <v>141</v>
      </c>
      <c r="CM725" s="34">
        <v>18</v>
      </c>
      <c r="CN725" s="34">
        <v>2.4</v>
      </c>
      <c r="CP725" s="34">
        <v>2.8</v>
      </c>
      <c r="CU725" s="34">
        <v>11</v>
      </c>
      <c r="CV725" s="34">
        <v>1.8</v>
      </c>
      <c r="CW725" s="34">
        <f t="shared" si="59"/>
        <v>229.00000000000003</v>
      </c>
    </row>
    <row r="726" spans="1:101" x14ac:dyDescent="0.35">
      <c r="A726" s="61" t="s">
        <v>775</v>
      </c>
      <c r="B726" s="22" t="s">
        <v>469</v>
      </c>
      <c r="C726" s="22" t="s">
        <v>2886</v>
      </c>
      <c r="D726" s="22" t="s">
        <v>2745</v>
      </c>
      <c r="F726" s="71"/>
      <c r="H726" s="22">
        <v>35.106279999999998</v>
      </c>
      <c r="I726" s="22">
        <v>-108.07129500000001</v>
      </c>
      <c r="J726" s="22" t="s">
        <v>873</v>
      </c>
      <c r="K726" s="22" t="s">
        <v>883</v>
      </c>
      <c r="L726" s="22" t="s">
        <v>878</v>
      </c>
      <c r="M726" s="61" t="s">
        <v>469</v>
      </c>
      <c r="N726" s="61"/>
      <c r="O726" s="61"/>
      <c r="P726" s="61"/>
      <c r="Q726" s="22" t="s">
        <v>819</v>
      </c>
      <c r="W726" s="34">
        <v>60.04</v>
      </c>
      <c r="X726" s="34">
        <v>0.32</v>
      </c>
      <c r="Y726" s="34">
        <v>20.190000000000001</v>
      </c>
      <c r="Z726" s="34">
        <v>1.98</v>
      </c>
      <c r="AA726" s="34">
        <v>1.4999999999999999E-2</v>
      </c>
      <c r="AB726" s="34">
        <v>1.08</v>
      </c>
      <c r="AC726" s="34">
        <v>0.16</v>
      </c>
      <c r="AD726" s="34">
        <v>0.11</v>
      </c>
      <c r="AE726" s="34">
        <v>14.62</v>
      </c>
      <c r="AF726" s="34">
        <v>7.0000000000000007E-2</v>
      </c>
      <c r="AG726" s="34">
        <v>1.61</v>
      </c>
      <c r="AO726" s="34">
        <f t="shared" ref="AO726:AO757" si="60">SUM(W726:AN726)</f>
        <v>100.19499999999999</v>
      </c>
      <c r="AV726" s="34">
        <v>0.7</v>
      </c>
      <c r="AW726" s="34" t="s">
        <v>412</v>
      </c>
      <c r="AY726" s="34">
        <v>1520</v>
      </c>
      <c r="BA726" s="34" t="s">
        <v>413</v>
      </c>
      <c r="BD726" s="34">
        <v>27</v>
      </c>
      <c r="BE726" s="34" t="s">
        <v>411</v>
      </c>
      <c r="BF726" s="34">
        <v>2.2999999999999998</v>
      </c>
      <c r="BG726" s="34" t="s">
        <v>471</v>
      </c>
      <c r="BH726" s="34">
        <v>18</v>
      </c>
      <c r="BI726" s="34">
        <v>2</v>
      </c>
      <c r="BJ726" s="34">
        <v>2.5</v>
      </c>
      <c r="BN726" s="34" t="s">
        <v>416</v>
      </c>
      <c r="BO726" s="34">
        <v>7</v>
      </c>
      <c r="BP726" s="34" t="s">
        <v>411</v>
      </c>
      <c r="BQ726" s="34">
        <v>6</v>
      </c>
      <c r="BR726" s="34">
        <v>282</v>
      </c>
      <c r="BT726" s="34">
        <v>1</v>
      </c>
      <c r="BW726" s="34" t="s">
        <v>420</v>
      </c>
      <c r="BX726" s="34">
        <v>42</v>
      </c>
      <c r="BY726" s="34">
        <v>0.8</v>
      </c>
      <c r="CA726" s="34">
        <v>7.4</v>
      </c>
      <c r="CB726" s="34">
        <v>2.4</v>
      </c>
      <c r="CC726" s="34">
        <v>1.7</v>
      </c>
      <c r="CD726" s="34">
        <v>52</v>
      </c>
      <c r="CF726" s="34">
        <v>16</v>
      </c>
      <c r="CG726" s="34">
        <v>88</v>
      </c>
      <c r="CH726" s="34">
        <v>40</v>
      </c>
      <c r="CI726" s="34">
        <v>3.9</v>
      </c>
      <c r="CJ726" s="34">
        <v>8.3000000000000007</v>
      </c>
      <c r="CK726" s="34">
        <v>1.1100000000000001</v>
      </c>
      <c r="CL726" s="34">
        <v>4.7</v>
      </c>
      <c r="CM726" s="34">
        <v>1.5</v>
      </c>
      <c r="CN726" s="34">
        <v>0.35</v>
      </c>
      <c r="CO726" s="34">
        <v>1.9</v>
      </c>
      <c r="CP726" s="34">
        <v>0.4</v>
      </c>
      <c r="CQ726" s="34">
        <v>2.8</v>
      </c>
      <c r="CR726" s="34">
        <v>0.6</v>
      </c>
      <c r="CS726" s="34">
        <v>1.9</v>
      </c>
      <c r="CT726" s="34">
        <v>0.32</v>
      </c>
      <c r="CU726" s="34">
        <v>2.4</v>
      </c>
      <c r="CV726" s="34">
        <v>0.4</v>
      </c>
      <c r="CW726" s="34">
        <f t="shared" ref="CW726:CW737" si="61">SUM(CI726:CV726)</f>
        <v>30.58</v>
      </c>
    </row>
    <row r="727" spans="1:101" x14ac:dyDescent="0.35">
      <c r="A727" s="61" t="s">
        <v>776</v>
      </c>
      <c r="B727" s="22" t="s">
        <v>469</v>
      </c>
      <c r="C727" s="22" t="s">
        <v>2886</v>
      </c>
      <c r="D727" s="22" t="s">
        <v>2745</v>
      </c>
      <c r="F727" s="71"/>
      <c r="H727" s="22">
        <v>35.106445999999998</v>
      </c>
      <c r="I727" s="22">
        <v>-108.071432</v>
      </c>
      <c r="J727" s="22" t="s">
        <v>873</v>
      </c>
      <c r="K727" s="22" t="s">
        <v>883</v>
      </c>
      <c r="L727" s="22" t="s">
        <v>878</v>
      </c>
      <c r="M727" s="61" t="s">
        <v>469</v>
      </c>
      <c r="N727" s="61"/>
      <c r="O727" s="61"/>
      <c r="P727" s="61"/>
      <c r="Q727" s="22" t="s">
        <v>819</v>
      </c>
      <c r="W727" s="34">
        <v>60.86</v>
      </c>
      <c r="X727" s="34">
        <v>0.13</v>
      </c>
      <c r="Y727" s="34">
        <v>18.739999999999998</v>
      </c>
      <c r="Z727" s="34">
        <v>3.19</v>
      </c>
      <c r="AA727" s="34">
        <v>6.0000000000000001E-3</v>
      </c>
      <c r="AB727" s="34">
        <v>0.34</v>
      </c>
      <c r="AC727" s="34">
        <v>0.1</v>
      </c>
      <c r="AD727" s="34">
        <v>0.09</v>
      </c>
      <c r="AE727" s="34">
        <v>15.24</v>
      </c>
      <c r="AF727" s="34">
        <v>0.05</v>
      </c>
      <c r="AG727" s="34">
        <v>0.8</v>
      </c>
      <c r="AO727" s="34">
        <f t="shared" si="60"/>
        <v>99.545999999999992</v>
      </c>
      <c r="AV727" s="34">
        <v>0.8</v>
      </c>
      <c r="AW727" s="34" t="s">
        <v>412</v>
      </c>
      <c r="AY727" s="34">
        <v>1490</v>
      </c>
      <c r="BA727" s="34" t="s">
        <v>413</v>
      </c>
      <c r="BD727" s="34">
        <v>27</v>
      </c>
      <c r="BE727" s="34" t="s">
        <v>411</v>
      </c>
      <c r="BF727" s="34">
        <v>1.7</v>
      </c>
      <c r="BG727" s="34" t="s">
        <v>471</v>
      </c>
      <c r="BH727" s="34">
        <v>11</v>
      </c>
      <c r="BI727" s="34">
        <v>2</v>
      </c>
      <c r="BJ727" s="34">
        <v>3</v>
      </c>
      <c r="BN727" s="34" t="s">
        <v>416</v>
      </c>
      <c r="BO727" s="34">
        <v>2</v>
      </c>
      <c r="BP727" s="34" t="s">
        <v>411</v>
      </c>
      <c r="BQ727" s="34" t="s">
        <v>412</v>
      </c>
      <c r="BR727" s="34">
        <v>299</v>
      </c>
      <c r="BT727" s="34">
        <v>1.7</v>
      </c>
      <c r="BW727" s="34" t="s">
        <v>420</v>
      </c>
      <c r="BX727" s="34">
        <v>25</v>
      </c>
      <c r="BY727" s="34">
        <v>0.8</v>
      </c>
      <c r="CA727" s="34">
        <v>5</v>
      </c>
      <c r="CB727" s="34">
        <v>2.8</v>
      </c>
      <c r="CC727" s="34">
        <v>1.6</v>
      </c>
      <c r="CD727" s="34">
        <v>35</v>
      </c>
      <c r="CF727" s="34">
        <v>16</v>
      </c>
      <c r="CG727" s="34">
        <v>107</v>
      </c>
      <c r="CH727" s="34" t="s">
        <v>472</v>
      </c>
      <c r="CI727" s="34">
        <v>2.2999999999999998</v>
      </c>
      <c r="CJ727" s="34">
        <v>6.4</v>
      </c>
      <c r="CK727" s="34">
        <v>0.67</v>
      </c>
      <c r="CL727" s="34">
        <v>3</v>
      </c>
      <c r="CM727" s="34">
        <v>1.1000000000000001</v>
      </c>
      <c r="CN727" s="34">
        <v>0.32</v>
      </c>
      <c r="CO727" s="34">
        <v>1.4</v>
      </c>
      <c r="CP727" s="34">
        <v>0.3</v>
      </c>
      <c r="CQ727" s="34">
        <v>2.4</v>
      </c>
      <c r="CR727" s="34">
        <v>0.5</v>
      </c>
      <c r="CS727" s="34">
        <v>1.9</v>
      </c>
      <c r="CT727" s="34">
        <v>0.32</v>
      </c>
      <c r="CU727" s="34">
        <v>2.2000000000000002</v>
      </c>
      <c r="CV727" s="34">
        <v>0.38</v>
      </c>
      <c r="CW727" s="34">
        <f t="shared" si="61"/>
        <v>23.189999999999998</v>
      </c>
    </row>
    <row r="728" spans="1:101" x14ac:dyDescent="0.35">
      <c r="A728" s="61" t="s">
        <v>777</v>
      </c>
      <c r="B728" s="22" t="s">
        <v>469</v>
      </c>
      <c r="C728" s="22" t="s">
        <v>2886</v>
      </c>
      <c r="D728" s="22" t="s">
        <v>2745</v>
      </c>
      <c r="F728" s="71"/>
      <c r="H728" s="22">
        <v>35.107382000000001</v>
      </c>
      <c r="I728" s="22">
        <v>-108.072495</v>
      </c>
      <c r="J728" s="22" t="s">
        <v>873</v>
      </c>
      <c r="K728" s="22" t="s">
        <v>883</v>
      </c>
      <c r="L728" s="22" t="s">
        <v>878</v>
      </c>
      <c r="M728" s="61" t="s">
        <v>469</v>
      </c>
      <c r="N728" s="61"/>
      <c r="O728" s="61"/>
      <c r="P728" s="61"/>
      <c r="Q728" s="22" t="s">
        <v>819</v>
      </c>
      <c r="W728" s="34">
        <v>59.27</v>
      </c>
      <c r="X728" s="34">
        <v>0.2</v>
      </c>
      <c r="Y728" s="34">
        <v>19.73</v>
      </c>
      <c r="Z728" s="34">
        <v>3.3</v>
      </c>
      <c r="AA728" s="34">
        <v>1.2999999999999999E-2</v>
      </c>
      <c r="AB728" s="34">
        <v>1.02</v>
      </c>
      <c r="AC728" s="34">
        <v>0.12</v>
      </c>
      <c r="AD728" s="34">
        <v>0.09</v>
      </c>
      <c r="AE728" s="34">
        <v>14.47</v>
      </c>
      <c r="AF728" s="34">
        <v>7.0000000000000007E-2</v>
      </c>
      <c r="AG728" s="34">
        <v>1.51</v>
      </c>
      <c r="AO728" s="34">
        <f t="shared" si="60"/>
        <v>99.793000000000006</v>
      </c>
      <c r="AV728" s="34">
        <v>0.5</v>
      </c>
      <c r="AW728" s="34">
        <v>7</v>
      </c>
      <c r="AY728" s="34">
        <v>1400</v>
      </c>
      <c r="BA728" s="34" t="s">
        <v>413</v>
      </c>
      <c r="BD728" s="34">
        <v>20</v>
      </c>
      <c r="BE728" s="34" t="s">
        <v>411</v>
      </c>
      <c r="BF728" s="34">
        <v>2.4</v>
      </c>
      <c r="BG728" s="34" t="s">
        <v>471</v>
      </c>
      <c r="BH728" s="34">
        <v>16</v>
      </c>
      <c r="BI728" s="34">
        <v>2</v>
      </c>
      <c r="BJ728" s="34">
        <v>3.5</v>
      </c>
      <c r="BN728" s="34" t="s">
        <v>416</v>
      </c>
      <c r="BO728" s="34">
        <v>3</v>
      </c>
      <c r="BP728" s="34" t="s">
        <v>411</v>
      </c>
      <c r="BQ728" s="34">
        <v>6</v>
      </c>
      <c r="BR728" s="34">
        <v>216</v>
      </c>
      <c r="BT728" s="34">
        <v>1.5</v>
      </c>
      <c r="BW728" s="34" t="s">
        <v>420</v>
      </c>
      <c r="BX728" s="34">
        <v>36</v>
      </c>
      <c r="BY728" s="34">
        <v>0.7</v>
      </c>
      <c r="CA728" s="34">
        <v>10.199999999999999</v>
      </c>
      <c r="CB728" s="34">
        <v>2</v>
      </c>
      <c r="CC728" s="34">
        <v>1.5</v>
      </c>
      <c r="CD728" s="34">
        <v>36</v>
      </c>
      <c r="CF728" s="34">
        <v>10</v>
      </c>
      <c r="CG728" s="34">
        <v>102</v>
      </c>
      <c r="CH728" s="34">
        <v>40</v>
      </c>
      <c r="CI728" s="34">
        <v>13.5</v>
      </c>
      <c r="CJ728" s="34">
        <v>26.3</v>
      </c>
      <c r="CK728" s="34">
        <v>3.12</v>
      </c>
      <c r="CL728" s="34">
        <v>10.4</v>
      </c>
      <c r="CM728" s="34">
        <v>1.9</v>
      </c>
      <c r="CN728" s="34">
        <v>0.5</v>
      </c>
      <c r="CO728" s="34">
        <v>1.5</v>
      </c>
      <c r="CP728" s="34">
        <v>0.3</v>
      </c>
      <c r="CQ728" s="34">
        <v>1.6</v>
      </c>
      <c r="CR728" s="34">
        <v>0.3</v>
      </c>
      <c r="CS728" s="34">
        <v>1.1000000000000001</v>
      </c>
      <c r="CT728" s="34">
        <v>0.17</v>
      </c>
      <c r="CU728" s="34">
        <v>1.1000000000000001</v>
      </c>
      <c r="CV728" s="34">
        <v>0.19</v>
      </c>
      <c r="CW728" s="34">
        <f t="shared" si="61"/>
        <v>61.97999999999999</v>
      </c>
    </row>
    <row r="729" spans="1:101" x14ac:dyDescent="0.35">
      <c r="A729" s="61" t="s">
        <v>778</v>
      </c>
      <c r="B729" s="22" t="s">
        <v>469</v>
      </c>
      <c r="C729" s="22" t="s">
        <v>2886</v>
      </c>
      <c r="D729" s="22" t="s">
        <v>2745</v>
      </c>
      <c r="F729" s="71"/>
      <c r="H729" s="22">
        <v>35.089618700000003</v>
      </c>
      <c r="I729" s="22">
        <v>-108.0506843</v>
      </c>
      <c r="J729" s="22" t="s">
        <v>873</v>
      </c>
      <c r="K729" s="22" t="s">
        <v>883</v>
      </c>
      <c r="L729" s="22" t="s">
        <v>878</v>
      </c>
      <c r="M729" s="61" t="s">
        <v>469</v>
      </c>
      <c r="N729" s="61"/>
      <c r="O729" s="61"/>
      <c r="P729" s="61"/>
      <c r="Q729" s="22" t="s">
        <v>819</v>
      </c>
      <c r="W729" s="34">
        <v>61.51</v>
      </c>
      <c r="X729" s="34">
        <v>0.39</v>
      </c>
      <c r="Y729" s="34">
        <v>18.54</v>
      </c>
      <c r="Z729" s="34">
        <v>2.83</v>
      </c>
      <c r="AA729" s="34">
        <v>8.0000000000000002E-3</v>
      </c>
      <c r="AB729" s="34">
        <v>0.22</v>
      </c>
      <c r="AC729" s="34">
        <v>0.18</v>
      </c>
      <c r="AD729" s="34">
        <v>0.08</v>
      </c>
      <c r="AE729" s="34">
        <v>15.28</v>
      </c>
      <c r="AF729" s="34">
        <v>0.13</v>
      </c>
      <c r="AG729" s="34">
        <v>0.61</v>
      </c>
      <c r="AO729" s="34">
        <f t="shared" si="60"/>
        <v>99.777999999999992</v>
      </c>
      <c r="AV729" s="34">
        <v>1.5</v>
      </c>
      <c r="AW729" s="34" t="s">
        <v>412</v>
      </c>
      <c r="AY729" s="34">
        <v>1050</v>
      </c>
      <c r="BA729" s="34" t="s">
        <v>413</v>
      </c>
      <c r="BD729" s="34">
        <v>29</v>
      </c>
      <c r="BE729" s="34" t="s">
        <v>411</v>
      </c>
      <c r="BF729" s="34">
        <v>2.2999999999999998</v>
      </c>
      <c r="BG729" s="34" t="s">
        <v>471</v>
      </c>
      <c r="BH729" s="34">
        <v>15</v>
      </c>
      <c r="BI729" s="34">
        <v>2</v>
      </c>
      <c r="BJ729" s="34">
        <v>7.6</v>
      </c>
      <c r="BN729" s="34" t="s">
        <v>416</v>
      </c>
      <c r="BO729" s="34">
        <v>14</v>
      </c>
      <c r="BP729" s="34" t="s">
        <v>411</v>
      </c>
      <c r="BQ729" s="34">
        <v>23</v>
      </c>
      <c r="BR729" s="34">
        <v>329</v>
      </c>
      <c r="BT729" s="34">
        <v>1.4</v>
      </c>
      <c r="BW729" s="34">
        <v>2</v>
      </c>
      <c r="BX729" s="34">
        <v>34</v>
      </c>
      <c r="BY729" s="34">
        <v>1.8</v>
      </c>
      <c r="CA729" s="34">
        <v>15.9</v>
      </c>
      <c r="CB729" s="34">
        <v>3.8</v>
      </c>
      <c r="CC729" s="34">
        <v>3.8</v>
      </c>
      <c r="CD729" s="34">
        <v>34</v>
      </c>
      <c r="CF729" s="34">
        <v>24</v>
      </c>
      <c r="CG729" s="34">
        <v>257</v>
      </c>
      <c r="CH729" s="34" t="s">
        <v>472</v>
      </c>
      <c r="CI729" s="34">
        <v>6.4</v>
      </c>
      <c r="CJ729" s="34">
        <v>17.5</v>
      </c>
      <c r="CK729" s="34">
        <v>1.65</v>
      </c>
      <c r="CL729" s="34">
        <v>6.7</v>
      </c>
      <c r="CM729" s="34">
        <v>1.9</v>
      </c>
      <c r="CN729" s="34">
        <v>0.51</v>
      </c>
      <c r="CO729" s="34">
        <v>2.1</v>
      </c>
      <c r="CP729" s="34">
        <v>0.5</v>
      </c>
      <c r="CQ729" s="34">
        <v>4.0999999999999996</v>
      </c>
      <c r="CR729" s="34">
        <v>0.9</v>
      </c>
      <c r="CS729" s="34">
        <v>3.2</v>
      </c>
      <c r="CT729" s="34">
        <v>0.6</v>
      </c>
      <c r="CU729" s="34">
        <v>4.5999999999999996</v>
      </c>
      <c r="CV729" s="34">
        <v>0.8</v>
      </c>
      <c r="CW729" s="34">
        <f t="shared" si="61"/>
        <v>51.46</v>
      </c>
    </row>
    <row r="730" spans="1:101" x14ac:dyDescent="0.35">
      <c r="A730" s="61" t="s">
        <v>779</v>
      </c>
      <c r="B730" s="22" t="s">
        <v>469</v>
      </c>
      <c r="C730" s="22" t="s">
        <v>2886</v>
      </c>
      <c r="D730" s="22" t="s">
        <v>2745</v>
      </c>
      <c r="F730" s="71"/>
      <c r="H730" s="22">
        <v>35.093753</v>
      </c>
      <c r="I730" s="22">
        <v>-108.05278300000001</v>
      </c>
      <c r="J730" s="22" t="s">
        <v>873</v>
      </c>
      <c r="K730" s="22" t="s">
        <v>883</v>
      </c>
      <c r="L730" s="22" t="s">
        <v>878</v>
      </c>
      <c r="M730" s="61" t="s">
        <v>469</v>
      </c>
      <c r="N730" s="61"/>
      <c r="O730" s="61"/>
      <c r="P730" s="61"/>
      <c r="Q730" s="22" t="s">
        <v>819</v>
      </c>
      <c r="W730" s="34">
        <v>61.03</v>
      </c>
      <c r="X730" s="34">
        <v>0.38</v>
      </c>
      <c r="Y730" s="34">
        <v>19.27</v>
      </c>
      <c r="Z730" s="34">
        <v>2.54</v>
      </c>
      <c r="AA730" s="34">
        <v>1.4E-2</v>
      </c>
      <c r="AB730" s="34">
        <v>0.76</v>
      </c>
      <c r="AC730" s="34">
        <v>0.19</v>
      </c>
      <c r="AD730" s="34">
        <v>0.42</v>
      </c>
      <c r="AE730" s="34">
        <v>14.61</v>
      </c>
      <c r="AF730" s="34">
        <v>0.12</v>
      </c>
      <c r="AG730" s="34">
        <v>1.1000000000000001</v>
      </c>
      <c r="AO730" s="34">
        <f t="shared" si="60"/>
        <v>100.43400000000001</v>
      </c>
      <c r="AV730" s="34">
        <v>0.6</v>
      </c>
      <c r="AW730" s="34" t="s">
        <v>412</v>
      </c>
      <c r="AY730" s="34">
        <v>898</v>
      </c>
      <c r="BA730" s="34" t="s">
        <v>413</v>
      </c>
      <c r="BD730" s="34">
        <v>18</v>
      </c>
      <c r="BE730" s="34">
        <v>20</v>
      </c>
      <c r="BF730" s="34">
        <v>2.8</v>
      </c>
      <c r="BG730" s="34">
        <v>20</v>
      </c>
      <c r="BH730" s="34">
        <v>16</v>
      </c>
      <c r="BI730" s="34">
        <v>2</v>
      </c>
      <c r="BJ730" s="34">
        <v>3.1</v>
      </c>
      <c r="BN730" s="34" t="s">
        <v>416</v>
      </c>
      <c r="BO730" s="34">
        <v>7</v>
      </c>
      <c r="BP730" s="34" t="s">
        <v>411</v>
      </c>
      <c r="BQ730" s="34">
        <v>6</v>
      </c>
      <c r="BR730" s="34">
        <v>312</v>
      </c>
      <c r="BT730" s="34">
        <v>1.5</v>
      </c>
      <c r="BW730" s="34" t="s">
        <v>420</v>
      </c>
      <c r="BX730" s="34">
        <v>17</v>
      </c>
      <c r="BY730" s="34">
        <v>1</v>
      </c>
      <c r="CA730" s="34">
        <v>5.6</v>
      </c>
      <c r="CB730" s="34">
        <v>3.3</v>
      </c>
      <c r="CC730" s="34">
        <v>2</v>
      </c>
      <c r="CD730" s="34">
        <v>34</v>
      </c>
      <c r="CF730" s="34">
        <v>15</v>
      </c>
      <c r="CG730" s="34">
        <v>109</v>
      </c>
      <c r="CH730" s="34" t="s">
        <v>472</v>
      </c>
      <c r="CI730" s="34">
        <v>3.7</v>
      </c>
      <c r="CJ730" s="34">
        <v>8</v>
      </c>
      <c r="CK730" s="34">
        <v>1.18</v>
      </c>
      <c r="CL730" s="34">
        <v>4.9000000000000004</v>
      </c>
      <c r="CM730" s="34">
        <v>1.3</v>
      </c>
      <c r="CN730" s="34">
        <v>0.39</v>
      </c>
      <c r="CO730" s="34">
        <v>1.8</v>
      </c>
      <c r="CP730" s="34">
        <v>0.4</v>
      </c>
      <c r="CQ730" s="34">
        <v>2.5</v>
      </c>
      <c r="CR730" s="34">
        <v>0.5</v>
      </c>
      <c r="CS730" s="34">
        <v>1.5</v>
      </c>
      <c r="CT730" s="34">
        <v>0.23</v>
      </c>
      <c r="CU730" s="34">
        <v>1.6</v>
      </c>
      <c r="CV730" s="34">
        <v>0.24</v>
      </c>
      <c r="CW730" s="34">
        <f t="shared" si="61"/>
        <v>28.240000000000002</v>
      </c>
    </row>
    <row r="731" spans="1:101" x14ac:dyDescent="0.35">
      <c r="A731" s="61" t="s">
        <v>780</v>
      </c>
      <c r="B731" s="22" t="s">
        <v>469</v>
      </c>
      <c r="C731" s="22" t="s">
        <v>2886</v>
      </c>
      <c r="D731" s="22" t="s">
        <v>2745</v>
      </c>
      <c r="F731" s="71"/>
      <c r="H731" s="22">
        <v>35.093753</v>
      </c>
      <c r="I731" s="22">
        <v>-108.05278300000001</v>
      </c>
      <c r="J731" s="22" t="s">
        <v>873</v>
      </c>
      <c r="K731" s="22" t="s">
        <v>883</v>
      </c>
      <c r="L731" s="22" t="s">
        <v>878</v>
      </c>
      <c r="M731" s="61" t="s">
        <v>469</v>
      </c>
      <c r="N731" s="61"/>
      <c r="O731" s="61"/>
      <c r="P731" s="61"/>
      <c r="Q731" s="22" t="s">
        <v>819</v>
      </c>
      <c r="W731" s="34">
        <v>63.27</v>
      </c>
      <c r="X731" s="34">
        <v>0.05</v>
      </c>
      <c r="Y731" s="34">
        <v>18.38</v>
      </c>
      <c r="Z731" s="34">
        <v>1.9</v>
      </c>
      <c r="AA731" s="34">
        <v>2E-3</v>
      </c>
      <c r="AB731" s="34">
        <v>0.1</v>
      </c>
      <c r="AC731" s="34">
        <v>0.06</v>
      </c>
      <c r="AD731" s="34">
        <v>0.25</v>
      </c>
      <c r="AE731" s="34">
        <v>15.73</v>
      </c>
      <c r="AF731" s="34">
        <v>0.03</v>
      </c>
      <c r="AG731" s="34">
        <v>0.35</v>
      </c>
      <c r="AO731" s="34">
        <f t="shared" si="60"/>
        <v>100.122</v>
      </c>
      <c r="AV731" s="34" t="s">
        <v>421</v>
      </c>
      <c r="AW731" s="34" t="s">
        <v>412</v>
      </c>
      <c r="AY731" s="34">
        <v>805</v>
      </c>
      <c r="BA731" s="34" t="s">
        <v>413</v>
      </c>
      <c r="BD731" s="34">
        <v>28</v>
      </c>
      <c r="BE731" s="34" t="s">
        <v>411</v>
      </c>
      <c r="BF731" s="34">
        <v>2</v>
      </c>
      <c r="BG731" s="34" t="s">
        <v>471</v>
      </c>
      <c r="BH731" s="34">
        <v>11</v>
      </c>
      <c r="BI731" s="34">
        <v>2</v>
      </c>
      <c r="BJ731" s="34">
        <v>2.2000000000000002</v>
      </c>
      <c r="BN731" s="34" t="s">
        <v>416</v>
      </c>
      <c r="BO731" s="34">
        <v>5</v>
      </c>
      <c r="BP731" s="34" t="s">
        <v>411</v>
      </c>
      <c r="BQ731" s="34">
        <v>7</v>
      </c>
      <c r="BR731" s="34">
        <v>275</v>
      </c>
      <c r="BT731" s="34">
        <v>1.1000000000000001</v>
      </c>
      <c r="BW731" s="34" t="s">
        <v>420</v>
      </c>
      <c r="BX731" s="34">
        <v>41</v>
      </c>
      <c r="BY731" s="34">
        <v>2</v>
      </c>
      <c r="CA731" s="34">
        <v>5.8</v>
      </c>
      <c r="CB731" s="34">
        <v>2.1</v>
      </c>
      <c r="CC731" s="34">
        <v>1.1000000000000001</v>
      </c>
      <c r="CD731" s="34">
        <v>29</v>
      </c>
      <c r="CF731" s="34">
        <v>10</v>
      </c>
      <c r="CG731" s="34">
        <v>51</v>
      </c>
      <c r="CH731" s="34" t="s">
        <v>472</v>
      </c>
      <c r="CI731" s="34">
        <v>2.5</v>
      </c>
      <c r="CJ731" s="34">
        <v>4.5999999999999996</v>
      </c>
      <c r="CK731" s="34">
        <v>0.56000000000000005</v>
      </c>
      <c r="CL731" s="34">
        <v>2</v>
      </c>
      <c r="CM731" s="34">
        <v>0.6</v>
      </c>
      <c r="CN731" s="34">
        <v>0.22</v>
      </c>
      <c r="CO731" s="34">
        <v>0.9</v>
      </c>
      <c r="CP731" s="34">
        <v>0.2</v>
      </c>
      <c r="CQ731" s="34">
        <v>1.5</v>
      </c>
      <c r="CR731" s="34">
        <v>0.3</v>
      </c>
      <c r="CS731" s="34">
        <v>1.2</v>
      </c>
      <c r="CT731" s="34">
        <v>0.21</v>
      </c>
      <c r="CU731" s="34">
        <v>1.5</v>
      </c>
      <c r="CV731" s="34">
        <v>0.26</v>
      </c>
      <c r="CW731" s="34">
        <f t="shared" si="61"/>
        <v>16.55</v>
      </c>
    </row>
    <row r="732" spans="1:101" x14ac:dyDescent="0.35">
      <c r="A732" s="61" t="s">
        <v>781</v>
      </c>
      <c r="B732" s="22" t="s">
        <v>469</v>
      </c>
      <c r="C732" s="22" t="s">
        <v>2886</v>
      </c>
      <c r="D732" s="22" t="s">
        <v>2745</v>
      </c>
      <c r="F732" s="71"/>
      <c r="H732" s="22">
        <v>35.106078699999998</v>
      </c>
      <c r="I732" s="22">
        <v>-108.0711709</v>
      </c>
      <c r="J732" s="22" t="s">
        <v>873</v>
      </c>
      <c r="K732" s="22" t="s">
        <v>883</v>
      </c>
      <c r="L732" s="22" t="s">
        <v>878</v>
      </c>
      <c r="M732" s="61" t="s">
        <v>782</v>
      </c>
      <c r="N732" s="61"/>
      <c r="O732" s="61"/>
      <c r="P732" s="61"/>
      <c r="Q732" s="22" t="s">
        <v>819</v>
      </c>
      <c r="W732" s="34">
        <v>77.95</v>
      </c>
      <c r="X732" s="34">
        <v>0.16</v>
      </c>
      <c r="Y732" s="34">
        <v>12.13</v>
      </c>
      <c r="Z732" s="34">
        <v>0.99</v>
      </c>
      <c r="AA732" s="34">
        <v>2.4E-2</v>
      </c>
      <c r="AB732" s="34">
        <v>0.16</v>
      </c>
      <c r="AC732" s="34">
        <v>0.25</v>
      </c>
      <c r="AD732" s="34">
        <v>2.84</v>
      </c>
      <c r="AE732" s="34">
        <v>4.9800000000000004</v>
      </c>
      <c r="AF732" s="34">
        <v>0.02</v>
      </c>
      <c r="AG732" s="34">
        <v>0.64</v>
      </c>
      <c r="AO732" s="34">
        <f t="shared" si="60"/>
        <v>100.14399999999999</v>
      </c>
      <c r="AV732" s="34">
        <v>0.7</v>
      </c>
      <c r="AW732" s="34" t="s">
        <v>412</v>
      </c>
      <c r="AY732" s="34">
        <v>777</v>
      </c>
      <c r="BA732" s="34" t="s">
        <v>413</v>
      </c>
      <c r="BD732" s="34">
        <v>60</v>
      </c>
      <c r="BE732" s="34" t="s">
        <v>411</v>
      </c>
      <c r="BF732" s="34">
        <v>2.8</v>
      </c>
      <c r="BG732" s="34">
        <v>530</v>
      </c>
      <c r="BH732" s="34">
        <v>13</v>
      </c>
      <c r="BI732" s="34">
        <v>2</v>
      </c>
      <c r="BJ732" s="34">
        <v>4.4000000000000004</v>
      </c>
      <c r="BN732" s="34" t="s">
        <v>416</v>
      </c>
      <c r="BO732" s="34">
        <v>11</v>
      </c>
      <c r="BP732" s="34" t="s">
        <v>411</v>
      </c>
      <c r="BQ732" s="34">
        <v>84</v>
      </c>
      <c r="BR732" s="34">
        <v>212</v>
      </c>
      <c r="BT732" s="34" t="s">
        <v>421</v>
      </c>
      <c r="BW732" s="34">
        <v>2</v>
      </c>
      <c r="BX732" s="34">
        <v>81</v>
      </c>
      <c r="BY732" s="34">
        <v>2.5</v>
      </c>
      <c r="CA732" s="34">
        <v>15.1</v>
      </c>
      <c r="CB732" s="34">
        <v>1.1000000000000001</v>
      </c>
      <c r="CC732" s="34">
        <v>3.6</v>
      </c>
      <c r="CD732" s="34" t="s">
        <v>412</v>
      </c>
      <c r="CF732" s="34">
        <v>51</v>
      </c>
      <c r="CG732" s="34">
        <v>130</v>
      </c>
      <c r="CH732" s="34" t="s">
        <v>472</v>
      </c>
      <c r="CI732" s="34">
        <v>52</v>
      </c>
      <c r="CJ732" s="34">
        <v>108</v>
      </c>
      <c r="CK732" s="34">
        <v>12.6</v>
      </c>
      <c r="CL732" s="34">
        <v>44.9</v>
      </c>
      <c r="CM732" s="34">
        <v>9.4</v>
      </c>
      <c r="CN732" s="34">
        <v>1.38</v>
      </c>
      <c r="CO732" s="34">
        <v>8.4</v>
      </c>
      <c r="CP732" s="34">
        <v>1.5</v>
      </c>
      <c r="CQ732" s="34">
        <v>9.3000000000000007</v>
      </c>
      <c r="CR732" s="34">
        <v>1.9</v>
      </c>
      <c r="CS732" s="34">
        <v>5.3</v>
      </c>
      <c r="CT732" s="34">
        <v>0.82</v>
      </c>
      <c r="CU732" s="34">
        <v>5.6</v>
      </c>
      <c r="CV732" s="34">
        <v>0.92</v>
      </c>
      <c r="CW732" s="34">
        <f t="shared" si="61"/>
        <v>262.02000000000004</v>
      </c>
    </row>
    <row r="733" spans="1:101" x14ac:dyDescent="0.35">
      <c r="A733" s="61" t="s">
        <v>783</v>
      </c>
      <c r="B733" s="22" t="s">
        <v>469</v>
      </c>
      <c r="C733" s="22" t="s">
        <v>2886</v>
      </c>
      <c r="D733" s="22" t="s">
        <v>2745</v>
      </c>
      <c r="F733" s="71"/>
      <c r="H733" s="22">
        <v>35.107115</v>
      </c>
      <c r="I733" s="22">
        <v>-108.07190199999999</v>
      </c>
      <c r="J733" s="22" t="s">
        <v>873</v>
      </c>
      <c r="K733" s="22" t="s">
        <v>883</v>
      </c>
      <c r="L733" s="22" t="s">
        <v>878</v>
      </c>
      <c r="M733" s="61" t="s">
        <v>784</v>
      </c>
      <c r="N733" s="61"/>
      <c r="O733" s="61"/>
      <c r="P733" s="61"/>
      <c r="Q733" s="22" t="s">
        <v>819</v>
      </c>
      <c r="W733" s="34">
        <v>73.48</v>
      </c>
      <c r="X733" s="34">
        <v>0.15</v>
      </c>
      <c r="Y733" s="34">
        <v>14.7</v>
      </c>
      <c r="Z733" s="34">
        <v>1.8</v>
      </c>
      <c r="AA733" s="34">
        <v>2.7E-2</v>
      </c>
      <c r="AB733" s="34">
        <v>0.38</v>
      </c>
      <c r="AC733" s="34">
        <v>2.69</v>
      </c>
      <c r="AD733" s="34">
        <v>4.18</v>
      </c>
      <c r="AE733" s="34">
        <v>1.76</v>
      </c>
      <c r="AF733" s="34">
        <v>0.05</v>
      </c>
      <c r="AG733" s="34">
        <v>1.07</v>
      </c>
      <c r="AO733" s="34">
        <f t="shared" si="60"/>
        <v>100.28700000000001</v>
      </c>
      <c r="AV733" s="34">
        <v>0.7</v>
      </c>
      <c r="AW733" s="34" t="s">
        <v>412</v>
      </c>
      <c r="AY733" s="34">
        <v>744</v>
      </c>
      <c r="BA733" s="34" t="s">
        <v>413</v>
      </c>
      <c r="BD733" s="34">
        <v>42</v>
      </c>
      <c r="BE733" s="34" t="s">
        <v>411</v>
      </c>
      <c r="BF733" s="34">
        <v>1.3</v>
      </c>
      <c r="BG733" s="34">
        <v>30</v>
      </c>
      <c r="BH733" s="34">
        <v>15</v>
      </c>
      <c r="BI733" s="34">
        <v>2</v>
      </c>
      <c r="BJ733" s="34">
        <v>3.8</v>
      </c>
      <c r="BN733" s="34" t="s">
        <v>416</v>
      </c>
      <c r="BO733" s="34">
        <v>7</v>
      </c>
      <c r="BP733" s="34" t="s">
        <v>411</v>
      </c>
      <c r="BQ733" s="34">
        <v>34</v>
      </c>
      <c r="BR733" s="34">
        <v>45</v>
      </c>
      <c r="BT733" s="34" t="s">
        <v>421</v>
      </c>
      <c r="BW733" s="34" t="s">
        <v>420</v>
      </c>
      <c r="BX733" s="34">
        <v>370</v>
      </c>
      <c r="BY733" s="34">
        <v>1.6</v>
      </c>
      <c r="CA733" s="34">
        <v>8.4</v>
      </c>
      <c r="CB733" s="34">
        <v>0.3</v>
      </c>
      <c r="CC733" s="34">
        <v>1.9</v>
      </c>
      <c r="CD733" s="34">
        <v>20</v>
      </c>
      <c r="CF733" s="34">
        <v>8</v>
      </c>
      <c r="CG733" s="34">
        <v>125</v>
      </c>
      <c r="CH733" s="34" t="s">
        <v>472</v>
      </c>
      <c r="CI733" s="34">
        <v>25.2</v>
      </c>
      <c r="CJ733" s="34">
        <v>49.4</v>
      </c>
      <c r="CK733" s="34">
        <v>4.91</v>
      </c>
      <c r="CL733" s="34">
        <v>16</v>
      </c>
      <c r="CM733" s="34">
        <v>2.6</v>
      </c>
      <c r="CN733" s="34">
        <v>0.73</v>
      </c>
      <c r="CO733" s="34">
        <v>2</v>
      </c>
      <c r="CP733" s="34">
        <v>0.3</v>
      </c>
      <c r="CQ733" s="34">
        <v>1.4</v>
      </c>
      <c r="CR733" s="34">
        <v>0.3</v>
      </c>
      <c r="CS733" s="34">
        <v>0.8</v>
      </c>
      <c r="CT733" s="34">
        <v>0.13</v>
      </c>
      <c r="CU733" s="34">
        <v>1</v>
      </c>
      <c r="CV733" s="34">
        <v>0.17</v>
      </c>
      <c r="CW733" s="34">
        <f t="shared" si="61"/>
        <v>104.93999999999998</v>
      </c>
    </row>
    <row r="734" spans="1:101" x14ac:dyDescent="0.35">
      <c r="A734" s="61" t="s">
        <v>785</v>
      </c>
      <c r="B734" s="22" t="s">
        <v>469</v>
      </c>
      <c r="C734" s="22" t="s">
        <v>2886</v>
      </c>
      <c r="D734" s="22" t="s">
        <v>2745</v>
      </c>
      <c r="F734" s="71"/>
      <c r="H734" s="22">
        <v>35.084035999999998</v>
      </c>
      <c r="I734" s="22">
        <v>-108.043879</v>
      </c>
      <c r="J734" s="22" t="s">
        <v>873</v>
      </c>
      <c r="K734" s="22" t="s">
        <v>883</v>
      </c>
      <c r="L734" s="22" t="s">
        <v>878</v>
      </c>
      <c r="M734" s="61" t="s">
        <v>786</v>
      </c>
      <c r="N734" s="61"/>
      <c r="O734" s="61"/>
      <c r="P734" s="61"/>
      <c r="Q734" s="22" t="s">
        <v>819</v>
      </c>
      <c r="W734" s="34">
        <v>66.48</v>
      </c>
      <c r="X734" s="34">
        <v>0.51</v>
      </c>
      <c r="Y734" s="34">
        <v>16.3</v>
      </c>
      <c r="Z734" s="34">
        <v>3.25</v>
      </c>
      <c r="AA734" s="34">
        <v>5.0999999999999997E-2</v>
      </c>
      <c r="AB734" s="34">
        <v>1.43</v>
      </c>
      <c r="AC734" s="34">
        <v>3.25</v>
      </c>
      <c r="AD734" s="34">
        <v>3.89</v>
      </c>
      <c r="AE734" s="34">
        <v>3.51</v>
      </c>
      <c r="AF734" s="34">
        <v>0.18</v>
      </c>
      <c r="AG734" s="34">
        <v>1.0900000000000001</v>
      </c>
      <c r="AO734" s="34">
        <f t="shared" si="60"/>
        <v>99.941000000000031</v>
      </c>
      <c r="AV734" s="34">
        <v>1</v>
      </c>
      <c r="AW734" s="34" t="s">
        <v>412</v>
      </c>
      <c r="AY734" s="34">
        <v>987</v>
      </c>
      <c r="BA734" s="34" t="s">
        <v>413</v>
      </c>
      <c r="BD734" s="34">
        <v>34</v>
      </c>
      <c r="BE734" s="34">
        <v>20</v>
      </c>
      <c r="BF734" s="34">
        <v>4.3</v>
      </c>
      <c r="BG734" s="34">
        <v>30</v>
      </c>
      <c r="BH734" s="34">
        <v>18</v>
      </c>
      <c r="BI734" s="34">
        <v>2</v>
      </c>
      <c r="BJ734" s="34">
        <v>5.0999999999999996</v>
      </c>
      <c r="BN734" s="34" t="s">
        <v>416</v>
      </c>
      <c r="BO734" s="34">
        <v>8</v>
      </c>
      <c r="BP734" s="34" t="s">
        <v>411</v>
      </c>
      <c r="BQ734" s="34">
        <v>23</v>
      </c>
      <c r="BR734" s="34">
        <v>124</v>
      </c>
      <c r="BT734" s="34">
        <v>0.6</v>
      </c>
      <c r="BW734" s="34">
        <v>1</v>
      </c>
      <c r="BX734" s="34">
        <v>565</v>
      </c>
      <c r="BY734" s="34">
        <v>1.3</v>
      </c>
      <c r="CA734" s="34">
        <v>8.1999999999999993</v>
      </c>
      <c r="CB734" s="34">
        <v>0.6</v>
      </c>
      <c r="CC734" s="34">
        <v>2.1</v>
      </c>
      <c r="CD734" s="34">
        <v>64</v>
      </c>
      <c r="CF734" s="34">
        <v>22</v>
      </c>
      <c r="CG734" s="34">
        <v>196</v>
      </c>
      <c r="CH734" s="34">
        <v>50</v>
      </c>
      <c r="CI734" s="34">
        <v>33.9</v>
      </c>
      <c r="CJ734" s="34">
        <v>74.400000000000006</v>
      </c>
      <c r="CK734" s="34">
        <v>8.4499999999999993</v>
      </c>
      <c r="CL734" s="34">
        <v>30.7</v>
      </c>
      <c r="CM734" s="34">
        <v>5.9</v>
      </c>
      <c r="CN734" s="34">
        <v>1.3</v>
      </c>
      <c r="CO734" s="34">
        <v>4.4000000000000004</v>
      </c>
      <c r="CP734" s="34">
        <v>0.7</v>
      </c>
      <c r="CQ734" s="34">
        <v>3.7</v>
      </c>
      <c r="CR734" s="34">
        <v>0.7</v>
      </c>
      <c r="CS734" s="34">
        <v>2.1</v>
      </c>
      <c r="CT734" s="34">
        <v>0.31</v>
      </c>
      <c r="CU734" s="34">
        <v>2</v>
      </c>
      <c r="CV734" s="34">
        <v>0.32</v>
      </c>
      <c r="CW734" s="34">
        <f t="shared" si="61"/>
        <v>168.88</v>
      </c>
    </row>
    <row r="735" spans="1:101" x14ac:dyDescent="0.35">
      <c r="A735" s="61" t="s">
        <v>787</v>
      </c>
      <c r="B735" s="22" t="s">
        <v>469</v>
      </c>
      <c r="C735" s="22" t="s">
        <v>2886</v>
      </c>
      <c r="D735" s="22" t="s">
        <v>2745</v>
      </c>
      <c r="F735" s="71"/>
      <c r="H735" s="22">
        <v>35.089618999999999</v>
      </c>
      <c r="I735" s="22">
        <v>-108.050684</v>
      </c>
      <c r="J735" s="22" t="s">
        <v>873</v>
      </c>
      <c r="K735" s="22" t="s">
        <v>883</v>
      </c>
      <c r="L735" s="22" t="s">
        <v>878</v>
      </c>
      <c r="M735" s="61" t="s">
        <v>788</v>
      </c>
      <c r="N735" s="61"/>
      <c r="O735" s="61"/>
      <c r="P735" s="61"/>
      <c r="Q735" s="22" t="s">
        <v>819</v>
      </c>
      <c r="W735" s="34">
        <v>70.41</v>
      </c>
      <c r="X735" s="34">
        <v>0.25</v>
      </c>
      <c r="Y735" s="34">
        <v>15.525</v>
      </c>
      <c r="Z735" s="34">
        <v>2.105</v>
      </c>
      <c r="AA735" s="34">
        <v>3.95E-2</v>
      </c>
      <c r="AB735" s="34">
        <v>0.78</v>
      </c>
      <c r="AC735" s="34">
        <v>2.5499999999999998</v>
      </c>
      <c r="AD735" s="34">
        <v>4.4050000000000002</v>
      </c>
      <c r="AE735" s="34">
        <v>2.65</v>
      </c>
      <c r="AF735" s="34">
        <v>0.08</v>
      </c>
      <c r="AG735" s="34">
        <v>1</v>
      </c>
      <c r="AO735" s="34">
        <f t="shared" si="60"/>
        <v>99.794500000000014</v>
      </c>
      <c r="AV735" s="34">
        <v>0.6</v>
      </c>
      <c r="AW735" s="34" t="s">
        <v>412</v>
      </c>
      <c r="AY735" s="34">
        <v>844.5</v>
      </c>
      <c r="BA735" s="34" t="s">
        <v>413</v>
      </c>
      <c r="BD735" s="34">
        <v>53</v>
      </c>
      <c r="BE735" s="34" t="s">
        <v>411</v>
      </c>
      <c r="BF735" s="34">
        <v>1.7</v>
      </c>
      <c r="BG735" s="34">
        <v>15</v>
      </c>
      <c r="BH735" s="34">
        <v>16.5</v>
      </c>
      <c r="BI735" s="34">
        <v>1.5</v>
      </c>
      <c r="BJ735" s="34">
        <v>2.9</v>
      </c>
      <c r="BN735" s="34" t="s">
        <v>416</v>
      </c>
      <c r="BO735" s="34">
        <v>4</v>
      </c>
      <c r="BP735" s="34" t="s">
        <v>411</v>
      </c>
      <c r="BQ735" s="34">
        <v>33</v>
      </c>
      <c r="BR735" s="34">
        <v>60</v>
      </c>
      <c r="BT735" s="34" t="s">
        <v>421</v>
      </c>
      <c r="BW735" s="34" t="s">
        <v>420</v>
      </c>
      <c r="BX735" s="34">
        <v>549</v>
      </c>
      <c r="BY735" s="34">
        <v>1.55</v>
      </c>
      <c r="CA735" s="34">
        <v>4.95</v>
      </c>
      <c r="CB735" s="34">
        <v>0.5</v>
      </c>
      <c r="CC735" s="34">
        <v>1.45</v>
      </c>
      <c r="CD735" s="34">
        <v>25</v>
      </c>
      <c r="CF735" s="34">
        <v>8</v>
      </c>
      <c r="CG735" s="34">
        <v>103</v>
      </c>
      <c r="CH735" s="34">
        <v>105</v>
      </c>
      <c r="CI735" s="34">
        <v>18.100000000000001</v>
      </c>
      <c r="CJ735" s="34">
        <v>37.9</v>
      </c>
      <c r="CK735" s="34">
        <v>4.1500000000000004</v>
      </c>
      <c r="CL735" s="34">
        <v>14.9</v>
      </c>
      <c r="CM735" s="34">
        <v>2.5</v>
      </c>
      <c r="CN735" s="34">
        <v>0.65</v>
      </c>
      <c r="CO735" s="34">
        <v>1.75</v>
      </c>
      <c r="CP735" s="34">
        <v>0.3</v>
      </c>
      <c r="CQ735" s="34">
        <v>1.25</v>
      </c>
      <c r="CR735" s="34">
        <v>0.2</v>
      </c>
      <c r="CS735" s="34">
        <v>0.7</v>
      </c>
      <c r="CT735" s="34">
        <v>0.11499999999999999</v>
      </c>
      <c r="CU735" s="34">
        <v>0.75</v>
      </c>
      <c r="CV735" s="34">
        <v>0.125</v>
      </c>
      <c r="CW735" s="34">
        <f t="shared" si="61"/>
        <v>83.39</v>
      </c>
    </row>
    <row r="736" spans="1:101" x14ac:dyDescent="0.35">
      <c r="A736" s="61" t="s">
        <v>789</v>
      </c>
      <c r="B736" s="22" t="s">
        <v>469</v>
      </c>
      <c r="C736" s="22" t="s">
        <v>2886</v>
      </c>
      <c r="D736" s="22" t="s">
        <v>2745</v>
      </c>
      <c r="F736" s="71"/>
      <c r="H736" s="22">
        <v>35.110171000000001</v>
      </c>
      <c r="I736" s="22">
        <v>-108.073437</v>
      </c>
      <c r="J736" s="22" t="s">
        <v>873</v>
      </c>
      <c r="K736" s="22" t="s">
        <v>883</v>
      </c>
      <c r="L736" s="22" t="s">
        <v>878</v>
      </c>
      <c r="M736" s="61" t="s">
        <v>790</v>
      </c>
      <c r="N736" s="61"/>
      <c r="O736" s="61"/>
      <c r="P736" s="61"/>
      <c r="Q736" s="22" t="s">
        <v>819</v>
      </c>
      <c r="W736" s="34">
        <v>77.12</v>
      </c>
      <c r="X736" s="34">
        <v>0.03</v>
      </c>
      <c r="Y736" s="34">
        <v>13.09</v>
      </c>
      <c r="Z736" s="34">
        <v>0.43</v>
      </c>
      <c r="AA736" s="34">
        <v>3.0000000000000001E-3</v>
      </c>
      <c r="AB736" s="34">
        <v>7.0000000000000007E-2</v>
      </c>
      <c r="AC736" s="34">
        <v>0.9</v>
      </c>
      <c r="AD736" s="34">
        <v>3.16</v>
      </c>
      <c r="AE736" s="34">
        <v>5.42</v>
      </c>
      <c r="AF736" s="34">
        <v>0.01</v>
      </c>
      <c r="AG736" s="34">
        <v>0.45</v>
      </c>
      <c r="AO736" s="34">
        <f t="shared" si="60"/>
        <v>100.68300000000002</v>
      </c>
      <c r="AV736" s="34" t="s">
        <v>421</v>
      </c>
      <c r="AW736" s="34" t="s">
        <v>412</v>
      </c>
      <c r="AY736" s="34">
        <v>1000</v>
      </c>
      <c r="BA736" s="34" t="s">
        <v>413</v>
      </c>
      <c r="BD736" s="34">
        <v>56</v>
      </c>
      <c r="BE736" s="34" t="s">
        <v>411</v>
      </c>
      <c r="BF736" s="34" t="s">
        <v>421</v>
      </c>
      <c r="BG736" s="34" t="s">
        <v>471</v>
      </c>
      <c r="BH736" s="34">
        <v>12</v>
      </c>
      <c r="BI736" s="34">
        <v>2</v>
      </c>
      <c r="BJ736" s="34">
        <v>0.4</v>
      </c>
      <c r="BN736" s="34" t="s">
        <v>416</v>
      </c>
      <c r="BO736" s="34" t="s">
        <v>420</v>
      </c>
      <c r="BP736" s="34" t="s">
        <v>411</v>
      </c>
      <c r="BQ736" s="34">
        <v>33</v>
      </c>
      <c r="BR736" s="34">
        <v>64</v>
      </c>
      <c r="BT736" s="34" t="s">
        <v>421</v>
      </c>
      <c r="BW736" s="34" t="s">
        <v>420</v>
      </c>
      <c r="BX736" s="34">
        <v>316</v>
      </c>
      <c r="BY736" s="34">
        <v>1.8</v>
      </c>
      <c r="CA736" s="34">
        <v>1.8</v>
      </c>
      <c r="CB736" s="34">
        <v>0.4</v>
      </c>
      <c r="CC736" s="34">
        <v>0.8</v>
      </c>
      <c r="CD736" s="34" t="s">
        <v>412</v>
      </c>
      <c r="CF736" s="34">
        <v>2</v>
      </c>
      <c r="CG736" s="34">
        <v>11</v>
      </c>
      <c r="CH736" s="34">
        <v>90</v>
      </c>
      <c r="CI736" s="34">
        <v>6.2</v>
      </c>
      <c r="CJ736" s="34">
        <v>12</v>
      </c>
      <c r="CK736" s="34">
        <v>1.2</v>
      </c>
      <c r="CL736" s="34">
        <v>4</v>
      </c>
      <c r="CM736" s="34">
        <v>0.6</v>
      </c>
      <c r="CN736" s="34">
        <v>0.45</v>
      </c>
      <c r="CO736" s="34">
        <v>0.4</v>
      </c>
      <c r="CP736" s="34" t="s">
        <v>417</v>
      </c>
      <c r="CQ736" s="34">
        <v>0.3</v>
      </c>
      <c r="CR736" s="34" t="s">
        <v>417</v>
      </c>
      <c r="CS736" s="34">
        <v>0.2</v>
      </c>
      <c r="CT736" s="34" t="s">
        <v>791</v>
      </c>
      <c r="CU736" s="34">
        <v>0.3</v>
      </c>
      <c r="CV736" s="34">
        <v>0.05</v>
      </c>
      <c r="CW736" s="34">
        <f t="shared" si="61"/>
        <v>25.7</v>
      </c>
    </row>
    <row r="737" spans="1:101" x14ac:dyDescent="0.35">
      <c r="A737" s="61" t="s">
        <v>792</v>
      </c>
      <c r="B737" s="22" t="s">
        <v>469</v>
      </c>
      <c r="C737" s="22" t="s">
        <v>2886</v>
      </c>
      <c r="D737" s="22" t="s">
        <v>2745</v>
      </c>
      <c r="F737" s="71"/>
      <c r="H737" s="22">
        <v>35.107323000000001</v>
      </c>
      <c r="I737" s="22">
        <v>-108.068966</v>
      </c>
      <c r="J737" s="22" t="s">
        <v>873</v>
      </c>
      <c r="K737" s="22" t="s">
        <v>883</v>
      </c>
      <c r="L737" s="22" t="s">
        <v>878</v>
      </c>
      <c r="M737" s="61" t="s">
        <v>793</v>
      </c>
      <c r="N737" s="61"/>
      <c r="O737" s="61"/>
      <c r="P737" s="61"/>
      <c r="Q737" s="22" t="s">
        <v>819</v>
      </c>
      <c r="W737" s="34">
        <v>69.05</v>
      </c>
      <c r="X737" s="34">
        <v>0.41</v>
      </c>
      <c r="Y737" s="34">
        <v>15.08</v>
      </c>
      <c r="Z737" s="34">
        <v>2.84</v>
      </c>
      <c r="AA737" s="34">
        <v>4.7E-2</v>
      </c>
      <c r="AB737" s="34">
        <v>1.41</v>
      </c>
      <c r="AC737" s="34">
        <v>2.52</v>
      </c>
      <c r="AD737" s="34">
        <v>5.05</v>
      </c>
      <c r="AE737" s="34">
        <v>1.82</v>
      </c>
      <c r="AF737" s="34">
        <v>0.13</v>
      </c>
      <c r="AG737" s="34">
        <v>1.38</v>
      </c>
      <c r="AO737" s="34">
        <f t="shared" si="60"/>
        <v>99.736999999999966</v>
      </c>
      <c r="AV737" s="34" t="s">
        <v>421</v>
      </c>
      <c r="AW737" s="34" t="s">
        <v>412</v>
      </c>
      <c r="AY737" s="34">
        <v>722</v>
      </c>
      <c r="BA737" s="34">
        <v>0.4</v>
      </c>
      <c r="BD737" s="34">
        <v>48</v>
      </c>
      <c r="BE737" s="34" t="s">
        <v>411</v>
      </c>
      <c r="BF737" s="34">
        <v>2.1</v>
      </c>
      <c r="BG737" s="34">
        <v>40</v>
      </c>
      <c r="BH737" s="34">
        <v>14</v>
      </c>
      <c r="BI737" s="34">
        <v>2</v>
      </c>
      <c r="BJ737" s="34">
        <v>3.1</v>
      </c>
      <c r="BN737" s="34" t="s">
        <v>416</v>
      </c>
      <c r="BO737" s="34">
        <v>4</v>
      </c>
      <c r="BP737" s="34" t="s">
        <v>411</v>
      </c>
      <c r="BQ737" s="34">
        <v>14</v>
      </c>
      <c r="BR737" s="34">
        <v>59</v>
      </c>
      <c r="BT737" s="34">
        <v>0.7</v>
      </c>
      <c r="BW737" s="34" t="s">
        <v>420</v>
      </c>
      <c r="BX737" s="34">
        <v>369</v>
      </c>
      <c r="BY737" s="34">
        <v>1.5</v>
      </c>
      <c r="CA737" s="34">
        <v>4.7</v>
      </c>
      <c r="CB737" s="34">
        <v>0.3</v>
      </c>
      <c r="CC737" s="34">
        <v>1</v>
      </c>
      <c r="CD737" s="34">
        <v>41</v>
      </c>
      <c r="CF737" s="34">
        <v>6</v>
      </c>
      <c r="CG737" s="34">
        <v>109</v>
      </c>
      <c r="CH737" s="34">
        <v>50</v>
      </c>
      <c r="CI737" s="34">
        <v>25.9</v>
      </c>
      <c r="CJ737" s="34">
        <v>51.5</v>
      </c>
      <c r="CK737" s="34">
        <v>5.41</v>
      </c>
      <c r="CL737" s="34">
        <v>19.3</v>
      </c>
      <c r="CM737" s="34">
        <v>2.8</v>
      </c>
      <c r="CN737" s="34">
        <v>0.73</v>
      </c>
      <c r="CO737" s="34">
        <v>1.8</v>
      </c>
      <c r="CP737" s="34">
        <v>0.2</v>
      </c>
      <c r="CQ737" s="34">
        <v>1.1000000000000001</v>
      </c>
      <c r="CR737" s="34">
        <v>0.2</v>
      </c>
      <c r="CS737" s="34">
        <v>0.6</v>
      </c>
      <c r="CT737" s="34">
        <v>0.09</v>
      </c>
      <c r="CU737" s="34">
        <v>0.6</v>
      </c>
      <c r="CV737" s="34">
        <v>0.1</v>
      </c>
      <c r="CW737" s="34">
        <f t="shared" si="61"/>
        <v>110.32999999999998</v>
      </c>
    </row>
    <row r="738" spans="1:101" x14ac:dyDescent="0.35">
      <c r="A738" s="22" t="s">
        <v>3533</v>
      </c>
      <c r="B738" s="22" t="s">
        <v>469</v>
      </c>
      <c r="C738" s="22" t="s">
        <v>2886</v>
      </c>
      <c r="D738" s="22" t="s">
        <v>2746</v>
      </c>
      <c r="E738" s="22">
        <v>1988</v>
      </c>
      <c r="F738" s="80">
        <v>1988</v>
      </c>
      <c r="G738" s="22" t="s">
        <v>794</v>
      </c>
      <c r="H738" s="22">
        <v>35.107796800000003</v>
      </c>
      <c r="I738" s="22">
        <v>-108.07152499999999</v>
      </c>
      <c r="J738" s="22" t="s">
        <v>873</v>
      </c>
      <c r="K738" s="22" t="s">
        <v>883</v>
      </c>
      <c r="L738" s="22" t="s">
        <v>878</v>
      </c>
      <c r="M738" s="22" t="s">
        <v>674</v>
      </c>
      <c r="Q738" s="22" t="s">
        <v>819</v>
      </c>
      <c r="W738" s="34">
        <v>77.900000000000006</v>
      </c>
      <c r="X738" s="34">
        <v>0.18</v>
      </c>
      <c r="Y738" s="34">
        <v>11.7</v>
      </c>
      <c r="Z738" s="34">
        <f>((AP738*1.1)+AQ738)</f>
        <v>1.6910000000000001</v>
      </c>
      <c r="AA738" s="34">
        <v>0.06</v>
      </c>
      <c r="AB738" s="34">
        <v>0.7</v>
      </c>
      <c r="AC738" s="34">
        <v>0.64</v>
      </c>
      <c r="AD738" s="34">
        <v>2.42</v>
      </c>
      <c r="AE738" s="34">
        <v>4.66</v>
      </c>
      <c r="AF738" s="34">
        <v>0.03</v>
      </c>
      <c r="AG738" s="34">
        <v>0.56000000000000005</v>
      </c>
      <c r="AO738" s="34">
        <f t="shared" si="60"/>
        <v>100.54100000000003</v>
      </c>
      <c r="AP738" s="34">
        <v>0.61</v>
      </c>
      <c r="AQ738" s="34">
        <v>1.02</v>
      </c>
      <c r="AY738" s="34">
        <v>663</v>
      </c>
      <c r="BE738" s="34">
        <v>34</v>
      </c>
      <c r="BO738" s="34">
        <v>14</v>
      </c>
      <c r="BQ738" s="34">
        <v>23</v>
      </c>
      <c r="BR738" s="34">
        <v>165</v>
      </c>
      <c r="BX738" s="34">
        <v>91</v>
      </c>
      <c r="CD738" s="34">
        <v>14</v>
      </c>
      <c r="CF738" s="34">
        <v>38</v>
      </c>
      <c r="CG738" s="34">
        <v>124</v>
      </c>
    </row>
    <row r="739" spans="1:101" x14ac:dyDescent="0.35">
      <c r="A739" s="22" t="s">
        <v>3534</v>
      </c>
      <c r="B739" s="22" t="s">
        <v>469</v>
      </c>
      <c r="C739" s="22" t="s">
        <v>2886</v>
      </c>
      <c r="D739" s="22" t="s">
        <v>2746</v>
      </c>
      <c r="E739" s="22">
        <v>1988</v>
      </c>
      <c r="F739" s="80">
        <v>1988</v>
      </c>
      <c r="G739" s="22" t="s">
        <v>794</v>
      </c>
      <c r="H739" s="22">
        <v>35.107258899999998</v>
      </c>
      <c r="I739" s="22">
        <v>-108.0720039</v>
      </c>
      <c r="J739" s="22" t="s">
        <v>873</v>
      </c>
      <c r="K739" s="22" t="s">
        <v>883</v>
      </c>
      <c r="L739" s="22" t="s">
        <v>878</v>
      </c>
      <c r="M739" s="22" t="s">
        <v>674</v>
      </c>
      <c r="Q739" s="22" t="s">
        <v>819</v>
      </c>
      <c r="W739" s="34">
        <v>77.5</v>
      </c>
      <c r="X739" s="34">
        <v>0.19</v>
      </c>
      <c r="Y739" s="34">
        <v>11.7</v>
      </c>
      <c r="Z739" s="34">
        <f>((AP739*1.1)+AQ739)</f>
        <v>1.5380000000000003</v>
      </c>
      <c r="AA739" s="34">
        <v>0.05</v>
      </c>
      <c r="AB739" s="34">
        <v>0.25</v>
      </c>
      <c r="AC739" s="34">
        <v>0.25</v>
      </c>
      <c r="AD739" s="34">
        <v>3.06</v>
      </c>
      <c r="AE739" s="34">
        <v>4.72</v>
      </c>
      <c r="AF739" s="34">
        <v>0.03</v>
      </c>
      <c r="AG739" s="34">
        <v>1.03</v>
      </c>
      <c r="AO739" s="34">
        <f t="shared" si="60"/>
        <v>100.318</v>
      </c>
      <c r="AP739" s="34">
        <v>1.28</v>
      </c>
      <c r="AQ739" s="34">
        <v>0.13</v>
      </c>
      <c r="AY739" s="34">
        <v>666</v>
      </c>
      <c r="BE739" s="34">
        <v>24</v>
      </c>
      <c r="BO739" s="34">
        <v>4</v>
      </c>
      <c r="BQ739" s="34">
        <v>24</v>
      </c>
      <c r="BR739" s="34">
        <v>56</v>
      </c>
      <c r="BX739" s="34">
        <v>312</v>
      </c>
      <c r="CD739" s="34">
        <v>30</v>
      </c>
      <c r="CF739" s="34">
        <v>9</v>
      </c>
      <c r="CG739" s="34">
        <v>105</v>
      </c>
    </row>
    <row r="740" spans="1:101" x14ac:dyDescent="0.35">
      <c r="A740" s="22" t="s">
        <v>3535</v>
      </c>
      <c r="B740" s="22" t="s">
        <v>469</v>
      </c>
      <c r="C740" s="22" t="s">
        <v>2886</v>
      </c>
      <c r="D740" s="22" t="s">
        <v>2746</v>
      </c>
      <c r="E740" s="22">
        <v>1988</v>
      </c>
      <c r="F740" s="80">
        <v>1988</v>
      </c>
      <c r="G740" s="22" t="s">
        <v>794</v>
      </c>
      <c r="H740" s="22">
        <v>35.107954200000002</v>
      </c>
      <c r="I740" s="22">
        <v>-108.0730655</v>
      </c>
      <c r="J740" s="22" t="s">
        <v>873</v>
      </c>
      <c r="K740" s="22" t="s">
        <v>883</v>
      </c>
      <c r="L740" s="22" t="s">
        <v>878</v>
      </c>
      <c r="M740" s="22" t="s">
        <v>795</v>
      </c>
      <c r="Q740" s="22" t="s">
        <v>819</v>
      </c>
      <c r="W740" s="34">
        <v>68.400000000000006</v>
      </c>
      <c r="X740" s="34">
        <v>0.38</v>
      </c>
      <c r="Y740" s="34">
        <v>15.5</v>
      </c>
      <c r="Z740" s="34">
        <v>3.35</v>
      </c>
      <c r="AA740" s="34">
        <v>7.0000000000000007E-2</v>
      </c>
      <c r="AB740" s="34">
        <v>1.69</v>
      </c>
      <c r="AC740" s="34">
        <v>3.45</v>
      </c>
      <c r="AD740" s="34">
        <v>4.5599999999999996</v>
      </c>
      <c r="AE740" s="34">
        <v>2.42</v>
      </c>
      <c r="AF740" s="34">
        <v>0.14000000000000001</v>
      </c>
      <c r="AG740" s="34">
        <v>0.88</v>
      </c>
      <c r="AO740" s="34">
        <f t="shared" si="60"/>
        <v>100.83999999999999</v>
      </c>
      <c r="AY740" s="34">
        <v>710</v>
      </c>
      <c r="BE740" s="34">
        <v>57</v>
      </c>
      <c r="BQ740" s="34">
        <v>12</v>
      </c>
      <c r="BR740" s="34">
        <v>65</v>
      </c>
      <c r="BX740" s="34">
        <v>114</v>
      </c>
      <c r="CD740" s="34">
        <v>58</v>
      </c>
      <c r="CF740" s="34">
        <v>7</v>
      </c>
      <c r="CG740" s="34">
        <v>84</v>
      </c>
    </row>
    <row r="741" spans="1:101" x14ac:dyDescent="0.35">
      <c r="A741" s="22" t="s">
        <v>3536</v>
      </c>
      <c r="B741" s="22" t="s">
        <v>469</v>
      </c>
      <c r="C741" s="22" t="s">
        <v>2886</v>
      </c>
      <c r="D741" s="22" t="s">
        <v>2746</v>
      </c>
      <c r="E741" s="22">
        <v>1988</v>
      </c>
      <c r="F741" s="80">
        <v>1988</v>
      </c>
      <c r="G741" s="22" t="s">
        <v>794</v>
      </c>
      <c r="H741" s="22">
        <v>35.109559699999998</v>
      </c>
      <c r="I741" s="22">
        <v>-108.0783988</v>
      </c>
      <c r="J741" s="22" t="s">
        <v>873</v>
      </c>
      <c r="K741" s="22" t="s">
        <v>883</v>
      </c>
      <c r="L741" s="22" t="s">
        <v>878</v>
      </c>
      <c r="M741" s="22" t="s">
        <v>795</v>
      </c>
      <c r="Q741" s="22" t="s">
        <v>819</v>
      </c>
      <c r="W741" s="34">
        <v>77.400000000000006</v>
      </c>
      <c r="X741" s="34">
        <v>0.11</v>
      </c>
      <c r="Y741" s="34">
        <v>12</v>
      </c>
      <c r="Z741" s="34">
        <f t="shared" ref="Z741:Z755" si="62">((AP741*1.1)+AQ741)</f>
        <v>1.1839999999999999</v>
      </c>
      <c r="AA741" s="34">
        <v>0.04</v>
      </c>
      <c r="AB741" s="34">
        <v>0.1</v>
      </c>
      <c r="AC741" s="34">
        <v>1.01</v>
      </c>
      <c r="AD741" s="34">
        <v>3.68</v>
      </c>
      <c r="AE741" s="34">
        <v>4.55</v>
      </c>
      <c r="AF741" s="34">
        <v>0.02</v>
      </c>
      <c r="AG741" s="34">
        <v>0.43</v>
      </c>
      <c r="AO741" s="34">
        <f t="shared" si="60"/>
        <v>100.52400000000002</v>
      </c>
      <c r="AP741" s="34">
        <v>0.44</v>
      </c>
      <c r="AQ741" s="34">
        <v>0.7</v>
      </c>
      <c r="AY741" s="34">
        <v>1158</v>
      </c>
      <c r="BE741" s="34">
        <v>17</v>
      </c>
      <c r="BQ741" s="34">
        <v>20</v>
      </c>
      <c r="BR741" s="34">
        <v>54</v>
      </c>
      <c r="BX741" s="34">
        <v>235</v>
      </c>
      <c r="CD741" s="34">
        <v>17</v>
      </c>
      <c r="CF741" s="34">
        <v>8</v>
      </c>
      <c r="CG741" s="34">
        <v>37</v>
      </c>
    </row>
    <row r="742" spans="1:101" x14ac:dyDescent="0.35">
      <c r="A742" s="22" t="s">
        <v>3537</v>
      </c>
      <c r="B742" s="22" t="s">
        <v>469</v>
      </c>
      <c r="C742" s="22" t="s">
        <v>2886</v>
      </c>
      <c r="D742" s="22" t="s">
        <v>2746</v>
      </c>
      <c r="E742" s="22">
        <v>1988</v>
      </c>
      <c r="F742" s="80">
        <v>1988</v>
      </c>
      <c r="G742" s="22" t="s">
        <v>794</v>
      </c>
      <c r="H742" s="22">
        <v>35.109527999999997</v>
      </c>
      <c r="I742" s="22">
        <v>-108.0749524</v>
      </c>
      <c r="J742" s="22" t="s">
        <v>873</v>
      </c>
      <c r="K742" s="22" t="s">
        <v>883</v>
      </c>
      <c r="L742" s="22" t="s">
        <v>878</v>
      </c>
      <c r="M742" s="22" t="s">
        <v>795</v>
      </c>
      <c r="Q742" s="22" t="s">
        <v>819</v>
      </c>
      <c r="W742" s="34">
        <v>76</v>
      </c>
      <c r="X742" s="34">
        <v>7.0000000000000007E-2</v>
      </c>
      <c r="Y742" s="34">
        <v>13</v>
      </c>
      <c r="Z742" s="34">
        <f t="shared" si="62"/>
        <v>0.98000000000000009</v>
      </c>
      <c r="AA742" s="34">
        <v>0.03</v>
      </c>
      <c r="AB742" s="34">
        <v>0.35</v>
      </c>
      <c r="AC742" s="34">
        <v>1.03</v>
      </c>
      <c r="AD742" s="34">
        <v>2.93</v>
      </c>
      <c r="AE742" s="34">
        <v>5.38</v>
      </c>
      <c r="AF742" s="34">
        <v>0.02</v>
      </c>
      <c r="AG742" s="34">
        <v>0.33</v>
      </c>
      <c r="AO742" s="34">
        <f t="shared" si="60"/>
        <v>100.11999999999999</v>
      </c>
      <c r="AP742" s="34">
        <v>0.4</v>
      </c>
      <c r="AQ742" s="34">
        <v>0.54</v>
      </c>
      <c r="BQ742" s="34">
        <v>19</v>
      </c>
      <c r="BR742" s="34">
        <v>99</v>
      </c>
      <c r="BX742" s="34">
        <v>184</v>
      </c>
      <c r="CG742" s="34">
        <v>36</v>
      </c>
    </row>
    <row r="743" spans="1:101" x14ac:dyDescent="0.35">
      <c r="A743" s="22" t="s">
        <v>3538</v>
      </c>
      <c r="B743" s="22" t="s">
        <v>469</v>
      </c>
      <c r="C743" s="22" t="s">
        <v>2886</v>
      </c>
      <c r="D743" s="22" t="s">
        <v>2746</v>
      </c>
      <c r="E743" s="22">
        <v>1988</v>
      </c>
      <c r="F743" s="80">
        <v>1988</v>
      </c>
      <c r="G743" s="22" t="s">
        <v>794</v>
      </c>
      <c r="H743" s="22">
        <v>35.109527999999997</v>
      </c>
      <c r="I743" s="22">
        <v>-108.0749524</v>
      </c>
      <c r="J743" s="22" t="s">
        <v>873</v>
      </c>
      <c r="K743" s="22" t="s">
        <v>883</v>
      </c>
      <c r="L743" s="22" t="s">
        <v>878</v>
      </c>
      <c r="M743" s="22" t="s">
        <v>795</v>
      </c>
      <c r="Q743" s="22" t="s">
        <v>819</v>
      </c>
      <c r="W743" s="34">
        <v>76</v>
      </c>
      <c r="X743" s="34">
        <v>0.06</v>
      </c>
      <c r="Y743" s="34">
        <v>13</v>
      </c>
      <c r="Z743" s="34">
        <f t="shared" si="62"/>
        <v>1.1320000000000001</v>
      </c>
      <c r="AA743" s="34">
        <v>0.03</v>
      </c>
      <c r="AB743" s="34">
        <v>0.27</v>
      </c>
      <c r="AC743" s="34">
        <v>0.93</v>
      </c>
      <c r="AD743" s="34">
        <v>2.88</v>
      </c>
      <c r="AE743" s="34">
        <v>5.55</v>
      </c>
      <c r="AF743" s="34">
        <v>0.02</v>
      </c>
      <c r="AG743" s="34">
        <v>0.33</v>
      </c>
      <c r="AO743" s="34">
        <f t="shared" si="60"/>
        <v>100.202</v>
      </c>
      <c r="AP743" s="34">
        <v>0.62</v>
      </c>
      <c r="AQ743" s="34">
        <v>0.45</v>
      </c>
      <c r="AY743" s="34">
        <v>267</v>
      </c>
      <c r="BE743" s="34">
        <v>45</v>
      </c>
      <c r="BQ743" s="34">
        <v>23</v>
      </c>
      <c r="BR743" s="34">
        <v>101</v>
      </c>
      <c r="BX743" s="34">
        <v>175</v>
      </c>
      <c r="CD743" s="34">
        <v>9</v>
      </c>
      <c r="CG743" s="34">
        <v>41</v>
      </c>
    </row>
    <row r="744" spans="1:101" x14ac:dyDescent="0.35">
      <c r="A744" s="22" t="s">
        <v>3539</v>
      </c>
      <c r="B744" s="22" t="s">
        <v>469</v>
      </c>
      <c r="C744" s="22" t="s">
        <v>2886</v>
      </c>
      <c r="D744" s="22" t="s">
        <v>2746</v>
      </c>
      <c r="E744" s="22">
        <v>1988</v>
      </c>
      <c r="F744" s="80">
        <v>1988</v>
      </c>
      <c r="G744" s="22" t="s">
        <v>794</v>
      </c>
      <c r="H744" s="22">
        <v>35.109527999999997</v>
      </c>
      <c r="I744" s="22">
        <v>-108.0749524</v>
      </c>
      <c r="J744" s="22" t="s">
        <v>873</v>
      </c>
      <c r="K744" s="22" t="s">
        <v>883</v>
      </c>
      <c r="L744" s="22" t="s">
        <v>878</v>
      </c>
      <c r="M744" s="22" t="s">
        <v>795</v>
      </c>
      <c r="Q744" s="22" t="s">
        <v>819</v>
      </c>
      <c r="W744" s="34">
        <v>71.8</v>
      </c>
      <c r="X744" s="34">
        <v>0.18</v>
      </c>
      <c r="Y744" s="34">
        <v>14.8</v>
      </c>
      <c r="Z744" s="34">
        <f t="shared" si="62"/>
        <v>1.7360000000000002</v>
      </c>
      <c r="AA744" s="34">
        <v>0.05</v>
      </c>
      <c r="AB744" s="34">
        <v>0.86</v>
      </c>
      <c r="AC744" s="34">
        <v>2.23</v>
      </c>
      <c r="AD744" s="34">
        <v>4.2699999999999996</v>
      </c>
      <c r="AE744" s="34">
        <v>2.92</v>
      </c>
      <c r="AF744" s="34">
        <v>0.05</v>
      </c>
      <c r="AG744" s="34">
        <v>0.96</v>
      </c>
      <c r="AO744" s="34">
        <f t="shared" si="60"/>
        <v>99.855999999999995</v>
      </c>
      <c r="AP744" s="34">
        <v>0.56000000000000005</v>
      </c>
      <c r="AQ744" s="34">
        <v>1.1200000000000001</v>
      </c>
      <c r="AY744" s="34">
        <v>1001</v>
      </c>
      <c r="BE744" s="34">
        <v>41</v>
      </c>
      <c r="BR744" s="34">
        <v>41</v>
      </c>
      <c r="BX744" s="34">
        <v>413</v>
      </c>
      <c r="CD744" s="34">
        <v>26</v>
      </c>
      <c r="CF744" s="34">
        <v>5</v>
      </c>
      <c r="CG744" s="34">
        <v>77</v>
      </c>
    </row>
    <row r="745" spans="1:101" x14ac:dyDescent="0.35">
      <c r="A745" s="22" t="s">
        <v>3540</v>
      </c>
      <c r="B745" s="22" t="s">
        <v>469</v>
      </c>
      <c r="C745" s="22" t="s">
        <v>2886</v>
      </c>
      <c r="D745" s="22" t="s">
        <v>2746</v>
      </c>
      <c r="E745" s="22">
        <v>1988</v>
      </c>
      <c r="F745" s="80">
        <v>1988</v>
      </c>
      <c r="G745" s="22" t="s">
        <v>794</v>
      </c>
      <c r="H745" s="22">
        <v>35.106307299999997</v>
      </c>
      <c r="I745" s="22">
        <v>-108.0709933</v>
      </c>
      <c r="J745" s="22" t="s">
        <v>873</v>
      </c>
      <c r="K745" s="22" t="s">
        <v>883</v>
      </c>
      <c r="L745" s="22" t="s">
        <v>878</v>
      </c>
      <c r="M745" s="22" t="s">
        <v>795</v>
      </c>
      <c r="Q745" s="22" t="s">
        <v>819</v>
      </c>
      <c r="W745" s="34">
        <v>75.900000000000006</v>
      </c>
      <c r="X745" s="34">
        <v>0.19</v>
      </c>
      <c r="Y745" s="34">
        <v>12.7</v>
      </c>
      <c r="Z745" s="34">
        <f t="shared" si="62"/>
        <v>1.7529999999999999</v>
      </c>
      <c r="AA745" s="34">
        <v>0.06</v>
      </c>
      <c r="AB745" s="34">
        <v>0.57999999999999996</v>
      </c>
      <c r="AC745" s="34">
        <v>1.29</v>
      </c>
      <c r="AD745" s="34">
        <v>3.19</v>
      </c>
      <c r="AE745" s="34">
        <v>3.68</v>
      </c>
      <c r="AF745" s="34">
        <v>0.05</v>
      </c>
      <c r="AG745" s="34">
        <v>0.46</v>
      </c>
      <c r="AO745" s="34">
        <f t="shared" si="60"/>
        <v>99.853000000000009</v>
      </c>
      <c r="AP745" s="34">
        <v>0.33</v>
      </c>
      <c r="AQ745" s="34">
        <v>1.39</v>
      </c>
      <c r="AY745" s="34">
        <v>717</v>
      </c>
      <c r="BE745" s="34">
        <v>37</v>
      </c>
      <c r="BQ745" s="34">
        <v>10</v>
      </c>
      <c r="BR745" s="34">
        <v>174</v>
      </c>
      <c r="BX745" s="34">
        <v>52</v>
      </c>
      <c r="CD745" s="34">
        <v>18</v>
      </c>
      <c r="CF745" s="34">
        <v>28</v>
      </c>
      <c r="CG745" s="34">
        <v>119</v>
      </c>
    </row>
    <row r="746" spans="1:101" x14ac:dyDescent="0.35">
      <c r="A746" s="22" t="s">
        <v>3541</v>
      </c>
      <c r="B746" s="22" t="s">
        <v>469</v>
      </c>
      <c r="C746" s="22" t="s">
        <v>2886</v>
      </c>
      <c r="D746" s="22" t="s">
        <v>2746</v>
      </c>
      <c r="E746" s="22">
        <v>1988</v>
      </c>
      <c r="F746" s="80">
        <v>1988</v>
      </c>
      <c r="G746" s="22" t="s">
        <v>794</v>
      </c>
      <c r="H746" s="22">
        <v>35.104507300000002</v>
      </c>
      <c r="I746" s="22">
        <v>-108.0661478</v>
      </c>
      <c r="J746" s="22" t="s">
        <v>873</v>
      </c>
      <c r="K746" s="22" t="s">
        <v>883</v>
      </c>
      <c r="L746" s="22" t="s">
        <v>878</v>
      </c>
      <c r="M746" s="22" t="s">
        <v>795</v>
      </c>
      <c r="Q746" s="22" t="s">
        <v>819</v>
      </c>
      <c r="W746" s="34">
        <v>78.599999999999994</v>
      </c>
      <c r="X746" s="34">
        <v>0.25</v>
      </c>
      <c r="Y746" s="34">
        <v>11.7</v>
      </c>
      <c r="Z746" s="34">
        <f t="shared" si="62"/>
        <v>1.6579999999999999</v>
      </c>
      <c r="AA746" s="34">
        <v>0.04</v>
      </c>
      <c r="AB746" s="34">
        <v>0.82</v>
      </c>
      <c r="AC746" s="34">
        <v>0.19</v>
      </c>
      <c r="AD746" s="34">
        <v>1.71</v>
      </c>
      <c r="AE746" s="34">
        <v>4.24</v>
      </c>
      <c r="AF746" s="34">
        <v>0.04</v>
      </c>
      <c r="AG746" s="34">
        <v>1.1200000000000001</v>
      </c>
      <c r="AO746" s="34">
        <f t="shared" si="60"/>
        <v>100.36799999999999</v>
      </c>
      <c r="AP746" s="34">
        <v>1.38</v>
      </c>
      <c r="AQ746" s="34">
        <v>0.14000000000000001</v>
      </c>
      <c r="BR746" s="34">
        <v>156</v>
      </c>
      <c r="BX746" s="34">
        <v>46</v>
      </c>
      <c r="CF746" s="34">
        <v>47</v>
      </c>
      <c r="CG746" s="34">
        <v>176</v>
      </c>
    </row>
    <row r="747" spans="1:101" x14ac:dyDescent="0.35">
      <c r="A747" s="22" t="s">
        <v>3542</v>
      </c>
      <c r="B747" s="22" t="s">
        <v>469</v>
      </c>
      <c r="C747" s="22" t="s">
        <v>2886</v>
      </c>
      <c r="D747" s="22" t="s">
        <v>2746</v>
      </c>
      <c r="E747" s="22">
        <v>1988</v>
      </c>
      <c r="F747" s="80">
        <v>1988</v>
      </c>
      <c r="G747" s="22" t="s">
        <v>794</v>
      </c>
      <c r="H747" s="22">
        <v>35.107844800000002</v>
      </c>
      <c r="I747" s="22">
        <v>-108.0720874</v>
      </c>
      <c r="J747" s="22" t="s">
        <v>873</v>
      </c>
      <c r="K747" s="22" t="s">
        <v>883</v>
      </c>
      <c r="L747" s="22" t="s">
        <v>878</v>
      </c>
      <c r="M747" s="22" t="s">
        <v>568</v>
      </c>
      <c r="Q747" s="22" t="s">
        <v>819</v>
      </c>
      <c r="W747" s="34">
        <v>48</v>
      </c>
      <c r="X747" s="34">
        <v>0.96</v>
      </c>
      <c r="Y747" s="34">
        <v>12.6</v>
      </c>
      <c r="Z747" s="34">
        <f t="shared" si="62"/>
        <v>11.004999999999999</v>
      </c>
      <c r="AA747" s="34">
        <v>0.23</v>
      </c>
      <c r="AB747" s="34">
        <v>13.1</v>
      </c>
      <c r="AC747" s="34">
        <v>10.199999999999999</v>
      </c>
      <c r="AD747" s="34">
        <v>1.38</v>
      </c>
      <c r="AE747" s="34">
        <v>1.2</v>
      </c>
      <c r="AF747" s="34">
        <v>0.4</v>
      </c>
      <c r="AG747" s="34">
        <v>3.12</v>
      </c>
      <c r="AO747" s="34">
        <f t="shared" si="60"/>
        <v>102.19500000000001</v>
      </c>
      <c r="AP747" s="34">
        <v>7.85</v>
      </c>
      <c r="AQ747" s="34">
        <v>2.37</v>
      </c>
      <c r="AY747" s="34">
        <v>573</v>
      </c>
      <c r="BE747" s="34">
        <v>840</v>
      </c>
      <c r="BR747" s="34">
        <v>33</v>
      </c>
      <c r="BX747" s="34">
        <v>608</v>
      </c>
      <c r="CD747" s="34">
        <v>214</v>
      </c>
      <c r="CF747" s="34">
        <v>24</v>
      </c>
      <c r="CG747" s="34">
        <v>127</v>
      </c>
    </row>
    <row r="748" spans="1:101" x14ac:dyDescent="0.35">
      <c r="A748" s="22" t="s">
        <v>3543</v>
      </c>
      <c r="B748" s="22" t="s">
        <v>469</v>
      </c>
      <c r="C748" s="22" t="s">
        <v>2886</v>
      </c>
      <c r="D748" s="22" t="s">
        <v>2746</v>
      </c>
      <c r="E748" s="22">
        <v>1988</v>
      </c>
      <c r="F748" s="80">
        <v>1988</v>
      </c>
      <c r="G748" s="22" t="s">
        <v>794</v>
      </c>
      <c r="H748" s="22">
        <v>35.104507300000002</v>
      </c>
      <c r="I748" s="22">
        <v>-108.0661478</v>
      </c>
      <c r="J748" s="22" t="s">
        <v>873</v>
      </c>
      <c r="K748" s="22" t="s">
        <v>883</v>
      </c>
      <c r="L748" s="22" t="s">
        <v>878</v>
      </c>
      <c r="M748" s="22" t="s">
        <v>568</v>
      </c>
      <c r="Q748" s="22" t="s">
        <v>819</v>
      </c>
      <c r="W748" s="34">
        <v>37.700000000000003</v>
      </c>
      <c r="X748" s="34">
        <v>0.12</v>
      </c>
      <c r="Y748" s="34">
        <v>3.45</v>
      </c>
      <c r="Z748" s="34">
        <f t="shared" si="62"/>
        <v>13.600999999999999</v>
      </c>
      <c r="AA748" s="34">
        <v>0.18</v>
      </c>
      <c r="AB748" s="34">
        <v>33.5</v>
      </c>
      <c r="AC748" s="34">
        <v>0.54</v>
      </c>
      <c r="AD748" s="34">
        <v>0.18</v>
      </c>
      <c r="AE748" s="34">
        <v>7.0000000000000007E-2</v>
      </c>
      <c r="AF748" s="34">
        <v>0.04</v>
      </c>
      <c r="AG748" s="34">
        <v>10.73</v>
      </c>
      <c r="AO748" s="34">
        <f t="shared" si="60"/>
        <v>100.11100000000002</v>
      </c>
      <c r="AP748" s="34">
        <v>4.6100000000000003</v>
      </c>
      <c r="AQ748" s="34">
        <v>8.5299999999999994</v>
      </c>
      <c r="AY748" s="34">
        <v>31</v>
      </c>
      <c r="BE748" s="34">
        <v>2119</v>
      </c>
      <c r="BQ748" s="34">
        <v>11</v>
      </c>
      <c r="BX748" s="34">
        <v>6</v>
      </c>
      <c r="CD748" s="34">
        <v>32</v>
      </c>
      <c r="CF748" s="34">
        <v>4</v>
      </c>
      <c r="CG748" s="34">
        <v>15</v>
      </c>
    </row>
    <row r="749" spans="1:101" x14ac:dyDescent="0.35">
      <c r="A749" s="22" t="s">
        <v>3544</v>
      </c>
      <c r="B749" s="22" t="s">
        <v>469</v>
      </c>
      <c r="C749" s="22" t="s">
        <v>2886</v>
      </c>
      <c r="D749" s="22" t="s">
        <v>2746</v>
      </c>
      <c r="E749" s="22">
        <v>1988</v>
      </c>
      <c r="F749" s="80">
        <v>1988</v>
      </c>
      <c r="G749" s="22" t="s">
        <v>794</v>
      </c>
      <c r="H749" s="22">
        <v>35.106665999999997</v>
      </c>
      <c r="I749" s="22">
        <v>-108.0716281</v>
      </c>
      <c r="J749" s="22" t="s">
        <v>873</v>
      </c>
      <c r="K749" s="22" t="s">
        <v>883</v>
      </c>
      <c r="L749" s="22" t="s">
        <v>878</v>
      </c>
      <c r="M749" s="22" t="s">
        <v>469</v>
      </c>
      <c r="Q749" s="22" t="s">
        <v>819</v>
      </c>
      <c r="W749" s="34">
        <v>60.3</v>
      </c>
      <c r="X749" s="34">
        <v>0.22</v>
      </c>
      <c r="Y749" s="34">
        <v>19.2</v>
      </c>
      <c r="Z749" s="34">
        <f t="shared" si="62"/>
        <v>4.4220000000000006</v>
      </c>
      <c r="AA749" s="34">
        <v>0.04</v>
      </c>
      <c r="AB749" s="34">
        <v>0.93</v>
      </c>
      <c r="AC749" s="34">
        <v>0.19</v>
      </c>
      <c r="AD749" s="34">
        <v>0.19</v>
      </c>
      <c r="AE749" s="34">
        <v>14.4</v>
      </c>
      <c r="AF749" s="34">
        <v>0.06</v>
      </c>
      <c r="AG749" s="34">
        <v>1.1200000000000001</v>
      </c>
      <c r="AO749" s="34">
        <f t="shared" si="60"/>
        <v>101.07200000000002</v>
      </c>
      <c r="AP749" s="34">
        <v>1.22</v>
      </c>
      <c r="AQ749" s="34">
        <v>3.08</v>
      </c>
      <c r="AY749" s="34">
        <v>1756</v>
      </c>
      <c r="BE749" s="34">
        <v>32</v>
      </c>
      <c r="BO749" s="34">
        <v>6</v>
      </c>
      <c r="BR749" s="34">
        <v>263</v>
      </c>
      <c r="BX749" s="34">
        <v>14</v>
      </c>
      <c r="CD749" s="34">
        <v>66</v>
      </c>
      <c r="CF749" s="34">
        <v>12</v>
      </c>
      <c r="CG749" s="34">
        <v>85</v>
      </c>
    </row>
    <row r="750" spans="1:101" x14ac:dyDescent="0.35">
      <c r="A750" s="22" t="s">
        <v>3545</v>
      </c>
      <c r="B750" s="22" t="s">
        <v>469</v>
      </c>
      <c r="C750" s="22" t="s">
        <v>2886</v>
      </c>
      <c r="D750" s="22" t="s">
        <v>2746</v>
      </c>
      <c r="E750" s="22">
        <v>1988</v>
      </c>
      <c r="F750" s="80">
        <v>1988</v>
      </c>
      <c r="G750" s="22" t="s">
        <v>794</v>
      </c>
      <c r="H750" s="22">
        <v>35.106445999999998</v>
      </c>
      <c r="I750" s="22">
        <v>-108.071432</v>
      </c>
      <c r="J750" s="22" t="s">
        <v>873</v>
      </c>
      <c r="K750" s="22" t="s">
        <v>883</v>
      </c>
      <c r="L750" s="22" t="s">
        <v>878</v>
      </c>
      <c r="M750" s="22" t="s">
        <v>469</v>
      </c>
      <c r="Q750" s="22" t="s">
        <v>819</v>
      </c>
      <c r="W750" s="34">
        <v>60.2</v>
      </c>
      <c r="X750" s="34">
        <v>0.25</v>
      </c>
      <c r="Y750" s="34">
        <v>18.399999999999999</v>
      </c>
      <c r="Z750" s="34">
        <f t="shared" si="62"/>
        <v>4.8370000000000006</v>
      </c>
      <c r="AA750" s="34">
        <v>0.04</v>
      </c>
      <c r="AB750" s="34">
        <v>0.61</v>
      </c>
      <c r="AC750" s="34">
        <v>0.21</v>
      </c>
      <c r="AD750" s="34">
        <v>0.11</v>
      </c>
      <c r="AE750" s="34">
        <v>14.8</v>
      </c>
      <c r="AF750" s="34">
        <v>7.0000000000000007E-2</v>
      </c>
      <c r="AG750" s="34">
        <v>0.77</v>
      </c>
      <c r="AO750" s="34">
        <f t="shared" si="60"/>
        <v>100.29699999999998</v>
      </c>
      <c r="AP750" s="34">
        <v>0.47</v>
      </c>
      <c r="AQ750" s="34">
        <v>4.32</v>
      </c>
      <c r="AY750" s="34">
        <v>1658</v>
      </c>
      <c r="BE750" s="34">
        <v>33</v>
      </c>
      <c r="BO750" s="34">
        <v>6</v>
      </c>
      <c r="BR750" s="34">
        <v>275</v>
      </c>
      <c r="BX750" s="34">
        <v>32</v>
      </c>
      <c r="CD750" s="34">
        <v>49</v>
      </c>
      <c r="CF750" s="34">
        <v>20</v>
      </c>
      <c r="CG750" s="34">
        <v>135</v>
      </c>
    </row>
    <row r="751" spans="1:101" x14ac:dyDescent="0.35">
      <c r="A751" s="22" t="s">
        <v>3546</v>
      </c>
      <c r="B751" s="22" t="s">
        <v>469</v>
      </c>
      <c r="C751" s="22" t="s">
        <v>2886</v>
      </c>
      <c r="D751" s="22" t="s">
        <v>2746</v>
      </c>
      <c r="E751" s="22">
        <v>1988</v>
      </c>
      <c r="F751" s="80">
        <v>1988</v>
      </c>
      <c r="G751" s="22" t="s">
        <v>794</v>
      </c>
      <c r="H751" s="22">
        <v>35.106279999999998</v>
      </c>
      <c r="I751" s="22">
        <v>-108.07129500000001</v>
      </c>
      <c r="J751" s="22" t="s">
        <v>873</v>
      </c>
      <c r="K751" s="22" t="s">
        <v>883</v>
      </c>
      <c r="L751" s="22" t="s">
        <v>878</v>
      </c>
      <c r="M751" s="22" t="s">
        <v>469</v>
      </c>
      <c r="Q751" s="22" t="s">
        <v>819</v>
      </c>
      <c r="W751" s="34">
        <v>58.1</v>
      </c>
      <c r="X751" s="34">
        <v>0.26</v>
      </c>
      <c r="Y751" s="34">
        <v>19.8</v>
      </c>
      <c r="Z751" s="34">
        <f t="shared" si="62"/>
        <v>6.3919999999999995</v>
      </c>
      <c r="AA751" s="34">
        <v>0.04</v>
      </c>
      <c r="AB751" s="34">
        <v>0.64</v>
      </c>
      <c r="AC751" s="34">
        <v>0.18</v>
      </c>
      <c r="AD751" s="34">
        <v>0.23</v>
      </c>
      <c r="AE751" s="34">
        <v>14</v>
      </c>
      <c r="AF751" s="34">
        <v>7.0000000000000007E-2</v>
      </c>
      <c r="AG751" s="34">
        <v>1.18</v>
      </c>
      <c r="AO751" s="34">
        <f t="shared" si="60"/>
        <v>100.89200000000001</v>
      </c>
      <c r="AP751" s="34">
        <v>0.72</v>
      </c>
      <c r="AQ751" s="34">
        <v>5.6</v>
      </c>
      <c r="AY751" s="34">
        <v>1832</v>
      </c>
      <c r="BE751" s="34">
        <v>30</v>
      </c>
      <c r="BO751" s="34">
        <v>8</v>
      </c>
      <c r="BR751" s="34">
        <v>265</v>
      </c>
      <c r="BX751" s="34">
        <v>13</v>
      </c>
      <c r="CD751" s="34">
        <v>81</v>
      </c>
      <c r="CF751" s="34">
        <v>28</v>
      </c>
      <c r="CG751" s="34">
        <v>162</v>
      </c>
    </row>
    <row r="752" spans="1:101" x14ac:dyDescent="0.35">
      <c r="A752" s="22" t="s">
        <v>3547</v>
      </c>
      <c r="B752" s="22" t="s">
        <v>469</v>
      </c>
      <c r="C752" s="22" t="s">
        <v>2886</v>
      </c>
      <c r="D752" s="22" t="s">
        <v>2746</v>
      </c>
      <c r="E752" s="22">
        <v>1988</v>
      </c>
      <c r="F752" s="80">
        <v>1988</v>
      </c>
      <c r="G752" s="22" t="s">
        <v>794</v>
      </c>
      <c r="H752" s="22">
        <v>35.107115</v>
      </c>
      <c r="I752" s="22">
        <v>-108.07190199999999</v>
      </c>
      <c r="J752" s="22" t="s">
        <v>873</v>
      </c>
      <c r="K752" s="22" t="s">
        <v>883</v>
      </c>
      <c r="L752" s="22" t="s">
        <v>878</v>
      </c>
      <c r="M752" s="22" t="s">
        <v>469</v>
      </c>
      <c r="Q752" s="22" t="s">
        <v>819</v>
      </c>
      <c r="W752" s="34">
        <v>53.4</v>
      </c>
      <c r="X752" s="34">
        <v>0.56999999999999995</v>
      </c>
      <c r="Y752" s="34">
        <v>18.3</v>
      </c>
      <c r="Z752" s="34">
        <f t="shared" si="62"/>
        <v>8.85</v>
      </c>
      <c r="AA752" s="34">
        <v>0.1</v>
      </c>
      <c r="AB752" s="34">
        <v>7.39</v>
      </c>
      <c r="AC752" s="34">
        <v>0.42</v>
      </c>
      <c r="AD752" s="34">
        <v>0.09</v>
      </c>
      <c r="AE752" s="34">
        <v>11</v>
      </c>
      <c r="AF752" s="34">
        <v>0.15</v>
      </c>
      <c r="AG752" s="34">
        <v>0.43</v>
      </c>
      <c r="AO752" s="34">
        <f t="shared" si="60"/>
        <v>100.7</v>
      </c>
      <c r="AP752" s="34">
        <v>1.6</v>
      </c>
      <c r="AQ752" s="34">
        <v>7.09</v>
      </c>
      <c r="AY752" s="34">
        <v>881</v>
      </c>
      <c r="BE752" s="34">
        <v>108</v>
      </c>
      <c r="BO752" s="34">
        <v>15</v>
      </c>
      <c r="BQ752" s="34">
        <v>9</v>
      </c>
      <c r="BR752" s="34">
        <v>184</v>
      </c>
      <c r="BX752" s="34">
        <v>14</v>
      </c>
      <c r="CD752" s="34">
        <v>113</v>
      </c>
      <c r="CF752" s="34">
        <v>13</v>
      </c>
      <c r="CG752" s="34">
        <v>75</v>
      </c>
    </row>
    <row r="753" spans="1:101" x14ac:dyDescent="0.35">
      <c r="A753" s="22" t="s">
        <v>3548</v>
      </c>
      <c r="B753" s="22" t="s">
        <v>469</v>
      </c>
      <c r="C753" s="22" t="s">
        <v>2886</v>
      </c>
      <c r="D753" s="22" t="s">
        <v>2746</v>
      </c>
      <c r="E753" s="22">
        <v>1988</v>
      </c>
      <c r="F753" s="80">
        <v>1988</v>
      </c>
      <c r="G753" s="22" t="s">
        <v>794</v>
      </c>
      <c r="H753" s="22">
        <v>35.107393700000003</v>
      </c>
      <c r="I753" s="22">
        <v>-108.07189459999999</v>
      </c>
      <c r="J753" s="22" t="s">
        <v>873</v>
      </c>
      <c r="K753" s="22" t="s">
        <v>883</v>
      </c>
      <c r="L753" s="22" t="s">
        <v>878</v>
      </c>
      <c r="M753" s="22" t="s">
        <v>469</v>
      </c>
      <c r="Q753" s="22" t="s">
        <v>819</v>
      </c>
      <c r="W753" s="34">
        <v>57.7</v>
      </c>
      <c r="X753" s="34">
        <v>0.33</v>
      </c>
      <c r="Y753" s="34">
        <v>18.899999999999999</v>
      </c>
      <c r="Z753" s="34">
        <f t="shared" si="62"/>
        <v>4.7009999999999996</v>
      </c>
      <c r="AA753" s="34">
        <v>0.06</v>
      </c>
      <c r="AB753" s="34">
        <v>2.68</v>
      </c>
      <c r="AC753" s="34">
        <v>0.41</v>
      </c>
      <c r="AD753" s="34">
        <v>0.21</v>
      </c>
      <c r="AE753" s="34">
        <v>13.1</v>
      </c>
      <c r="AF753" s="34">
        <v>0.11</v>
      </c>
      <c r="AG753" s="34">
        <v>2.56</v>
      </c>
      <c r="AO753" s="34">
        <f t="shared" si="60"/>
        <v>100.761</v>
      </c>
      <c r="AP753" s="34">
        <v>0.51</v>
      </c>
      <c r="AQ753" s="34">
        <v>4.1399999999999997</v>
      </c>
      <c r="BO753" s="34">
        <v>5</v>
      </c>
      <c r="BR753" s="34">
        <v>181</v>
      </c>
      <c r="BX753" s="34">
        <v>76</v>
      </c>
      <c r="CF753" s="34">
        <v>4</v>
      </c>
      <c r="CG753" s="34">
        <v>77</v>
      </c>
    </row>
    <row r="754" spans="1:101" x14ac:dyDescent="0.35">
      <c r="A754" s="22" t="s">
        <v>3549</v>
      </c>
      <c r="B754" s="22" t="s">
        <v>469</v>
      </c>
      <c r="C754" s="22" t="s">
        <v>2886</v>
      </c>
      <c r="D754" s="22" t="s">
        <v>2746</v>
      </c>
      <c r="E754" s="22">
        <v>1988</v>
      </c>
      <c r="F754" s="80">
        <v>1988</v>
      </c>
      <c r="G754" s="22" t="s">
        <v>794</v>
      </c>
      <c r="H754" s="22">
        <v>35.107699400000001</v>
      </c>
      <c r="I754" s="22">
        <v>-108.0724687</v>
      </c>
      <c r="J754" s="22" t="s">
        <v>873</v>
      </c>
      <c r="K754" s="22" t="s">
        <v>883</v>
      </c>
      <c r="L754" s="22" t="s">
        <v>878</v>
      </c>
      <c r="M754" s="22" t="s">
        <v>469</v>
      </c>
      <c r="Q754" s="22" t="s">
        <v>819</v>
      </c>
      <c r="W754" s="34">
        <v>62</v>
      </c>
      <c r="X754" s="34">
        <v>0.13</v>
      </c>
      <c r="Y754" s="34">
        <v>18.600000000000001</v>
      </c>
      <c r="Z754" s="34">
        <f t="shared" si="62"/>
        <v>1.9079999999999999</v>
      </c>
      <c r="AA754" s="34">
        <v>0.03</v>
      </c>
      <c r="AB754" s="34">
        <v>0.87</v>
      </c>
      <c r="AC754" s="34">
        <v>0.17</v>
      </c>
      <c r="AD754" s="34">
        <v>0.34</v>
      </c>
      <c r="AE754" s="34">
        <v>15.1</v>
      </c>
      <c r="AF754" s="34">
        <v>0.04</v>
      </c>
      <c r="AG754" s="34">
        <v>0.45</v>
      </c>
      <c r="AO754" s="34">
        <f t="shared" si="60"/>
        <v>99.638000000000019</v>
      </c>
      <c r="AP754" s="34">
        <v>0.48</v>
      </c>
      <c r="AQ754" s="34">
        <v>1.38</v>
      </c>
      <c r="BO754" s="34">
        <v>9</v>
      </c>
      <c r="BQ754" s="34">
        <v>9</v>
      </c>
      <c r="BR754" s="34">
        <v>277</v>
      </c>
      <c r="BX754" s="34">
        <v>36</v>
      </c>
      <c r="CF754" s="34">
        <v>29</v>
      </c>
      <c r="CG754" s="34">
        <v>147</v>
      </c>
    </row>
    <row r="755" spans="1:101" x14ac:dyDescent="0.35">
      <c r="A755" s="22" t="s">
        <v>3550</v>
      </c>
      <c r="B755" s="22" t="s">
        <v>469</v>
      </c>
      <c r="C755" s="22" t="s">
        <v>2886</v>
      </c>
      <c r="D755" s="22" t="s">
        <v>2746</v>
      </c>
      <c r="E755" s="22">
        <v>1988</v>
      </c>
      <c r="F755" s="80">
        <v>1988</v>
      </c>
      <c r="G755" s="22" t="s">
        <v>794</v>
      </c>
      <c r="H755" s="22">
        <v>35.108038999999998</v>
      </c>
      <c r="I755" s="22">
        <v>-108.0730207</v>
      </c>
      <c r="J755" s="22" t="s">
        <v>873</v>
      </c>
      <c r="K755" s="22" t="s">
        <v>883</v>
      </c>
      <c r="L755" s="22" t="s">
        <v>878</v>
      </c>
      <c r="M755" s="61" t="s">
        <v>469</v>
      </c>
      <c r="N755" s="61"/>
      <c r="O755" s="61"/>
      <c r="P755" s="61"/>
      <c r="Q755" s="22" t="s">
        <v>819</v>
      </c>
      <c r="W755" s="34">
        <v>62.9</v>
      </c>
      <c r="X755" s="34">
        <v>0.12</v>
      </c>
      <c r="Y755" s="34">
        <v>18.100000000000001</v>
      </c>
      <c r="Z755" s="34">
        <f t="shared" si="62"/>
        <v>2.6319999999999997</v>
      </c>
      <c r="AA755" s="34">
        <v>0.03</v>
      </c>
      <c r="AB755" s="34">
        <v>0.22</v>
      </c>
      <c r="AC755" s="34">
        <v>0.14000000000000001</v>
      </c>
      <c r="AD755" s="34">
        <v>0.4</v>
      </c>
      <c r="AE755" s="34">
        <v>15.6</v>
      </c>
      <c r="AF755" s="34">
        <v>0.02</v>
      </c>
      <c r="AG755" s="34">
        <v>0.43</v>
      </c>
      <c r="AO755" s="34">
        <f t="shared" si="60"/>
        <v>100.59200000000001</v>
      </c>
      <c r="AP755" s="34">
        <v>0.32</v>
      </c>
      <c r="AQ755" s="34">
        <v>2.2799999999999998</v>
      </c>
      <c r="AY755" s="34">
        <v>1092</v>
      </c>
      <c r="BE755" s="34">
        <v>26</v>
      </c>
      <c r="BO755" s="34">
        <v>6</v>
      </c>
      <c r="BQ755" s="34">
        <v>13</v>
      </c>
      <c r="BR755" s="34">
        <v>189</v>
      </c>
      <c r="BX755" s="34">
        <v>75</v>
      </c>
      <c r="CD755" s="34">
        <v>29</v>
      </c>
      <c r="CF755" s="34">
        <v>9</v>
      </c>
      <c r="CG755" s="34">
        <v>55</v>
      </c>
    </row>
    <row r="756" spans="1:101" x14ac:dyDescent="0.35">
      <c r="A756" s="22" t="s">
        <v>3551</v>
      </c>
      <c r="B756" s="22" t="s">
        <v>469</v>
      </c>
      <c r="C756" s="22" t="s">
        <v>2886</v>
      </c>
      <c r="D756" s="22" t="s">
        <v>2746</v>
      </c>
      <c r="E756" s="22">
        <v>1988</v>
      </c>
      <c r="F756" s="80">
        <v>1988</v>
      </c>
      <c r="G756" s="22" t="s">
        <v>794</v>
      </c>
      <c r="H756" s="22">
        <v>35.093753</v>
      </c>
      <c r="I756" s="22">
        <v>-108.05278300000001</v>
      </c>
      <c r="J756" s="22" t="s">
        <v>873</v>
      </c>
      <c r="K756" s="22" t="s">
        <v>883</v>
      </c>
      <c r="L756" s="22" t="s">
        <v>878</v>
      </c>
      <c r="M756" s="22" t="s">
        <v>469</v>
      </c>
      <c r="Q756" s="22" t="s">
        <v>819</v>
      </c>
      <c r="W756" s="34">
        <v>57.3</v>
      </c>
      <c r="X756" s="34">
        <v>0.34</v>
      </c>
      <c r="Y756" s="34">
        <v>19.7</v>
      </c>
      <c r="Z756" s="34">
        <v>4.09</v>
      </c>
      <c r="AA756" s="34">
        <v>0.05</v>
      </c>
      <c r="AB756" s="34">
        <v>2.46</v>
      </c>
      <c r="AC756" s="34">
        <v>0.27</v>
      </c>
      <c r="AD756" s="34">
        <v>0.23</v>
      </c>
      <c r="AE756" s="34">
        <v>13.8</v>
      </c>
      <c r="AF756" s="34">
        <v>0.12</v>
      </c>
      <c r="AG756" s="34">
        <v>2.09</v>
      </c>
      <c r="AO756" s="34">
        <f t="shared" si="60"/>
        <v>100.45</v>
      </c>
      <c r="AY756" s="34">
        <v>1230</v>
      </c>
      <c r="BE756" s="34">
        <v>125</v>
      </c>
      <c r="BO756" s="34">
        <v>284</v>
      </c>
      <c r="BR756" s="34">
        <v>839</v>
      </c>
      <c r="BX756" s="34">
        <v>217</v>
      </c>
      <c r="CF756" s="34">
        <v>147</v>
      </c>
      <c r="CG756" s="34">
        <v>337</v>
      </c>
    </row>
    <row r="757" spans="1:101" x14ac:dyDescent="0.35">
      <c r="A757" s="22" t="s">
        <v>3552</v>
      </c>
      <c r="B757" s="22" t="s">
        <v>469</v>
      </c>
      <c r="C757" s="22" t="s">
        <v>2886</v>
      </c>
      <c r="D757" s="22" t="s">
        <v>2746</v>
      </c>
      <c r="E757" s="22">
        <v>1988</v>
      </c>
      <c r="F757" s="80">
        <v>1988</v>
      </c>
      <c r="G757" s="22" t="s">
        <v>794</v>
      </c>
      <c r="H757" s="22">
        <v>35.094049699999999</v>
      </c>
      <c r="I757" s="22">
        <v>-108.0519761</v>
      </c>
      <c r="J757" s="22" t="s">
        <v>873</v>
      </c>
      <c r="K757" s="22" t="s">
        <v>883</v>
      </c>
      <c r="L757" s="22" t="s">
        <v>878</v>
      </c>
      <c r="M757" s="22" t="s">
        <v>469</v>
      </c>
      <c r="Q757" s="22" t="s">
        <v>819</v>
      </c>
      <c r="W757" s="34">
        <v>57.9</v>
      </c>
      <c r="X757" s="34">
        <v>0.44</v>
      </c>
      <c r="Y757" s="34">
        <v>17.600000000000001</v>
      </c>
      <c r="Z757" s="34">
        <f t="shared" ref="Z757:Z763" si="63">((AP757*1.1)+AQ757)</f>
        <v>7.08</v>
      </c>
      <c r="AA757" s="34">
        <v>0.05</v>
      </c>
      <c r="AB757" s="34">
        <v>0.59</v>
      </c>
      <c r="AC757" s="34">
        <v>0.27</v>
      </c>
      <c r="AD757" s="34">
        <v>0.33</v>
      </c>
      <c r="AE757" s="34">
        <v>14</v>
      </c>
      <c r="AF757" s="34">
        <v>0.14000000000000001</v>
      </c>
      <c r="AG757" s="34">
        <v>1</v>
      </c>
      <c r="AO757" s="34">
        <f t="shared" si="60"/>
        <v>99.399999999999991</v>
      </c>
      <c r="AP757" s="34">
        <v>0.4</v>
      </c>
      <c r="AQ757" s="34">
        <v>6.64</v>
      </c>
      <c r="BO757" s="34">
        <v>10</v>
      </c>
      <c r="BQ757" s="34">
        <v>10</v>
      </c>
      <c r="BR757" s="34">
        <v>282</v>
      </c>
      <c r="BX757" s="34">
        <v>19</v>
      </c>
      <c r="CF757" s="34">
        <v>15</v>
      </c>
      <c r="CG757" s="34">
        <v>99</v>
      </c>
    </row>
    <row r="758" spans="1:101" x14ac:dyDescent="0.35">
      <c r="A758" s="22" t="s">
        <v>3553</v>
      </c>
      <c r="B758" s="22" t="s">
        <v>469</v>
      </c>
      <c r="C758" s="22" t="s">
        <v>2886</v>
      </c>
      <c r="D758" s="22" t="s">
        <v>2746</v>
      </c>
      <c r="E758" s="22">
        <v>1988</v>
      </c>
      <c r="F758" s="80">
        <v>1988</v>
      </c>
      <c r="G758" s="22" t="s">
        <v>794</v>
      </c>
      <c r="H758" s="22">
        <v>35.206890000000001</v>
      </c>
      <c r="I758" s="22">
        <v>-108.16937160000001</v>
      </c>
      <c r="J758" s="22" t="s">
        <v>873</v>
      </c>
      <c r="K758" s="22" t="s">
        <v>883</v>
      </c>
      <c r="L758" s="22" t="s">
        <v>878</v>
      </c>
      <c r="M758" s="22" t="s">
        <v>796</v>
      </c>
      <c r="Q758" s="22" t="s">
        <v>819</v>
      </c>
      <c r="W758" s="34">
        <v>69.099999999999994</v>
      </c>
      <c r="X758" s="34">
        <v>0.72</v>
      </c>
      <c r="Y758" s="34">
        <v>13.8</v>
      </c>
      <c r="Z758" s="34">
        <f t="shared" si="63"/>
        <v>5.4830000000000005</v>
      </c>
      <c r="AA758" s="34">
        <v>0.1</v>
      </c>
      <c r="AB758" s="34">
        <v>1.1399999999999999</v>
      </c>
      <c r="AC758" s="34">
        <v>1.38</v>
      </c>
      <c r="AD758" s="34">
        <v>3.09</v>
      </c>
      <c r="AE758" s="34">
        <v>5.41</v>
      </c>
      <c r="AF758" s="34">
        <v>0.15</v>
      </c>
      <c r="AG758" s="34">
        <v>0.2</v>
      </c>
      <c r="AO758" s="34">
        <f t="shared" ref="AO758:AO789" si="64">SUM(W758:AN758)</f>
        <v>100.57299999999999</v>
      </c>
      <c r="AP758" s="34">
        <v>2.23</v>
      </c>
      <c r="AQ758" s="34">
        <v>3.03</v>
      </c>
      <c r="AY758" s="34">
        <v>1166</v>
      </c>
      <c r="BE758" s="34">
        <v>50</v>
      </c>
      <c r="BO758" s="34">
        <v>14</v>
      </c>
      <c r="BQ758" s="34">
        <v>22</v>
      </c>
      <c r="BR758" s="34">
        <v>174</v>
      </c>
      <c r="BX758" s="34">
        <v>119</v>
      </c>
      <c r="CD758" s="34">
        <v>61</v>
      </c>
      <c r="CF758" s="34">
        <v>48</v>
      </c>
      <c r="CG758" s="34">
        <v>325</v>
      </c>
    </row>
    <row r="759" spans="1:101" x14ac:dyDescent="0.35">
      <c r="A759" s="22" t="s">
        <v>3554</v>
      </c>
      <c r="B759" s="22" t="s">
        <v>469</v>
      </c>
      <c r="C759" s="22" t="s">
        <v>2886</v>
      </c>
      <c r="D759" s="22" t="s">
        <v>2746</v>
      </c>
      <c r="E759" s="22">
        <v>1988</v>
      </c>
      <c r="F759" s="80">
        <v>1988</v>
      </c>
      <c r="G759" s="22" t="s">
        <v>794</v>
      </c>
      <c r="H759" s="22">
        <v>35.207836</v>
      </c>
      <c r="I759" s="22">
        <v>-108.169273</v>
      </c>
      <c r="J759" s="22" t="s">
        <v>873</v>
      </c>
      <c r="K759" s="22" t="s">
        <v>883</v>
      </c>
      <c r="L759" s="22" t="s">
        <v>878</v>
      </c>
      <c r="M759" s="22" t="s">
        <v>797</v>
      </c>
      <c r="Q759" s="22" t="s">
        <v>819</v>
      </c>
      <c r="W759" s="34">
        <v>64.8</v>
      </c>
      <c r="X759" s="34">
        <v>0.79</v>
      </c>
      <c r="Y759" s="34">
        <v>16.2</v>
      </c>
      <c r="Z759" s="34">
        <f t="shared" si="63"/>
        <v>4.5619999999999994</v>
      </c>
      <c r="AA759" s="34">
        <v>0.22</v>
      </c>
      <c r="AB759" s="34">
        <v>1.73</v>
      </c>
      <c r="AC759" s="34">
        <v>2.0499999999999998</v>
      </c>
      <c r="AD759" s="34">
        <v>3.04</v>
      </c>
      <c r="AE759" s="34">
        <v>6.33</v>
      </c>
      <c r="AF759" s="34">
        <v>0.22</v>
      </c>
      <c r="AG759" s="34">
        <v>1.35</v>
      </c>
      <c r="AO759" s="34">
        <f t="shared" si="64"/>
        <v>101.292</v>
      </c>
      <c r="AP759" s="34">
        <v>2.82</v>
      </c>
      <c r="AQ759" s="34">
        <v>1.46</v>
      </c>
      <c r="AY759" s="34">
        <v>3107</v>
      </c>
      <c r="BE759" s="34">
        <v>37</v>
      </c>
      <c r="BO759" s="34">
        <v>11</v>
      </c>
      <c r="BQ759" s="34">
        <v>44</v>
      </c>
      <c r="BR759" s="34">
        <v>239</v>
      </c>
      <c r="BX759" s="34">
        <v>506</v>
      </c>
      <c r="CD759" s="34">
        <v>88</v>
      </c>
      <c r="CF759" s="34">
        <v>16</v>
      </c>
      <c r="CG759" s="34">
        <v>298</v>
      </c>
    </row>
    <row r="760" spans="1:101" x14ac:dyDescent="0.35">
      <c r="A760" s="22" t="s">
        <v>3555</v>
      </c>
      <c r="B760" s="22" t="s">
        <v>469</v>
      </c>
      <c r="C760" s="22" t="s">
        <v>2886</v>
      </c>
      <c r="D760" s="22" t="s">
        <v>2746</v>
      </c>
      <c r="E760" s="22">
        <v>1988</v>
      </c>
      <c r="F760" s="80">
        <v>1988</v>
      </c>
      <c r="G760" s="22" t="s">
        <v>794</v>
      </c>
      <c r="H760" s="22">
        <v>35.208164500000002</v>
      </c>
      <c r="I760" s="22">
        <v>-108.16904839999999</v>
      </c>
      <c r="J760" s="22" t="s">
        <v>873</v>
      </c>
      <c r="K760" s="22" t="s">
        <v>883</v>
      </c>
      <c r="L760" s="22" t="s">
        <v>878</v>
      </c>
      <c r="M760" s="22" t="s">
        <v>796</v>
      </c>
      <c r="Q760" s="22" t="s">
        <v>819</v>
      </c>
      <c r="W760" s="34">
        <v>70</v>
      </c>
      <c r="X760" s="34">
        <v>0.63</v>
      </c>
      <c r="Y760" s="34">
        <v>13.2</v>
      </c>
      <c r="Z760" s="34">
        <f t="shared" si="63"/>
        <v>4.4279999999999999</v>
      </c>
      <c r="AA760" s="34">
        <v>0.14000000000000001</v>
      </c>
      <c r="AB760" s="34">
        <v>1.04</v>
      </c>
      <c r="AC760" s="34">
        <v>1.36</v>
      </c>
      <c r="AD760" s="34">
        <v>3.15</v>
      </c>
      <c r="AE760" s="34">
        <v>4.41</v>
      </c>
      <c r="AF760" s="34">
        <v>0.14000000000000001</v>
      </c>
      <c r="AG760" s="34">
        <v>0.96</v>
      </c>
      <c r="AO760" s="34">
        <f t="shared" si="64"/>
        <v>99.457999999999998</v>
      </c>
      <c r="AP760" s="34">
        <v>1.98</v>
      </c>
      <c r="AQ760" s="34">
        <v>2.25</v>
      </c>
      <c r="BO760" s="34">
        <v>15</v>
      </c>
      <c r="BQ760" s="34">
        <v>16</v>
      </c>
      <c r="BR760" s="34">
        <v>153</v>
      </c>
      <c r="BX760" s="34">
        <v>156</v>
      </c>
      <c r="CF760" s="34">
        <v>46</v>
      </c>
      <c r="CG760" s="34">
        <v>302</v>
      </c>
    </row>
    <row r="761" spans="1:101" x14ac:dyDescent="0.35">
      <c r="A761" s="22" t="s">
        <v>3556</v>
      </c>
      <c r="B761" s="22" t="s">
        <v>469</v>
      </c>
      <c r="C761" s="22" t="s">
        <v>2886</v>
      </c>
      <c r="D761" s="22" t="s">
        <v>2746</v>
      </c>
      <c r="E761" s="22">
        <v>1988</v>
      </c>
      <c r="F761" s="80">
        <v>1988</v>
      </c>
      <c r="G761" s="22" t="s">
        <v>794</v>
      </c>
      <c r="H761" s="22">
        <v>35.2084312</v>
      </c>
      <c r="I761" s="22">
        <v>-108.1687044</v>
      </c>
      <c r="J761" s="22" t="s">
        <v>873</v>
      </c>
      <c r="K761" s="22" t="s">
        <v>883</v>
      </c>
      <c r="L761" s="22" t="s">
        <v>878</v>
      </c>
      <c r="M761" s="22" t="s">
        <v>797</v>
      </c>
      <c r="Q761" s="22" t="s">
        <v>819</v>
      </c>
      <c r="W761" s="34">
        <v>66.099999999999994</v>
      </c>
      <c r="X761" s="34">
        <v>0.81</v>
      </c>
      <c r="Y761" s="34">
        <v>17.100000000000001</v>
      </c>
      <c r="Z761" s="34">
        <f t="shared" si="63"/>
        <v>3.6540000000000004</v>
      </c>
      <c r="AA761" s="34">
        <v>0.17</v>
      </c>
      <c r="AB761" s="34">
        <v>1.05</v>
      </c>
      <c r="AC761" s="34">
        <v>0.41</v>
      </c>
      <c r="AD761" s="34">
        <v>9.61</v>
      </c>
      <c r="AE761" s="34">
        <v>0.37</v>
      </c>
      <c r="AF761" s="34">
        <v>0.17</v>
      </c>
      <c r="AG761" s="34">
        <v>0.74</v>
      </c>
      <c r="AO761" s="34">
        <f t="shared" si="64"/>
        <v>100.18399999999998</v>
      </c>
      <c r="AP761" s="34">
        <v>1.34</v>
      </c>
      <c r="AQ761" s="34">
        <v>2.1800000000000002</v>
      </c>
      <c r="BO761" s="34">
        <v>14</v>
      </c>
      <c r="BQ761" s="34">
        <v>12</v>
      </c>
      <c r="BR761" s="34">
        <v>14</v>
      </c>
      <c r="BX761" s="34">
        <v>101</v>
      </c>
      <c r="CF761" s="34">
        <v>53</v>
      </c>
      <c r="CG761" s="34">
        <v>351</v>
      </c>
    </row>
    <row r="762" spans="1:101" x14ac:dyDescent="0.35">
      <c r="A762" s="22" t="s">
        <v>3557</v>
      </c>
      <c r="B762" s="22" t="s">
        <v>469</v>
      </c>
      <c r="C762" s="22" t="s">
        <v>2886</v>
      </c>
      <c r="D762" s="22" t="s">
        <v>2746</v>
      </c>
      <c r="E762" s="22">
        <v>1988</v>
      </c>
      <c r="F762" s="80">
        <v>1988</v>
      </c>
      <c r="G762" s="22" t="s">
        <v>794</v>
      </c>
      <c r="H762" s="22">
        <v>35.207836</v>
      </c>
      <c r="I762" s="22">
        <v>-108.169273</v>
      </c>
      <c r="J762" s="22" t="s">
        <v>873</v>
      </c>
      <c r="K762" s="22" t="s">
        <v>883</v>
      </c>
      <c r="L762" s="22" t="s">
        <v>878</v>
      </c>
      <c r="M762" s="22" t="s">
        <v>797</v>
      </c>
      <c r="Q762" s="22" t="s">
        <v>819</v>
      </c>
      <c r="W762" s="34">
        <v>53.2</v>
      </c>
      <c r="X762" s="34">
        <v>1.1100000000000001</v>
      </c>
      <c r="Y762" s="34">
        <v>15.5</v>
      </c>
      <c r="Z762" s="34">
        <f t="shared" si="63"/>
        <v>9.1670000000000016</v>
      </c>
      <c r="AA762" s="34">
        <v>0.41</v>
      </c>
      <c r="AB762" s="34">
        <v>6.42</v>
      </c>
      <c r="AC762" s="34">
        <v>5.86</v>
      </c>
      <c r="AD762" s="34">
        <v>3.34</v>
      </c>
      <c r="AE762" s="34">
        <v>3.89</v>
      </c>
      <c r="AF762" s="34">
        <v>0.41</v>
      </c>
      <c r="AG762" s="34">
        <v>1.85</v>
      </c>
      <c r="AO762" s="34">
        <f t="shared" si="64"/>
        <v>101.157</v>
      </c>
      <c r="AP762" s="34">
        <v>5.57</v>
      </c>
      <c r="AQ762" s="34">
        <v>3.04</v>
      </c>
      <c r="AY762" s="34">
        <v>1237</v>
      </c>
      <c r="BE762" s="34">
        <v>139</v>
      </c>
      <c r="BO762" s="34">
        <v>11</v>
      </c>
      <c r="BQ762" s="34">
        <v>12</v>
      </c>
      <c r="BR762" s="34">
        <v>183</v>
      </c>
      <c r="BX762" s="34">
        <v>368</v>
      </c>
      <c r="CD762" s="34">
        <v>203</v>
      </c>
      <c r="CF762" s="34">
        <v>27</v>
      </c>
      <c r="CG762" s="34">
        <v>236</v>
      </c>
    </row>
    <row r="763" spans="1:101" x14ac:dyDescent="0.35">
      <c r="A763" s="22" t="s">
        <v>3558</v>
      </c>
      <c r="B763" s="22" t="s">
        <v>469</v>
      </c>
      <c r="C763" s="22" t="s">
        <v>2886</v>
      </c>
      <c r="D763" s="22" t="s">
        <v>2746</v>
      </c>
      <c r="E763" s="22">
        <v>1988</v>
      </c>
      <c r="F763" s="80">
        <v>1988</v>
      </c>
      <c r="G763" s="22" t="s">
        <v>794</v>
      </c>
      <c r="H763" s="22">
        <v>35.208572400000001</v>
      </c>
      <c r="I763" s="22">
        <v>-108.1688668</v>
      </c>
      <c r="J763" s="22" t="s">
        <v>873</v>
      </c>
      <c r="K763" s="22" t="s">
        <v>883</v>
      </c>
      <c r="L763" s="22" t="s">
        <v>878</v>
      </c>
      <c r="M763" s="22" t="s">
        <v>797</v>
      </c>
      <c r="Q763" s="22" t="s">
        <v>819</v>
      </c>
      <c r="W763" s="34">
        <v>61.1</v>
      </c>
      <c r="X763" s="34">
        <v>0.6</v>
      </c>
      <c r="Y763" s="34">
        <v>17.7</v>
      </c>
      <c r="Z763" s="34">
        <f t="shared" si="63"/>
        <v>5.5889999999999995</v>
      </c>
      <c r="AA763" s="34">
        <v>0.14000000000000001</v>
      </c>
      <c r="AB763" s="34">
        <v>0.76</v>
      </c>
      <c r="AC763" s="34">
        <v>2.37</v>
      </c>
      <c r="AD763" s="34">
        <v>7.98</v>
      </c>
      <c r="AE763" s="34">
        <v>2.97</v>
      </c>
      <c r="AF763" s="34">
        <v>0.14000000000000001</v>
      </c>
      <c r="AG763" s="34">
        <v>1.31</v>
      </c>
      <c r="AO763" s="34">
        <f t="shared" si="64"/>
        <v>100.65900000000002</v>
      </c>
      <c r="AP763" s="34">
        <v>1.39</v>
      </c>
      <c r="AQ763" s="34">
        <v>4.0599999999999996</v>
      </c>
      <c r="AY763" s="34">
        <v>694</v>
      </c>
      <c r="BE763" s="34">
        <v>57</v>
      </c>
      <c r="BO763" s="34">
        <v>16</v>
      </c>
      <c r="BQ763" s="34">
        <v>28</v>
      </c>
      <c r="BR763" s="34">
        <v>102</v>
      </c>
      <c r="BX763" s="34">
        <v>164</v>
      </c>
      <c r="CD763" s="34">
        <v>76</v>
      </c>
      <c r="CF763" s="34">
        <v>34</v>
      </c>
      <c r="CG763" s="34">
        <v>344</v>
      </c>
    </row>
    <row r="764" spans="1:101" x14ac:dyDescent="0.35">
      <c r="A764" s="22" t="s">
        <v>798</v>
      </c>
      <c r="B764" s="22" t="s">
        <v>469</v>
      </c>
      <c r="C764" s="22" t="s">
        <v>2886</v>
      </c>
      <c r="D764" s="22" t="s">
        <v>799</v>
      </c>
      <c r="E764" s="22">
        <v>1975</v>
      </c>
      <c r="F764" s="22">
        <v>1975</v>
      </c>
      <c r="G764" s="22" t="s">
        <v>799</v>
      </c>
      <c r="J764" s="22" t="s">
        <v>873</v>
      </c>
      <c r="K764" s="22" t="s">
        <v>883</v>
      </c>
      <c r="L764" s="22" t="s">
        <v>878</v>
      </c>
      <c r="M764" s="22" t="s">
        <v>800</v>
      </c>
      <c r="Q764" s="22" t="s">
        <v>819</v>
      </c>
      <c r="W764" s="34">
        <v>67.7</v>
      </c>
      <c r="X764" s="34">
        <v>0.59</v>
      </c>
      <c r="Y764" s="34">
        <v>15.3</v>
      </c>
      <c r="Z764" s="34">
        <v>4.6330000000000009</v>
      </c>
      <c r="AB764" s="34">
        <v>1.9</v>
      </c>
      <c r="AC764" s="34">
        <v>4.1399999999999997</v>
      </c>
      <c r="AD764" s="34">
        <v>2.62</v>
      </c>
      <c r="AE764" s="34">
        <v>2.6</v>
      </c>
      <c r="AO764" s="34">
        <f t="shared" si="64"/>
        <v>99.483000000000004</v>
      </c>
      <c r="AP764" s="34">
        <v>3.43</v>
      </c>
      <c r="AQ764" s="34">
        <v>0.86</v>
      </c>
      <c r="BE764" s="34">
        <v>27</v>
      </c>
      <c r="BF764" s="34">
        <v>112</v>
      </c>
      <c r="BR764" s="34">
        <v>540</v>
      </c>
      <c r="BX764" s="34">
        <v>359</v>
      </c>
      <c r="CG764" s="34">
        <v>118</v>
      </c>
      <c r="CI764" s="34">
        <v>31</v>
      </c>
      <c r="CJ764" s="34">
        <v>69</v>
      </c>
      <c r="CM764" s="34">
        <v>6.4</v>
      </c>
      <c r="CN764" s="34">
        <v>1.4</v>
      </c>
      <c r="CP764" s="34">
        <v>1.2</v>
      </c>
      <c r="CU764" s="34">
        <v>3.8</v>
      </c>
      <c r="CV764" s="34">
        <v>0.55000000000000004</v>
      </c>
      <c r="CW764" s="34">
        <f>SUM(CI764:CV764)</f>
        <v>113.35000000000001</v>
      </c>
    </row>
    <row r="765" spans="1:101" x14ac:dyDescent="0.35">
      <c r="A765" s="22" t="s">
        <v>801</v>
      </c>
      <c r="B765" s="22" t="s">
        <v>469</v>
      </c>
      <c r="C765" s="22" t="s">
        <v>2886</v>
      </c>
      <c r="D765" s="22" t="s">
        <v>799</v>
      </c>
      <c r="E765" s="22">
        <v>1975</v>
      </c>
      <c r="F765" s="22">
        <v>1975</v>
      </c>
      <c r="G765" s="22" t="s">
        <v>799</v>
      </c>
      <c r="J765" s="22" t="s">
        <v>873</v>
      </c>
      <c r="K765" s="22" t="s">
        <v>883</v>
      </c>
      <c r="L765" s="22" t="s">
        <v>878</v>
      </c>
      <c r="M765" s="22" t="s">
        <v>800</v>
      </c>
      <c r="Q765" s="22" t="s">
        <v>819</v>
      </c>
      <c r="W765" s="34">
        <v>75.900000000000006</v>
      </c>
      <c r="X765" s="34">
        <v>0.13</v>
      </c>
      <c r="Y765" s="34">
        <v>13</v>
      </c>
      <c r="Z765" s="34">
        <v>1.1020000000000001</v>
      </c>
      <c r="AB765" s="34">
        <v>0.06</v>
      </c>
      <c r="AC765" s="34">
        <v>0.64</v>
      </c>
      <c r="AD765" s="34">
        <v>4.09</v>
      </c>
      <c r="AE765" s="34">
        <v>4.6399999999999997</v>
      </c>
      <c r="AO765" s="34">
        <f t="shared" si="64"/>
        <v>99.562000000000012</v>
      </c>
      <c r="AP765" s="34">
        <v>0.82</v>
      </c>
      <c r="AQ765" s="34">
        <v>0.2</v>
      </c>
      <c r="BD765" s="34">
        <v>0.75</v>
      </c>
      <c r="BE765" s="34">
        <v>2</v>
      </c>
      <c r="BF765" s="34">
        <v>195</v>
      </c>
      <c r="BR765" s="34">
        <v>126</v>
      </c>
      <c r="BX765" s="34">
        <v>10</v>
      </c>
      <c r="CG765" s="34">
        <v>118</v>
      </c>
      <c r="CI765" s="34">
        <v>14</v>
      </c>
      <c r="CJ765" s="34">
        <v>38</v>
      </c>
      <c r="CM765" s="34">
        <v>5.7</v>
      </c>
      <c r="CN765" s="34">
        <v>0.36</v>
      </c>
      <c r="CP765" s="34">
        <v>1.2</v>
      </c>
      <c r="CU765" s="34">
        <v>5.2</v>
      </c>
      <c r="CV765" s="34">
        <v>0.87</v>
      </c>
      <c r="CW765" s="34">
        <f>SUM(CI765:CV765)</f>
        <v>65.330000000000013</v>
      </c>
    </row>
    <row r="766" spans="1:101" x14ac:dyDescent="0.35">
      <c r="A766" s="22" t="s">
        <v>802</v>
      </c>
      <c r="B766" s="22" t="s">
        <v>469</v>
      </c>
      <c r="C766" s="22" t="s">
        <v>2886</v>
      </c>
      <c r="D766" s="22" t="s">
        <v>799</v>
      </c>
      <c r="E766" s="22">
        <v>1975</v>
      </c>
      <c r="F766" s="22">
        <v>1975</v>
      </c>
      <c r="G766" s="22" t="s">
        <v>799</v>
      </c>
      <c r="J766" s="22" t="s">
        <v>873</v>
      </c>
      <c r="K766" s="22" t="s">
        <v>883</v>
      </c>
      <c r="L766" s="22" t="s">
        <v>878</v>
      </c>
      <c r="M766" s="22" t="s">
        <v>800</v>
      </c>
      <c r="Q766" s="22" t="s">
        <v>819</v>
      </c>
      <c r="W766" s="34">
        <v>76.599999999999994</v>
      </c>
      <c r="X766" s="34">
        <v>0.14000000000000001</v>
      </c>
      <c r="Y766" s="34">
        <v>12.7</v>
      </c>
      <c r="Z766" s="34">
        <v>1.026</v>
      </c>
      <c r="AB766" s="34">
        <v>0.13</v>
      </c>
      <c r="AC766" s="34">
        <v>0.65</v>
      </c>
      <c r="AD766" s="34">
        <v>2.2400000000000002</v>
      </c>
      <c r="AE766" s="34">
        <v>4.87</v>
      </c>
      <c r="AO766" s="34">
        <f t="shared" si="64"/>
        <v>98.355999999999995</v>
      </c>
      <c r="AP766" s="34">
        <v>0.76</v>
      </c>
      <c r="AQ766" s="34">
        <v>0.19</v>
      </c>
      <c r="BD766" s="34">
        <v>1</v>
      </c>
      <c r="BE766" s="34">
        <v>1</v>
      </c>
      <c r="BF766" s="34">
        <v>311</v>
      </c>
      <c r="BR766" s="34">
        <v>143</v>
      </c>
      <c r="BX766" s="34">
        <v>29</v>
      </c>
      <c r="CG766" s="34">
        <v>107</v>
      </c>
      <c r="CI766" s="34">
        <v>21</v>
      </c>
      <c r="CJ766" s="34">
        <v>55</v>
      </c>
      <c r="CM766" s="34">
        <v>3.8</v>
      </c>
      <c r="CN766" s="34">
        <v>0.34</v>
      </c>
      <c r="CP766" s="34">
        <v>0.71</v>
      </c>
      <c r="CU766" s="34">
        <v>3</v>
      </c>
      <c r="CV766" s="34">
        <v>0.55000000000000004</v>
      </c>
      <c r="CW766" s="34">
        <f>SUM(CI766:CV766)</f>
        <v>84.399999999999991</v>
      </c>
    </row>
    <row r="767" spans="1:101" x14ac:dyDescent="0.35">
      <c r="A767" s="22" t="s">
        <v>803</v>
      </c>
      <c r="B767" s="22" t="s">
        <v>469</v>
      </c>
      <c r="C767" s="22" t="s">
        <v>2886</v>
      </c>
      <c r="D767" s="22" t="s">
        <v>799</v>
      </c>
      <c r="E767" s="22">
        <v>1975</v>
      </c>
      <c r="F767" s="22">
        <v>1975</v>
      </c>
      <c r="G767" s="22" t="s">
        <v>799</v>
      </c>
      <c r="J767" s="22" t="s">
        <v>873</v>
      </c>
      <c r="K767" s="22" t="s">
        <v>883</v>
      </c>
      <c r="L767" s="22" t="s">
        <v>878</v>
      </c>
      <c r="M767" s="22" t="s">
        <v>800</v>
      </c>
      <c r="Q767" s="22" t="s">
        <v>819</v>
      </c>
      <c r="W767" s="34">
        <v>74</v>
      </c>
      <c r="X767" s="34">
        <v>0.38</v>
      </c>
      <c r="Y767" s="34">
        <v>13.5</v>
      </c>
      <c r="Z767" s="34">
        <v>2.5599999999999996</v>
      </c>
      <c r="AB767" s="34">
        <v>0.73</v>
      </c>
      <c r="AC767" s="34">
        <v>1.42</v>
      </c>
      <c r="AD767" s="34">
        <v>2.71</v>
      </c>
      <c r="AE767" s="34">
        <v>4.16</v>
      </c>
      <c r="AO767" s="34">
        <f t="shared" si="64"/>
        <v>99.46</v>
      </c>
      <c r="AP767" s="34">
        <v>1.9</v>
      </c>
      <c r="AQ767" s="34">
        <v>0.47</v>
      </c>
      <c r="BD767" s="34">
        <v>8</v>
      </c>
      <c r="BE767" s="34">
        <v>21</v>
      </c>
      <c r="BF767" s="34">
        <v>192</v>
      </c>
      <c r="BR767" s="34">
        <v>390</v>
      </c>
      <c r="BX767" s="34">
        <v>148</v>
      </c>
      <c r="CG767" s="34">
        <v>180</v>
      </c>
      <c r="CI767" s="34">
        <v>47</v>
      </c>
      <c r="CJ767" s="34">
        <v>101</v>
      </c>
      <c r="CM767" s="34">
        <v>13</v>
      </c>
      <c r="CN767" s="34">
        <v>0.99</v>
      </c>
      <c r="CP767" s="34">
        <v>1.4</v>
      </c>
      <c r="CU767" s="34">
        <v>4.7</v>
      </c>
      <c r="CV767" s="34">
        <v>0.77</v>
      </c>
      <c r="CW767" s="34">
        <f>SUM(CI767:CV767)</f>
        <v>168.86</v>
      </c>
    </row>
    <row r="768" spans="1:101" x14ac:dyDescent="0.35">
      <c r="A768" s="22" t="s">
        <v>3559</v>
      </c>
      <c r="B768" s="22" t="s">
        <v>469</v>
      </c>
      <c r="C768" s="22" t="s">
        <v>2886</v>
      </c>
      <c r="D768" s="22" t="s">
        <v>2748</v>
      </c>
      <c r="E768" s="22">
        <v>1999</v>
      </c>
      <c r="F768" s="22">
        <v>1999</v>
      </c>
      <c r="G768" s="22" t="s">
        <v>804</v>
      </c>
      <c r="J768" s="22" t="s">
        <v>873</v>
      </c>
      <c r="K768" s="22" t="s">
        <v>883</v>
      </c>
      <c r="L768" s="22" t="s">
        <v>878</v>
      </c>
      <c r="M768" s="22" t="s">
        <v>635</v>
      </c>
      <c r="Q768" s="22" t="s">
        <v>819</v>
      </c>
      <c r="W768" s="34">
        <v>69.77</v>
      </c>
      <c r="X768" s="34">
        <v>0.45</v>
      </c>
      <c r="Y768" s="34">
        <v>15.67</v>
      </c>
      <c r="Z768" s="34">
        <v>3.5200000000000005</v>
      </c>
      <c r="AA768" s="34">
        <v>7.0000000000000007E-2</v>
      </c>
      <c r="AB768" s="34">
        <v>1.4</v>
      </c>
      <c r="AC768" s="34">
        <v>3.79</v>
      </c>
      <c r="AD768" s="34">
        <v>3.38</v>
      </c>
      <c r="AE768" s="34">
        <v>2.11</v>
      </c>
      <c r="AF768" s="34">
        <v>0.15</v>
      </c>
      <c r="AO768" s="34">
        <f t="shared" si="64"/>
        <v>100.31</v>
      </c>
      <c r="BD768" s="34">
        <v>36</v>
      </c>
      <c r="BE768" s="34">
        <v>18</v>
      </c>
      <c r="BF768" s="34">
        <v>88</v>
      </c>
      <c r="BG768" s="34">
        <v>41</v>
      </c>
      <c r="BO768" s="34">
        <v>16</v>
      </c>
      <c r="BP768" s="34">
        <v>18</v>
      </c>
      <c r="BR768" s="34">
        <v>786</v>
      </c>
      <c r="BX768" s="34">
        <v>384</v>
      </c>
      <c r="CF768" s="34">
        <v>33</v>
      </c>
      <c r="CG768" s="34">
        <v>166</v>
      </c>
      <c r="CH768" s="34">
        <v>45</v>
      </c>
    </row>
    <row r="769" spans="1:101" x14ac:dyDescent="0.35">
      <c r="A769" s="22" t="s">
        <v>805</v>
      </c>
      <c r="B769" s="22" t="s">
        <v>469</v>
      </c>
      <c r="C769" s="22" t="s">
        <v>2886</v>
      </c>
      <c r="D769" s="22" t="s">
        <v>2748</v>
      </c>
      <c r="E769" s="22">
        <v>1999</v>
      </c>
      <c r="F769" s="22">
        <v>1999</v>
      </c>
      <c r="G769" s="22" t="s">
        <v>804</v>
      </c>
      <c r="J769" s="22" t="s">
        <v>873</v>
      </c>
      <c r="K769" s="22" t="s">
        <v>883</v>
      </c>
      <c r="L769" s="22" t="s">
        <v>878</v>
      </c>
      <c r="M769" s="22" t="s">
        <v>806</v>
      </c>
      <c r="Q769" s="22" t="s">
        <v>819</v>
      </c>
      <c r="W769" s="34">
        <v>64.459999999999994</v>
      </c>
      <c r="X769" s="34">
        <v>0.74</v>
      </c>
      <c r="Y769" s="34">
        <v>17.239999999999998</v>
      </c>
      <c r="Z769" s="34">
        <v>4.4000000000000004</v>
      </c>
      <c r="AA769" s="34">
        <v>0.06</v>
      </c>
      <c r="AB769" s="34">
        <v>1.7</v>
      </c>
      <c r="AC769" s="34">
        <v>4.8899999999999997</v>
      </c>
      <c r="AD769" s="34">
        <v>4.63</v>
      </c>
      <c r="AE769" s="34">
        <v>2</v>
      </c>
      <c r="AF769" s="34">
        <v>0.27</v>
      </c>
      <c r="AO769" s="34">
        <f t="shared" si="64"/>
        <v>100.38999999999999</v>
      </c>
      <c r="BD769" s="34">
        <v>14</v>
      </c>
      <c r="BE769" s="34">
        <v>40</v>
      </c>
      <c r="BF769" s="34">
        <v>79</v>
      </c>
      <c r="BG769" s="34">
        <v>48</v>
      </c>
      <c r="BO769" s="34">
        <v>22</v>
      </c>
      <c r="BP769" s="34">
        <v>27</v>
      </c>
      <c r="BR769" s="34">
        <v>605</v>
      </c>
      <c r="BX769" s="34">
        <v>403</v>
      </c>
      <c r="CF769" s="34">
        <v>23</v>
      </c>
      <c r="CG769" s="34">
        <v>148</v>
      </c>
      <c r="CH769" s="34">
        <v>28</v>
      </c>
    </row>
    <row r="770" spans="1:101" x14ac:dyDescent="0.35">
      <c r="A770" s="22" t="s">
        <v>807</v>
      </c>
      <c r="B770" s="22" t="s">
        <v>469</v>
      </c>
      <c r="C770" s="22" t="s">
        <v>2886</v>
      </c>
      <c r="D770" s="22" t="s">
        <v>2748</v>
      </c>
      <c r="E770" s="22">
        <v>1999</v>
      </c>
      <c r="F770" s="22">
        <v>1999</v>
      </c>
      <c r="G770" s="22" t="s">
        <v>804</v>
      </c>
      <c r="J770" s="22" t="s">
        <v>873</v>
      </c>
      <c r="K770" s="22" t="s">
        <v>883</v>
      </c>
      <c r="L770" s="22" t="s">
        <v>878</v>
      </c>
      <c r="M770" s="22" t="s">
        <v>806</v>
      </c>
      <c r="Q770" s="22" t="s">
        <v>819</v>
      </c>
      <c r="W770" s="34">
        <v>59.2</v>
      </c>
      <c r="X770" s="34">
        <v>0.95</v>
      </c>
      <c r="Y770" s="34">
        <v>20.16</v>
      </c>
      <c r="Z770" s="34">
        <v>5.3239999999999998</v>
      </c>
      <c r="AA770" s="34">
        <v>0.09</v>
      </c>
      <c r="AB770" s="34">
        <v>2.41</v>
      </c>
      <c r="AC770" s="34">
        <v>6.17</v>
      </c>
      <c r="AD770" s="34">
        <v>3.69</v>
      </c>
      <c r="AE770" s="34">
        <v>2.11</v>
      </c>
      <c r="AF770" s="34">
        <v>0.39</v>
      </c>
      <c r="AO770" s="34">
        <f t="shared" si="64"/>
        <v>100.494</v>
      </c>
      <c r="BD770" s="34">
        <v>5</v>
      </c>
      <c r="BE770" s="34">
        <v>69</v>
      </c>
      <c r="BF770" s="34">
        <v>91</v>
      </c>
      <c r="BG770" s="34">
        <v>628</v>
      </c>
      <c r="BO770" s="34">
        <v>21</v>
      </c>
      <c r="BP770" s="34">
        <v>28</v>
      </c>
      <c r="BR770" s="34">
        <v>1570</v>
      </c>
      <c r="BX770" s="34">
        <v>629</v>
      </c>
      <c r="CF770" s="34">
        <v>22</v>
      </c>
      <c r="CG770" s="34">
        <v>227</v>
      </c>
      <c r="CH770" s="34">
        <v>41</v>
      </c>
    </row>
    <row r="771" spans="1:101" x14ac:dyDescent="0.35">
      <c r="A771" s="22" t="s">
        <v>808</v>
      </c>
      <c r="B771" s="22" t="s">
        <v>469</v>
      </c>
      <c r="C771" s="22" t="s">
        <v>2886</v>
      </c>
      <c r="D771" s="22" t="s">
        <v>2748</v>
      </c>
      <c r="E771" s="22">
        <v>1999</v>
      </c>
      <c r="F771" s="22">
        <v>1999</v>
      </c>
      <c r="G771" s="22" t="s">
        <v>804</v>
      </c>
      <c r="J771" s="22" t="s">
        <v>873</v>
      </c>
      <c r="K771" s="22" t="s">
        <v>883</v>
      </c>
      <c r="L771" s="22" t="s">
        <v>878</v>
      </c>
      <c r="M771" s="22" t="s">
        <v>809</v>
      </c>
      <c r="Q771" s="22" t="s">
        <v>819</v>
      </c>
      <c r="W771" s="34">
        <v>43.3</v>
      </c>
      <c r="X771" s="34">
        <v>0.19</v>
      </c>
      <c r="Y771" s="34">
        <v>3.51</v>
      </c>
      <c r="Z771" s="34">
        <v>17.369</v>
      </c>
      <c r="AA771" s="34">
        <v>0.26</v>
      </c>
      <c r="AB771" s="34">
        <v>36.69</v>
      </c>
      <c r="AC771" s="34">
        <v>0.19</v>
      </c>
      <c r="AD771" s="34">
        <v>0.01</v>
      </c>
      <c r="AE771" s="34">
        <v>0</v>
      </c>
      <c r="AF771" s="34">
        <v>0.06</v>
      </c>
      <c r="AO771" s="34">
        <f t="shared" si="64"/>
        <v>101.57900000000001</v>
      </c>
      <c r="BD771" s="34">
        <v>199</v>
      </c>
      <c r="BE771" s="34">
        <v>2558</v>
      </c>
      <c r="BF771" s="34">
        <v>25</v>
      </c>
      <c r="BG771" s="34">
        <v>36</v>
      </c>
      <c r="BO771" s="34">
        <v>11</v>
      </c>
      <c r="BP771" s="34">
        <v>1131</v>
      </c>
      <c r="BR771" s="34">
        <v>0</v>
      </c>
      <c r="BX771" s="34">
        <v>5</v>
      </c>
      <c r="CF771" s="34">
        <v>6</v>
      </c>
      <c r="CG771" s="34">
        <v>2</v>
      </c>
      <c r="CH771" s="34">
        <v>200</v>
      </c>
    </row>
    <row r="772" spans="1:101" x14ac:dyDescent="0.35">
      <c r="A772" s="22" t="s">
        <v>810</v>
      </c>
      <c r="B772" s="22" t="s">
        <v>469</v>
      </c>
      <c r="C772" s="22" t="s">
        <v>2886</v>
      </c>
      <c r="D772" s="22" t="s">
        <v>2748</v>
      </c>
      <c r="E772" s="22">
        <v>1999</v>
      </c>
      <c r="F772" s="22">
        <v>1999</v>
      </c>
      <c r="G772" s="22" t="s">
        <v>804</v>
      </c>
      <c r="J772" s="22" t="s">
        <v>873</v>
      </c>
      <c r="K772" s="22" t="s">
        <v>883</v>
      </c>
      <c r="L772" s="22" t="s">
        <v>878</v>
      </c>
      <c r="M772" s="22" t="s">
        <v>809</v>
      </c>
      <c r="Q772" s="22" t="s">
        <v>819</v>
      </c>
      <c r="W772" s="34">
        <v>30.88</v>
      </c>
      <c r="X772" s="34">
        <v>0.88</v>
      </c>
      <c r="Y772" s="34">
        <v>22.98</v>
      </c>
      <c r="Z772" s="34">
        <v>20.207000000000004</v>
      </c>
      <c r="AA772" s="34">
        <v>0.3</v>
      </c>
      <c r="AB772" s="34">
        <v>26.3</v>
      </c>
      <c r="AC772" s="34">
        <v>0.09</v>
      </c>
      <c r="AD772" s="34">
        <v>0</v>
      </c>
      <c r="AE772" s="34">
        <v>0</v>
      </c>
      <c r="AF772" s="34">
        <v>0.2</v>
      </c>
      <c r="AO772" s="34">
        <f t="shared" si="64"/>
        <v>101.837</v>
      </c>
      <c r="BD772" s="34">
        <v>159</v>
      </c>
      <c r="BE772" s="34">
        <v>63</v>
      </c>
      <c r="BF772" s="34">
        <v>24</v>
      </c>
      <c r="BG772" s="34">
        <v>30</v>
      </c>
      <c r="BO772" s="34">
        <v>11</v>
      </c>
      <c r="BP772" s="34">
        <v>100</v>
      </c>
      <c r="BR772" s="34">
        <v>4</v>
      </c>
      <c r="BX772" s="34">
        <v>6</v>
      </c>
      <c r="CF772" s="34">
        <v>9</v>
      </c>
      <c r="CG772" s="34">
        <v>11</v>
      </c>
      <c r="CH772" s="34">
        <v>201</v>
      </c>
    </row>
    <row r="773" spans="1:101" x14ac:dyDescent="0.35">
      <c r="A773" s="22" t="s">
        <v>811</v>
      </c>
      <c r="B773" s="22" t="s">
        <v>469</v>
      </c>
      <c r="C773" s="22" t="s">
        <v>2886</v>
      </c>
      <c r="D773" s="22" t="s">
        <v>2748</v>
      </c>
      <c r="E773" s="22">
        <v>1999</v>
      </c>
      <c r="F773" s="22">
        <v>1999</v>
      </c>
      <c r="G773" s="22" t="s">
        <v>804</v>
      </c>
      <c r="J773" s="22" t="s">
        <v>873</v>
      </c>
      <c r="K773" s="22" t="s">
        <v>883</v>
      </c>
      <c r="L773" s="22" t="s">
        <v>878</v>
      </c>
      <c r="M773" s="22" t="s">
        <v>809</v>
      </c>
      <c r="Q773" s="22" t="s">
        <v>819</v>
      </c>
      <c r="W773" s="34">
        <v>41.44</v>
      </c>
      <c r="X773" s="34">
        <v>0.12</v>
      </c>
      <c r="Y773" s="34">
        <v>5.86</v>
      </c>
      <c r="Z773" s="34">
        <v>16.599</v>
      </c>
      <c r="AA773" s="34">
        <v>0.24</v>
      </c>
      <c r="AB773" s="34">
        <v>33.36</v>
      </c>
      <c r="AC773" s="34">
        <v>3.77</v>
      </c>
      <c r="AD773" s="34">
        <v>0.05</v>
      </c>
      <c r="AE773" s="34">
        <v>0</v>
      </c>
      <c r="AF773" s="34">
        <v>0.06</v>
      </c>
      <c r="AO773" s="34">
        <f t="shared" si="64"/>
        <v>101.49899999999998</v>
      </c>
      <c r="BD773" s="34">
        <v>208</v>
      </c>
      <c r="BE773" s="34">
        <v>1331</v>
      </c>
      <c r="BF773" s="34">
        <v>24</v>
      </c>
      <c r="BG773" s="34">
        <v>33</v>
      </c>
      <c r="BO773" s="34">
        <v>11</v>
      </c>
      <c r="BP773" s="34">
        <v>1059</v>
      </c>
      <c r="BR773" s="34">
        <v>21</v>
      </c>
      <c r="BX773" s="34">
        <v>18</v>
      </c>
      <c r="CF773" s="34">
        <v>5</v>
      </c>
      <c r="CG773" s="34">
        <v>0</v>
      </c>
      <c r="CH773" s="34">
        <v>168</v>
      </c>
    </row>
    <row r="774" spans="1:101" x14ac:dyDescent="0.35">
      <c r="A774" s="22" t="s">
        <v>3560</v>
      </c>
      <c r="B774" s="22" t="s">
        <v>469</v>
      </c>
      <c r="C774" s="22" t="s">
        <v>2886</v>
      </c>
      <c r="D774" s="22" t="s">
        <v>812</v>
      </c>
      <c r="F774" s="71"/>
      <c r="G774" s="22" t="s">
        <v>812</v>
      </c>
      <c r="J774" s="22" t="s">
        <v>873</v>
      </c>
      <c r="K774" s="22" t="s">
        <v>883</v>
      </c>
      <c r="L774" s="22" t="s">
        <v>878</v>
      </c>
      <c r="M774" s="22" t="s">
        <v>813</v>
      </c>
      <c r="Q774" s="22" t="s">
        <v>819</v>
      </c>
      <c r="W774" s="34">
        <v>77.56</v>
      </c>
      <c r="X774" s="34">
        <v>0.18</v>
      </c>
      <c r="Y774" s="34">
        <v>12.78</v>
      </c>
      <c r="Z774" s="34">
        <v>1.02</v>
      </c>
      <c r="AB774" s="34">
        <v>0.11</v>
      </c>
      <c r="AC774" s="34">
        <v>0.28000000000000003</v>
      </c>
      <c r="AD774" s="34">
        <v>1.92</v>
      </c>
      <c r="AE774" s="34">
        <v>5.24</v>
      </c>
      <c r="AO774" s="34">
        <f t="shared" si="64"/>
        <v>99.09</v>
      </c>
      <c r="AY774" s="34">
        <v>285</v>
      </c>
      <c r="BE774" s="34">
        <v>24.88</v>
      </c>
      <c r="BJ774" s="34">
        <v>5.22</v>
      </c>
      <c r="BP774" s="34">
        <v>7.97</v>
      </c>
      <c r="BR774" s="34">
        <v>262.10000000000002</v>
      </c>
      <c r="BU774" s="34">
        <v>5</v>
      </c>
      <c r="BX774" s="34">
        <v>0.24</v>
      </c>
      <c r="CA774" s="34">
        <v>20.83</v>
      </c>
      <c r="CG774" s="34">
        <v>265</v>
      </c>
      <c r="CI774" s="34">
        <v>56.22</v>
      </c>
      <c r="CJ774" s="34">
        <v>85.93</v>
      </c>
      <c r="CL774" s="34">
        <v>63.15</v>
      </c>
      <c r="CM774" s="34">
        <v>11.11</v>
      </c>
      <c r="CN774" s="34">
        <v>1.0900000000000001</v>
      </c>
      <c r="CP774" s="34">
        <v>1.64</v>
      </c>
      <c r="CT774" s="34">
        <v>0.81</v>
      </c>
      <c r="CU774" s="34">
        <v>7.98</v>
      </c>
      <c r="CV774" s="34">
        <v>1.2</v>
      </c>
      <c r="CW774" s="34">
        <f>SUM(CI774:CV774)</f>
        <v>229.13</v>
      </c>
    </row>
    <row r="775" spans="1:101" x14ac:dyDescent="0.35">
      <c r="A775" s="22" t="s">
        <v>3561</v>
      </c>
      <c r="B775" s="22" t="s">
        <v>469</v>
      </c>
      <c r="C775" s="22" t="s">
        <v>2886</v>
      </c>
      <c r="D775" s="22" t="s">
        <v>812</v>
      </c>
      <c r="F775" s="71"/>
      <c r="G775" s="22" t="s">
        <v>812</v>
      </c>
      <c r="J775" s="22" t="s">
        <v>873</v>
      </c>
      <c r="K775" s="22" t="s">
        <v>883</v>
      </c>
      <c r="L775" s="22" t="s">
        <v>878</v>
      </c>
      <c r="M775" s="22" t="s">
        <v>813</v>
      </c>
      <c r="Q775" s="22" t="s">
        <v>819</v>
      </c>
      <c r="W775" s="34">
        <v>77.33</v>
      </c>
      <c r="X775" s="34">
        <v>0.16</v>
      </c>
      <c r="Y775" s="34">
        <v>13.01</v>
      </c>
      <c r="Z775" s="34">
        <v>1.07</v>
      </c>
      <c r="AB775" s="34">
        <v>0.09</v>
      </c>
      <c r="AC775" s="34">
        <v>0.1</v>
      </c>
      <c r="AD775" s="34">
        <v>2.04</v>
      </c>
      <c r="AE775" s="34">
        <v>5.24</v>
      </c>
      <c r="AO775" s="34">
        <f t="shared" si="64"/>
        <v>99.039999999999992</v>
      </c>
      <c r="AY775" s="34">
        <v>417.4</v>
      </c>
      <c r="BE775" s="34">
        <v>18.149999999999999</v>
      </c>
      <c r="BJ775" s="34">
        <v>9.27</v>
      </c>
      <c r="BP775" s="34">
        <v>5.56</v>
      </c>
      <c r="BR775" s="34">
        <v>401.7</v>
      </c>
      <c r="BU775" s="34">
        <v>7.37</v>
      </c>
      <c r="BX775" s="34">
        <v>0.63</v>
      </c>
      <c r="CA775" s="34">
        <v>34.24</v>
      </c>
      <c r="CG775" s="34">
        <v>204.9</v>
      </c>
      <c r="CI775" s="34">
        <v>85.21</v>
      </c>
      <c r="CJ775" s="34">
        <v>138.32</v>
      </c>
      <c r="CL775" s="34">
        <v>109.8</v>
      </c>
      <c r="CM775" s="34">
        <v>17.91</v>
      </c>
      <c r="CN775" s="34">
        <v>2.11</v>
      </c>
      <c r="CP775" s="34">
        <v>2.88</v>
      </c>
      <c r="CT775" s="34">
        <v>1.19</v>
      </c>
      <c r="CU775" s="34">
        <v>11.66</v>
      </c>
      <c r="CV775" s="34">
        <v>1.79</v>
      </c>
      <c r="CW775" s="34">
        <f>SUM(CI775:CV775)</f>
        <v>370.87000000000006</v>
      </c>
    </row>
    <row r="776" spans="1:101" x14ac:dyDescent="0.35">
      <c r="A776" s="22" t="s">
        <v>3562</v>
      </c>
      <c r="B776" s="22" t="s">
        <v>469</v>
      </c>
      <c r="C776" s="22" t="s">
        <v>2886</v>
      </c>
      <c r="D776" s="22" t="s">
        <v>812</v>
      </c>
      <c r="F776" s="71"/>
      <c r="G776" s="22" t="s">
        <v>812</v>
      </c>
      <c r="J776" s="22" t="s">
        <v>873</v>
      </c>
      <c r="K776" s="22" t="s">
        <v>883</v>
      </c>
      <c r="L776" s="22" t="s">
        <v>878</v>
      </c>
      <c r="M776" s="22" t="s">
        <v>813</v>
      </c>
      <c r="Q776" s="22" t="s">
        <v>819</v>
      </c>
      <c r="W776" s="34">
        <v>78.06</v>
      </c>
      <c r="X776" s="34">
        <v>0.19</v>
      </c>
      <c r="Y776" s="34">
        <v>12.4</v>
      </c>
      <c r="Z776" s="34">
        <v>1.25</v>
      </c>
      <c r="AB776" s="34">
        <v>0.02</v>
      </c>
      <c r="AC776" s="34">
        <v>0.17</v>
      </c>
      <c r="AD776" s="34">
        <v>1.85</v>
      </c>
      <c r="AE776" s="34">
        <v>5.35</v>
      </c>
      <c r="AO776" s="34">
        <f t="shared" si="64"/>
        <v>99.289999999999992</v>
      </c>
    </row>
    <row r="777" spans="1:101" x14ac:dyDescent="0.35">
      <c r="A777" s="22" t="s">
        <v>3563</v>
      </c>
      <c r="B777" s="22" t="s">
        <v>469</v>
      </c>
      <c r="C777" s="22" t="s">
        <v>2886</v>
      </c>
      <c r="D777" s="22" t="s">
        <v>812</v>
      </c>
      <c r="F777" s="71"/>
      <c r="G777" s="22" t="s">
        <v>812</v>
      </c>
      <c r="J777" s="22" t="s">
        <v>873</v>
      </c>
      <c r="K777" s="22" t="s">
        <v>883</v>
      </c>
      <c r="L777" s="22" t="s">
        <v>878</v>
      </c>
      <c r="M777" s="22" t="s">
        <v>813</v>
      </c>
      <c r="Q777" s="22" t="s">
        <v>819</v>
      </c>
      <c r="W777" s="34">
        <v>77.2</v>
      </c>
      <c r="X777" s="34">
        <v>0.17</v>
      </c>
      <c r="Y777" s="34">
        <v>12.7</v>
      </c>
      <c r="Z777" s="34">
        <v>1.05</v>
      </c>
      <c r="AB777" s="34">
        <v>0.15</v>
      </c>
      <c r="AC777" s="34">
        <v>0.26</v>
      </c>
      <c r="AD777" s="34">
        <v>2.4500000000000002</v>
      </c>
      <c r="AE777" s="34">
        <v>5.27</v>
      </c>
      <c r="AO777" s="34">
        <f t="shared" si="64"/>
        <v>99.250000000000014</v>
      </c>
    </row>
    <row r="778" spans="1:101" x14ac:dyDescent="0.35">
      <c r="A778" s="22" t="s">
        <v>3564</v>
      </c>
      <c r="B778" s="22" t="s">
        <v>469</v>
      </c>
      <c r="C778" s="22" t="s">
        <v>2886</v>
      </c>
      <c r="D778" s="22" t="s">
        <v>812</v>
      </c>
      <c r="F778" s="71"/>
      <c r="G778" s="22" t="s">
        <v>812</v>
      </c>
      <c r="J778" s="22" t="s">
        <v>873</v>
      </c>
      <c r="K778" s="22" t="s">
        <v>883</v>
      </c>
      <c r="L778" s="22" t="s">
        <v>878</v>
      </c>
      <c r="M778" s="22" t="s">
        <v>813</v>
      </c>
      <c r="Q778" s="22" t="s">
        <v>819</v>
      </c>
      <c r="W778" s="34">
        <v>77.45</v>
      </c>
      <c r="X778" s="34">
        <v>0.17</v>
      </c>
      <c r="Y778" s="34">
        <v>12.66</v>
      </c>
      <c r="Z778" s="34">
        <v>1.02</v>
      </c>
      <c r="AB778" s="34">
        <v>0.09</v>
      </c>
      <c r="AC778" s="34">
        <v>0.17</v>
      </c>
      <c r="AD778" s="34">
        <v>2.2000000000000002</v>
      </c>
      <c r="AE778" s="34">
        <v>5.57</v>
      </c>
      <c r="AO778" s="34">
        <f t="shared" si="64"/>
        <v>99.330000000000013</v>
      </c>
    </row>
    <row r="779" spans="1:101" x14ac:dyDescent="0.35">
      <c r="A779" s="22" t="s">
        <v>3565</v>
      </c>
      <c r="B779" s="22" t="s">
        <v>469</v>
      </c>
      <c r="C779" s="22" t="s">
        <v>2886</v>
      </c>
      <c r="D779" s="22" t="s">
        <v>812</v>
      </c>
      <c r="F779" s="71"/>
      <c r="G779" s="22" t="s">
        <v>812</v>
      </c>
      <c r="J779" s="22" t="s">
        <v>873</v>
      </c>
      <c r="K779" s="22" t="s">
        <v>883</v>
      </c>
      <c r="L779" s="22" t="s">
        <v>878</v>
      </c>
      <c r="M779" s="22" t="s">
        <v>813</v>
      </c>
      <c r="Q779" s="22" t="s">
        <v>819</v>
      </c>
      <c r="W779" s="34">
        <v>77.260000000000005</v>
      </c>
      <c r="X779" s="34">
        <v>0.19</v>
      </c>
      <c r="Y779" s="34">
        <v>12.5</v>
      </c>
      <c r="Z779" s="34">
        <v>1.26</v>
      </c>
      <c r="AB779" s="34">
        <v>7.0000000000000007E-2</v>
      </c>
      <c r="AC779" s="34">
        <v>0.26</v>
      </c>
      <c r="AD779" s="34">
        <v>2.63</v>
      </c>
      <c r="AE779" s="34">
        <v>5.26</v>
      </c>
      <c r="AO779" s="34">
        <f t="shared" si="64"/>
        <v>99.43</v>
      </c>
    </row>
    <row r="780" spans="1:101" x14ac:dyDescent="0.35">
      <c r="A780" s="22" t="s">
        <v>3566</v>
      </c>
      <c r="B780" s="22" t="s">
        <v>469</v>
      </c>
      <c r="C780" s="22" t="s">
        <v>2886</v>
      </c>
      <c r="D780" s="22" t="s">
        <v>812</v>
      </c>
      <c r="F780" s="71"/>
      <c r="G780" s="22" t="s">
        <v>812</v>
      </c>
      <c r="J780" s="22" t="s">
        <v>873</v>
      </c>
      <c r="K780" s="22" t="s">
        <v>883</v>
      </c>
      <c r="L780" s="22" t="s">
        <v>878</v>
      </c>
      <c r="M780" s="22" t="s">
        <v>813</v>
      </c>
      <c r="Q780" s="22" t="s">
        <v>819</v>
      </c>
      <c r="W780" s="34">
        <v>77.599999999999994</v>
      </c>
      <c r="X780" s="34">
        <v>0.17</v>
      </c>
      <c r="Y780" s="34">
        <v>12.36</v>
      </c>
      <c r="Z780" s="34">
        <v>1.1299999999999999</v>
      </c>
      <c r="AB780" s="34">
        <v>7.0000000000000007E-2</v>
      </c>
      <c r="AC780" s="34">
        <v>0.26</v>
      </c>
      <c r="AD780" s="34">
        <v>2.82</v>
      </c>
      <c r="AE780" s="34">
        <v>5.13</v>
      </c>
      <c r="AO780" s="34">
        <f t="shared" si="64"/>
        <v>99.539999999999978</v>
      </c>
    </row>
    <row r="781" spans="1:101" x14ac:dyDescent="0.35">
      <c r="A781" s="22" t="s">
        <v>3567</v>
      </c>
      <c r="B781" s="22" t="s">
        <v>469</v>
      </c>
      <c r="C781" s="22" t="s">
        <v>2886</v>
      </c>
      <c r="D781" s="22" t="s">
        <v>812</v>
      </c>
      <c r="F781" s="71"/>
      <c r="G781" s="22" t="s">
        <v>812</v>
      </c>
      <c r="J781" s="22" t="s">
        <v>873</v>
      </c>
      <c r="K781" s="22" t="s">
        <v>883</v>
      </c>
      <c r="L781" s="22" t="s">
        <v>878</v>
      </c>
      <c r="M781" s="22" t="s">
        <v>796</v>
      </c>
      <c r="Q781" s="22" t="s">
        <v>819</v>
      </c>
      <c r="W781" s="34">
        <v>68.97</v>
      </c>
      <c r="X781" s="34">
        <v>0.38</v>
      </c>
      <c r="Y781" s="34">
        <v>15.49</v>
      </c>
      <c r="Z781" s="34">
        <v>3.42</v>
      </c>
      <c r="AB781" s="34">
        <v>0.47</v>
      </c>
      <c r="AC781" s="34">
        <v>2.16</v>
      </c>
      <c r="AD781" s="34">
        <v>3.61</v>
      </c>
      <c r="AE781" s="34">
        <v>4.03</v>
      </c>
      <c r="AO781" s="34">
        <f t="shared" si="64"/>
        <v>98.529999999999987</v>
      </c>
    </row>
    <row r="782" spans="1:101" x14ac:dyDescent="0.35">
      <c r="A782" s="22" t="s">
        <v>3568</v>
      </c>
      <c r="B782" s="22" t="s">
        <v>469</v>
      </c>
      <c r="C782" s="22" t="s">
        <v>2886</v>
      </c>
      <c r="D782" s="22" t="s">
        <v>812</v>
      </c>
      <c r="F782" s="71"/>
      <c r="G782" s="22" t="s">
        <v>812</v>
      </c>
      <c r="J782" s="22" t="s">
        <v>873</v>
      </c>
      <c r="K782" s="22" t="s">
        <v>883</v>
      </c>
      <c r="L782" s="22" t="s">
        <v>878</v>
      </c>
      <c r="M782" s="22" t="s">
        <v>796</v>
      </c>
      <c r="Q782" s="22" t="s">
        <v>819</v>
      </c>
      <c r="W782" s="34">
        <v>69.900000000000006</v>
      </c>
      <c r="X782" s="34">
        <v>0.34</v>
      </c>
      <c r="Y782" s="34">
        <v>15.17</v>
      </c>
      <c r="Z782" s="34">
        <v>3.1</v>
      </c>
      <c r="AB782" s="34">
        <v>0.33</v>
      </c>
      <c r="AC782" s="34">
        <v>2.14</v>
      </c>
      <c r="AD782" s="34">
        <v>3.72</v>
      </c>
      <c r="AE782" s="34">
        <v>3.79</v>
      </c>
      <c r="AO782" s="34">
        <f t="shared" si="64"/>
        <v>98.490000000000009</v>
      </c>
    </row>
    <row r="783" spans="1:101" x14ac:dyDescent="0.35">
      <c r="A783" s="22" t="s">
        <v>3569</v>
      </c>
      <c r="B783" s="22" t="s">
        <v>469</v>
      </c>
      <c r="C783" s="22" t="s">
        <v>2886</v>
      </c>
      <c r="D783" s="22" t="s">
        <v>812</v>
      </c>
      <c r="F783" s="71"/>
      <c r="G783" s="22" t="s">
        <v>812</v>
      </c>
      <c r="J783" s="22" t="s">
        <v>873</v>
      </c>
      <c r="K783" s="22" t="s">
        <v>883</v>
      </c>
      <c r="L783" s="22" t="s">
        <v>878</v>
      </c>
      <c r="M783" s="22" t="s">
        <v>796</v>
      </c>
      <c r="Q783" s="22" t="s">
        <v>819</v>
      </c>
      <c r="W783" s="34">
        <v>71.62</v>
      </c>
      <c r="X783" s="34">
        <v>0.31</v>
      </c>
      <c r="Y783" s="34">
        <v>14.8</v>
      </c>
      <c r="Z783" s="34">
        <v>2.91</v>
      </c>
      <c r="AB783" s="34">
        <v>0.09</v>
      </c>
      <c r="AC783" s="34">
        <v>1.68</v>
      </c>
      <c r="AD783" s="34">
        <v>3.18</v>
      </c>
      <c r="AE783" s="34">
        <v>3.88</v>
      </c>
      <c r="AO783" s="34">
        <f t="shared" si="64"/>
        <v>98.470000000000013</v>
      </c>
    </row>
    <row r="784" spans="1:101" x14ac:dyDescent="0.35">
      <c r="A784" s="22" t="s">
        <v>3570</v>
      </c>
      <c r="B784" s="22" t="s">
        <v>469</v>
      </c>
      <c r="C784" s="22" t="s">
        <v>2886</v>
      </c>
      <c r="D784" s="22" t="s">
        <v>812</v>
      </c>
      <c r="F784" s="71"/>
      <c r="G784" s="22" t="s">
        <v>812</v>
      </c>
      <c r="J784" s="22" t="s">
        <v>873</v>
      </c>
      <c r="K784" s="22" t="s">
        <v>883</v>
      </c>
      <c r="L784" s="22" t="s">
        <v>878</v>
      </c>
      <c r="M784" s="22" t="s">
        <v>796</v>
      </c>
      <c r="Q784" s="22" t="s">
        <v>819</v>
      </c>
      <c r="W784" s="34">
        <v>71.95</v>
      </c>
      <c r="X784" s="34">
        <v>0.34</v>
      </c>
      <c r="Y784" s="34">
        <v>14.95</v>
      </c>
      <c r="Z784" s="34">
        <v>2.99</v>
      </c>
      <c r="AC784" s="34">
        <v>1.46</v>
      </c>
      <c r="AD784" s="34">
        <v>2.8</v>
      </c>
      <c r="AE784" s="34">
        <v>3.99</v>
      </c>
      <c r="AO784" s="34">
        <f t="shared" si="64"/>
        <v>98.47999999999999</v>
      </c>
    </row>
    <row r="785" spans="1:41" x14ac:dyDescent="0.35">
      <c r="A785" s="22" t="s">
        <v>3571</v>
      </c>
      <c r="B785" s="22" t="s">
        <v>469</v>
      </c>
      <c r="C785" s="22" t="s">
        <v>2886</v>
      </c>
      <c r="D785" s="22" t="s">
        <v>812</v>
      </c>
      <c r="F785" s="71"/>
      <c r="G785" s="22" t="s">
        <v>812</v>
      </c>
      <c r="J785" s="22" t="s">
        <v>873</v>
      </c>
      <c r="K785" s="22" t="s">
        <v>883</v>
      </c>
      <c r="L785" s="22" t="s">
        <v>878</v>
      </c>
      <c r="M785" s="22" t="s">
        <v>796</v>
      </c>
      <c r="Q785" s="22" t="s">
        <v>819</v>
      </c>
      <c r="W785" s="34">
        <v>63.12</v>
      </c>
      <c r="X785" s="34">
        <v>0.37</v>
      </c>
      <c r="Y785" s="34">
        <v>18.52</v>
      </c>
      <c r="Z785" s="34">
        <v>2.94</v>
      </c>
      <c r="AB785" s="34">
        <v>0.75</v>
      </c>
      <c r="AC785" s="34">
        <v>3.52</v>
      </c>
      <c r="AD785" s="34">
        <v>5.37</v>
      </c>
      <c r="AE785" s="34">
        <v>3.67</v>
      </c>
      <c r="AO785" s="34">
        <f t="shared" si="64"/>
        <v>98.259999999999991</v>
      </c>
    </row>
    <row r="786" spans="1:41" x14ac:dyDescent="0.35">
      <c r="A786" s="22" t="s">
        <v>3572</v>
      </c>
      <c r="B786" s="22" t="s">
        <v>469</v>
      </c>
      <c r="C786" s="22" t="s">
        <v>2886</v>
      </c>
      <c r="D786" s="22" t="s">
        <v>812</v>
      </c>
      <c r="F786" s="71"/>
      <c r="G786" s="22" t="s">
        <v>812</v>
      </c>
      <c r="J786" s="22" t="s">
        <v>873</v>
      </c>
      <c r="K786" s="22" t="s">
        <v>883</v>
      </c>
      <c r="L786" s="22" t="s">
        <v>878</v>
      </c>
      <c r="M786" s="22" t="s">
        <v>796</v>
      </c>
      <c r="Q786" s="22" t="s">
        <v>819</v>
      </c>
      <c r="W786" s="34">
        <v>72.540000000000006</v>
      </c>
      <c r="X786" s="34">
        <v>0.3</v>
      </c>
      <c r="Y786" s="34">
        <v>13.66</v>
      </c>
      <c r="Z786" s="34">
        <v>2.73</v>
      </c>
      <c r="AC786" s="34">
        <v>2.2999999999999998</v>
      </c>
      <c r="AD786" s="34">
        <v>3.3</v>
      </c>
      <c r="AE786" s="34">
        <v>3.59</v>
      </c>
      <c r="AO786" s="34">
        <f t="shared" si="64"/>
        <v>98.42</v>
      </c>
    </row>
    <row r="787" spans="1:41" x14ac:dyDescent="0.35">
      <c r="A787" s="22" t="s">
        <v>3573</v>
      </c>
      <c r="B787" s="22" t="s">
        <v>469</v>
      </c>
      <c r="C787" s="22" t="s">
        <v>2886</v>
      </c>
      <c r="D787" s="22" t="s">
        <v>812</v>
      </c>
      <c r="F787" s="71"/>
      <c r="G787" s="22" t="s">
        <v>812</v>
      </c>
      <c r="J787" s="22" t="s">
        <v>873</v>
      </c>
      <c r="K787" s="22" t="s">
        <v>883</v>
      </c>
      <c r="L787" s="22" t="s">
        <v>878</v>
      </c>
      <c r="M787" s="22" t="s">
        <v>796</v>
      </c>
      <c r="Q787" s="22" t="s">
        <v>819</v>
      </c>
      <c r="W787" s="34">
        <v>71.819999999999993</v>
      </c>
      <c r="X787" s="34">
        <v>0.31</v>
      </c>
      <c r="Y787" s="34">
        <v>14.04</v>
      </c>
      <c r="Z787" s="34">
        <v>2.88</v>
      </c>
      <c r="AB787" s="34">
        <v>0.18</v>
      </c>
      <c r="AC787" s="34">
        <v>1.95</v>
      </c>
      <c r="AD787" s="34">
        <v>3.23</v>
      </c>
      <c r="AE787" s="34">
        <v>4.12</v>
      </c>
      <c r="AO787" s="34">
        <f t="shared" si="64"/>
        <v>98.53</v>
      </c>
    </row>
    <row r="788" spans="1:41" x14ac:dyDescent="0.35">
      <c r="A788" s="22" t="s">
        <v>3574</v>
      </c>
      <c r="B788" s="22" t="s">
        <v>469</v>
      </c>
      <c r="C788" s="22" t="s">
        <v>2886</v>
      </c>
      <c r="D788" s="22" t="s">
        <v>812</v>
      </c>
      <c r="F788" s="71"/>
      <c r="G788" s="22" t="s">
        <v>812</v>
      </c>
      <c r="J788" s="22" t="s">
        <v>873</v>
      </c>
      <c r="K788" s="22" t="s">
        <v>883</v>
      </c>
      <c r="L788" s="22" t="s">
        <v>878</v>
      </c>
      <c r="M788" s="22" t="s">
        <v>796</v>
      </c>
      <c r="Q788" s="22" t="s">
        <v>819</v>
      </c>
      <c r="W788" s="34">
        <v>70.05</v>
      </c>
      <c r="X788" s="34">
        <v>0.32</v>
      </c>
      <c r="Y788" s="34">
        <v>14.71</v>
      </c>
      <c r="Z788" s="34">
        <v>2.91</v>
      </c>
      <c r="AB788" s="34">
        <v>0.25</v>
      </c>
      <c r="AC788" s="34">
        <v>2.66</v>
      </c>
      <c r="AD788" s="34">
        <v>3.68</v>
      </c>
      <c r="AE788" s="34">
        <v>3.6</v>
      </c>
      <c r="AO788" s="34">
        <f t="shared" si="64"/>
        <v>98.179999999999978</v>
      </c>
    </row>
    <row r="789" spans="1:41" x14ac:dyDescent="0.35">
      <c r="A789" s="22" t="s">
        <v>3575</v>
      </c>
      <c r="B789" s="22" t="s">
        <v>469</v>
      </c>
      <c r="C789" s="22" t="s">
        <v>2886</v>
      </c>
      <c r="D789" s="22" t="s">
        <v>812</v>
      </c>
      <c r="F789" s="71"/>
      <c r="G789" s="22" t="s">
        <v>812</v>
      </c>
      <c r="J789" s="22" t="s">
        <v>873</v>
      </c>
      <c r="K789" s="22" t="s">
        <v>883</v>
      </c>
      <c r="L789" s="22" t="s">
        <v>878</v>
      </c>
      <c r="M789" s="22" t="s">
        <v>813</v>
      </c>
      <c r="Q789" s="22" t="s">
        <v>819</v>
      </c>
      <c r="W789" s="34">
        <v>69.66</v>
      </c>
      <c r="X789" s="34">
        <v>0.91</v>
      </c>
      <c r="Y789" s="34">
        <v>14.67</v>
      </c>
      <c r="Z789" s="34">
        <v>5.19</v>
      </c>
      <c r="AB789" s="34">
        <v>0.2</v>
      </c>
      <c r="AC789" s="34">
        <v>0.79</v>
      </c>
      <c r="AD789" s="34">
        <v>4.53</v>
      </c>
      <c r="AE789" s="34">
        <v>3.9</v>
      </c>
      <c r="AO789" s="34">
        <f t="shared" si="64"/>
        <v>99.850000000000009</v>
      </c>
    </row>
    <row r="790" spans="1:41" x14ac:dyDescent="0.35">
      <c r="A790" s="22" t="s">
        <v>3576</v>
      </c>
      <c r="B790" s="22" t="s">
        <v>469</v>
      </c>
      <c r="C790" s="22" t="s">
        <v>2886</v>
      </c>
      <c r="D790" s="22" t="s">
        <v>812</v>
      </c>
      <c r="F790" s="71"/>
      <c r="G790" s="22" t="s">
        <v>812</v>
      </c>
      <c r="J790" s="22" t="s">
        <v>873</v>
      </c>
      <c r="K790" s="22" t="s">
        <v>883</v>
      </c>
      <c r="L790" s="22" t="s">
        <v>878</v>
      </c>
      <c r="M790" s="22" t="s">
        <v>813</v>
      </c>
      <c r="Q790" s="22" t="s">
        <v>819</v>
      </c>
      <c r="W790" s="34">
        <v>69.77</v>
      </c>
      <c r="X790" s="34">
        <v>0.96</v>
      </c>
      <c r="Y790" s="34">
        <v>14.61</v>
      </c>
      <c r="Z790" s="34">
        <v>5.1100000000000003</v>
      </c>
      <c r="AB790" s="34">
        <v>0.49</v>
      </c>
      <c r="AC790" s="34">
        <v>0.46</v>
      </c>
      <c r="AD790" s="34">
        <v>4.71</v>
      </c>
      <c r="AE790" s="34">
        <v>3.96</v>
      </c>
      <c r="AO790" s="34">
        <f t="shared" ref="AO790:AO816" si="65">SUM(W790:AN790)</f>
        <v>100.06999999999996</v>
      </c>
    </row>
    <row r="791" spans="1:41" x14ac:dyDescent="0.35">
      <c r="A791" s="22" t="s">
        <v>3577</v>
      </c>
      <c r="B791" s="22" t="s">
        <v>469</v>
      </c>
      <c r="C791" s="22" t="s">
        <v>2886</v>
      </c>
      <c r="D791" s="22" t="s">
        <v>812</v>
      </c>
      <c r="F791" s="71"/>
      <c r="G791" s="22" t="s">
        <v>812</v>
      </c>
      <c r="J791" s="22" t="s">
        <v>873</v>
      </c>
      <c r="K791" s="22" t="s">
        <v>883</v>
      </c>
      <c r="L791" s="22" t="s">
        <v>878</v>
      </c>
      <c r="M791" s="22" t="s">
        <v>813</v>
      </c>
      <c r="Q791" s="22" t="s">
        <v>819</v>
      </c>
      <c r="W791" s="34">
        <v>70.22</v>
      </c>
      <c r="X791" s="34">
        <v>0.89</v>
      </c>
      <c r="Y791" s="34">
        <v>14.53</v>
      </c>
      <c r="Z791" s="34">
        <v>4.97</v>
      </c>
      <c r="AB791" s="34">
        <v>0.57999999999999996</v>
      </c>
      <c r="AC791" s="34">
        <v>0.77</v>
      </c>
      <c r="AD791" s="34">
        <v>3.95</v>
      </c>
      <c r="AE791" s="34">
        <v>3.83</v>
      </c>
      <c r="AO791" s="34">
        <f t="shared" si="65"/>
        <v>99.74</v>
      </c>
    </row>
    <row r="792" spans="1:41" x14ac:dyDescent="0.35">
      <c r="A792" s="22" t="s">
        <v>3578</v>
      </c>
      <c r="B792" s="22" t="s">
        <v>469</v>
      </c>
      <c r="C792" s="22" t="s">
        <v>2886</v>
      </c>
      <c r="D792" s="22" t="s">
        <v>812</v>
      </c>
      <c r="F792" s="71"/>
      <c r="G792" s="22" t="s">
        <v>812</v>
      </c>
      <c r="J792" s="22" t="s">
        <v>873</v>
      </c>
      <c r="K792" s="22" t="s">
        <v>883</v>
      </c>
      <c r="L792" s="22" t="s">
        <v>878</v>
      </c>
      <c r="M792" s="22" t="s">
        <v>813</v>
      </c>
      <c r="Q792" s="22" t="s">
        <v>819</v>
      </c>
      <c r="W792" s="34">
        <v>69.88</v>
      </c>
      <c r="X792" s="34">
        <v>0.85</v>
      </c>
      <c r="Y792" s="34">
        <v>14.06</v>
      </c>
      <c r="Z792" s="34">
        <v>4.5599999999999996</v>
      </c>
      <c r="AB792" s="34">
        <v>0.47</v>
      </c>
      <c r="AC792" s="34">
        <v>1.6</v>
      </c>
      <c r="AD792" s="34">
        <v>3.58</v>
      </c>
      <c r="AE792" s="34">
        <v>4.17</v>
      </c>
      <c r="AO792" s="34">
        <f t="shared" si="65"/>
        <v>99.169999999999987</v>
      </c>
    </row>
    <row r="793" spans="1:41" x14ac:dyDescent="0.35">
      <c r="A793" s="22" t="s">
        <v>3579</v>
      </c>
      <c r="B793" s="22" t="s">
        <v>469</v>
      </c>
      <c r="C793" s="22" t="s">
        <v>2886</v>
      </c>
      <c r="D793" s="22" t="s">
        <v>812</v>
      </c>
      <c r="F793" s="71"/>
      <c r="G793" s="22" t="s">
        <v>812</v>
      </c>
      <c r="J793" s="22" t="s">
        <v>873</v>
      </c>
      <c r="K793" s="22" t="s">
        <v>883</v>
      </c>
      <c r="L793" s="22" t="s">
        <v>878</v>
      </c>
      <c r="M793" s="22" t="s">
        <v>813</v>
      </c>
      <c r="Q793" s="22" t="s">
        <v>819</v>
      </c>
      <c r="W793" s="34">
        <v>73.599999999999994</v>
      </c>
      <c r="X793" s="34">
        <v>0.25</v>
      </c>
      <c r="Y793" s="34">
        <v>14.05</v>
      </c>
      <c r="Z793" s="34">
        <v>1.25</v>
      </c>
      <c r="AB793" s="34">
        <v>0.03</v>
      </c>
      <c r="AC793" s="34">
        <v>1.77</v>
      </c>
      <c r="AD793" s="34">
        <v>3.43</v>
      </c>
      <c r="AE793" s="34">
        <v>4.25</v>
      </c>
      <c r="AO793" s="34">
        <f t="shared" si="65"/>
        <v>98.63</v>
      </c>
    </row>
    <row r="794" spans="1:41" x14ac:dyDescent="0.35">
      <c r="A794" s="22" t="s">
        <v>3580</v>
      </c>
      <c r="B794" s="22" t="s">
        <v>469</v>
      </c>
      <c r="C794" s="22" t="s">
        <v>2886</v>
      </c>
      <c r="D794" s="22" t="s">
        <v>812</v>
      </c>
      <c r="F794" s="71"/>
      <c r="G794" s="22" t="s">
        <v>812</v>
      </c>
      <c r="J794" s="22" t="s">
        <v>873</v>
      </c>
      <c r="K794" s="22" t="s">
        <v>883</v>
      </c>
      <c r="L794" s="22" t="s">
        <v>878</v>
      </c>
      <c r="M794" s="22" t="s">
        <v>813</v>
      </c>
      <c r="Q794" s="22" t="s">
        <v>819</v>
      </c>
      <c r="W794" s="34">
        <v>73.150000000000006</v>
      </c>
      <c r="X794" s="34">
        <v>0.3</v>
      </c>
      <c r="Y794" s="34">
        <v>14.01</v>
      </c>
      <c r="Z794" s="34">
        <v>1.89</v>
      </c>
      <c r="AB794" s="34">
        <v>0.16</v>
      </c>
      <c r="AC794" s="34">
        <v>1.26</v>
      </c>
      <c r="AD794" s="34">
        <v>3.82</v>
      </c>
      <c r="AE794" s="34">
        <v>4.34</v>
      </c>
      <c r="AO794" s="34">
        <f t="shared" si="65"/>
        <v>98.93</v>
      </c>
    </row>
    <row r="795" spans="1:41" x14ac:dyDescent="0.35">
      <c r="A795" s="22" t="s">
        <v>3581</v>
      </c>
      <c r="B795" s="22" t="s">
        <v>469</v>
      </c>
      <c r="C795" s="22" t="s">
        <v>2886</v>
      </c>
      <c r="D795" s="22" t="s">
        <v>812</v>
      </c>
      <c r="F795" s="71"/>
      <c r="G795" s="22" t="s">
        <v>812</v>
      </c>
      <c r="J795" s="22" t="s">
        <v>873</v>
      </c>
      <c r="K795" s="22" t="s">
        <v>883</v>
      </c>
      <c r="L795" s="22" t="s">
        <v>878</v>
      </c>
      <c r="M795" s="22" t="s">
        <v>813</v>
      </c>
      <c r="Q795" s="22" t="s">
        <v>819</v>
      </c>
      <c r="W795" s="34">
        <v>73.16</v>
      </c>
      <c r="X795" s="34">
        <v>0.33</v>
      </c>
      <c r="Y795" s="34">
        <v>14.46</v>
      </c>
      <c r="Z795" s="34">
        <v>1.36</v>
      </c>
      <c r="AB795" s="34">
        <v>0.11</v>
      </c>
      <c r="AC795" s="34">
        <v>1.1299999999999999</v>
      </c>
      <c r="AD795" s="34">
        <v>4.2</v>
      </c>
      <c r="AE795" s="34">
        <v>4.3899999999999997</v>
      </c>
      <c r="AO795" s="34">
        <f t="shared" si="65"/>
        <v>99.139999999999986</v>
      </c>
    </row>
    <row r="796" spans="1:41" x14ac:dyDescent="0.35">
      <c r="A796" s="22" t="s">
        <v>3582</v>
      </c>
      <c r="B796" s="22" t="s">
        <v>469</v>
      </c>
      <c r="C796" s="22" t="s">
        <v>2886</v>
      </c>
      <c r="D796" s="22" t="s">
        <v>812</v>
      </c>
      <c r="F796" s="71"/>
      <c r="G796" s="22" t="s">
        <v>812</v>
      </c>
      <c r="J796" s="22" t="s">
        <v>873</v>
      </c>
      <c r="K796" s="22" t="s">
        <v>883</v>
      </c>
      <c r="L796" s="22" t="s">
        <v>878</v>
      </c>
      <c r="M796" s="22" t="s">
        <v>813</v>
      </c>
      <c r="Q796" s="22" t="s">
        <v>819</v>
      </c>
      <c r="W796" s="34">
        <v>73.239999999999995</v>
      </c>
      <c r="X796" s="34">
        <v>0.34</v>
      </c>
      <c r="Y796" s="34">
        <v>14.82</v>
      </c>
      <c r="Z796" s="34">
        <v>1.48</v>
      </c>
      <c r="AB796" s="34">
        <v>0.12</v>
      </c>
      <c r="AC796" s="34">
        <v>0.62</v>
      </c>
      <c r="AD796" s="34">
        <v>4.5</v>
      </c>
      <c r="AE796" s="34">
        <v>4.3</v>
      </c>
      <c r="AO796" s="34">
        <f t="shared" si="65"/>
        <v>99.420000000000016</v>
      </c>
    </row>
    <row r="797" spans="1:41" x14ac:dyDescent="0.35">
      <c r="A797" s="22" t="s">
        <v>3583</v>
      </c>
      <c r="B797" s="22" t="s">
        <v>469</v>
      </c>
      <c r="C797" s="22" t="s">
        <v>2886</v>
      </c>
      <c r="D797" s="22" t="s">
        <v>812</v>
      </c>
      <c r="F797" s="71"/>
      <c r="G797" s="22" t="s">
        <v>812</v>
      </c>
      <c r="J797" s="22" t="s">
        <v>873</v>
      </c>
      <c r="K797" s="22" t="s">
        <v>883</v>
      </c>
      <c r="L797" s="22" t="s">
        <v>878</v>
      </c>
      <c r="M797" s="22" t="s">
        <v>813</v>
      </c>
      <c r="Q797" s="22" t="s">
        <v>819</v>
      </c>
      <c r="W797" s="34">
        <v>75.31</v>
      </c>
      <c r="X797" s="34">
        <v>0.3</v>
      </c>
      <c r="Y797" s="34">
        <v>13.52</v>
      </c>
      <c r="Z797" s="34">
        <v>1.62</v>
      </c>
      <c r="AB797" s="34">
        <v>0.12</v>
      </c>
      <c r="AC797" s="34">
        <v>0.44</v>
      </c>
      <c r="AD797" s="34">
        <v>3.34</v>
      </c>
      <c r="AE797" s="34">
        <v>4.6900000000000004</v>
      </c>
      <c r="AO797" s="34">
        <f t="shared" si="65"/>
        <v>99.34</v>
      </c>
    </row>
    <row r="798" spans="1:41" x14ac:dyDescent="0.35">
      <c r="A798" s="22" t="s">
        <v>3584</v>
      </c>
      <c r="B798" s="22" t="s">
        <v>469</v>
      </c>
      <c r="C798" s="22" t="s">
        <v>2886</v>
      </c>
      <c r="D798" s="22" t="s">
        <v>812</v>
      </c>
      <c r="F798" s="71"/>
      <c r="G798" s="22" t="s">
        <v>812</v>
      </c>
      <c r="J798" s="22" t="s">
        <v>873</v>
      </c>
      <c r="K798" s="22" t="s">
        <v>883</v>
      </c>
      <c r="L798" s="22" t="s">
        <v>878</v>
      </c>
      <c r="M798" s="22" t="s">
        <v>813</v>
      </c>
      <c r="Q798" s="22" t="s">
        <v>819</v>
      </c>
      <c r="W798" s="34">
        <v>72.48</v>
      </c>
      <c r="X798" s="34">
        <v>0.54</v>
      </c>
      <c r="Y798" s="34">
        <v>14.18</v>
      </c>
      <c r="Z798" s="34">
        <v>2</v>
      </c>
      <c r="AB798" s="34">
        <v>0.25</v>
      </c>
      <c r="AC798" s="34">
        <v>0.67</v>
      </c>
      <c r="AD798" s="34">
        <v>5.49</v>
      </c>
      <c r="AE798" s="34">
        <v>4.18</v>
      </c>
      <c r="AO798" s="34">
        <f t="shared" si="65"/>
        <v>99.79000000000002</v>
      </c>
    </row>
    <row r="799" spans="1:41" x14ac:dyDescent="0.35">
      <c r="A799" s="22" t="s">
        <v>3585</v>
      </c>
      <c r="B799" s="22" t="s">
        <v>469</v>
      </c>
      <c r="C799" s="22" t="s">
        <v>2886</v>
      </c>
      <c r="D799" s="22" t="s">
        <v>812</v>
      </c>
      <c r="F799" s="71"/>
      <c r="G799" s="22" t="s">
        <v>812</v>
      </c>
      <c r="J799" s="22" t="s">
        <v>873</v>
      </c>
      <c r="K799" s="22" t="s">
        <v>883</v>
      </c>
      <c r="L799" s="22" t="s">
        <v>878</v>
      </c>
      <c r="M799" s="22" t="s">
        <v>813</v>
      </c>
      <c r="Q799" s="22" t="s">
        <v>819</v>
      </c>
      <c r="W799" s="34">
        <v>76.73</v>
      </c>
      <c r="X799" s="34">
        <v>0.26</v>
      </c>
      <c r="Y799" s="34">
        <v>12.33</v>
      </c>
      <c r="Z799" s="34">
        <v>1.21</v>
      </c>
      <c r="AB799" s="34">
        <v>0.1</v>
      </c>
      <c r="AC799" s="34">
        <v>1.1499999999999999</v>
      </c>
      <c r="AD799" s="34">
        <v>2.81</v>
      </c>
      <c r="AE799" s="34">
        <v>4.53</v>
      </c>
      <c r="AO799" s="34">
        <f t="shared" si="65"/>
        <v>99.12</v>
      </c>
    </row>
    <row r="800" spans="1:41" x14ac:dyDescent="0.35">
      <c r="A800" s="22" t="s">
        <v>3586</v>
      </c>
      <c r="B800" s="22" t="s">
        <v>469</v>
      </c>
      <c r="C800" s="22" t="s">
        <v>2886</v>
      </c>
      <c r="D800" s="22" t="s">
        <v>812</v>
      </c>
      <c r="F800" s="71"/>
      <c r="G800" s="22" t="s">
        <v>812</v>
      </c>
      <c r="J800" s="22" t="s">
        <v>873</v>
      </c>
      <c r="K800" s="22" t="s">
        <v>883</v>
      </c>
      <c r="L800" s="22" t="s">
        <v>878</v>
      </c>
      <c r="M800" s="22" t="s">
        <v>814</v>
      </c>
      <c r="Q800" s="22" t="s">
        <v>819</v>
      </c>
      <c r="W800" s="34">
        <v>77.92</v>
      </c>
      <c r="X800" s="34">
        <v>0.11</v>
      </c>
      <c r="Y800" s="34">
        <v>11.63</v>
      </c>
      <c r="Z800" s="34">
        <v>1.3</v>
      </c>
      <c r="AB800" s="34">
        <v>0.06</v>
      </c>
      <c r="AC800" s="34">
        <v>0.56000000000000005</v>
      </c>
      <c r="AD800" s="34">
        <v>3.54</v>
      </c>
      <c r="AE800" s="34">
        <v>4.5999999999999996</v>
      </c>
      <c r="AO800" s="34">
        <f t="shared" si="65"/>
        <v>99.72</v>
      </c>
    </row>
    <row r="801" spans="1:41" x14ac:dyDescent="0.35">
      <c r="A801" s="22" t="s">
        <v>3587</v>
      </c>
      <c r="B801" s="22" t="s">
        <v>469</v>
      </c>
      <c r="C801" s="22" t="s">
        <v>2886</v>
      </c>
      <c r="D801" s="22" t="s">
        <v>812</v>
      </c>
      <c r="F801" s="71"/>
      <c r="G801" s="22" t="s">
        <v>812</v>
      </c>
      <c r="J801" s="22" t="s">
        <v>873</v>
      </c>
      <c r="K801" s="22" t="s">
        <v>883</v>
      </c>
      <c r="L801" s="22" t="s">
        <v>878</v>
      </c>
      <c r="M801" s="22" t="s">
        <v>814</v>
      </c>
      <c r="Q801" s="22" t="s">
        <v>819</v>
      </c>
      <c r="W801" s="34">
        <v>75.13</v>
      </c>
      <c r="X801" s="34">
        <v>0.6</v>
      </c>
      <c r="Y801" s="34">
        <v>13.4</v>
      </c>
      <c r="Z801" s="34">
        <v>1.43</v>
      </c>
      <c r="AB801" s="34">
        <v>0.08</v>
      </c>
      <c r="AC801" s="34">
        <v>0.36</v>
      </c>
      <c r="AD801" s="34">
        <v>3.84</v>
      </c>
      <c r="AE801" s="34">
        <v>5.12</v>
      </c>
      <c r="AO801" s="34">
        <f t="shared" si="65"/>
        <v>99.960000000000008</v>
      </c>
    </row>
    <row r="802" spans="1:41" x14ac:dyDescent="0.35">
      <c r="A802" s="22" t="s">
        <v>3588</v>
      </c>
      <c r="B802" s="22" t="s">
        <v>469</v>
      </c>
      <c r="C802" s="22" t="s">
        <v>2886</v>
      </c>
      <c r="D802" s="22" t="s">
        <v>812</v>
      </c>
      <c r="F802" s="71"/>
      <c r="G802" s="22" t="s">
        <v>812</v>
      </c>
      <c r="J802" s="22" t="s">
        <v>873</v>
      </c>
      <c r="K802" s="22" t="s">
        <v>883</v>
      </c>
      <c r="L802" s="22" t="s">
        <v>878</v>
      </c>
      <c r="M802" s="22" t="s">
        <v>814</v>
      </c>
      <c r="Q802" s="22" t="s">
        <v>819</v>
      </c>
      <c r="W802" s="34">
        <v>75.3</v>
      </c>
      <c r="X802" s="34">
        <v>0.19</v>
      </c>
      <c r="Y802" s="34">
        <v>13.29</v>
      </c>
      <c r="Z802" s="34">
        <v>1.33</v>
      </c>
      <c r="AB802" s="34">
        <v>0.09</v>
      </c>
      <c r="AC802" s="34">
        <v>0.42</v>
      </c>
      <c r="AD802" s="34">
        <v>3.52</v>
      </c>
      <c r="AE802" s="34">
        <v>5.33</v>
      </c>
      <c r="AO802" s="34">
        <f t="shared" si="65"/>
        <v>99.47</v>
      </c>
    </row>
    <row r="803" spans="1:41" x14ac:dyDescent="0.35">
      <c r="A803" s="22" t="s">
        <v>3589</v>
      </c>
      <c r="B803" s="22" t="s">
        <v>469</v>
      </c>
      <c r="C803" s="22" t="s">
        <v>2886</v>
      </c>
      <c r="D803" s="22" t="s">
        <v>812</v>
      </c>
      <c r="F803" s="71"/>
      <c r="G803" s="22" t="s">
        <v>812</v>
      </c>
      <c r="J803" s="22" t="s">
        <v>873</v>
      </c>
      <c r="K803" s="22" t="s">
        <v>883</v>
      </c>
      <c r="L803" s="22" t="s">
        <v>878</v>
      </c>
      <c r="M803" s="22" t="s">
        <v>814</v>
      </c>
      <c r="Q803" s="22" t="s">
        <v>819</v>
      </c>
      <c r="W803" s="34">
        <v>76.33</v>
      </c>
      <c r="X803" s="34">
        <v>0.2</v>
      </c>
      <c r="Y803" s="34">
        <v>13.22</v>
      </c>
      <c r="Z803" s="34">
        <v>1.19</v>
      </c>
      <c r="AC803" s="34">
        <v>0.16</v>
      </c>
      <c r="AD803" s="34">
        <v>3.22</v>
      </c>
      <c r="AE803" s="34">
        <v>5.26</v>
      </c>
      <c r="AO803" s="34">
        <f t="shared" si="65"/>
        <v>99.58</v>
      </c>
    </row>
    <row r="804" spans="1:41" x14ac:dyDescent="0.35">
      <c r="A804" s="22" t="s">
        <v>3590</v>
      </c>
      <c r="B804" s="22" t="s">
        <v>469</v>
      </c>
      <c r="C804" s="22" t="s">
        <v>2886</v>
      </c>
      <c r="D804" s="22" t="s">
        <v>812</v>
      </c>
      <c r="F804" s="71"/>
      <c r="G804" s="22" t="s">
        <v>812</v>
      </c>
      <c r="J804" s="22" t="s">
        <v>873</v>
      </c>
      <c r="K804" s="22" t="s">
        <v>883</v>
      </c>
      <c r="L804" s="22" t="s">
        <v>878</v>
      </c>
      <c r="M804" s="22" t="s">
        <v>814</v>
      </c>
      <c r="Q804" s="22" t="s">
        <v>819</v>
      </c>
      <c r="W804" s="34">
        <v>76.88</v>
      </c>
      <c r="X804" s="34">
        <v>0.08</v>
      </c>
      <c r="Y804" s="34">
        <v>13</v>
      </c>
      <c r="Z804" s="34">
        <v>0.56000000000000005</v>
      </c>
      <c r="AB804" s="34">
        <v>0.11</v>
      </c>
      <c r="AC804" s="34">
        <v>0.15</v>
      </c>
      <c r="AD804" s="34">
        <v>3.55</v>
      </c>
      <c r="AE804" s="34">
        <v>5.3</v>
      </c>
      <c r="AO804" s="34">
        <f t="shared" si="65"/>
        <v>99.63</v>
      </c>
    </row>
    <row r="805" spans="1:41" x14ac:dyDescent="0.35">
      <c r="A805" s="22" t="s">
        <v>3591</v>
      </c>
      <c r="B805" s="22" t="s">
        <v>469</v>
      </c>
      <c r="C805" s="22" t="s">
        <v>2886</v>
      </c>
      <c r="D805" s="22" t="s">
        <v>812</v>
      </c>
      <c r="F805" s="71"/>
      <c r="G805" s="22" t="s">
        <v>812</v>
      </c>
      <c r="J805" s="22" t="s">
        <v>873</v>
      </c>
      <c r="K805" s="22" t="s">
        <v>883</v>
      </c>
      <c r="L805" s="22" t="s">
        <v>878</v>
      </c>
      <c r="M805" s="22" t="s">
        <v>814</v>
      </c>
      <c r="Q805" s="22" t="s">
        <v>819</v>
      </c>
      <c r="W805" s="34">
        <v>77.260000000000005</v>
      </c>
      <c r="X805" s="34">
        <v>0.12</v>
      </c>
      <c r="Y805" s="34">
        <v>12.76</v>
      </c>
      <c r="Z805" s="34">
        <v>0.81</v>
      </c>
      <c r="AB805" s="34">
        <v>0.02</v>
      </c>
      <c r="AC805" s="34">
        <v>0.18</v>
      </c>
      <c r="AD805" s="34">
        <v>3.25</v>
      </c>
      <c r="AE805" s="34">
        <v>5.26</v>
      </c>
      <c r="AO805" s="34">
        <f t="shared" si="65"/>
        <v>99.660000000000025</v>
      </c>
    </row>
    <row r="806" spans="1:41" x14ac:dyDescent="0.35">
      <c r="A806" s="22" t="s">
        <v>3592</v>
      </c>
      <c r="B806" s="22" t="s">
        <v>469</v>
      </c>
      <c r="C806" s="22" t="s">
        <v>2886</v>
      </c>
      <c r="D806" s="22" t="s">
        <v>812</v>
      </c>
      <c r="F806" s="71"/>
      <c r="G806" s="22" t="s">
        <v>812</v>
      </c>
      <c r="J806" s="22" t="s">
        <v>873</v>
      </c>
      <c r="K806" s="22" t="s">
        <v>883</v>
      </c>
      <c r="L806" s="22" t="s">
        <v>878</v>
      </c>
      <c r="M806" s="22" t="s">
        <v>814</v>
      </c>
      <c r="Q806" s="22" t="s">
        <v>819</v>
      </c>
      <c r="W806" s="34">
        <v>75.62</v>
      </c>
      <c r="X806" s="34">
        <v>0.2</v>
      </c>
      <c r="Y806" s="34">
        <v>13.38</v>
      </c>
      <c r="Z806" s="34">
        <v>1.08</v>
      </c>
      <c r="AB806" s="34">
        <v>7.0000000000000007E-2</v>
      </c>
      <c r="AC806" s="34">
        <v>0.45</v>
      </c>
      <c r="AD806" s="34">
        <v>4</v>
      </c>
      <c r="AE806" s="34">
        <v>4.79</v>
      </c>
      <c r="AO806" s="34">
        <f t="shared" si="65"/>
        <v>99.59</v>
      </c>
    </row>
    <row r="807" spans="1:41" x14ac:dyDescent="0.35">
      <c r="A807" s="22" t="s">
        <v>3593</v>
      </c>
      <c r="B807" s="22" t="s">
        <v>469</v>
      </c>
      <c r="C807" s="22" t="s">
        <v>2886</v>
      </c>
      <c r="D807" s="22" t="s">
        <v>812</v>
      </c>
      <c r="F807" s="71"/>
      <c r="G807" s="22" t="s">
        <v>812</v>
      </c>
      <c r="J807" s="22" t="s">
        <v>873</v>
      </c>
      <c r="K807" s="22" t="s">
        <v>883</v>
      </c>
      <c r="L807" s="22" t="s">
        <v>878</v>
      </c>
      <c r="M807" s="22" t="s">
        <v>796</v>
      </c>
      <c r="Q807" s="22" t="s">
        <v>819</v>
      </c>
      <c r="W807" s="34">
        <v>72.959999999999994</v>
      </c>
      <c r="X807" s="34">
        <v>0.46</v>
      </c>
      <c r="Y807" s="34">
        <v>13.72</v>
      </c>
      <c r="Z807" s="34">
        <v>2.64</v>
      </c>
      <c r="AB807" s="34">
        <v>0.08</v>
      </c>
      <c r="AC807" s="34">
        <v>1.08</v>
      </c>
      <c r="AD807" s="34">
        <v>3.48</v>
      </c>
      <c r="AE807" s="34">
        <v>4.71</v>
      </c>
      <c r="AO807" s="34">
        <f t="shared" si="65"/>
        <v>99.129999999999981</v>
      </c>
    </row>
    <row r="808" spans="1:41" x14ac:dyDescent="0.35">
      <c r="A808" s="22" t="s">
        <v>3594</v>
      </c>
      <c r="B808" s="22" t="s">
        <v>469</v>
      </c>
      <c r="C808" s="22" t="s">
        <v>2886</v>
      </c>
      <c r="D808" s="22" t="s">
        <v>812</v>
      </c>
      <c r="F808" s="71"/>
      <c r="G808" s="22" t="s">
        <v>812</v>
      </c>
      <c r="J808" s="22" t="s">
        <v>873</v>
      </c>
      <c r="K808" s="22" t="s">
        <v>883</v>
      </c>
      <c r="L808" s="22" t="s">
        <v>878</v>
      </c>
      <c r="M808" s="22" t="s">
        <v>796</v>
      </c>
      <c r="Q808" s="22" t="s">
        <v>819</v>
      </c>
      <c r="W808" s="34">
        <v>78.16</v>
      </c>
      <c r="X808" s="34">
        <v>0.12</v>
      </c>
      <c r="Y808" s="34">
        <v>12.19</v>
      </c>
      <c r="Z808" s="34">
        <v>0.98</v>
      </c>
      <c r="AB808" s="34">
        <v>0.04</v>
      </c>
      <c r="AC808" s="34">
        <v>0.26</v>
      </c>
      <c r="AD808" s="34">
        <v>3.04</v>
      </c>
      <c r="AE808" s="34">
        <v>4.8499999999999996</v>
      </c>
      <c r="AO808" s="34">
        <f t="shared" si="65"/>
        <v>99.640000000000015</v>
      </c>
    </row>
    <row r="809" spans="1:41" x14ac:dyDescent="0.35">
      <c r="A809" s="22" t="s">
        <v>3595</v>
      </c>
      <c r="B809" s="22" t="s">
        <v>469</v>
      </c>
      <c r="C809" s="22" t="s">
        <v>2886</v>
      </c>
      <c r="D809" s="22" t="s">
        <v>812</v>
      </c>
      <c r="F809" s="71"/>
      <c r="G809" s="22" t="s">
        <v>812</v>
      </c>
      <c r="J809" s="22" t="s">
        <v>873</v>
      </c>
      <c r="K809" s="22" t="s">
        <v>883</v>
      </c>
      <c r="L809" s="22" t="s">
        <v>878</v>
      </c>
      <c r="M809" s="22" t="s">
        <v>815</v>
      </c>
      <c r="Q809" s="22" t="s">
        <v>819</v>
      </c>
      <c r="W809" s="34">
        <v>69.28</v>
      </c>
      <c r="X809" s="34">
        <v>0.26</v>
      </c>
      <c r="Y809" s="34">
        <v>16.71</v>
      </c>
      <c r="Z809" s="34">
        <v>2.2799999999999998</v>
      </c>
      <c r="AB809" s="34">
        <v>0.62</v>
      </c>
      <c r="AC809" s="34">
        <v>2.5</v>
      </c>
      <c r="AD809" s="34">
        <v>5.48</v>
      </c>
      <c r="AE809" s="34">
        <v>2.65</v>
      </c>
      <c r="AO809" s="34">
        <f t="shared" si="65"/>
        <v>99.780000000000015</v>
      </c>
    </row>
    <row r="810" spans="1:41" x14ac:dyDescent="0.35">
      <c r="A810" s="22" t="s">
        <v>3596</v>
      </c>
      <c r="B810" s="22" t="s">
        <v>469</v>
      </c>
      <c r="C810" s="22" t="s">
        <v>2886</v>
      </c>
      <c r="D810" s="22" t="s">
        <v>812</v>
      </c>
      <c r="F810" s="71"/>
      <c r="G810" s="22" t="s">
        <v>812</v>
      </c>
      <c r="J810" s="22" t="s">
        <v>873</v>
      </c>
      <c r="K810" s="22" t="s">
        <v>883</v>
      </c>
      <c r="L810" s="22" t="s">
        <v>878</v>
      </c>
      <c r="M810" s="22" t="s">
        <v>796</v>
      </c>
      <c r="Q810" s="22" t="s">
        <v>819</v>
      </c>
      <c r="W810" s="34">
        <v>65.09</v>
      </c>
      <c r="X810" s="34">
        <v>0.61</v>
      </c>
      <c r="Y810" s="34">
        <v>16.12</v>
      </c>
      <c r="Z810" s="34">
        <v>4.29</v>
      </c>
      <c r="AB810" s="34">
        <v>1.26</v>
      </c>
      <c r="AC810" s="34">
        <v>2.75</v>
      </c>
      <c r="AD810" s="34">
        <v>5.07</v>
      </c>
      <c r="AE810" s="34">
        <v>4.47</v>
      </c>
      <c r="AO810" s="34">
        <f t="shared" si="65"/>
        <v>99.660000000000025</v>
      </c>
    </row>
    <row r="811" spans="1:41" x14ac:dyDescent="0.35">
      <c r="A811" s="22" t="s">
        <v>3597</v>
      </c>
      <c r="B811" s="22" t="s">
        <v>469</v>
      </c>
      <c r="C811" s="22" t="s">
        <v>2886</v>
      </c>
      <c r="D811" s="22" t="s">
        <v>812</v>
      </c>
      <c r="F811" s="71"/>
      <c r="G811" s="22" t="s">
        <v>812</v>
      </c>
      <c r="J811" s="22" t="s">
        <v>873</v>
      </c>
      <c r="K811" s="22" t="s">
        <v>883</v>
      </c>
      <c r="L811" s="22" t="s">
        <v>878</v>
      </c>
      <c r="M811" s="22" t="s">
        <v>816</v>
      </c>
      <c r="Q811" s="22" t="s">
        <v>819</v>
      </c>
      <c r="W811" s="34">
        <v>70.599999999999994</v>
      </c>
      <c r="X811" s="34">
        <v>0.5</v>
      </c>
      <c r="Y811" s="34">
        <v>15.28</v>
      </c>
      <c r="Z811" s="34">
        <v>3.39</v>
      </c>
      <c r="AB811" s="34">
        <v>0.34</v>
      </c>
      <c r="AC811" s="34">
        <v>1.38</v>
      </c>
      <c r="AD811" s="34">
        <v>2.5099999999999998</v>
      </c>
      <c r="AE811" s="34">
        <v>4.62</v>
      </c>
      <c r="AO811" s="34">
        <f t="shared" si="65"/>
        <v>98.62</v>
      </c>
    </row>
    <row r="812" spans="1:41" x14ac:dyDescent="0.35">
      <c r="A812" s="22" t="s">
        <v>3598</v>
      </c>
      <c r="B812" s="22" t="s">
        <v>469</v>
      </c>
      <c r="C812" s="22" t="s">
        <v>2886</v>
      </c>
      <c r="D812" s="22" t="s">
        <v>812</v>
      </c>
      <c r="F812" s="71"/>
      <c r="G812" s="22" t="s">
        <v>812</v>
      </c>
      <c r="J812" s="22" t="s">
        <v>873</v>
      </c>
      <c r="K812" s="22" t="s">
        <v>883</v>
      </c>
      <c r="L812" s="22" t="s">
        <v>878</v>
      </c>
      <c r="M812" s="22" t="s">
        <v>814</v>
      </c>
      <c r="Q812" s="22" t="s">
        <v>819</v>
      </c>
      <c r="W812" s="34">
        <v>76.97</v>
      </c>
      <c r="X812" s="34">
        <v>0.14000000000000001</v>
      </c>
      <c r="Y812" s="34">
        <v>12.23</v>
      </c>
      <c r="Z812" s="34">
        <v>1.22</v>
      </c>
      <c r="AB812" s="34">
        <v>0.16</v>
      </c>
      <c r="AC812" s="34">
        <v>0.34</v>
      </c>
      <c r="AD812" s="34">
        <v>3.16</v>
      </c>
      <c r="AE812" s="34">
        <v>5.23</v>
      </c>
      <c r="AO812" s="34">
        <f t="shared" si="65"/>
        <v>99.45</v>
      </c>
    </row>
    <row r="813" spans="1:41" x14ac:dyDescent="0.35">
      <c r="A813" s="22" t="s">
        <v>3599</v>
      </c>
      <c r="B813" s="22" t="s">
        <v>469</v>
      </c>
      <c r="C813" s="22" t="s">
        <v>2886</v>
      </c>
      <c r="D813" s="22" t="s">
        <v>812</v>
      </c>
      <c r="F813" s="71"/>
      <c r="G813" s="22" t="s">
        <v>812</v>
      </c>
      <c r="J813" s="22" t="s">
        <v>873</v>
      </c>
      <c r="K813" s="22" t="s">
        <v>883</v>
      </c>
      <c r="L813" s="22" t="s">
        <v>878</v>
      </c>
      <c r="M813" s="22" t="s">
        <v>813</v>
      </c>
      <c r="Q813" s="22" t="s">
        <v>819</v>
      </c>
      <c r="W813" s="34">
        <v>75.95</v>
      </c>
      <c r="X813" s="34">
        <v>0.28000000000000003</v>
      </c>
      <c r="Y813" s="34">
        <v>12.84</v>
      </c>
      <c r="Z813" s="34">
        <v>1.66</v>
      </c>
      <c r="AB813" s="34">
        <v>0.05</v>
      </c>
      <c r="AC813" s="34">
        <v>0.55000000000000004</v>
      </c>
      <c r="AD813" s="34">
        <v>3.78</v>
      </c>
      <c r="AE813" s="34">
        <v>4.4400000000000004</v>
      </c>
      <c r="AO813" s="34">
        <f t="shared" si="65"/>
        <v>99.55</v>
      </c>
    </row>
    <row r="814" spans="1:41" x14ac:dyDescent="0.35">
      <c r="A814" s="22" t="s">
        <v>3600</v>
      </c>
      <c r="B814" s="22" t="s">
        <v>469</v>
      </c>
      <c r="C814" s="22" t="s">
        <v>2886</v>
      </c>
      <c r="D814" s="22" t="s">
        <v>812</v>
      </c>
      <c r="F814" s="71"/>
      <c r="G814" s="22" t="s">
        <v>812</v>
      </c>
      <c r="J814" s="22" t="s">
        <v>873</v>
      </c>
      <c r="K814" s="22" t="s">
        <v>883</v>
      </c>
      <c r="L814" s="22" t="s">
        <v>878</v>
      </c>
      <c r="M814" s="22" t="s">
        <v>814</v>
      </c>
      <c r="Q814" s="22" t="s">
        <v>819</v>
      </c>
      <c r="W814" s="34">
        <v>77.510000000000005</v>
      </c>
      <c r="X814" s="34">
        <v>0.04</v>
      </c>
      <c r="Y814" s="34">
        <v>12.34</v>
      </c>
      <c r="Z814" s="34">
        <v>0.83</v>
      </c>
      <c r="AB814" s="34">
        <v>0.17</v>
      </c>
      <c r="AC814" s="34">
        <v>0.2</v>
      </c>
      <c r="AD814" s="34">
        <v>3.35</v>
      </c>
      <c r="AE814" s="34">
        <v>4.87</v>
      </c>
      <c r="AO814" s="34">
        <f t="shared" si="65"/>
        <v>99.310000000000016</v>
      </c>
    </row>
    <row r="815" spans="1:41" x14ac:dyDescent="0.35">
      <c r="A815" s="22" t="s">
        <v>3601</v>
      </c>
      <c r="B815" s="22" t="s">
        <v>469</v>
      </c>
      <c r="C815" s="22" t="s">
        <v>2886</v>
      </c>
      <c r="D815" s="22" t="s">
        <v>812</v>
      </c>
      <c r="F815" s="71"/>
      <c r="G815" s="22" t="s">
        <v>812</v>
      </c>
      <c r="J815" s="22" t="s">
        <v>873</v>
      </c>
      <c r="K815" s="22" t="s">
        <v>883</v>
      </c>
      <c r="L815" s="22" t="s">
        <v>878</v>
      </c>
      <c r="M815" s="22" t="s">
        <v>817</v>
      </c>
      <c r="Q815" s="22" t="s">
        <v>819</v>
      </c>
      <c r="W815" s="34">
        <v>67.56</v>
      </c>
      <c r="X815" s="34">
        <v>0.63</v>
      </c>
      <c r="Y815" s="34">
        <v>14.37</v>
      </c>
      <c r="Z815" s="34">
        <v>3.61</v>
      </c>
      <c r="AB815" s="34">
        <v>0.83</v>
      </c>
      <c r="AC815" s="34">
        <v>2.4900000000000002</v>
      </c>
      <c r="AD815" s="34">
        <v>4.62</v>
      </c>
      <c r="AE815" s="34">
        <v>3.84</v>
      </c>
      <c r="AO815" s="34">
        <f t="shared" si="65"/>
        <v>97.95</v>
      </c>
    </row>
    <row r="816" spans="1:41" ht="13.75" customHeight="1" x14ac:dyDescent="0.35">
      <c r="A816" s="22" t="s">
        <v>3602</v>
      </c>
      <c r="B816" s="22" t="s">
        <v>469</v>
      </c>
      <c r="C816" s="22" t="s">
        <v>2886</v>
      </c>
      <c r="D816" s="22" t="s">
        <v>812</v>
      </c>
      <c r="F816" s="71"/>
      <c r="G816" s="22" t="s">
        <v>812</v>
      </c>
      <c r="J816" s="22" t="s">
        <v>873</v>
      </c>
      <c r="K816" s="22" t="s">
        <v>883</v>
      </c>
      <c r="L816" s="22" t="s">
        <v>878</v>
      </c>
      <c r="M816" s="22" t="s">
        <v>813</v>
      </c>
      <c r="Q816" s="22" t="s">
        <v>819</v>
      </c>
      <c r="W816" s="34">
        <v>75.010000000000005</v>
      </c>
      <c r="X816" s="34">
        <v>0.1</v>
      </c>
      <c r="Y816" s="34">
        <v>13.12</v>
      </c>
      <c r="Z816" s="34">
        <v>1.49</v>
      </c>
      <c r="AB816" s="34">
        <v>0.2</v>
      </c>
      <c r="AC816" s="34">
        <v>0.51</v>
      </c>
      <c r="AD816" s="34">
        <v>3.99</v>
      </c>
      <c r="AE816" s="34">
        <v>4.9800000000000004</v>
      </c>
      <c r="AO816" s="34">
        <f t="shared" si="65"/>
        <v>99.4</v>
      </c>
    </row>
    <row r="817" spans="1:101" x14ac:dyDescent="0.35">
      <c r="A817" s="22" t="s">
        <v>3603</v>
      </c>
      <c r="B817" s="22" t="s">
        <v>871</v>
      </c>
      <c r="C817" s="22" t="s">
        <v>2348</v>
      </c>
      <c r="D817" s="22" t="s">
        <v>868</v>
      </c>
      <c r="E817" s="71">
        <v>38509</v>
      </c>
      <c r="F817" s="71"/>
      <c r="G817" s="22" t="s">
        <v>868</v>
      </c>
      <c r="H817" s="22">
        <v>33.549792359742703</v>
      </c>
      <c r="I817" s="22">
        <v>-107.560660728256</v>
      </c>
      <c r="J817" s="22" t="s">
        <v>873</v>
      </c>
      <c r="K817" s="22" t="s">
        <v>880</v>
      </c>
      <c r="L817" s="22" t="s">
        <v>878</v>
      </c>
      <c r="M817" s="22" t="s">
        <v>823</v>
      </c>
      <c r="Q817" s="22" t="s">
        <v>819</v>
      </c>
      <c r="W817" s="34">
        <v>66.819999999999993</v>
      </c>
      <c r="X817" s="34">
        <v>0.53900000000000003</v>
      </c>
      <c r="Y817" s="34">
        <v>15.51</v>
      </c>
      <c r="Z817" s="34">
        <v>2.3934680000000004</v>
      </c>
      <c r="AA817" s="34">
        <v>6.9000000000000006E-2</v>
      </c>
      <c r="AB817" s="34">
        <v>0.95</v>
      </c>
      <c r="AC817" s="34">
        <v>1.5</v>
      </c>
      <c r="AD817" s="34">
        <v>3.75</v>
      </c>
      <c r="AE817" s="34">
        <v>4.96</v>
      </c>
      <c r="AF817" s="34">
        <v>0.17899999999999999</v>
      </c>
      <c r="AG817" s="34">
        <v>2.5299999999999998</v>
      </c>
      <c r="AJ817" s="34">
        <v>0.03</v>
      </c>
      <c r="AO817" s="34">
        <f t="shared" ref="AO817:AO848" si="66">SUM(W817:AN817)</f>
        <v>99.230468000000002</v>
      </c>
      <c r="AR817" s="34">
        <v>2.66</v>
      </c>
      <c r="AY817" s="34">
        <v>1610</v>
      </c>
      <c r="BA817" s="34" t="s">
        <v>824</v>
      </c>
      <c r="BE817" s="34">
        <v>1.5</v>
      </c>
      <c r="BF817" s="34">
        <v>2.9</v>
      </c>
      <c r="BG817" s="34">
        <v>2</v>
      </c>
      <c r="BH817" s="34">
        <v>16</v>
      </c>
      <c r="BO817" s="34">
        <v>12.5</v>
      </c>
      <c r="BP817" s="34" t="s">
        <v>824</v>
      </c>
      <c r="BQ817" s="34">
        <v>27</v>
      </c>
      <c r="BR817" s="34">
        <v>165</v>
      </c>
      <c r="BU817" s="34">
        <v>8</v>
      </c>
      <c r="BX817" s="34">
        <v>265</v>
      </c>
      <c r="CA817" s="34">
        <v>13</v>
      </c>
      <c r="CC817" s="34">
        <v>5</v>
      </c>
      <c r="CD817" s="34">
        <v>43</v>
      </c>
      <c r="CF817" s="34">
        <v>38</v>
      </c>
      <c r="CG817" s="34">
        <v>248</v>
      </c>
      <c r="CH817" s="34">
        <v>53</v>
      </c>
      <c r="CI817" s="34">
        <v>39</v>
      </c>
      <c r="CJ817" s="34">
        <v>85</v>
      </c>
      <c r="CL817" s="34">
        <v>37</v>
      </c>
      <c r="CW817" s="34">
        <f t="shared" ref="CW817:CW880" si="67">SUM(CI817:CV817)</f>
        <v>161</v>
      </c>
    </row>
    <row r="818" spans="1:101" x14ac:dyDescent="0.35">
      <c r="A818" s="22" t="s">
        <v>3604</v>
      </c>
      <c r="B818" s="22" t="s">
        <v>871</v>
      </c>
      <c r="C818" s="22" t="s">
        <v>2348</v>
      </c>
      <c r="D818" s="22" t="s">
        <v>868</v>
      </c>
      <c r="E818" s="71">
        <v>38509</v>
      </c>
      <c r="F818" s="71"/>
      <c r="G818" s="22" t="s">
        <v>868</v>
      </c>
      <c r="H818" s="22">
        <v>33.549792359742703</v>
      </c>
      <c r="I818" s="22">
        <v>-107.560660728256</v>
      </c>
      <c r="J818" s="22" t="s">
        <v>873</v>
      </c>
      <c r="K818" s="22" t="s">
        <v>880</v>
      </c>
      <c r="L818" s="22" t="s">
        <v>878</v>
      </c>
      <c r="M818" s="22" t="s">
        <v>825</v>
      </c>
      <c r="Q818" s="22" t="s">
        <v>819</v>
      </c>
      <c r="W818" s="34">
        <v>72.540000000000006</v>
      </c>
      <c r="X818" s="34">
        <v>0.313</v>
      </c>
      <c r="Y818" s="34">
        <v>14.1</v>
      </c>
      <c r="Z818" s="34">
        <v>1.4396800000000001</v>
      </c>
      <c r="AA818" s="34">
        <v>7.6999999999999999E-2</v>
      </c>
      <c r="AB818" s="34">
        <v>0.47</v>
      </c>
      <c r="AC818" s="34">
        <v>0.51</v>
      </c>
      <c r="AD818" s="34">
        <v>3.29</v>
      </c>
      <c r="AE818" s="34">
        <v>5</v>
      </c>
      <c r="AF818" s="34">
        <v>8.7999999999999995E-2</v>
      </c>
      <c r="AG818" s="34">
        <v>1.73</v>
      </c>
      <c r="AJ818" s="34">
        <v>0.02</v>
      </c>
      <c r="AO818" s="34">
        <f t="shared" si="66"/>
        <v>99.577680000000001</v>
      </c>
      <c r="AR818" s="34">
        <v>1.6</v>
      </c>
      <c r="AY818" s="34">
        <v>1374</v>
      </c>
      <c r="BA818" s="34" t="s">
        <v>824</v>
      </c>
      <c r="BE818" s="34">
        <v>1.5</v>
      </c>
      <c r="BF818" s="34">
        <v>5.0999999999999996</v>
      </c>
      <c r="BG818" s="34">
        <v>1</v>
      </c>
      <c r="BH818" s="34">
        <v>13</v>
      </c>
      <c r="BO818" s="34">
        <v>13.2</v>
      </c>
      <c r="BP818" s="34" t="s">
        <v>824</v>
      </c>
      <c r="BQ818" s="34">
        <v>20</v>
      </c>
      <c r="BR818" s="34">
        <v>171</v>
      </c>
      <c r="BU818" s="34">
        <v>5</v>
      </c>
      <c r="BX818" s="34">
        <v>165</v>
      </c>
      <c r="CA818" s="34">
        <v>15</v>
      </c>
      <c r="CC818" s="34">
        <v>5</v>
      </c>
      <c r="CD818" s="34">
        <v>10</v>
      </c>
      <c r="CF818" s="34">
        <v>38</v>
      </c>
      <c r="CG818" s="34">
        <v>239</v>
      </c>
      <c r="CH818" s="34">
        <v>40</v>
      </c>
      <c r="CI818" s="34">
        <v>39</v>
      </c>
      <c r="CJ818" s="34">
        <v>87</v>
      </c>
      <c r="CL818" s="34">
        <v>37</v>
      </c>
      <c r="CW818" s="34">
        <f t="shared" si="67"/>
        <v>163</v>
      </c>
    </row>
    <row r="819" spans="1:101" x14ac:dyDescent="0.35">
      <c r="A819" s="22" t="s">
        <v>3605</v>
      </c>
      <c r="B819" s="22" t="s">
        <v>871</v>
      </c>
      <c r="C819" s="22" t="s">
        <v>2348</v>
      </c>
      <c r="D819" s="22" t="s">
        <v>868</v>
      </c>
      <c r="E819" s="71">
        <v>38509</v>
      </c>
      <c r="F819" s="71"/>
      <c r="G819" s="22" t="s">
        <v>868</v>
      </c>
      <c r="H819" s="22">
        <v>33.551325673119798</v>
      </c>
      <c r="I819" s="22">
        <v>-107.563247203435</v>
      </c>
      <c r="J819" s="22" t="s">
        <v>873</v>
      </c>
      <c r="K819" s="22" t="s">
        <v>880</v>
      </c>
      <c r="L819" s="22" t="s">
        <v>878</v>
      </c>
      <c r="M819" s="22" t="s">
        <v>826</v>
      </c>
      <c r="Q819" s="22" t="s">
        <v>819</v>
      </c>
      <c r="W819" s="34">
        <v>53.1</v>
      </c>
      <c r="X819" s="34">
        <v>1.258</v>
      </c>
      <c r="Y819" s="34">
        <v>16.149999999999999</v>
      </c>
      <c r="Z819" s="34">
        <v>6.7754940000000001</v>
      </c>
      <c r="AA819" s="34">
        <v>0.157</v>
      </c>
      <c r="AB819" s="34">
        <v>3.56</v>
      </c>
      <c r="AC819" s="34">
        <v>4.87</v>
      </c>
      <c r="AD819" s="34">
        <v>2.77</v>
      </c>
      <c r="AE819" s="34">
        <v>3.34</v>
      </c>
      <c r="AF819" s="34">
        <v>0.33800000000000002</v>
      </c>
      <c r="AG819" s="34">
        <v>6.11</v>
      </c>
      <c r="AJ819" s="34">
        <v>0.02</v>
      </c>
      <c r="AO819" s="34">
        <f t="shared" si="66"/>
        <v>98.448493999999997</v>
      </c>
      <c r="AR819" s="34">
        <v>7.53</v>
      </c>
      <c r="AY819" s="34">
        <v>645</v>
      </c>
      <c r="BA819" s="34" t="s">
        <v>824</v>
      </c>
      <c r="BE819" s="34">
        <v>0.9</v>
      </c>
      <c r="BF819" s="34">
        <v>7.7</v>
      </c>
      <c r="BG819" s="34">
        <v>18</v>
      </c>
      <c r="BH819" s="34">
        <v>16</v>
      </c>
      <c r="BO819" s="34">
        <v>7</v>
      </c>
      <c r="BP819" s="34">
        <v>4</v>
      </c>
      <c r="BQ819" s="34">
        <v>12</v>
      </c>
      <c r="BR819" s="34">
        <v>140</v>
      </c>
      <c r="BU819" s="34">
        <v>17</v>
      </c>
      <c r="BX819" s="34">
        <v>284</v>
      </c>
      <c r="CA819" s="34">
        <v>3</v>
      </c>
      <c r="CC819" s="34">
        <v>1</v>
      </c>
      <c r="CD819" s="34">
        <v>170</v>
      </c>
      <c r="CF819" s="34">
        <v>30</v>
      </c>
      <c r="CG819" s="34">
        <v>171</v>
      </c>
      <c r="CH819" s="34">
        <v>73</v>
      </c>
      <c r="CI819" s="34">
        <v>29</v>
      </c>
      <c r="CJ819" s="34">
        <v>57</v>
      </c>
      <c r="CL819" s="34">
        <v>28</v>
      </c>
      <c r="CW819" s="34">
        <f t="shared" si="67"/>
        <v>114</v>
      </c>
    </row>
    <row r="820" spans="1:101" x14ac:dyDescent="0.35">
      <c r="A820" s="22" t="s">
        <v>3606</v>
      </c>
      <c r="B820" s="22" t="s">
        <v>871</v>
      </c>
      <c r="C820" s="22" t="s">
        <v>2348</v>
      </c>
      <c r="D820" s="22" t="s">
        <v>868</v>
      </c>
      <c r="E820" s="71">
        <v>38509</v>
      </c>
      <c r="F820" s="71"/>
      <c r="G820" s="22" t="s">
        <v>868</v>
      </c>
      <c r="H820" s="22">
        <v>33.554015965494798</v>
      </c>
      <c r="I820" s="22">
        <v>-107.57307189921799</v>
      </c>
      <c r="J820" s="22" t="s">
        <v>873</v>
      </c>
      <c r="K820" s="22" t="s">
        <v>880</v>
      </c>
      <c r="L820" s="22" t="s">
        <v>878</v>
      </c>
      <c r="M820" s="22" t="s">
        <v>827</v>
      </c>
      <c r="Q820" s="22" t="s">
        <v>819</v>
      </c>
      <c r="W820" s="34">
        <v>63.9</v>
      </c>
      <c r="X820" s="34">
        <v>0.68600000000000005</v>
      </c>
      <c r="Y820" s="34">
        <v>16.079999999999998</v>
      </c>
      <c r="Z820" s="34">
        <v>3.5812040000000001</v>
      </c>
      <c r="AA820" s="34">
        <v>9.8000000000000004E-2</v>
      </c>
      <c r="AB820" s="34">
        <v>1.62</v>
      </c>
      <c r="AC820" s="34">
        <v>1.98</v>
      </c>
      <c r="AD820" s="34">
        <v>4.0599999999999996</v>
      </c>
      <c r="AE820" s="34">
        <v>3.97</v>
      </c>
      <c r="AF820" s="34">
        <v>0.254</v>
      </c>
      <c r="AG820" s="34">
        <v>2.98</v>
      </c>
      <c r="AJ820" s="34">
        <v>0.01</v>
      </c>
      <c r="AO820" s="34">
        <f t="shared" si="66"/>
        <v>99.219204000000019</v>
      </c>
      <c r="AR820" s="34">
        <v>3.98</v>
      </c>
      <c r="AY820" s="34">
        <v>1137</v>
      </c>
      <c r="BA820" s="34" t="s">
        <v>824</v>
      </c>
      <c r="BE820" s="34">
        <v>2.5</v>
      </c>
      <c r="BF820" s="34">
        <v>1.4</v>
      </c>
      <c r="BG820" s="34">
        <v>0</v>
      </c>
      <c r="BH820" s="34">
        <v>18</v>
      </c>
      <c r="BO820" s="34">
        <v>11.1</v>
      </c>
      <c r="BP820" s="34" t="s">
        <v>824</v>
      </c>
      <c r="BQ820" s="34">
        <v>19</v>
      </c>
      <c r="BR820" s="34">
        <v>140</v>
      </c>
      <c r="BU820" s="34">
        <v>9</v>
      </c>
      <c r="BX820" s="34">
        <v>291</v>
      </c>
      <c r="CA820" s="34">
        <v>11</v>
      </c>
      <c r="CC820" s="34">
        <v>4</v>
      </c>
      <c r="CD820" s="34">
        <v>66</v>
      </c>
      <c r="CF820" s="34">
        <v>36</v>
      </c>
      <c r="CG820" s="34">
        <v>256</v>
      </c>
      <c r="CH820" s="34">
        <v>68</v>
      </c>
      <c r="CI820" s="34">
        <v>39</v>
      </c>
      <c r="CJ820" s="34">
        <v>77</v>
      </c>
      <c r="CL820" s="34">
        <v>36</v>
      </c>
      <c r="CW820" s="34">
        <f t="shared" si="67"/>
        <v>152</v>
      </c>
    </row>
    <row r="821" spans="1:101" x14ac:dyDescent="0.35">
      <c r="A821" s="22" t="s">
        <v>3607</v>
      </c>
      <c r="B821" s="22" t="s">
        <v>871</v>
      </c>
      <c r="C821" s="22" t="s">
        <v>2348</v>
      </c>
      <c r="D821" s="22" t="s">
        <v>868</v>
      </c>
      <c r="E821" s="71">
        <v>38509</v>
      </c>
      <c r="F821" s="71"/>
      <c r="G821" s="22" t="s">
        <v>868</v>
      </c>
      <c r="H821" s="22">
        <v>33.554015965494798</v>
      </c>
      <c r="I821" s="22">
        <v>-107.57307189921799</v>
      </c>
      <c r="J821" s="22" t="s">
        <v>873</v>
      </c>
      <c r="K821" s="22" t="s">
        <v>880</v>
      </c>
      <c r="L821" s="22" t="s">
        <v>878</v>
      </c>
      <c r="M821" s="22" t="s">
        <v>828</v>
      </c>
      <c r="Q821" s="22" t="s">
        <v>819</v>
      </c>
      <c r="W821" s="34">
        <v>73.13</v>
      </c>
      <c r="X821" s="34">
        <v>0.308</v>
      </c>
      <c r="Y821" s="34">
        <v>9.1300000000000008</v>
      </c>
      <c r="Z821" s="34">
        <v>0.30593200000000004</v>
      </c>
      <c r="AA821" s="34">
        <v>1E-3</v>
      </c>
      <c r="AB821" s="34">
        <v>0</v>
      </c>
      <c r="AC821" s="34">
        <v>0.17</v>
      </c>
      <c r="AD821" s="34">
        <v>0.65</v>
      </c>
      <c r="AE821" s="34">
        <v>1.35</v>
      </c>
      <c r="AF821" s="34">
        <v>0.14699999999999999</v>
      </c>
      <c r="AG821" s="34">
        <v>10.39</v>
      </c>
      <c r="AJ821" s="34">
        <v>3.17</v>
      </c>
      <c r="AO821" s="34">
        <f t="shared" si="66"/>
        <v>98.751932000000011</v>
      </c>
      <c r="AR821" s="34">
        <v>0.34</v>
      </c>
      <c r="AY821" s="34">
        <v>735</v>
      </c>
      <c r="BA821" s="34" t="s">
        <v>824</v>
      </c>
      <c r="BE821" s="34">
        <v>4</v>
      </c>
      <c r="BF821" s="34">
        <v>0.2</v>
      </c>
      <c r="BG821" s="34">
        <v>0</v>
      </c>
      <c r="BH821" s="34">
        <v>10</v>
      </c>
      <c r="BO821" s="34">
        <v>6.7</v>
      </c>
      <c r="BP821" s="34" t="s">
        <v>824</v>
      </c>
      <c r="BQ821" s="34">
        <v>98</v>
      </c>
      <c r="BR821" s="34">
        <v>3</v>
      </c>
      <c r="BU821" s="34">
        <v>5</v>
      </c>
      <c r="BX821" s="34">
        <v>243</v>
      </c>
      <c r="CA821" s="34">
        <v>10</v>
      </c>
      <c r="CC821" s="34">
        <v>2</v>
      </c>
      <c r="CD821" s="34">
        <v>31</v>
      </c>
      <c r="CF821" s="34">
        <v>12</v>
      </c>
      <c r="CG821" s="34">
        <v>130</v>
      </c>
      <c r="CH821" s="34">
        <v>3</v>
      </c>
      <c r="CI821" s="34">
        <v>29</v>
      </c>
      <c r="CJ821" s="34">
        <v>55</v>
      </c>
      <c r="CL821" s="34">
        <v>24</v>
      </c>
      <c r="CW821" s="34">
        <f t="shared" si="67"/>
        <v>108</v>
      </c>
    </row>
    <row r="822" spans="1:101" x14ac:dyDescent="0.35">
      <c r="A822" s="22" t="s">
        <v>3608</v>
      </c>
      <c r="B822" s="22" t="s">
        <v>871</v>
      </c>
      <c r="C822" s="22" t="s">
        <v>2348</v>
      </c>
      <c r="D822" s="22" t="s">
        <v>868</v>
      </c>
      <c r="E822" s="71">
        <v>38509</v>
      </c>
      <c r="F822" s="71"/>
      <c r="G822" s="22" t="s">
        <v>868</v>
      </c>
      <c r="H822" s="22">
        <v>33.534314144634301</v>
      </c>
      <c r="I822" s="22">
        <v>-107.54785569457</v>
      </c>
      <c r="J822" s="22" t="s">
        <v>873</v>
      </c>
      <c r="K822" s="22" t="s">
        <v>880</v>
      </c>
      <c r="L822" s="22" t="s">
        <v>878</v>
      </c>
      <c r="M822" s="22" t="s">
        <v>829</v>
      </c>
      <c r="Q822" s="22" t="s">
        <v>829</v>
      </c>
      <c r="W822" s="34">
        <v>38.229999999999997</v>
      </c>
      <c r="X822" s="34">
        <v>2.5999999999999999E-2</v>
      </c>
      <c r="Y822" s="34">
        <v>1.21</v>
      </c>
      <c r="Z822" s="34">
        <v>4.418018</v>
      </c>
      <c r="AA822" s="34">
        <v>0.184</v>
      </c>
      <c r="AB822" s="34">
        <v>0.18</v>
      </c>
      <c r="AC822" s="34">
        <v>0.15</v>
      </c>
      <c r="AD822" s="34">
        <v>0.08</v>
      </c>
      <c r="AE822" s="34">
        <v>0.14000000000000001</v>
      </c>
      <c r="AF822" s="34">
        <v>3.1E-2</v>
      </c>
      <c r="AG822" s="34">
        <v>5.82</v>
      </c>
      <c r="AJ822" s="34">
        <v>2.12</v>
      </c>
      <c r="AO822" s="34">
        <f t="shared" si="66"/>
        <v>52.589017999999989</v>
      </c>
      <c r="AR822" s="34">
        <v>4.91</v>
      </c>
      <c r="AY822" s="34">
        <v>70</v>
      </c>
      <c r="AZ822" s="34">
        <v>0.2</v>
      </c>
      <c r="BA822" s="34">
        <v>41.6</v>
      </c>
      <c r="BE822" s="34" t="s">
        <v>824</v>
      </c>
      <c r="BF822" s="34" t="s">
        <v>824</v>
      </c>
      <c r="BG822" s="34">
        <v>9903</v>
      </c>
      <c r="BH822" s="34">
        <v>0</v>
      </c>
      <c r="BO822" s="34">
        <v>0</v>
      </c>
      <c r="BP822" s="34">
        <v>50</v>
      </c>
      <c r="BQ822" s="34">
        <v>129011</v>
      </c>
      <c r="BR822" s="34">
        <v>112</v>
      </c>
      <c r="BU822" s="34">
        <v>1</v>
      </c>
      <c r="BX822" s="34">
        <v>35</v>
      </c>
      <c r="CA822" s="34">
        <v>68</v>
      </c>
      <c r="CC822" s="34" t="s">
        <v>824</v>
      </c>
      <c r="CD822" s="34">
        <v>19</v>
      </c>
      <c r="CF822" s="34">
        <v>0</v>
      </c>
      <c r="CG822" s="34">
        <v>0</v>
      </c>
      <c r="CH822" s="34">
        <v>16539</v>
      </c>
      <c r="CI822" s="34">
        <v>25</v>
      </c>
      <c r="CJ822" s="34">
        <v>1536</v>
      </c>
      <c r="CL822" s="34">
        <v>21</v>
      </c>
      <c r="CW822" s="34">
        <f t="shared" si="67"/>
        <v>1582</v>
      </c>
    </row>
    <row r="823" spans="1:101" x14ac:dyDescent="0.35">
      <c r="A823" s="22" t="s">
        <v>3609</v>
      </c>
      <c r="B823" s="22" t="s">
        <v>871</v>
      </c>
      <c r="C823" s="22" t="s">
        <v>2348</v>
      </c>
      <c r="D823" s="22" t="s">
        <v>868</v>
      </c>
      <c r="E823" s="71">
        <v>38510</v>
      </c>
      <c r="F823" s="71"/>
      <c r="G823" s="22" t="s">
        <v>868</v>
      </c>
      <c r="H823" s="22">
        <v>33.5537008416105</v>
      </c>
      <c r="I823" s="22">
        <v>-107.555650459372</v>
      </c>
      <c r="J823" s="22" t="s">
        <v>873</v>
      </c>
      <c r="K823" s="22" t="s">
        <v>880</v>
      </c>
      <c r="L823" s="22" t="s">
        <v>878</v>
      </c>
      <c r="M823" s="22" t="s">
        <v>825</v>
      </c>
      <c r="Q823" s="22" t="s">
        <v>819</v>
      </c>
      <c r="W823" s="34">
        <v>68.87</v>
      </c>
      <c r="X823" s="34">
        <v>0.435</v>
      </c>
      <c r="Y823" s="34">
        <v>14.02</v>
      </c>
      <c r="Z823" s="34">
        <v>2.0875360000000001</v>
      </c>
      <c r="AA823" s="34">
        <v>9.1999999999999998E-2</v>
      </c>
      <c r="AB823" s="34">
        <v>0.73</v>
      </c>
      <c r="AC823" s="34">
        <v>1.81</v>
      </c>
      <c r="AD823" s="34">
        <v>2.62</v>
      </c>
      <c r="AE823" s="34">
        <v>4.13</v>
      </c>
      <c r="AF823" s="34">
        <v>0.13800000000000001</v>
      </c>
      <c r="AG823" s="34">
        <v>4.01</v>
      </c>
      <c r="AJ823" s="34">
        <v>0.03</v>
      </c>
      <c r="AO823" s="34">
        <f t="shared" si="66"/>
        <v>98.972536000000019</v>
      </c>
      <c r="AR823" s="34">
        <v>2.3199999999999998</v>
      </c>
      <c r="AY823" s="34">
        <v>814</v>
      </c>
      <c r="BA823" s="34" t="s">
        <v>824</v>
      </c>
      <c r="BE823" s="34">
        <v>1.5</v>
      </c>
      <c r="BF823" s="34">
        <v>2.2999999999999998</v>
      </c>
      <c r="BG823" s="34">
        <v>9</v>
      </c>
      <c r="BH823" s="34">
        <v>15</v>
      </c>
      <c r="BO823" s="34">
        <v>11</v>
      </c>
      <c r="BP823" s="34" t="s">
        <v>824</v>
      </c>
      <c r="BQ823" s="34">
        <v>122</v>
      </c>
      <c r="BR823" s="34">
        <v>154</v>
      </c>
      <c r="BU823" s="34">
        <v>6</v>
      </c>
      <c r="BX823" s="34">
        <v>111</v>
      </c>
      <c r="CA823" s="34">
        <v>13</v>
      </c>
      <c r="CC823" s="34">
        <v>4</v>
      </c>
      <c r="CD823" s="34">
        <v>27</v>
      </c>
      <c r="CF823" s="34">
        <v>35</v>
      </c>
      <c r="CG823" s="34">
        <v>230</v>
      </c>
      <c r="CH823" s="34">
        <v>58</v>
      </c>
      <c r="CI823" s="34">
        <v>41</v>
      </c>
      <c r="CJ823" s="34">
        <v>81</v>
      </c>
      <c r="CL823" s="34">
        <v>35</v>
      </c>
      <c r="CW823" s="34">
        <f t="shared" si="67"/>
        <v>157</v>
      </c>
    </row>
    <row r="824" spans="1:101" x14ac:dyDescent="0.35">
      <c r="A824" s="22" t="s">
        <v>3610</v>
      </c>
      <c r="B824" s="22" t="s">
        <v>871</v>
      </c>
      <c r="C824" s="22" t="s">
        <v>2348</v>
      </c>
      <c r="D824" s="22" t="s">
        <v>868</v>
      </c>
      <c r="E824" s="71">
        <v>38599</v>
      </c>
      <c r="F824" s="71"/>
      <c r="G824" s="22" t="s">
        <v>868</v>
      </c>
      <c r="H824" s="22">
        <v>33.570218683519002</v>
      </c>
      <c r="I824" s="22">
        <v>-107.594199100292</v>
      </c>
      <c r="J824" s="22" t="s">
        <v>873</v>
      </c>
      <c r="K824" s="22" t="s">
        <v>880</v>
      </c>
      <c r="L824" s="22" t="s">
        <v>878</v>
      </c>
      <c r="M824" s="22" t="s">
        <v>830</v>
      </c>
      <c r="Q824" s="22" t="s">
        <v>819</v>
      </c>
      <c r="W824" s="34">
        <v>68.540000000000006</v>
      </c>
      <c r="X824" s="34">
        <v>0.19400000000000001</v>
      </c>
      <c r="Y824" s="34">
        <v>13.2</v>
      </c>
      <c r="Z824" s="34">
        <v>0.94479000000000013</v>
      </c>
      <c r="AA824" s="34">
        <v>6.4000000000000001E-2</v>
      </c>
      <c r="AB824" s="34">
        <v>1.27</v>
      </c>
      <c r="AC824" s="34">
        <v>1.0900000000000001</v>
      </c>
      <c r="AD824" s="34">
        <v>2.87</v>
      </c>
      <c r="AE824" s="34">
        <v>3.55</v>
      </c>
      <c r="AF824" s="34">
        <v>2.8000000000000001E-2</v>
      </c>
      <c r="AG824" s="34">
        <v>7.42</v>
      </c>
      <c r="AJ824" s="34">
        <v>0.03</v>
      </c>
      <c r="AL824" s="34">
        <v>0.06</v>
      </c>
      <c r="AO824" s="34">
        <f t="shared" si="66"/>
        <v>99.260790000000014</v>
      </c>
      <c r="AR824" s="34">
        <v>1.05</v>
      </c>
      <c r="AY824" s="34">
        <v>280</v>
      </c>
      <c r="AZ824" s="34">
        <v>3.9</v>
      </c>
      <c r="BE824" s="34">
        <v>0.7</v>
      </c>
      <c r="BG824" s="34">
        <v>3</v>
      </c>
      <c r="BH824" s="34">
        <v>20</v>
      </c>
      <c r="BO824" s="34">
        <v>32.799999999999997</v>
      </c>
      <c r="BP824" s="34">
        <v>5</v>
      </c>
      <c r="BQ824" s="34">
        <v>28</v>
      </c>
      <c r="BR824" s="34">
        <v>173</v>
      </c>
      <c r="BU824" s="34">
        <v>3</v>
      </c>
      <c r="BX824" s="34">
        <v>70</v>
      </c>
      <c r="CA824" s="34">
        <v>23</v>
      </c>
      <c r="CC824" s="34">
        <v>4</v>
      </c>
      <c r="CD824" s="34">
        <v>6</v>
      </c>
      <c r="CF824" s="34">
        <v>49</v>
      </c>
      <c r="CG824" s="34">
        <v>216</v>
      </c>
      <c r="CH824" s="34">
        <v>65</v>
      </c>
      <c r="CI824" s="34">
        <v>47</v>
      </c>
      <c r="CJ824" s="34">
        <v>84</v>
      </c>
      <c r="CL824" s="34">
        <v>41</v>
      </c>
      <c r="CW824" s="34">
        <f t="shared" si="67"/>
        <v>172</v>
      </c>
    </row>
    <row r="825" spans="1:101" x14ac:dyDescent="0.35">
      <c r="A825" s="22" t="s">
        <v>3611</v>
      </c>
      <c r="B825" s="22" t="s">
        <v>871</v>
      </c>
      <c r="C825" s="22" t="s">
        <v>2348</v>
      </c>
      <c r="D825" s="22" t="s">
        <v>868</v>
      </c>
      <c r="E825" s="71">
        <v>38599</v>
      </c>
      <c r="F825" s="71"/>
      <c r="G825" s="22" t="s">
        <v>868</v>
      </c>
      <c r="H825" s="22">
        <v>33.5697499094778</v>
      </c>
      <c r="I825" s="22">
        <v>-107.59419584129699</v>
      </c>
      <c r="J825" s="22" t="s">
        <v>873</v>
      </c>
      <c r="K825" s="22" t="s">
        <v>880</v>
      </c>
      <c r="L825" s="22" t="s">
        <v>878</v>
      </c>
      <c r="M825" s="22" t="s">
        <v>831</v>
      </c>
      <c r="Q825" s="22" t="s">
        <v>819</v>
      </c>
      <c r="W825" s="34">
        <v>63.49</v>
      </c>
      <c r="X825" s="34">
        <v>0.69299999999999995</v>
      </c>
      <c r="Y825" s="34">
        <v>16.14</v>
      </c>
      <c r="Z825" s="34">
        <v>3.2932680000000003</v>
      </c>
      <c r="AA825" s="34">
        <v>8.2000000000000003E-2</v>
      </c>
      <c r="AB825" s="34">
        <v>1.71</v>
      </c>
      <c r="AC825" s="34">
        <v>2.86</v>
      </c>
      <c r="AD825" s="34">
        <v>3.81</v>
      </c>
      <c r="AE825" s="34">
        <v>3.61</v>
      </c>
      <c r="AF825" s="34">
        <v>0.24299999999999999</v>
      </c>
      <c r="AG825" s="34">
        <v>3.27</v>
      </c>
      <c r="AJ825" s="34">
        <v>0</v>
      </c>
      <c r="AL825" s="34">
        <v>0.01</v>
      </c>
      <c r="AO825" s="34">
        <f t="shared" si="66"/>
        <v>99.21126799999999</v>
      </c>
      <c r="AR825" s="34">
        <v>3.66</v>
      </c>
      <c r="AY825" s="34">
        <v>1080</v>
      </c>
      <c r="BE825" s="34">
        <v>3.8</v>
      </c>
      <c r="BG825" s="34">
        <v>7</v>
      </c>
      <c r="BH825" s="34">
        <v>18</v>
      </c>
      <c r="BO825" s="34">
        <v>12.3</v>
      </c>
      <c r="BP825" s="34">
        <v>7</v>
      </c>
      <c r="BQ825" s="34">
        <v>16</v>
      </c>
      <c r="BR825" s="34">
        <v>117</v>
      </c>
      <c r="BU825" s="34">
        <v>9</v>
      </c>
      <c r="BX825" s="34">
        <v>359</v>
      </c>
      <c r="CA825" s="34">
        <v>11</v>
      </c>
      <c r="CC825" s="34">
        <v>3</v>
      </c>
      <c r="CD825" s="34">
        <v>66</v>
      </c>
      <c r="CF825" s="34">
        <v>34</v>
      </c>
      <c r="CG825" s="34">
        <v>255</v>
      </c>
      <c r="CH825" s="34">
        <v>66</v>
      </c>
      <c r="CI825" s="34">
        <v>37</v>
      </c>
      <c r="CJ825" s="34">
        <v>80</v>
      </c>
      <c r="CL825" s="34">
        <v>34</v>
      </c>
      <c r="CW825" s="34">
        <f t="shared" si="67"/>
        <v>151</v>
      </c>
    </row>
    <row r="826" spans="1:101" x14ac:dyDescent="0.35">
      <c r="A826" s="22" t="s">
        <v>3612</v>
      </c>
      <c r="B826" s="22" t="s">
        <v>871</v>
      </c>
      <c r="C826" s="22" t="s">
        <v>2348</v>
      </c>
      <c r="D826" s="22" t="s">
        <v>868</v>
      </c>
      <c r="E826" s="71">
        <v>38599</v>
      </c>
      <c r="F826" s="71"/>
      <c r="G826" s="22" t="s">
        <v>868</v>
      </c>
      <c r="H826" s="22">
        <v>33.569756382614102</v>
      </c>
      <c r="I826" s="22">
        <v>-107.572300459057</v>
      </c>
      <c r="J826" s="22" t="s">
        <v>873</v>
      </c>
      <c r="K826" s="22" t="s">
        <v>880</v>
      </c>
      <c r="L826" s="22" t="s">
        <v>878</v>
      </c>
      <c r="M826" s="22" t="s">
        <v>832</v>
      </c>
      <c r="Q826" s="22" t="s">
        <v>819</v>
      </c>
      <c r="W826" s="34">
        <v>67.180000000000007</v>
      </c>
      <c r="X826" s="34">
        <v>0.42799999999999999</v>
      </c>
      <c r="Y826" s="34">
        <v>13.62</v>
      </c>
      <c r="Z826" s="34">
        <v>2.0605420000000003</v>
      </c>
      <c r="AA826" s="34">
        <v>4.7E-2</v>
      </c>
      <c r="AB826" s="34">
        <v>1.1299999999999999</v>
      </c>
      <c r="AC826" s="34">
        <v>3.15</v>
      </c>
      <c r="AD826" s="34">
        <v>2.56</v>
      </c>
      <c r="AE826" s="34">
        <v>3.7</v>
      </c>
      <c r="AF826" s="34">
        <v>0.188</v>
      </c>
      <c r="AG826" s="34">
        <v>4.57</v>
      </c>
      <c r="AJ826" s="34">
        <v>0.03</v>
      </c>
      <c r="AL826" s="34">
        <v>0</v>
      </c>
      <c r="AO826" s="34">
        <f t="shared" si="66"/>
        <v>98.663542000000007</v>
      </c>
      <c r="AR826" s="34">
        <v>2.29</v>
      </c>
      <c r="AY826" s="34">
        <v>862</v>
      </c>
      <c r="BE826" s="34">
        <v>3.7</v>
      </c>
      <c r="BG826" s="34">
        <v>10</v>
      </c>
      <c r="BH826" s="34">
        <v>21</v>
      </c>
      <c r="BO826" s="34">
        <v>12.3</v>
      </c>
      <c r="BP826" s="34">
        <v>9</v>
      </c>
      <c r="BQ826" s="34">
        <v>18</v>
      </c>
      <c r="BR826" s="34">
        <v>135</v>
      </c>
      <c r="BU826" s="34">
        <v>5</v>
      </c>
      <c r="BX826" s="34">
        <v>320</v>
      </c>
      <c r="CA826" s="34">
        <v>18</v>
      </c>
      <c r="CC826" s="34">
        <v>5</v>
      </c>
      <c r="CD826" s="34">
        <v>35</v>
      </c>
      <c r="CF826" s="34">
        <v>17</v>
      </c>
      <c r="CG826" s="34">
        <v>186</v>
      </c>
      <c r="CH826" s="34">
        <v>45</v>
      </c>
      <c r="CI826" s="34">
        <v>44</v>
      </c>
      <c r="CJ826" s="34">
        <v>77</v>
      </c>
      <c r="CL826" s="34">
        <v>30</v>
      </c>
      <c r="CW826" s="34">
        <f t="shared" si="67"/>
        <v>151</v>
      </c>
    </row>
    <row r="827" spans="1:101" x14ac:dyDescent="0.35">
      <c r="A827" s="22" t="s">
        <v>3613</v>
      </c>
      <c r="B827" s="22" t="s">
        <v>871</v>
      </c>
      <c r="C827" s="22" t="s">
        <v>2348</v>
      </c>
      <c r="D827" s="22" t="s">
        <v>868</v>
      </c>
      <c r="E827" s="71">
        <v>38599</v>
      </c>
      <c r="F827" s="71"/>
      <c r="G827" s="22" t="s">
        <v>868</v>
      </c>
      <c r="H827" s="22">
        <v>33.565629162209198</v>
      </c>
      <c r="I827" s="22">
        <v>-107.56481158295099</v>
      </c>
      <c r="J827" s="22" t="s">
        <v>873</v>
      </c>
      <c r="K827" s="22" t="s">
        <v>880</v>
      </c>
      <c r="L827" s="22" t="s">
        <v>878</v>
      </c>
      <c r="M827" s="22" t="s">
        <v>826</v>
      </c>
      <c r="Q827" s="22" t="s">
        <v>819</v>
      </c>
      <c r="W827" s="34">
        <v>54.19</v>
      </c>
      <c r="X827" s="34">
        <v>1.167</v>
      </c>
      <c r="Y827" s="34">
        <v>16.5</v>
      </c>
      <c r="Z827" s="34">
        <v>5.8756940000000002</v>
      </c>
      <c r="AA827" s="34">
        <v>9.9000000000000005E-2</v>
      </c>
      <c r="AB827" s="34">
        <v>4.62</v>
      </c>
      <c r="AC827" s="34">
        <v>5.82</v>
      </c>
      <c r="AD827" s="34">
        <v>3.44</v>
      </c>
      <c r="AE827" s="34">
        <v>3.29</v>
      </c>
      <c r="AF827" s="34">
        <v>0.442</v>
      </c>
      <c r="AG827" s="34">
        <v>3.29</v>
      </c>
      <c r="AJ827" s="34">
        <v>0.04</v>
      </c>
      <c r="AL827" s="34">
        <v>0.01</v>
      </c>
      <c r="AO827" s="34">
        <f t="shared" si="66"/>
        <v>98.783694000000011</v>
      </c>
      <c r="AR827" s="34">
        <v>6.53</v>
      </c>
      <c r="AY827" s="34">
        <v>1409</v>
      </c>
      <c r="BE827" s="34">
        <v>73.599999999999994</v>
      </c>
      <c r="BG827" s="34">
        <v>27</v>
      </c>
      <c r="BH827" s="34">
        <v>22</v>
      </c>
      <c r="BO827" s="34">
        <v>8.1999999999999993</v>
      </c>
      <c r="BP827" s="34">
        <v>47</v>
      </c>
      <c r="BQ827" s="34">
        <v>12</v>
      </c>
      <c r="BR827" s="34">
        <v>108</v>
      </c>
      <c r="BU827" s="34">
        <v>15</v>
      </c>
      <c r="BX827" s="34">
        <v>1189</v>
      </c>
      <c r="CA827" s="34">
        <v>4</v>
      </c>
      <c r="CC827" s="34" t="s">
        <v>824</v>
      </c>
      <c r="CD827" s="34">
        <v>152</v>
      </c>
      <c r="CF827" s="34">
        <v>19</v>
      </c>
      <c r="CG827" s="34">
        <v>190</v>
      </c>
      <c r="CH827" s="34">
        <v>88</v>
      </c>
      <c r="CI827" s="34">
        <v>41</v>
      </c>
      <c r="CJ827" s="34">
        <v>82</v>
      </c>
      <c r="CL827" s="34">
        <v>41</v>
      </c>
      <c r="CW827" s="34">
        <f t="shared" si="67"/>
        <v>164</v>
      </c>
    </row>
    <row r="828" spans="1:101" x14ac:dyDescent="0.35">
      <c r="A828" s="22" t="s">
        <v>3614</v>
      </c>
      <c r="B828" s="22" t="s">
        <v>871</v>
      </c>
      <c r="C828" s="22" t="s">
        <v>2348</v>
      </c>
      <c r="D828" s="22" t="s">
        <v>868</v>
      </c>
      <c r="E828" s="71">
        <v>38599</v>
      </c>
      <c r="F828" s="71"/>
      <c r="G828" s="22" t="s">
        <v>868</v>
      </c>
      <c r="H828" s="22">
        <v>33.545325641175097</v>
      </c>
      <c r="I828" s="22">
        <v>-107.555166869861</v>
      </c>
      <c r="J828" s="22" t="s">
        <v>873</v>
      </c>
      <c r="K828" s="22" t="s">
        <v>880</v>
      </c>
      <c r="L828" s="22" t="s">
        <v>878</v>
      </c>
      <c r="M828" s="22" t="s">
        <v>833</v>
      </c>
      <c r="Q828" s="22" t="s">
        <v>819</v>
      </c>
      <c r="W828" s="34">
        <v>71.2</v>
      </c>
      <c r="X828" s="34">
        <v>0.35</v>
      </c>
      <c r="Y828" s="34">
        <v>14.63</v>
      </c>
      <c r="Z828" s="34">
        <v>1.520662</v>
      </c>
      <c r="AA828" s="34">
        <v>8.2000000000000003E-2</v>
      </c>
      <c r="AB828" s="34">
        <v>0.48</v>
      </c>
      <c r="AC828" s="34">
        <v>0.69</v>
      </c>
      <c r="AD828" s="34">
        <v>4.47</v>
      </c>
      <c r="AE828" s="34">
        <v>4.9400000000000004</v>
      </c>
      <c r="AF828" s="34">
        <v>0.10199999999999999</v>
      </c>
      <c r="AG828" s="34">
        <v>0.95</v>
      </c>
      <c r="AJ828" s="34">
        <v>0</v>
      </c>
      <c r="AL828" s="34">
        <v>0</v>
      </c>
      <c r="AO828" s="34">
        <f t="shared" si="66"/>
        <v>99.414661999999993</v>
      </c>
      <c r="AR828" s="34">
        <v>1.69</v>
      </c>
      <c r="AY828" s="34">
        <v>1077</v>
      </c>
      <c r="BE828" s="34">
        <v>1.2</v>
      </c>
      <c r="BG828" s="34">
        <v>4</v>
      </c>
      <c r="BH828" s="34">
        <v>17</v>
      </c>
      <c r="BO828" s="34">
        <v>14.2</v>
      </c>
      <c r="BP828" s="34">
        <v>7</v>
      </c>
      <c r="BQ828" s="34">
        <v>20</v>
      </c>
      <c r="BR828" s="34">
        <v>185</v>
      </c>
      <c r="BU828" s="34">
        <v>6</v>
      </c>
      <c r="BX828" s="34">
        <v>213</v>
      </c>
      <c r="CA828" s="34">
        <v>16</v>
      </c>
      <c r="CC828" s="34">
        <v>2</v>
      </c>
      <c r="CD828" s="34">
        <v>18</v>
      </c>
      <c r="CF828" s="34">
        <v>35</v>
      </c>
      <c r="CG828" s="34">
        <v>253</v>
      </c>
      <c r="CH828" s="34">
        <v>43</v>
      </c>
      <c r="CI828" s="34">
        <v>42</v>
      </c>
      <c r="CJ828" s="34">
        <v>84</v>
      </c>
      <c r="CL828" s="34">
        <v>35</v>
      </c>
      <c r="CW828" s="34">
        <f t="shared" si="67"/>
        <v>161</v>
      </c>
    </row>
    <row r="829" spans="1:101" x14ac:dyDescent="0.35">
      <c r="A829" s="22" t="s">
        <v>3615</v>
      </c>
      <c r="B829" s="22" t="s">
        <v>871</v>
      </c>
      <c r="C829" s="22" t="s">
        <v>2348</v>
      </c>
      <c r="D829" s="22" t="s">
        <v>2864</v>
      </c>
      <c r="E829" s="71">
        <v>34966</v>
      </c>
      <c r="F829" s="71"/>
      <c r="G829" s="22" t="s">
        <v>868</v>
      </c>
      <c r="H829" s="22">
        <v>33.493426150221197</v>
      </c>
      <c r="I829" s="22">
        <v>-107.46084969909199</v>
      </c>
      <c r="J829" s="22" t="s">
        <v>873</v>
      </c>
      <c r="K829" s="22" t="s">
        <v>880</v>
      </c>
      <c r="L829" s="22" t="s">
        <v>878</v>
      </c>
      <c r="M829" s="22" t="s">
        <v>825</v>
      </c>
      <c r="Q829" s="22" t="s">
        <v>819</v>
      </c>
      <c r="W829" s="34">
        <v>50.25</v>
      </c>
      <c r="X829" s="34">
        <v>0.93200000000000005</v>
      </c>
      <c r="Y829" s="34">
        <v>15.26</v>
      </c>
      <c r="Z829" s="34">
        <v>4.3280380000000003</v>
      </c>
      <c r="AA829" s="34">
        <v>0.13900000000000001</v>
      </c>
      <c r="AB829" s="34">
        <v>3.38</v>
      </c>
      <c r="AC829" s="34">
        <v>8.64</v>
      </c>
      <c r="AD829" s="34">
        <v>3.83</v>
      </c>
      <c r="AE829" s="34">
        <v>2.2200000000000002</v>
      </c>
      <c r="AF829" s="34">
        <v>0.34899999999999998</v>
      </c>
      <c r="AG829" s="34">
        <v>9.3000000000000007</v>
      </c>
      <c r="AJ829" s="34">
        <v>0.03</v>
      </c>
      <c r="AL829" s="34">
        <v>0</v>
      </c>
      <c r="AO829" s="34">
        <f t="shared" si="66"/>
        <v>98.658038000000005</v>
      </c>
      <c r="AR829" s="34">
        <v>4.8099999999999996</v>
      </c>
      <c r="AY829" s="34">
        <v>617</v>
      </c>
      <c r="BE829" s="34">
        <v>70.5</v>
      </c>
      <c r="BG829" s="34">
        <v>27</v>
      </c>
      <c r="BH829" s="34">
        <v>22</v>
      </c>
      <c r="BO829" s="34">
        <v>13.6</v>
      </c>
      <c r="BP829" s="34">
        <v>31</v>
      </c>
      <c r="BQ829" s="34">
        <v>17</v>
      </c>
      <c r="BR829" s="34">
        <v>71</v>
      </c>
      <c r="BU829" s="34">
        <v>13</v>
      </c>
      <c r="BX829" s="34">
        <v>715</v>
      </c>
      <c r="CA829" s="34">
        <v>9</v>
      </c>
      <c r="CC829" s="34">
        <v>2</v>
      </c>
      <c r="CD829" s="34">
        <v>101</v>
      </c>
      <c r="CF829" s="34">
        <v>21</v>
      </c>
      <c r="CG829" s="34">
        <v>286</v>
      </c>
      <c r="CH829" s="34">
        <v>108</v>
      </c>
      <c r="CI829" s="34">
        <v>52</v>
      </c>
      <c r="CJ829" s="34">
        <v>101</v>
      </c>
      <c r="CL829" s="34">
        <v>41</v>
      </c>
      <c r="CW829" s="34">
        <f t="shared" si="67"/>
        <v>194</v>
      </c>
    </row>
    <row r="830" spans="1:101" x14ac:dyDescent="0.35">
      <c r="A830" s="22" t="s">
        <v>3616</v>
      </c>
      <c r="B830" s="22" t="s">
        <v>871</v>
      </c>
      <c r="C830" s="22" t="s">
        <v>2348</v>
      </c>
      <c r="D830" s="22" t="s">
        <v>868</v>
      </c>
      <c r="E830" s="71">
        <v>38639</v>
      </c>
      <c r="F830" s="71"/>
      <c r="G830" s="22" t="s">
        <v>868</v>
      </c>
      <c r="H830" s="22">
        <v>33.535447897252503</v>
      </c>
      <c r="I830" s="22">
        <v>-107.55714766027199</v>
      </c>
      <c r="J830" s="22" t="s">
        <v>873</v>
      </c>
      <c r="K830" s="22" t="s">
        <v>880</v>
      </c>
      <c r="L830" s="22" t="s">
        <v>878</v>
      </c>
      <c r="M830" s="22" t="s">
        <v>832</v>
      </c>
      <c r="Q830" s="22" t="s">
        <v>819</v>
      </c>
      <c r="W830" s="34">
        <v>60.56</v>
      </c>
      <c r="X830" s="34">
        <v>0.82499999999999996</v>
      </c>
      <c r="Y830" s="34">
        <v>16.46</v>
      </c>
      <c r="Z830" s="34">
        <v>4.3820260000000006</v>
      </c>
      <c r="AA830" s="34">
        <v>0.17100000000000001</v>
      </c>
      <c r="AB830" s="34">
        <v>1.1000000000000001</v>
      </c>
      <c r="AC830" s="34">
        <v>4.6399999999999997</v>
      </c>
      <c r="AD830" s="34">
        <v>3.54</v>
      </c>
      <c r="AE830" s="34">
        <v>3.45</v>
      </c>
      <c r="AF830" s="34">
        <v>0.35</v>
      </c>
      <c r="AG830" s="34">
        <v>3.12</v>
      </c>
      <c r="AJ830" s="34">
        <v>0.01</v>
      </c>
      <c r="AL830" s="34">
        <v>0.01</v>
      </c>
      <c r="AO830" s="34">
        <f t="shared" si="66"/>
        <v>98.618026000000015</v>
      </c>
      <c r="AR830" s="34">
        <v>4.87</v>
      </c>
      <c r="AY830" s="34">
        <v>1160</v>
      </c>
      <c r="BE830" s="34">
        <v>6.4</v>
      </c>
      <c r="BG830" s="34">
        <v>11</v>
      </c>
      <c r="BH830" s="34">
        <v>18</v>
      </c>
      <c r="BO830" s="34">
        <v>12.6</v>
      </c>
      <c r="BP830" s="34">
        <v>11</v>
      </c>
      <c r="BQ830" s="34">
        <v>16</v>
      </c>
      <c r="BR830" s="34">
        <v>91</v>
      </c>
      <c r="BU830" s="34">
        <v>11</v>
      </c>
      <c r="BX830" s="34">
        <v>549</v>
      </c>
      <c r="CA830" s="34">
        <v>12</v>
      </c>
      <c r="CC830" s="34">
        <v>1</v>
      </c>
      <c r="CD830" s="34">
        <v>88</v>
      </c>
      <c r="CF830" s="34">
        <v>40</v>
      </c>
      <c r="CG830" s="34">
        <v>316</v>
      </c>
      <c r="CH830" s="34">
        <v>82</v>
      </c>
      <c r="CI830" s="34">
        <v>48</v>
      </c>
      <c r="CJ830" s="34">
        <v>88</v>
      </c>
      <c r="CL830" s="34">
        <v>42</v>
      </c>
      <c r="CW830" s="34">
        <f t="shared" si="67"/>
        <v>178</v>
      </c>
    </row>
    <row r="831" spans="1:101" x14ac:dyDescent="0.35">
      <c r="A831" s="22" t="s">
        <v>3617</v>
      </c>
      <c r="B831" s="22" t="s">
        <v>871</v>
      </c>
      <c r="C831" s="22" t="s">
        <v>2348</v>
      </c>
      <c r="D831" s="22" t="s">
        <v>868</v>
      </c>
      <c r="E831" s="71">
        <v>38639</v>
      </c>
      <c r="F831" s="71"/>
      <c r="G831" s="22" t="s">
        <v>868</v>
      </c>
      <c r="H831" s="22">
        <v>33.538265297781699</v>
      </c>
      <c r="I831" s="22">
        <v>-107.55781204542301</v>
      </c>
      <c r="J831" s="22" t="s">
        <v>873</v>
      </c>
      <c r="K831" s="22" t="s">
        <v>880</v>
      </c>
      <c r="L831" s="22" t="s">
        <v>878</v>
      </c>
      <c r="M831" s="22" t="s">
        <v>825</v>
      </c>
      <c r="Q831" s="22" t="s">
        <v>819</v>
      </c>
      <c r="W831" s="34">
        <v>62.69</v>
      </c>
      <c r="X831" s="34">
        <v>0.63200000000000001</v>
      </c>
      <c r="Y831" s="34">
        <v>16.39</v>
      </c>
      <c r="Z831" s="34">
        <v>3.2032880000000001</v>
      </c>
      <c r="AA831" s="34">
        <v>9.1999999999999998E-2</v>
      </c>
      <c r="AB831" s="34">
        <v>1.52</v>
      </c>
      <c r="AC831" s="34">
        <v>2.7</v>
      </c>
      <c r="AD831" s="34">
        <v>4.43</v>
      </c>
      <c r="AE831" s="34">
        <v>3.72</v>
      </c>
      <c r="AF831" s="34">
        <v>0.223</v>
      </c>
      <c r="AG831" s="34">
        <v>2.84</v>
      </c>
      <c r="AJ831" s="34">
        <v>0.03</v>
      </c>
      <c r="AL831" s="34">
        <v>0.01</v>
      </c>
      <c r="AO831" s="34">
        <f t="shared" si="66"/>
        <v>98.480288000000002</v>
      </c>
      <c r="AR831" s="34">
        <v>3.56</v>
      </c>
      <c r="AY831" s="34">
        <v>988</v>
      </c>
      <c r="BE831" s="34">
        <v>1.8</v>
      </c>
      <c r="BG831" s="34">
        <v>8</v>
      </c>
      <c r="BH831" s="34">
        <v>18</v>
      </c>
      <c r="BO831" s="34">
        <v>12.2</v>
      </c>
      <c r="BP831" s="34">
        <v>9</v>
      </c>
      <c r="BQ831" s="34">
        <v>16</v>
      </c>
      <c r="BR831" s="34">
        <v>117</v>
      </c>
      <c r="BU831" s="34">
        <v>8</v>
      </c>
      <c r="BX831" s="34">
        <v>360</v>
      </c>
      <c r="CA831" s="34">
        <v>12</v>
      </c>
      <c r="CC831" s="34">
        <v>4</v>
      </c>
      <c r="CD831" s="34">
        <v>62</v>
      </c>
      <c r="CF831" s="34">
        <v>35</v>
      </c>
      <c r="CG831" s="34">
        <v>254</v>
      </c>
      <c r="CH831" s="34">
        <v>58</v>
      </c>
      <c r="CI831" s="34">
        <v>41</v>
      </c>
      <c r="CJ831" s="34">
        <v>80</v>
      </c>
      <c r="CL831" s="34">
        <v>35</v>
      </c>
      <c r="CW831" s="34">
        <f t="shared" si="67"/>
        <v>156</v>
      </c>
    </row>
    <row r="832" spans="1:101" x14ac:dyDescent="0.35">
      <c r="A832" s="22" t="s">
        <v>3618</v>
      </c>
      <c r="B832" s="22" t="s">
        <v>871</v>
      </c>
      <c r="C832" s="22" t="s">
        <v>2348</v>
      </c>
      <c r="D832" s="22" t="s">
        <v>868</v>
      </c>
      <c r="E832" s="71">
        <v>38640</v>
      </c>
      <c r="F832" s="71"/>
      <c r="G832" s="22" t="s">
        <v>868</v>
      </c>
      <c r="H832" s="22">
        <v>33.5702195736799</v>
      </c>
      <c r="I832" s="22">
        <v>-107.562147142421</v>
      </c>
      <c r="J832" s="22" t="s">
        <v>873</v>
      </c>
      <c r="K832" s="22" t="s">
        <v>880</v>
      </c>
      <c r="L832" s="22" t="s">
        <v>878</v>
      </c>
      <c r="M832" s="22" t="s">
        <v>834</v>
      </c>
      <c r="Q832" s="22" t="s">
        <v>819</v>
      </c>
      <c r="W832" s="34">
        <v>76.53</v>
      </c>
      <c r="X832" s="34">
        <v>0.21</v>
      </c>
      <c r="Y832" s="34">
        <v>11.24</v>
      </c>
      <c r="Z832" s="34">
        <v>1.2777160000000001</v>
      </c>
      <c r="AA832" s="34">
        <v>7.9000000000000001E-2</v>
      </c>
      <c r="AB832" s="34">
        <v>0.32</v>
      </c>
      <c r="AC832" s="34">
        <v>0.2</v>
      </c>
      <c r="AD832" s="34">
        <v>3.48</v>
      </c>
      <c r="AE832" s="34">
        <v>4.8099999999999996</v>
      </c>
      <c r="AF832" s="34">
        <v>1.4E-2</v>
      </c>
      <c r="AG832" s="34">
        <v>1.39</v>
      </c>
      <c r="AJ832" s="34">
        <v>0.02</v>
      </c>
      <c r="AL832" s="34">
        <v>2.5000000000000001E-4</v>
      </c>
      <c r="AO832" s="34">
        <f t="shared" si="66"/>
        <v>99.57096599999997</v>
      </c>
      <c r="AR832" s="34">
        <v>1.42</v>
      </c>
      <c r="AY832" s="34">
        <v>12</v>
      </c>
      <c r="BE832" s="34">
        <v>0.1</v>
      </c>
      <c r="BG832" s="34">
        <v>1</v>
      </c>
      <c r="BH832" s="34">
        <v>24</v>
      </c>
      <c r="BO832" s="34">
        <v>48.1</v>
      </c>
      <c r="BP832" s="34">
        <v>6</v>
      </c>
      <c r="BQ832" s="34">
        <v>33</v>
      </c>
      <c r="BR832" s="34">
        <v>294</v>
      </c>
      <c r="BU832" s="34">
        <v>4</v>
      </c>
      <c r="BX832" s="34">
        <v>52</v>
      </c>
      <c r="CA832" s="34">
        <v>36</v>
      </c>
      <c r="CC832" s="34">
        <v>8</v>
      </c>
      <c r="CD832" s="34">
        <v>7</v>
      </c>
      <c r="CF832" s="34">
        <v>90</v>
      </c>
      <c r="CG832" s="34">
        <v>432</v>
      </c>
      <c r="CH832" s="34">
        <v>123</v>
      </c>
      <c r="CI832" s="34">
        <v>17</v>
      </c>
      <c r="CJ832" s="34">
        <v>74</v>
      </c>
      <c r="CL832" s="34">
        <v>25</v>
      </c>
      <c r="CW832" s="34">
        <f t="shared" si="67"/>
        <v>116</v>
      </c>
    </row>
    <row r="833" spans="1:101" x14ac:dyDescent="0.35">
      <c r="A833" s="22" t="s">
        <v>3619</v>
      </c>
      <c r="B833" s="22" t="s">
        <v>871</v>
      </c>
      <c r="C833" s="22" t="s">
        <v>2348</v>
      </c>
      <c r="D833" s="22" t="s">
        <v>868</v>
      </c>
      <c r="E833" s="71">
        <v>38641</v>
      </c>
      <c r="F833" s="71"/>
      <c r="G833" s="22" t="s">
        <v>868</v>
      </c>
      <c r="H833" s="22">
        <v>33.543443587790101</v>
      </c>
      <c r="I833" s="22">
        <v>-107.550244805866</v>
      </c>
      <c r="J833" s="22" t="s">
        <v>873</v>
      </c>
      <c r="K833" s="22" t="s">
        <v>880</v>
      </c>
      <c r="L833" s="22" t="s">
        <v>878</v>
      </c>
      <c r="M833" s="22" t="s">
        <v>835</v>
      </c>
      <c r="Q833" s="22" t="s">
        <v>869</v>
      </c>
      <c r="W833" s="34">
        <v>70.34</v>
      </c>
      <c r="X833" s="34">
        <v>0.498</v>
      </c>
      <c r="Y833" s="34">
        <v>13.84</v>
      </c>
      <c r="Z833" s="34">
        <v>2.2315040000000002</v>
      </c>
      <c r="AA833" s="34">
        <v>7.2999999999999995E-2</v>
      </c>
      <c r="AB833" s="34">
        <v>0.56000000000000005</v>
      </c>
      <c r="AC833" s="34">
        <v>1.27</v>
      </c>
      <c r="AD833" s="34">
        <v>2.6</v>
      </c>
      <c r="AE833" s="34">
        <v>4.59</v>
      </c>
      <c r="AF833" s="34">
        <v>0.11</v>
      </c>
      <c r="AG833" s="34">
        <v>3.71</v>
      </c>
      <c r="AJ833" s="34">
        <v>3.6700000000000001E-3</v>
      </c>
      <c r="AO833" s="34">
        <f t="shared" si="66"/>
        <v>99.826173999999995</v>
      </c>
      <c r="AR833" s="34">
        <v>2.48</v>
      </c>
      <c r="AY833" s="34">
        <v>402</v>
      </c>
      <c r="BE833" s="34">
        <v>16.399999999999999</v>
      </c>
      <c r="BG833" s="34">
        <v>10</v>
      </c>
      <c r="BH833" s="34">
        <v>21</v>
      </c>
      <c r="BO833" s="34">
        <v>26.6</v>
      </c>
      <c r="BP833" s="34">
        <v>9</v>
      </c>
      <c r="BQ833" s="34">
        <v>26</v>
      </c>
      <c r="BR833" s="34">
        <v>177</v>
      </c>
      <c r="BU833" s="34">
        <v>8</v>
      </c>
      <c r="BX833" s="34">
        <v>104</v>
      </c>
      <c r="CA833" s="34">
        <v>19</v>
      </c>
      <c r="CC833" s="34">
        <v>5</v>
      </c>
      <c r="CD833" s="34">
        <v>37</v>
      </c>
      <c r="CF833" s="34">
        <v>53</v>
      </c>
      <c r="CG833" s="34">
        <v>431</v>
      </c>
      <c r="CH833" s="34">
        <v>71</v>
      </c>
      <c r="CI833" s="34">
        <v>63</v>
      </c>
      <c r="CJ833" s="34">
        <v>129</v>
      </c>
      <c r="CL833" s="34">
        <v>57</v>
      </c>
      <c r="CW833" s="34">
        <f t="shared" si="67"/>
        <v>249</v>
      </c>
    </row>
    <row r="834" spans="1:101" x14ac:dyDescent="0.35">
      <c r="A834" s="22" t="s">
        <v>3620</v>
      </c>
      <c r="B834" s="22" t="s">
        <v>871</v>
      </c>
      <c r="C834" s="22" t="s">
        <v>2348</v>
      </c>
      <c r="D834" s="22" t="s">
        <v>868</v>
      </c>
      <c r="E834" s="71">
        <v>38641</v>
      </c>
      <c r="F834" s="71"/>
      <c r="G834" s="22" t="s">
        <v>868</v>
      </c>
      <c r="H834" s="22">
        <v>33.543443587790101</v>
      </c>
      <c r="I834" s="22">
        <v>-107.550244805866</v>
      </c>
      <c r="J834" s="22" t="s">
        <v>873</v>
      </c>
      <c r="K834" s="22" t="s">
        <v>880</v>
      </c>
      <c r="L834" s="22" t="s">
        <v>878</v>
      </c>
      <c r="M834" s="22" t="s">
        <v>836</v>
      </c>
      <c r="Q834" s="22" t="s">
        <v>869</v>
      </c>
      <c r="W834" s="34">
        <v>70.22</v>
      </c>
      <c r="X834" s="34">
        <v>0.49299999999999999</v>
      </c>
      <c r="Y834" s="34">
        <v>12.62</v>
      </c>
      <c r="Z834" s="34">
        <v>2.1055320000000002</v>
      </c>
      <c r="AA834" s="34">
        <v>7.8E-2</v>
      </c>
      <c r="AB834" s="34">
        <v>0.46</v>
      </c>
      <c r="AC834" s="34">
        <v>1.5</v>
      </c>
      <c r="AD834" s="34">
        <v>2.77</v>
      </c>
      <c r="AE834" s="34">
        <v>4.4800000000000004</v>
      </c>
      <c r="AF834" s="34">
        <v>0.34200000000000003</v>
      </c>
      <c r="AG834" s="34">
        <v>4.22</v>
      </c>
      <c r="AJ834" s="34">
        <v>0.02</v>
      </c>
      <c r="AL834" s="34">
        <v>3.6800000000000001E-3</v>
      </c>
      <c r="AO834" s="34">
        <f t="shared" si="66"/>
        <v>99.312211999999988</v>
      </c>
      <c r="AR834" s="34">
        <v>2.34</v>
      </c>
      <c r="AY834" s="34">
        <v>386</v>
      </c>
      <c r="BE834" s="34">
        <v>12.8</v>
      </c>
      <c r="BG834" s="34">
        <v>10</v>
      </c>
      <c r="BH834" s="34">
        <v>19</v>
      </c>
      <c r="BO834" s="34">
        <v>26.9</v>
      </c>
      <c r="BP834" s="34">
        <v>11</v>
      </c>
      <c r="BQ834" s="34">
        <v>27</v>
      </c>
      <c r="BR834" s="34">
        <v>171</v>
      </c>
      <c r="BU834" s="34">
        <v>6</v>
      </c>
      <c r="BX834" s="34">
        <v>118</v>
      </c>
      <c r="CA834" s="34">
        <v>19</v>
      </c>
      <c r="CC834" s="34">
        <v>7</v>
      </c>
      <c r="CD834" s="34">
        <v>35</v>
      </c>
      <c r="CF834" s="34">
        <v>50</v>
      </c>
      <c r="CG834" s="34">
        <v>450</v>
      </c>
      <c r="CH834" s="34">
        <v>77</v>
      </c>
      <c r="CI834" s="34">
        <v>60</v>
      </c>
      <c r="CJ834" s="34">
        <v>116</v>
      </c>
      <c r="CL834" s="34">
        <v>54</v>
      </c>
      <c r="CW834" s="34">
        <f t="shared" si="67"/>
        <v>230</v>
      </c>
    </row>
    <row r="835" spans="1:101" x14ac:dyDescent="0.35">
      <c r="A835" s="22" t="s">
        <v>3621</v>
      </c>
      <c r="B835" s="22" t="s">
        <v>871</v>
      </c>
      <c r="C835" s="22" t="s">
        <v>2348</v>
      </c>
      <c r="D835" s="22" t="s">
        <v>868</v>
      </c>
      <c r="E835" s="71">
        <v>38641</v>
      </c>
      <c r="F835" s="71"/>
      <c r="G835" s="22" t="s">
        <v>868</v>
      </c>
      <c r="H835" s="22">
        <v>33.5276986304793</v>
      </c>
      <c r="I835" s="22">
        <v>-107.544227521233</v>
      </c>
      <c r="J835" s="22" t="s">
        <v>873</v>
      </c>
      <c r="K835" s="22" t="s">
        <v>880</v>
      </c>
      <c r="L835" s="22" t="s">
        <v>878</v>
      </c>
      <c r="M835" s="22" t="s">
        <v>837</v>
      </c>
      <c r="Q835" s="22" t="s">
        <v>869</v>
      </c>
      <c r="W835" s="34">
        <v>62.41</v>
      </c>
      <c r="X835" s="34">
        <v>0.52800000000000002</v>
      </c>
      <c r="Y835" s="34">
        <v>12.94</v>
      </c>
      <c r="Z835" s="34">
        <v>3.6081979999999998</v>
      </c>
      <c r="AA835" s="34">
        <v>0.24299999999999999</v>
      </c>
      <c r="AB835" s="34">
        <v>1.44</v>
      </c>
      <c r="AC835" s="34">
        <v>2.35</v>
      </c>
      <c r="AD835" s="34">
        <v>1.86</v>
      </c>
      <c r="AE835" s="34">
        <v>2.77</v>
      </c>
      <c r="AF835" s="34">
        <v>0.23300000000000001</v>
      </c>
      <c r="AG835" s="34">
        <v>10.97</v>
      </c>
      <c r="AJ835" s="34">
        <v>0.05</v>
      </c>
      <c r="AO835" s="34">
        <f t="shared" si="66"/>
        <v>99.402197999999984</v>
      </c>
      <c r="AR835" s="34">
        <v>4.01</v>
      </c>
      <c r="AY835" s="34">
        <v>576</v>
      </c>
      <c r="BE835" s="34">
        <v>19.2</v>
      </c>
      <c r="BG835" s="34">
        <v>13</v>
      </c>
      <c r="BH835" s="34">
        <v>18</v>
      </c>
      <c r="BO835" s="34">
        <v>16</v>
      </c>
      <c r="BP835" s="34">
        <v>12</v>
      </c>
      <c r="BQ835" s="34">
        <v>17</v>
      </c>
      <c r="BR835" s="34">
        <v>141</v>
      </c>
      <c r="BU835" s="34">
        <v>9</v>
      </c>
      <c r="BX835" s="34">
        <v>269</v>
      </c>
      <c r="CA835" s="34">
        <v>14</v>
      </c>
      <c r="CC835" s="34">
        <v>7</v>
      </c>
      <c r="CD835" s="34">
        <v>63</v>
      </c>
      <c r="CF835" s="34">
        <v>40</v>
      </c>
      <c r="CG835" s="34">
        <v>236</v>
      </c>
      <c r="CH835" s="34">
        <v>78</v>
      </c>
      <c r="CI835" s="34">
        <v>39</v>
      </c>
      <c r="CJ835" s="34">
        <v>84</v>
      </c>
      <c r="CL835" s="34">
        <v>36</v>
      </c>
      <c r="CW835" s="34">
        <f t="shared" si="67"/>
        <v>159</v>
      </c>
    </row>
    <row r="836" spans="1:101" x14ac:dyDescent="0.35">
      <c r="A836" s="22" t="s">
        <v>3622</v>
      </c>
      <c r="B836" s="22" t="s">
        <v>871</v>
      </c>
      <c r="C836" s="22" t="s">
        <v>2348</v>
      </c>
      <c r="D836" s="22" t="s">
        <v>868</v>
      </c>
      <c r="E836" s="71">
        <v>38666</v>
      </c>
      <c r="F836" s="71"/>
      <c r="G836" s="22" t="s">
        <v>868</v>
      </c>
      <c r="H836" s="22">
        <v>33.572944728180197</v>
      </c>
      <c r="I836" s="22">
        <v>-107.587161419301</v>
      </c>
      <c r="J836" s="22" t="s">
        <v>873</v>
      </c>
      <c r="K836" s="22" t="s">
        <v>880</v>
      </c>
      <c r="L836" s="22" t="s">
        <v>878</v>
      </c>
      <c r="M836" s="22" t="s">
        <v>831</v>
      </c>
      <c r="Q836" s="22" t="s">
        <v>819</v>
      </c>
      <c r="W836" s="34">
        <v>59.88</v>
      </c>
      <c r="X836" s="34">
        <v>0.84</v>
      </c>
      <c r="Y836" s="34">
        <v>16.63</v>
      </c>
      <c r="Z836" s="34">
        <v>4.5799820000000002</v>
      </c>
      <c r="AA836" s="34">
        <v>8.5999999999999993E-2</v>
      </c>
      <c r="AB836" s="34">
        <v>1.69</v>
      </c>
      <c r="AC836" s="34">
        <v>4.76</v>
      </c>
      <c r="AD836" s="34">
        <v>3.78</v>
      </c>
      <c r="AE836" s="34">
        <v>3.38</v>
      </c>
      <c r="AF836" s="34">
        <v>0.25900000000000001</v>
      </c>
      <c r="AG836" s="34">
        <v>3.43</v>
      </c>
      <c r="AJ836" s="34">
        <v>0.01</v>
      </c>
      <c r="AO836" s="34">
        <f t="shared" si="66"/>
        <v>99.32498200000002</v>
      </c>
      <c r="AR836" s="34">
        <v>5.09</v>
      </c>
      <c r="AY836" s="34">
        <v>996</v>
      </c>
      <c r="BE836" s="34">
        <v>1.5</v>
      </c>
      <c r="BG836" s="34">
        <v>15</v>
      </c>
      <c r="BH836" s="34">
        <v>20</v>
      </c>
      <c r="BO836" s="34">
        <v>10</v>
      </c>
      <c r="BP836" s="34">
        <v>6</v>
      </c>
      <c r="BQ836" s="34">
        <v>14</v>
      </c>
      <c r="BR836" s="34">
        <v>100</v>
      </c>
      <c r="BU836" s="34">
        <v>13</v>
      </c>
      <c r="BX836" s="34">
        <v>440</v>
      </c>
      <c r="CA836" s="34">
        <v>10</v>
      </c>
      <c r="CC836" s="34">
        <v>4</v>
      </c>
      <c r="CD836" s="34">
        <v>127</v>
      </c>
      <c r="CF836" s="34">
        <v>35</v>
      </c>
      <c r="CG836" s="34">
        <v>244</v>
      </c>
      <c r="CH836" s="34">
        <v>78</v>
      </c>
      <c r="CI836" s="34">
        <v>40</v>
      </c>
      <c r="CJ836" s="34">
        <v>80</v>
      </c>
      <c r="CL836" s="34">
        <v>37</v>
      </c>
      <c r="CW836" s="34">
        <f t="shared" si="67"/>
        <v>157</v>
      </c>
    </row>
    <row r="837" spans="1:101" x14ac:dyDescent="0.35">
      <c r="A837" s="22" t="s">
        <v>3623</v>
      </c>
      <c r="B837" s="22" t="s">
        <v>871</v>
      </c>
      <c r="C837" s="22" t="s">
        <v>2348</v>
      </c>
      <c r="D837" s="22" t="s">
        <v>868</v>
      </c>
      <c r="E837" s="71">
        <v>38666</v>
      </c>
      <c r="F837" s="71"/>
      <c r="G837" s="22" t="s">
        <v>868</v>
      </c>
      <c r="H837" s="22">
        <v>33.574710578914697</v>
      </c>
      <c r="I837" s="22">
        <v>-107.58937903792599</v>
      </c>
      <c r="J837" s="22" t="s">
        <v>873</v>
      </c>
      <c r="K837" s="22" t="s">
        <v>880</v>
      </c>
      <c r="L837" s="22" t="s">
        <v>878</v>
      </c>
      <c r="M837" s="22" t="s">
        <v>838</v>
      </c>
      <c r="Q837" s="22" t="s">
        <v>819</v>
      </c>
      <c r="W837" s="34">
        <v>70.819999999999993</v>
      </c>
      <c r="X837" s="34">
        <v>0.38</v>
      </c>
      <c r="Y837" s="34">
        <v>15.6</v>
      </c>
      <c r="Z837" s="34">
        <v>1.628638</v>
      </c>
      <c r="AA837" s="34">
        <v>0.06</v>
      </c>
      <c r="AB837" s="34">
        <v>0.3</v>
      </c>
      <c r="AC837" s="34">
        <v>1.0900000000000001</v>
      </c>
      <c r="AD837" s="34">
        <v>4.37</v>
      </c>
      <c r="AE837" s="34">
        <v>5.81</v>
      </c>
      <c r="AF837" s="34">
        <v>6.9000000000000006E-2</v>
      </c>
      <c r="AG837" s="34">
        <v>0.53</v>
      </c>
      <c r="AJ837" s="34" t="s">
        <v>824</v>
      </c>
      <c r="AO837" s="34">
        <f t="shared" si="66"/>
        <v>100.65763799999999</v>
      </c>
      <c r="AR837" s="34">
        <v>1.81</v>
      </c>
      <c r="AY837" s="34">
        <v>1188</v>
      </c>
      <c r="BE837" s="34">
        <v>0.6</v>
      </c>
      <c r="BG837" s="34">
        <v>3</v>
      </c>
      <c r="BH837" s="34">
        <v>21</v>
      </c>
      <c r="BO837" s="34">
        <v>21</v>
      </c>
      <c r="BP837" s="34">
        <v>4</v>
      </c>
      <c r="BQ837" s="34">
        <v>30</v>
      </c>
      <c r="BR837" s="34">
        <v>107</v>
      </c>
      <c r="BU837" s="34">
        <v>3</v>
      </c>
      <c r="BX837" s="34">
        <v>206</v>
      </c>
      <c r="CA837" s="34">
        <v>14</v>
      </c>
      <c r="CC837" s="34">
        <v>2</v>
      </c>
      <c r="CD837" s="34">
        <v>11</v>
      </c>
      <c r="CF837" s="34">
        <v>30</v>
      </c>
      <c r="CG837" s="34">
        <v>363</v>
      </c>
      <c r="CH837" s="34">
        <v>49</v>
      </c>
      <c r="CI837" s="34">
        <v>78</v>
      </c>
      <c r="CJ837" s="34">
        <v>129</v>
      </c>
      <c r="CL837" s="34">
        <v>49</v>
      </c>
      <c r="CW837" s="34">
        <f t="shared" si="67"/>
        <v>256</v>
      </c>
    </row>
    <row r="838" spans="1:101" x14ac:dyDescent="0.35">
      <c r="A838" s="22" t="s">
        <v>3624</v>
      </c>
      <c r="B838" s="22" t="s">
        <v>871</v>
      </c>
      <c r="C838" s="22" t="s">
        <v>2348</v>
      </c>
      <c r="D838" s="22" t="s">
        <v>868</v>
      </c>
      <c r="E838" s="71">
        <v>38671</v>
      </c>
      <c r="F838" s="71"/>
      <c r="G838" s="22" t="s">
        <v>868</v>
      </c>
      <c r="H838" s="22">
        <v>33.5604446396176</v>
      </c>
      <c r="I838" s="22">
        <v>-107.579562469756</v>
      </c>
      <c r="J838" s="22" t="s">
        <v>873</v>
      </c>
      <c r="K838" s="22" t="s">
        <v>880</v>
      </c>
      <c r="L838" s="22" t="s">
        <v>878</v>
      </c>
      <c r="M838" s="22" t="s">
        <v>825</v>
      </c>
      <c r="Q838" s="22" t="s">
        <v>819</v>
      </c>
      <c r="W838" s="34">
        <v>64.260000000000005</v>
      </c>
      <c r="X838" s="34">
        <v>0.624</v>
      </c>
      <c r="Y838" s="34">
        <v>15.97</v>
      </c>
      <c r="Z838" s="34">
        <v>3.383248</v>
      </c>
      <c r="AA838" s="34">
        <v>0.13300000000000001</v>
      </c>
      <c r="AB838" s="34">
        <v>2.17</v>
      </c>
      <c r="AC838" s="34">
        <v>2.2200000000000002</v>
      </c>
      <c r="AD838" s="34">
        <v>3.73</v>
      </c>
      <c r="AE838" s="34">
        <v>3.81</v>
      </c>
      <c r="AF838" s="34">
        <v>0.21199999999999999</v>
      </c>
      <c r="AG838" s="34">
        <v>2.89</v>
      </c>
      <c r="AJ838" s="34">
        <v>0.02</v>
      </c>
      <c r="AO838" s="34">
        <f t="shared" si="66"/>
        <v>99.422247999999996</v>
      </c>
      <c r="AR838" s="34">
        <v>3.76</v>
      </c>
      <c r="AY838" s="34">
        <v>1120</v>
      </c>
      <c r="BE838" s="34">
        <v>3.5</v>
      </c>
      <c r="BG838" s="34">
        <v>33</v>
      </c>
      <c r="BH838" s="34">
        <v>18</v>
      </c>
      <c r="BO838" s="34">
        <v>10.6</v>
      </c>
      <c r="BP838" s="34">
        <v>4</v>
      </c>
      <c r="BQ838" s="34">
        <v>9</v>
      </c>
      <c r="BR838" s="34">
        <v>132</v>
      </c>
      <c r="BU838" s="34">
        <v>9</v>
      </c>
      <c r="BX838" s="34">
        <v>278</v>
      </c>
      <c r="CA838" s="34">
        <v>11</v>
      </c>
      <c r="CC838" s="34">
        <v>4</v>
      </c>
      <c r="CD838" s="34">
        <v>64</v>
      </c>
      <c r="CF838" s="34">
        <v>34</v>
      </c>
      <c r="CG838" s="34">
        <v>248</v>
      </c>
      <c r="CH838" s="34">
        <v>59</v>
      </c>
      <c r="CI838" s="34">
        <v>39</v>
      </c>
      <c r="CJ838" s="34">
        <v>75</v>
      </c>
      <c r="CL838" s="34">
        <v>33</v>
      </c>
      <c r="CW838" s="34">
        <f t="shared" si="67"/>
        <v>147</v>
      </c>
    </row>
    <row r="839" spans="1:101" x14ac:dyDescent="0.35">
      <c r="A839" s="22" t="s">
        <v>3625</v>
      </c>
      <c r="B839" s="22" t="s">
        <v>871</v>
      </c>
      <c r="C839" s="22" t="s">
        <v>2348</v>
      </c>
      <c r="D839" s="22" t="s">
        <v>868</v>
      </c>
      <c r="E839" s="71">
        <v>38671</v>
      </c>
      <c r="F839" s="71"/>
      <c r="G839" s="22" t="s">
        <v>868</v>
      </c>
      <c r="H839" s="22">
        <v>33.556859526767198</v>
      </c>
      <c r="I839" s="22">
        <v>-107.582858672526</v>
      </c>
      <c r="J839" s="22" t="s">
        <v>873</v>
      </c>
      <c r="K839" s="22" t="s">
        <v>880</v>
      </c>
      <c r="L839" s="22" t="s">
        <v>878</v>
      </c>
      <c r="M839" s="22" t="s">
        <v>839</v>
      </c>
      <c r="Q839" s="22" t="s">
        <v>819</v>
      </c>
      <c r="W839" s="34">
        <v>74.180000000000007</v>
      </c>
      <c r="X839" s="34">
        <v>0.219</v>
      </c>
      <c r="Y839" s="34">
        <v>14.05</v>
      </c>
      <c r="Z839" s="34">
        <v>1.2867139999999999</v>
      </c>
      <c r="AA839" s="34">
        <v>3.2000000000000001E-2</v>
      </c>
      <c r="AB839" s="34">
        <v>0.24</v>
      </c>
      <c r="AC839" s="34">
        <v>1.05</v>
      </c>
      <c r="AD839" s="34">
        <v>3.96</v>
      </c>
      <c r="AE839" s="34">
        <v>4.82</v>
      </c>
      <c r="AF839" s="34">
        <v>8.2000000000000003E-2</v>
      </c>
      <c r="AG839" s="34">
        <v>0.66</v>
      </c>
      <c r="AJ839" s="34" t="s">
        <v>824</v>
      </c>
      <c r="AO839" s="34">
        <f t="shared" si="66"/>
        <v>100.57971399999997</v>
      </c>
      <c r="AR839" s="34">
        <v>1.43</v>
      </c>
      <c r="AY839" s="34">
        <v>1000</v>
      </c>
      <c r="BE839" s="34">
        <v>1.7</v>
      </c>
      <c r="BG839" s="34">
        <v>3</v>
      </c>
      <c r="BH839" s="34">
        <v>17</v>
      </c>
      <c r="BO839" s="34">
        <v>15.9</v>
      </c>
      <c r="BP839" s="34">
        <v>4</v>
      </c>
      <c r="BQ839" s="34">
        <v>19</v>
      </c>
      <c r="BR839" s="34">
        <v>158</v>
      </c>
      <c r="BU839" s="34">
        <v>4</v>
      </c>
      <c r="BX839" s="34">
        <v>288</v>
      </c>
      <c r="CA839" s="34">
        <v>19</v>
      </c>
      <c r="CC839" s="34">
        <v>3</v>
      </c>
      <c r="CD839" s="34">
        <v>14</v>
      </c>
      <c r="CF839" s="34">
        <v>22</v>
      </c>
      <c r="CG839" s="34">
        <v>174</v>
      </c>
      <c r="CH839" s="34">
        <v>31</v>
      </c>
      <c r="CI839" s="34">
        <v>36</v>
      </c>
      <c r="CJ839" s="34">
        <v>66</v>
      </c>
      <c r="CL839" s="34">
        <v>26</v>
      </c>
      <c r="CW839" s="34">
        <f t="shared" si="67"/>
        <v>128</v>
      </c>
    </row>
    <row r="840" spans="1:101" x14ac:dyDescent="0.35">
      <c r="A840" s="22" t="s">
        <v>3626</v>
      </c>
      <c r="B840" s="22" t="s">
        <v>871</v>
      </c>
      <c r="C840" s="22" t="s">
        <v>2348</v>
      </c>
      <c r="D840" s="22" t="s">
        <v>868</v>
      </c>
      <c r="E840" s="71">
        <v>38675</v>
      </c>
      <c r="F840" s="71"/>
      <c r="G840" s="22" t="s">
        <v>868</v>
      </c>
      <c r="H840" s="22">
        <v>33.5064826580561</v>
      </c>
      <c r="I840" s="22">
        <v>-107.518669709395</v>
      </c>
      <c r="J840" s="22" t="s">
        <v>873</v>
      </c>
      <c r="K840" s="22" t="s">
        <v>880</v>
      </c>
      <c r="L840" s="22" t="s">
        <v>878</v>
      </c>
      <c r="M840" s="22" t="s">
        <v>834</v>
      </c>
      <c r="Q840" s="22" t="s">
        <v>819</v>
      </c>
      <c r="W840" s="34">
        <v>74.19</v>
      </c>
      <c r="X840" s="34">
        <v>0.19</v>
      </c>
      <c r="Y840" s="34">
        <v>11.48</v>
      </c>
      <c r="Z840" s="34">
        <v>1.727616</v>
      </c>
      <c r="AA840" s="34">
        <v>0.11799999999999999</v>
      </c>
      <c r="AB840" s="34">
        <v>0.05</v>
      </c>
      <c r="AC840" s="34">
        <v>0.06</v>
      </c>
      <c r="AD840" s="34">
        <v>4.37</v>
      </c>
      <c r="AE840" s="34">
        <v>4.59</v>
      </c>
      <c r="AF840" s="34">
        <v>1.9E-2</v>
      </c>
      <c r="AG840" s="34">
        <v>0.46</v>
      </c>
      <c r="AJ840" s="34">
        <v>0.06</v>
      </c>
      <c r="AO840" s="34">
        <f t="shared" si="66"/>
        <v>97.314616000000001</v>
      </c>
      <c r="AR840" s="34">
        <v>1.92</v>
      </c>
      <c r="AY840" s="34">
        <v>122</v>
      </c>
      <c r="AZ840" s="34">
        <v>9.6</v>
      </c>
      <c r="BE840" s="34">
        <v>1.8</v>
      </c>
      <c r="BG840" s="34">
        <v>1</v>
      </c>
      <c r="BH840" s="34">
        <v>28</v>
      </c>
      <c r="BO840" s="34">
        <v>79.7</v>
      </c>
      <c r="BP840" s="34" t="s">
        <v>824</v>
      </c>
      <c r="BQ840" s="34">
        <v>70</v>
      </c>
      <c r="BR840" s="34">
        <v>451</v>
      </c>
      <c r="BU840" s="34">
        <v>6</v>
      </c>
      <c r="BX840" s="34">
        <v>11</v>
      </c>
      <c r="CA840" s="34">
        <v>69</v>
      </c>
      <c r="CC840" s="34">
        <v>16</v>
      </c>
      <c r="CD840" s="34">
        <v>21</v>
      </c>
      <c r="CF840" s="34">
        <v>89</v>
      </c>
      <c r="CG840" s="34">
        <v>656</v>
      </c>
      <c r="CH840" s="34">
        <v>163</v>
      </c>
      <c r="CI840" s="34">
        <v>44</v>
      </c>
      <c r="CJ840" s="34">
        <v>86</v>
      </c>
      <c r="CL840" s="34">
        <v>27</v>
      </c>
      <c r="CW840" s="34">
        <f t="shared" si="67"/>
        <v>157</v>
      </c>
    </row>
    <row r="841" spans="1:101" x14ac:dyDescent="0.35">
      <c r="A841" s="22" t="s">
        <v>3627</v>
      </c>
      <c r="B841" s="22" t="s">
        <v>871</v>
      </c>
      <c r="C841" s="22" t="s">
        <v>2348</v>
      </c>
      <c r="D841" s="22" t="s">
        <v>868</v>
      </c>
      <c r="E841" s="71">
        <v>38675</v>
      </c>
      <c r="F841" s="71"/>
      <c r="G841" s="22" t="s">
        <v>868</v>
      </c>
      <c r="H841" s="22">
        <v>33.472609475832598</v>
      </c>
      <c r="I841" s="22">
        <v>-107.51369742457899</v>
      </c>
      <c r="J841" s="22" t="s">
        <v>873</v>
      </c>
      <c r="K841" s="22" t="s">
        <v>880</v>
      </c>
      <c r="L841" s="22" t="s">
        <v>878</v>
      </c>
      <c r="M841" s="22" t="s">
        <v>834</v>
      </c>
      <c r="Q841" s="22" t="s">
        <v>819</v>
      </c>
      <c r="W841" s="34">
        <v>73.75</v>
      </c>
      <c r="X841" s="34">
        <v>0.19700000000000001</v>
      </c>
      <c r="Y841" s="34">
        <v>11.36</v>
      </c>
      <c r="Z841" s="34">
        <v>1.7366140000000001</v>
      </c>
      <c r="AA841" s="34">
        <v>0.14399999999999999</v>
      </c>
      <c r="AB841" s="34">
        <v>0.23</v>
      </c>
      <c r="AC841" s="34">
        <v>0.24</v>
      </c>
      <c r="AD841" s="34">
        <v>4.28</v>
      </c>
      <c r="AE841" s="34">
        <v>4.59</v>
      </c>
      <c r="AF841" s="34">
        <v>3.4000000000000002E-2</v>
      </c>
      <c r="AG841" s="34">
        <v>0.89</v>
      </c>
      <c r="AJ841" s="34">
        <v>0.08</v>
      </c>
      <c r="AO841" s="34">
        <f t="shared" si="66"/>
        <v>97.531614000000019</v>
      </c>
      <c r="AR841" s="34">
        <v>1.93</v>
      </c>
      <c r="AY841" s="34">
        <v>135</v>
      </c>
      <c r="AZ841" s="34">
        <v>13</v>
      </c>
      <c r="BE841" s="34">
        <v>2.6</v>
      </c>
      <c r="BG841" s="34">
        <v>1</v>
      </c>
      <c r="BH841" s="34">
        <v>28</v>
      </c>
      <c r="BO841" s="34">
        <v>85.2</v>
      </c>
      <c r="BP841" s="34" t="s">
        <v>824</v>
      </c>
      <c r="BQ841" s="34">
        <v>75</v>
      </c>
      <c r="BR841" s="34">
        <v>475</v>
      </c>
      <c r="BU841" s="34">
        <v>6</v>
      </c>
      <c r="BX841" s="34">
        <v>16</v>
      </c>
      <c r="CA841" s="34">
        <v>73</v>
      </c>
      <c r="CC841" s="34">
        <v>14</v>
      </c>
      <c r="CD841" s="34">
        <v>4</v>
      </c>
      <c r="CF841" s="34">
        <v>101</v>
      </c>
      <c r="CG841" s="34">
        <v>691</v>
      </c>
      <c r="CH841" s="34">
        <v>187</v>
      </c>
      <c r="CI841" s="34">
        <v>43</v>
      </c>
      <c r="CJ841" s="34">
        <v>82</v>
      </c>
      <c r="CL841" s="34">
        <v>24</v>
      </c>
      <c r="CW841" s="34">
        <f t="shared" si="67"/>
        <v>149</v>
      </c>
    </row>
    <row r="842" spans="1:101" x14ac:dyDescent="0.35">
      <c r="A842" s="22" t="s">
        <v>3628</v>
      </c>
      <c r="B842" s="22" t="s">
        <v>871</v>
      </c>
      <c r="C842" s="22" t="s">
        <v>2348</v>
      </c>
      <c r="D842" s="22" t="s">
        <v>868</v>
      </c>
      <c r="E842" s="71">
        <v>38676</v>
      </c>
      <c r="F842" s="71"/>
      <c r="G842" s="22" t="s">
        <v>868</v>
      </c>
      <c r="H842" s="22">
        <v>33.564391870765803</v>
      </c>
      <c r="I842" s="22">
        <v>-107.586992332466</v>
      </c>
      <c r="J842" s="22" t="s">
        <v>873</v>
      </c>
      <c r="K842" s="22" t="s">
        <v>880</v>
      </c>
      <c r="L842" s="22" t="s">
        <v>878</v>
      </c>
      <c r="M842" s="22" t="s">
        <v>840</v>
      </c>
      <c r="Q842" s="22" t="s">
        <v>819</v>
      </c>
      <c r="W842" s="34">
        <v>73.77</v>
      </c>
      <c r="X842" s="34">
        <v>0.67500000000000004</v>
      </c>
      <c r="Y842" s="34">
        <v>15.33</v>
      </c>
      <c r="Z842" s="34">
        <v>0.43190400000000001</v>
      </c>
      <c r="AA842" s="34">
        <v>3.0000000000000001E-3</v>
      </c>
      <c r="AB842" s="34">
        <v>7.0000000000000007E-2</v>
      </c>
      <c r="AC842" s="34">
        <v>0.12</v>
      </c>
      <c r="AD842" s="34">
        <v>0.08</v>
      </c>
      <c r="AE842" s="34">
        <v>3.03</v>
      </c>
      <c r="AF842" s="34">
        <v>0.14299999999999999</v>
      </c>
      <c r="AG842" s="34">
        <v>4.57</v>
      </c>
      <c r="AJ842" s="34">
        <v>0.15</v>
      </c>
      <c r="AO842" s="34">
        <f t="shared" si="66"/>
        <v>98.372904000000005</v>
      </c>
      <c r="AR842" s="34">
        <v>0.48</v>
      </c>
      <c r="AY842" s="34">
        <v>215</v>
      </c>
      <c r="BA842" s="34" t="s">
        <v>824</v>
      </c>
      <c r="BE842" s="34">
        <v>1.1000000000000001</v>
      </c>
      <c r="BF842" s="34" t="s">
        <v>824</v>
      </c>
      <c r="BG842" s="34" t="s">
        <v>824</v>
      </c>
      <c r="BH842" s="34">
        <v>21</v>
      </c>
      <c r="BO842" s="34">
        <v>10.7</v>
      </c>
      <c r="BP842" s="34" t="s">
        <v>824</v>
      </c>
      <c r="BQ842" s="34">
        <v>29</v>
      </c>
      <c r="BR842" s="34">
        <v>73</v>
      </c>
      <c r="BU842" s="34">
        <v>11</v>
      </c>
      <c r="BX842" s="34">
        <v>812</v>
      </c>
      <c r="CA842" s="34">
        <v>13</v>
      </c>
      <c r="CC842" s="34">
        <v>5</v>
      </c>
      <c r="CD842" s="34">
        <v>69</v>
      </c>
      <c r="CF842" s="34">
        <v>44</v>
      </c>
      <c r="CG842" s="34">
        <v>244</v>
      </c>
      <c r="CH842" s="34">
        <v>3</v>
      </c>
      <c r="CI842" s="34">
        <v>38</v>
      </c>
      <c r="CJ842" s="34">
        <v>86</v>
      </c>
      <c r="CL842" s="34">
        <v>41</v>
      </c>
      <c r="CW842" s="34">
        <f t="shared" si="67"/>
        <v>165</v>
      </c>
    </row>
    <row r="843" spans="1:101" x14ac:dyDescent="0.35">
      <c r="A843" s="22" t="s">
        <v>3629</v>
      </c>
      <c r="B843" s="22" t="s">
        <v>871</v>
      </c>
      <c r="C843" s="22" t="s">
        <v>2348</v>
      </c>
      <c r="D843" s="22" t="s">
        <v>868</v>
      </c>
      <c r="E843" s="71">
        <v>38676</v>
      </c>
      <c r="F843" s="71"/>
      <c r="G843" s="22" t="s">
        <v>868</v>
      </c>
      <c r="H843" s="22">
        <v>33.564391870765803</v>
      </c>
      <c r="I843" s="22">
        <v>-107.586992332466</v>
      </c>
      <c r="J843" s="22" t="s">
        <v>873</v>
      </c>
      <c r="K843" s="22" t="s">
        <v>880</v>
      </c>
      <c r="L843" s="22" t="s">
        <v>878</v>
      </c>
      <c r="M843" s="22" t="s">
        <v>841</v>
      </c>
      <c r="Q843" s="22" t="s">
        <v>819</v>
      </c>
      <c r="W843" s="34">
        <v>73.400000000000006</v>
      </c>
      <c r="X843" s="34">
        <v>0.70299999999999996</v>
      </c>
      <c r="Y843" s="34">
        <v>16.3</v>
      </c>
      <c r="Z843" s="34">
        <v>0.22495000000000001</v>
      </c>
      <c r="AA843" s="34">
        <v>1E-3</v>
      </c>
      <c r="AB843" s="34">
        <v>0.03</v>
      </c>
      <c r="AC843" s="34">
        <v>0.15</v>
      </c>
      <c r="AD843" s="34">
        <v>0.06</v>
      </c>
      <c r="AE843" s="34">
        <v>1.69</v>
      </c>
      <c r="AF843" s="34">
        <v>0.22500000000000001</v>
      </c>
      <c r="AG843" s="34">
        <v>5.5</v>
      </c>
      <c r="AJ843" s="34">
        <v>0.04</v>
      </c>
      <c r="AO843" s="34">
        <f t="shared" si="66"/>
        <v>98.323950000000025</v>
      </c>
      <c r="AR843" s="34">
        <v>0.25</v>
      </c>
      <c r="AY843" s="34">
        <v>304</v>
      </c>
      <c r="BA843" s="34" t="s">
        <v>824</v>
      </c>
      <c r="BE843" s="34">
        <v>3.6</v>
      </c>
      <c r="BF843" s="34" t="s">
        <v>824</v>
      </c>
      <c r="BG843" s="34" t="s">
        <v>824</v>
      </c>
      <c r="BH843" s="34">
        <v>22</v>
      </c>
      <c r="BO843" s="34">
        <v>11.5</v>
      </c>
      <c r="BP843" s="34" t="s">
        <v>824</v>
      </c>
      <c r="BQ843" s="34">
        <v>26</v>
      </c>
      <c r="BR843" s="34">
        <v>43</v>
      </c>
      <c r="BU843" s="34">
        <v>11</v>
      </c>
      <c r="BX843" s="34">
        <v>892</v>
      </c>
      <c r="CA843" s="34">
        <v>14</v>
      </c>
      <c r="CC843" s="34">
        <v>6</v>
      </c>
      <c r="CD843" s="34">
        <v>67</v>
      </c>
      <c r="CF843" s="34">
        <v>42</v>
      </c>
      <c r="CG843" s="34">
        <v>253</v>
      </c>
      <c r="CH843" s="34">
        <v>2</v>
      </c>
      <c r="CI843" s="34">
        <v>41</v>
      </c>
      <c r="CJ843" s="34">
        <v>88</v>
      </c>
      <c r="CL843" s="34">
        <v>48</v>
      </c>
      <c r="CW843" s="34">
        <f t="shared" si="67"/>
        <v>177</v>
      </c>
    </row>
    <row r="844" spans="1:101" x14ac:dyDescent="0.35">
      <c r="A844" s="22" t="s">
        <v>3630</v>
      </c>
      <c r="B844" s="22" t="s">
        <v>871</v>
      </c>
      <c r="C844" s="22" t="s">
        <v>2348</v>
      </c>
      <c r="D844" s="22" t="s">
        <v>868</v>
      </c>
      <c r="E844" s="71">
        <v>38676</v>
      </c>
      <c r="F844" s="71"/>
      <c r="G844" s="22" t="s">
        <v>868</v>
      </c>
      <c r="H844" s="22">
        <v>33.5582395197873</v>
      </c>
      <c r="I844" s="22">
        <v>-107.59575751359201</v>
      </c>
      <c r="J844" s="22" t="s">
        <v>873</v>
      </c>
      <c r="K844" s="22" t="s">
        <v>880</v>
      </c>
      <c r="L844" s="22" t="s">
        <v>878</v>
      </c>
      <c r="M844" s="22" t="s">
        <v>3263</v>
      </c>
      <c r="Q844" s="22" t="s">
        <v>819</v>
      </c>
      <c r="W844" s="34">
        <v>92.8</v>
      </c>
      <c r="X844" s="34">
        <v>0.63900000000000001</v>
      </c>
      <c r="Y844" s="34">
        <v>2.37</v>
      </c>
      <c r="Z844" s="34">
        <v>1.070762</v>
      </c>
      <c r="AA844" s="34">
        <v>2E-3</v>
      </c>
      <c r="AB844" s="34">
        <v>0.02</v>
      </c>
      <c r="AC844" s="34">
        <v>0.04</v>
      </c>
      <c r="AD844" s="34">
        <v>0.06</v>
      </c>
      <c r="AE844" s="34">
        <v>0.56000000000000005</v>
      </c>
      <c r="AF844" s="34">
        <v>0.08</v>
      </c>
      <c r="AG844" s="34">
        <v>1.42</v>
      </c>
      <c r="AJ844" s="34">
        <v>0.24</v>
      </c>
      <c r="AO844" s="34">
        <f t="shared" si="66"/>
        <v>99.301761999999997</v>
      </c>
      <c r="AR844" s="34">
        <v>1.19</v>
      </c>
      <c r="AY844" s="34">
        <v>156</v>
      </c>
      <c r="BA844" s="34" t="s">
        <v>824</v>
      </c>
      <c r="BE844" s="34">
        <v>3.6</v>
      </c>
      <c r="BF844" s="34">
        <v>0.5</v>
      </c>
      <c r="BG844" s="34">
        <v>2</v>
      </c>
      <c r="BH844" s="34">
        <v>3</v>
      </c>
      <c r="BO844" s="34">
        <v>10.8</v>
      </c>
      <c r="BP844" s="34" t="s">
        <v>824</v>
      </c>
      <c r="BQ844" s="34">
        <v>26</v>
      </c>
      <c r="BR844" s="34">
        <v>19</v>
      </c>
      <c r="BU844" s="34">
        <v>6</v>
      </c>
      <c r="BX844" s="34">
        <v>44</v>
      </c>
      <c r="CA844" s="34">
        <v>5</v>
      </c>
      <c r="CC844" s="34">
        <v>2</v>
      </c>
      <c r="CD844" s="34">
        <v>32</v>
      </c>
      <c r="CF844" s="34">
        <v>21</v>
      </c>
      <c r="CG844" s="34">
        <v>223</v>
      </c>
      <c r="CH844" s="34">
        <v>6</v>
      </c>
      <c r="CI844" s="34">
        <v>17</v>
      </c>
      <c r="CJ844" s="34">
        <v>29</v>
      </c>
      <c r="CL844" s="34">
        <v>15</v>
      </c>
      <c r="CW844" s="34">
        <f t="shared" si="67"/>
        <v>61</v>
      </c>
    </row>
    <row r="845" spans="1:101" x14ac:dyDescent="0.35">
      <c r="A845" s="22" t="s">
        <v>3631</v>
      </c>
      <c r="B845" s="22" t="s">
        <v>871</v>
      </c>
      <c r="C845" s="22" t="s">
        <v>2348</v>
      </c>
      <c r="D845" s="22" t="s">
        <v>868</v>
      </c>
      <c r="E845" s="71">
        <v>38676</v>
      </c>
      <c r="F845" s="71"/>
      <c r="G845" s="22" t="s">
        <v>868</v>
      </c>
      <c r="H845" s="22">
        <v>33.557189821298898</v>
      </c>
      <c r="I845" s="22">
        <v>-107.595079986415</v>
      </c>
      <c r="J845" s="22" t="s">
        <v>873</v>
      </c>
      <c r="K845" s="22" t="s">
        <v>880</v>
      </c>
      <c r="L845" s="22" t="s">
        <v>878</v>
      </c>
      <c r="M845" s="22" t="s">
        <v>826</v>
      </c>
      <c r="Q845" s="22" t="s">
        <v>819</v>
      </c>
      <c r="W845" s="34">
        <v>52.09</v>
      </c>
      <c r="X845" s="34">
        <v>1.0249999999999999</v>
      </c>
      <c r="Y845" s="34">
        <v>16.96</v>
      </c>
      <c r="Z845" s="34">
        <v>7.4323480000000002</v>
      </c>
      <c r="AA845" s="34">
        <v>0.156</v>
      </c>
      <c r="AB845" s="34">
        <v>4.5999999999999996</v>
      </c>
      <c r="AC845" s="34">
        <v>6.49</v>
      </c>
      <c r="AD845" s="34">
        <v>4.0199999999999996</v>
      </c>
      <c r="AE845" s="34">
        <v>1.75</v>
      </c>
      <c r="AF845" s="34">
        <v>0.313</v>
      </c>
      <c r="AG845" s="34">
        <v>3.26</v>
      </c>
      <c r="AJ845" s="34" t="s">
        <v>824</v>
      </c>
      <c r="AO845" s="34">
        <f t="shared" si="66"/>
        <v>98.096348000000006</v>
      </c>
      <c r="AR845" s="34">
        <v>8.26</v>
      </c>
      <c r="AY845" s="34">
        <v>728</v>
      </c>
      <c r="BA845" s="34">
        <v>0.8</v>
      </c>
      <c r="BE845" s="34">
        <v>41.7</v>
      </c>
      <c r="BF845" s="34">
        <v>3.4</v>
      </c>
      <c r="BG845" s="34">
        <v>36</v>
      </c>
      <c r="BH845" s="34">
        <v>18</v>
      </c>
      <c r="BO845" s="34">
        <v>6.3</v>
      </c>
      <c r="BP845" s="34">
        <v>25</v>
      </c>
      <c r="BQ845" s="34">
        <v>17</v>
      </c>
      <c r="BR845" s="34">
        <v>36</v>
      </c>
      <c r="BU845" s="34">
        <v>21</v>
      </c>
      <c r="BX845" s="34">
        <v>879</v>
      </c>
      <c r="CA845" s="34">
        <v>2</v>
      </c>
      <c r="CC845" s="34">
        <v>1</v>
      </c>
      <c r="CD845" s="34">
        <v>170</v>
      </c>
      <c r="CF845" s="34">
        <v>28</v>
      </c>
      <c r="CG845" s="34">
        <v>186</v>
      </c>
      <c r="CH845" s="34">
        <v>89</v>
      </c>
      <c r="CI845" s="34">
        <v>34</v>
      </c>
      <c r="CJ845" s="34">
        <v>69</v>
      </c>
      <c r="CL845" s="34">
        <v>33</v>
      </c>
      <c r="CW845" s="34">
        <f t="shared" si="67"/>
        <v>136</v>
      </c>
    </row>
    <row r="846" spans="1:101" x14ac:dyDescent="0.35">
      <c r="A846" s="22" t="s">
        <v>3632</v>
      </c>
      <c r="B846" s="22" t="s">
        <v>871</v>
      </c>
      <c r="C846" s="22" t="s">
        <v>2348</v>
      </c>
      <c r="D846" s="22" t="s">
        <v>868</v>
      </c>
      <c r="E846" s="71">
        <v>38676</v>
      </c>
      <c r="F846" s="71"/>
      <c r="G846" s="22" t="s">
        <v>868</v>
      </c>
      <c r="H846" s="22">
        <v>33.562416597198499</v>
      </c>
      <c r="I846" s="22">
        <v>-107.595634864099</v>
      </c>
      <c r="J846" s="22" t="s">
        <v>873</v>
      </c>
      <c r="K846" s="22" t="s">
        <v>880</v>
      </c>
      <c r="L846" s="22" t="s">
        <v>878</v>
      </c>
      <c r="M846" s="22" t="s">
        <v>842</v>
      </c>
      <c r="Q846" s="22" t="s">
        <v>869</v>
      </c>
      <c r="W846" s="34">
        <v>63.11</v>
      </c>
      <c r="X846" s="34">
        <v>0.68700000000000006</v>
      </c>
      <c r="Y846" s="34">
        <v>17.940000000000001</v>
      </c>
      <c r="Z846" s="34">
        <v>4.2380580000000005</v>
      </c>
      <c r="AA846" s="34">
        <v>0.01</v>
      </c>
      <c r="AB846" s="34">
        <v>0.05</v>
      </c>
      <c r="AC846" s="34">
        <v>0.24</v>
      </c>
      <c r="AD846" s="34">
        <v>0.08</v>
      </c>
      <c r="AE846" s="34">
        <v>0.78</v>
      </c>
      <c r="AF846" s="34">
        <v>0.22700000000000001</v>
      </c>
      <c r="AG846" s="34">
        <v>10.24</v>
      </c>
      <c r="AJ846" s="34">
        <v>1.25</v>
      </c>
      <c r="AO846" s="34">
        <f t="shared" si="66"/>
        <v>98.852057999999985</v>
      </c>
      <c r="AR846" s="34">
        <v>4.71</v>
      </c>
      <c r="AY846" s="34">
        <v>880</v>
      </c>
      <c r="BA846" s="34">
        <v>0.9</v>
      </c>
      <c r="BE846" s="34">
        <v>1.8</v>
      </c>
      <c r="BF846" s="34">
        <v>0.1</v>
      </c>
      <c r="BG846" s="34">
        <v>4</v>
      </c>
      <c r="BH846" s="34">
        <v>18</v>
      </c>
      <c r="BO846" s="34">
        <v>10.6</v>
      </c>
      <c r="BP846" s="34" t="s">
        <v>824</v>
      </c>
      <c r="BQ846" s="34">
        <v>54</v>
      </c>
      <c r="BR846" s="34">
        <v>4</v>
      </c>
      <c r="BU846" s="34">
        <v>8</v>
      </c>
      <c r="BX846" s="34">
        <v>622</v>
      </c>
      <c r="CA846" s="34">
        <v>11</v>
      </c>
      <c r="CC846" s="34">
        <v>5</v>
      </c>
      <c r="CD846" s="34">
        <v>79</v>
      </c>
      <c r="CF846" s="34">
        <v>26</v>
      </c>
      <c r="CG846" s="34">
        <v>245</v>
      </c>
      <c r="CH846" s="34">
        <v>13</v>
      </c>
      <c r="CI846" s="34">
        <v>42</v>
      </c>
      <c r="CJ846" s="34">
        <v>79</v>
      </c>
      <c r="CL846" s="34">
        <v>35</v>
      </c>
      <c r="CW846" s="34">
        <f t="shared" si="67"/>
        <v>156</v>
      </c>
    </row>
    <row r="847" spans="1:101" x14ac:dyDescent="0.35">
      <c r="A847" s="22" t="s">
        <v>3633</v>
      </c>
      <c r="B847" s="22" t="s">
        <v>871</v>
      </c>
      <c r="C847" s="22" t="s">
        <v>2348</v>
      </c>
      <c r="D847" s="22" t="s">
        <v>868</v>
      </c>
      <c r="E847" s="71">
        <v>38676</v>
      </c>
      <c r="F847" s="71"/>
      <c r="G847" s="22" t="s">
        <v>868</v>
      </c>
      <c r="H847" s="22">
        <v>33.562939004946998</v>
      </c>
      <c r="I847" s="22">
        <v>-107.595230504147</v>
      </c>
      <c r="J847" s="22" t="s">
        <v>873</v>
      </c>
      <c r="K847" s="22" t="s">
        <v>880</v>
      </c>
      <c r="L847" s="22" t="s">
        <v>878</v>
      </c>
      <c r="M847" s="22" t="s">
        <v>843</v>
      </c>
      <c r="Q847" s="22" t="s">
        <v>819</v>
      </c>
      <c r="W847" s="34">
        <v>66.92</v>
      </c>
      <c r="X847" s="34">
        <v>0.53700000000000003</v>
      </c>
      <c r="Y847" s="34">
        <v>13.38</v>
      </c>
      <c r="Z847" s="34">
        <v>2.852366</v>
      </c>
      <c r="AA847" s="34">
        <v>2E-3</v>
      </c>
      <c r="AB847" s="34">
        <v>0</v>
      </c>
      <c r="AC847" s="34">
        <v>7.0000000000000007E-2</v>
      </c>
      <c r="AD847" s="34">
        <v>0.15</v>
      </c>
      <c r="AE847" s="34">
        <v>1.77</v>
      </c>
      <c r="AF847" s="34">
        <v>0.193</v>
      </c>
      <c r="AG847" s="34">
        <v>11.95</v>
      </c>
      <c r="AJ847" s="34">
        <v>1.43</v>
      </c>
      <c r="AO847" s="34">
        <f t="shared" si="66"/>
        <v>99.254366000000005</v>
      </c>
      <c r="AR847" s="34">
        <v>3.17</v>
      </c>
      <c r="AY847" s="34">
        <v>486</v>
      </c>
      <c r="BA847" s="34">
        <v>0.8</v>
      </c>
      <c r="BE847" s="34">
        <v>1.9</v>
      </c>
      <c r="BF847" s="34">
        <v>2.2999999999999998</v>
      </c>
      <c r="BG847" s="34">
        <v>8</v>
      </c>
      <c r="BH847" s="34">
        <v>11</v>
      </c>
      <c r="BO847" s="34">
        <v>8.5</v>
      </c>
      <c r="BP847" s="34" t="s">
        <v>824</v>
      </c>
      <c r="BQ847" s="34">
        <v>58</v>
      </c>
      <c r="BR847" s="34">
        <v>3</v>
      </c>
      <c r="BU847" s="34">
        <v>4</v>
      </c>
      <c r="BX847" s="34">
        <v>1392</v>
      </c>
      <c r="CA847" s="34">
        <v>7</v>
      </c>
      <c r="CC847" s="34">
        <v>2</v>
      </c>
      <c r="CD847" s="34">
        <v>49</v>
      </c>
      <c r="CF847" s="34">
        <v>16</v>
      </c>
      <c r="CG847" s="34">
        <v>187</v>
      </c>
      <c r="CH847" s="34">
        <v>5</v>
      </c>
      <c r="CI847" s="34">
        <v>31</v>
      </c>
      <c r="CJ847" s="34">
        <v>65</v>
      </c>
      <c r="CL847" s="34">
        <v>24</v>
      </c>
      <c r="CW847" s="34">
        <f t="shared" si="67"/>
        <v>120</v>
      </c>
    </row>
    <row r="848" spans="1:101" x14ac:dyDescent="0.35">
      <c r="A848" s="22" t="s">
        <v>3634</v>
      </c>
      <c r="B848" s="22" t="s">
        <v>871</v>
      </c>
      <c r="C848" s="22" t="s">
        <v>2348</v>
      </c>
      <c r="D848" s="22" t="s">
        <v>868</v>
      </c>
      <c r="E848" s="71">
        <v>38676</v>
      </c>
      <c r="F848" s="71"/>
      <c r="G848" s="22" t="s">
        <v>868</v>
      </c>
      <c r="H848" s="22">
        <v>33.564894924137803</v>
      </c>
      <c r="I848" s="22">
        <v>-107.596118296225</v>
      </c>
      <c r="J848" s="22" t="s">
        <v>873</v>
      </c>
      <c r="K848" s="22" t="s">
        <v>880</v>
      </c>
      <c r="L848" s="22" t="s">
        <v>878</v>
      </c>
      <c r="M848" s="22" t="s">
        <v>844</v>
      </c>
      <c r="Q848" s="22" t="s">
        <v>819</v>
      </c>
      <c r="W848" s="34">
        <v>70.37</v>
      </c>
      <c r="X848" s="34">
        <v>0.19</v>
      </c>
      <c r="Y848" s="34">
        <v>12.47</v>
      </c>
      <c r="Z848" s="34">
        <v>0.89080199999999998</v>
      </c>
      <c r="AA848" s="34">
        <v>5.7000000000000002E-2</v>
      </c>
      <c r="AB848" s="34">
        <v>0.27</v>
      </c>
      <c r="AC848" s="34">
        <v>2.09</v>
      </c>
      <c r="AD848" s="34">
        <v>3.22</v>
      </c>
      <c r="AE848" s="34">
        <v>5.17</v>
      </c>
      <c r="AF848" s="34">
        <v>0.05</v>
      </c>
      <c r="AG848" s="34">
        <v>2.5099999999999998</v>
      </c>
      <c r="AJ848" s="34">
        <v>0.04</v>
      </c>
      <c r="AO848" s="34">
        <f t="shared" si="66"/>
        <v>97.327802000000005</v>
      </c>
      <c r="AR848" s="34">
        <v>0.99</v>
      </c>
      <c r="AY848" s="34">
        <v>269.5</v>
      </c>
      <c r="BE848" s="34">
        <v>1.5</v>
      </c>
      <c r="BG848" s="34" t="s">
        <v>824</v>
      </c>
      <c r="BH848" s="34">
        <v>17.100000000000001</v>
      </c>
      <c r="BO848" s="34">
        <v>21.6</v>
      </c>
      <c r="BP848" s="34" t="s">
        <v>824</v>
      </c>
      <c r="BQ848" s="34">
        <v>17.8</v>
      </c>
      <c r="BR848" s="34">
        <v>122.2</v>
      </c>
      <c r="BU848" s="34">
        <v>1.6</v>
      </c>
      <c r="BX848" s="34">
        <v>49.2</v>
      </c>
      <c r="CA848" s="34">
        <v>16.3</v>
      </c>
      <c r="CC848" s="34">
        <v>3.5</v>
      </c>
      <c r="CD848" s="34">
        <v>11.6</v>
      </c>
      <c r="CF848" s="34">
        <v>38.9</v>
      </c>
      <c r="CG848" s="34">
        <v>181.5</v>
      </c>
      <c r="CH848" s="34">
        <v>32</v>
      </c>
      <c r="CI848" s="34">
        <v>54.7</v>
      </c>
      <c r="CJ848" s="34">
        <v>113.3</v>
      </c>
      <c r="CL848" s="34">
        <v>43.8</v>
      </c>
      <c r="CW848" s="34">
        <f t="shared" si="67"/>
        <v>211.8</v>
      </c>
    </row>
    <row r="849" spans="1:101" x14ac:dyDescent="0.35">
      <c r="A849" s="22" t="s">
        <v>3635</v>
      </c>
      <c r="B849" s="22" t="s">
        <v>871</v>
      </c>
      <c r="C849" s="22" t="s">
        <v>2348</v>
      </c>
      <c r="D849" s="22" t="s">
        <v>868</v>
      </c>
      <c r="E849" s="71">
        <v>38677</v>
      </c>
      <c r="F849" s="71"/>
      <c r="G849" s="22" t="s">
        <v>868</v>
      </c>
      <c r="H849" s="22">
        <v>33.572551204414303</v>
      </c>
      <c r="I849" s="22">
        <v>-107.573611231008</v>
      </c>
      <c r="J849" s="22" t="s">
        <v>873</v>
      </c>
      <c r="K849" s="22" t="s">
        <v>880</v>
      </c>
      <c r="L849" s="22" t="s">
        <v>878</v>
      </c>
      <c r="M849" s="22" t="s">
        <v>826</v>
      </c>
      <c r="Q849" s="22" t="s">
        <v>819</v>
      </c>
      <c r="W849" s="34">
        <v>65.02</v>
      </c>
      <c r="X849" s="34">
        <v>0.54</v>
      </c>
      <c r="Y849" s="34">
        <v>16.190000000000001</v>
      </c>
      <c r="Z849" s="34">
        <v>3.0233280000000002</v>
      </c>
      <c r="AA849" s="34">
        <v>7.8E-2</v>
      </c>
      <c r="AB849" s="34">
        <v>1.1399999999999999</v>
      </c>
      <c r="AC849" s="34">
        <v>1.43</v>
      </c>
      <c r="AD849" s="34">
        <v>4.6399999999999997</v>
      </c>
      <c r="AE849" s="34">
        <v>4.59</v>
      </c>
      <c r="AF849" s="34">
        <v>0.28499999999999998</v>
      </c>
      <c r="AG849" s="34">
        <v>2.0299999999999998</v>
      </c>
      <c r="AJ849" s="34" t="s">
        <v>824</v>
      </c>
      <c r="AO849" s="34">
        <f t="shared" ref="AO849:AO880" si="68">SUM(W849:AN849)</f>
        <v>98.966328000000019</v>
      </c>
      <c r="AR849" s="34">
        <v>3.36</v>
      </c>
      <c r="AY849" s="34">
        <v>1247</v>
      </c>
      <c r="BA849" s="34" t="s">
        <v>824</v>
      </c>
      <c r="BE849" s="34">
        <v>0.2</v>
      </c>
      <c r="BF849" s="34">
        <v>1</v>
      </c>
      <c r="BG849" s="34">
        <v>3</v>
      </c>
      <c r="BH849" s="34">
        <v>15</v>
      </c>
      <c r="BO849" s="34">
        <v>13</v>
      </c>
      <c r="BP849" s="34" t="s">
        <v>824</v>
      </c>
      <c r="BQ849" s="34">
        <v>23</v>
      </c>
      <c r="BR849" s="34">
        <v>124</v>
      </c>
      <c r="BU849" s="34">
        <v>6</v>
      </c>
      <c r="BX849" s="34">
        <v>924</v>
      </c>
      <c r="CA849" s="34">
        <v>11</v>
      </c>
      <c r="CC849" s="34">
        <v>3</v>
      </c>
      <c r="CD849" s="34">
        <v>39</v>
      </c>
      <c r="CF849" s="34">
        <v>33</v>
      </c>
      <c r="CG849" s="34">
        <v>348</v>
      </c>
      <c r="CH849" s="34">
        <v>69</v>
      </c>
      <c r="CI849" s="34">
        <v>51</v>
      </c>
      <c r="CJ849" s="34">
        <v>103</v>
      </c>
      <c r="CL849" s="34">
        <v>42</v>
      </c>
      <c r="CW849" s="34">
        <f t="shared" si="67"/>
        <v>196</v>
      </c>
    </row>
    <row r="850" spans="1:101" x14ac:dyDescent="0.35">
      <c r="A850" s="22" t="s">
        <v>3636</v>
      </c>
      <c r="B850" s="22" t="s">
        <v>871</v>
      </c>
      <c r="C850" s="22" t="s">
        <v>2348</v>
      </c>
      <c r="D850" s="22" t="s">
        <v>868</v>
      </c>
      <c r="E850" s="71">
        <v>38677</v>
      </c>
      <c r="F850" s="71"/>
      <c r="G850" s="22" t="s">
        <v>868</v>
      </c>
      <c r="H850" s="22">
        <v>33.575388002054098</v>
      </c>
      <c r="I850" s="22">
        <v>-107.573770863473</v>
      </c>
      <c r="J850" s="22" t="s">
        <v>873</v>
      </c>
      <c r="K850" s="22" t="s">
        <v>880</v>
      </c>
      <c r="L850" s="22" t="s">
        <v>878</v>
      </c>
      <c r="M850" s="22" t="s">
        <v>834</v>
      </c>
      <c r="Q850" s="22" t="s">
        <v>819</v>
      </c>
      <c r="W850" s="34">
        <v>76.459999999999994</v>
      </c>
      <c r="X850" s="34">
        <v>0.20899999999999999</v>
      </c>
      <c r="Y850" s="34">
        <v>11.23</v>
      </c>
      <c r="Z850" s="34">
        <v>1.25972</v>
      </c>
      <c r="AA850" s="34">
        <v>0.08</v>
      </c>
      <c r="AB850" s="34">
        <v>0.12</v>
      </c>
      <c r="AC850" s="34">
        <v>0.14000000000000001</v>
      </c>
      <c r="AD850" s="34">
        <v>3.54</v>
      </c>
      <c r="AE850" s="34">
        <v>4.8600000000000003</v>
      </c>
      <c r="AF850" s="34">
        <v>2.7E-2</v>
      </c>
      <c r="AG850" s="34">
        <v>1.04</v>
      </c>
      <c r="AJ850" s="34" t="s">
        <v>824</v>
      </c>
      <c r="AO850" s="34">
        <f t="shared" si="68"/>
        <v>98.965720000000019</v>
      </c>
      <c r="AR850" s="34">
        <v>1.4</v>
      </c>
      <c r="AY850" s="34">
        <v>10</v>
      </c>
      <c r="BA850" s="34" t="s">
        <v>824</v>
      </c>
      <c r="BE850" s="34">
        <v>0.9</v>
      </c>
      <c r="BF850" s="34">
        <v>3.1</v>
      </c>
      <c r="BG850" s="34" t="s">
        <v>824</v>
      </c>
      <c r="BH850" s="34">
        <v>22</v>
      </c>
      <c r="BO850" s="34">
        <v>50.3</v>
      </c>
      <c r="BP850" s="34" t="s">
        <v>824</v>
      </c>
      <c r="BQ850" s="34">
        <v>44</v>
      </c>
      <c r="BR850" s="34">
        <v>287</v>
      </c>
      <c r="BU850" s="34">
        <v>4</v>
      </c>
      <c r="BX850" s="34">
        <v>7</v>
      </c>
      <c r="CA850" s="34">
        <v>37</v>
      </c>
      <c r="CC850" s="34">
        <v>9</v>
      </c>
      <c r="CD850" s="34">
        <v>9</v>
      </c>
      <c r="CF850" s="34">
        <v>91</v>
      </c>
      <c r="CG850" s="34">
        <v>448</v>
      </c>
      <c r="CH850" s="34">
        <v>119</v>
      </c>
      <c r="CI850" s="34">
        <v>25</v>
      </c>
      <c r="CJ850" s="34">
        <v>69</v>
      </c>
      <c r="CL850" s="34">
        <v>26</v>
      </c>
      <c r="CW850" s="34">
        <f t="shared" si="67"/>
        <v>120</v>
      </c>
    </row>
    <row r="851" spans="1:101" x14ac:dyDescent="0.35">
      <c r="A851" s="22" t="s">
        <v>3637</v>
      </c>
      <c r="B851" s="22" t="s">
        <v>871</v>
      </c>
      <c r="C851" s="22" t="s">
        <v>2348</v>
      </c>
      <c r="D851" s="22" t="s">
        <v>868</v>
      </c>
      <c r="E851" s="71">
        <v>38677</v>
      </c>
      <c r="F851" s="71"/>
      <c r="G851" s="22" t="s">
        <v>868</v>
      </c>
      <c r="H851" s="22">
        <v>33.574097572132104</v>
      </c>
      <c r="I851" s="22">
        <v>-107.579882579925</v>
      </c>
      <c r="J851" s="22" t="s">
        <v>873</v>
      </c>
      <c r="K851" s="22" t="s">
        <v>880</v>
      </c>
      <c r="L851" s="22" t="s">
        <v>878</v>
      </c>
      <c r="M851" s="22" t="s">
        <v>845</v>
      </c>
      <c r="Q851" s="22" t="s">
        <v>819</v>
      </c>
      <c r="W851" s="34">
        <v>77.89</v>
      </c>
      <c r="X851" s="34">
        <v>0.17499999999999999</v>
      </c>
      <c r="Y851" s="34">
        <v>10.94</v>
      </c>
      <c r="Z851" s="34">
        <v>0.99877800000000017</v>
      </c>
      <c r="AA851" s="34">
        <v>1.9E-2</v>
      </c>
      <c r="AB851" s="34">
        <v>0</v>
      </c>
      <c r="AC851" s="34">
        <v>0.04</v>
      </c>
      <c r="AD851" s="34">
        <v>3.47</v>
      </c>
      <c r="AE851" s="34">
        <v>4.96</v>
      </c>
      <c r="AF851" s="34">
        <v>5.1999999999999998E-2</v>
      </c>
      <c r="AG851" s="34">
        <v>0.77</v>
      </c>
      <c r="AJ851" s="34" t="s">
        <v>824</v>
      </c>
      <c r="AO851" s="34">
        <f t="shared" si="68"/>
        <v>99.314778000000004</v>
      </c>
      <c r="AR851" s="34">
        <v>1.1100000000000001</v>
      </c>
      <c r="AY851" s="34">
        <v>21</v>
      </c>
      <c r="BA851" s="34" t="s">
        <v>824</v>
      </c>
      <c r="BE851" s="34">
        <v>3</v>
      </c>
      <c r="BF851" s="34">
        <v>4.0999999999999996</v>
      </c>
      <c r="BG851" s="34">
        <v>1</v>
      </c>
      <c r="BH851" s="34">
        <v>21</v>
      </c>
      <c r="BO851" s="34">
        <v>39.200000000000003</v>
      </c>
      <c r="BP851" s="34" t="s">
        <v>824</v>
      </c>
      <c r="BQ851" s="34">
        <v>21</v>
      </c>
      <c r="BR851" s="34">
        <v>221</v>
      </c>
      <c r="BU851" s="34">
        <v>4</v>
      </c>
      <c r="BX851" s="34">
        <v>4</v>
      </c>
      <c r="CA851" s="34">
        <v>29</v>
      </c>
      <c r="CC851" s="34">
        <v>13</v>
      </c>
      <c r="CD851" s="34">
        <v>6</v>
      </c>
      <c r="CF851" s="34">
        <v>86</v>
      </c>
      <c r="CG851" s="34">
        <v>351</v>
      </c>
      <c r="CH851" s="34">
        <v>59</v>
      </c>
      <c r="CI851" s="34">
        <v>21</v>
      </c>
      <c r="CJ851" s="34">
        <v>65</v>
      </c>
      <c r="CL851" s="34">
        <v>31</v>
      </c>
      <c r="CW851" s="34">
        <f t="shared" si="67"/>
        <v>117</v>
      </c>
    </row>
    <row r="852" spans="1:101" x14ac:dyDescent="0.35">
      <c r="A852" s="22" t="s">
        <v>3638</v>
      </c>
      <c r="B852" s="22" t="s">
        <v>871</v>
      </c>
      <c r="C852" s="22" t="s">
        <v>2348</v>
      </c>
      <c r="D852" s="22" t="s">
        <v>868</v>
      </c>
      <c r="E852" s="71">
        <v>38677</v>
      </c>
      <c r="F852" s="71"/>
      <c r="G852" s="22" t="s">
        <v>868</v>
      </c>
      <c r="H852" s="22">
        <v>33.574239721590502</v>
      </c>
      <c r="I852" s="22">
        <v>-107.57998374708001</v>
      </c>
      <c r="J852" s="22" t="s">
        <v>873</v>
      </c>
      <c r="K852" s="22" t="s">
        <v>880</v>
      </c>
      <c r="L852" s="22" t="s">
        <v>878</v>
      </c>
      <c r="M852" s="22" t="s">
        <v>845</v>
      </c>
      <c r="Q852" s="22" t="s">
        <v>819</v>
      </c>
      <c r="W852" s="34">
        <v>77.52</v>
      </c>
      <c r="X852" s="34">
        <v>0.16</v>
      </c>
      <c r="Y852" s="34">
        <v>10.33</v>
      </c>
      <c r="Z852" s="34">
        <v>0.96278600000000014</v>
      </c>
      <c r="AA852" s="34">
        <v>0.02</v>
      </c>
      <c r="AB852" s="34">
        <v>0.03</v>
      </c>
      <c r="AC852" s="34">
        <v>0.02</v>
      </c>
      <c r="AD852" s="34">
        <v>3.34</v>
      </c>
      <c r="AE852" s="34">
        <v>4.7699999999999996</v>
      </c>
      <c r="AF852" s="34">
        <v>0.02</v>
      </c>
      <c r="AG852" s="34">
        <v>0.56000000000000005</v>
      </c>
      <c r="AJ852" s="34">
        <v>6.0000000000000001E-3</v>
      </c>
      <c r="AO852" s="34">
        <f t="shared" si="68"/>
        <v>97.738785999999976</v>
      </c>
      <c r="AR852" s="34">
        <v>1.07</v>
      </c>
      <c r="AY852" s="34">
        <v>12.2</v>
      </c>
      <c r="AZ852" s="34">
        <v>4.8</v>
      </c>
      <c r="BE852" s="34">
        <v>2.1</v>
      </c>
      <c r="BG852" s="34" t="s">
        <v>824</v>
      </c>
      <c r="BH852" s="34">
        <v>20.9</v>
      </c>
      <c r="BO852" s="34">
        <v>37.5</v>
      </c>
      <c r="BP852" s="34" t="s">
        <v>824</v>
      </c>
      <c r="BQ852" s="34">
        <v>29.3</v>
      </c>
      <c r="BR852" s="34">
        <v>195.5</v>
      </c>
      <c r="BU852" s="34">
        <v>3.5</v>
      </c>
      <c r="BX852" s="34">
        <v>2.7</v>
      </c>
      <c r="CA852" s="34">
        <v>28.2</v>
      </c>
      <c r="CC852" s="34">
        <v>14</v>
      </c>
      <c r="CD852" s="34">
        <v>2.6</v>
      </c>
      <c r="CF852" s="34">
        <v>80.8</v>
      </c>
      <c r="CG852" s="34">
        <v>337.8</v>
      </c>
      <c r="CH852" s="34">
        <v>65.5</v>
      </c>
      <c r="CI852" s="34">
        <v>24.3</v>
      </c>
      <c r="CJ852" s="34">
        <v>62.6</v>
      </c>
      <c r="CL852" s="34">
        <v>31.3</v>
      </c>
      <c r="CW852" s="34">
        <f t="shared" si="67"/>
        <v>118.2</v>
      </c>
    </row>
    <row r="853" spans="1:101" x14ac:dyDescent="0.35">
      <c r="A853" s="22" t="s">
        <v>3639</v>
      </c>
      <c r="B853" s="22" t="s">
        <v>871</v>
      </c>
      <c r="C853" s="22" t="s">
        <v>2348</v>
      </c>
      <c r="D853" s="22" t="s">
        <v>868</v>
      </c>
      <c r="E853" s="71">
        <v>38678</v>
      </c>
      <c r="F853" s="71"/>
      <c r="G853" s="22" t="s">
        <v>868</v>
      </c>
      <c r="H853" s="22">
        <v>33.572269921012797</v>
      </c>
      <c r="I853" s="22">
        <v>-107.564146430926</v>
      </c>
      <c r="J853" s="22" t="s">
        <v>873</v>
      </c>
      <c r="K853" s="22" t="s">
        <v>880</v>
      </c>
      <c r="L853" s="22" t="s">
        <v>878</v>
      </c>
      <c r="M853" s="22" t="s">
        <v>826</v>
      </c>
      <c r="Q853" s="22" t="s">
        <v>819</v>
      </c>
      <c r="W853" s="34">
        <v>68.239999999999995</v>
      </c>
      <c r="X853" s="34">
        <v>0.45</v>
      </c>
      <c r="Y853" s="34">
        <v>15.49</v>
      </c>
      <c r="Z853" s="34">
        <v>1.628638</v>
      </c>
      <c r="AA853" s="34">
        <v>2.9000000000000001E-2</v>
      </c>
      <c r="AB853" s="34">
        <v>0.48</v>
      </c>
      <c r="AC853" s="34">
        <v>1.35</v>
      </c>
      <c r="AD853" s="34">
        <v>3.83</v>
      </c>
      <c r="AE853" s="34">
        <v>5.45</v>
      </c>
      <c r="AF853" s="34">
        <v>0.124</v>
      </c>
      <c r="AG853" s="34">
        <v>1.54</v>
      </c>
      <c r="AJ853" s="34" t="s">
        <v>824</v>
      </c>
      <c r="AO853" s="34">
        <f t="shared" si="68"/>
        <v>98.611637999999985</v>
      </c>
      <c r="AR853" s="34">
        <v>1.81</v>
      </c>
      <c r="AY853" s="34">
        <v>1383</v>
      </c>
      <c r="BA853" s="34">
        <v>0</v>
      </c>
      <c r="BE853" s="34">
        <v>1.6</v>
      </c>
      <c r="BF853" s="34">
        <v>6.7</v>
      </c>
      <c r="BG853" s="34">
        <v>14</v>
      </c>
      <c r="BH853" s="34">
        <v>15</v>
      </c>
      <c r="BO853" s="34">
        <v>14.1</v>
      </c>
      <c r="BP853" s="34" t="s">
        <v>824</v>
      </c>
      <c r="BQ853" s="34">
        <v>342</v>
      </c>
      <c r="BR853" s="34">
        <v>185</v>
      </c>
      <c r="BU853" s="34">
        <v>5</v>
      </c>
      <c r="BX853" s="34">
        <v>288</v>
      </c>
      <c r="CA853" s="34">
        <v>24</v>
      </c>
      <c r="CC853" s="34">
        <v>5</v>
      </c>
      <c r="CD853" s="34">
        <v>27</v>
      </c>
      <c r="CF853" s="34">
        <v>39</v>
      </c>
      <c r="CG853" s="34">
        <v>377</v>
      </c>
      <c r="CH853" s="34">
        <v>57</v>
      </c>
      <c r="CI853" s="34">
        <v>56</v>
      </c>
      <c r="CJ853" s="34">
        <v>117</v>
      </c>
      <c r="CL853" s="34">
        <v>49</v>
      </c>
      <c r="CW853" s="34">
        <f t="shared" si="67"/>
        <v>222</v>
      </c>
    </row>
    <row r="854" spans="1:101" x14ac:dyDescent="0.35">
      <c r="A854" s="22" t="s">
        <v>3640</v>
      </c>
      <c r="B854" s="22" t="s">
        <v>871</v>
      </c>
      <c r="C854" s="22" t="s">
        <v>2348</v>
      </c>
      <c r="D854" s="22" t="s">
        <v>868</v>
      </c>
      <c r="E854" s="71">
        <v>38714</v>
      </c>
      <c r="F854" s="71"/>
      <c r="G854" s="22" t="s">
        <v>868</v>
      </c>
      <c r="H854" s="22">
        <v>33.551212935675103</v>
      </c>
      <c r="I854" s="22">
        <v>-107.503137241235</v>
      </c>
      <c r="J854" s="22" t="s">
        <v>873</v>
      </c>
      <c r="K854" s="22" t="s">
        <v>880</v>
      </c>
      <c r="L854" s="22" t="s">
        <v>878</v>
      </c>
      <c r="M854" s="22" t="s">
        <v>845</v>
      </c>
      <c r="Q854" s="22" t="s">
        <v>819</v>
      </c>
      <c r="W854" s="34">
        <v>74.540000000000006</v>
      </c>
      <c r="X854" s="34">
        <v>0.26400000000000001</v>
      </c>
      <c r="Y854" s="34">
        <v>12.07</v>
      </c>
      <c r="Z854" s="34">
        <v>1.3766940000000001</v>
      </c>
      <c r="AA854" s="34">
        <v>7.4999999999999997E-2</v>
      </c>
      <c r="AB854" s="34">
        <v>0.23</v>
      </c>
      <c r="AC854" s="34">
        <v>0.21</v>
      </c>
      <c r="AD854" s="34">
        <v>3.9</v>
      </c>
      <c r="AE854" s="34">
        <v>5.03</v>
      </c>
      <c r="AF854" s="34">
        <v>3.3000000000000002E-2</v>
      </c>
      <c r="AG854" s="34">
        <v>1.1499999999999999</v>
      </c>
      <c r="AJ854" s="34" t="s">
        <v>824</v>
      </c>
      <c r="AO854" s="34">
        <f t="shared" si="68"/>
        <v>98.87869400000001</v>
      </c>
      <c r="AR854" s="34">
        <v>1.53</v>
      </c>
      <c r="AY854" s="34">
        <v>45</v>
      </c>
      <c r="BA854" s="34" t="s">
        <v>824</v>
      </c>
      <c r="BE854" s="34">
        <v>0.6</v>
      </c>
      <c r="BF854" s="34">
        <v>0.6</v>
      </c>
      <c r="BG854" s="34" t="s">
        <v>824</v>
      </c>
      <c r="BH854" s="34">
        <v>24</v>
      </c>
      <c r="BO854" s="34">
        <v>37.9</v>
      </c>
      <c r="BP854" s="34" t="s">
        <v>824</v>
      </c>
      <c r="BQ854" s="34">
        <v>25</v>
      </c>
      <c r="BR854" s="34">
        <v>198</v>
      </c>
      <c r="BU854" s="34">
        <v>4</v>
      </c>
      <c r="BX854" s="34">
        <v>13</v>
      </c>
      <c r="CA854" s="34">
        <v>28</v>
      </c>
      <c r="CC854" s="34">
        <v>7</v>
      </c>
      <c r="CD854" s="34">
        <v>11</v>
      </c>
      <c r="CF854" s="34">
        <v>85</v>
      </c>
      <c r="CG854" s="34">
        <v>533</v>
      </c>
      <c r="CH854" s="34">
        <v>95</v>
      </c>
      <c r="CI854" s="34">
        <v>47</v>
      </c>
      <c r="CJ854" s="34">
        <v>114</v>
      </c>
      <c r="CL854" s="34">
        <v>59</v>
      </c>
      <c r="CW854" s="34">
        <f t="shared" si="67"/>
        <v>220</v>
      </c>
    </row>
    <row r="855" spans="1:101" x14ac:dyDescent="0.35">
      <c r="A855" s="22" t="s">
        <v>3641</v>
      </c>
      <c r="B855" s="22" t="s">
        <v>871</v>
      </c>
      <c r="C855" s="22" t="s">
        <v>2348</v>
      </c>
      <c r="D855" s="22" t="s">
        <v>868</v>
      </c>
      <c r="E855" s="71">
        <v>38716</v>
      </c>
      <c r="F855" s="71"/>
      <c r="G855" s="22" t="s">
        <v>868</v>
      </c>
      <c r="H855" s="22">
        <v>33.554451926312296</v>
      </c>
      <c r="I855" s="22">
        <v>-107.595794908606</v>
      </c>
      <c r="J855" s="22" t="s">
        <v>873</v>
      </c>
      <c r="K855" s="22" t="s">
        <v>880</v>
      </c>
      <c r="L855" s="22" t="s">
        <v>878</v>
      </c>
      <c r="M855" s="22" t="s">
        <v>846</v>
      </c>
      <c r="Q855" s="22" t="s">
        <v>870</v>
      </c>
      <c r="W855" s="34">
        <v>26.35</v>
      </c>
      <c r="X855" s="34">
        <v>0.28000000000000003</v>
      </c>
      <c r="Y855" s="34">
        <v>6.84</v>
      </c>
      <c r="Z855" s="34">
        <v>11.958342</v>
      </c>
      <c r="AA855" s="34">
        <v>0.03</v>
      </c>
      <c r="AB855" s="34">
        <v>0.68</v>
      </c>
      <c r="AC855" s="34">
        <v>0.93</v>
      </c>
      <c r="AD855" s="34">
        <v>0.45</v>
      </c>
      <c r="AE855" s="34">
        <v>0.74</v>
      </c>
      <c r="AF855" s="34">
        <v>0.17</v>
      </c>
      <c r="AG855" s="34">
        <v>45.5</v>
      </c>
      <c r="AJ855" s="34">
        <v>3.42</v>
      </c>
      <c r="AO855" s="34">
        <f t="shared" si="68"/>
        <v>97.348342000000017</v>
      </c>
      <c r="AR855" s="34">
        <v>13.29</v>
      </c>
      <c r="AY855" s="34">
        <v>367.2</v>
      </c>
      <c r="AZ855" s="34">
        <v>0.4</v>
      </c>
      <c r="BE855" s="34">
        <v>4.5999999999999996</v>
      </c>
      <c r="BG855" s="34">
        <v>138</v>
      </c>
      <c r="BH855" s="34">
        <v>14.8</v>
      </c>
      <c r="BO855" s="34">
        <v>4.9000000000000004</v>
      </c>
      <c r="BP855" s="34">
        <v>15.9</v>
      </c>
      <c r="BQ855" s="34">
        <v>11.9</v>
      </c>
      <c r="BR855" s="34">
        <v>22.3</v>
      </c>
      <c r="BU855" s="34">
        <v>5.2</v>
      </c>
      <c r="BX855" s="34">
        <v>353.1</v>
      </c>
      <c r="CA855" s="34">
        <v>6.2</v>
      </c>
      <c r="CC855" s="34">
        <v>8</v>
      </c>
      <c r="CD855" s="34">
        <v>36</v>
      </c>
      <c r="CF855" s="34">
        <v>22.8</v>
      </c>
      <c r="CG855" s="34">
        <v>102.4</v>
      </c>
      <c r="CH855" s="34">
        <v>33.4</v>
      </c>
      <c r="CI855" s="34">
        <v>17.899999999999999</v>
      </c>
      <c r="CJ855" s="34">
        <v>38.9</v>
      </c>
      <c r="CL855" s="34">
        <v>18.5</v>
      </c>
      <c r="CW855" s="34">
        <f t="shared" si="67"/>
        <v>75.3</v>
      </c>
    </row>
    <row r="856" spans="1:101" x14ac:dyDescent="0.35">
      <c r="A856" s="22" t="s">
        <v>3642</v>
      </c>
      <c r="B856" s="22" t="s">
        <v>871</v>
      </c>
      <c r="C856" s="22" t="s">
        <v>2348</v>
      </c>
      <c r="D856" s="22" t="s">
        <v>868</v>
      </c>
      <c r="E856" s="71">
        <v>38716</v>
      </c>
      <c r="F856" s="71"/>
      <c r="G856" s="22" t="s">
        <v>868</v>
      </c>
      <c r="H856" s="22">
        <v>33.554451926312296</v>
      </c>
      <c r="I856" s="22">
        <v>-107.595794908606</v>
      </c>
      <c r="J856" s="22" t="s">
        <v>873</v>
      </c>
      <c r="K856" s="22" t="s">
        <v>880</v>
      </c>
      <c r="L856" s="22" t="s">
        <v>878</v>
      </c>
      <c r="M856" s="22" t="s">
        <v>847</v>
      </c>
      <c r="Q856" s="22" t="s">
        <v>819</v>
      </c>
      <c r="W856" s="34">
        <v>54.99</v>
      </c>
      <c r="X856" s="34">
        <v>0.72</v>
      </c>
      <c r="Y856" s="34">
        <v>11.36</v>
      </c>
      <c r="Z856" s="34">
        <v>14.783714</v>
      </c>
      <c r="AA856" s="34">
        <v>0.02</v>
      </c>
      <c r="AB856" s="34">
        <v>0.64</v>
      </c>
      <c r="AC856" s="34">
        <v>0.54</v>
      </c>
      <c r="AD856" s="34">
        <v>1.57</v>
      </c>
      <c r="AE856" s="34">
        <v>2.86</v>
      </c>
      <c r="AF856" s="34">
        <v>0.36</v>
      </c>
      <c r="AG856" s="34">
        <v>7.07</v>
      </c>
      <c r="AJ856" s="34">
        <v>0.83</v>
      </c>
      <c r="AO856" s="34">
        <f t="shared" si="68"/>
        <v>95.743713999999997</v>
      </c>
      <c r="AR856" s="34">
        <v>16.43</v>
      </c>
      <c r="AY856" s="34">
        <v>880.4</v>
      </c>
      <c r="BE856" s="34">
        <v>5.9</v>
      </c>
      <c r="BG856" s="34">
        <v>10.8</v>
      </c>
      <c r="BH856" s="34">
        <v>17</v>
      </c>
      <c r="BO856" s="34">
        <v>9</v>
      </c>
      <c r="BP856" s="34">
        <v>13.2</v>
      </c>
      <c r="BQ856" s="34">
        <v>16.899999999999999</v>
      </c>
      <c r="BR856" s="34">
        <v>108</v>
      </c>
      <c r="BU856" s="34">
        <v>7.4</v>
      </c>
      <c r="BX856" s="34">
        <v>199.2</v>
      </c>
      <c r="CA856" s="34">
        <v>6.3</v>
      </c>
      <c r="CC856" s="34">
        <v>1.7</v>
      </c>
      <c r="CD856" s="34">
        <v>98.6</v>
      </c>
      <c r="CF856" s="34">
        <v>14.4</v>
      </c>
      <c r="CG856" s="34">
        <v>212.9</v>
      </c>
      <c r="CH856" s="34">
        <v>113</v>
      </c>
      <c r="CI856" s="34">
        <v>10</v>
      </c>
      <c r="CJ856" s="34">
        <v>24.4</v>
      </c>
      <c r="CL856" s="34">
        <v>8.6</v>
      </c>
      <c r="CW856" s="34">
        <f t="shared" si="67"/>
        <v>43</v>
      </c>
    </row>
    <row r="857" spans="1:101" x14ac:dyDescent="0.35">
      <c r="A857" s="22" t="s">
        <v>3643</v>
      </c>
      <c r="B857" s="22" t="s">
        <v>871</v>
      </c>
      <c r="C857" s="22" t="s">
        <v>2348</v>
      </c>
      <c r="D857" s="22" t="s">
        <v>868</v>
      </c>
      <c r="E857" s="71">
        <v>38716</v>
      </c>
      <c r="F857" s="71"/>
      <c r="G857" s="22" t="s">
        <v>868</v>
      </c>
      <c r="H857" s="22">
        <v>33.554451926312296</v>
      </c>
      <c r="I857" s="22">
        <v>-107.595794908606</v>
      </c>
      <c r="J857" s="22" t="s">
        <v>873</v>
      </c>
      <c r="K857" s="22" t="s">
        <v>880</v>
      </c>
      <c r="L857" s="22" t="s">
        <v>878</v>
      </c>
      <c r="M857" s="22" t="s">
        <v>840</v>
      </c>
      <c r="Q857" s="22" t="s">
        <v>819</v>
      </c>
      <c r="W857" s="34">
        <v>61.64</v>
      </c>
      <c r="X857" s="34">
        <v>1.1399999999999999</v>
      </c>
      <c r="Y857" s="34">
        <v>21.59</v>
      </c>
      <c r="Z857" s="34">
        <v>0.86380800000000002</v>
      </c>
      <c r="AA857" s="34">
        <v>0</v>
      </c>
      <c r="AB857" s="34">
        <v>0.03</v>
      </c>
      <c r="AC857" s="34">
        <v>0.4</v>
      </c>
      <c r="AD857" s="34">
        <v>0.15</v>
      </c>
      <c r="AE857" s="34">
        <v>0.09</v>
      </c>
      <c r="AF857" s="34">
        <v>0.38</v>
      </c>
      <c r="AG857" s="34">
        <v>10.66</v>
      </c>
      <c r="AJ857" s="34">
        <v>1.1399999999999999</v>
      </c>
      <c r="AO857" s="34">
        <f t="shared" si="68"/>
        <v>98.083808000000019</v>
      </c>
      <c r="AR857" s="34">
        <v>0.96</v>
      </c>
      <c r="AY857" s="34">
        <v>848.2</v>
      </c>
      <c r="BE857" s="34">
        <v>3</v>
      </c>
      <c r="BG857" s="34">
        <v>4.7</v>
      </c>
      <c r="BH857" s="34">
        <v>22.1</v>
      </c>
      <c r="BO857" s="34">
        <v>7.2</v>
      </c>
      <c r="BP857" s="34">
        <v>5.4</v>
      </c>
      <c r="BQ857" s="34">
        <v>26.5</v>
      </c>
      <c r="BR857" s="34">
        <v>2.2000000000000002</v>
      </c>
      <c r="BU857" s="34">
        <v>12.2</v>
      </c>
      <c r="BX857" s="34">
        <v>3388.3</v>
      </c>
      <c r="CA857" s="34">
        <v>11.7</v>
      </c>
      <c r="CC857" s="34">
        <v>1.5</v>
      </c>
      <c r="CD857" s="34">
        <v>151.1</v>
      </c>
      <c r="CF857" s="34">
        <v>6.7</v>
      </c>
      <c r="CG857" s="34">
        <v>243.6</v>
      </c>
      <c r="CH857" s="34">
        <v>2.6</v>
      </c>
      <c r="CI857" s="34">
        <v>35</v>
      </c>
      <c r="CJ857" s="34">
        <v>76.3</v>
      </c>
      <c r="CL857" s="34">
        <v>30.9</v>
      </c>
      <c r="CW857" s="34">
        <f t="shared" si="67"/>
        <v>142.19999999999999</v>
      </c>
    </row>
    <row r="858" spans="1:101" x14ac:dyDescent="0.35">
      <c r="A858" s="22" t="s">
        <v>3644</v>
      </c>
      <c r="B858" s="22" t="s">
        <v>871</v>
      </c>
      <c r="C858" s="22" t="s">
        <v>2348</v>
      </c>
      <c r="D858" s="22" t="s">
        <v>868</v>
      </c>
      <c r="E858" s="71">
        <v>38716</v>
      </c>
      <c r="F858" s="71"/>
      <c r="G858" s="22" t="s">
        <v>868</v>
      </c>
      <c r="H858" s="22">
        <v>33.550513516224299</v>
      </c>
      <c r="I858" s="22">
        <v>-107.597862882927</v>
      </c>
      <c r="J858" s="22" t="s">
        <v>873</v>
      </c>
      <c r="K858" s="22" t="s">
        <v>880</v>
      </c>
      <c r="L858" s="22" t="s">
        <v>878</v>
      </c>
      <c r="M858" s="22" t="s">
        <v>825</v>
      </c>
      <c r="Q858" s="22" t="s">
        <v>819</v>
      </c>
      <c r="W858" s="34">
        <v>64.680000000000007</v>
      </c>
      <c r="X858" s="34">
        <v>0.48</v>
      </c>
      <c r="Y858" s="34">
        <v>16.04</v>
      </c>
      <c r="Z858" s="34">
        <v>2.3124859999999998</v>
      </c>
      <c r="AA858" s="34">
        <v>0.08</v>
      </c>
      <c r="AB858" s="34">
        <v>0.86</v>
      </c>
      <c r="AC858" s="34">
        <v>1.65</v>
      </c>
      <c r="AD858" s="34">
        <v>4.5999999999999996</v>
      </c>
      <c r="AE858" s="34">
        <v>4.21</v>
      </c>
      <c r="AF858" s="34">
        <v>0.14000000000000001</v>
      </c>
      <c r="AG858" s="34">
        <v>2.46</v>
      </c>
      <c r="AJ858" s="34">
        <v>0.03</v>
      </c>
      <c r="AO858" s="34">
        <f t="shared" si="68"/>
        <v>97.542486000000011</v>
      </c>
      <c r="AR858" s="34">
        <v>2.57</v>
      </c>
      <c r="AY858" s="34">
        <v>981.5</v>
      </c>
      <c r="BE858" s="34">
        <v>2.5</v>
      </c>
      <c r="BG858" s="34">
        <v>3.6</v>
      </c>
      <c r="BH858" s="34">
        <v>18.2</v>
      </c>
      <c r="BO858" s="34">
        <v>14.4</v>
      </c>
      <c r="BP858" s="34">
        <v>6.9</v>
      </c>
      <c r="BQ858" s="34">
        <v>35</v>
      </c>
      <c r="BR858" s="34">
        <v>155.6</v>
      </c>
      <c r="BU858" s="34">
        <v>8.3000000000000007</v>
      </c>
      <c r="BX858" s="34">
        <v>220.8</v>
      </c>
      <c r="CA858" s="34">
        <v>15.3</v>
      </c>
      <c r="CC858" s="34">
        <v>5.0999999999999996</v>
      </c>
      <c r="CD858" s="34">
        <v>30.8</v>
      </c>
      <c r="CF858" s="34">
        <v>38.200000000000003</v>
      </c>
      <c r="CG858" s="34">
        <v>263.89999999999998</v>
      </c>
      <c r="CH858" s="34">
        <v>57.9</v>
      </c>
      <c r="CI858" s="34">
        <v>44.9</v>
      </c>
      <c r="CJ858" s="34">
        <v>90.8</v>
      </c>
      <c r="CL858" s="34">
        <v>40.5</v>
      </c>
      <c r="CW858" s="34">
        <f t="shared" si="67"/>
        <v>176.2</v>
      </c>
    </row>
    <row r="859" spans="1:101" x14ac:dyDescent="0.35">
      <c r="A859" s="22" t="s">
        <v>3645</v>
      </c>
      <c r="B859" s="22" t="s">
        <v>871</v>
      </c>
      <c r="C859" s="22" t="s">
        <v>2348</v>
      </c>
      <c r="D859" s="22" t="s">
        <v>868</v>
      </c>
      <c r="E859" s="71">
        <v>38716</v>
      </c>
      <c r="F859" s="71"/>
      <c r="G859" s="22" t="s">
        <v>868</v>
      </c>
      <c r="H859" s="22">
        <v>33.592708672431598</v>
      </c>
      <c r="I859" s="22">
        <v>-107.58282841553201</v>
      </c>
      <c r="J859" s="22" t="s">
        <v>873</v>
      </c>
      <c r="K859" s="22" t="s">
        <v>880</v>
      </c>
      <c r="L859" s="22" t="s">
        <v>878</v>
      </c>
      <c r="M859" s="22" t="s">
        <v>848</v>
      </c>
      <c r="Q859" s="22" t="s">
        <v>819</v>
      </c>
      <c r="W859" s="34">
        <v>74.849999999999994</v>
      </c>
      <c r="X859" s="34">
        <v>0.16</v>
      </c>
      <c r="Y859" s="34">
        <v>12.31</v>
      </c>
      <c r="Z859" s="34">
        <v>0.77382800000000007</v>
      </c>
      <c r="AA859" s="34">
        <v>0.05</v>
      </c>
      <c r="AB859" s="34">
        <v>0.25</v>
      </c>
      <c r="AC859" s="34">
        <v>0.65</v>
      </c>
      <c r="AD859" s="34">
        <v>3.22</v>
      </c>
      <c r="AE859" s="34">
        <v>5.1100000000000003</v>
      </c>
      <c r="AF859" s="34">
        <v>0.03</v>
      </c>
      <c r="AG859" s="34">
        <v>1.24</v>
      </c>
      <c r="AJ859" s="34" t="s">
        <v>824</v>
      </c>
      <c r="AO859" s="34">
        <f t="shared" si="68"/>
        <v>98.643827999999985</v>
      </c>
      <c r="AR859" s="34">
        <v>0.86</v>
      </c>
      <c r="AY859" s="34">
        <v>205.7</v>
      </c>
      <c r="BE859" s="34">
        <v>0.5</v>
      </c>
      <c r="BG859" s="34">
        <v>2.9</v>
      </c>
      <c r="BH859" s="34">
        <v>17.8</v>
      </c>
      <c r="BO859" s="34">
        <v>23.2</v>
      </c>
      <c r="BP859" s="34">
        <v>5.9</v>
      </c>
      <c r="BQ859" s="34">
        <v>16.5</v>
      </c>
      <c r="BR859" s="34">
        <v>138.4</v>
      </c>
      <c r="BU859" s="34">
        <v>2.7</v>
      </c>
      <c r="BX859" s="34">
        <v>126.9</v>
      </c>
      <c r="CA859" s="34">
        <v>14.8</v>
      </c>
      <c r="CC859" s="34">
        <v>4.5999999999999996</v>
      </c>
      <c r="CD859" s="34">
        <v>5</v>
      </c>
      <c r="CF859" s="34">
        <v>29.3</v>
      </c>
      <c r="CG859" s="34">
        <v>137.9</v>
      </c>
      <c r="CH859" s="34">
        <v>27.9</v>
      </c>
      <c r="CI859" s="34">
        <v>45.8</v>
      </c>
      <c r="CJ859" s="34">
        <v>88.8</v>
      </c>
      <c r="CL859" s="34">
        <v>34.299999999999997</v>
      </c>
      <c r="CW859" s="34">
        <f t="shared" si="67"/>
        <v>168.89999999999998</v>
      </c>
    </row>
    <row r="860" spans="1:101" x14ac:dyDescent="0.35">
      <c r="A860" s="22" t="s">
        <v>3646</v>
      </c>
      <c r="B860" s="22" t="s">
        <v>871</v>
      </c>
      <c r="C860" s="22" t="s">
        <v>2348</v>
      </c>
      <c r="D860" s="22" t="s">
        <v>868</v>
      </c>
      <c r="E860" s="71">
        <v>38728</v>
      </c>
      <c r="F860" s="71"/>
      <c r="G860" s="22" t="s">
        <v>868</v>
      </c>
      <c r="H860" s="22">
        <v>33.508349139516</v>
      </c>
      <c r="I860" s="22">
        <v>-107.519552535879</v>
      </c>
      <c r="J860" s="22" t="s">
        <v>873</v>
      </c>
      <c r="K860" s="22" t="s">
        <v>880</v>
      </c>
      <c r="L860" s="22" t="s">
        <v>878</v>
      </c>
      <c r="M860" s="22" t="s">
        <v>834</v>
      </c>
      <c r="Q860" s="22" t="s">
        <v>819</v>
      </c>
      <c r="W860" s="34">
        <v>75.11</v>
      </c>
      <c r="X860" s="34">
        <v>0.193</v>
      </c>
      <c r="Y860" s="34">
        <v>10.98</v>
      </c>
      <c r="Z860" s="34">
        <v>2.3124859999999998</v>
      </c>
      <c r="AA860" s="34">
        <v>0.214</v>
      </c>
      <c r="AB860" s="34">
        <v>7.0000000000000007E-2</v>
      </c>
      <c r="AC860" s="34">
        <v>0.18</v>
      </c>
      <c r="AD860" s="34">
        <v>4.3499999999999996</v>
      </c>
      <c r="AE860" s="34">
        <v>4.4400000000000004</v>
      </c>
      <c r="AF860" s="34">
        <v>1.0999999999999999E-2</v>
      </c>
      <c r="AG860" s="34">
        <v>0.67</v>
      </c>
      <c r="AJ860" s="34">
        <v>0.04</v>
      </c>
      <c r="AO860" s="34">
        <f t="shared" si="68"/>
        <v>98.570485999999988</v>
      </c>
      <c r="AR860" s="34">
        <v>2.57</v>
      </c>
      <c r="AY860" s="34">
        <v>9</v>
      </c>
      <c r="AZ860" s="34">
        <v>27</v>
      </c>
      <c r="BE860" s="34">
        <v>1.1000000000000001</v>
      </c>
      <c r="BG860" s="34">
        <v>1</v>
      </c>
      <c r="BH860" s="34">
        <v>35</v>
      </c>
      <c r="BO860" s="34">
        <v>163.6</v>
      </c>
      <c r="BP860" s="34">
        <v>7</v>
      </c>
      <c r="BQ860" s="34">
        <v>115</v>
      </c>
      <c r="BR860" s="34">
        <v>872</v>
      </c>
      <c r="BU860" s="34">
        <v>9</v>
      </c>
      <c r="BX860" s="34">
        <v>6</v>
      </c>
      <c r="CA860" s="34">
        <v>153</v>
      </c>
      <c r="CC860" s="34">
        <v>31</v>
      </c>
      <c r="CD860" s="34">
        <v>1</v>
      </c>
      <c r="CF860" s="34">
        <v>171</v>
      </c>
      <c r="CG860" s="34">
        <v>1281</v>
      </c>
      <c r="CH860" s="34">
        <v>331</v>
      </c>
      <c r="CI860" s="34">
        <v>58</v>
      </c>
      <c r="CJ860" s="34">
        <v>113</v>
      </c>
      <c r="CL860" s="34">
        <v>21</v>
      </c>
      <c r="CW860" s="34">
        <f t="shared" si="67"/>
        <v>192</v>
      </c>
    </row>
    <row r="861" spans="1:101" x14ac:dyDescent="0.35">
      <c r="A861" s="22" t="s">
        <v>3647</v>
      </c>
      <c r="B861" s="22" t="s">
        <v>871</v>
      </c>
      <c r="C861" s="22" t="s">
        <v>2348</v>
      </c>
      <c r="D861" s="22" t="s">
        <v>868</v>
      </c>
      <c r="E861" s="71">
        <v>38825</v>
      </c>
      <c r="F861" s="71"/>
      <c r="G861" s="22" t="s">
        <v>868</v>
      </c>
      <c r="H861" s="22">
        <v>33.5719635550021</v>
      </c>
      <c r="I861" s="22">
        <v>-107.49938497018699</v>
      </c>
      <c r="J861" s="22" t="s">
        <v>873</v>
      </c>
      <c r="K861" s="22" t="s">
        <v>880</v>
      </c>
      <c r="L861" s="22" t="s">
        <v>878</v>
      </c>
      <c r="M861" s="22" t="s">
        <v>849</v>
      </c>
      <c r="Q861" s="22" t="s">
        <v>819</v>
      </c>
      <c r="W861" s="34">
        <v>76.33</v>
      </c>
      <c r="X861" s="34">
        <v>0.221</v>
      </c>
      <c r="Y861" s="34">
        <v>11.74</v>
      </c>
      <c r="Z861" s="34">
        <v>1.30471</v>
      </c>
      <c r="AA861" s="34">
        <v>3.5999999999999997E-2</v>
      </c>
      <c r="AB861" s="34">
        <v>0.03</v>
      </c>
      <c r="AC861" s="34">
        <v>0.12</v>
      </c>
      <c r="AD861" s="34">
        <v>3.92</v>
      </c>
      <c r="AE861" s="34">
        <v>4.9800000000000004</v>
      </c>
      <c r="AF861" s="34">
        <v>3.2000000000000001E-2</v>
      </c>
      <c r="AG861" s="34">
        <v>0.48</v>
      </c>
      <c r="AJ861" s="34">
        <v>0.01</v>
      </c>
      <c r="AO861" s="34">
        <f t="shared" si="68"/>
        <v>99.203710000000015</v>
      </c>
      <c r="AR861" s="34">
        <v>1.45</v>
      </c>
      <c r="AY861" s="34">
        <v>40</v>
      </c>
      <c r="BE861" s="34">
        <v>1.3</v>
      </c>
      <c r="BG861" s="34">
        <v>1</v>
      </c>
      <c r="BH861" s="34">
        <v>24</v>
      </c>
      <c r="BO861" s="34">
        <v>35.799999999999997</v>
      </c>
      <c r="BP861" s="34">
        <v>5</v>
      </c>
      <c r="BQ861" s="34">
        <v>5</v>
      </c>
      <c r="BR861" s="34">
        <v>215</v>
      </c>
      <c r="BU861" s="34">
        <v>5</v>
      </c>
      <c r="BX861" s="34">
        <v>8</v>
      </c>
      <c r="CA861" s="34">
        <v>26</v>
      </c>
      <c r="CC861" s="34">
        <v>5</v>
      </c>
      <c r="CD861" s="34">
        <v>3</v>
      </c>
      <c r="CF861" s="34">
        <v>69</v>
      </c>
      <c r="CG861" s="34">
        <v>439</v>
      </c>
      <c r="CH861" s="34">
        <v>60</v>
      </c>
      <c r="CI861" s="34">
        <v>32</v>
      </c>
      <c r="CJ861" s="34">
        <v>88</v>
      </c>
      <c r="CL861" s="34">
        <v>41</v>
      </c>
      <c r="CW861" s="34">
        <f t="shared" si="67"/>
        <v>161</v>
      </c>
    </row>
    <row r="862" spans="1:101" x14ac:dyDescent="0.35">
      <c r="A862" s="22" t="s">
        <v>3648</v>
      </c>
      <c r="B862" s="22" t="s">
        <v>871</v>
      </c>
      <c r="C862" s="22" t="s">
        <v>2348</v>
      </c>
      <c r="D862" s="22" t="s">
        <v>868</v>
      </c>
      <c r="E862" s="71">
        <v>38825</v>
      </c>
      <c r="F862" s="71"/>
      <c r="G862" s="22" t="s">
        <v>868</v>
      </c>
      <c r="H862" s="22">
        <v>33.604642391449303</v>
      </c>
      <c r="I862" s="22">
        <v>-107.501006804409</v>
      </c>
      <c r="J862" s="22" t="s">
        <v>873</v>
      </c>
      <c r="K862" s="22" t="s">
        <v>880</v>
      </c>
      <c r="L862" s="22" t="s">
        <v>878</v>
      </c>
      <c r="M862" s="22" t="s">
        <v>849</v>
      </c>
      <c r="Q862" s="22" t="s">
        <v>819</v>
      </c>
      <c r="W862" s="34">
        <v>69.8</v>
      </c>
      <c r="X862" s="34">
        <v>0.499</v>
      </c>
      <c r="Y862" s="34">
        <v>14.51</v>
      </c>
      <c r="Z862" s="34">
        <v>1.9435680000000002</v>
      </c>
      <c r="AA862" s="34">
        <v>6.9000000000000006E-2</v>
      </c>
      <c r="AB862" s="34">
        <v>0.14000000000000001</v>
      </c>
      <c r="AC862" s="34">
        <v>0.5</v>
      </c>
      <c r="AD862" s="34">
        <v>4.24</v>
      </c>
      <c r="AE862" s="34">
        <v>6.16</v>
      </c>
      <c r="AF862" s="34">
        <v>0.11700000000000001</v>
      </c>
      <c r="AG862" s="34">
        <v>0.66</v>
      </c>
      <c r="AJ862" s="34" t="s">
        <v>824</v>
      </c>
      <c r="AO862" s="34">
        <f t="shared" si="68"/>
        <v>98.638567999999992</v>
      </c>
      <c r="AR862" s="34">
        <v>2.16</v>
      </c>
      <c r="AY862" s="34">
        <v>226</v>
      </c>
      <c r="BE862" s="34">
        <v>2.2000000000000002</v>
      </c>
      <c r="BG862" s="34">
        <v>1</v>
      </c>
      <c r="BH862" s="34">
        <v>23</v>
      </c>
      <c r="BO862" s="34">
        <v>25.3</v>
      </c>
      <c r="BP862" s="34">
        <v>6</v>
      </c>
      <c r="BQ862" s="34">
        <v>20</v>
      </c>
      <c r="BR862" s="34">
        <v>161</v>
      </c>
      <c r="BU862" s="34">
        <v>10</v>
      </c>
      <c r="BX862" s="34">
        <v>17</v>
      </c>
      <c r="CA862" s="34">
        <v>20</v>
      </c>
      <c r="CC862" s="34">
        <v>4</v>
      </c>
      <c r="CD862" s="34">
        <v>15</v>
      </c>
      <c r="CF862" s="34">
        <v>57</v>
      </c>
      <c r="CG862" s="34">
        <v>753</v>
      </c>
      <c r="CH862" s="34">
        <v>96</v>
      </c>
      <c r="CI862" s="34">
        <v>113</v>
      </c>
      <c r="CJ862" s="34">
        <v>298</v>
      </c>
      <c r="CL862" s="34">
        <v>106</v>
      </c>
      <c r="CW862" s="34">
        <f t="shared" si="67"/>
        <v>517</v>
      </c>
    </row>
    <row r="863" spans="1:101" x14ac:dyDescent="0.35">
      <c r="A863" s="22" t="s">
        <v>3649</v>
      </c>
      <c r="B863" s="22" t="s">
        <v>871</v>
      </c>
      <c r="C863" s="22" t="s">
        <v>2348</v>
      </c>
      <c r="D863" s="22" t="s">
        <v>868</v>
      </c>
      <c r="E863" s="71">
        <v>38868</v>
      </c>
      <c r="F863" s="71"/>
      <c r="G863" s="22" t="s">
        <v>868</v>
      </c>
      <c r="H863" s="22">
        <v>33.519315793403102</v>
      </c>
      <c r="I863" s="22">
        <v>-107.53179713068999</v>
      </c>
      <c r="J863" s="22" t="s">
        <v>873</v>
      </c>
      <c r="K863" s="22" t="s">
        <v>880</v>
      </c>
      <c r="L863" s="22" t="s">
        <v>878</v>
      </c>
      <c r="M863" s="22" t="s">
        <v>850</v>
      </c>
      <c r="Q863" s="22" t="s">
        <v>819</v>
      </c>
      <c r="W863" s="34">
        <v>45.92</v>
      </c>
      <c r="X863" s="34">
        <v>2.3330000000000002</v>
      </c>
      <c r="Y863" s="34">
        <v>15.85</v>
      </c>
      <c r="Z863" s="34">
        <v>10.023772000000001</v>
      </c>
      <c r="AA863" s="34">
        <v>0.16800000000000001</v>
      </c>
      <c r="AB863" s="34">
        <v>6.83</v>
      </c>
      <c r="AC863" s="34">
        <v>9.48</v>
      </c>
      <c r="AD863" s="34">
        <v>3.32</v>
      </c>
      <c r="AE863" s="34">
        <v>1.1599999999999999</v>
      </c>
      <c r="AF863" s="34">
        <v>0.73199999999999998</v>
      </c>
      <c r="AG863" s="34">
        <v>2.37</v>
      </c>
      <c r="AJ863" s="34">
        <v>0.04</v>
      </c>
      <c r="AO863" s="34">
        <f t="shared" si="68"/>
        <v>98.226771999999997</v>
      </c>
      <c r="AR863" s="34">
        <v>11.14</v>
      </c>
      <c r="AY863" s="34">
        <v>637</v>
      </c>
      <c r="BE863" s="34">
        <v>163.6</v>
      </c>
      <c r="BG863" s="34">
        <v>47</v>
      </c>
      <c r="BH863" s="34">
        <v>17</v>
      </c>
      <c r="BO863" s="34">
        <v>29.1</v>
      </c>
      <c r="BP863" s="34">
        <v>74</v>
      </c>
      <c r="BQ863" s="34">
        <v>3</v>
      </c>
      <c r="BR863" s="34">
        <v>25</v>
      </c>
      <c r="BU863" s="34">
        <v>26</v>
      </c>
      <c r="BX863" s="34">
        <v>766</v>
      </c>
      <c r="CA863" s="34">
        <v>4</v>
      </c>
      <c r="CC863" s="34">
        <v>1</v>
      </c>
      <c r="CD863" s="34">
        <v>217</v>
      </c>
      <c r="CF863" s="34">
        <v>33</v>
      </c>
      <c r="CG863" s="34">
        <v>192</v>
      </c>
      <c r="CH863" s="34">
        <v>91</v>
      </c>
      <c r="CI863" s="34">
        <v>43</v>
      </c>
      <c r="CJ863" s="34">
        <v>78</v>
      </c>
      <c r="CL863" s="34">
        <v>42</v>
      </c>
      <c r="CW863" s="34">
        <f t="shared" si="67"/>
        <v>163</v>
      </c>
    </row>
    <row r="864" spans="1:101" x14ac:dyDescent="0.35">
      <c r="A864" s="22" t="s">
        <v>3650</v>
      </c>
      <c r="B864" s="22" t="s">
        <v>871</v>
      </c>
      <c r="C864" s="22" t="s">
        <v>2348</v>
      </c>
      <c r="D864" s="22" t="s">
        <v>868</v>
      </c>
      <c r="E864" s="71">
        <v>38869</v>
      </c>
      <c r="F864" s="71"/>
      <c r="G864" s="22" t="s">
        <v>868</v>
      </c>
      <c r="H864" s="22">
        <v>33.596426791046603</v>
      </c>
      <c r="I864" s="22">
        <v>-107.504206314879</v>
      </c>
      <c r="J864" s="22" t="s">
        <v>873</v>
      </c>
      <c r="K864" s="22" t="s">
        <v>880</v>
      </c>
      <c r="L864" s="22" t="s">
        <v>878</v>
      </c>
      <c r="M864" s="22" t="s">
        <v>834</v>
      </c>
      <c r="Q864" s="22" t="s">
        <v>819</v>
      </c>
      <c r="W864" s="34">
        <v>75.010000000000005</v>
      </c>
      <c r="X864" s="34">
        <v>0.221</v>
      </c>
      <c r="Y864" s="34">
        <v>11.71</v>
      </c>
      <c r="Z864" s="34">
        <v>1.2777160000000001</v>
      </c>
      <c r="AA864" s="34">
        <v>7.5999999999999998E-2</v>
      </c>
      <c r="AB864" s="34">
        <v>0.11</v>
      </c>
      <c r="AC864" s="34">
        <v>0.13</v>
      </c>
      <c r="AD864" s="34">
        <v>4.13</v>
      </c>
      <c r="AE864" s="34">
        <v>4.76</v>
      </c>
      <c r="AF864" s="34">
        <v>1.7000000000000001E-2</v>
      </c>
      <c r="AG864" s="34">
        <v>0.47</v>
      </c>
      <c r="AJ864" s="34">
        <v>0.06</v>
      </c>
      <c r="AO864" s="34">
        <f t="shared" si="68"/>
        <v>97.971715999999986</v>
      </c>
      <c r="AR864" s="34">
        <v>1.42</v>
      </c>
      <c r="AY864" s="34">
        <v>39</v>
      </c>
      <c r="BE864" s="34">
        <v>2.7</v>
      </c>
      <c r="BG864" s="34" t="s">
        <v>824</v>
      </c>
      <c r="BH864" s="34">
        <v>23</v>
      </c>
      <c r="BO864" s="34">
        <v>35.299999999999997</v>
      </c>
      <c r="BP864" s="34" t="s">
        <v>824</v>
      </c>
      <c r="BQ864" s="34">
        <v>21</v>
      </c>
      <c r="BR864" s="34">
        <v>210</v>
      </c>
      <c r="BU864" s="34">
        <v>5</v>
      </c>
      <c r="BX864" s="34">
        <v>7</v>
      </c>
      <c r="CA864" s="34">
        <v>28</v>
      </c>
      <c r="CC864" s="34">
        <v>5</v>
      </c>
      <c r="CD864" s="34">
        <v>7</v>
      </c>
      <c r="CF864" s="34">
        <v>81</v>
      </c>
      <c r="CG864" s="34">
        <v>398</v>
      </c>
      <c r="CH864" s="34">
        <v>111</v>
      </c>
      <c r="CI864" s="34">
        <v>29</v>
      </c>
      <c r="CJ864" s="34">
        <v>75</v>
      </c>
      <c r="CL864" s="34">
        <v>41</v>
      </c>
      <c r="CW864" s="34">
        <f t="shared" si="67"/>
        <v>145</v>
      </c>
    </row>
    <row r="865" spans="1:101" x14ac:dyDescent="0.35">
      <c r="A865" s="22" t="s">
        <v>3651</v>
      </c>
      <c r="B865" s="22" t="s">
        <v>871</v>
      </c>
      <c r="C865" s="22" t="s">
        <v>2348</v>
      </c>
      <c r="D865" s="22" t="s">
        <v>868</v>
      </c>
      <c r="E865" s="71">
        <v>38871</v>
      </c>
      <c r="F865" s="71"/>
      <c r="G865" s="22" t="s">
        <v>868</v>
      </c>
      <c r="H865" s="22">
        <v>33.5578551770651</v>
      </c>
      <c r="I865" s="22">
        <v>-107.556192852666</v>
      </c>
      <c r="J865" s="22" t="s">
        <v>873</v>
      </c>
      <c r="K865" s="22" t="s">
        <v>880</v>
      </c>
      <c r="L865" s="22" t="s">
        <v>878</v>
      </c>
      <c r="M865" s="22" t="s">
        <v>851</v>
      </c>
      <c r="Q865" s="22" t="s">
        <v>869</v>
      </c>
      <c r="W865" s="34">
        <v>70.14</v>
      </c>
      <c r="X865" s="34">
        <v>0.499</v>
      </c>
      <c r="Y865" s="34">
        <v>12.59</v>
      </c>
      <c r="Z865" s="34">
        <v>2.6004220000000005</v>
      </c>
      <c r="AA865" s="34">
        <v>6.9000000000000006E-2</v>
      </c>
      <c r="AB865" s="34">
        <v>0.68</v>
      </c>
      <c r="AC865" s="34">
        <v>1.34</v>
      </c>
      <c r="AD865" s="34">
        <v>3.04</v>
      </c>
      <c r="AE865" s="34">
        <v>4.13</v>
      </c>
      <c r="AF865" s="34">
        <v>0.122</v>
      </c>
      <c r="AG865" s="34">
        <v>2.82</v>
      </c>
      <c r="AJ865" s="34">
        <v>0.05</v>
      </c>
      <c r="AO865" s="34">
        <f t="shared" si="68"/>
        <v>98.080421999999999</v>
      </c>
      <c r="AR865" s="34">
        <v>2.89</v>
      </c>
      <c r="AY865" s="34">
        <v>536</v>
      </c>
      <c r="BE865" s="34">
        <v>10.6</v>
      </c>
      <c r="BG865" s="34">
        <v>8</v>
      </c>
      <c r="BH865" s="34">
        <v>17</v>
      </c>
      <c r="BO865" s="34">
        <v>24</v>
      </c>
      <c r="BP865" s="34">
        <v>2</v>
      </c>
      <c r="BQ865" s="34">
        <v>18</v>
      </c>
      <c r="BR865" s="34">
        <v>168</v>
      </c>
      <c r="BU865" s="34">
        <v>6</v>
      </c>
      <c r="BX865" s="34">
        <v>199</v>
      </c>
      <c r="CA865" s="34">
        <v>18</v>
      </c>
      <c r="CC865" s="34">
        <v>4</v>
      </c>
      <c r="CD865" s="34">
        <v>46</v>
      </c>
      <c r="CF865" s="34">
        <v>53</v>
      </c>
      <c r="CG865" s="34">
        <v>301</v>
      </c>
      <c r="CH865" s="34">
        <v>67</v>
      </c>
      <c r="CI865" s="34">
        <v>43</v>
      </c>
      <c r="CJ865" s="34">
        <v>87</v>
      </c>
      <c r="CL865" s="34">
        <v>39</v>
      </c>
      <c r="CW865" s="34">
        <f t="shared" si="67"/>
        <v>169</v>
      </c>
    </row>
    <row r="866" spans="1:101" x14ac:dyDescent="0.35">
      <c r="A866" s="22" t="s">
        <v>3652</v>
      </c>
      <c r="B866" s="22" t="s">
        <v>871</v>
      </c>
      <c r="C866" s="22" t="s">
        <v>2348</v>
      </c>
      <c r="D866" s="22" t="s">
        <v>868</v>
      </c>
      <c r="E866" s="71">
        <v>38871</v>
      </c>
      <c r="F866" s="71"/>
      <c r="G866" s="22" t="s">
        <v>868</v>
      </c>
      <c r="H866" s="22">
        <v>33.570158561950798</v>
      </c>
      <c r="I866" s="22">
        <v>-107.5729047526</v>
      </c>
      <c r="J866" s="22" t="s">
        <v>873</v>
      </c>
      <c r="K866" s="22" t="s">
        <v>880</v>
      </c>
      <c r="L866" s="22" t="s">
        <v>878</v>
      </c>
      <c r="M866" s="22" t="s">
        <v>851</v>
      </c>
      <c r="Q866" s="22" t="s">
        <v>869</v>
      </c>
      <c r="W866" s="34">
        <v>56.39</v>
      </c>
      <c r="X866" s="34">
        <v>0.83699999999999997</v>
      </c>
      <c r="Y866" s="34">
        <v>15.69</v>
      </c>
      <c r="Z866" s="34">
        <v>5.2008440000000009</v>
      </c>
      <c r="AA866" s="34">
        <v>0.112</v>
      </c>
      <c r="AB866" s="34">
        <v>3.08</v>
      </c>
      <c r="AC866" s="34">
        <v>4.84</v>
      </c>
      <c r="AD866" s="34">
        <v>3.96</v>
      </c>
      <c r="AE866" s="34">
        <v>2.6</v>
      </c>
      <c r="AF866" s="34">
        <v>0.312</v>
      </c>
      <c r="AG866" s="34">
        <v>5.71</v>
      </c>
      <c r="AJ866" s="34">
        <v>0.05</v>
      </c>
      <c r="AO866" s="34">
        <f t="shared" si="68"/>
        <v>98.781843999999978</v>
      </c>
      <c r="AR866" s="34">
        <v>5.78</v>
      </c>
      <c r="AY866" s="34">
        <v>945</v>
      </c>
      <c r="BE866" s="34">
        <v>24.4</v>
      </c>
      <c r="BG866" s="34">
        <v>25</v>
      </c>
      <c r="BH866" s="34">
        <v>18</v>
      </c>
      <c r="BO866" s="34">
        <v>11.9</v>
      </c>
      <c r="BP866" s="34">
        <v>14</v>
      </c>
      <c r="BQ866" s="34">
        <v>15</v>
      </c>
      <c r="BR866" s="34">
        <v>77</v>
      </c>
      <c r="BU866" s="34">
        <v>13</v>
      </c>
      <c r="BX866" s="34">
        <v>667</v>
      </c>
      <c r="CA866" s="34">
        <v>8</v>
      </c>
      <c r="CC866" s="34">
        <v>2</v>
      </c>
      <c r="CD866" s="34">
        <v>114</v>
      </c>
      <c r="CF866" s="34">
        <v>30</v>
      </c>
      <c r="CG866" s="34">
        <v>238</v>
      </c>
      <c r="CH866" s="34">
        <v>92</v>
      </c>
      <c r="CI866" s="34">
        <v>36</v>
      </c>
      <c r="CJ866" s="34">
        <v>78</v>
      </c>
      <c r="CL866" s="34">
        <v>35</v>
      </c>
      <c r="CW866" s="34">
        <f t="shared" si="67"/>
        <v>149</v>
      </c>
    </row>
    <row r="867" spans="1:101" x14ac:dyDescent="0.35">
      <c r="A867" s="22" t="s">
        <v>852</v>
      </c>
      <c r="B867" s="22" t="s">
        <v>871</v>
      </c>
      <c r="C867" s="22" t="s">
        <v>2348</v>
      </c>
      <c r="D867" s="22" t="s">
        <v>868</v>
      </c>
      <c r="E867" s="71"/>
      <c r="F867" s="71"/>
      <c r="G867" s="22" t="s">
        <v>868</v>
      </c>
      <c r="J867" s="22" t="s">
        <v>873</v>
      </c>
      <c r="K867" s="22" t="s">
        <v>880</v>
      </c>
      <c r="L867" s="22" t="s">
        <v>878</v>
      </c>
      <c r="Q867" s="22" t="s">
        <v>869</v>
      </c>
      <c r="W867" s="34">
        <v>69.989999999999995</v>
      </c>
      <c r="X867" s="34">
        <v>0.42099999999999999</v>
      </c>
      <c r="Y867" s="34">
        <v>13.08</v>
      </c>
      <c r="Z867" s="34">
        <v>1.8985779999999999</v>
      </c>
      <c r="AA867" s="34">
        <v>6.4000000000000001E-2</v>
      </c>
      <c r="AB867" s="34">
        <v>0.71</v>
      </c>
      <c r="AC867" s="34">
        <v>1.31</v>
      </c>
      <c r="AD867" s="34">
        <v>2.77</v>
      </c>
      <c r="AE867" s="34">
        <v>4.0999999999999996</v>
      </c>
      <c r="AF867" s="34">
        <v>8.3000000000000004E-2</v>
      </c>
      <c r="AG867" s="34">
        <v>4.45</v>
      </c>
      <c r="AJ867" s="34" t="s">
        <v>824</v>
      </c>
      <c r="AO867" s="34">
        <f t="shared" si="68"/>
        <v>98.876577999999981</v>
      </c>
      <c r="AR867" s="34">
        <v>2.11</v>
      </c>
      <c r="AY867" s="34">
        <v>531</v>
      </c>
      <c r="BA867" s="34" t="s">
        <v>824</v>
      </c>
      <c r="BE867" s="34">
        <v>17.399999999999999</v>
      </c>
      <c r="BF867" s="34">
        <v>17.3</v>
      </c>
      <c r="BG867" s="34">
        <v>7</v>
      </c>
      <c r="BH867" s="34">
        <v>18</v>
      </c>
      <c r="BO867" s="34">
        <v>21.7</v>
      </c>
      <c r="BP867" s="34">
        <v>3</v>
      </c>
      <c r="BQ867" s="34">
        <v>30</v>
      </c>
      <c r="BR867" s="34">
        <v>170</v>
      </c>
      <c r="BU867" s="34">
        <v>7</v>
      </c>
      <c r="BX867" s="34">
        <v>228</v>
      </c>
      <c r="CA867" s="34">
        <v>16</v>
      </c>
      <c r="CC867" s="34">
        <v>6</v>
      </c>
      <c r="CD867" s="34">
        <v>37</v>
      </c>
      <c r="CF867" s="34">
        <v>44</v>
      </c>
      <c r="CG867" s="34">
        <v>250</v>
      </c>
      <c r="CH867" s="34">
        <v>59</v>
      </c>
      <c r="CI867" s="34">
        <v>39</v>
      </c>
      <c r="CJ867" s="34">
        <v>83</v>
      </c>
      <c r="CL867" s="34">
        <v>36</v>
      </c>
      <c r="CW867" s="34">
        <f t="shared" si="67"/>
        <v>158</v>
      </c>
    </row>
    <row r="868" spans="1:101" x14ac:dyDescent="0.35">
      <c r="A868" s="22" t="s">
        <v>3653</v>
      </c>
      <c r="B868" s="22" t="s">
        <v>871</v>
      </c>
      <c r="C868" s="22" t="s">
        <v>2348</v>
      </c>
      <c r="D868" s="22" t="s">
        <v>868</v>
      </c>
      <c r="E868" s="71">
        <v>38871</v>
      </c>
      <c r="F868" s="71"/>
      <c r="G868" s="22" t="s">
        <v>868</v>
      </c>
      <c r="H868" s="22">
        <v>33.527827216594801</v>
      </c>
      <c r="I868" s="22">
        <v>-107.54411287422801</v>
      </c>
      <c r="J868" s="22" t="s">
        <v>873</v>
      </c>
      <c r="K868" s="22" t="s">
        <v>880</v>
      </c>
      <c r="L868" s="22" t="s">
        <v>878</v>
      </c>
      <c r="M868" s="22" t="s">
        <v>851</v>
      </c>
      <c r="Q868" s="22" t="s">
        <v>869</v>
      </c>
      <c r="W868" s="34">
        <v>61.07</v>
      </c>
      <c r="X868" s="34">
        <v>0.51800000000000002</v>
      </c>
      <c r="Y868" s="34">
        <v>12.89</v>
      </c>
      <c r="Z868" s="34">
        <v>3.2122860000000002</v>
      </c>
      <c r="AA868" s="34">
        <v>0.17199999999999999</v>
      </c>
      <c r="AB868" s="34">
        <v>1.44</v>
      </c>
      <c r="AC868" s="34">
        <v>2.36</v>
      </c>
      <c r="AD868" s="34">
        <v>1.92</v>
      </c>
      <c r="AE868" s="34">
        <v>2.9</v>
      </c>
      <c r="AF868" s="34">
        <v>0.22900000000000001</v>
      </c>
      <c r="AG868" s="34">
        <v>11.97</v>
      </c>
      <c r="AJ868" s="34">
        <v>0.02</v>
      </c>
      <c r="AO868" s="34">
        <f t="shared" si="68"/>
        <v>98.70128600000001</v>
      </c>
      <c r="AR868" s="34">
        <v>3.57</v>
      </c>
      <c r="AY868" s="34">
        <v>541</v>
      </c>
      <c r="BE868" s="34">
        <v>19</v>
      </c>
      <c r="BG868" s="34">
        <v>12</v>
      </c>
      <c r="BH868" s="34">
        <v>17</v>
      </c>
      <c r="BO868" s="34">
        <v>17.2</v>
      </c>
      <c r="BP868" s="34">
        <v>6</v>
      </c>
      <c r="BQ868" s="34">
        <v>14</v>
      </c>
      <c r="BR868" s="34">
        <v>153</v>
      </c>
      <c r="BU868" s="34">
        <v>8</v>
      </c>
      <c r="BX868" s="34">
        <v>271</v>
      </c>
      <c r="CA868" s="34">
        <v>14</v>
      </c>
      <c r="CC868" s="34">
        <v>7</v>
      </c>
      <c r="CD868" s="34">
        <v>58</v>
      </c>
      <c r="CF868" s="34">
        <v>40</v>
      </c>
      <c r="CG868" s="34">
        <v>223</v>
      </c>
      <c r="CH868" s="34">
        <v>79</v>
      </c>
      <c r="CI868" s="34">
        <v>42</v>
      </c>
      <c r="CJ868" s="34">
        <v>81</v>
      </c>
      <c r="CL868" s="34">
        <v>35</v>
      </c>
      <c r="CW868" s="34">
        <f t="shared" si="67"/>
        <v>158</v>
      </c>
    </row>
    <row r="869" spans="1:101" x14ac:dyDescent="0.35">
      <c r="A869" s="22" t="s">
        <v>3654</v>
      </c>
      <c r="B869" s="22" t="s">
        <v>871</v>
      </c>
      <c r="C869" s="22" t="s">
        <v>2348</v>
      </c>
      <c r="D869" s="22" t="s">
        <v>868</v>
      </c>
      <c r="E869" s="71">
        <v>38889</v>
      </c>
      <c r="F869" s="71"/>
      <c r="G869" s="22" t="s">
        <v>868</v>
      </c>
      <c r="H869" s="22">
        <v>33.556749914134301</v>
      </c>
      <c r="I869" s="22">
        <v>-107.530132583037</v>
      </c>
      <c r="J869" s="22" t="s">
        <v>873</v>
      </c>
      <c r="K869" s="22" t="s">
        <v>880</v>
      </c>
      <c r="L869" s="22" t="s">
        <v>878</v>
      </c>
      <c r="M869" s="22" t="s">
        <v>853</v>
      </c>
      <c r="Q869" s="22" t="s">
        <v>819</v>
      </c>
      <c r="W869" s="34">
        <v>69.02</v>
      </c>
      <c r="X869" s="34">
        <v>0.48899999999999999</v>
      </c>
      <c r="Y869" s="34">
        <v>14.24</v>
      </c>
      <c r="Z869" s="34">
        <v>2.3484780000000001</v>
      </c>
      <c r="AA869" s="34">
        <v>0.109</v>
      </c>
      <c r="AB869" s="34">
        <v>0.28999999999999998</v>
      </c>
      <c r="AC869" s="34">
        <v>0.81</v>
      </c>
      <c r="AD869" s="34">
        <v>4.57</v>
      </c>
      <c r="AE869" s="34">
        <v>5.54</v>
      </c>
      <c r="AF869" s="34">
        <v>0.11</v>
      </c>
      <c r="AG869" s="34">
        <v>0.6</v>
      </c>
      <c r="AJ869" s="34">
        <v>0.08</v>
      </c>
      <c r="AO869" s="34">
        <f t="shared" si="68"/>
        <v>98.20647799999999</v>
      </c>
      <c r="AR869" s="34">
        <v>2.61</v>
      </c>
      <c r="AY869" s="34">
        <v>1306</v>
      </c>
      <c r="BE869" s="34">
        <v>1.2</v>
      </c>
      <c r="BG869" s="34">
        <v>1</v>
      </c>
      <c r="BH869" s="34">
        <v>23</v>
      </c>
      <c r="BO869" s="34">
        <v>41.3</v>
      </c>
      <c r="BP869" s="34" t="s">
        <v>824</v>
      </c>
      <c r="BQ869" s="34">
        <v>29</v>
      </c>
      <c r="BR869" s="34">
        <v>199</v>
      </c>
      <c r="BU869" s="34">
        <v>8</v>
      </c>
      <c r="BX869" s="34">
        <v>30</v>
      </c>
      <c r="CA869" s="34">
        <v>28</v>
      </c>
      <c r="CC869" s="34">
        <v>7</v>
      </c>
      <c r="CD869" s="34">
        <v>4</v>
      </c>
      <c r="CF869" s="34">
        <v>87</v>
      </c>
      <c r="CG869" s="34">
        <v>847</v>
      </c>
      <c r="CH869" s="34">
        <v>118</v>
      </c>
      <c r="CI869" s="34">
        <v>76</v>
      </c>
      <c r="CJ869" s="34">
        <v>158</v>
      </c>
      <c r="CL869" s="34">
        <v>67</v>
      </c>
      <c r="CW869" s="34">
        <f t="shared" si="67"/>
        <v>301</v>
      </c>
    </row>
    <row r="870" spans="1:101" x14ac:dyDescent="0.35">
      <c r="A870" s="22" t="s">
        <v>3655</v>
      </c>
      <c r="B870" s="22" t="s">
        <v>871</v>
      </c>
      <c r="C870" s="22" t="s">
        <v>2348</v>
      </c>
      <c r="D870" s="22" t="s">
        <v>868</v>
      </c>
      <c r="E870" s="71">
        <v>38889</v>
      </c>
      <c r="F870" s="71"/>
      <c r="G870" s="22" t="s">
        <v>868</v>
      </c>
      <c r="H870" s="22">
        <v>33.571617005625598</v>
      </c>
      <c r="I870" s="22">
        <v>-107.521346902923</v>
      </c>
      <c r="J870" s="22" t="s">
        <v>873</v>
      </c>
      <c r="K870" s="22" t="s">
        <v>880</v>
      </c>
      <c r="L870" s="22" t="s">
        <v>878</v>
      </c>
      <c r="M870" s="22" t="s">
        <v>845</v>
      </c>
      <c r="Q870" s="22" t="s">
        <v>819</v>
      </c>
      <c r="W870" s="34">
        <v>74.73</v>
      </c>
      <c r="X870" s="34">
        <v>0.20899999999999999</v>
      </c>
      <c r="Y870" s="34">
        <v>11.6</v>
      </c>
      <c r="Z870" s="34">
        <v>1.30471</v>
      </c>
      <c r="AA870" s="34">
        <v>8.8999999999999996E-2</v>
      </c>
      <c r="AB870" s="34">
        <v>0.15</v>
      </c>
      <c r="AC870" s="34">
        <v>0.11</v>
      </c>
      <c r="AD870" s="34">
        <v>4.01</v>
      </c>
      <c r="AE870" s="34">
        <v>4.8099999999999996</v>
      </c>
      <c r="AF870" s="34">
        <v>1.4E-2</v>
      </c>
      <c r="AG870" s="34">
        <v>0.73</v>
      </c>
      <c r="AJ870" s="34">
        <v>0.04</v>
      </c>
      <c r="AO870" s="34">
        <f t="shared" si="68"/>
        <v>97.796710000000019</v>
      </c>
      <c r="AR870" s="34">
        <v>1.45</v>
      </c>
      <c r="AY870" s="34">
        <v>19</v>
      </c>
      <c r="BE870" s="34">
        <v>1.7</v>
      </c>
      <c r="BG870" s="34" t="s">
        <v>824</v>
      </c>
      <c r="BH870" s="34">
        <v>24</v>
      </c>
      <c r="BO870" s="34">
        <v>38.5</v>
      </c>
      <c r="BP870" s="34" t="s">
        <v>824</v>
      </c>
      <c r="BQ870" s="34">
        <v>33</v>
      </c>
      <c r="BR870" s="34">
        <v>220</v>
      </c>
      <c r="BU870" s="34">
        <v>5</v>
      </c>
      <c r="BX870" s="34">
        <v>6</v>
      </c>
      <c r="CA870" s="34">
        <v>31</v>
      </c>
      <c r="CC870" s="34">
        <v>6</v>
      </c>
      <c r="CD870" s="34">
        <v>5</v>
      </c>
      <c r="CF870" s="34">
        <v>87</v>
      </c>
      <c r="CG870" s="34">
        <v>430</v>
      </c>
      <c r="CH870" s="34">
        <v>119</v>
      </c>
      <c r="CI870" s="34">
        <v>28</v>
      </c>
      <c r="CJ870" s="34">
        <v>80</v>
      </c>
      <c r="CL870" s="34">
        <v>42</v>
      </c>
      <c r="CW870" s="34">
        <f t="shared" si="67"/>
        <v>150</v>
      </c>
    </row>
    <row r="871" spans="1:101" x14ac:dyDescent="0.35">
      <c r="A871" s="22" t="s">
        <v>3656</v>
      </c>
      <c r="B871" s="22" t="s">
        <v>871</v>
      </c>
      <c r="C871" s="22" t="s">
        <v>2348</v>
      </c>
      <c r="D871" s="22" t="s">
        <v>868</v>
      </c>
      <c r="E871" s="71">
        <v>39192</v>
      </c>
      <c r="F871" s="71"/>
      <c r="G871" s="22" t="s">
        <v>868</v>
      </c>
      <c r="H871" s="22">
        <v>33.561971337664403</v>
      </c>
      <c r="I871" s="22">
        <v>-107.593650794678</v>
      </c>
      <c r="J871" s="22" t="s">
        <v>873</v>
      </c>
      <c r="K871" s="22" t="s">
        <v>880</v>
      </c>
      <c r="L871" s="22" t="s">
        <v>878</v>
      </c>
      <c r="M871" s="22" t="s">
        <v>842</v>
      </c>
      <c r="Q871" s="22" t="s">
        <v>869</v>
      </c>
      <c r="W871" s="34">
        <v>65.13</v>
      </c>
      <c r="X871" s="34">
        <v>0.71399999999999997</v>
      </c>
      <c r="Y871" s="34">
        <v>16.09</v>
      </c>
      <c r="Z871" s="34">
        <v>2.3664740000000002</v>
      </c>
      <c r="AA871" s="34">
        <v>2E-3</v>
      </c>
      <c r="AB871" s="34">
        <v>0.13</v>
      </c>
      <c r="AC871" s="34">
        <v>0.12</v>
      </c>
      <c r="AD871" s="34">
        <v>0.32</v>
      </c>
      <c r="AE871" s="34">
        <v>2.46</v>
      </c>
      <c r="AF871" s="34">
        <v>0.29299999999999998</v>
      </c>
      <c r="AG871" s="34">
        <v>9.69</v>
      </c>
      <c r="AJ871" s="34">
        <v>1.28</v>
      </c>
      <c r="AO871" s="34">
        <f t="shared" si="68"/>
        <v>98.595473999999982</v>
      </c>
      <c r="AR871" s="34">
        <v>2.63</v>
      </c>
      <c r="AY871" s="34">
        <v>1456</v>
      </c>
      <c r="AZ871" s="34">
        <v>1</v>
      </c>
      <c r="BA871" s="34">
        <v>2.2999999999999998</v>
      </c>
      <c r="BE871" s="34">
        <v>5.0999999999999996</v>
      </c>
      <c r="BF871" s="34">
        <v>0.7</v>
      </c>
      <c r="BG871" s="34">
        <v>7</v>
      </c>
      <c r="BH871" s="34">
        <v>16</v>
      </c>
      <c r="BO871" s="34">
        <v>11.7</v>
      </c>
      <c r="BP871" s="34" t="s">
        <v>824</v>
      </c>
      <c r="BQ871" s="34">
        <v>14</v>
      </c>
      <c r="BR871" s="34">
        <v>71</v>
      </c>
      <c r="BU871" s="34">
        <v>8</v>
      </c>
      <c r="BX871" s="34">
        <v>1308</v>
      </c>
      <c r="CA871" s="34">
        <v>11</v>
      </c>
      <c r="CC871" s="34">
        <v>5</v>
      </c>
      <c r="CD871" s="34">
        <v>68</v>
      </c>
      <c r="CF871" s="34">
        <v>25</v>
      </c>
      <c r="CG871" s="34">
        <v>256</v>
      </c>
      <c r="CH871" s="34">
        <v>12</v>
      </c>
      <c r="CI871" s="34">
        <v>39</v>
      </c>
      <c r="CJ871" s="34">
        <v>87</v>
      </c>
      <c r="CL871" s="34">
        <v>39</v>
      </c>
      <c r="CW871" s="34">
        <f t="shared" si="67"/>
        <v>165</v>
      </c>
    </row>
    <row r="872" spans="1:101" x14ac:dyDescent="0.35">
      <c r="A872" s="22" t="s">
        <v>3657</v>
      </c>
      <c r="B872" s="22" t="s">
        <v>871</v>
      </c>
      <c r="C872" s="22" t="s">
        <v>2348</v>
      </c>
      <c r="D872" s="22" t="s">
        <v>868</v>
      </c>
      <c r="E872" s="71">
        <v>39192</v>
      </c>
      <c r="F872" s="71"/>
      <c r="G872" s="22" t="s">
        <v>868</v>
      </c>
      <c r="H872" s="22">
        <v>33.561971337664403</v>
      </c>
      <c r="I872" s="22">
        <v>-107.593650794678</v>
      </c>
      <c r="J872" s="22" t="s">
        <v>873</v>
      </c>
      <c r="K872" s="22" t="s">
        <v>880</v>
      </c>
      <c r="L872" s="22" t="s">
        <v>878</v>
      </c>
      <c r="M872" s="22" t="s">
        <v>854</v>
      </c>
      <c r="Q872" s="22" t="s">
        <v>869</v>
      </c>
      <c r="W872" s="34">
        <v>63.53</v>
      </c>
      <c r="X872" s="34">
        <v>0.72099999999999997</v>
      </c>
      <c r="Y872" s="34">
        <v>18.100000000000001</v>
      </c>
      <c r="Z872" s="34">
        <v>3.383248</v>
      </c>
      <c r="AA872" s="34">
        <v>1.4E-2</v>
      </c>
      <c r="AB872" s="34">
        <v>0.78</v>
      </c>
      <c r="AC872" s="34">
        <v>0.05</v>
      </c>
      <c r="AD872" s="34">
        <v>0.97</v>
      </c>
      <c r="AE872" s="34">
        <v>3.24</v>
      </c>
      <c r="AF872" s="34">
        <v>0.193</v>
      </c>
      <c r="AG872" s="34">
        <v>7</v>
      </c>
      <c r="AJ872" s="34">
        <v>0.21</v>
      </c>
      <c r="AO872" s="34">
        <f t="shared" si="68"/>
        <v>98.191247999999973</v>
      </c>
      <c r="AR872" s="34">
        <v>3.76</v>
      </c>
      <c r="AY872" s="34">
        <v>485</v>
      </c>
      <c r="AZ872" s="34">
        <v>1.5</v>
      </c>
      <c r="BA872" s="34" t="s">
        <v>824</v>
      </c>
      <c r="BE872" s="34">
        <v>3.5</v>
      </c>
      <c r="BF872" s="34">
        <v>8.6999999999999993</v>
      </c>
      <c r="BG872" s="34">
        <v>7</v>
      </c>
      <c r="BH872" s="34">
        <v>17</v>
      </c>
      <c r="BO872" s="34">
        <v>11.4</v>
      </c>
      <c r="BP872" s="34">
        <v>1</v>
      </c>
      <c r="BQ872" s="34">
        <v>13</v>
      </c>
      <c r="BR872" s="34">
        <v>146</v>
      </c>
      <c r="BU872" s="34">
        <v>9</v>
      </c>
      <c r="BX872" s="34">
        <v>119</v>
      </c>
      <c r="CA872" s="34">
        <v>12</v>
      </c>
      <c r="CC872" s="34">
        <v>3</v>
      </c>
      <c r="CD872" s="34">
        <v>70</v>
      </c>
      <c r="CF872" s="34">
        <v>54</v>
      </c>
      <c r="CG872" s="34">
        <v>258</v>
      </c>
      <c r="CH872" s="34">
        <v>181</v>
      </c>
      <c r="CI872" s="34">
        <v>42</v>
      </c>
      <c r="CJ872" s="34">
        <v>89</v>
      </c>
      <c r="CL872" s="34">
        <v>41</v>
      </c>
      <c r="CW872" s="34">
        <f t="shared" si="67"/>
        <v>172</v>
      </c>
    </row>
    <row r="873" spans="1:101" x14ac:dyDescent="0.35">
      <c r="A873" s="22" t="s">
        <v>3658</v>
      </c>
      <c r="B873" s="22" t="s">
        <v>871</v>
      </c>
      <c r="C873" s="22" t="s">
        <v>2348</v>
      </c>
      <c r="D873" s="22" t="s">
        <v>868</v>
      </c>
      <c r="E873" s="71">
        <v>39192</v>
      </c>
      <c r="F873" s="71"/>
      <c r="G873" s="22" t="s">
        <v>868</v>
      </c>
      <c r="H873" s="22">
        <v>33.561971337664403</v>
      </c>
      <c r="I873" s="22">
        <v>-107.593650794678</v>
      </c>
      <c r="J873" s="22" t="s">
        <v>873</v>
      </c>
      <c r="K873" s="22" t="s">
        <v>880</v>
      </c>
      <c r="L873" s="22" t="s">
        <v>878</v>
      </c>
      <c r="M873" s="22" t="s">
        <v>855</v>
      </c>
      <c r="Q873" s="22" t="s">
        <v>869</v>
      </c>
      <c r="W873" s="34">
        <v>68.819999999999993</v>
      </c>
      <c r="X873" s="34">
        <v>0.47299999999999998</v>
      </c>
      <c r="Y873" s="34">
        <v>14.23</v>
      </c>
      <c r="Z873" s="34">
        <v>2.2854920000000001</v>
      </c>
      <c r="AA873" s="34">
        <v>0.115</v>
      </c>
      <c r="AB873" s="34">
        <v>0.28999999999999998</v>
      </c>
      <c r="AC873" s="34">
        <v>0.69</v>
      </c>
      <c r="AD873" s="34">
        <v>4.5199999999999996</v>
      </c>
      <c r="AE873" s="34">
        <v>5.59</v>
      </c>
      <c r="AF873" s="34">
        <v>9.7000000000000003E-2</v>
      </c>
      <c r="AG873" s="34">
        <v>0.91</v>
      </c>
      <c r="AJ873" s="34">
        <v>0.03</v>
      </c>
      <c r="AO873" s="34">
        <f t="shared" si="68"/>
        <v>98.050491999999991</v>
      </c>
      <c r="AR873" s="34">
        <v>2.54</v>
      </c>
      <c r="AY873" s="34">
        <v>1097</v>
      </c>
      <c r="BE873" s="34">
        <v>1.9</v>
      </c>
      <c r="BG873" s="34">
        <v>1</v>
      </c>
      <c r="BH873" s="34">
        <v>23</v>
      </c>
      <c r="BO873" s="34">
        <v>40.5</v>
      </c>
      <c r="BP873" s="34" t="s">
        <v>824</v>
      </c>
      <c r="BQ873" s="34">
        <v>33</v>
      </c>
      <c r="BR873" s="34">
        <v>200</v>
      </c>
      <c r="BU873" s="34">
        <v>8</v>
      </c>
      <c r="BX873" s="34">
        <v>27</v>
      </c>
      <c r="CA873" s="34">
        <v>27</v>
      </c>
      <c r="CC873" s="34">
        <v>6</v>
      </c>
      <c r="CD873" s="34">
        <v>3</v>
      </c>
      <c r="CF873" s="34">
        <v>75</v>
      </c>
      <c r="CG873" s="34">
        <v>820</v>
      </c>
      <c r="CH873" s="34">
        <v>126</v>
      </c>
      <c r="CI873" s="34">
        <v>77</v>
      </c>
      <c r="CJ873" s="34">
        <v>164</v>
      </c>
      <c r="CL873" s="34">
        <v>69</v>
      </c>
      <c r="CW873" s="34">
        <f t="shared" si="67"/>
        <v>310</v>
      </c>
    </row>
    <row r="874" spans="1:101" x14ac:dyDescent="0.35">
      <c r="A874" s="22" t="s">
        <v>3659</v>
      </c>
      <c r="B874" s="22" t="s">
        <v>871</v>
      </c>
      <c r="C874" s="22" t="s">
        <v>2348</v>
      </c>
      <c r="D874" s="22" t="s">
        <v>868</v>
      </c>
      <c r="E874" s="71">
        <v>39235</v>
      </c>
      <c r="F874" s="71"/>
      <c r="G874" s="22" t="s">
        <v>868</v>
      </c>
      <c r="H874" s="22">
        <v>33.593204314661001</v>
      </c>
      <c r="I874" s="22">
        <v>-107.535355449517</v>
      </c>
      <c r="J874" s="22" t="s">
        <v>873</v>
      </c>
      <c r="K874" s="22" t="s">
        <v>880</v>
      </c>
      <c r="L874" s="22" t="s">
        <v>878</v>
      </c>
      <c r="M874" s="22" t="s">
        <v>856</v>
      </c>
      <c r="Q874" s="22" t="s">
        <v>819</v>
      </c>
      <c r="W874" s="34">
        <v>77.400000000000006</v>
      </c>
      <c r="X874" s="34">
        <v>0.22800000000000001</v>
      </c>
      <c r="Y874" s="34">
        <v>10.19</v>
      </c>
      <c r="Z874" s="34">
        <v>1.16974</v>
      </c>
      <c r="AA874" s="34">
        <v>8.2000000000000003E-2</v>
      </c>
      <c r="AB874" s="34">
        <v>0.23</v>
      </c>
      <c r="AC874" s="34">
        <v>0.47</v>
      </c>
      <c r="AD874" s="34">
        <v>3.17</v>
      </c>
      <c r="AE874" s="34">
        <v>4.04</v>
      </c>
      <c r="AF874" s="34">
        <v>3.2000000000000001E-2</v>
      </c>
      <c r="AG874" s="34">
        <v>1.85</v>
      </c>
      <c r="AJ874" s="34" t="s">
        <v>824</v>
      </c>
      <c r="AO874" s="34">
        <f t="shared" si="68"/>
        <v>98.861739999999998</v>
      </c>
      <c r="AR874" s="34">
        <v>1.3</v>
      </c>
      <c r="AY874" s="34">
        <v>511</v>
      </c>
      <c r="BA874" s="34" t="s">
        <v>824</v>
      </c>
      <c r="BE874" s="34">
        <v>0.1</v>
      </c>
      <c r="BF874" s="34">
        <v>0.3</v>
      </c>
      <c r="BG874" s="34">
        <v>0</v>
      </c>
      <c r="BH874" s="34">
        <v>19</v>
      </c>
      <c r="BO874" s="34">
        <v>29.9</v>
      </c>
      <c r="BP874" s="34" t="s">
        <v>824</v>
      </c>
      <c r="BQ874" s="34">
        <v>15</v>
      </c>
      <c r="BR874" s="34">
        <v>146</v>
      </c>
      <c r="BU874" s="34">
        <v>5</v>
      </c>
      <c r="BX874" s="34">
        <v>82</v>
      </c>
      <c r="CA874" s="34">
        <v>22</v>
      </c>
      <c r="CC874" s="34">
        <v>7</v>
      </c>
      <c r="CD874" s="34">
        <v>8</v>
      </c>
      <c r="CF874" s="34">
        <v>71</v>
      </c>
      <c r="CG874" s="34">
        <v>421</v>
      </c>
      <c r="CH874" s="34">
        <v>85</v>
      </c>
      <c r="CI874" s="34">
        <v>51</v>
      </c>
      <c r="CJ874" s="34">
        <v>109</v>
      </c>
      <c r="CL874" s="34">
        <v>53</v>
      </c>
      <c r="CW874" s="34">
        <f t="shared" si="67"/>
        <v>213</v>
      </c>
    </row>
    <row r="875" spans="1:101" x14ac:dyDescent="0.35">
      <c r="A875" s="22" t="s">
        <v>3660</v>
      </c>
      <c r="B875" s="22" t="s">
        <v>871</v>
      </c>
      <c r="C875" s="22" t="s">
        <v>2348</v>
      </c>
      <c r="D875" s="22" t="s">
        <v>868</v>
      </c>
      <c r="E875" s="71">
        <v>39235</v>
      </c>
      <c r="F875" s="71"/>
      <c r="G875" s="22" t="s">
        <v>868</v>
      </c>
      <c r="H875" s="22">
        <v>33.567450373483901</v>
      </c>
      <c r="I875" s="22">
        <v>-107.549550691901</v>
      </c>
      <c r="J875" s="22" t="s">
        <v>873</v>
      </c>
      <c r="K875" s="22" t="s">
        <v>880</v>
      </c>
      <c r="L875" s="22" t="s">
        <v>878</v>
      </c>
      <c r="M875" s="22" t="s">
        <v>856</v>
      </c>
      <c r="Q875" s="22" t="s">
        <v>819</v>
      </c>
      <c r="W875" s="34">
        <v>58.63</v>
      </c>
      <c r="X875" s="34">
        <v>1.06</v>
      </c>
      <c r="Y875" s="34">
        <v>17.73</v>
      </c>
      <c r="Z875" s="34">
        <v>4.7779379999999998</v>
      </c>
      <c r="AA875" s="34">
        <v>7.1999999999999995E-2</v>
      </c>
      <c r="AB875" s="34">
        <v>1.85</v>
      </c>
      <c r="AC875" s="34">
        <v>5.76</v>
      </c>
      <c r="AD875" s="34">
        <v>4.1500000000000004</v>
      </c>
      <c r="AE875" s="34">
        <v>2.04</v>
      </c>
      <c r="AF875" s="34">
        <v>0.35699999999999998</v>
      </c>
      <c r="AG875" s="34">
        <v>2.11</v>
      </c>
      <c r="AJ875" s="34" t="s">
        <v>824</v>
      </c>
      <c r="AO875" s="34">
        <f t="shared" si="68"/>
        <v>98.536938000000021</v>
      </c>
      <c r="AR875" s="34">
        <v>5.31</v>
      </c>
      <c r="AY875" s="34">
        <v>971</v>
      </c>
      <c r="AZ875" s="34">
        <v>2.2999999999999998</v>
      </c>
      <c r="BA875" s="34" t="s">
        <v>824</v>
      </c>
      <c r="BE875" s="34">
        <v>52.1</v>
      </c>
      <c r="BF875" s="34">
        <v>5.3</v>
      </c>
      <c r="BG875" s="34">
        <v>34</v>
      </c>
      <c r="BH875" s="34">
        <v>21</v>
      </c>
      <c r="BO875" s="34">
        <v>12</v>
      </c>
      <c r="BP875" s="34">
        <v>26</v>
      </c>
      <c r="BQ875" s="34">
        <v>29</v>
      </c>
      <c r="BR875" s="34">
        <v>65</v>
      </c>
      <c r="BU875" s="34">
        <v>13</v>
      </c>
      <c r="BX875" s="34">
        <v>864</v>
      </c>
      <c r="CA875" s="34">
        <v>2</v>
      </c>
      <c r="CC875" s="34">
        <v>2</v>
      </c>
      <c r="CD875" s="34">
        <v>116</v>
      </c>
      <c r="CF875" s="34">
        <v>21</v>
      </c>
      <c r="CG875" s="34">
        <v>234</v>
      </c>
      <c r="CH875" s="34">
        <v>101</v>
      </c>
      <c r="CI875" s="34">
        <v>40</v>
      </c>
      <c r="CJ875" s="34">
        <v>82</v>
      </c>
      <c r="CL875" s="34">
        <v>36</v>
      </c>
      <c r="CW875" s="34">
        <f t="shared" si="67"/>
        <v>158</v>
      </c>
    </row>
    <row r="876" spans="1:101" x14ac:dyDescent="0.35">
      <c r="A876" s="22" t="s">
        <v>3661</v>
      </c>
      <c r="B876" s="22" t="s">
        <v>871</v>
      </c>
      <c r="C876" s="22" t="s">
        <v>2348</v>
      </c>
      <c r="D876" s="22" t="s">
        <v>868</v>
      </c>
      <c r="E876" s="71">
        <v>39235</v>
      </c>
      <c r="F876" s="71"/>
      <c r="G876" s="22" t="s">
        <v>868</v>
      </c>
      <c r="H876" s="22">
        <v>33.568185136553303</v>
      </c>
      <c r="I876" s="22">
        <v>-107.55152166949399</v>
      </c>
      <c r="J876" s="22" t="s">
        <v>873</v>
      </c>
      <c r="K876" s="22" t="s">
        <v>880</v>
      </c>
      <c r="L876" s="22" t="s">
        <v>878</v>
      </c>
      <c r="M876" s="22" t="s">
        <v>857</v>
      </c>
      <c r="Q876" s="22" t="s">
        <v>819</v>
      </c>
      <c r="W876" s="34">
        <v>73.69</v>
      </c>
      <c r="X876" s="34">
        <v>0.17899999999999999</v>
      </c>
      <c r="Y876" s="34">
        <v>12.68</v>
      </c>
      <c r="Z876" s="34">
        <v>0.80082200000000003</v>
      </c>
      <c r="AA876" s="34">
        <v>4.5999999999999999E-2</v>
      </c>
      <c r="AB876" s="34">
        <v>0.42</v>
      </c>
      <c r="AC876" s="34">
        <v>0.59</v>
      </c>
      <c r="AD876" s="34">
        <v>2.56</v>
      </c>
      <c r="AE876" s="34">
        <v>5.45</v>
      </c>
      <c r="AF876" s="34">
        <v>2.4E-2</v>
      </c>
      <c r="AG876" s="34">
        <v>2.15</v>
      </c>
      <c r="AJ876" s="34">
        <v>0.02</v>
      </c>
      <c r="AO876" s="34">
        <f t="shared" si="68"/>
        <v>98.609822000000023</v>
      </c>
      <c r="AR876" s="34">
        <v>0.89</v>
      </c>
      <c r="AY876" s="34">
        <v>171</v>
      </c>
      <c r="BA876" s="34" t="s">
        <v>824</v>
      </c>
      <c r="BE876" s="34">
        <v>0.9</v>
      </c>
      <c r="BF876" s="34">
        <v>0.1</v>
      </c>
      <c r="BG876" s="34">
        <v>2</v>
      </c>
      <c r="BH876" s="34">
        <v>17</v>
      </c>
      <c r="BO876" s="34">
        <v>24</v>
      </c>
      <c r="BP876" s="34" t="s">
        <v>824</v>
      </c>
      <c r="BQ876" s="34">
        <v>96</v>
      </c>
      <c r="BR876" s="34">
        <v>134</v>
      </c>
      <c r="BU876" s="34">
        <v>2</v>
      </c>
      <c r="BX876" s="34">
        <v>36</v>
      </c>
      <c r="CA876" s="34">
        <v>16</v>
      </c>
      <c r="CC876" s="34">
        <v>4</v>
      </c>
      <c r="CD876" s="34">
        <v>10</v>
      </c>
      <c r="CF876" s="34">
        <v>36</v>
      </c>
      <c r="CG876" s="34">
        <v>156</v>
      </c>
      <c r="CH876" s="34">
        <v>40</v>
      </c>
      <c r="CI876" s="34">
        <v>45</v>
      </c>
      <c r="CJ876" s="34">
        <v>100</v>
      </c>
      <c r="CL876" s="34">
        <v>37</v>
      </c>
      <c r="CW876" s="34">
        <f t="shared" si="67"/>
        <v>182</v>
      </c>
    </row>
    <row r="877" spans="1:101" x14ac:dyDescent="0.35">
      <c r="A877" s="22" t="s">
        <v>3662</v>
      </c>
      <c r="B877" s="22" t="s">
        <v>871</v>
      </c>
      <c r="C877" s="22" t="s">
        <v>2348</v>
      </c>
      <c r="D877" s="22" t="s">
        <v>868</v>
      </c>
      <c r="E877" s="71">
        <v>39237</v>
      </c>
      <c r="F877" s="71"/>
      <c r="G877" s="22" t="s">
        <v>868</v>
      </c>
      <c r="H877" s="22">
        <v>33.555126192288199</v>
      </c>
      <c r="I877" s="22">
        <v>-107.55430333919701</v>
      </c>
      <c r="J877" s="22" t="s">
        <v>873</v>
      </c>
      <c r="K877" s="22" t="s">
        <v>880</v>
      </c>
      <c r="L877" s="22" t="s">
        <v>878</v>
      </c>
      <c r="M877" s="22" t="s">
        <v>858</v>
      </c>
      <c r="Q877" s="22" t="s">
        <v>869</v>
      </c>
      <c r="W877" s="34">
        <v>72.180000000000007</v>
      </c>
      <c r="X877" s="34">
        <v>0.441</v>
      </c>
      <c r="Y877" s="34">
        <v>12.3</v>
      </c>
      <c r="Z877" s="34">
        <v>2.3934680000000004</v>
      </c>
      <c r="AA877" s="34">
        <v>7.1999999999999995E-2</v>
      </c>
      <c r="AB877" s="34">
        <v>0.54</v>
      </c>
      <c r="AC877" s="34">
        <v>0.87</v>
      </c>
      <c r="AD877" s="34">
        <v>3.16</v>
      </c>
      <c r="AE877" s="34">
        <v>4.45</v>
      </c>
      <c r="AF877" s="34">
        <v>9.2999999999999999E-2</v>
      </c>
      <c r="AG877" s="34">
        <v>1.81</v>
      </c>
      <c r="AJ877" s="34" t="s">
        <v>824</v>
      </c>
      <c r="AO877" s="34">
        <f t="shared" si="68"/>
        <v>98.309468000000024</v>
      </c>
      <c r="AR877" s="34">
        <v>2.66</v>
      </c>
      <c r="AY877" s="34">
        <v>465</v>
      </c>
      <c r="BA877" s="34" t="s">
        <v>824</v>
      </c>
      <c r="BE877" s="34">
        <v>6</v>
      </c>
      <c r="BF877" s="34">
        <v>1.9</v>
      </c>
      <c r="BG877" s="34">
        <v>2</v>
      </c>
      <c r="BH877" s="34">
        <v>18</v>
      </c>
      <c r="BO877" s="34">
        <v>26.4</v>
      </c>
      <c r="BP877" s="34" t="s">
        <v>824</v>
      </c>
      <c r="BQ877" s="34">
        <v>18</v>
      </c>
      <c r="BR877" s="34">
        <v>177</v>
      </c>
      <c r="BU877" s="34">
        <v>5</v>
      </c>
      <c r="BX877" s="34">
        <v>127</v>
      </c>
      <c r="CA877" s="34">
        <v>19</v>
      </c>
      <c r="CC877" s="34">
        <v>5</v>
      </c>
      <c r="CD877" s="34">
        <v>39</v>
      </c>
      <c r="CF877" s="34">
        <v>53</v>
      </c>
      <c r="CG877" s="34">
        <v>335</v>
      </c>
      <c r="CH877" s="34">
        <v>71</v>
      </c>
      <c r="CI877" s="34">
        <v>41</v>
      </c>
      <c r="CJ877" s="34">
        <v>86</v>
      </c>
      <c r="CL877" s="34">
        <v>41</v>
      </c>
      <c r="CW877" s="34">
        <f t="shared" si="67"/>
        <v>168</v>
      </c>
    </row>
    <row r="878" spans="1:101" x14ac:dyDescent="0.35">
      <c r="A878" s="22" t="s">
        <v>3663</v>
      </c>
      <c r="B878" s="22" t="s">
        <v>871</v>
      </c>
      <c r="C878" s="22" t="s">
        <v>2348</v>
      </c>
      <c r="D878" s="22" t="s">
        <v>868</v>
      </c>
      <c r="E878" s="71">
        <v>39237</v>
      </c>
      <c r="F878" s="71"/>
      <c r="G878" s="22" t="s">
        <v>868</v>
      </c>
      <c r="H878" s="22">
        <v>33.555126192288199</v>
      </c>
      <c r="I878" s="22">
        <v>-107.55430333919701</v>
      </c>
      <c r="J878" s="22" t="s">
        <v>873</v>
      </c>
      <c r="K878" s="22" t="s">
        <v>880</v>
      </c>
      <c r="L878" s="22" t="s">
        <v>878</v>
      </c>
      <c r="M878" s="22" t="s">
        <v>859</v>
      </c>
      <c r="Q878" s="22" t="s">
        <v>869</v>
      </c>
      <c r="W878" s="34">
        <v>69.849999999999994</v>
      </c>
      <c r="X878" s="34">
        <v>0.63100000000000001</v>
      </c>
      <c r="Y878" s="34">
        <v>12.95</v>
      </c>
      <c r="Z878" s="34">
        <v>2.8613640000000005</v>
      </c>
      <c r="AA878" s="34">
        <v>6.9000000000000006E-2</v>
      </c>
      <c r="AB878" s="34">
        <v>1</v>
      </c>
      <c r="AC878" s="34">
        <v>1.42</v>
      </c>
      <c r="AD878" s="34">
        <v>2.4300000000000002</v>
      </c>
      <c r="AE878" s="34">
        <v>3.51</v>
      </c>
      <c r="AF878" s="34">
        <v>0.123</v>
      </c>
      <c r="AG878" s="34">
        <v>4.2699999999999996</v>
      </c>
      <c r="AJ878" s="34" t="s">
        <v>824</v>
      </c>
      <c r="AO878" s="34">
        <f t="shared" si="68"/>
        <v>99.114364000000009</v>
      </c>
      <c r="AR878" s="34">
        <v>3.18</v>
      </c>
      <c r="AY878" s="34">
        <v>624</v>
      </c>
      <c r="BA878" s="34" t="s">
        <v>824</v>
      </c>
      <c r="BE878" s="34">
        <v>21.7</v>
      </c>
      <c r="BF878" s="34">
        <v>5.7</v>
      </c>
      <c r="BG878" s="34">
        <v>12</v>
      </c>
      <c r="BH878" s="34">
        <v>16</v>
      </c>
      <c r="BO878" s="34">
        <v>20.2</v>
      </c>
      <c r="BP878" s="34">
        <v>8</v>
      </c>
      <c r="BQ878" s="34">
        <v>19</v>
      </c>
      <c r="BR878" s="34">
        <v>146</v>
      </c>
      <c r="BU878" s="34">
        <v>7</v>
      </c>
      <c r="BX878" s="34">
        <v>290</v>
      </c>
      <c r="CA878" s="34">
        <v>12</v>
      </c>
      <c r="CC878" s="34">
        <v>3</v>
      </c>
      <c r="CD878" s="34">
        <v>58</v>
      </c>
      <c r="CF878" s="34">
        <v>40</v>
      </c>
      <c r="CG878" s="34">
        <v>294</v>
      </c>
      <c r="CH878" s="34">
        <v>61</v>
      </c>
      <c r="CI878" s="34">
        <v>40</v>
      </c>
      <c r="CJ878" s="34">
        <v>77</v>
      </c>
      <c r="CL878" s="34">
        <v>35</v>
      </c>
      <c r="CW878" s="34">
        <f t="shared" si="67"/>
        <v>152</v>
      </c>
    </row>
    <row r="879" spans="1:101" x14ac:dyDescent="0.35">
      <c r="A879" s="22" t="s">
        <v>3664</v>
      </c>
      <c r="B879" s="22" t="s">
        <v>871</v>
      </c>
      <c r="C879" s="22" t="s">
        <v>2348</v>
      </c>
      <c r="D879" s="22" t="s">
        <v>868</v>
      </c>
      <c r="E879" s="71">
        <v>39237</v>
      </c>
      <c r="F879" s="71"/>
      <c r="G879" s="22" t="s">
        <v>868</v>
      </c>
      <c r="H879" s="22">
        <v>33.548129303146503</v>
      </c>
      <c r="I879" s="22">
        <v>-107.551254701185</v>
      </c>
      <c r="J879" s="22" t="s">
        <v>873</v>
      </c>
      <c r="K879" s="22" t="s">
        <v>880</v>
      </c>
      <c r="L879" s="22" t="s">
        <v>878</v>
      </c>
      <c r="M879" s="22" t="s">
        <v>860</v>
      </c>
      <c r="Q879" s="22" t="s">
        <v>869</v>
      </c>
      <c r="W879" s="34">
        <v>69.94</v>
      </c>
      <c r="X879" s="34">
        <v>0.56399999999999995</v>
      </c>
      <c r="Y879" s="34">
        <v>12.6</v>
      </c>
      <c r="Z879" s="34">
        <v>2.5554320000000001</v>
      </c>
      <c r="AA879" s="34">
        <v>7.8E-2</v>
      </c>
      <c r="AB879" s="34">
        <v>0.81</v>
      </c>
      <c r="AC879" s="34">
        <v>1.74</v>
      </c>
      <c r="AD879" s="34">
        <v>2.5499999999999998</v>
      </c>
      <c r="AE879" s="34">
        <v>3.9</v>
      </c>
      <c r="AF879" s="34">
        <v>9.5000000000000001E-2</v>
      </c>
      <c r="AG879" s="34">
        <v>3.9</v>
      </c>
      <c r="AJ879" s="34">
        <v>0.02</v>
      </c>
      <c r="AO879" s="34">
        <f t="shared" si="68"/>
        <v>98.752431999999985</v>
      </c>
      <c r="AR879" s="34">
        <v>2.84</v>
      </c>
      <c r="AY879" s="34">
        <v>569</v>
      </c>
      <c r="BA879" s="34" t="s">
        <v>824</v>
      </c>
      <c r="BE879" s="34">
        <v>22.7</v>
      </c>
      <c r="BF879" s="34">
        <v>3.9</v>
      </c>
      <c r="BG879" s="34">
        <v>8</v>
      </c>
      <c r="BH879" s="34">
        <v>16</v>
      </c>
      <c r="BO879" s="34">
        <v>22.9</v>
      </c>
      <c r="BP879" s="34">
        <v>5</v>
      </c>
      <c r="BQ879" s="34">
        <v>19</v>
      </c>
      <c r="BR879" s="34">
        <v>152</v>
      </c>
      <c r="BU879" s="34">
        <v>6</v>
      </c>
      <c r="BX879" s="34">
        <v>243</v>
      </c>
      <c r="CA879" s="34">
        <v>15</v>
      </c>
      <c r="CC879" s="34">
        <v>3</v>
      </c>
      <c r="CD879" s="34">
        <v>49</v>
      </c>
      <c r="CF879" s="34">
        <v>43</v>
      </c>
      <c r="CG879" s="34">
        <v>351</v>
      </c>
      <c r="CH879" s="34">
        <v>61</v>
      </c>
      <c r="CI879" s="34">
        <v>38</v>
      </c>
      <c r="CJ879" s="34">
        <v>84</v>
      </c>
      <c r="CL879" s="34">
        <v>38</v>
      </c>
      <c r="CW879" s="34">
        <f t="shared" si="67"/>
        <v>160</v>
      </c>
    </row>
    <row r="880" spans="1:101" x14ac:dyDescent="0.35">
      <c r="A880" s="22" t="s">
        <v>3665</v>
      </c>
      <c r="B880" s="22" t="s">
        <v>871</v>
      </c>
      <c r="C880" s="22" t="s">
        <v>2348</v>
      </c>
      <c r="D880" s="22" t="s">
        <v>868</v>
      </c>
      <c r="E880" s="71">
        <v>39251</v>
      </c>
      <c r="F880" s="71"/>
      <c r="G880" s="22" t="s">
        <v>868</v>
      </c>
      <c r="H880" s="22">
        <v>33.421183018604196</v>
      </c>
      <c r="I880" s="22">
        <v>-107.353651823698</v>
      </c>
      <c r="J880" s="22" t="s">
        <v>873</v>
      </c>
      <c r="K880" s="22" t="s">
        <v>880</v>
      </c>
      <c r="L880" s="22" t="s">
        <v>878</v>
      </c>
      <c r="M880" s="22" t="s">
        <v>825</v>
      </c>
      <c r="Q880" s="22" t="s">
        <v>819</v>
      </c>
      <c r="W880" s="34">
        <v>66.180000000000007</v>
      </c>
      <c r="X880" s="34">
        <v>0.439</v>
      </c>
      <c r="Y880" s="34">
        <v>15.4</v>
      </c>
      <c r="Z880" s="34">
        <v>2.7083979999999999</v>
      </c>
      <c r="AA880" s="34">
        <v>6.5000000000000002E-2</v>
      </c>
      <c r="AB880" s="34">
        <v>1.76</v>
      </c>
      <c r="AC880" s="34">
        <v>2.2200000000000002</v>
      </c>
      <c r="AD880" s="34">
        <v>4.3899999999999997</v>
      </c>
      <c r="AE880" s="34">
        <v>3.15</v>
      </c>
      <c r="AF880" s="34">
        <v>0.17399999999999999</v>
      </c>
      <c r="AG880" s="34">
        <v>2.6</v>
      </c>
      <c r="AJ880" s="34" t="s">
        <v>824</v>
      </c>
      <c r="AO880" s="34">
        <f t="shared" si="68"/>
        <v>99.086398000000017</v>
      </c>
      <c r="AR880" s="34">
        <v>3.01</v>
      </c>
      <c r="AY880" s="34">
        <v>1325</v>
      </c>
      <c r="BA880" s="34">
        <v>0.5</v>
      </c>
      <c r="BE880" s="34">
        <v>22.1</v>
      </c>
      <c r="BF880" s="34">
        <v>0.2</v>
      </c>
      <c r="BG880" s="34">
        <v>7</v>
      </c>
      <c r="BH880" s="34">
        <v>19</v>
      </c>
      <c r="BO880" s="34">
        <v>6.3</v>
      </c>
      <c r="BP880" s="34">
        <v>13</v>
      </c>
      <c r="BQ880" s="34">
        <v>15</v>
      </c>
      <c r="BR880" s="34">
        <v>73</v>
      </c>
      <c r="BU880" s="34">
        <v>5</v>
      </c>
      <c r="BX880" s="34">
        <v>762</v>
      </c>
      <c r="CA880" s="34">
        <v>4</v>
      </c>
      <c r="CC880" s="34">
        <v>1</v>
      </c>
      <c r="CD880" s="34">
        <v>54</v>
      </c>
      <c r="CF880" s="34">
        <v>21</v>
      </c>
      <c r="CG880" s="34">
        <v>156</v>
      </c>
      <c r="CH880" s="34">
        <v>53</v>
      </c>
      <c r="CI880" s="34">
        <v>31</v>
      </c>
      <c r="CJ880" s="34">
        <v>49</v>
      </c>
      <c r="CL880" s="34">
        <v>23</v>
      </c>
      <c r="CW880" s="34">
        <f t="shared" si="67"/>
        <v>103</v>
      </c>
    </row>
    <row r="881" spans="1:101" x14ac:dyDescent="0.35">
      <c r="A881" s="22" t="s">
        <v>3666</v>
      </c>
      <c r="B881" s="22" t="s">
        <v>871</v>
      </c>
      <c r="C881" s="22" t="s">
        <v>2348</v>
      </c>
      <c r="D881" s="22" t="s">
        <v>868</v>
      </c>
      <c r="E881" s="71">
        <v>39253</v>
      </c>
      <c r="F881" s="71"/>
      <c r="G881" s="22" t="s">
        <v>868</v>
      </c>
      <c r="H881" s="22">
        <v>33.576688993923597</v>
      </c>
      <c r="I881" s="22">
        <v>-107.55450785428199</v>
      </c>
      <c r="J881" s="22" t="s">
        <v>873</v>
      </c>
      <c r="K881" s="22" t="s">
        <v>880</v>
      </c>
      <c r="L881" s="22" t="s">
        <v>878</v>
      </c>
      <c r="M881" s="22" t="s">
        <v>834</v>
      </c>
      <c r="Q881" s="22" t="s">
        <v>819</v>
      </c>
      <c r="W881" s="34">
        <v>70.150000000000006</v>
      </c>
      <c r="X881" s="34">
        <v>0.48899999999999999</v>
      </c>
      <c r="Y881" s="34">
        <v>14.09</v>
      </c>
      <c r="Z881" s="34">
        <v>2.267496</v>
      </c>
      <c r="AA881" s="34">
        <v>0.111</v>
      </c>
      <c r="AB881" s="34">
        <v>0.41</v>
      </c>
      <c r="AC881" s="34">
        <v>0.91</v>
      </c>
      <c r="AD881" s="34">
        <v>4.46</v>
      </c>
      <c r="AE881" s="34">
        <v>5.49</v>
      </c>
      <c r="AF881" s="34">
        <v>0.11700000000000001</v>
      </c>
      <c r="AG881" s="34">
        <v>0.33</v>
      </c>
      <c r="AJ881" s="34" t="s">
        <v>824</v>
      </c>
      <c r="AO881" s="34">
        <f t="shared" ref="AO881:AO886" si="69">SUM(W881:AN881)</f>
        <v>98.824495999999996</v>
      </c>
      <c r="AR881" s="34">
        <v>2.52</v>
      </c>
      <c r="AY881" s="34">
        <v>1403</v>
      </c>
      <c r="BA881" s="34" t="s">
        <v>824</v>
      </c>
      <c r="BE881" s="34">
        <v>1.3</v>
      </c>
      <c r="BF881" s="34">
        <v>4.8</v>
      </c>
      <c r="BG881" s="34">
        <v>0</v>
      </c>
      <c r="BH881" s="34">
        <v>20</v>
      </c>
      <c r="BO881" s="34">
        <v>40.299999999999997</v>
      </c>
      <c r="BP881" s="34" t="s">
        <v>824</v>
      </c>
      <c r="BQ881" s="34">
        <v>32</v>
      </c>
      <c r="BR881" s="34">
        <v>193</v>
      </c>
      <c r="BU881" s="34">
        <v>8</v>
      </c>
      <c r="BX881" s="34">
        <v>34</v>
      </c>
      <c r="CA881" s="34">
        <v>24</v>
      </c>
      <c r="CC881" s="34">
        <v>7</v>
      </c>
      <c r="CD881" s="34">
        <v>4</v>
      </c>
      <c r="CF881" s="34">
        <v>80</v>
      </c>
      <c r="CG881" s="34">
        <v>833</v>
      </c>
      <c r="CH881" s="34">
        <v>108</v>
      </c>
      <c r="CI881" s="34">
        <v>78</v>
      </c>
      <c r="CJ881" s="34">
        <v>152</v>
      </c>
      <c r="CL881" s="34">
        <v>70</v>
      </c>
      <c r="CW881" s="34">
        <f>SUM(CI881:CV881)</f>
        <v>300</v>
      </c>
    </row>
    <row r="882" spans="1:101" x14ac:dyDescent="0.35">
      <c r="A882" s="22" t="s">
        <v>3667</v>
      </c>
      <c r="B882" s="22" t="s">
        <v>871</v>
      </c>
      <c r="C882" s="22" t="s">
        <v>2348</v>
      </c>
      <c r="D882" s="22" t="s">
        <v>868</v>
      </c>
      <c r="E882" s="71">
        <v>39254</v>
      </c>
      <c r="F882" s="71"/>
      <c r="G882" s="22" t="s">
        <v>868</v>
      </c>
      <c r="H882" s="22">
        <v>33.588183414943998</v>
      </c>
      <c r="I882" s="22">
        <v>-107.56502673120301</v>
      </c>
      <c r="J882" s="22" t="s">
        <v>873</v>
      </c>
      <c r="K882" s="22" t="s">
        <v>880</v>
      </c>
      <c r="L882" s="22" t="s">
        <v>878</v>
      </c>
      <c r="M882" s="22" t="s">
        <v>861</v>
      </c>
      <c r="Q882" s="22" t="s">
        <v>819</v>
      </c>
      <c r="W882" s="34">
        <v>75.319999999999993</v>
      </c>
      <c r="X882" s="34">
        <v>0.34300000000000003</v>
      </c>
      <c r="Y882" s="34">
        <v>11.82</v>
      </c>
      <c r="Z882" s="34">
        <v>1.403688</v>
      </c>
      <c r="AA882" s="34">
        <v>3.2000000000000001E-2</v>
      </c>
      <c r="AB882" s="34">
        <v>0.13</v>
      </c>
      <c r="AC882" s="34">
        <v>0.11</v>
      </c>
      <c r="AD882" s="34">
        <v>2.25</v>
      </c>
      <c r="AE882" s="34">
        <v>6.57</v>
      </c>
      <c r="AF882" s="34">
        <v>5.1999999999999998E-2</v>
      </c>
      <c r="AG882" s="34">
        <v>0.74</v>
      </c>
      <c r="AJ882" s="34">
        <v>0.01</v>
      </c>
      <c r="AO882" s="34">
        <f t="shared" si="69"/>
        <v>98.780688000000012</v>
      </c>
      <c r="AR882" s="34">
        <v>1.56</v>
      </c>
      <c r="AY882" s="34">
        <v>147</v>
      </c>
      <c r="AZ882" s="34">
        <v>1.5</v>
      </c>
      <c r="BA882" s="34" t="s">
        <v>824</v>
      </c>
      <c r="BE882" s="34">
        <v>4.0999999999999996</v>
      </c>
      <c r="BF882" s="34">
        <v>3.1</v>
      </c>
      <c r="BG882" s="34">
        <v>1</v>
      </c>
      <c r="BH882" s="34">
        <v>15</v>
      </c>
      <c r="BO882" s="34">
        <v>23.4</v>
      </c>
      <c r="BP882" s="34" t="s">
        <v>824</v>
      </c>
      <c r="BQ882" s="34">
        <v>31</v>
      </c>
      <c r="BR882" s="34">
        <v>241</v>
      </c>
      <c r="BU882" s="34">
        <v>5</v>
      </c>
      <c r="BX882" s="34">
        <v>33</v>
      </c>
      <c r="CA882" s="34">
        <v>18</v>
      </c>
      <c r="CC882" s="34">
        <v>5</v>
      </c>
      <c r="CD882" s="34">
        <v>10</v>
      </c>
      <c r="CF882" s="34">
        <v>38</v>
      </c>
      <c r="CG882" s="34">
        <v>410</v>
      </c>
      <c r="CH882" s="34">
        <v>59</v>
      </c>
      <c r="CI882" s="34">
        <v>34</v>
      </c>
      <c r="CJ882" s="34">
        <v>103</v>
      </c>
      <c r="CL882" s="34">
        <v>34</v>
      </c>
      <c r="CW882" s="34">
        <f>SUM(CI882:CV882)</f>
        <v>171</v>
      </c>
    </row>
    <row r="883" spans="1:101" x14ac:dyDescent="0.35">
      <c r="A883" s="22" t="s">
        <v>3668</v>
      </c>
      <c r="B883" s="22" t="s">
        <v>871</v>
      </c>
      <c r="C883" s="22" t="s">
        <v>2348</v>
      </c>
      <c r="D883" s="22" t="s">
        <v>868</v>
      </c>
      <c r="E883" s="71">
        <v>39368</v>
      </c>
      <c r="F883" s="71"/>
      <c r="G883" s="22" t="s">
        <v>868</v>
      </c>
      <c r="H883" s="22">
        <v>33.541465683643501</v>
      </c>
      <c r="I883" s="22">
        <v>-107.55084344543</v>
      </c>
      <c r="J883" s="22" t="s">
        <v>873</v>
      </c>
      <c r="K883" s="22" t="s">
        <v>880</v>
      </c>
      <c r="L883" s="22" t="s">
        <v>878</v>
      </c>
      <c r="M883" s="22" t="s">
        <v>862</v>
      </c>
      <c r="Q883" s="22" t="s">
        <v>819</v>
      </c>
      <c r="W883" s="34">
        <v>56.77</v>
      </c>
      <c r="X883" s="34">
        <v>0.61599999999999999</v>
      </c>
      <c r="Y883" s="34">
        <v>13.4</v>
      </c>
      <c r="Z883" s="34">
        <v>3.5992000000000002</v>
      </c>
      <c r="AA883" s="34">
        <v>0.09</v>
      </c>
      <c r="AB883" s="34">
        <v>2.1</v>
      </c>
      <c r="AC883" s="34">
        <v>4.05</v>
      </c>
      <c r="AD883" s="34">
        <v>1.31</v>
      </c>
      <c r="AE883" s="34">
        <v>2.85</v>
      </c>
      <c r="AF883" s="34">
        <v>0.19500000000000001</v>
      </c>
      <c r="AG883" s="34">
        <v>11.33</v>
      </c>
      <c r="AJ883" s="34">
        <v>1.02</v>
      </c>
      <c r="AO883" s="34">
        <f t="shared" si="69"/>
        <v>97.330199999999977</v>
      </c>
      <c r="AR883" s="34">
        <v>4</v>
      </c>
      <c r="AY883" s="34">
        <v>829</v>
      </c>
      <c r="BA883" s="34" t="s">
        <v>824</v>
      </c>
      <c r="BE883" s="34">
        <v>3</v>
      </c>
      <c r="BF883" s="34">
        <v>7.9</v>
      </c>
      <c r="BG883" s="34">
        <v>12</v>
      </c>
      <c r="BH883" s="34">
        <v>15</v>
      </c>
      <c r="BO883" s="34">
        <v>10</v>
      </c>
      <c r="BP883" s="34" t="s">
        <v>824</v>
      </c>
      <c r="BQ883" s="34">
        <v>105</v>
      </c>
      <c r="BR883" s="34">
        <v>110</v>
      </c>
      <c r="BU883" s="34">
        <v>8</v>
      </c>
      <c r="BX883" s="34">
        <v>302</v>
      </c>
      <c r="CA883" s="34">
        <v>10</v>
      </c>
      <c r="CC883" s="34">
        <v>7</v>
      </c>
      <c r="CD883" s="34">
        <v>65</v>
      </c>
      <c r="CF883" s="34">
        <v>28</v>
      </c>
      <c r="CG883" s="34">
        <v>230</v>
      </c>
      <c r="CH883" s="34">
        <v>70</v>
      </c>
      <c r="CI883" s="34">
        <v>29</v>
      </c>
      <c r="CJ883" s="34">
        <v>66</v>
      </c>
      <c r="CL883" s="34">
        <v>25</v>
      </c>
      <c r="CW883" s="34">
        <f>SUM(CI883:CV883)</f>
        <v>120</v>
      </c>
    </row>
    <row r="884" spans="1:101" x14ac:dyDescent="0.35">
      <c r="A884" s="22" t="s">
        <v>863</v>
      </c>
      <c r="B884" s="22" t="s">
        <v>871</v>
      </c>
      <c r="C884" s="22" t="s">
        <v>2348</v>
      </c>
      <c r="D884" s="22" t="s">
        <v>868</v>
      </c>
      <c r="E884" s="71"/>
      <c r="F884" s="71"/>
      <c r="G884" s="22" t="s">
        <v>868</v>
      </c>
      <c r="H884" s="22">
        <v>33.333324689775402</v>
      </c>
      <c r="I884" s="22">
        <v>-107.576388619835</v>
      </c>
      <c r="J884" s="22" t="s">
        <v>873</v>
      </c>
      <c r="K884" s="22" t="s">
        <v>880</v>
      </c>
      <c r="L884" s="22" t="s">
        <v>878</v>
      </c>
      <c r="M884" s="22" t="s">
        <v>864</v>
      </c>
      <c r="Q884" s="22" t="s">
        <v>819</v>
      </c>
      <c r="W884" s="34">
        <v>63.87</v>
      </c>
      <c r="X884" s="34">
        <v>0.56000000000000005</v>
      </c>
      <c r="Y884" s="34">
        <v>16.62</v>
      </c>
      <c r="Z884" s="34">
        <v>3.3022659999999999</v>
      </c>
      <c r="AA884" s="34">
        <v>7.0000000000000007E-2</v>
      </c>
      <c r="AB884" s="34">
        <v>2.21</v>
      </c>
      <c r="AC884" s="34">
        <v>3.34</v>
      </c>
      <c r="AD884" s="34">
        <v>5.33</v>
      </c>
      <c r="AE884" s="34">
        <v>2.94</v>
      </c>
      <c r="AF884" s="34">
        <v>0.22</v>
      </c>
      <c r="AG884" s="34">
        <v>0.62</v>
      </c>
      <c r="AO884" s="34">
        <f t="shared" si="69"/>
        <v>99.08226599999999</v>
      </c>
      <c r="AR884" s="34">
        <v>3.67</v>
      </c>
      <c r="AY884" s="34">
        <v>1311</v>
      </c>
      <c r="BE884" s="34">
        <v>49</v>
      </c>
      <c r="BH884" s="34">
        <v>20</v>
      </c>
      <c r="BO884" s="34">
        <v>5</v>
      </c>
      <c r="BP884" s="34">
        <v>56</v>
      </c>
      <c r="BQ884" s="34">
        <v>126</v>
      </c>
      <c r="BR884" s="34">
        <v>73</v>
      </c>
      <c r="BX884" s="34">
        <v>899</v>
      </c>
      <c r="CA884" s="34">
        <v>5</v>
      </c>
      <c r="CC884" s="34">
        <v>1</v>
      </c>
      <c r="CD884" s="34">
        <v>69</v>
      </c>
      <c r="CF884" s="34">
        <v>14</v>
      </c>
      <c r="CG884" s="34">
        <v>148</v>
      </c>
      <c r="CH884" s="34">
        <v>85</v>
      </c>
    </row>
    <row r="885" spans="1:101" x14ac:dyDescent="0.35">
      <c r="A885" s="22" t="s">
        <v>865</v>
      </c>
      <c r="B885" s="22" t="s">
        <v>871</v>
      </c>
      <c r="C885" s="22" t="s">
        <v>2348</v>
      </c>
      <c r="D885" s="22" t="s">
        <v>2865</v>
      </c>
      <c r="E885" s="71"/>
      <c r="F885" s="71"/>
      <c r="G885" s="22" t="s">
        <v>868</v>
      </c>
      <c r="H885" s="22">
        <v>33.440830420630697</v>
      </c>
      <c r="I885" s="22">
        <v>-107.377778455154</v>
      </c>
      <c r="J885" s="22" t="s">
        <v>873</v>
      </c>
      <c r="K885" s="22" t="s">
        <v>880</v>
      </c>
      <c r="L885" s="22" t="s">
        <v>878</v>
      </c>
      <c r="M885" s="22" t="s">
        <v>866</v>
      </c>
      <c r="Q885" s="22" t="s">
        <v>819</v>
      </c>
      <c r="W885" s="34">
        <v>84.66</v>
      </c>
      <c r="X885" s="34">
        <v>0.11</v>
      </c>
      <c r="Y885" s="34">
        <v>9.7200000000000006</v>
      </c>
      <c r="Z885" s="34">
        <v>0.53988000000000003</v>
      </c>
      <c r="AA885" s="34">
        <v>0.06</v>
      </c>
      <c r="AB885" s="34">
        <v>0.14000000000000001</v>
      </c>
      <c r="AC885" s="34">
        <v>0.1</v>
      </c>
      <c r="AD885" s="34">
        <v>0.02</v>
      </c>
      <c r="AE885" s="34">
        <v>2.64</v>
      </c>
      <c r="AF885" s="34">
        <v>0.01</v>
      </c>
      <c r="AG885" s="34">
        <v>1.89</v>
      </c>
      <c r="AO885" s="34">
        <f t="shared" si="69"/>
        <v>99.889879999999991</v>
      </c>
      <c r="AR885" s="34">
        <v>0.6</v>
      </c>
      <c r="AY885" s="34">
        <v>54</v>
      </c>
      <c r="BE885" s="34">
        <v>6</v>
      </c>
      <c r="BH885" s="34">
        <v>18</v>
      </c>
      <c r="BO885" s="34">
        <v>39</v>
      </c>
      <c r="BQ885" s="34">
        <v>49</v>
      </c>
      <c r="BR885" s="34">
        <v>183</v>
      </c>
      <c r="BX885" s="34">
        <v>19</v>
      </c>
      <c r="CA885" s="34">
        <v>26</v>
      </c>
      <c r="CC885" s="34">
        <v>7</v>
      </c>
      <c r="CF885" s="34">
        <v>36</v>
      </c>
      <c r="CG885" s="34">
        <v>120</v>
      </c>
      <c r="CH885" s="34">
        <v>16</v>
      </c>
    </row>
    <row r="886" spans="1:101" x14ac:dyDescent="0.35">
      <c r="A886" s="22" t="s">
        <v>867</v>
      </c>
      <c r="B886" s="22" t="s">
        <v>871</v>
      </c>
      <c r="C886" s="22" t="s">
        <v>3071</v>
      </c>
      <c r="D886" s="22" t="s">
        <v>868</v>
      </c>
      <c r="F886" s="71"/>
      <c r="G886" s="22" t="s">
        <v>868</v>
      </c>
      <c r="J886" s="22" t="s">
        <v>873</v>
      </c>
      <c r="K886" s="22" t="s">
        <v>1306</v>
      </c>
      <c r="L886" s="22" t="s">
        <v>878</v>
      </c>
      <c r="M886" s="22" t="s">
        <v>864</v>
      </c>
      <c r="Q886" s="22" t="s">
        <v>819</v>
      </c>
      <c r="W886" s="34">
        <v>56.98</v>
      </c>
      <c r="X886" s="34">
        <v>0.46</v>
      </c>
      <c r="Y886" s="34">
        <v>16.16</v>
      </c>
      <c r="Z886" s="34">
        <v>2.987336</v>
      </c>
      <c r="AA886" s="34">
        <v>0.1</v>
      </c>
      <c r="AB886" s="34">
        <v>2.09</v>
      </c>
      <c r="AC886" s="34">
        <v>2.81</v>
      </c>
      <c r="AD886" s="34">
        <v>4.0999999999999996</v>
      </c>
      <c r="AE886" s="34">
        <v>2.93</v>
      </c>
      <c r="AF886" s="34">
        <v>0.24</v>
      </c>
      <c r="AG886" s="34">
        <v>4.45</v>
      </c>
      <c r="AO886" s="34">
        <f t="shared" si="69"/>
        <v>93.307335999999992</v>
      </c>
      <c r="AR886" s="34">
        <v>3.32</v>
      </c>
      <c r="AY886" s="34">
        <v>949</v>
      </c>
      <c r="BE886" s="34">
        <v>19</v>
      </c>
      <c r="BH886" s="34">
        <v>18</v>
      </c>
      <c r="BO886" s="34">
        <v>8</v>
      </c>
      <c r="BP886" s="34">
        <v>10</v>
      </c>
      <c r="BQ886" s="34">
        <v>58</v>
      </c>
      <c r="BR886" s="34">
        <v>131</v>
      </c>
      <c r="BX886" s="34">
        <v>307</v>
      </c>
      <c r="CA886" s="34">
        <v>4</v>
      </c>
      <c r="CC886" s="34">
        <v>2</v>
      </c>
      <c r="CD886" s="34">
        <v>58</v>
      </c>
      <c r="CF886" s="34">
        <v>16</v>
      </c>
      <c r="CG886" s="34">
        <v>164</v>
      </c>
      <c r="CH886" s="34">
        <v>382</v>
      </c>
    </row>
    <row r="887" spans="1:101" x14ac:dyDescent="0.35">
      <c r="A887" s="22" t="s">
        <v>3669</v>
      </c>
      <c r="B887" s="22" t="s">
        <v>871</v>
      </c>
      <c r="C887" s="22" t="s">
        <v>2349</v>
      </c>
      <c r="D887" s="22" t="s">
        <v>2863</v>
      </c>
      <c r="F887" s="71"/>
      <c r="H887" s="22">
        <v>33.462862000000001</v>
      </c>
      <c r="I887" s="22">
        <v>-107.444796</v>
      </c>
      <c r="J887" s="22" t="s">
        <v>873</v>
      </c>
      <c r="M887" s="22" t="s">
        <v>1041</v>
      </c>
      <c r="Q887" s="22" t="s">
        <v>819</v>
      </c>
      <c r="W887" s="34">
        <v>77.2</v>
      </c>
      <c r="X887" s="34">
        <v>0.15</v>
      </c>
      <c r="Y887" s="34">
        <v>10.35</v>
      </c>
      <c r="Z887" s="34">
        <v>1.88</v>
      </c>
      <c r="AA887" s="34">
        <v>0.01</v>
      </c>
      <c r="AB887" s="34" t="s">
        <v>120</v>
      </c>
      <c r="AC887" s="34">
        <v>0.05</v>
      </c>
      <c r="AD887" s="34">
        <v>3.2</v>
      </c>
      <c r="AE887" s="34">
        <v>3.97</v>
      </c>
      <c r="AF887" s="34" t="s">
        <v>120</v>
      </c>
      <c r="AG887" s="34">
        <v>1.07</v>
      </c>
      <c r="AI887" s="34">
        <v>1.02</v>
      </c>
      <c r="AM887" s="34">
        <v>0.01</v>
      </c>
      <c r="AO887" s="34">
        <f t="shared" ref="AO887:AO894" si="70">SUM(W887:AN887)</f>
        <v>98.91</v>
      </c>
      <c r="AU887" s="34">
        <v>0.01</v>
      </c>
      <c r="AV887" s="34">
        <v>0.6</v>
      </c>
      <c r="AW887" s="34">
        <v>27.7</v>
      </c>
      <c r="AY887" s="34">
        <v>62.7</v>
      </c>
      <c r="BA887" s="34">
        <v>0.67</v>
      </c>
      <c r="BC887" s="34" t="s">
        <v>82</v>
      </c>
      <c r="BD887" s="34">
        <v>1</v>
      </c>
      <c r="BE887" s="34">
        <v>10</v>
      </c>
      <c r="BF887" s="34">
        <v>1.59</v>
      </c>
      <c r="BG887" s="34" t="s">
        <v>121</v>
      </c>
      <c r="BH887" s="34">
        <v>19.600000000000001</v>
      </c>
      <c r="BJ887" s="34">
        <v>20.8</v>
      </c>
      <c r="BK887" s="34">
        <v>8.0000000000000002E-3</v>
      </c>
      <c r="BM887" s="34">
        <v>10</v>
      </c>
      <c r="BN887" s="34">
        <v>12</v>
      </c>
      <c r="BO887" s="34">
        <v>65.400000000000006</v>
      </c>
      <c r="BP887" s="34" t="s">
        <v>121</v>
      </c>
      <c r="BQ887" s="34">
        <v>112</v>
      </c>
      <c r="BR887" s="34">
        <v>242</v>
      </c>
      <c r="BT887" s="34">
        <v>0.39</v>
      </c>
      <c r="BU887" s="34">
        <v>4</v>
      </c>
      <c r="BV887" s="34">
        <v>3.4</v>
      </c>
      <c r="BW887" s="34">
        <v>3</v>
      </c>
      <c r="BX887" s="34">
        <v>93.8</v>
      </c>
      <c r="BY887" s="34">
        <v>4.9000000000000004</v>
      </c>
      <c r="BZ887" s="34">
        <v>10.4</v>
      </c>
      <c r="CA887" s="34">
        <v>39</v>
      </c>
      <c r="CB887" s="34">
        <v>0.13</v>
      </c>
      <c r="CC887" s="34">
        <v>16.100000000000001</v>
      </c>
      <c r="CD887" s="34" t="s">
        <v>83</v>
      </c>
      <c r="CE887" s="34">
        <v>1</v>
      </c>
      <c r="CF887" s="34">
        <v>69.8</v>
      </c>
      <c r="CG887" s="34">
        <v>568</v>
      </c>
      <c r="CH887" s="34">
        <v>59</v>
      </c>
      <c r="CI887" s="34">
        <v>4</v>
      </c>
      <c r="CJ887" s="34">
        <v>12.3</v>
      </c>
      <c r="CK887" s="34">
        <v>1.32</v>
      </c>
      <c r="CL887" s="34">
        <v>5</v>
      </c>
      <c r="CM887" s="34">
        <v>1.78</v>
      </c>
      <c r="CN887" s="34">
        <v>0.08</v>
      </c>
      <c r="CO887" s="34">
        <v>2.73</v>
      </c>
      <c r="CP887" s="34">
        <v>0.87</v>
      </c>
      <c r="CQ887" s="34">
        <v>7.62</v>
      </c>
      <c r="CR887" s="34">
        <v>2.2200000000000002</v>
      </c>
      <c r="CS887" s="34">
        <v>7.79</v>
      </c>
      <c r="CT887" s="34">
        <v>1.37</v>
      </c>
      <c r="CU887" s="34">
        <v>10.95</v>
      </c>
      <c r="CV887" s="34">
        <v>1.66</v>
      </c>
      <c r="CW887" s="34">
        <f t="shared" ref="CW887:CW894" si="71">SUM(CI887:CV887)</f>
        <v>59.69</v>
      </c>
    </row>
    <row r="888" spans="1:101" x14ac:dyDescent="0.35">
      <c r="A888" s="22" t="s">
        <v>3670</v>
      </c>
      <c r="B888" s="22" t="s">
        <v>871</v>
      </c>
      <c r="C888" s="22" t="s">
        <v>2349</v>
      </c>
      <c r="D888" s="22" t="s">
        <v>2863</v>
      </c>
      <c r="F888" s="71"/>
      <c r="H888" s="22">
        <v>33.4807007</v>
      </c>
      <c r="I888" s="22">
        <v>-107.3882179</v>
      </c>
      <c r="J888" s="22" t="s">
        <v>873</v>
      </c>
      <c r="M888" s="22" t="s">
        <v>908</v>
      </c>
      <c r="Q888" s="22" t="s">
        <v>819</v>
      </c>
      <c r="W888" s="34">
        <v>67.5</v>
      </c>
      <c r="X888" s="34">
        <v>0.61</v>
      </c>
      <c r="Y888" s="34">
        <v>15.8</v>
      </c>
      <c r="Z888" s="34">
        <v>3.2</v>
      </c>
      <c r="AA888" s="34">
        <v>0.02</v>
      </c>
      <c r="AB888" s="34">
        <v>0.28000000000000003</v>
      </c>
      <c r="AC888" s="34">
        <v>1.46</v>
      </c>
      <c r="AD888" s="34">
        <v>4.7699999999999996</v>
      </c>
      <c r="AE888" s="34">
        <v>4.7699999999999996</v>
      </c>
      <c r="AF888" s="34">
        <v>0.15</v>
      </c>
      <c r="AG888" s="34">
        <v>0.38</v>
      </c>
      <c r="AI888" s="34">
        <v>0.01</v>
      </c>
      <c r="AM888" s="34">
        <v>0.01</v>
      </c>
      <c r="AO888" s="34">
        <f t="shared" si="70"/>
        <v>98.96</v>
      </c>
      <c r="AV888" s="34" t="s">
        <v>82</v>
      </c>
      <c r="AW888" s="34">
        <v>0.5</v>
      </c>
      <c r="AY888" s="34">
        <v>1605</v>
      </c>
      <c r="BA888" s="34">
        <v>0.04</v>
      </c>
      <c r="BC888" s="34" t="s">
        <v>82</v>
      </c>
      <c r="BD888" s="34">
        <v>2</v>
      </c>
      <c r="BE888" s="34" t="s">
        <v>84</v>
      </c>
      <c r="BF888" s="34">
        <v>2.0099999999999998</v>
      </c>
      <c r="BG888" s="34">
        <v>1</v>
      </c>
      <c r="BH888" s="34">
        <v>24.3</v>
      </c>
      <c r="BJ888" s="34">
        <v>13.2</v>
      </c>
      <c r="BK888" s="34">
        <v>1.4E-2</v>
      </c>
      <c r="BM888" s="34">
        <v>10</v>
      </c>
      <c r="BN888" s="34">
        <v>1</v>
      </c>
      <c r="BO888" s="34">
        <v>29.7</v>
      </c>
      <c r="BP888" s="34">
        <v>1</v>
      </c>
      <c r="BQ888" s="34">
        <v>21</v>
      </c>
      <c r="BR888" s="34">
        <v>124.5</v>
      </c>
      <c r="BT888" s="34">
        <v>0.08</v>
      </c>
      <c r="BU888" s="34">
        <v>7</v>
      </c>
      <c r="BV888" s="34">
        <v>0.6</v>
      </c>
      <c r="BW888" s="34">
        <v>3</v>
      </c>
      <c r="BX888" s="34">
        <v>299</v>
      </c>
      <c r="BY888" s="34">
        <v>1.5</v>
      </c>
      <c r="BZ888" s="34">
        <v>0.01</v>
      </c>
      <c r="CA888" s="34">
        <v>13.75</v>
      </c>
      <c r="CB888" s="34">
        <v>0.03</v>
      </c>
      <c r="CC888" s="34">
        <v>2.79</v>
      </c>
      <c r="CD888" s="34">
        <v>18</v>
      </c>
      <c r="CE888" s="34">
        <v>1</v>
      </c>
      <c r="CF888" s="34">
        <v>59.1</v>
      </c>
      <c r="CG888" s="34">
        <v>546</v>
      </c>
      <c r="CH888" s="34">
        <v>122</v>
      </c>
      <c r="CI888" s="34">
        <v>76.8</v>
      </c>
      <c r="CJ888" s="34">
        <v>161.5</v>
      </c>
      <c r="CK888" s="34">
        <v>19.25</v>
      </c>
      <c r="CL888" s="34">
        <v>76.5</v>
      </c>
      <c r="CM888" s="34">
        <v>15.6</v>
      </c>
      <c r="CN888" s="34">
        <v>2.86</v>
      </c>
      <c r="CO888" s="34">
        <v>11.6</v>
      </c>
      <c r="CP888" s="34">
        <v>1.83</v>
      </c>
      <c r="CQ888" s="34">
        <v>10.7</v>
      </c>
      <c r="CR888" s="34">
        <v>2.19</v>
      </c>
      <c r="CS888" s="34">
        <v>6.28</v>
      </c>
      <c r="CT888" s="34">
        <v>0.9</v>
      </c>
      <c r="CU888" s="34">
        <v>5.76</v>
      </c>
      <c r="CV888" s="34">
        <v>0.86</v>
      </c>
      <c r="CW888" s="34">
        <f t="shared" si="71"/>
        <v>392.63</v>
      </c>
    </row>
    <row r="889" spans="1:101" x14ac:dyDescent="0.35">
      <c r="A889" s="22" t="s">
        <v>3671</v>
      </c>
      <c r="B889" s="22" t="s">
        <v>871</v>
      </c>
      <c r="C889" s="22" t="s">
        <v>2349</v>
      </c>
      <c r="D889" s="22" t="s">
        <v>2863</v>
      </c>
      <c r="F889" s="71"/>
      <c r="H889" s="22">
        <v>33.458300100000002</v>
      </c>
      <c r="I889" s="22">
        <v>-107.3948963</v>
      </c>
      <c r="J889" s="22" t="s">
        <v>873</v>
      </c>
      <c r="M889" s="22" t="s">
        <v>928</v>
      </c>
      <c r="Q889" s="22" t="s">
        <v>819</v>
      </c>
      <c r="W889" s="34">
        <v>57.3</v>
      </c>
      <c r="X889" s="34">
        <v>1.03</v>
      </c>
      <c r="Y889" s="34">
        <v>18.75</v>
      </c>
      <c r="Z889" s="34">
        <v>5.62</v>
      </c>
      <c r="AA889" s="34">
        <v>0.12</v>
      </c>
      <c r="AB889" s="34">
        <v>0.89</v>
      </c>
      <c r="AC889" s="34">
        <v>5.84</v>
      </c>
      <c r="AD889" s="34">
        <v>4.3899999999999997</v>
      </c>
      <c r="AE889" s="34">
        <v>3.59</v>
      </c>
      <c r="AF889" s="34">
        <v>0.51</v>
      </c>
      <c r="AG889" s="34">
        <v>0.9</v>
      </c>
      <c r="AI889" s="34" t="s">
        <v>120</v>
      </c>
      <c r="AM889" s="34">
        <v>0.16</v>
      </c>
      <c r="AO889" s="34">
        <f t="shared" si="70"/>
        <v>99.100000000000023</v>
      </c>
      <c r="AV889" s="34" t="s">
        <v>82</v>
      </c>
      <c r="AW889" s="34">
        <v>1.8</v>
      </c>
      <c r="AY889" s="34">
        <v>1010</v>
      </c>
      <c r="BA889" s="34">
        <v>0.1</v>
      </c>
      <c r="BC889" s="34" t="s">
        <v>82</v>
      </c>
      <c r="BD889" s="34">
        <v>10</v>
      </c>
      <c r="BE889" s="34">
        <v>20</v>
      </c>
      <c r="BF889" s="34">
        <v>1.1499999999999999</v>
      </c>
      <c r="BG889" s="34">
        <v>103</v>
      </c>
      <c r="BH889" s="34">
        <v>23.1</v>
      </c>
      <c r="BJ889" s="34">
        <v>10.6</v>
      </c>
      <c r="BK889" s="34" t="s">
        <v>145</v>
      </c>
      <c r="BM889" s="34">
        <v>20</v>
      </c>
      <c r="BN889" s="34">
        <v>1</v>
      </c>
      <c r="BO889" s="34">
        <v>34.1</v>
      </c>
      <c r="BP889" s="34">
        <v>10</v>
      </c>
      <c r="BQ889" s="34">
        <v>21</v>
      </c>
      <c r="BR889" s="34">
        <v>124.5</v>
      </c>
      <c r="BT889" s="34">
        <v>0.15</v>
      </c>
      <c r="BU889" s="34">
        <v>8</v>
      </c>
      <c r="BV889" s="34">
        <v>0.7</v>
      </c>
      <c r="BW889" s="34">
        <v>4</v>
      </c>
      <c r="BX889" s="34">
        <v>909</v>
      </c>
      <c r="BY889" s="34">
        <v>1.8</v>
      </c>
      <c r="BZ889" s="34" t="s">
        <v>120</v>
      </c>
      <c r="CA889" s="34">
        <v>22.5</v>
      </c>
      <c r="CB889" s="34" t="s">
        <v>85</v>
      </c>
      <c r="CC889" s="34">
        <v>4.45</v>
      </c>
      <c r="CD889" s="34">
        <v>106</v>
      </c>
      <c r="CE889" s="34">
        <v>2</v>
      </c>
      <c r="CF889" s="34">
        <v>30.7</v>
      </c>
      <c r="CG889" s="34">
        <v>463</v>
      </c>
      <c r="CH889" s="34">
        <v>55</v>
      </c>
      <c r="CI889" s="34">
        <v>62.4</v>
      </c>
      <c r="CJ889" s="34">
        <v>129.5</v>
      </c>
      <c r="CK889" s="34">
        <v>14.8</v>
      </c>
      <c r="CL889" s="34">
        <v>56.9</v>
      </c>
      <c r="CM889" s="34">
        <v>10.050000000000001</v>
      </c>
      <c r="CN889" s="34">
        <v>2.06</v>
      </c>
      <c r="CO889" s="34">
        <v>6.7</v>
      </c>
      <c r="CP889" s="34">
        <v>0.97</v>
      </c>
      <c r="CQ889" s="34">
        <v>5.68</v>
      </c>
      <c r="CR889" s="34">
        <v>1.08</v>
      </c>
      <c r="CS889" s="34">
        <v>3.21</v>
      </c>
      <c r="CT889" s="34">
        <v>0.46</v>
      </c>
      <c r="CU889" s="34">
        <v>2.96</v>
      </c>
      <c r="CV889" s="34">
        <v>0.44</v>
      </c>
      <c r="CW889" s="34">
        <f t="shared" si="71"/>
        <v>297.20999999999998</v>
      </c>
    </row>
    <row r="890" spans="1:101" x14ac:dyDescent="0.35">
      <c r="A890" s="22" t="s">
        <v>3672</v>
      </c>
      <c r="B890" s="22" t="s">
        <v>871</v>
      </c>
      <c r="C890" s="22" t="s">
        <v>2349</v>
      </c>
      <c r="D890" s="22" t="s">
        <v>2863</v>
      </c>
      <c r="F890" s="71"/>
      <c r="J890" s="22" t="s">
        <v>873</v>
      </c>
      <c r="M890" s="22" t="s">
        <v>928</v>
      </c>
      <c r="Q890" s="22" t="s">
        <v>819</v>
      </c>
      <c r="W890" s="34">
        <v>54.3</v>
      </c>
      <c r="X890" s="34">
        <v>1.1000000000000001</v>
      </c>
      <c r="Y890" s="34">
        <v>16.3</v>
      </c>
      <c r="Z890" s="34">
        <v>7.97</v>
      </c>
      <c r="AA890" s="34">
        <v>0.13</v>
      </c>
      <c r="AB890" s="34">
        <v>3.4</v>
      </c>
      <c r="AC890" s="34">
        <v>5.75</v>
      </c>
      <c r="AD890" s="34">
        <v>3.61</v>
      </c>
      <c r="AE890" s="34">
        <v>3.74</v>
      </c>
      <c r="AF890" s="34">
        <v>0.44</v>
      </c>
      <c r="AG890" s="34">
        <v>3.03</v>
      </c>
      <c r="AI890" s="34" t="s">
        <v>120</v>
      </c>
      <c r="AM890" s="34">
        <v>0.38</v>
      </c>
      <c r="AO890" s="34">
        <f t="shared" si="70"/>
        <v>100.14999999999999</v>
      </c>
      <c r="AV890" s="34" t="s">
        <v>82</v>
      </c>
      <c r="AW890" s="34">
        <v>1.6</v>
      </c>
      <c r="AY890" s="34">
        <v>1150</v>
      </c>
      <c r="BA890" s="34">
        <v>0.01</v>
      </c>
      <c r="BC890" s="34" t="s">
        <v>82</v>
      </c>
      <c r="BD890" s="34">
        <v>22</v>
      </c>
      <c r="BE890" s="34">
        <v>30</v>
      </c>
      <c r="BF890" s="34">
        <v>2.3199999999999998</v>
      </c>
      <c r="BG890" s="34">
        <v>64</v>
      </c>
      <c r="BH890" s="34">
        <v>21.5</v>
      </c>
      <c r="BJ890" s="34">
        <v>6.6</v>
      </c>
      <c r="BK890" s="34" t="s">
        <v>145</v>
      </c>
      <c r="BM890" s="34">
        <v>10</v>
      </c>
      <c r="BN890" s="34" t="s">
        <v>121</v>
      </c>
      <c r="BO890" s="34">
        <v>15.4</v>
      </c>
      <c r="BP890" s="34">
        <v>29</v>
      </c>
      <c r="BQ890" s="34">
        <v>12</v>
      </c>
      <c r="BR890" s="34">
        <v>107.5</v>
      </c>
      <c r="BT890" s="34">
        <v>0.1</v>
      </c>
      <c r="BU890" s="34">
        <v>15</v>
      </c>
      <c r="BV890" s="34">
        <v>0.7</v>
      </c>
      <c r="BW890" s="34">
        <v>3</v>
      </c>
      <c r="BX890" s="34">
        <v>828</v>
      </c>
      <c r="BY890" s="34">
        <v>0.9</v>
      </c>
      <c r="BZ890" s="34">
        <v>0.01</v>
      </c>
      <c r="CA890" s="34">
        <v>10.4</v>
      </c>
      <c r="CB890" s="34" t="s">
        <v>85</v>
      </c>
      <c r="CC890" s="34">
        <v>1.39</v>
      </c>
      <c r="CD890" s="34">
        <v>146</v>
      </c>
      <c r="CE890" s="34" t="s">
        <v>121</v>
      </c>
      <c r="CF890" s="34">
        <v>29.1</v>
      </c>
      <c r="CG890" s="34">
        <v>257</v>
      </c>
      <c r="CH890" s="34">
        <v>70</v>
      </c>
      <c r="CI890" s="34">
        <v>42.8</v>
      </c>
      <c r="CJ890" s="34">
        <v>89.6</v>
      </c>
      <c r="CK890" s="34">
        <v>10.85</v>
      </c>
      <c r="CL890" s="34">
        <v>43.1</v>
      </c>
      <c r="CM890" s="34">
        <v>9</v>
      </c>
      <c r="CN890" s="34">
        <v>1.73</v>
      </c>
      <c r="CO890" s="34">
        <v>6.2</v>
      </c>
      <c r="CP890" s="34">
        <v>0.85</v>
      </c>
      <c r="CQ890" s="34">
        <v>5.54</v>
      </c>
      <c r="CR890" s="34">
        <v>1.01</v>
      </c>
      <c r="CS890" s="34">
        <v>3.07</v>
      </c>
      <c r="CT890" s="34">
        <v>0.4</v>
      </c>
      <c r="CU890" s="34">
        <v>2.76</v>
      </c>
      <c r="CV890" s="34">
        <v>0.38</v>
      </c>
      <c r="CW890" s="34">
        <f t="shared" si="71"/>
        <v>217.28999999999991</v>
      </c>
    </row>
    <row r="891" spans="1:101" x14ac:dyDescent="0.35">
      <c r="A891" s="22" t="s">
        <v>3673</v>
      </c>
      <c r="B891" s="22" t="s">
        <v>871</v>
      </c>
      <c r="C891" s="22" t="s">
        <v>2349</v>
      </c>
      <c r="D891" s="22" t="s">
        <v>2863</v>
      </c>
      <c r="F891" s="71"/>
      <c r="J891" s="22" t="s">
        <v>873</v>
      </c>
      <c r="M891" s="22" t="s">
        <v>928</v>
      </c>
      <c r="Q891" s="22" t="s">
        <v>819</v>
      </c>
      <c r="W891" s="34">
        <v>53.7</v>
      </c>
      <c r="X891" s="34">
        <v>1.0900000000000001</v>
      </c>
      <c r="Y891" s="34">
        <v>16.149999999999999</v>
      </c>
      <c r="Z891" s="34">
        <v>7.86</v>
      </c>
      <c r="AA891" s="34">
        <v>0.14000000000000001</v>
      </c>
      <c r="AB891" s="34">
        <v>3.39</v>
      </c>
      <c r="AC891" s="34">
        <v>6.01</v>
      </c>
      <c r="AD891" s="34">
        <v>3.58</v>
      </c>
      <c r="AE891" s="34">
        <v>3.69</v>
      </c>
      <c r="AF891" s="34">
        <v>0.44</v>
      </c>
      <c r="AG891" s="34">
        <v>3.33</v>
      </c>
      <c r="AI891" s="34" t="s">
        <v>120</v>
      </c>
      <c r="AM891" s="34">
        <v>0.44</v>
      </c>
      <c r="AO891" s="34">
        <f t="shared" si="70"/>
        <v>99.82</v>
      </c>
      <c r="AV891" s="34" t="s">
        <v>82</v>
      </c>
      <c r="AW891" s="34">
        <v>1.6</v>
      </c>
      <c r="AY891" s="34">
        <v>1160</v>
      </c>
      <c r="BA891" s="34">
        <v>0.02</v>
      </c>
      <c r="BC891" s="34">
        <v>0.5</v>
      </c>
      <c r="BD891" s="34">
        <v>21</v>
      </c>
      <c r="BE891" s="34">
        <v>30</v>
      </c>
      <c r="BF891" s="34">
        <v>2.4500000000000002</v>
      </c>
      <c r="BG891" s="34">
        <v>64</v>
      </c>
      <c r="BH891" s="34">
        <v>21.6</v>
      </c>
      <c r="BJ891" s="34">
        <v>6.3</v>
      </c>
      <c r="BK891" s="34">
        <v>8.0000000000000002E-3</v>
      </c>
      <c r="BM891" s="34">
        <v>10</v>
      </c>
      <c r="BN891" s="34" t="s">
        <v>121</v>
      </c>
      <c r="BO891" s="34">
        <v>15.2</v>
      </c>
      <c r="BP891" s="34">
        <v>27</v>
      </c>
      <c r="BQ891" s="34">
        <v>10</v>
      </c>
      <c r="BR891" s="34">
        <v>106.5</v>
      </c>
      <c r="BT891" s="34">
        <v>0.12</v>
      </c>
      <c r="BU891" s="34">
        <v>14</v>
      </c>
      <c r="BV891" s="34">
        <v>0.7</v>
      </c>
      <c r="BW891" s="34">
        <v>4</v>
      </c>
      <c r="BX891" s="34">
        <v>830</v>
      </c>
      <c r="BY891" s="34">
        <v>0.8</v>
      </c>
      <c r="BZ891" s="34" t="s">
        <v>120</v>
      </c>
      <c r="CA891" s="34">
        <v>10.1</v>
      </c>
      <c r="CB891" s="34" t="s">
        <v>85</v>
      </c>
      <c r="CC891" s="34">
        <v>1.36</v>
      </c>
      <c r="CD891" s="34">
        <v>142</v>
      </c>
      <c r="CE891" s="34">
        <v>1</v>
      </c>
      <c r="CF891" s="34">
        <v>29</v>
      </c>
      <c r="CG891" s="34">
        <v>258</v>
      </c>
      <c r="CH891" s="34">
        <v>79</v>
      </c>
      <c r="CI891" s="34">
        <v>42.4</v>
      </c>
      <c r="CJ891" s="34">
        <v>89.5</v>
      </c>
      <c r="CK891" s="34">
        <v>10.75</v>
      </c>
      <c r="CL891" s="34">
        <v>43</v>
      </c>
      <c r="CM891" s="34">
        <v>8.27</v>
      </c>
      <c r="CN891" s="34">
        <v>1.74</v>
      </c>
      <c r="CO891" s="34">
        <v>6.2</v>
      </c>
      <c r="CP891" s="34">
        <v>0.86</v>
      </c>
      <c r="CQ891" s="34">
        <v>5.26</v>
      </c>
      <c r="CR891" s="34">
        <v>1.0900000000000001</v>
      </c>
      <c r="CS891" s="34">
        <v>3.09</v>
      </c>
      <c r="CT891" s="34">
        <v>0.41</v>
      </c>
      <c r="CU891" s="34">
        <v>2.7</v>
      </c>
      <c r="CV891" s="34">
        <v>0.4</v>
      </c>
      <c r="CW891" s="34">
        <f t="shared" si="71"/>
        <v>215.67000000000002</v>
      </c>
    </row>
    <row r="892" spans="1:101" x14ac:dyDescent="0.35">
      <c r="A892" s="22" t="s">
        <v>1696</v>
      </c>
      <c r="B892" s="22" t="s">
        <v>871</v>
      </c>
      <c r="C892" s="22" t="s">
        <v>2349</v>
      </c>
      <c r="D892" s="22" t="s">
        <v>2863</v>
      </c>
      <c r="F892" s="71"/>
      <c r="J892" s="22" t="s">
        <v>873</v>
      </c>
      <c r="M892" s="22" t="s">
        <v>1041</v>
      </c>
      <c r="Q892" s="22" t="s">
        <v>819</v>
      </c>
      <c r="W892" s="34">
        <v>78.7</v>
      </c>
      <c r="X892" s="34">
        <v>0.19</v>
      </c>
      <c r="Y892" s="34">
        <v>11.9</v>
      </c>
      <c r="Z892" s="34">
        <v>0.75</v>
      </c>
      <c r="AA892" s="34">
        <v>0.03</v>
      </c>
      <c r="AB892" s="34">
        <v>0.1</v>
      </c>
      <c r="AC892" s="34">
        <v>0.27</v>
      </c>
      <c r="AD892" s="34">
        <v>1.75</v>
      </c>
      <c r="AE892" s="34">
        <v>4.97</v>
      </c>
      <c r="AF892" s="34">
        <v>0.04</v>
      </c>
      <c r="AG892" s="34">
        <v>0.87</v>
      </c>
      <c r="AI892" s="34" t="s">
        <v>120</v>
      </c>
      <c r="AM892" s="34">
        <v>0.01</v>
      </c>
      <c r="AO892" s="34">
        <f t="shared" si="70"/>
        <v>99.580000000000013</v>
      </c>
      <c r="AV892" s="34" t="s">
        <v>82</v>
      </c>
      <c r="AW892" s="34">
        <v>1.5</v>
      </c>
      <c r="AY892" s="34">
        <v>151.5</v>
      </c>
      <c r="BA892" s="34">
        <v>0.13</v>
      </c>
      <c r="BC892" s="34" t="s">
        <v>82</v>
      </c>
      <c r="BD892" s="34">
        <v>1</v>
      </c>
      <c r="BE892" s="34">
        <v>10</v>
      </c>
      <c r="BF892" s="34">
        <v>3.37</v>
      </c>
      <c r="BG892" s="34">
        <v>2</v>
      </c>
      <c r="BH892" s="34">
        <v>20.7</v>
      </c>
      <c r="BJ892" s="34">
        <v>6.5</v>
      </c>
      <c r="BK892" s="34">
        <v>8.0000000000000002E-3</v>
      </c>
      <c r="BM892" s="34">
        <v>20</v>
      </c>
      <c r="BN892" s="34">
        <v>1</v>
      </c>
      <c r="BO892" s="34">
        <v>35.4</v>
      </c>
      <c r="BP892" s="34" t="s">
        <v>121</v>
      </c>
      <c r="BQ892" s="34">
        <v>10</v>
      </c>
      <c r="BR892" s="34">
        <v>288</v>
      </c>
      <c r="BT892" s="34">
        <v>0.12</v>
      </c>
      <c r="BU892" s="34">
        <v>3</v>
      </c>
      <c r="BV892" s="34">
        <v>1.3</v>
      </c>
      <c r="BW892" s="34">
        <v>4</v>
      </c>
      <c r="BX892" s="34">
        <v>36</v>
      </c>
      <c r="BY892" s="34">
        <v>2.5</v>
      </c>
      <c r="BZ892" s="34" t="s">
        <v>120</v>
      </c>
      <c r="CA892" s="34">
        <v>27.7</v>
      </c>
      <c r="CB892" s="34">
        <v>0.09</v>
      </c>
      <c r="CC892" s="34">
        <v>5.61</v>
      </c>
      <c r="CD892" s="34">
        <v>5</v>
      </c>
      <c r="CE892" s="34">
        <v>4</v>
      </c>
      <c r="CF892" s="34">
        <v>71.2</v>
      </c>
      <c r="CG892" s="34">
        <v>167</v>
      </c>
      <c r="CH892" s="34">
        <v>27</v>
      </c>
      <c r="CI892" s="34">
        <v>27.7</v>
      </c>
      <c r="CJ892" s="34">
        <v>62.4</v>
      </c>
      <c r="CK892" s="34">
        <v>7.91</v>
      </c>
      <c r="CL892" s="34">
        <v>28.2</v>
      </c>
      <c r="CM892" s="34">
        <v>7.28</v>
      </c>
      <c r="CN892" s="34">
        <v>0.45</v>
      </c>
      <c r="CO892" s="34">
        <v>7.18</v>
      </c>
      <c r="CP892" s="34">
        <v>1.6</v>
      </c>
      <c r="CQ892" s="34">
        <v>11</v>
      </c>
      <c r="CR892" s="34">
        <v>2.46</v>
      </c>
      <c r="CS892" s="34">
        <v>7.79</v>
      </c>
      <c r="CT892" s="34">
        <v>1.1499999999999999</v>
      </c>
      <c r="CU892" s="34">
        <v>8.11</v>
      </c>
      <c r="CV892" s="34">
        <v>1.17</v>
      </c>
      <c r="CW892" s="34">
        <f t="shared" si="71"/>
        <v>174.39999999999995</v>
      </c>
    </row>
    <row r="893" spans="1:101" x14ac:dyDescent="0.35">
      <c r="A893" s="22" t="s">
        <v>1697</v>
      </c>
      <c r="B893" s="22" t="s">
        <v>871</v>
      </c>
      <c r="C893" s="22" t="s">
        <v>2349</v>
      </c>
      <c r="D893" s="22" t="s">
        <v>2863</v>
      </c>
      <c r="F893" s="71"/>
      <c r="J893" s="22" t="s">
        <v>873</v>
      </c>
      <c r="M893" s="22" t="s">
        <v>1698</v>
      </c>
      <c r="Q893" s="22" t="s">
        <v>819</v>
      </c>
      <c r="W893" s="34">
        <v>52.6</v>
      </c>
      <c r="X893" s="34">
        <v>1.32</v>
      </c>
      <c r="Y893" s="34">
        <v>17.2</v>
      </c>
      <c r="Z893" s="34">
        <v>8.1999999999999993</v>
      </c>
      <c r="AA893" s="34">
        <v>0.11</v>
      </c>
      <c r="AB893" s="34">
        <v>4.01</v>
      </c>
      <c r="AC893" s="34">
        <v>7.3</v>
      </c>
      <c r="AD893" s="34">
        <v>3.74</v>
      </c>
      <c r="AE893" s="34">
        <v>2.89</v>
      </c>
      <c r="AF893" s="34">
        <v>0.62</v>
      </c>
      <c r="AG893" s="34">
        <v>0.83</v>
      </c>
      <c r="AI893" s="34">
        <v>0.01</v>
      </c>
      <c r="AM893" s="34">
        <v>0.03</v>
      </c>
      <c r="AO893" s="34">
        <f t="shared" si="70"/>
        <v>98.860000000000014</v>
      </c>
      <c r="AV893" s="34" t="s">
        <v>82</v>
      </c>
      <c r="AW893" s="34">
        <v>0.5</v>
      </c>
      <c r="AY893" s="34">
        <v>787</v>
      </c>
      <c r="BA893" s="34">
        <v>0.03</v>
      </c>
      <c r="BC893" s="34" t="s">
        <v>82</v>
      </c>
      <c r="BD893" s="34">
        <v>26</v>
      </c>
      <c r="BE893" s="34">
        <v>50</v>
      </c>
      <c r="BF893" s="34">
        <v>2.31</v>
      </c>
      <c r="BG893" s="34">
        <v>102</v>
      </c>
      <c r="BH893" s="34">
        <v>22.1</v>
      </c>
      <c r="BJ893" s="34">
        <v>9.3000000000000007</v>
      </c>
      <c r="BK893" s="34" t="s">
        <v>145</v>
      </c>
      <c r="BM893" s="34">
        <v>20</v>
      </c>
      <c r="BN893" s="34">
        <v>1</v>
      </c>
      <c r="BO893" s="34">
        <v>26.1</v>
      </c>
      <c r="BP893" s="34">
        <v>36</v>
      </c>
      <c r="BQ893" s="34">
        <v>14</v>
      </c>
      <c r="BR893" s="34">
        <v>96.9</v>
      </c>
      <c r="BT893" s="34">
        <v>7.0000000000000007E-2</v>
      </c>
      <c r="BU893" s="34">
        <v>18</v>
      </c>
      <c r="BV893" s="34">
        <v>0.8</v>
      </c>
      <c r="BW893" s="34">
        <v>2</v>
      </c>
      <c r="BX893" s="34">
        <v>813</v>
      </c>
      <c r="BY893" s="34">
        <v>1.4</v>
      </c>
      <c r="BZ893" s="34" t="s">
        <v>120</v>
      </c>
      <c r="CA893" s="34">
        <v>16.7</v>
      </c>
      <c r="CB893" s="34">
        <v>0.04</v>
      </c>
      <c r="CC893" s="34">
        <v>3.79</v>
      </c>
      <c r="CD893" s="34">
        <v>196</v>
      </c>
      <c r="CE893" s="34">
        <v>1</v>
      </c>
      <c r="CF893" s="34">
        <v>35</v>
      </c>
      <c r="CG893" s="34">
        <v>386</v>
      </c>
      <c r="CH893" s="34">
        <v>94</v>
      </c>
      <c r="CI893" s="34">
        <v>57.6</v>
      </c>
      <c r="CJ893" s="34">
        <v>122.5</v>
      </c>
      <c r="CK893" s="34">
        <v>14.45</v>
      </c>
      <c r="CL893" s="34">
        <v>57.1</v>
      </c>
      <c r="CM893" s="34">
        <v>10.45</v>
      </c>
      <c r="CN893" s="34">
        <v>2.06</v>
      </c>
      <c r="CO893" s="34">
        <v>7.63</v>
      </c>
      <c r="CP893" s="34">
        <v>1.1000000000000001</v>
      </c>
      <c r="CQ893" s="34">
        <v>6.3</v>
      </c>
      <c r="CR893" s="34">
        <v>1.26</v>
      </c>
      <c r="CS893" s="34">
        <v>3.71</v>
      </c>
      <c r="CT893" s="34">
        <v>0.52</v>
      </c>
      <c r="CU893" s="34">
        <v>3.4</v>
      </c>
      <c r="CV893" s="34">
        <v>0.47</v>
      </c>
      <c r="CW893" s="34">
        <f t="shared" si="71"/>
        <v>288.54999999999995</v>
      </c>
    </row>
    <row r="894" spans="1:101" x14ac:dyDescent="0.35">
      <c r="A894" s="22" t="s">
        <v>1699</v>
      </c>
      <c r="B894" s="22" t="s">
        <v>871</v>
      </c>
      <c r="C894" s="22" t="s">
        <v>2349</v>
      </c>
      <c r="D894" s="22" t="s">
        <v>2863</v>
      </c>
      <c r="F894" s="71"/>
      <c r="J894" s="22" t="s">
        <v>873</v>
      </c>
      <c r="M894" s="22" t="s">
        <v>1698</v>
      </c>
      <c r="Q894" s="22" t="s">
        <v>819</v>
      </c>
      <c r="W894" s="34">
        <v>52.2</v>
      </c>
      <c r="X894" s="34">
        <v>1.3</v>
      </c>
      <c r="Y894" s="34">
        <v>16.899999999999999</v>
      </c>
      <c r="Z894" s="34">
        <v>8.1199999999999992</v>
      </c>
      <c r="AA894" s="34">
        <v>0.12</v>
      </c>
      <c r="AB894" s="34">
        <v>4.26</v>
      </c>
      <c r="AC894" s="34">
        <v>7.19</v>
      </c>
      <c r="AD894" s="34">
        <v>3.73</v>
      </c>
      <c r="AE894" s="34">
        <v>2.72</v>
      </c>
      <c r="AF894" s="34">
        <v>0.6</v>
      </c>
      <c r="AG894" s="34">
        <v>1.1100000000000001</v>
      </c>
      <c r="AI894" s="34">
        <v>0.01</v>
      </c>
      <c r="AM894" s="34">
        <v>0.05</v>
      </c>
      <c r="AO894" s="34">
        <f t="shared" si="70"/>
        <v>98.310000000000016</v>
      </c>
      <c r="AV894" s="34" t="s">
        <v>82</v>
      </c>
      <c r="AW894" s="34">
        <v>0.6</v>
      </c>
      <c r="AY894" s="34">
        <v>824</v>
      </c>
      <c r="BA894" s="34">
        <v>0.02</v>
      </c>
      <c r="BC894" s="34" t="s">
        <v>82</v>
      </c>
      <c r="BD894" s="34">
        <v>26</v>
      </c>
      <c r="BE894" s="34">
        <v>50</v>
      </c>
      <c r="BF894" s="34">
        <v>1.2</v>
      </c>
      <c r="BG894" s="34">
        <v>102</v>
      </c>
      <c r="BH894" s="34">
        <v>22.7</v>
      </c>
      <c r="BJ894" s="34">
        <v>9.1999999999999993</v>
      </c>
      <c r="BK894" s="34" t="s">
        <v>145</v>
      </c>
      <c r="BM894" s="34">
        <v>20</v>
      </c>
      <c r="BN894" s="34" t="s">
        <v>121</v>
      </c>
      <c r="BO894" s="34">
        <v>27</v>
      </c>
      <c r="BP894" s="34">
        <v>34</v>
      </c>
      <c r="BQ894" s="34">
        <v>14</v>
      </c>
      <c r="BR894" s="34">
        <v>97.3</v>
      </c>
      <c r="BT894" s="34">
        <v>0.06</v>
      </c>
      <c r="BU894" s="34">
        <v>18</v>
      </c>
      <c r="BV894" s="34">
        <v>0.7</v>
      </c>
      <c r="BW894" s="34">
        <v>2</v>
      </c>
      <c r="BX894" s="34">
        <v>822</v>
      </c>
      <c r="BY894" s="34">
        <v>1.3</v>
      </c>
      <c r="BZ894" s="34" t="s">
        <v>120</v>
      </c>
      <c r="CA894" s="34">
        <v>16.649999999999999</v>
      </c>
      <c r="CB894" s="34" t="s">
        <v>85</v>
      </c>
      <c r="CC894" s="34">
        <v>3.78</v>
      </c>
      <c r="CD894" s="34">
        <v>200</v>
      </c>
      <c r="CE894" s="34">
        <v>1</v>
      </c>
      <c r="CF894" s="34">
        <v>34.700000000000003</v>
      </c>
      <c r="CG894" s="34">
        <v>388</v>
      </c>
      <c r="CH894" s="34">
        <v>92</v>
      </c>
      <c r="CI894" s="34">
        <v>59.4</v>
      </c>
      <c r="CJ894" s="34">
        <v>124</v>
      </c>
      <c r="CK894" s="34">
        <v>14.7</v>
      </c>
      <c r="CL894" s="34">
        <v>58.9</v>
      </c>
      <c r="CM894" s="34">
        <v>10.9</v>
      </c>
      <c r="CN894" s="34">
        <v>2.16</v>
      </c>
      <c r="CO894" s="34">
        <v>7.48</v>
      </c>
      <c r="CP894" s="34">
        <v>1.1100000000000001</v>
      </c>
      <c r="CQ894" s="34">
        <v>6.41</v>
      </c>
      <c r="CR894" s="34">
        <v>1.3</v>
      </c>
      <c r="CS894" s="34">
        <v>3.73</v>
      </c>
      <c r="CT894" s="34">
        <v>0.51</v>
      </c>
      <c r="CU894" s="34">
        <v>3.37</v>
      </c>
      <c r="CV894" s="34">
        <v>0.5</v>
      </c>
      <c r="CW894" s="34">
        <f t="shared" si="71"/>
        <v>294.47000000000008</v>
      </c>
    </row>
    <row r="895" spans="1:101" x14ac:dyDescent="0.3">
      <c r="A895" s="22" t="s">
        <v>3674</v>
      </c>
      <c r="B895" s="22" t="s">
        <v>904</v>
      </c>
      <c r="C895" s="22" t="s">
        <v>2887</v>
      </c>
      <c r="D895" s="22" t="s">
        <v>2751</v>
      </c>
      <c r="E895" s="22">
        <v>1987</v>
      </c>
      <c r="F895" s="22">
        <v>1987</v>
      </c>
      <c r="G895" s="22" t="s">
        <v>1539</v>
      </c>
      <c r="J895" s="22" t="s">
        <v>873</v>
      </c>
      <c r="K895" s="22" t="s">
        <v>882</v>
      </c>
      <c r="M895" s="22" t="s">
        <v>905</v>
      </c>
      <c r="N895" s="70" t="s">
        <v>3393</v>
      </c>
      <c r="O895" s="70" t="s">
        <v>3394</v>
      </c>
      <c r="Q895" s="22" t="s">
        <v>906</v>
      </c>
      <c r="W895" s="34">
        <v>48.83</v>
      </c>
      <c r="X895" s="34">
        <v>1.44</v>
      </c>
      <c r="Y895" s="34">
        <v>15.04</v>
      </c>
      <c r="Z895" s="34">
        <v>11.747</v>
      </c>
      <c r="AA895" s="34">
        <v>0.18</v>
      </c>
      <c r="AB895" s="34">
        <v>9.14</v>
      </c>
      <c r="AC895" s="34">
        <v>10.01</v>
      </c>
      <c r="AD895" s="34">
        <v>3.9</v>
      </c>
      <c r="AE895" s="34">
        <v>1.07</v>
      </c>
      <c r="AF895" s="34">
        <v>0.52</v>
      </c>
      <c r="AG895" s="34">
        <v>0.69</v>
      </c>
      <c r="AO895" s="34">
        <f t="shared" ref="AO895:AO926" si="72">SUM(W895:AN895)</f>
        <v>102.56700000000001</v>
      </c>
      <c r="AY895" s="34">
        <v>703</v>
      </c>
      <c r="BG895" s="34">
        <v>72</v>
      </c>
      <c r="BO895" s="34">
        <v>32</v>
      </c>
      <c r="BP895" s="34">
        <v>185</v>
      </c>
      <c r="BR895" s="34">
        <v>17</v>
      </c>
      <c r="BX895" s="34">
        <v>1002</v>
      </c>
      <c r="CF895" s="34">
        <v>25</v>
      </c>
      <c r="CG895" s="34">
        <v>193</v>
      </c>
      <c r="CH895" s="34">
        <v>78</v>
      </c>
      <c r="CI895" s="34">
        <v>35</v>
      </c>
      <c r="CJ895" s="34">
        <v>85</v>
      </c>
      <c r="CW895" s="34">
        <f t="shared" ref="CW895:CW942" si="73">SUM(CI895:CV895)</f>
        <v>120</v>
      </c>
    </row>
    <row r="896" spans="1:101" x14ac:dyDescent="0.3">
      <c r="A896" s="22" t="s">
        <v>3675</v>
      </c>
      <c r="B896" s="22" t="s">
        <v>904</v>
      </c>
      <c r="C896" s="22" t="s">
        <v>2887</v>
      </c>
      <c r="D896" s="22" t="s">
        <v>2751</v>
      </c>
      <c r="E896" s="22">
        <v>1987</v>
      </c>
      <c r="F896" s="22">
        <v>1987</v>
      </c>
      <c r="G896" s="22" t="s">
        <v>1539</v>
      </c>
      <c r="J896" s="22" t="s">
        <v>873</v>
      </c>
      <c r="K896" s="22" t="s">
        <v>882</v>
      </c>
      <c r="M896" s="22" t="s">
        <v>907</v>
      </c>
      <c r="N896" s="70" t="s">
        <v>3393</v>
      </c>
      <c r="O896" s="70" t="s">
        <v>3394</v>
      </c>
      <c r="Q896" s="22" t="s">
        <v>906</v>
      </c>
      <c r="W896" s="34">
        <v>55.15</v>
      </c>
      <c r="X896" s="34">
        <v>0.32</v>
      </c>
      <c r="Y896" s="34">
        <v>21.43</v>
      </c>
      <c r="Z896" s="34">
        <v>3.0549999999999997</v>
      </c>
      <c r="AA896" s="34">
        <v>0.219</v>
      </c>
      <c r="AB896" s="34">
        <v>0.46</v>
      </c>
      <c r="AC896" s="34">
        <v>1.18</v>
      </c>
      <c r="AD896" s="34">
        <v>10.79</v>
      </c>
      <c r="AE896" s="34">
        <v>5.78</v>
      </c>
      <c r="AF896" s="34">
        <v>0.12</v>
      </c>
      <c r="AG896" s="34">
        <v>2</v>
      </c>
      <c r="AO896" s="34">
        <f t="shared" si="72"/>
        <v>100.50400000000002</v>
      </c>
      <c r="AY896" s="34">
        <v>346</v>
      </c>
      <c r="BE896" s="34">
        <v>16</v>
      </c>
      <c r="BG896" s="34">
        <v>9</v>
      </c>
      <c r="BO896" s="34">
        <v>297</v>
      </c>
      <c r="BP896" s="34" t="s">
        <v>84</v>
      </c>
      <c r="BR896" s="34">
        <v>214</v>
      </c>
      <c r="BX896" s="34">
        <v>354</v>
      </c>
      <c r="CD896" s="34">
        <v>36</v>
      </c>
      <c r="CF896" s="34">
        <v>39</v>
      </c>
      <c r="CG896" s="34">
        <v>739</v>
      </c>
      <c r="CH896" s="34">
        <v>172</v>
      </c>
      <c r="CI896" s="34">
        <v>196</v>
      </c>
      <c r="CJ896" s="34">
        <v>233</v>
      </c>
      <c r="CW896" s="34">
        <f t="shared" si="73"/>
        <v>429</v>
      </c>
    </row>
    <row r="897" spans="1:101" x14ac:dyDescent="0.3">
      <c r="A897" s="22" t="s">
        <v>3676</v>
      </c>
      <c r="B897" s="22" t="s">
        <v>904</v>
      </c>
      <c r="C897" s="22" t="s">
        <v>2887</v>
      </c>
      <c r="D897" s="22" t="s">
        <v>2751</v>
      </c>
      <c r="E897" s="22">
        <v>1987</v>
      </c>
      <c r="F897" s="22">
        <v>1987</v>
      </c>
      <c r="G897" s="22" t="s">
        <v>1539</v>
      </c>
      <c r="J897" s="22" t="s">
        <v>873</v>
      </c>
      <c r="K897" s="22" t="s">
        <v>882</v>
      </c>
      <c r="M897" s="22" t="s">
        <v>907</v>
      </c>
      <c r="N897" s="70" t="s">
        <v>3393</v>
      </c>
      <c r="O897" s="70" t="s">
        <v>3394</v>
      </c>
      <c r="Q897" s="22" t="s">
        <v>906</v>
      </c>
      <c r="W897" s="34">
        <v>56.28</v>
      </c>
      <c r="X897" s="34">
        <v>0.22</v>
      </c>
      <c r="Y897" s="34">
        <v>22.81</v>
      </c>
      <c r="Z897" s="34">
        <v>2.4210000000000003</v>
      </c>
      <c r="AA897" s="34">
        <v>0.17899999999999999</v>
      </c>
      <c r="AB897" s="34">
        <v>0.15</v>
      </c>
      <c r="AC897" s="34">
        <v>1.01</v>
      </c>
      <c r="AD897" s="34">
        <v>10.72</v>
      </c>
      <c r="AE897" s="34">
        <v>5.84</v>
      </c>
      <c r="AF897" s="34">
        <v>0.1</v>
      </c>
      <c r="AG897" s="34">
        <v>2.59</v>
      </c>
      <c r="AO897" s="34">
        <f t="shared" si="72"/>
        <v>102.32000000000002</v>
      </c>
      <c r="AY897" s="34">
        <v>1505</v>
      </c>
      <c r="BE897" s="34">
        <v>6</v>
      </c>
      <c r="BG897" s="34">
        <v>4</v>
      </c>
      <c r="BO897" s="34">
        <v>154</v>
      </c>
      <c r="BP897" s="34" t="s">
        <v>84</v>
      </c>
      <c r="BR897" s="34">
        <v>161</v>
      </c>
      <c r="BX897" s="34">
        <v>819</v>
      </c>
      <c r="CD897" s="34">
        <v>27</v>
      </c>
      <c r="CF897" s="34">
        <v>29</v>
      </c>
      <c r="CG897" s="34">
        <v>503</v>
      </c>
      <c r="CH897" s="34">
        <v>129</v>
      </c>
      <c r="CI897" s="34">
        <v>121</v>
      </c>
      <c r="CJ897" s="34">
        <v>167</v>
      </c>
      <c r="CW897" s="34">
        <f t="shared" si="73"/>
        <v>288</v>
      </c>
    </row>
    <row r="898" spans="1:101" x14ac:dyDescent="0.3">
      <c r="A898" s="22" t="s">
        <v>3677</v>
      </c>
      <c r="B898" s="22" t="s">
        <v>904</v>
      </c>
      <c r="C898" s="22" t="s">
        <v>2887</v>
      </c>
      <c r="D898" s="22" t="s">
        <v>2751</v>
      </c>
      <c r="E898" s="22">
        <v>1987</v>
      </c>
      <c r="F898" s="22">
        <v>1987</v>
      </c>
      <c r="G898" s="22" t="s">
        <v>1539</v>
      </c>
      <c r="J898" s="22" t="s">
        <v>873</v>
      </c>
      <c r="K898" s="22" t="s">
        <v>882</v>
      </c>
      <c r="M898" s="22" t="s">
        <v>907</v>
      </c>
      <c r="N898" s="70" t="s">
        <v>3393</v>
      </c>
      <c r="O898" s="70" t="s">
        <v>3394</v>
      </c>
      <c r="Q898" s="22" t="s">
        <v>906</v>
      </c>
      <c r="W898" s="34">
        <v>56.21</v>
      </c>
      <c r="X898" s="34">
        <v>0.23</v>
      </c>
      <c r="Y898" s="34">
        <v>21.76</v>
      </c>
      <c r="Z898" s="34">
        <v>2.472</v>
      </c>
      <c r="AA898" s="34">
        <v>0.182</v>
      </c>
      <c r="AB898" s="34">
        <v>0.15</v>
      </c>
      <c r="AC898" s="34">
        <v>1.05</v>
      </c>
      <c r="AD898" s="34">
        <v>10.82</v>
      </c>
      <c r="AE898" s="34">
        <v>5.84</v>
      </c>
      <c r="AF898" s="34">
        <v>0.06</v>
      </c>
      <c r="AG898" s="34">
        <v>1.41</v>
      </c>
      <c r="AO898" s="34">
        <f t="shared" si="72"/>
        <v>100.184</v>
      </c>
      <c r="AY898" s="34">
        <v>778</v>
      </c>
      <c r="BE898" s="34">
        <v>2</v>
      </c>
      <c r="BG898" s="34">
        <v>5</v>
      </c>
      <c r="BJ898" s="34">
        <v>8</v>
      </c>
      <c r="BO898" s="34">
        <v>174</v>
      </c>
      <c r="BP898" s="34" t="s">
        <v>84</v>
      </c>
      <c r="BR898" s="34">
        <v>200</v>
      </c>
      <c r="BX898" s="34">
        <v>534</v>
      </c>
      <c r="BY898" s="34">
        <v>4</v>
      </c>
      <c r="CA898" s="34">
        <v>52</v>
      </c>
      <c r="CC898" s="34">
        <v>13</v>
      </c>
      <c r="CD898" s="34">
        <v>31</v>
      </c>
      <c r="CF898" s="34">
        <v>28</v>
      </c>
      <c r="CG898" s="34">
        <v>619</v>
      </c>
      <c r="CH898" s="34">
        <v>150</v>
      </c>
      <c r="CI898" s="34">
        <v>130</v>
      </c>
      <c r="CJ898" s="34">
        <v>160</v>
      </c>
      <c r="CL898" s="34">
        <v>46</v>
      </c>
      <c r="CM898" s="34">
        <v>4.3</v>
      </c>
      <c r="CN898" s="34">
        <v>1.2</v>
      </c>
      <c r="CP898" s="34">
        <v>0.5</v>
      </c>
      <c r="CU898" s="34">
        <v>2.4</v>
      </c>
      <c r="CV898" s="34">
        <v>0.5</v>
      </c>
      <c r="CW898" s="34">
        <f t="shared" si="73"/>
        <v>344.9</v>
      </c>
    </row>
    <row r="899" spans="1:101" x14ac:dyDescent="0.3">
      <c r="A899" s="22" t="s">
        <v>3678</v>
      </c>
      <c r="B899" s="22" t="s">
        <v>904</v>
      </c>
      <c r="C899" s="22" t="s">
        <v>2887</v>
      </c>
      <c r="D899" s="22" t="s">
        <v>2751</v>
      </c>
      <c r="E899" s="22">
        <v>1987</v>
      </c>
      <c r="F899" s="22">
        <v>1987</v>
      </c>
      <c r="G899" s="22" t="s">
        <v>1539</v>
      </c>
      <c r="J899" s="22" t="s">
        <v>873</v>
      </c>
      <c r="K899" s="22" t="s">
        <v>882</v>
      </c>
      <c r="M899" s="22" t="s">
        <v>907</v>
      </c>
      <c r="N899" s="70" t="s">
        <v>3393</v>
      </c>
      <c r="O899" s="70" t="s">
        <v>3394</v>
      </c>
      <c r="Q899" s="22" t="s">
        <v>906</v>
      </c>
      <c r="W899" s="34">
        <v>56.88</v>
      </c>
      <c r="X899" s="34">
        <v>0.22</v>
      </c>
      <c r="Y899" s="34">
        <v>21.78</v>
      </c>
      <c r="Z899" s="34">
        <v>2.4239999999999999</v>
      </c>
      <c r="AA899" s="34">
        <v>0.182</v>
      </c>
      <c r="AB899" s="34">
        <v>0.15</v>
      </c>
      <c r="AC899" s="34">
        <v>1.01</v>
      </c>
      <c r="AD899" s="34">
        <v>10.88</v>
      </c>
      <c r="AE899" s="34">
        <v>6</v>
      </c>
      <c r="AF899" s="34">
        <v>7.0000000000000007E-2</v>
      </c>
      <c r="AG899" s="34">
        <v>1.1000000000000001</v>
      </c>
      <c r="AO899" s="34">
        <f t="shared" si="72"/>
        <v>100.696</v>
      </c>
      <c r="AY899" s="34">
        <v>773</v>
      </c>
      <c r="BE899" s="34">
        <v>9</v>
      </c>
      <c r="BG899" s="34">
        <v>3</v>
      </c>
      <c r="BO899" s="34">
        <v>174</v>
      </c>
      <c r="BP899" s="34" t="s">
        <v>84</v>
      </c>
      <c r="BR899" s="34">
        <v>205</v>
      </c>
      <c r="BX899" s="34">
        <v>485</v>
      </c>
      <c r="CD899" s="34">
        <v>28</v>
      </c>
      <c r="CF899" s="34">
        <v>29</v>
      </c>
      <c r="CG899" s="34">
        <v>632</v>
      </c>
      <c r="CH899" s="34">
        <v>151</v>
      </c>
      <c r="CI899" s="34">
        <v>146</v>
      </c>
      <c r="CJ899" s="34">
        <v>185</v>
      </c>
      <c r="CW899" s="34">
        <f t="shared" si="73"/>
        <v>331</v>
      </c>
    </row>
    <row r="900" spans="1:101" x14ac:dyDescent="0.3">
      <c r="A900" s="22" t="s">
        <v>3679</v>
      </c>
      <c r="B900" s="22" t="s">
        <v>904</v>
      </c>
      <c r="C900" s="22" t="s">
        <v>2887</v>
      </c>
      <c r="D900" s="22" t="s">
        <v>2751</v>
      </c>
      <c r="E900" s="22">
        <v>1987</v>
      </c>
      <c r="F900" s="22">
        <v>1987</v>
      </c>
      <c r="G900" s="22" t="s">
        <v>1539</v>
      </c>
      <c r="J900" s="22" t="s">
        <v>873</v>
      </c>
      <c r="K900" s="22" t="s">
        <v>882</v>
      </c>
      <c r="M900" s="22" t="s">
        <v>908</v>
      </c>
      <c r="N900" s="70" t="s">
        <v>3393</v>
      </c>
      <c r="O900" s="70" t="s">
        <v>3394</v>
      </c>
      <c r="Q900" s="22" t="s">
        <v>906</v>
      </c>
      <c r="W900" s="34">
        <v>62.51</v>
      </c>
      <c r="X900" s="34">
        <v>0.35</v>
      </c>
      <c r="Y900" s="34">
        <v>18.649999999999999</v>
      </c>
      <c r="Z900" s="34">
        <v>2.8440000000000003</v>
      </c>
      <c r="AA900" s="34">
        <v>0.17199999999999999</v>
      </c>
      <c r="AB900" s="34">
        <v>0.32</v>
      </c>
      <c r="AC900" s="34">
        <v>1.68</v>
      </c>
      <c r="AD900" s="34">
        <v>6.91</v>
      </c>
      <c r="AE900" s="34">
        <v>5.08</v>
      </c>
      <c r="AF900" s="34">
        <v>0.14000000000000001</v>
      </c>
      <c r="AG900" s="34">
        <v>0.57999999999999996</v>
      </c>
      <c r="AO900" s="34">
        <f t="shared" si="72"/>
        <v>99.235999999999976</v>
      </c>
      <c r="AY900" s="34">
        <v>2722</v>
      </c>
      <c r="BE900" s="34">
        <v>3</v>
      </c>
      <c r="BG900" s="34">
        <v>2</v>
      </c>
      <c r="BJ900" s="34">
        <v>10</v>
      </c>
      <c r="BO900" s="34">
        <v>93</v>
      </c>
      <c r="BP900" s="34" t="s">
        <v>84</v>
      </c>
      <c r="BR900" s="34">
        <v>158</v>
      </c>
      <c r="BX900" s="34">
        <v>1125</v>
      </c>
      <c r="BY900" s="34">
        <v>4</v>
      </c>
      <c r="CA900" s="34">
        <v>35</v>
      </c>
      <c r="CC900" s="34">
        <v>6</v>
      </c>
      <c r="CD900" s="34">
        <v>16</v>
      </c>
      <c r="CF900" s="34">
        <v>37</v>
      </c>
      <c r="CG900" s="34">
        <v>602</v>
      </c>
      <c r="CH900" s="34">
        <v>85</v>
      </c>
      <c r="CI900" s="34">
        <v>160</v>
      </c>
      <c r="CJ900" s="34">
        <v>240</v>
      </c>
      <c r="CL900" s="34">
        <v>70</v>
      </c>
      <c r="CM900" s="34">
        <v>10</v>
      </c>
      <c r="CN900" s="34">
        <v>2.5</v>
      </c>
      <c r="CP900" s="34">
        <v>0.9</v>
      </c>
      <c r="CU900" s="34">
        <v>3.2</v>
      </c>
      <c r="CV900" s="34">
        <v>0.6</v>
      </c>
      <c r="CW900" s="34">
        <f t="shared" si="73"/>
        <v>487.2</v>
      </c>
    </row>
    <row r="901" spans="1:101" x14ac:dyDescent="0.3">
      <c r="A901" s="22" t="s">
        <v>3680</v>
      </c>
      <c r="B901" s="22" t="s">
        <v>904</v>
      </c>
      <c r="C901" s="22" t="s">
        <v>2887</v>
      </c>
      <c r="D901" s="22" t="s">
        <v>2751</v>
      </c>
      <c r="E901" s="22">
        <v>1987</v>
      </c>
      <c r="F901" s="22">
        <v>1987</v>
      </c>
      <c r="G901" s="22" t="s">
        <v>1539</v>
      </c>
      <c r="J901" s="22" t="s">
        <v>873</v>
      </c>
      <c r="K901" s="22" t="s">
        <v>882</v>
      </c>
      <c r="M901" s="22" t="s">
        <v>907</v>
      </c>
      <c r="N901" s="70" t="s">
        <v>3393</v>
      </c>
      <c r="O901" s="70" t="s">
        <v>3394</v>
      </c>
      <c r="Q901" s="22" t="s">
        <v>906</v>
      </c>
      <c r="W901" s="34">
        <v>56.24</v>
      </c>
      <c r="X901" s="34">
        <v>0.22</v>
      </c>
      <c r="Y901" s="34">
        <v>21.63</v>
      </c>
      <c r="Z901" s="34">
        <v>2.5629999999999997</v>
      </c>
      <c r="AA901" s="34">
        <v>0.22</v>
      </c>
      <c r="AB901" s="34">
        <v>0.09</v>
      </c>
      <c r="AC901" s="34">
        <v>0.71</v>
      </c>
      <c r="AD901" s="34">
        <v>10.51</v>
      </c>
      <c r="AE901" s="34">
        <v>5.65</v>
      </c>
      <c r="AF901" s="34">
        <v>7.0000000000000007E-2</v>
      </c>
      <c r="AG901" s="34">
        <v>2.93</v>
      </c>
      <c r="AO901" s="34">
        <f t="shared" si="72"/>
        <v>100.83300000000001</v>
      </c>
      <c r="AY901" s="34">
        <v>12</v>
      </c>
      <c r="BE901" s="34">
        <v>5</v>
      </c>
      <c r="BG901" s="34">
        <v>3</v>
      </c>
      <c r="BO901" s="34">
        <v>405</v>
      </c>
      <c r="BP901" s="34" t="s">
        <v>84</v>
      </c>
      <c r="BR901" s="34">
        <v>338</v>
      </c>
      <c r="BX901" s="34">
        <v>8</v>
      </c>
      <c r="CD901" s="34">
        <v>16</v>
      </c>
      <c r="CF901" s="34">
        <v>42</v>
      </c>
      <c r="CG901" s="34">
        <v>1536</v>
      </c>
      <c r="CH901" s="34">
        <v>180</v>
      </c>
      <c r="CI901" s="34">
        <v>226</v>
      </c>
      <c r="CJ901" s="34">
        <v>254</v>
      </c>
      <c r="CW901" s="34">
        <f t="shared" si="73"/>
        <v>480</v>
      </c>
    </row>
    <row r="902" spans="1:101" x14ac:dyDescent="0.3">
      <c r="A902" s="22" t="s">
        <v>3681</v>
      </c>
      <c r="B902" s="22" t="s">
        <v>904</v>
      </c>
      <c r="C902" s="22" t="s">
        <v>2887</v>
      </c>
      <c r="D902" s="22" t="s">
        <v>2751</v>
      </c>
      <c r="E902" s="22">
        <v>1987</v>
      </c>
      <c r="F902" s="22">
        <v>1987</v>
      </c>
      <c r="G902" s="22" t="s">
        <v>1539</v>
      </c>
      <c r="J902" s="22" t="s">
        <v>873</v>
      </c>
      <c r="K902" s="22" t="s">
        <v>882</v>
      </c>
      <c r="M902" s="22" t="s">
        <v>909</v>
      </c>
      <c r="N902" s="70" t="s">
        <v>3393</v>
      </c>
      <c r="O902" s="70" t="s">
        <v>3394</v>
      </c>
      <c r="Q902" s="22" t="s">
        <v>906</v>
      </c>
      <c r="W902" s="34">
        <v>49.97</v>
      </c>
      <c r="X902" s="34">
        <v>1.1200000000000001</v>
      </c>
      <c r="Y902" s="34">
        <v>16.579999999999998</v>
      </c>
      <c r="Z902" s="34">
        <v>7.7440000000000007</v>
      </c>
      <c r="AA902" s="34">
        <v>0.17299999999999999</v>
      </c>
      <c r="AB902" s="34">
        <v>4.13</v>
      </c>
      <c r="AC902" s="34">
        <v>7.9</v>
      </c>
      <c r="AD902" s="34">
        <v>5.15</v>
      </c>
      <c r="AE902" s="34">
        <v>3.34</v>
      </c>
      <c r="AF902" s="34">
        <v>0.56999999999999995</v>
      </c>
      <c r="AG902" s="34">
        <v>1.69</v>
      </c>
      <c r="AO902" s="34">
        <f t="shared" si="72"/>
        <v>98.36699999999999</v>
      </c>
      <c r="AY902" s="34">
        <v>1565</v>
      </c>
      <c r="BE902" s="34">
        <v>92</v>
      </c>
      <c r="BG902" s="34">
        <v>59</v>
      </c>
      <c r="BO902" s="34">
        <v>88</v>
      </c>
      <c r="BP902" s="34">
        <v>35</v>
      </c>
      <c r="BR902" s="34">
        <v>90</v>
      </c>
      <c r="BX902" s="34">
        <v>1140</v>
      </c>
      <c r="CD902" s="34">
        <v>164</v>
      </c>
      <c r="CF902" s="34">
        <v>36</v>
      </c>
      <c r="CG902" s="34">
        <v>361</v>
      </c>
      <c r="CH902" s="34">
        <v>80</v>
      </c>
      <c r="CI902" s="34">
        <v>96</v>
      </c>
      <c r="CJ902" s="34">
        <v>175</v>
      </c>
      <c r="CW902" s="34">
        <f t="shared" si="73"/>
        <v>271</v>
      </c>
    </row>
    <row r="903" spans="1:101" x14ac:dyDescent="0.3">
      <c r="A903" s="22" t="s">
        <v>3682</v>
      </c>
      <c r="B903" s="22" t="s">
        <v>904</v>
      </c>
      <c r="C903" s="22" t="s">
        <v>2887</v>
      </c>
      <c r="D903" s="22" t="s">
        <v>2751</v>
      </c>
      <c r="E903" s="22">
        <v>1987</v>
      </c>
      <c r="F903" s="22">
        <v>1987</v>
      </c>
      <c r="G903" s="22" t="s">
        <v>1539</v>
      </c>
      <c r="J903" s="22" t="s">
        <v>873</v>
      </c>
      <c r="K903" s="22" t="s">
        <v>882</v>
      </c>
      <c r="M903" s="22" t="s">
        <v>447</v>
      </c>
      <c r="N903" s="70" t="s">
        <v>3393</v>
      </c>
      <c r="O903" s="70" t="s">
        <v>3394</v>
      </c>
      <c r="Q903" s="22" t="s">
        <v>906</v>
      </c>
      <c r="W903" s="34">
        <v>42.95</v>
      </c>
      <c r="X903" s="34">
        <v>1.21</v>
      </c>
      <c r="Y903" s="34">
        <v>12.36</v>
      </c>
      <c r="Z903" s="34">
        <v>9.64</v>
      </c>
      <c r="AA903" s="34">
        <v>0.18</v>
      </c>
      <c r="AB903" s="34">
        <v>9.1199999999999992</v>
      </c>
      <c r="AC903" s="34">
        <v>12.65</v>
      </c>
      <c r="AD903" s="34">
        <v>3.66</v>
      </c>
      <c r="AE903" s="34">
        <v>1.34</v>
      </c>
      <c r="AF903" s="34">
        <v>0.77</v>
      </c>
      <c r="AG903" s="34">
        <v>5.19</v>
      </c>
      <c r="AO903" s="34">
        <f t="shared" si="72"/>
        <v>99.070000000000007</v>
      </c>
      <c r="AY903" s="34">
        <v>1556</v>
      </c>
      <c r="BG903" s="34">
        <v>70</v>
      </c>
      <c r="BO903" s="34">
        <v>84</v>
      </c>
      <c r="BP903" s="34">
        <v>217</v>
      </c>
      <c r="BR903" s="34">
        <v>39</v>
      </c>
      <c r="BX903" s="34">
        <v>1339</v>
      </c>
      <c r="CF903" s="34">
        <v>21</v>
      </c>
      <c r="CG903" s="34">
        <v>247</v>
      </c>
      <c r="CH903" s="34">
        <v>92</v>
      </c>
      <c r="CI903" s="34">
        <v>74</v>
      </c>
      <c r="CJ903" s="34">
        <v>149</v>
      </c>
      <c r="CW903" s="34">
        <f t="shared" si="73"/>
        <v>223</v>
      </c>
    </row>
    <row r="904" spans="1:101" x14ac:dyDescent="0.3">
      <c r="A904" s="22" t="s">
        <v>3683</v>
      </c>
      <c r="B904" s="22" t="s">
        <v>904</v>
      </c>
      <c r="C904" s="22" t="s">
        <v>2887</v>
      </c>
      <c r="D904" s="22" t="s">
        <v>2751</v>
      </c>
      <c r="E904" s="22">
        <v>1987</v>
      </c>
      <c r="F904" s="22">
        <v>1987</v>
      </c>
      <c r="G904" s="22" t="s">
        <v>1539</v>
      </c>
      <c r="J904" s="22" t="s">
        <v>873</v>
      </c>
      <c r="K904" s="22" t="s">
        <v>882</v>
      </c>
      <c r="M904" s="22" t="s">
        <v>905</v>
      </c>
      <c r="N904" s="70" t="s">
        <v>3393</v>
      </c>
      <c r="O904" s="70" t="s">
        <v>3394</v>
      </c>
      <c r="Q904" s="22" t="s">
        <v>906</v>
      </c>
      <c r="W904" s="34">
        <v>48.5</v>
      </c>
      <c r="X904" s="34">
        <v>1.8</v>
      </c>
      <c r="Y904" s="34">
        <v>16.739999999999998</v>
      </c>
      <c r="Z904" s="34">
        <v>11.028</v>
      </c>
      <c r="AA904" s="34">
        <v>0.17</v>
      </c>
      <c r="AB904" s="34">
        <v>5.78</v>
      </c>
      <c r="AC904" s="34">
        <v>9.27</v>
      </c>
      <c r="AD904" s="34">
        <v>5.22</v>
      </c>
      <c r="AE904" s="34">
        <v>1.92</v>
      </c>
      <c r="AF904" s="34">
        <v>1.06</v>
      </c>
      <c r="AG904" s="34">
        <v>0.55000000000000004</v>
      </c>
      <c r="AO904" s="34">
        <f t="shared" si="72"/>
        <v>102.038</v>
      </c>
      <c r="AY904" s="34">
        <v>110</v>
      </c>
      <c r="BG904" s="34">
        <v>26</v>
      </c>
      <c r="BO904" s="34">
        <v>49</v>
      </c>
      <c r="BP904" s="34">
        <v>31</v>
      </c>
      <c r="BR904" s="34">
        <v>26</v>
      </c>
      <c r="BX904" s="34">
        <v>1631</v>
      </c>
      <c r="CF904" s="34">
        <v>25</v>
      </c>
      <c r="CG904" s="34">
        <v>283</v>
      </c>
      <c r="CH904" s="34">
        <v>83</v>
      </c>
      <c r="CI904" s="34">
        <v>69</v>
      </c>
      <c r="CJ904" s="34">
        <v>126</v>
      </c>
      <c r="CW904" s="34">
        <f t="shared" si="73"/>
        <v>195</v>
      </c>
    </row>
    <row r="905" spans="1:101" x14ac:dyDescent="0.3">
      <c r="A905" s="22" t="s">
        <v>3684</v>
      </c>
      <c r="B905" s="22" t="s">
        <v>904</v>
      </c>
      <c r="C905" s="22" t="s">
        <v>2887</v>
      </c>
      <c r="D905" s="22" t="s">
        <v>2751</v>
      </c>
      <c r="E905" s="22">
        <v>1987</v>
      </c>
      <c r="F905" s="22">
        <v>1987</v>
      </c>
      <c r="G905" s="22" t="s">
        <v>1539</v>
      </c>
      <c r="J905" s="22" t="s">
        <v>873</v>
      </c>
      <c r="K905" s="22" t="s">
        <v>882</v>
      </c>
      <c r="M905" s="22" t="s">
        <v>907</v>
      </c>
      <c r="N905" s="70" t="s">
        <v>3393</v>
      </c>
      <c r="O905" s="70" t="s">
        <v>3394</v>
      </c>
      <c r="Q905" s="22" t="s">
        <v>906</v>
      </c>
      <c r="W905" s="34">
        <v>53.51</v>
      </c>
      <c r="X905" s="34">
        <v>0.28999999999999998</v>
      </c>
      <c r="Y905" s="34">
        <v>20.36</v>
      </c>
      <c r="Z905" s="34">
        <v>2.915</v>
      </c>
      <c r="AA905" s="34">
        <v>0.22700000000000001</v>
      </c>
      <c r="AB905" s="34">
        <v>0.2</v>
      </c>
      <c r="AC905" s="34">
        <v>0.64</v>
      </c>
      <c r="AD905" s="34">
        <v>10.26</v>
      </c>
      <c r="AE905" s="34">
        <v>4.96</v>
      </c>
      <c r="AF905" s="34">
        <v>0.08</v>
      </c>
      <c r="AG905" s="34">
        <v>5.29</v>
      </c>
      <c r="AO905" s="34">
        <f t="shared" si="72"/>
        <v>98.732000000000014</v>
      </c>
      <c r="AY905" s="34">
        <v>291</v>
      </c>
      <c r="BE905" s="34">
        <v>4</v>
      </c>
      <c r="BG905" s="34">
        <v>11</v>
      </c>
      <c r="BO905" s="34">
        <v>473</v>
      </c>
      <c r="BP905" s="34" t="s">
        <v>84</v>
      </c>
      <c r="BR905" s="34">
        <v>338</v>
      </c>
      <c r="BX905" s="34">
        <v>242</v>
      </c>
      <c r="CD905" s="34">
        <v>24</v>
      </c>
      <c r="CF905" s="34">
        <v>43</v>
      </c>
      <c r="CG905" s="34">
        <v>1359</v>
      </c>
      <c r="CH905" s="34">
        <v>227</v>
      </c>
      <c r="CI905" s="34">
        <v>118</v>
      </c>
      <c r="CJ905" s="34">
        <v>162</v>
      </c>
      <c r="CW905" s="34">
        <f t="shared" si="73"/>
        <v>280</v>
      </c>
    </row>
    <row r="906" spans="1:101" x14ac:dyDescent="0.3">
      <c r="A906" s="22" t="s">
        <v>3685</v>
      </c>
      <c r="B906" s="22" t="s">
        <v>904</v>
      </c>
      <c r="C906" s="22" t="s">
        <v>2887</v>
      </c>
      <c r="D906" s="22" t="s">
        <v>2751</v>
      </c>
      <c r="E906" s="22">
        <v>1987</v>
      </c>
      <c r="F906" s="22">
        <v>1987</v>
      </c>
      <c r="G906" s="22" t="s">
        <v>1539</v>
      </c>
      <c r="J906" s="22" t="s">
        <v>873</v>
      </c>
      <c r="K906" s="22" t="s">
        <v>882</v>
      </c>
      <c r="M906" s="22" t="s">
        <v>909</v>
      </c>
      <c r="N906" s="70" t="s">
        <v>3393</v>
      </c>
      <c r="O906" s="70" t="s">
        <v>3394</v>
      </c>
      <c r="Q906" s="22" t="s">
        <v>906</v>
      </c>
      <c r="W906" s="34">
        <v>51.99</v>
      </c>
      <c r="X906" s="34">
        <v>0.91</v>
      </c>
      <c r="Y906" s="34">
        <v>18.46</v>
      </c>
      <c r="Z906" s="34">
        <v>6.5</v>
      </c>
      <c r="AA906" s="34">
        <v>0.189</v>
      </c>
      <c r="AB906" s="34">
        <v>1.92</v>
      </c>
      <c r="AC906" s="34">
        <v>4.3499999999999996</v>
      </c>
      <c r="AD906" s="34">
        <v>6.99</v>
      </c>
      <c r="AE906" s="34">
        <v>1.3</v>
      </c>
      <c r="AF906" s="34">
        <v>0.53</v>
      </c>
      <c r="AG906" s="34">
        <v>3.71</v>
      </c>
      <c r="AO906" s="34">
        <f t="shared" si="72"/>
        <v>96.848999999999975</v>
      </c>
      <c r="AY906" s="34">
        <v>1887</v>
      </c>
      <c r="BE906" s="34">
        <v>4</v>
      </c>
      <c r="BG906" s="34">
        <v>11</v>
      </c>
      <c r="BO906" s="34">
        <v>115</v>
      </c>
      <c r="BP906" s="34" t="s">
        <v>84</v>
      </c>
      <c r="BR906" s="34">
        <v>73</v>
      </c>
      <c r="BX906" s="34">
        <v>1327</v>
      </c>
      <c r="CD906" s="34">
        <v>99</v>
      </c>
      <c r="CF906" s="34">
        <v>35</v>
      </c>
      <c r="CG906" s="34">
        <v>458</v>
      </c>
      <c r="CH906" s="34">
        <v>95</v>
      </c>
      <c r="CI906" s="34">
        <v>117</v>
      </c>
      <c r="CJ906" s="34">
        <v>193</v>
      </c>
      <c r="CW906" s="34">
        <f t="shared" si="73"/>
        <v>310</v>
      </c>
    </row>
    <row r="907" spans="1:101" x14ac:dyDescent="0.3">
      <c r="A907" s="22" t="s">
        <v>3686</v>
      </c>
      <c r="B907" s="22" t="s">
        <v>904</v>
      </c>
      <c r="C907" s="22" t="s">
        <v>2887</v>
      </c>
      <c r="D907" s="22" t="s">
        <v>2751</v>
      </c>
      <c r="E907" s="22">
        <v>1987</v>
      </c>
      <c r="F907" s="22">
        <v>1987</v>
      </c>
      <c r="G907" s="22" t="s">
        <v>1539</v>
      </c>
      <c r="J907" s="22" t="s">
        <v>873</v>
      </c>
      <c r="K907" s="22" t="s">
        <v>882</v>
      </c>
      <c r="M907" s="22" t="s">
        <v>905</v>
      </c>
      <c r="N907" s="70" t="s">
        <v>3393</v>
      </c>
      <c r="O907" s="70" t="s">
        <v>3394</v>
      </c>
      <c r="Q907" s="22" t="s">
        <v>906</v>
      </c>
      <c r="W907" s="34">
        <v>48.13</v>
      </c>
      <c r="X907" s="34">
        <v>1.81</v>
      </c>
      <c r="Y907" s="34">
        <v>16.7</v>
      </c>
      <c r="Z907" s="34">
        <v>11.315000000000001</v>
      </c>
      <c r="AA907" s="34">
        <v>0.16</v>
      </c>
      <c r="AB907" s="34">
        <v>5.14</v>
      </c>
      <c r="AC907" s="34">
        <v>9.31</v>
      </c>
      <c r="AD907" s="34">
        <v>4.92</v>
      </c>
      <c r="AE907" s="34">
        <v>1.88</v>
      </c>
      <c r="AF907" s="34">
        <v>1.05</v>
      </c>
      <c r="AG907" s="34">
        <v>0.8</v>
      </c>
      <c r="AO907" s="34">
        <f t="shared" si="72"/>
        <v>101.21499999999999</v>
      </c>
      <c r="AY907" s="34">
        <v>1205</v>
      </c>
      <c r="BG907" s="34">
        <v>43</v>
      </c>
      <c r="BO907" s="34">
        <v>47</v>
      </c>
      <c r="BP907" s="34">
        <v>30</v>
      </c>
      <c r="BR907" s="34">
        <v>27</v>
      </c>
      <c r="BX907" s="34">
        <v>1640</v>
      </c>
      <c r="CF907" s="34">
        <v>23</v>
      </c>
      <c r="CG907" s="34">
        <v>284</v>
      </c>
      <c r="CH907" s="34">
        <v>84</v>
      </c>
      <c r="CI907" s="34">
        <v>68</v>
      </c>
      <c r="CJ907" s="34">
        <v>138</v>
      </c>
      <c r="CW907" s="34">
        <f t="shared" si="73"/>
        <v>206</v>
      </c>
    </row>
    <row r="908" spans="1:101" x14ac:dyDescent="0.3">
      <c r="A908" s="22" t="s">
        <v>3687</v>
      </c>
      <c r="B908" s="22" t="s">
        <v>904</v>
      </c>
      <c r="C908" s="22" t="s">
        <v>2887</v>
      </c>
      <c r="D908" s="22" t="s">
        <v>2751</v>
      </c>
      <c r="E908" s="22">
        <v>1987</v>
      </c>
      <c r="F908" s="22">
        <v>1987</v>
      </c>
      <c r="G908" s="22" t="s">
        <v>1539</v>
      </c>
      <c r="J908" s="22" t="s">
        <v>873</v>
      </c>
      <c r="K908" s="22" t="s">
        <v>882</v>
      </c>
      <c r="M908" s="22" t="s">
        <v>907</v>
      </c>
      <c r="N908" s="70" t="s">
        <v>3393</v>
      </c>
      <c r="O908" s="70" t="s">
        <v>3394</v>
      </c>
      <c r="Q908" s="22" t="s">
        <v>906</v>
      </c>
      <c r="W908" s="34">
        <v>54.65</v>
      </c>
      <c r="X908" s="34">
        <v>0.2</v>
      </c>
      <c r="Y908" s="34">
        <v>21.2</v>
      </c>
      <c r="Z908" s="34">
        <v>2.3170000000000002</v>
      </c>
      <c r="AA908" s="34">
        <v>0.17199999999999999</v>
      </c>
      <c r="AB908" s="34">
        <v>0.14000000000000001</v>
      </c>
      <c r="AC908" s="34">
        <v>0.64</v>
      </c>
      <c r="AD908" s="34">
        <v>10.220000000000001</v>
      </c>
      <c r="AE908" s="34">
        <v>5.36</v>
      </c>
      <c r="AF908" s="34">
        <v>0.06</v>
      </c>
      <c r="AG908" s="34">
        <v>2.93</v>
      </c>
      <c r="AO908" s="34">
        <f t="shared" si="72"/>
        <v>97.888999999999996</v>
      </c>
      <c r="AY908" s="34">
        <v>62</v>
      </c>
      <c r="BE908" s="34">
        <v>10</v>
      </c>
      <c r="BG908" s="34">
        <v>4</v>
      </c>
      <c r="BO908" s="34">
        <v>257</v>
      </c>
      <c r="BP908" s="34" t="s">
        <v>84</v>
      </c>
      <c r="BR908" s="34">
        <v>70</v>
      </c>
      <c r="BX908" s="34">
        <v>79</v>
      </c>
      <c r="CD908" s="34">
        <v>19</v>
      </c>
      <c r="CF908" s="34">
        <v>36</v>
      </c>
      <c r="CG908" s="34">
        <v>774</v>
      </c>
      <c r="CH908" s="34">
        <v>150</v>
      </c>
      <c r="CI908" s="34">
        <v>213</v>
      </c>
      <c r="CJ908" s="34">
        <v>226</v>
      </c>
      <c r="CW908" s="34">
        <f t="shared" si="73"/>
        <v>439</v>
      </c>
    </row>
    <row r="909" spans="1:101" x14ac:dyDescent="0.3">
      <c r="A909" s="22" t="s">
        <v>3688</v>
      </c>
      <c r="B909" s="22" t="s">
        <v>904</v>
      </c>
      <c r="C909" s="22" t="s">
        <v>2887</v>
      </c>
      <c r="D909" s="22" t="s">
        <v>2751</v>
      </c>
      <c r="E909" s="22">
        <v>1987</v>
      </c>
      <c r="F909" s="22">
        <v>1987</v>
      </c>
      <c r="G909" s="22" t="s">
        <v>1539</v>
      </c>
      <c r="J909" s="22" t="s">
        <v>873</v>
      </c>
      <c r="K909" s="22" t="s">
        <v>882</v>
      </c>
      <c r="M909" s="22" t="s">
        <v>907</v>
      </c>
      <c r="N909" s="70" t="s">
        <v>3393</v>
      </c>
      <c r="O909" s="70" t="s">
        <v>3394</v>
      </c>
      <c r="Q909" s="22" t="s">
        <v>906</v>
      </c>
      <c r="W909" s="34">
        <v>55.64</v>
      </c>
      <c r="X909" s="34">
        <v>0.19</v>
      </c>
      <c r="Y909" s="34">
        <v>21.63</v>
      </c>
      <c r="Z909" s="34">
        <v>1.776</v>
      </c>
      <c r="AA909" s="34">
        <v>0.214</v>
      </c>
      <c r="AB909" s="34">
        <v>0.04</v>
      </c>
      <c r="AC909" s="34">
        <v>0.26</v>
      </c>
      <c r="AD909" s="34">
        <v>10.96</v>
      </c>
      <c r="AE909" s="34">
        <v>5.15</v>
      </c>
      <c r="AF909" s="34">
        <v>0.08</v>
      </c>
      <c r="AG909" s="34">
        <v>2.11</v>
      </c>
      <c r="AO909" s="34">
        <f t="shared" si="72"/>
        <v>98.050000000000011</v>
      </c>
      <c r="AY909" s="34">
        <v>52</v>
      </c>
      <c r="BE909" s="34">
        <v>8</v>
      </c>
      <c r="BG909" s="34">
        <v>7</v>
      </c>
      <c r="BO909" s="34">
        <v>325</v>
      </c>
      <c r="BP909" s="34" t="s">
        <v>84</v>
      </c>
      <c r="BR909" s="34">
        <v>288</v>
      </c>
      <c r="BX909" s="34">
        <v>73</v>
      </c>
      <c r="CD909" s="34">
        <v>10</v>
      </c>
      <c r="CF909" s="34">
        <v>42</v>
      </c>
      <c r="CG909" s="34">
        <v>957</v>
      </c>
      <c r="CH909" s="34">
        <v>206</v>
      </c>
      <c r="CI909" s="34">
        <v>242</v>
      </c>
      <c r="CJ909" s="34">
        <v>267</v>
      </c>
      <c r="CW909" s="34">
        <f t="shared" si="73"/>
        <v>509</v>
      </c>
    </row>
    <row r="910" spans="1:101" x14ac:dyDescent="0.3">
      <c r="A910" s="22" t="s">
        <v>3689</v>
      </c>
      <c r="B910" s="22" t="s">
        <v>904</v>
      </c>
      <c r="C910" s="22" t="s">
        <v>2887</v>
      </c>
      <c r="D910" s="22" t="s">
        <v>2751</v>
      </c>
      <c r="E910" s="22">
        <v>1987</v>
      </c>
      <c r="F910" s="22">
        <v>1987</v>
      </c>
      <c r="G910" s="22" t="s">
        <v>1539</v>
      </c>
      <c r="J910" s="22" t="s">
        <v>873</v>
      </c>
      <c r="K910" s="22" t="s">
        <v>882</v>
      </c>
      <c r="M910" s="22" t="s">
        <v>907</v>
      </c>
      <c r="N910" s="70" t="s">
        <v>3393</v>
      </c>
      <c r="O910" s="70" t="s">
        <v>3394</v>
      </c>
      <c r="Q910" s="22" t="s">
        <v>906</v>
      </c>
      <c r="W910" s="34">
        <v>54.48</v>
      </c>
      <c r="X910" s="34">
        <v>0.2</v>
      </c>
      <c r="Y910" s="34">
        <v>21.16</v>
      </c>
      <c r="Z910" s="34">
        <v>2.399</v>
      </c>
      <c r="AA910" s="34">
        <v>0.193</v>
      </c>
      <c r="AB910" s="34">
        <v>0.15</v>
      </c>
      <c r="AC910" s="34">
        <v>0.73</v>
      </c>
      <c r="AD910" s="34">
        <v>10.37</v>
      </c>
      <c r="AE910" s="34">
        <v>5.57</v>
      </c>
      <c r="AF910" s="34">
        <v>0.08</v>
      </c>
      <c r="AG910" s="34">
        <v>2.09</v>
      </c>
      <c r="AO910" s="34">
        <f t="shared" si="72"/>
        <v>97.422000000000011</v>
      </c>
      <c r="AY910" s="34">
        <v>65</v>
      </c>
      <c r="BE910" s="34">
        <v>5</v>
      </c>
      <c r="BG910" s="34">
        <v>3</v>
      </c>
      <c r="BO910" s="34">
        <v>298</v>
      </c>
      <c r="BP910" s="34" t="s">
        <v>84</v>
      </c>
      <c r="BR910" s="34">
        <v>263</v>
      </c>
      <c r="BX910" s="34">
        <v>137</v>
      </c>
      <c r="CD910" s="34">
        <v>16</v>
      </c>
      <c r="CF910" s="34">
        <v>38</v>
      </c>
      <c r="CG910" s="34">
        <v>891</v>
      </c>
      <c r="CH910" s="34">
        <v>180</v>
      </c>
      <c r="CI910" s="34">
        <v>226</v>
      </c>
      <c r="CJ910" s="34">
        <v>254</v>
      </c>
      <c r="CW910" s="34">
        <f t="shared" si="73"/>
        <v>480</v>
      </c>
    </row>
    <row r="911" spans="1:101" x14ac:dyDescent="0.3">
      <c r="A911" s="22" t="s">
        <v>3690</v>
      </c>
      <c r="B911" s="22" t="s">
        <v>904</v>
      </c>
      <c r="C911" s="22" t="s">
        <v>2887</v>
      </c>
      <c r="D911" s="22" t="s">
        <v>2751</v>
      </c>
      <c r="E911" s="22">
        <v>1987</v>
      </c>
      <c r="F911" s="22">
        <v>1987</v>
      </c>
      <c r="G911" s="22" t="s">
        <v>1539</v>
      </c>
      <c r="J911" s="22" t="s">
        <v>873</v>
      </c>
      <c r="K911" s="22" t="s">
        <v>882</v>
      </c>
      <c r="M911" s="22" t="s">
        <v>907</v>
      </c>
      <c r="N911" s="70" t="s">
        <v>3393</v>
      </c>
      <c r="O911" s="70" t="s">
        <v>3394</v>
      </c>
      <c r="Q911" s="22" t="s">
        <v>906</v>
      </c>
      <c r="W911" s="34">
        <v>54.62</v>
      </c>
      <c r="X911" s="34">
        <v>0.32</v>
      </c>
      <c r="Y911" s="34">
        <v>21.37</v>
      </c>
      <c r="Z911" s="34">
        <v>2.7439999999999998</v>
      </c>
      <c r="AA911" s="34">
        <v>0.16900000000000001</v>
      </c>
      <c r="AB911" s="34">
        <v>0.33</v>
      </c>
      <c r="AC911" s="34">
        <v>1.3</v>
      </c>
      <c r="AD911" s="34">
        <v>10.68</v>
      </c>
      <c r="AE911" s="34">
        <v>5.32</v>
      </c>
      <c r="AF911" s="34">
        <v>0.13</v>
      </c>
      <c r="AG911" s="34">
        <v>0.87</v>
      </c>
      <c r="AO911" s="34">
        <f t="shared" si="72"/>
        <v>97.85299999999998</v>
      </c>
      <c r="AY911" s="34">
        <v>1179</v>
      </c>
      <c r="BG911" s="34">
        <v>5</v>
      </c>
      <c r="BO911" s="34">
        <v>197</v>
      </c>
      <c r="BP911" s="34" t="s">
        <v>84</v>
      </c>
      <c r="BR911" s="34">
        <v>164</v>
      </c>
      <c r="BX911" s="34">
        <v>972</v>
      </c>
      <c r="CD911" s="34">
        <v>38</v>
      </c>
      <c r="CF911" s="34">
        <v>31</v>
      </c>
      <c r="CG911" s="34">
        <v>534</v>
      </c>
      <c r="CH911" s="34">
        <v>138</v>
      </c>
      <c r="CI911" s="34">
        <v>119</v>
      </c>
      <c r="CJ911" s="34">
        <v>171</v>
      </c>
      <c r="CW911" s="34">
        <f t="shared" si="73"/>
        <v>290</v>
      </c>
    </row>
    <row r="912" spans="1:101" x14ac:dyDescent="0.3">
      <c r="A912" s="22" t="s">
        <v>3691</v>
      </c>
      <c r="B912" s="22" t="s">
        <v>904</v>
      </c>
      <c r="C912" s="22" t="s">
        <v>2887</v>
      </c>
      <c r="D912" s="22" t="s">
        <v>2751</v>
      </c>
      <c r="E912" s="22">
        <v>1987</v>
      </c>
      <c r="F912" s="22">
        <v>1987</v>
      </c>
      <c r="G912" s="22" t="s">
        <v>1539</v>
      </c>
      <c r="J912" s="22" t="s">
        <v>873</v>
      </c>
      <c r="K912" s="22" t="s">
        <v>882</v>
      </c>
      <c r="M912" s="22" t="s">
        <v>909</v>
      </c>
      <c r="N912" s="70" t="s">
        <v>3393</v>
      </c>
      <c r="O912" s="70" t="s">
        <v>3394</v>
      </c>
      <c r="Q912" s="22" t="s">
        <v>906</v>
      </c>
      <c r="W912" s="34">
        <v>51.3</v>
      </c>
      <c r="X912" s="34">
        <v>1.1599999999999999</v>
      </c>
      <c r="Y912" s="34">
        <v>16.86</v>
      </c>
      <c r="Z912" s="34">
        <v>7.6970000000000001</v>
      </c>
      <c r="AA912" s="34">
        <v>0.17399999999999999</v>
      </c>
      <c r="AB912" s="34">
        <v>4.41</v>
      </c>
      <c r="AC912" s="34">
        <v>8.27</v>
      </c>
      <c r="AD912" s="34">
        <v>5.25</v>
      </c>
      <c r="AE912" s="34">
        <v>3.1</v>
      </c>
      <c r="AF912" s="34">
        <v>0.56000000000000005</v>
      </c>
      <c r="AG912" s="34">
        <v>0.71</v>
      </c>
      <c r="AO912" s="34">
        <f t="shared" si="72"/>
        <v>99.490999999999985</v>
      </c>
      <c r="AY912" s="34">
        <v>1608</v>
      </c>
      <c r="BE912" s="34">
        <v>130</v>
      </c>
      <c r="BG912" s="34">
        <v>47</v>
      </c>
      <c r="BO912" s="34">
        <v>88</v>
      </c>
      <c r="BP912" s="34">
        <v>35</v>
      </c>
      <c r="BR912" s="34">
        <v>71</v>
      </c>
      <c r="BX912" s="34">
        <v>1016</v>
      </c>
      <c r="CD912" s="34">
        <v>165</v>
      </c>
      <c r="CF912" s="34">
        <v>33</v>
      </c>
      <c r="CG912" s="34">
        <v>357</v>
      </c>
      <c r="CH912" s="34">
        <v>76</v>
      </c>
      <c r="CI912" s="34">
        <v>94</v>
      </c>
      <c r="CJ912" s="34">
        <v>171</v>
      </c>
      <c r="CW912" s="34">
        <f t="shared" si="73"/>
        <v>265</v>
      </c>
    </row>
    <row r="913" spans="1:101" x14ac:dyDescent="0.3">
      <c r="A913" s="22" t="s">
        <v>3692</v>
      </c>
      <c r="B913" s="22" t="s">
        <v>904</v>
      </c>
      <c r="C913" s="22" t="s">
        <v>2887</v>
      </c>
      <c r="D913" s="22" t="s">
        <v>2751</v>
      </c>
      <c r="E913" s="22">
        <v>1987</v>
      </c>
      <c r="F913" s="22">
        <v>1987</v>
      </c>
      <c r="G913" s="22" t="s">
        <v>1539</v>
      </c>
      <c r="J913" s="22" t="s">
        <v>873</v>
      </c>
      <c r="K913" s="22" t="s">
        <v>882</v>
      </c>
      <c r="M913" s="22" t="s">
        <v>909</v>
      </c>
      <c r="N913" s="70" t="s">
        <v>3393</v>
      </c>
      <c r="O913" s="70" t="s">
        <v>3394</v>
      </c>
      <c r="Q913" s="22" t="s">
        <v>906</v>
      </c>
      <c r="W913" s="34">
        <v>50.43</v>
      </c>
      <c r="X913" s="34">
        <v>1.18</v>
      </c>
      <c r="Y913" s="34">
        <v>18.05</v>
      </c>
      <c r="Z913" s="34">
        <v>7.7770000000000001</v>
      </c>
      <c r="AA913" s="34">
        <v>0.18099999999999999</v>
      </c>
      <c r="AB913" s="34">
        <v>2.95</v>
      </c>
      <c r="AC913" s="34">
        <v>6.34</v>
      </c>
      <c r="AD913" s="34">
        <v>5.81</v>
      </c>
      <c r="AE913" s="34">
        <v>3.38</v>
      </c>
      <c r="AF913" s="34">
        <v>0.64</v>
      </c>
      <c r="AG913" s="34">
        <v>3.04</v>
      </c>
      <c r="AO913" s="34">
        <f t="shared" si="72"/>
        <v>99.778000000000006</v>
      </c>
      <c r="AY913" s="34">
        <v>1852</v>
      </c>
      <c r="BE913" s="34">
        <v>19</v>
      </c>
      <c r="BG913" s="34">
        <v>37</v>
      </c>
      <c r="BJ913" s="34">
        <v>7</v>
      </c>
      <c r="BO913" s="34">
        <v>102</v>
      </c>
      <c r="BP913" s="34">
        <v>12</v>
      </c>
      <c r="BR913" s="34">
        <v>73</v>
      </c>
      <c r="BX913" s="34">
        <v>1226</v>
      </c>
      <c r="BY913" s="34">
        <v>4</v>
      </c>
      <c r="CA913" s="34">
        <v>21</v>
      </c>
      <c r="CC913" s="34">
        <v>5</v>
      </c>
      <c r="CD913" s="34">
        <v>143</v>
      </c>
      <c r="CF913" s="34">
        <v>34</v>
      </c>
      <c r="CG913" s="34">
        <v>394</v>
      </c>
      <c r="CH913" s="34">
        <v>82</v>
      </c>
      <c r="CI913" s="34">
        <v>110</v>
      </c>
      <c r="CJ913" s="34">
        <v>180</v>
      </c>
      <c r="CL913" s="34">
        <v>62</v>
      </c>
      <c r="CM913" s="34">
        <v>10</v>
      </c>
      <c r="CN913" s="34">
        <v>2.5</v>
      </c>
      <c r="CP913" s="34">
        <v>1.5</v>
      </c>
      <c r="CU913" s="34">
        <v>2.4</v>
      </c>
      <c r="CV913" s="34">
        <v>0.5</v>
      </c>
      <c r="CW913" s="34">
        <f t="shared" si="73"/>
        <v>368.9</v>
      </c>
    </row>
    <row r="914" spans="1:101" x14ac:dyDescent="0.3">
      <c r="A914" s="22" t="s">
        <v>3693</v>
      </c>
      <c r="B914" s="22" t="s">
        <v>904</v>
      </c>
      <c r="C914" s="22" t="s">
        <v>2887</v>
      </c>
      <c r="D914" s="22" t="s">
        <v>2751</v>
      </c>
      <c r="E914" s="22">
        <v>1987</v>
      </c>
      <c r="F914" s="22">
        <v>1987</v>
      </c>
      <c r="G914" s="22" t="s">
        <v>1539</v>
      </c>
      <c r="J914" s="22" t="s">
        <v>873</v>
      </c>
      <c r="K914" s="22" t="s">
        <v>882</v>
      </c>
      <c r="M914" s="22" t="s">
        <v>905</v>
      </c>
      <c r="N914" s="70" t="s">
        <v>3393</v>
      </c>
      <c r="O914" s="70" t="s">
        <v>3394</v>
      </c>
      <c r="Q914" s="22" t="s">
        <v>906</v>
      </c>
      <c r="W914" s="34">
        <v>46.98</v>
      </c>
      <c r="X914" s="34">
        <v>1.45</v>
      </c>
      <c r="Y914" s="34">
        <v>12.79</v>
      </c>
      <c r="Z914" s="34">
        <v>12.153</v>
      </c>
      <c r="AA914" s="34">
        <v>0.19</v>
      </c>
      <c r="AB914" s="34">
        <v>13.92</v>
      </c>
      <c r="AC914" s="34">
        <v>8.99</v>
      </c>
      <c r="AD914" s="34">
        <v>3.67</v>
      </c>
      <c r="AE914" s="34">
        <v>0.99</v>
      </c>
      <c r="AF914" s="34">
        <v>0.57999999999999996</v>
      </c>
      <c r="AG914" s="34">
        <v>0.51</v>
      </c>
      <c r="AO914" s="34">
        <f t="shared" si="72"/>
        <v>102.223</v>
      </c>
      <c r="AY914" s="34">
        <v>680</v>
      </c>
      <c r="BG914" s="34">
        <v>66</v>
      </c>
      <c r="BO914" s="34">
        <v>34</v>
      </c>
      <c r="BP914" s="34">
        <v>456</v>
      </c>
      <c r="BR914" s="34">
        <v>14</v>
      </c>
      <c r="BX914" s="34">
        <v>916</v>
      </c>
      <c r="CF914" s="34">
        <v>19</v>
      </c>
      <c r="CG914" s="34">
        <v>176</v>
      </c>
      <c r="CH914" s="34">
        <v>84</v>
      </c>
      <c r="CI914" s="34">
        <v>42</v>
      </c>
      <c r="CJ914" s="34">
        <v>80</v>
      </c>
      <c r="CW914" s="34">
        <f t="shared" si="73"/>
        <v>122</v>
      </c>
    </row>
    <row r="915" spans="1:101" x14ac:dyDescent="0.3">
      <c r="A915" s="22" t="s">
        <v>3694</v>
      </c>
      <c r="B915" s="22" t="s">
        <v>904</v>
      </c>
      <c r="C915" s="22" t="s">
        <v>2887</v>
      </c>
      <c r="D915" s="22" t="s">
        <v>2751</v>
      </c>
      <c r="E915" s="22">
        <v>1987</v>
      </c>
      <c r="F915" s="22">
        <v>1987</v>
      </c>
      <c r="G915" s="22" t="s">
        <v>1539</v>
      </c>
      <c r="J915" s="22" t="s">
        <v>873</v>
      </c>
      <c r="K915" s="22" t="s">
        <v>882</v>
      </c>
      <c r="M915" s="22" t="s">
        <v>907</v>
      </c>
      <c r="N915" s="70" t="s">
        <v>3393</v>
      </c>
      <c r="O915" s="70" t="s">
        <v>3394</v>
      </c>
      <c r="Q915" s="22" t="s">
        <v>906</v>
      </c>
      <c r="W915" s="34">
        <v>55.46</v>
      </c>
      <c r="X915" s="34">
        <v>0.26</v>
      </c>
      <c r="Y915" s="34">
        <v>21.65</v>
      </c>
      <c r="Z915" s="34">
        <v>2.6419999999999999</v>
      </c>
      <c r="AA915" s="34">
        <v>0.188</v>
      </c>
      <c r="AB915" s="34">
        <v>0.25</v>
      </c>
      <c r="AC915" s="34">
        <v>1.42</v>
      </c>
      <c r="AD915" s="34">
        <v>10.99</v>
      </c>
      <c r="AE915" s="34">
        <v>5.33</v>
      </c>
      <c r="AF915" s="34">
        <v>0.11</v>
      </c>
      <c r="AG915" s="34">
        <v>1.19</v>
      </c>
      <c r="AO915" s="34">
        <f t="shared" si="72"/>
        <v>99.49</v>
      </c>
      <c r="AY915" s="34">
        <v>466</v>
      </c>
      <c r="BG915" s="34">
        <v>7</v>
      </c>
      <c r="BO915" s="34">
        <v>233</v>
      </c>
      <c r="BP915" s="34" t="s">
        <v>84</v>
      </c>
      <c r="BR915" s="34">
        <v>233</v>
      </c>
      <c r="BX915" s="34">
        <v>445</v>
      </c>
      <c r="CD915" s="34">
        <v>25</v>
      </c>
      <c r="CF915" s="34">
        <v>33</v>
      </c>
      <c r="CG915" s="34">
        <v>839</v>
      </c>
      <c r="CH915" s="34">
        <v>154</v>
      </c>
      <c r="CI915" s="34">
        <v>219</v>
      </c>
      <c r="CJ915" s="34">
        <v>252</v>
      </c>
      <c r="CW915" s="34">
        <f t="shared" si="73"/>
        <v>471</v>
      </c>
    </row>
    <row r="916" spans="1:101" x14ac:dyDescent="0.3">
      <c r="A916" s="22" t="s">
        <v>3695</v>
      </c>
      <c r="B916" s="22" t="s">
        <v>904</v>
      </c>
      <c r="C916" s="22" t="s">
        <v>2887</v>
      </c>
      <c r="D916" s="22" t="s">
        <v>2751</v>
      </c>
      <c r="E916" s="22">
        <v>1987</v>
      </c>
      <c r="F916" s="22">
        <v>1987</v>
      </c>
      <c r="G916" s="22" t="s">
        <v>1539</v>
      </c>
      <c r="J916" s="22" t="s">
        <v>873</v>
      </c>
      <c r="K916" s="22" t="s">
        <v>882</v>
      </c>
      <c r="M916" s="22" t="s">
        <v>907</v>
      </c>
      <c r="N916" s="70" t="s">
        <v>3393</v>
      </c>
      <c r="O916" s="70" t="s">
        <v>3394</v>
      </c>
      <c r="Q916" s="22" t="s">
        <v>906</v>
      </c>
      <c r="W916" s="34">
        <v>55.56</v>
      </c>
      <c r="X916" s="34">
        <v>0.22</v>
      </c>
      <c r="Y916" s="34">
        <v>21.81</v>
      </c>
      <c r="Z916" s="34">
        <v>1.9870000000000001</v>
      </c>
      <c r="AA916" s="34">
        <v>0.20399999999999999</v>
      </c>
      <c r="AB916" s="34">
        <v>7.0000000000000007E-2</v>
      </c>
      <c r="AC916" s="34">
        <v>0.47</v>
      </c>
      <c r="AD916" s="34">
        <v>10.94</v>
      </c>
      <c r="AE916" s="34">
        <v>5.08</v>
      </c>
      <c r="AF916" s="34">
        <v>0.1</v>
      </c>
      <c r="AG916" s="34">
        <v>2.46</v>
      </c>
      <c r="AO916" s="34">
        <f t="shared" si="72"/>
        <v>98.900999999999968</v>
      </c>
      <c r="AY916" s="34">
        <v>141</v>
      </c>
      <c r="BE916" s="34">
        <v>8</v>
      </c>
      <c r="BG916" s="34">
        <v>10</v>
      </c>
      <c r="BO916" s="34">
        <v>451</v>
      </c>
      <c r="BP916" s="34" t="s">
        <v>84</v>
      </c>
      <c r="BR916" s="34">
        <v>359</v>
      </c>
      <c r="BX916" s="34">
        <v>66</v>
      </c>
      <c r="CD916" s="34">
        <v>14</v>
      </c>
      <c r="CF916" s="34">
        <v>42</v>
      </c>
      <c r="CG916" s="34">
        <v>1587</v>
      </c>
      <c r="CH916" s="34">
        <v>201</v>
      </c>
      <c r="CI916" s="34">
        <v>155</v>
      </c>
      <c r="CJ916" s="34">
        <v>212</v>
      </c>
      <c r="CW916" s="34">
        <f t="shared" si="73"/>
        <v>367</v>
      </c>
    </row>
    <row r="917" spans="1:101" x14ac:dyDescent="0.3">
      <c r="A917" s="22" t="s">
        <v>3696</v>
      </c>
      <c r="B917" s="22" t="s">
        <v>904</v>
      </c>
      <c r="C917" s="22" t="s">
        <v>2887</v>
      </c>
      <c r="D917" s="22" t="s">
        <v>2751</v>
      </c>
      <c r="E917" s="22">
        <v>1987</v>
      </c>
      <c r="F917" s="22">
        <v>1987</v>
      </c>
      <c r="G917" s="22" t="s">
        <v>1539</v>
      </c>
      <c r="J917" s="22" t="s">
        <v>873</v>
      </c>
      <c r="K917" s="22" t="s">
        <v>882</v>
      </c>
      <c r="M917" s="22" t="s">
        <v>907</v>
      </c>
      <c r="N917" s="70" t="s">
        <v>3393</v>
      </c>
      <c r="O917" s="70" t="s">
        <v>3394</v>
      </c>
      <c r="Q917" s="22" t="s">
        <v>906</v>
      </c>
      <c r="W917" s="34">
        <v>57.72</v>
      </c>
      <c r="X917" s="34">
        <v>0.15</v>
      </c>
      <c r="Y917" s="34">
        <v>22.85</v>
      </c>
      <c r="Z917" s="34">
        <v>1.8959999999999999</v>
      </c>
      <c r="AA917" s="34">
        <v>0.17399999999999999</v>
      </c>
      <c r="AB917" s="34">
        <v>0.06</v>
      </c>
      <c r="AC917" s="34">
        <v>0.59</v>
      </c>
      <c r="AD917" s="34">
        <v>11.17</v>
      </c>
      <c r="AE917" s="34">
        <v>5.76</v>
      </c>
      <c r="AF917" s="34">
        <v>0.09</v>
      </c>
      <c r="AG917" s="34">
        <v>1.37</v>
      </c>
      <c r="AO917" s="34">
        <f t="shared" si="72"/>
        <v>101.83000000000003</v>
      </c>
      <c r="AY917" s="34">
        <v>20</v>
      </c>
      <c r="BE917" s="34">
        <v>2</v>
      </c>
      <c r="BG917" s="34">
        <v>11</v>
      </c>
      <c r="BO917" s="34">
        <v>222</v>
      </c>
      <c r="BP917" s="34" t="s">
        <v>84</v>
      </c>
      <c r="BR917" s="34">
        <v>251</v>
      </c>
      <c r="BX917" s="34">
        <v>12</v>
      </c>
      <c r="CD917" s="34">
        <v>8</v>
      </c>
      <c r="CF917" s="34">
        <v>32</v>
      </c>
      <c r="CG917" s="34">
        <v>890</v>
      </c>
      <c r="CH917" s="34">
        <v>149</v>
      </c>
      <c r="CI917" s="34">
        <v>183</v>
      </c>
      <c r="CJ917" s="34">
        <v>209</v>
      </c>
      <c r="CW917" s="34">
        <f t="shared" si="73"/>
        <v>392</v>
      </c>
    </row>
    <row r="918" spans="1:101" x14ac:dyDescent="0.3">
      <c r="A918" s="22" t="s">
        <v>3697</v>
      </c>
      <c r="B918" s="22" t="s">
        <v>904</v>
      </c>
      <c r="C918" s="22" t="s">
        <v>2887</v>
      </c>
      <c r="D918" s="22" t="s">
        <v>2751</v>
      </c>
      <c r="E918" s="22">
        <v>1987</v>
      </c>
      <c r="F918" s="22">
        <v>1987</v>
      </c>
      <c r="G918" s="22" t="s">
        <v>1539</v>
      </c>
      <c r="J918" s="22" t="s">
        <v>873</v>
      </c>
      <c r="K918" s="22" t="s">
        <v>882</v>
      </c>
      <c r="M918" s="22" t="s">
        <v>905</v>
      </c>
      <c r="N918" s="70" t="s">
        <v>3393</v>
      </c>
      <c r="O918" s="70" t="s">
        <v>3394</v>
      </c>
      <c r="Q918" s="22" t="s">
        <v>906</v>
      </c>
      <c r="W918" s="34">
        <v>49.59</v>
      </c>
      <c r="X918" s="34">
        <v>1.66</v>
      </c>
      <c r="Y918" s="34">
        <v>15.71</v>
      </c>
      <c r="Z918" s="34">
        <v>10.364000000000001</v>
      </c>
      <c r="AA918" s="34">
        <v>0.19</v>
      </c>
      <c r="AB918" s="34">
        <v>6.08</v>
      </c>
      <c r="AC918" s="34">
        <v>9.58</v>
      </c>
      <c r="AD918" s="34">
        <v>4.8499999999999996</v>
      </c>
      <c r="AE918" s="34">
        <v>1.79</v>
      </c>
      <c r="AF918" s="34">
        <v>0.8</v>
      </c>
      <c r="AG918" s="34">
        <v>0.68</v>
      </c>
      <c r="AO918" s="34">
        <f t="shared" si="72"/>
        <v>101.29400000000001</v>
      </c>
      <c r="AY918" s="34">
        <v>1262</v>
      </c>
      <c r="BG918" s="34">
        <v>51</v>
      </c>
      <c r="BO918" s="34">
        <v>57</v>
      </c>
      <c r="BP918" s="34">
        <v>53</v>
      </c>
      <c r="BR918" s="34">
        <v>30</v>
      </c>
      <c r="BX918" s="34">
        <v>1461</v>
      </c>
      <c r="CF918" s="34">
        <v>22</v>
      </c>
      <c r="CG918" s="34">
        <v>270</v>
      </c>
      <c r="CH918" s="34">
        <v>87</v>
      </c>
      <c r="CI918" s="34">
        <v>84</v>
      </c>
      <c r="CJ918" s="34">
        <v>140</v>
      </c>
      <c r="CW918" s="34">
        <f t="shared" si="73"/>
        <v>224</v>
      </c>
    </row>
    <row r="919" spans="1:101" x14ac:dyDescent="0.3">
      <c r="A919" s="22" t="s">
        <v>3698</v>
      </c>
      <c r="B919" s="22" t="s">
        <v>904</v>
      </c>
      <c r="C919" s="22" t="s">
        <v>2887</v>
      </c>
      <c r="D919" s="22" t="s">
        <v>2751</v>
      </c>
      <c r="E919" s="22">
        <v>1987</v>
      </c>
      <c r="F919" s="22">
        <v>1987</v>
      </c>
      <c r="G919" s="22" t="s">
        <v>1539</v>
      </c>
      <c r="J919" s="22" t="s">
        <v>873</v>
      </c>
      <c r="K919" s="22" t="s">
        <v>882</v>
      </c>
      <c r="M919" s="22" t="s">
        <v>907</v>
      </c>
      <c r="N919" s="70" t="s">
        <v>3393</v>
      </c>
      <c r="O919" s="70" t="s">
        <v>3394</v>
      </c>
      <c r="Q919" s="22" t="s">
        <v>906</v>
      </c>
      <c r="W919" s="34">
        <v>56.4</v>
      </c>
      <c r="X919" s="34">
        <v>0.23</v>
      </c>
      <c r="Y919" s="34">
        <v>21.9</v>
      </c>
      <c r="Z919" s="34">
        <v>2.625</v>
      </c>
      <c r="AA919" s="34">
        <v>0.17899999999999999</v>
      </c>
      <c r="AB919" s="34">
        <v>0.17</v>
      </c>
      <c r="AC919" s="34">
        <v>0.86</v>
      </c>
      <c r="AD919" s="34">
        <v>10.5</v>
      </c>
      <c r="AE919" s="34">
        <v>5.79</v>
      </c>
      <c r="AF919" s="34">
        <v>0.09</v>
      </c>
      <c r="AG919" s="34">
        <v>0.94</v>
      </c>
      <c r="AO919" s="34">
        <f t="shared" si="72"/>
        <v>99.684000000000012</v>
      </c>
      <c r="AY919" s="34">
        <v>781</v>
      </c>
      <c r="BE919" s="34">
        <v>5</v>
      </c>
      <c r="BG919" s="34">
        <v>4</v>
      </c>
      <c r="BO919" s="34">
        <v>172</v>
      </c>
      <c r="BP919" s="34" t="s">
        <v>84</v>
      </c>
      <c r="BR919" s="34">
        <v>212</v>
      </c>
      <c r="BX919" s="34">
        <v>530</v>
      </c>
      <c r="CD919" s="34">
        <v>33</v>
      </c>
      <c r="CF919" s="34">
        <v>28</v>
      </c>
      <c r="CG919" s="34">
        <v>618</v>
      </c>
      <c r="CH919" s="34">
        <v>151</v>
      </c>
      <c r="CI919" s="34">
        <v>135</v>
      </c>
      <c r="CJ919" s="34">
        <v>173</v>
      </c>
      <c r="CW919" s="34">
        <f t="shared" si="73"/>
        <v>308</v>
      </c>
    </row>
    <row r="920" spans="1:101" x14ac:dyDescent="0.3">
      <c r="A920" s="22" t="s">
        <v>3699</v>
      </c>
      <c r="B920" s="22" t="s">
        <v>904</v>
      </c>
      <c r="C920" s="22" t="s">
        <v>2887</v>
      </c>
      <c r="D920" s="22" t="s">
        <v>2751</v>
      </c>
      <c r="E920" s="22">
        <v>1987</v>
      </c>
      <c r="F920" s="22">
        <v>1987</v>
      </c>
      <c r="G920" s="22" t="s">
        <v>1539</v>
      </c>
      <c r="J920" s="22" t="s">
        <v>873</v>
      </c>
      <c r="K920" s="22" t="s">
        <v>882</v>
      </c>
      <c r="M920" s="22" t="s">
        <v>907</v>
      </c>
      <c r="N920" s="70" t="s">
        <v>3393</v>
      </c>
      <c r="O920" s="70" t="s">
        <v>3394</v>
      </c>
      <c r="Q920" s="22" t="s">
        <v>906</v>
      </c>
      <c r="W920" s="34">
        <v>58.7</v>
      </c>
      <c r="X920" s="34">
        <v>0.25</v>
      </c>
      <c r="Y920" s="34">
        <v>20.16</v>
      </c>
      <c r="Z920" s="34">
        <v>2.39</v>
      </c>
      <c r="AA920" s="34">
        <v>0.192</v>
      </c>
      <c r="AB920" s="34">
        <v>0.32</v>
      </c>
      <c r="AC920" s="34">
        <v>1.32</v>
      </c>
      <c r="AD920" s="34">
        <v>8.33</v>
      </c>
      <c r="AE920" s="34">
        <v>5.64</v>
      </c>
      <c r="AF920" s="34">
        <v>0.1</v>
      </c>
      <c r="AG920" s="34">
        <v>2.81</v>
      </c>
      <c r="AO920" s="34">
        <f t="shared" si="72"/>
        <v>100.21199999999997</v>
      </c>
      <c r="AY920" s="34">
        <v>260</v>
      </c>
      <c r="BG920" s="34">
        <v>5</v>
      </c>
      <c r="BJ920" s="34">
        <v>14</v>
      </c>
      <c r="BO920" s="34">
        <v>306</v>
      </c>
      <c r="BP920" s="34" t="s">
        <v>84</v>
      </c>
      <c r="BR920" s="34">
        <v>238</v>
      </c>
      <c r="BX920" s="34">
        <v>145</v>
      </c>
      <c r="BY920" s="34">
        <v>6</v>
      </c>
      <c r="CA920" s="34">
        <v>64</v>
      </c>
      <c r="CC920" s="34">
        <v>16</v>
      </c>
      <c r="CD920" s="34">
        <v>17</v>
      </c>
      <c r="CF920" s="34">
        <v>35</v>
      </c>
      <c r="CG920" s="34">
        <v>1023</v>
      </c>
      <c r="CH920" s="34">
        <v>143</v>
      </c>
      <c r="CI920" s="34">
        <v>170</v>
      </c>
      <c r="CJ920" s="34">
        <v>220</v>
      </c>
      <c r="CL920" s="34">
        <v>40</v>
      </c>
      <c r="CM920" s="34">
        <v>4.3</v>
      </c>
      <c r="CN920" s="34">
        <v>0.6</v>
      </c>
      <c r="CP920" s="34">
        <v>0.5</v>
      </c>
      <c r="CU920" s="34">
        <v>3.1</v>
      </c>
      <c r="CV920" s="34">
        <v>0.6</v>
      </c>
      <c r="CW920" s="34">
        <f t="shared" si="73"/>
        <v>439.10000000000008</v>
      </c>
    </row>
    <row r="921" spans="1:101" x14ac:dyDescent="0.3">
      <c r="A921" s="22" t="s">
        <v>3700</v>
      </c>
      <c r="B921" s="22" t="s">
        <v>904</v>
      </c>
      <c r="C921" s="22" t="s">
        <v>2887</v>
      </c>
      <c r="D921" s="22" t="s">
        <v>2751</v>
      </c>
      <c r="E921" s="22">
        <v>1987</v>
      </c>
      <c r="F921" s="22">
        <v>1987</v>
      </c>
      <c r="G921" s="22" t="s">
        <v>1539</v>
      </c>
      <c r="J921" s="22" t="s">
        <v>873</v>
      </c>
      <c r="K921" s="22" t="s">
        <v>882</v>
      </c>
      <c r="M921" s="22" t="s">
        <v>447</v>
      </c>
      <c r="N921" s="70" t="s">
        <v>3393</v>
      </c>
      <c r="O921" s="70" t="s">
        <v>3394</v>
      </c>
      <c r="Q921" s="22" t="s">
        <v>906</v>
      </c>
      <c r="W921" s="34">
        <v>43.35</v>
      </c>
      <c r="X921" s="34">
        <v>1.24</v>
      </c>
      <c r="Y921" s="34">
        <v>15.28</v>
      </c>
      <c r="Z921" s="34">
        <v>8.5530000000000008</v>
      </c>
      <c r="AA921" s="34">
        <v>0.183</v>
      </c>
      <c r="AB921" s="34">
        <v>5.7</v>
      </c>
      <c r="AC921" s="34">
        <v>9.92</v>
      </c>
      <c r="AD921" s="34">
        <v>4.62</v>
      </c>
      <c r="AE921" s="34">
        <v>2.34</v>
      </c>
      <c r="AF921" s="34">
        <v>0.84</v>
      </c>
      <c r="AG921" s="34">
        <v>7.31</v>
      </c>
      <c r="AO921" s="34">
        <f t="shared" si="72"/>
        <v>99.336000000000027</v>
      </c>
      <c r="AY921" s="34">
        <v>1925</v>
      </c>
      <c r="BE921" s="34">
        <v>131</v>
      </c>
      <c r="BG921" s="34">
        <v>53</v>
      </c>
      <c r="BJ921" s="34">
        <v>4</v>
      </c>
      <c r="BO921" s="34">
        <v>85</v>
      </c>
      <c r="BP921" s="34">
        <v>49</v>
      </c>
      <c r="BR921" s="34">
        <v>58</v>
      </c>
      <c r="BX921" s="34">
        <v>1429</v>
      </c>
      <c r="BY921" s="34">
        <v>4</v>
      </c>
      <c r="CA921" s="34">
        <v>20</v>
      </c>
      <c r="CC921" s="34">
        <v>3</v>
      </c>
      <c r="CD921" s="34">
        <v>215</v>
      </c>
      <c r="CF921" s="34">
        <v>33</v>
      </c>
      <c r="CG921" s="34">
        <v>265</v>
      </c>
      <c r="CH921" s="34">
        <v>91</v>
      </c>
      <c r="CI921" s="34">
        <v>110</v>
      </c>
      <c r="CJ921" s="34">
        <v>180</v>
      </c>
      <c r="CL921" s="34">
        <v>66</v>
      </c>
      <c r="CM921" s="34">
        <v>11</v>
      </c>
      <c r="CN921" s="34">
        <v>3.3</v>
      </c>
      <c r="CP921" s="34">
        <v>1</v>
      </c>
      <c r="CU921" s="34">
        <v>1.7</v>
      </c>
      <c r="CV921" s="34">
        <v>0.4</v>
      </c>
      <c r="CW921" s="34">
        <f t="shared" si="73"/>
        <v>373.4</v>
      </c>
    </row>
    <row r="922" spans="1:101" x14ac:dyDescent="0.3">
      <c r="A922" s="22" t="s">
        <v>3701</v>
      </c>
      <c r="B922" s="22" t="s">
        <v>904</v>
      </c>
      <c r="C922" s="22" t="s">
        <v>2887</v>
      </c>
      <c r="D922" s="22" t="s">
        <v>2751</v>
      </c>
      <c r="E922" s="22">
        <v>1987</v>
      </c>
      <c r="F922" s="22">
        <v>1987</v>
      </c>
      <c r="G922" s="22" t="s">
        <v>1539</v>
      </c>
      <c r="J922" s="22" t="s">
        <v>873</v>
      </c>
      <c r="K922" s="22" t="s">
        <v>882</v>
      </c>
      <c r="M922" s="22" t="s">
        <v>907</v>
      </c>
      <c r="N922" s="70" t="s">
        <v>3393</v>
      </c>
      <c r="O922" s="70" t="s">
        <v>3394</v>
      </c>
      <c r="Q922" s="22" t="s">
        <v>906</v>
      </c>
      <c r="W922" s="34">
        <v>53.08</v>
      </c>
      <c r="X922" s="34">
        <v>0.26</v>
      </c>
      <c r="Y922" s="34">
        <v>21.02</v>
      </c>
      <c r="Z922" s="34">
        <v>2.9239999999999999</v>
      </c>
      <c r="AA922" s="34">
        <v>0.20200000000000001</v>
      </c>
      <c r="AB922" s="34">
        <v>0.41</v>
      </c>
      <c r="AC922" s="34">
        <v>1.07</v>
      </c>
      <c r="AD922" s="34">
        <v>10.87</v>
      </c>
      <c r="AE922" s="34">
        <v>5.67</v>
      </c>
      <c r="AF922" s="34">
        <v>0.12</v>
      </c>
      <c r="AG922" s="34">
        <v>1.62</v>
      </c>
      <c r="AO922" s="34">
        <f t="shared" si="72"/>
        <v>97.246000000000009</v>
      </c>
      <c r="AY922" s="34">
        <v>327</v>
      </c>
      <c r="BE922" s="34">
        <v>11</v>
      </c>
      <c r="BG922" s="34">
        <v>4</v>
      </c>
      <c r="BJ922" s="34">
        <v>10</v>
      </c>
      <c r="BO922" s="34">
        <v>297</v>
      </c>
      <c r="BP922" s="34" t="s">
        <v>84</v>
      </c>
      <c r="BR922" s="34">
        <v>240</v>
      </c>
      <c r="BX922" s="34">
        <v>350</v>
      </c>
      <c r="BY922" s="34">
        <v>10</v>
      </c>
      <c r="CA922" s="34">
        <v>77</v>
      </c>
      <c r="CC922" s="34">
        <v>29</v>
      </c>
      <c r="CD922" s="34">
        <v>41</v>
      </c>
      <c r="CF922" s="34">
        <v>37</v>
      </c>
      <c r="CG922" s="34">
        <v>742</v>
      </c>
      <c r="CH922" s="34">
        <v>174</v>
      </c>
      <c r="CI922" s="34">
        <v>180</v>
      </c>
      <c r="CJ922" s="34">
        <v>240</v>
      </c>
      <c r="CL922" s="34">
        <v>59</v>
      </c>
      <c r="CM922" s="34">
        <v>7.1</v>
      </c>
      <c r="CN922" s="34">
        <v>1.7</v>
      </c>
      <c r="CP922" s="34">
        <v>0.8</v>
      </c>
      <c r="CU922" s="34">
        <v>3.7</v>
      </c>
      <c r="CV922" s="34">
        <v>0.7</v>
      </c>
      <c r="CW922" s="34">
        <f t="shared" si="73"/>
        <v>493</v>
      </c>
    </row>
    <row r="923" spans="1:101" x14ac:dyDescent="0.3">
      <c r="A923" s="22" t="s">
        <v>3702</v>
      </c>
      <c r="B923" s="22" t="s">
        <v>904</v>
      </c>
      <c r="C923" s="22" t="s">
        <v>2887</v>
      </c>
      <c r="D923" s="22" t="s">
        <v>2751</v>
      </c>
      <c r="E923" s="22">
        <v>1987</v>
      </c>
      <c r="F923" s="22">
        <v>1987</v>
      </c>
      <c r="G923" s="22" t="s">
        <v>1539</v>
      </c>
      <c r="J923" s="22" t="s">
        <v>873</v>
      </c>
      <c r="K923" s="22" t="s">
        <v>882</v>
      </c>
      <c r="M923" s="22" t="s">
        <v>907</v>
      </c>
      <c r="N923" s="70" t="s">
        <v>3393</v>
      </c>
      <c r="O923" s="70" t="s">
        <v>3394</v>
      </c>
      <c r="Q923" s="22" t="s">
        <v>906</v>
      </c>
      <c r="W923" s="34">
        <v>57.86</v>
      </c>
      <c r="X923" s="34">
        <v>0.26</v>
      </c>
      <c r="Y923" s="34">
        <v>19.93</v>
      </c>
      <c r="Z923" s="34">
        <v>2.411</v>
      </c>
      <c r="AA923" s="34">
        <v>0.22</v>
      </c>
      <c r="AB923" s="34">
        <v>0.28999999999999998</v>
      </c>
      <c r="AC923" s="34">
        <v>1.27</v>
      </c>
      <c r="AD923" s="34">
        <v>8.76</v>
      </c>
      <c r="AE923" s="34">
        <v>5.61</v>
      </c>
      <c r="AF923" s="34">
        <v>0.09</v>
      </c>
      <c r="AG923" s="34">
        <v>3.38</v>
      </c>
      <c r="AO923" s="34">
        <f t="shared" si="72"/>
        <v>100.081</v>
      </c>
      <c r="AY923" s="34">
        <v>234</v>
      </c>
      <c r="BG923" s="34" t="s">
        <v>84</v>
      </c>
      <c r="BO923" s="34">
        <v>208</v>
      </c>
      <c r="BP923" s="34" t="s">
        <v>84</v>
      </c>
      <c r="BR923" s="34">
        <v>238</v>
      </c>
      <c r="BX923" s="34">
        <v>130</v>
      </c>
      <c r="CF923" s="34">
        <v>37</v>
      </c>
      <c r="CG923" s="34">
        <v>1153</v>
      </c>
      <c r="CH923" s="34">
        <v>143</v>
      </c>
      <c r="CI923" s="34">
        <v>214</v>
      </c>
      <c r="CJ923" s="34">
        <v>247</v>
      </c>
      <c r="CW923" s="34">
        <f t="shared" si="73"/>
        <v>461</v>
      </c>
    </row>
    <row r="924" spans="1:101" x14ac:dyDescent="0.3">
      <c r="A924" s="22" t="s">
        <v>3703</v>
      </c>
      <c r="B924" s="22" t="s">
        <v>904</v>
      </c>
      <c r="C924" s="22" t="s">
        <v>2887</v>
      </c>
      <c r="D924" s="22" t="s">
        <v>2751</v>
      </c>
      <c r="E924" s="22">
        <v>1987</v>
      </c>
      <c r="F924" s="22">
        <v>1987</v>
      </c>
      <c r="G924" s="22" t="s">
        <v>1539</v>
      </c>
      <c r="J924" s="22" t="s">
        <v>873</v>
      </c>
      <c r="K924" s="22" t="s">
        <v>882</v>
      </c>
      <c r="M924" s="22" t="s">
        <v>907</v>
      </c>
      <c r="N924" s="70" t="s">
        <v>3393</v>
      </c>
      <c r="O924" s="70" t="s">
        <v>3394</v>
      </c>
      <c r="Q924" s="22" t="s">
        <v>906</v>
      </c>
      <c r="W924" s="34">
        <v>57.37</v>
      </c>
      <c r="X924" s="34">
        <v>0.25</v>
      </c>
      <c r="Y924" s="34">
        <v>19.84</v>
      </c>
      <c r="Z924" s="34">
        <v>2.3580000000000001</v>
      </c>
      <c r="AA924" s="34">
        <v>0.185</v>
      </c>
      <c r="AB924" s="34">
        <v>0.26</v>
      </c>
      <c r="AC924" s="34">
        <v>1.29</v>
      </c>
      <c r="AD924" s="34">
        <v>8.68</v>
      </c>
      <c r="AE924" s="34">
        <v>5.64</v>
      </c>
      <c r="AF924" s="34">
        <v>0.09</v>
      </c>
      <c r="AG924" s="34">
        <v>3.11</v>
      </c>
      <c r="AO924" s="34">
        <f t="shared" si="72"/>
        <v>99.073000000000008</v>
      </c>
      <c r="AY924" s="34">
        <v>232</v>
      </c>
      <c r="BE924" s="34">
        <v>10</v>
      </c>
      <c r="BG924" s="34">
        <v>1</v>
      </c>
      <c r="BO924" s="34">
        <v>204</v>
      </c>
      <c r="BP924" s="34" t="s">
        <v>84</v>
      </c>
      <c r="BR924" s="34">
        <v>232</v>
      </c>
      <c r="BX924" s="34">
        <v>123</v>
      </c>
      <c r="CD924" s="34">
        <v>18</v>
      </c>
      <c r="CF924" s="34">
        <v>30</v>
      </c>
      <c r="CG924" s="34">
        <v>945</v>
      </c>
      <c r="CH924" s="34">
        <v>137</v>
      </c>
      <c r="CI924" s="34">
        <v>205</v>
      </c>
      <c r="CJ924" s="34">
        <v>236</v>
      </c>
      <c r="CW924" s="34">
        <f t="shared" si="73"/>
        <v>441</v>
      </c>
    </row>
    <row r="925" spans="1:101" x14ac:dyDescent="0.3">
      <c r="A925" s="22" t="s">
        <v>3704</v>
      </c>
      <c r="B925" s="22" t="s">
        <v>904</v>
      </c>
      <c r="C925" s="22" t="s">
        <v>2887</v>
      </c>
      <c r="D925" s="22" t="s">
        <v>2751</v>
      </c>
      <c r="E925" s="22">
        <v>1987</v>
      </c>
      <c r="F925" s="22">
        <v>1987</v>
      </c>
      <c r="G925" s="22" t="s">
        <v>1539</v>
      </c>
      <c r="J925" s="22" t="s">
        <v>873</v>
      </c>
      <c r="K925" s="22" t="s">
        <v>882</v>
      </c>
      <c r="M925" s="22" t="s">
        <v>907</v>
      </c>
      <c r="N925" s="70" t="s">
        <v>3393</v>
      </c>
      <c r="O925" s="70" t="s">
        <v>3394</v>
      </c>
      <c r="Q925" s="22" t="s">
        <v>906</v>
      </c>
      <c r="W925" s="34">
        <v>56.48</v>
      </c>
      <c r="X925" s="34">
        <v>0.14000000000000001</v>
      </c>
      <c r="Y925" s="34">
        <v>20.5</v>
      </c>
      <c r="Z925" s="34">
        <v>1.766</v>
      </c>
      <c r="AA925" s="34">
        <v>0.26</v>
      </c>
      <c r="AB925" s="34">
        <v>0.08</v>
      </c>
      <c r="AC925" s="34">
        <v>0.82</v>
      </c>
      <c r="AD925" s="34">
        <v>10.27</v>
      </c>
      <c r="AE925" s="34">
        <v>5.25</v>
      </c>
      <c r="AF925" s="34">
        <v>0.06</v>
      </c>
      <c r="AO925" s="34">
        <f t="shared" si="72"/>
        <v>95.626000000000005</v>
      </c>
      <c r="AY925" s="34">
        <v>137</v>
      </c>
      <c r="BE925" s="34">
        <v>4</v>
      </c>
      <c r="BG925" s="34">
        <v>1</v>
      </c>
      <c r="BX925" s="34">
        <v>117</v>
      </c>
      <c r="CD925" s="34">
        <v>11</v>
      </c>
      <c r="CF925" s="34">
        <v>48</v>
      </c>
      <c r="CG925" s="34">
        <v>109</v>
      </c>
      <c r="CH925" s="34">
        <v>169</v>
      </c>
      <c r="CW925" s="34">
        <f t="shared" si="73"/>
        <v>0</v>
      </c>
    </row>
    <row r="926" spans="1:101" x14ac:dyDescent="0.3">
      <c r="A926" s="22" t="s">
        <v>3705</v>
      </c>
      <c r="B926" s="22" t="s">
        <v>904</v>
      </c>
      <c r="C926" s="22" t="s">
        <v>2887</v>
      </c>
      <c r="D926" s="22" t="s">
        <v>2751</v>
      </c>
      <c r="E926" s="22">
        <v>1987</v>
      </c>
      <c r="F926" s="22">
        <v>1987</v>
      </c>
      <c r="G926" s="22" t="s">
        <v>1539</v>
      </c>
      <c r="J926" s="22" t="s">
        <v>873</v>
      </c>
      <c r="K926" s="22" t="s">
        <v>882</v>
      </c>
      <c r="M926" s="22" t="s">
        <v>907</v>
      </c>
      <c r="N926" s="70" t="s">
        <v>3393</v>
      </c>
      <c r="O926" s="70" t="s">
        <v>3394</v>
      </c>
      <c r="Q926" s="22" t="s">
        <v>906</v>
      </c>
      <c r="W926" s="34">
        <v>57.31</v>
      </c>
      <c r="X926" s="34">
        <v>0.25</v>
      </c>
      <c r="Y926" s="34">
        <v>19.899999999999999</v>
      </c>
      <c r="Z926" s="34">
        <v>2.335</v>
      </c>
      <c r="AA926" s="34">
        <v>0.187</v>
      </c>
      <c r="AB926" s="34">
        <v>0.22</v>
      </c>
      <c r="AC926" s="34">
        <v>1.01</v>
      </c>
      <c r="AD926" s="34">
        <v>8.98</v>
      </c>
      <c r="AE926" s="34">
        <v>5.89</v>
      </c>
      <c r="AF926" s="34">
        <v>0.17</v>
      </c>
      <c r="AG926" s="34">
        <v>1.41</v>
      </c>
      <c r="AO926" s="34">
        <f t="shared" si="72"/>
        <v>97.662000000000006</v>
      </c>
      <c r="AY926" s="34">
        <v>245</v>
      </c>
      <c r="BE926" s="34">
        <v>7</v>
      </c>
      <c r="BG926" s="34">
        <v>9</v>
      </c>
      <c r="BO926" s="34">
        <v>207</v>
      </c>
      <c r="BP926" s="34" t="s">
        <v>84</v>
      </c>
      <c r="BR926" s="34">
        <v>248</v>
      </c>
      <c r="BX926" s="34">
        <v>116</v>
      </c>
      <c r="CD926" s="34">
        <v>20</v>
      </c>
      <c r="CF926" s="34">
        <v>34</v>
      </c>
      <c r="CG926" s="34">
        <v>976</v>
      </c>
      <c r="CH926" s="34">
        <v>139</v>
      </c>
      <c r="CI926" s="34">
        <v>195</v>
      </c>
      <c r="CJ926" s="34">
        <v>235</v>
      </c>
      <c r="CW926" s="34">
        <f t="shared" si="73"/>
        <v>430</v>
      </c>
    </row>
    <row r="927" spans="1:101" x14ac:dyDescent="0.3">
      <c r="A927" s="22" t="s">
        <v>3706</v>
      </c>
      <c r="B927" s="22" t="s">
        <v>904</v>
      </c>
      <c r="C927" s="22" t="s">
        <v>2887</v>
      </c>
      <c r="D927" s="22" t="s">
        <v>2751</v>
      </c>
      <c r="E927" s="22">
        <v>1987</v>
      </c>
      <c r="F927" s="22">
        <v>1987</v>
      </c>
      <c r="G927" s="22" t="s">
        <v>1539</v>
      </c>
      <c r="J927" s="22" t="s">
        <v>873</v>
      </c>
      <c r="K927" s="22" t="s">
        <v>882</v>
      </c>
      <c r="M927" s="22" t="s">
        <v>447</v>
      </c>
      <c r="N927" s="70" t="s">
        <v>3393</v>
      </c>
      <c r="O927" s="70" t="s">
        <v>3394</v>
      </c>
      <c r="Q927" s="22" t="s">
        <v>906</v>
      </c>
      <c r="W927" s="34">
        <v>44.42</v>
      </c>
      <c r="X927" s="34">
        <v>1.38</v>
      </c>
      <c r="Y927" s="34">
        <v>16.63</v>
      </c>
      <c r="Z927" s="34">
        <v>8.9160000000000004</v>
      </c>
      <c r="AA927" s="34">
        <v>0.193</v>
      </c>
      <c r="AB927" s="34">
        <v>4.92</v>
      </c>
      <c r="AC927" s="34">
        <v>10.23</v>
      </c>
      <c r="AD927" s="34">
        <v>5.16</v>
      </c>
      <c r="AE927" s="34">
        <v>2.12</v>
      </c>
      <c r="AF927" s="34">
        <v>1.07</v>
      </c>
      <c r="AG927" s="34">
        <v>5.4</v>
      </c>
      <c r="AO927" s="34">
        <f t="shared" ref="AO927:AO949" si="74">SUM(W927:AN927)</f>
        <v>100.43900000000001</v>
      </c>
      <c r="AY927" s="34">
        <v>1715</v>
      </c>
      <c r="BE927" s="34">
        <v>57</v>
      </c>
      <c r="BG927" s="34">
        <v>52</v>
      </c>
      <c r="BO927" s="34">
        <v>97</v>
      </c>
      <c r="BP927" s="34">
        <v>40</v>
      </c>
      <c r="BR927" s="34">
        <v>62</v>
      </c>
      <c r="BX927" s="34">
        <v>1948</v>
      </c>
      <c r="CD927" s="34">
        <v>211</v>
      </c>
      <c r="CF927" s="34">
        <v>35</v>
      </c>
      <c r="CG927" s="34">
        <v>322</v>
      </c>
      <c r="CH927" s="34">
        <v>79</v>
      </c>
      <c r="CI927" s="34">
        <v>120</v>
      </c>
      <c r="CJ927" s="34">
        <v>204</v>
      </c>
      <c r="CW927" s="34">
        <f t="shared" si="73"/>
        <v>324</v>
      </c>
    </row>
    <row r="928" spans="1:101" x14ac:dyDescent="0.3">
      <c r="A928" s="22" t="s">
        <v>3707</v>
      </c>
      <c r="B928" s="22" t="s">
        <v>904</v>
      </c>
      <c r="C928" s="22" t="s">
        <v>2887</v>
      </c>
      <c r="D928" s="22" t="s">
        <v>2751</v>
      </c>
      <c r="E928" s="22">
        <v>1987</v>
      </c>
      <c r="F928" s="22">
        <v>1987</v>
      </c>
      <c r="G928" s="22" t="s">
        <v>1539</v>
      </c>
      <c r="J928" s="22" t="s">
        <v>873</v>
      </c>
      <c r="K928" s="22" t="s">
        <v>882</v>
      </c>
      <c r="M928" s="22" t="s">
        <v>907</v>
      </c>
      <c r="N928" s="70" t="s">
        <v>3393</v>
      </c>
      <c r="O928" s="70" t="s">
        <v>3394</v>
      </c>
      <c r="Q928" s="22" t="s">
        <v>906</v>
      </c>
      <c r="W928" s="34">
        <v>56.1</v>
      </c>
      <c r="X928" s="34">
        <v>0.18</v>
      </c>
      <c r="Y928" s="34">
        <v>22.94</v>
      </c>
      <c r="Z928" s="34">
        <v>1.68</v>
      </c>
      <c r="AA928" s="34">
        <v>0.376</v>
      </c>
      <c r="AB928" s="34">
        <v>0.05</v>
      </c>
      <c r="AC928" s="34">
        <v>0.36</v>
      </c>
      <c r="AD928" s="34">
        <v>11.64</v>
      </c>
      <c r="AE928" s="34">
        <v>5.37</v>
      </c>
      <c r="AF928" s="34">
        <v>0.09</v>
      </c>
      <c r="AG928" s="34">
        <v>1.5</v>
      </c>
      <c r="AO928" s="34">
        <f t="shared" si="74"/>
        <v>100.28600000000002</v>
      </c>
      <c r="AY928" s="34">
        <v>37</v>
      </c>
      <c r="BE928" s="34">
        <v>3</v>
      </c>
      <c r="BG928" s="34">
        <v>7</v>
      </c>
      <c r="BO928" s="34">
        <v>298</v>
      </c>
      <c r="BP928" s="34" t="s">
        <v>84</v>
      </c>
      <c r="BR928" s="34">
        <v>412</v>
      </c>
      <c r="BX928" s="34">
        <v>29</v>
      </c>
      <c r="CD928" s="34">
        <v>11</v>
      </c>
      <c r="CF928" s="34">
        <v>71</v>
      </c>
      <c r="CG928" s="34">
        <v>1401</v>
      </c>
      <c r="CH928" s="34">
        <v>280</v>
      </c>
      <c r="CI928" s="34">
        <v>159</v>
      </c>
      <c r="CJ928" s="34">
        <v>234</v>
      </c>
      <c r="CW928" s="34">
        <f t="shared" si="73"/>
        <v>393</v>
      </c>
    </row>
    <row r="929" spans="1:101" x14ac:dyDescent="0.3">
      <c r="A929" s="22" t="s">
        <v>3708</v>
      </c>
      <c r="B929" s="22" t="s">
        <v>904</v>
      </c>
      <c r="C929" s="22" t="s">
        <v>2887</v>
      </c>
      <c r="D929" s="22" t="s">
        <v>2751</v>
      </c>
      <c r="E929" s="22">
        <v>1987</v>
      </c>
      <c r="F929" s="22">
        <v>1987</v>
      </c>
      <c r="G929" s="22" t="s">
        <v>1539</v>
      </c>
      <c r="J929" s="22" t="s">
        <v>873</v>
      </c>
      <c r="K929" s="22" t="s">
        <v>882</v>
      </c>
      <c r="M929" s="22" t="s">
        <v>907</v>
      </c>
      <c r="N929" s="70" t="s">
        <v>3393</v>
      </c>
      <c r="O929" s="70" t="s">
        <v>3394</v>
      </c>
      <c r="Q929" s="22" t="s">
        <v>906</v>
      </c>
      <c r="W929" s="34">
        <v>57.34</v>
      </c>
      <c r="X929" s="34">
        <v>0.18</v>
      </c>
      <c r="Y929" s="34">
        <v>22.22</v>
      </c>
      <c r="Z929" s="34">
        <v>1.6020000000000001</v>
      </c>
      <c r="AA929" s="34">
        <v>0.374</v>
      </c>
      <c r="AB929" s="34">
        <v>0.05</v>
      </c>
      <c r="AC929" s="34">
        <v>0.43</v>
      </c>
      <c r="AD929" s="34">
        <v>11</v>
      </c>
      <c r="AE929" s="34">
        <v>5.52</v>
      </c>
      <c r="AF929" s="34">
        <v>0.08</v>
      </c>
      <c r="AG929" s="34">
        <v>1.6</v>
      </c>
      <c r="AO929" s="34">
        <f t="shared" si="74"/>
        <v>100.396</v>
      </c>
      <c r="AY929" s="34">
        <v>43</v>
      </c>
      <c r="BG929" s="34">
        <v>7</v>
      </c>
      <c r="BJ929" s="34">
        <v>25</v>
      </c>
      <c r="BO929" s="34">
        <v>301</v>
      </c>
      <c r="BP929" s="34" t="s">
        <v>84</v>
      </c>
      <c r="BR929" s="34">
        <v>399</v>
      </c>
      <c r="BX929" s="34">
        <v>35</v>
      </c>
      <c r="BY929" s="34">
        <v>9</v>
      </c>
      <c r="CA929" s="34">
        <v>100</v>
      </c>
      <c r="CC929" s="34">
        <v>27</v>
      </c>
      <c r="CD929" s="34">
        <v>10</v>
      </c>
      <c r="CF929" s="34">
        <v>71</v>
      </c>
      <c r="CG929" s="34">
        <v>1393</v>
      </c>
      <c r="CH929" s="34">
        <v>283</v>
      </c>
      <c r="CI929" s="34">
        <v>140</v>
      </c>
      <c r="CJ929" s="34">
        <v>220</v>
      </c>
      <c r="CL929" s="34">
        <v>70</v>
      </c>
      <c r="CM929" s="34">
        <v>7.8</v>
      </c>
      <c r="CN929" s="34">
        <v>1.4</v>
      </c>
      <c r="CP929" s="34">
        <v>1</v>
      </c>
      <c r="CU929" s="34">
        <v>6.9</v>
      </c>
      <c r="CV929" s="34">
        <v>1.4</v>
      </c>
      <c r="CW929" s="34">
        <f t="shared" si="73"/>
        <v>448.49999999999994</v>
      </c>
    </row>
    <row r="930" spans="1:101" x14ac:dyDescent="0.3">
      <c r="A930" s="22" t="s">
        <v>3709</v>
      </c>
      <c r="B930" s="22" t="s">
        <v>904</v>
      </c>
      <c r="C930" s="22" t="s">
        <v>2887</v>
      </c>
      <c r="D930" s="22" t="s">
        <v>2751</v>
      </c>
      <c r="E930" s="22">
        <v>1987</v>
      </c>
      <c r="F930" s="22">
        <v>1987</v>
      </c>
      <c r="G930" s="22" t="s">
        <v>1539</v>
      </c>
      <c r="J930" s="22" t="s">
        <v>873</v>
      </c>
      <c r="K930" s="22" t="s">
        <v>882</v>
      </c>
      <c r="M930" s="22" t="s">
        <v>907</v>
      </c>
      <c r="N930" s="70" t="s">
        <v>3393</v>
      </c>
      <c r="O930" s="70" t="s">
        <v>3394</v>
      </c>
      <c r="Q930" s="22" t="s">
        <v>906</v>
      </c>
      <c r="W930" s="34">
        <v>60.66</v>
      </c>
      <c r="X930" s="34">
        <v>0.2</v>
      </c>
      <c r="Y930" s="34">
        <v>19.36</v>
      </c>
      <c r="Z930" s="34">
        <v>2.61</v>
      </c>
      <c r="AA930" s="34">
        <v>0.7</v>
      </c>
      <c r="AB930" s="34">
        <v>0.11</v>
      </c>
      <c r="AC930" s="34">
        <v>0.89</v>
      </c>
      <c r="AD930" s="34">
        <v>9.75</v>
      </c>
      <c r="AE930" s="34">
        <v>5.08</v>
      </c>
      <c r="AF930" s="34">
        <v>0.08</v>
      </c>
      <c r="AG930" s="34">
        <v>1.36</v>
      </c>
      <c r="AO930" s="34">
        <f t="shared" si="74"/>
        <v>100.8</v>
      </c>
      <c r="AY930" s="34">
        <v>148</v>
      </c>
      <c r="BG930" s="34">
        <v>11</v>
      </c>
      <c r="BO930" s="34">
        <v>397</v>
      </c>
      <c r="BP930" s="34" t="s">
        <v>84</v>
      </c>
      <c r="BR930" s="34">
        <v>611</v>
      </c>
      <c r="BX930" s="34">
        <v>126</v>
      </c>
      <c r="CF930" s="34">
        <v>94</v>
      </c>
      <c r="CG930" s="34">
        <v>1720</v>
      </c>
      <c r="CH930" s="34">
        <v>452</v>
      </c>
      <c r="CI930" s="34">
        <v>220</v>
      </c>
      <c r="CJ930" s="34">
        <v>312</v>
      </c>
      <c r="CW930" s="34">
        <f t="shared" si="73"/>
        <v>532</v>
      </c>
    </row>
    <row r="931" spans="1:101" x14ac:dyDescent="0.3">
      <c r="A931" s="22" t="s">
        <v>3710</v>
      </c>
      <c r="B931" s="22" t="s">
        <v>904</v>
      </c>
      <c r="C931" s="22" t="s">
        <v>2887</v>
      </c>
      <c r="D931" s="22" t="s">
        <v>2751</v>
      </c>
      <c r="E931" s="22">
        <v>1987</v>
      </c>
      <c r="F931" s="22">
        <v>1987</v>
      </c>
      <c r="G931" s="22" t="s">
        <v>1539</v>
      </c>
      <c r="J931" s="22" t="s">
        <v>873</v>
      </c>
      <c r="K931" s="22" t="s">
        <v>882</v>
      </c>
      <c r="M931" s="22" t="s">
        <v>907</v>
      </c>
      <c r="N931" s="70" t="s">
        <v>3393</v>
      </c>
      <c r="O931" s="70" t="s">
        <v>3394</v>
      </c>
      <c r="Q931" s="22" t="s">
        <v>906</v>
      </c>
      <c r="W931" s="34">
        <v>50.6</v>
      </c>
      <c r="X931" s="34">
        <v>0.37</v>
      </c>
      <c r="Y931" s="34">
        <v>20.75</v>
      </c>
      <c r="Z931" s="34">
        <v>3.14</v>
      </c>
      <c r="AA931" s="34">
        <v>0.159</v>
      </c>
      <c r="AB931" s="34">
        <v>0.42</v>
      </c>
      <c r="AC931" s="34">
        <v>2.1800000000000002</v>
      </c>
      <c r="AD931" s="34">
        <v>11.94</v>
      </c>
      <c r="AE931" s="34">
        <v>5.01</v>
      </c>
      <c r="AF931" s="34">
        <v>0.17</v>
      </c>
      <c r="AG931" s="34">
        <v>3.19</v>
      </c>
      <c r="AO931" s="34">
        <f t="shared" si="74"/>
        <v>97.929000000000016</v>
      </c>
      <c r="AY931" s="34">
        <v>763</v>
      </c>
      <c r="BE931" s="34">
        <v>7</v>
      </c>
      <c r="BG931" s="34">
        <v>11</v>
      </c>
      <c r="BJ931" s="34">
        <v>12</v>
      </c>
      <c r="BO931" s="34">
        <v>202</v>
      </c>
      <c r="BP931" s="34" t="s">
        <v>84</v>
      </c>
      <c r="BR931" s="34">
        <v>172</v>
      </c>
      <c r="BX931" s="34">
        <v>1313</v>
      </c>
      <c r="BY931" s="34">
        <v>6</v>
      </c>
      <c r="CA931" s="34">
        <v>58</v>
      </c>
      <c r="CC931" s="34">
        <v>26</v>
      </c>
      <c r="CD931" s="34">
        <v>64</v>
      </c>
      <c r="CF931" s="34">
        <v>30</v>
      </c>
      <c r="CG931" s="34">
        <v>940</v>
      </c>
      <c r="CH931" s="34">
        <v>145</v>
      </c>
      <c r="CI931" s="34">
        <v>80</v>
      </c>
      <c r="CJ931" s="34">
        <v>130</v>
      </c>
      <c r="CL931" s="34">
        <v>45</v>
      </c>
      <c r="CM931" s="34">
        <v>6.5</v>
      </c>
      <c r="CN931" s="34">
        <v>1.7</v>
      </c>
      <c r="CP931" s="34">
        <v>0.5</v>
      </c>
      <c r="CU931" s="34">
        <v>2.2000000000000002</v>
      </c>
      <c r="CV931" s="34">
        <v>0.4</v>
      </c>
      <c r="CW931" s="34">
        <f t="shared" si="73"/>
        <v>266.29999999999995</v>
      </c>
    </row>
    <row r="932" spans="1:101" x14ac:dyDescent="0.3">
      <c r="A932" s="22" t="s">
        <v>3711</v>
      </c>
      <c r="B932" s="22" t="s">
        <v>904</v>
      </c>
      <c r="C932" s="22" t="s">
        <v>2887</v>
      </c>
      <c r="D932" s="22" t="s">
        <v>2751</v>
      </c>
      <c r="E932" s="22">
        <v>1987</v>
      </c>
      <c r="F932" s="22">
        <v>1987</v>
      </c>
      <c r="G932" s="22" t="s">
        <v>1539</v>
      </c>
      <c r="J932" s="22" t="s">
        <v>873</v>
      </c>
      <c r="K932" s="22" t="s">
        <v>882</v>
      </c>
      <c r="M932" s="22" t="s">
        <v>907</v>
      </c>
      <c r="N932" s="70" t="s">
        <v>3393</v>
      </c>
      <c r="O932" s="70" t="s">
        <v>3394</v>
      </c>
      <c r="Q932" s="22" t="s">
        <v>906</v>
      </c>
      <c r="W932" s="34">
        <v>51.34</v>
      </c>
      <c r="X932" s="34">
        <v>0.35</v>
      </c>
      <c r="Y932" s="34">
        <v>21.3</v>
      </c>
      <c r="Z932" s="34">
        <v>3.036</v>
      </c>
      <c r="AA932" s="34">
        <v>0.153</v>
      </c>
      <c r="AB932" s="34">
        <v>0.34</v>
      </c>
      <c r="AC932" s="34">
        <v>1</v>
      </c>
      <c r="AD932" s="34">
        <v>12.63</v>
      </c>
      <c r="AE932" s="34">
        <v>5.04</v>
      </c>
      <c r="AF932" s="34">
        <v>0.12</v>
      </c>
      <c r="AG932" s="34">
        <v>2.83</v>
      </c>
      <c r="AO932" s="34">
        <f t="shared" si="74"/>
        <v>98.139000000000024</v>
      </c>
      <c r="AY932" s="34">
        <v>695</v>
      </c>
      <c r="BE932" s="34">
        <v>2</v>
      </c>
      <c r="BG932" s="34">
        <v>9</v>
      </c>
      <c r="BO932" s="34">
        <v>213</v>
      </c>
      <c r="BP932" s="34" t="s">
        <v>84</v>
      </c>
      <c r="BR932" s="34">
        <v>181</v>
      </c>
      <c r="BX932" s="34">
        <v>1212</v>
      </c>
      <c r="CD932" s="34">
        <v>60</v>
      </c>
      <c r="CF932" s="34">
        <v>28</v>
      </c>
      <c r="CG932" s="34">
        <v>952</v>
      </c>
      <c r="CH932" s="34">
        <v>142</v>
      </c>
      <c r="CI932" s="34">
        <v>68</v>
      </c>
      <c r="CJ932" s="34">
        <v>111</v>
      </c>
      <c r="CW932" s="34">
        <f t="shared" si="73"/>
        <v>179</v>
      </c>
    </row>
    <row r="933" spans="1:101" x14ac:dyDescent="0.3">
      <c r="A933" s="22" t="s">
        <v>3712</v>
      </c>
      <c r="B933" s="22" t="s">
        <v>904</v>
      </c>
      <c r="C933" s="22" t="s">
        <v>2887</v>
      </c>
      <c r="D933" s="22" t="s">
        <v>2751</v>
      </c>
      <c r="E933" s="22">
        <v>1987</v>
      </c>
      <c r="F933" s="22">
        <v>1987</v>
      </c>
      <c r="G933" s="22" t="s">
        <v>1539</v>
      </c>
      <c r="J933" s="22" t="s">
        <v>873</v>
      </c>
      <c r="K933" s="22" t="s">
        <v>882</v>
      </c>
      <c r="M933" s="22" t="s">
        <v>905</v>
      </c>
      <c r="N933" s="70" t="s">
        <v>3393</v>
      </c>
      <c r="O933" s="70" t="s">
        <v>3394</v>
      </c>
      <c r="Q933" s="22" t="s">
        <v>906</v>
      </c>
      <c r="W933" s="34">
        <v>46.37</v>
      </c>
      <c r="X933" s="34">
        <v>1.39</v>
      </c>
      <c r="Y933" s="34">
        <v>14.18</v>
      </c>
      <c r="Z933" s="34">
        <v>11.904000000000002</v>
      </c>
      <c r="AA933" s="34">
        <v>0.2</v>
      </c>
      <c r="AB933" s="34">
        <v>8.7100000000000009</v>
      </c>
      <c r="AC933" s="34">
        <v>10.99</v>
      </c>
      <c r="AD933" s="34">
        <v>4.88</v>
      </c>
      <c r="AE933" s="34">
        <v>1.25</v>
      </c>
      <c r="AF933" s="34">
        <v>0.9</v>
      </c>
      <c r="AG933" s="34">
        <v>0.67</v>
      </c>
      <c r="AO933" s="34">
        <f t="shared" si="74"/>
        <v>101.44399999999999</v>
      </c>
      <c r="AY933" s="34">
        <v>1120</v>
      </c>
      <c r="BG933" s="34">
        <v>65</v>
      </c>
      <c r="BO933" s="34">
        <v>42</v>
      </c>
      <c r="BP933" s="34">
        <v>166</v>
      </c>
      <c r="BR933" s="34">
        <v>23</v>
      </c>
      <c r="BX933" s="34">
        <v>1489</v>
      </c>
      <c r="CF933" s="34">
        <v>26</v>
      </c>
      <c r="CG933" s="34">
        <v>183</v>
      </c>
      <c r="CH933" s="34">
        <v>83</v>
      </c>
      <c r="CI933" s="34">
        <v>92</v>
      </c>
      <c r="CJ933" s="34">
        <v>158</v>
      </c>
      <c r="CW933" s="34">
        <f t="shared" si="73"/>
        <v>250</v>
      </c>
    </row>
    <row r="934" spans="1:101" x14ac:dyDescent="0.3">
      <c r="A934" s="22" t="s">
        <v>3713</v>
      </c>
      <c r="B934" s="22" t="s">
        <v>904</v>
      </c>
      <c r="C934" s="22" t="s">
        <v>2887</v>
      </c>
      <c r="D934" s="22" t="s">
        <v>2751</v>
      </c>
      <c r="E934" s="22">
        <v>1987</v>
      </c>
      <c r="F934" s="22">
        <v>1987</v>
      </c>
      <c r="G934" s="22" t="s">
        <v>1539</v>
      </c>
      <c r="J934" s="22" t="s">
        <v>873</v>
      </c>
      <c r="K934" s="22" t="s">
        <v>882</v>
      </c>
      <c r="M934" s="22" t="s">
        <v>907</v>
      </c>
      <c r="N934" s="70" t="s">
        <v>3393</v>
      </c>
      <c r="O934" s="70" t="s">
        <v>3394</v>
      </c>
      <c r="Q934" s="22" t="s">
        <v>906</v>
      </c>
      <c r="W934" s="34">
        <v>60.63</v>
      </c>
      <c r="X934" s="34">
        <v>0.2</v>
      </c>
      <c r="Y934" s="34">
        <v>19.05</v>
      </c>
      <c r="Z934" s="34">
        <v>2.4630000000000001</v>
      </c>
      <c r="AA934" s="34">
        <v>0.67</v>
      </c>
      <c r="AB934" s="34">
        <v>0.05</v>
      </c>
      <c r="AC934" s="34">
        <v>0.86</v>
      </c>
      <c r="AD934" s="34">
        <v>10.16</v>
      </c>
      <c r="AE934" s="34">
        <v>4.9800000000000004</v>
      </c>
      <c r="AF934" s="34">
        <v>0.08</v>
      </c>
      <c r="AG934" s="34">
        <v>1.0900000000000001</v>
      </c>
      <c r="AO934" s="34">
        <f t="shared" si="74"/>
        <v>100.233</v>
      </c>
      <c r="AY934" s="34">
        <v>166</v>
      </c>
      <c r="BG934" s="34" t="s">
        <v>84</v>
      </c>
      <c r="BJ934" s="34">
        <v>35</v>
      </c>
      <c r="BO934" s="34">
        <v>386</v>
      </c>
      <c r="BP934" s="34" t="s">
        <v>84</v>
      </c>
      <c r="BR934" s="34">
        <v>589</v>
      </c>
      <c r="BX934" s="34">
        <v>131</v>
      </c>
      <c r="BY934" s="34">
        <v>11</v>
      </c>
      <c r="CA934" s="34">
        <v>140</v>
      </c>
      <c r="CC934" s="34">
        <v>38</v>
      </c>
      <c r="CF934" s="34">
        <v>90</v>
      </c>
      <c r="CG934" s="34">
        <v>1625</v>
      </c>
      <c r="CH934" s="34">
        <v>395</v>
      </c>
      <c r="CI934" s="34">
        <v>200</v>
      </c>
      <c r="CJ934" s="34">
        <v>300</v>
      </c>
      <c r="CL934" s="34">
        <v>87</v>
      </c>
      <c r="CM934" s="34">
        <v>9.1</v>
      </c>
      <c r="CN934" s="34">
        <v>1.5</v>
      </c>
      <c r="CP934" s="34">
        <v>1.2</v>
      </c>
      <c r="CU934" s="34">
        <v>10</v>
      </c>
      <c r="CV934" s="34">
        <v>2.1</v>
      </c>
      <c r="CW934" s="34">
        <f t="shared" si="73"/>
        <v>610.90000000000009</v>
      </c>
    </row>
    <row r="935" spans="1:101" x14ac:dyDescent="0.3">
      <c r="A935" s="22" t="s">
        <v>3714</v>
      </c>
      <c r="B935" s="22" t="s">
        <v>904</v>
      </c>
      <c r="C935" s="22" t="s">
        <v>2887</v>
      </c>
      <c r="D935" s="22" t="s">
        <v>2751</v>
      </c>
      <c r="E935" s="22">
        <v>1987</v>
      </c>
      <c r="F935" s="22">
        <v>1987</v>
      </c>
      <c r="G935" s="22" t="s">
        <v>1539</v>
      </c>
      <c r="J935" s="22" t="s">
        <v>873</v>
      </c>
      <c r="K935" s="22" t="s">
        <v>882</v>
      </c>
      <c r="M935" s="22" t="s">
        <v>447</v>
      </c>
      <c r="N935" s="70" t="s">
        <v>3393</v>
      </c>
      <c r="O935" s="70" t="s">
        <v>3394</v>
      </c>
      <c r="Q935" s="22" t="s">
        <v>906</v>
      </c>
      <c r="W935" s="34">
        <v>41.71</v>
      </c>
      <c r="X935" s="34">
        <v>1.57</v>
      </c>
      <c r="Y935" s="34">
        <v>14.81</v>
      </c>
      <c r="Z935" s="34">
        <v>10.301</v>
      </c>
      <c r="AA935" s="34">
        <v>0.20799999999999999</v>
      </c>
      <c r="AB935" s="34">
        <v>6.88</v>
      </c>
      <c r="AC935" s="34">
        <v>12.1</v>
      </c>
      <c r="AD935" s="34">
        <v>3.96</v>
      </c>
      <c r="AE935" s="34">
        <v>2.0099999999999998</v>
      </c>
      <c r="AF935" s="34">
        <v>1.1000000000000001</v>
      </c>
      <c r="AG935" s="34">
        <v>5.64</v>
      </c>
      <c r="AO935" s="34">
        <f t="shared" si="74"/>
        <v>100.28899999999999</v>
      </c>
      <c r="AY935" s="34">
        <v>1554</v>
      </c>
      <c r="BE935" s="34">
        <v>103</v>
      </c>
      <c r="BG935" s="34">
        <v>69</v>
      </c>
      <c r="BO935" s="34">
        <v>89</v>
      </c>
      <c r="BP935" s="34">
        <v>59</v>
      </c>
      <c r="BR935" s="34">
        <v>56</v>
      </c>
      <c r="BX935" s="34">
        <v>1511</v>
      </c>
      <c r="CD935" s="34">
        <v>234</v>
      </c>
      <c r="CF935" s="34">
        <v>33</v>
      </c>
      <c r="CG935" s="34">
        <v>274</v>
      </c>
      <c r="CH935" s="34">
        <v>80</v>
      </c>
      <c r="CI935" s="34">
        <v>112</v>
      </c>
      <c r="CJ935" s="34">
        <v>192</v>
      </c>
      <c r="CW935" s="34">
        <f t="shared" si="73"/>
        <v>304</v>
      </c>
    </row>
    <row r="936" spans="1:101" x14ac:dyDescent="0.3">
      <c r="A936" s="22" t="s">
        <v>3715</v>
      </c>
      <c r="B936" s="22" t="s">
        <v>904</v>
      </c>
      <c r="C936" s="22" t="s">
        <v>2887</v>
      </c>
      <c r="D936" s="22" t="s">
        <v>2751</v>
      </c>
      <c r="E936" s="22">
        <v>1987</v>
      </c>
      <c r="F936" s="22">
        <v>1987</v>
      </c>
      <c r="G936" s="22" t="s">
        <v>1539</v>
      </c>
      <c r="J936" s="22" t="s">
        <v>873</v>
      </c>
      <c r="K936" s="22" t="s">
        <v>882</v>
      </c>
      <c r="M936" s="22" t="s">
        <v>905</v>
      </c>
      <c r="N936" s="70" t="s">
        <v>3393</v>
      </c>
      <c r="O936" s="70" t="s">
        <v>3394</v>
      </c>
      <c r="Q936" s="22" t="s">
        <v>906</v>
      </c>
      <c r="W936" s="34">
        <v>59.37</v>
      </c>
      <c r="X936" s="34">
        <v>1.01</v>
      </c>
      <c r="Y936" s="34">
        <v>17.170000000000002</v>
      </c>
      <c r="Z936" s="34">
        <v>6.1769999999999996</v>
      </c>
      <c r="AA936" s="34">
        <v>0.02</v>
      </c>
      <c r="AB936" s="34">
        <v>2.52</v>
      </c>
      <c r="AC936" s="34">
        <v>5.44</v>
      </c>
      <c r="AD936" s="34">
        <v>4.5999999999999996</v>
      </c>
      <c r="AE936" s="34">
        <v>2.88</v>
      </c>
      <c r="AF936" s="34">
        <v>0.16</v>
      </c>
      <c r="AG936" s="34">
        <v>1.31</v>
      </c>
      <c r="AO936" s="34">
        <f t="shared" si="74"/>
        <v>100.65699999999998</v>
      </c>
      <c r="AY936" s="34">
        <v>1570</v>
      </c>
      <c r="BG936" s="34">
        <v>21</v>
      </c>
      <c r="BO936" s="34">
        <v>39</v>
      </c>
      <c r="BP936" s="34">
        <v>15</v>
      </c>
      <c r="BR936" s="34">
        <v>39</v>
      </c>
      <c r="BX936" s="34">
        <v>1094</v>
      </c>
      <c r="CF936" s="34">
        <v>19</v>
      </c>
      <c r="CG936" s="34">
        <v>230</v>
      </c>
      <c r="CH936" s="34">
        <v>74</v>
      </c>
      <c r="CI936" s="34">
        <v>45</v>
      </c>
      <c r="CJ936" s="34">
        <v>98</v>
      </c>
      <c r="CW936" s="34">
        <f t="shared" si="73"/>
        <v>143</v>
      </c>
    </row>
    <row r="937" spans="1:101" x14ac:dyDescent="0.3">
      <c r="A937" s="22" t="s">
        <v>3716</v>
      </c>
      <c r="B937" s="22" t="s">
        <v>904</v>
      </c>
      <c r="C937" s="22" t="s">
        <v>2887</v>
      </c>
      <c r="D937" s="22" t="s">
        <v>2751</v>
      </c>
      <c r="E937" s="22">
        <v>1987</v>
      </c>
      <c r="F937" s="22">
        <v>1987</v>
      </c>
      <c r="G937" s="22" t="s">
        <v>1539</v>
      </c>
      <c r="J937" s="22" t="s">
        <v>873</v>
      </c>
      <c r="K937" s="22" t="s">
        <v>882</v>
      </c>
      <c r="M937" s="22" t="s">
        <v>907</v>
      </c>
      <c r="N937" s="70" t="s">
        <v>3393</v>
      </c>
      <c r="O937" s="70" t="s">
        <v>3394</v>
      </c>
      <c r="Q937" s="22" t="s">
        <v>906</v>
      </c>
      <c r="W937" s="34">
        <v>53.82</v>
      </c>
      <c r="X937" s="34">
        <v>0.28999999999999998</v>
      </c>
      <c r="Y937" s="34">
        <v>20.81</v>
      </c>
      <c r="Z937" s="34">
        <v>2.8890000000000002</v>
      </c>
      <c r="AA937" s="34">
        <v>0.183</v>
      </c>
      <c r="AB937" s="34">
        <v>0.14000000000000001</v>
      </c>
      <c r="AC937" s="34">
        <v>0.57999999999999996</v>
      </c>
      <c r="AD937" s="34">
        <v>9.73</v>
      </c>
      <c r="AE937" s="34">
        <v>5.75</v>
      </c>
      <c r="AF937" s="34">
        <v>0.08</v>
      </c>
      <c r="AG937" s="34">
        <v>4.99</v>
      </c>
      <c r="AO937" s="34">
        <f t="shared" si="74"/>
        <v>99.262</v>
      </c>
      <c r="AY937" s="34">
        <v>343</v>
      </c>
      <c r="BE937" s="34">
        <v>2</v>
      </c>
      <c r="BG937" s="34">
        <v>2</v>
      </c>
      <c r="BO937" s="34">
        <v>233</v>
      </c>
      <c r="BP937" s="34" t="s">
        <v>84</v>
      </c>
      <c r="BR937" s="34">
        <v>227</v>
      </c>
      <c r="BX937" s="34">
        <v>476</v>
      </c>
      <c r="CD937" s="34">
        <v>39</v>
      </c>
      <c r="CF937" s="34">
        <v>27</v>
      </c>
      <c r="CG937" s="34">
        <v>503</v>
      </c>
      <c r="CH937" s="34">
        <v>150</v>
      </c>
      <c r="CI937" s="34">
        <v>77</v>
      </c>
      <c r="CJ937" s="34">
        <v>119</v>
      </c>
      <c r="CW937" s="34">
        <f t="shared" si="73"/>
        <v>196</v>
      </c>
    </row>
    <row r="938" spans="1:101" x14ac:dyDescent="0.3">
      <c r="A938" s="22" t="s">
        <v>3717</v>
      </c>
      <c r="B938" s="22" t="s">
        <v>904</v>
      </c>
      <c r="C938" s="22" t="s">
        <v>2887</v>
      </c>
      <c r="D938" s="22" t="s">
        <v>2751</v>
      </c>
      <c r="E938" s="22">
        <v>1987</v>
      </c>
      <c r="F938" s="22">
        <v>1987</v>
      </c>
      <c r="G938" s="22" t="s">
        <v>1539</v>
      </c>
      <c r="J938" s="22" t="s">
        <v>873</v>
      </c>
      <c r="K938" s="22" t="s">
        <v>882</v>
      </c>
      <c r="M938" s="22" t="s">
        <v>905</v>
      </c>
      <c r="N938" s="70" t="s">
        <v>3393</v>
      </c>
      <c r="O938" s="70" t="s">
        <v>3394</v>
      </c>
      <c r="Q938" s="22" t="s">
        <v>906</v>
      </c>
      <c r="W938" s="34">
        <v>56.88</v>
      </c>
      <c r="X938" s="34">
        <v>0.96</v>
      </c>
      <c r="Y938" s="34">
        <v>16</v>
      </c>
      <c r="Z938" s="34">
        <v>6.7460000000000004</v>
      </c>
      <c r="AA938" s="34">
        <v>0.1</v>
      </c>
      <c r="AB938" s="34">
        <v>3.53</v>
      </c>
      <c r="AC938" s="34">
        <v>7.02</v>
      </c>
      <c r="AD938" s="34">
        <v>5.6</v>
      </c>
      <c r="AE938" s="34">
        <v>2.6</v>
      </c>
      <c r="AF938" s="34">
        <v>0.55000000000000004</v>
      </c>
      <c r="AG938" s="34">
        <v>0.32</v>
      </c>
      <c r="AO938" s="34">
        <f t="shared" si="74"/>
        <v>100.30599999999997</v>
      </c>
      <c r="AY938" s="34">
        <v>2159</v>
      </c>
      <c r="BG938" s="34">
        <v>36</v>
      </c>
      <c r="BO938" s="34">
        <v>59</v>
      </c>
      <c r="BP938" s="34">
        <v>55</v>
      </c>
      <c r="BR938" s="34">
        <v>47</v>
      </c>
      <c r="BX938" s="34">
        <v>2072</v>
      </c>
      <c r="CF938" s="34">
        <v>19</v>
      </c>
      <c r="CG938" s="34">
        <v>269</v>
      </c>
      <c r="CH938" s="34">
        <v>80</v>
      </c>
      <c r="CI938" s="34">
        <v>103</v>
      </c>
      <c r="CJ938" s="34">
        <v>181</v>
      </c>
      <c r="CW938" s="34">
        <f t="shared" si="73"/>
        <v>284</v>
      </c>
    </row>
    <row r="939" spans="1:101" x14ac:dyDescent="0.3">
      <c r="A939" s="22" t="s">
        <v>3718</v>
      </c>
      <c r="B939" s="22" t="s">
        <v>904</v>
      </c>
      <c r="C939" s="22" t="s">
        <v>2887</v>
      </c>
      <c r="D939" s="22" t="s">
        <v>2751</v>
      </c>
      <c r="E939" s="22">
        <v>1987</v>
      </c>
      <c r="F939" s="22">
        <v>1987</v>
      </c>
      <c r="G939" s="22" t="s">
        <v>1539</v>
      </c>
      <c r="J939" s="22" t="s">
        <v>873</v>
      </c>
      <c r="K939" s="22" t="s">
        <v>882</v>
      </c>
      <c r="M939" s="22" t="s">
        <v>907</v>
      </c>
      <c r="N939" s="70" t="s">
        <v>3393</v>
      </c>
      <c r="O939" s="70" t="s">
        <v>3394</v>
      </c>
      <c r="Q939" s="22" t="s">
        <v>906</v>
      </c>
      <c r="W939" s="34">
        <v>55.9</v>
      </c>
      <c r="X939" s="34">
        <v>0.21</v>
      </c>
      <c r="Y939" s="34">
        <v>22.2</v>
      </c>
      <c r="Z939" s="34">
        <v>2.274</v>
      </c>
      <c r="AA939" s="34">
        <v>0.218</v>
      </c>
      <c r="AB939" s="34">
        <v>0.13</v>
      </c>
      <c r="AC939" s="34">
        <v>0.7</v>
      </c>
      <c r="AD939" s="34">
        <v>11.06</v>
      </c>
      <c r="AE939" s="34">
        <v>5.37</v>
      </c>
      <c r="AF939" s="34">
        <v>0.08</v>
      </c>
      <c r="AG939" s="34">
        <v>1.23</v>
      </c>
      <c r="AO939" s="34">
        <f t="shared" si="74"/>
        <v>99.372000000000014</v>
      </c>
      <c r="AY939" s="34">
        <v>95</v>
      </c>
      <c r="BE939" s="34">
        <v>3</v>
      </c>
      <c r="BG939" s="34" t="s">
        <v>84</v>
      </c>
      <c r="BO939" s="34">
        <v>308</v>
      </c>
      <c r="BP939" s="34" t="s">
        <v>84</v>
      </c>
      <c r="BR939" s="34">
        <v>265</v>
      </c>
      <c r="BX939" s="34">
        <v>95</v>
      </c>
      <c r="CD939" s="34">
        <v>18</v>
      </c>
      <c r="CF939" s="34">
        <v>40</v>
      </c>
      <c r="CG939" s="34">
        <v>1108</v>
      </c>
      <c r="CH939" s="34">
        <v>198</v>
      </c>
      <c r="CI939" s="34">
        <v>236</v>
      </c>
      <c r="CJ939" s="34">
        <v>274</v>
      </c>
      <c r="CW939" s="34">
        <f t="shared" si="73"/>
        <v>510</v>
      </c>
    </row>
    <row r="940" spans="1:101" x14ac:dyDescent="0.3">
      <c r="A940" s="22" t="s">
        <v>3719</v>
      </c>
      <c r="B940" s="22" t="s">
        <v>904</v>
      </c>
      <c r="C940" s="22" t="s">
        <v>2887</v>
      </c>
      <c r="D940" s="22" t="s">
        <v>2751</v>
      </c>
      <c r="E940" s="22">
        <v>1987</v>
      </c>
      <c r="F940" s="22">
        <v>1987</v>
      </c>
      <c r="G940" s="22" t="s">
        <v>1539</v>
      </c>
      <c r="J940" s="22" t="s">
        <v>873</v>
      </c>
      <c r="K940" s="22" t="s">
        <v>882</v>
      </c>
      <c r="M940" s="22" t="s">
        <v>907</v>
      </c>
      <c r="N940" s="70" t="s">
        <v>3393</v>
      </c>
      <c r="O940" s="70" t="s">
        <v>3394</v>
      </c>
      <c r="Q940" s="22" t="s">
        <v>906</v>
      </c>
      <c r="W940" s="34">
        <v>56.93</v>
      </c>
      <c r="X940" s="34">
        <v>0.22</v>
      </c>
      <c r="Y940" s="34">
        <v>21.92</v>
      </c>
      <c r="Z940" s="34">
        <v>1.833</v>
      </c>
      <c r="AA940" s="34">
        <v>0.16700000000000001</v>
      </c>
      <c r="AB940" s="34">
        <v>0.09</v>
      </c>
      <c r="AC940" s="34">
        <v>0.66</v>
      </c>
      <c r="AD940" s="34">
        <v>10.49</v>
      </c>
      <c r="AE940" s="34">
        <v>5.52</v>
      </c>
      <c r="AF940" s="34">
        <v>0.06</v>
      </c>
      <c r="AG940" s="34">
        <v>2.09</v>
      </c>
      <c r="AO940" s="34">
        <f t="shared" si="74"/>
        <v>99.97999999999999</v>
      </c>
      <c r="AY940" s="34">
        <v>35</v>
      </c>
      <c r="BE940" s="34">
        <v>6</v>
      </c>
      <c r="BG940" s="34">
        <v>5</v>
      </c>
      <c r="BO940" s="34">
        <v>219</v>
      </c>
      <c r="BP940" s="34" t="s">
        <v>84</v>
      </c>
      <c r="BR940" s="34">
        <v>249</v>
      </c>
      <c r="BX940" s="34">
        <v>17</v>
      </c>
      <c r="CD940" s="34">
        <v>12</v>
      </c>
      <c r="CF940" s="34">
        <v>31</v>
      </c>
      <c r="CG940" s="34">
        <v>880</v>
      </c>
      <c r="CH940" s="34">
        <v>153</v>
      </c>
      <c r="CI940" s="34">
        <v>188</v>
      </c>
      <c r="CJ940" s="34">
        <v>226</v>
      </c>
      <c r="CW940" s="34">
        <f t="shared" si="73"/>
        <v>414</v>
      </c>
    </row>
    <row r="941" spans="1:101" x14ac:dyDescent="0.3">
      <c r="A941" s="22" t="s">
        <v>3720</v>
      </c>
      <c r="B941" s="22" t="s">
        <v>904</v>
      </c>
      <c r="C941" s="22" t="s">
        <v>2887</v>
      </c>
      <c r="D941" s="22" t="s">
        <v>2751</v>
      </c>
      <c r="E941" s="22">
        <v>1987</v>
      </c>
      <c r="F941" s="22">
        <v>1987</v>
      </c>
      <c r="G941" s="22" t="s">
        <v>1539</v>
      </c>
      <c r="J941" s="22" t="s">
        <v>873</v>
      </c>
      <c r="K941" s="22" t="s">
        <v>882</v>
      </c>
      <c r="M941" s="22" t="s">
        <v>907</v>
      </c>
      <c r="N941" s="70" t="s">
        <v>3393</v>
      </c>
      <c r="O941" s="70" t="s">
        <v>3394</v>
      </c>
      <c r="Q941" s="22" t="s">
        <v>906</v>
      </c>
      <c r="W941" s="34">
        <v>54.78</v>
      </c>
      <c r="X941" s="34">
        <v>0.31</v>
      </c>
      <c r="Y941" s="34">
        <v>21.1</v>
      </c>
      <c r="Z941" s="34">
        <v>2.9330000000000003</v>
      </c>
      <c r="AA941" s="34">
        <v>0.20599999999999999</v>
      </c>
      <c r="AB941" s="34">
        <v>0.65</v>
      </c>
      <c r="AC941" s="34">
        <v>1.26</v>
      </c>
      <c r="AD941" s="34">
        <v>10.130000000000001</v>
      </c>
      <c r="AE941" s="34">
        <v>5.46</v>
      </c>
      <c r="AF941" s="34">
        <v>0.11</v>
      </c>
      <c r="AG941" s="34">
        <v>2.17</v>
      </c>
      <c r="AO941" s="34">
        <f t="shared" si="74"/>
        <v>99.109000000000009</v>
      </c>
      <c r="AY941" s="34">
        <v>291</v>
      </c>
      <c r="BE941" s="34">
        <v>10</v>
      </c>
      <c r="BG941" s="34">
        <v>7</v>
      </c>
      <c r="BO941" s="34">
        <v>298</v>
      </c>
      <c r="BP941" s="34">
        <v>13</v>
      </c>
      <c r="BR941" s="34">
        <v>216</v>
      </c>
      <c r="BX941" s="34">
        <v>376</v>
      </c>
      <c r="CD941" s="34">
        <v>34</v>
      </c>
      <c r="CF941" s="34">
        <v>36</v>
      </c>
      <c r="CG941" s="34">
        <v>718</v>
      </c>
      <c r="CH941" s="34">
        <v>169</v>
      </c>
      <c r="CI941" s="34">
        <v>195</v>
      </c>
      <c r="CJ941" s="34">
        <v>243</v>
      </c>
      <c r="CW941" s="34">
        <f t="shared" si="73"/>
        <v>438</v>
      </c>
    </row>
    <row r="942" spans="1:101" x14ac:dyDescent="0.3">
      <c r="A942" s="22" t="s">
        <v>3721</v>
      </c>
      <c r="B942" s="22" t="s">
        <v>904</v>
      </c>
      <c r="C942" s="22" t="s">
        <v>2887</v>
      </c>
      <c r="D942" s="22" t="s">
        <v>2751</v>
      </c>
      <c r="E942" s="22">
        <v>1987</v>
      </c>
      <c r="F942" s="22">
        <v>1987</v>
      </c>
      <c r="G942" s="22" t="s">
        <v>1539</v>
      </c>
      <c r="J942" s="22" t="s">
        <v>873</v>
      </c>
      <c r="K942" s="22" t="s">
        <v>882</v>
      </c>
      <c r="M942" s="22" t="s">
        <v>905</v>
      </c>
      <c r="N942" s="70" t="s">
        <v>3393</v>
      </c>
      <c r="O942" s="70" t="s">
        <v>3394</v>
      </c>
      <c r="Q942" s="22" t="s">
        <v>906</v>
      </c>
      <c r="W942" s="34">
        <v>48.62</v>
      </c>
      <c r="X942" s="34">
        <v>1.72</v>
      </c>
      <c r="Y942" s="34">
        <v>15.82</v>
      </c>
      <c r="Z942" s="34">
        <v>10.75</v>
      </c>
      <c r="AA942" s="34">
        <v>0.18</v>
      </c>
      <c r="AB942" s="34">
        <v>6.17</v>
      </c>
      <c r="AC942" s="34">
        <v>9.9600000000000009</v>
      </c>
      <c r="AD942" s="34">
        <v>4.74</v>
      </c>
      <c r="AE942" s="34">
        <v>1.66</v>
      </c>
      <c r="AF942" s="34">
        <v>0.91</v>
      </c>
      <c r="AG942" s="34">
        <v>0.92</v>
      </c>
      <c r="AO942" s="34">
        <f t="shared" si="74"/>
        <v>101.44999999999999</v>
      </c>
      <c r="AX942" s="34" t="s">
        <v>123</v>
      </c>
      <c r="AY942" s="34">
        <v>1238</v>
      </c>
      <c r="BG942" s="34">
        <v>51</v>
      </c>
      <c r="BO942" s="34">
        <v>56</v>
      </c>
      <c r="BP942" s="34">
        <v>51</v>
      </c>
      <c r="BR942" s="34">
        <v>29</v>
      </c>
      <c r="BX942" s="34">
        <v>1568</v>
      </c>
      <c r="CF942" s="34">
        <v>25</v>
      </c>
      <c r="CG942" s="34">
        <v>273</v>
      </c>
      <c r="CH942" s="34">
        <v>76</v>
      </c>
      <c r="CI942" s="34">
        <v>79</v>
      </c>
      <c r="CJ942" s="34">
        <v>134</v>
      </c>
      <c r="CW942" s="34">
        <f t="shared" si="73"/>
        <v>213</v>
      </c>
    </row>
    <row r="943" spans="1:101" x14ac:dyDescent="0.3">
      <c r="A943" s="22" t="s">
        <v>917</v>
      </c>
      <c r="B943" s="22" t="s">
        <v>904</v>
      </c>
      <c r="C943" s="22" t="s">
        <v>2887</v>
      </c>
      <c r="D943" s="22" t="s">
        <v>2752</v>
      </c>
      <c r="E943" s="22">
        <v>1984</v>
      </c>
      <c r="F943" s="22">
        <v>1984</v>
      </c>
      <c r="G943" s="22" t="s">
        <v>2867</v>
      </c>
      <c r="H943" s="22">
        <v>36.610090399999997</v>
      </c>
      <c r="I943" s="22">
        <v>-104.2156602</v>
      </c>
      <c r="J943" s="22" t="s">
        <v>873</v>
      </c>
      <c r="K943" s="22" t="s">
        <v>882</v>
      </c>
      <c r="M943" s="22" t="s">
        <v>907</v>
      </c>
      <c r="N943" s="70" t="s">
        <v>3393</v>
      </c>
      <c r="O943" s="70" t="s">
        <v>3394</v>
      </c>
      <c r="Q943" s="22" t="s">
        <v>906</v>
      </c>
      <c r="W943" s="34">
        <v>54.8</v>
      </c>
      <c r="X943" s="34">
        <v>0.3</v>
      </c>
      <c r="Y943" s="34">
        <v>21</v>
      </c>
      <c r="Z943" s="34">
        <v>3.16</v>
      </c>
      <c r="AA943" s="34">
        <v>0.2</v>
      </c>
      <c r="AB943" s="34">
        <v>0.2</v>
      </c>
      <c r="AC943" s="34">
        <v>0.42</v>
      </c>
      <c r="AD943" s="34">
        <v>9.6</v>
      </c>
      <c r="AE943" s="34">
        <v>4.96</v>
      </c>
      <c r="AF943" s="34" t="s">
        <v>126</v>
      </c>
      <c r="AG943" s="34">
        <v>4.9000000000000004</v>
      </c>
      <c r="AO943" s="34">
        <f t="shared" si="74"/>
        <v>99.539999999999992</v>
      </c>
      <c r="CA943" s="34">
        <v>111</v>
      </c>
      <c r="CC943" s="34">
        <v>50</v>
      </c>
    </row>
    <row r="944" spans="1:101" x14ac:dyDescent="0.3">
      <c r="A944" s="22" t="s">
        <v>918</v>
      </c>
      <c r="B944" s="22" t="s">
        <v>904</v>
      </c>
      <c r="C944" s="22" t="s">
        <v>2887</v>
      </c>
      <c r="D944" s="22" t="s">
        <v>2752</v>
      </c>
      <c r="E944" s="22">
        <v>1984</v>
      </c>
      <c r="F944" s="22">
        <v>1984</v>
      </c>
      <c r="G944" s="22" t="s">
        <v>2867</v>
      </c>
      <c r="H944" s="22">
        <v>36.621522499999998</v>
      </c>
      <c r="I944" s="22">
        <v>-104.21482</v>
      </c>
      <c r="J944" s="22" t="s">
        <v>873</v>
      </c>
      <c r="K944" s="22" t="s">
        <v>882</v>
      </c>
      <c r="M944" s="22" t="s">
        <v>907</v>
      </c>
      <c r="N944" s="70" t="s">
        <v>3393</v>
      </c>
      <c r="O944" s="70" t="s">
        <v>3394</v>
      </c>
      <c r="Q944" s="22" t="s">
        <v>906</v>
      </c>
      <c r="W944" s="34">
        <v>53.9</v>
      </c>
      <c r="X944" s="34">
        <v>0.3</v>
      </c>
      <c r="Y944" s="34">
        <v>21.3</v>
      </c>
      <c r="Z944" s="34">
        <v>3.2559999999999998</v>
      </c>
      <c r="AA944" s="34">
        <v>0.22</v>
      </c>
      <c r="AB944" s="34">
        <v>0.2</v>
      </c>
      <c r="AC944" s="34">
        <v>0.6</v>
      </c>
      <c r="AD944" s="34">
        <v>10.3</v>
      </c>
      <c r="AE944" s="34">
        <v>4.1399999999999997</v>
      </c>
      <c r="AF944" s="34" t="s">
        <v>126</v>
      </c>
      <c r="AG944" s="34">
        <v>4.7</v>
      </c>
      <c r="AO944" s="34">
        <f t="shared" si="74"/>
        <v>98.915999999999997</v>
      </c>
      <c r="CA944" s="34">
        <v>139</v>
      </c>
      <c r="CC944" s="34">
        <v>52</v>
      </c>
    </row>
    <row r="945" spans="1:101" x14ac:dyDescent="0.3">
      <c r="A945" s="22" t="s">
        <v>919</v>
      </c>
      <c r="B945" s="22" t="s">
        <v>904</v>
      </c>
      <c r="C945" s="22" t="s">
        <v>2887</v>
      </c>
      <c r="D945" s="22" t="s">
        <v>2753</v>
      </c>
      <c r="E945" s="22">
        <v>1984</v>
      </c>
      <c r="F945" s="22">
        <v>1984</v>
      </c>
      <c r="G945" s="22" t="s">
        <v>2867</v>
      </c>
      <c r="H945" s="22">
        <v>36.621319700000001</v>
      </c>
      <c r="I945" s="22">
        <v>-104.225814</v>
      </c>
      <c r="J945" s="22" t="s">
        <v>873</v>
      </c>
      <c r="K945" s="22" t="s">
        <v>882</v>
      </c>
      <c r="M945" s="22" t="s">
        <v>908</v>
      </c>
      <c r="N945" s="70" t="s">
        <v>3393</v>
      </c>
      <c r="O945" s="70" t="s">
        <v>3394</v>
      </c>
      <c r="Q945" s="22" t="s">
        <v>906</v>
      </c>
      <c r="W945" s="34">
        <v>61.5</v>
      </c>
      <c r="X945" s="34">
        <v>0.46</v>
      </c>
      <c r="Y945" s="34">
        <v>18.100000000000001</v>
      </c>
      <c r="AA945" s="34">
        <v>0.15</v>
      </c>
      <c r="AB945" s="34">
        <v>0.66</v>
      </c>
      <c r="AC945" s="34">
        <v>1.97</v>
      </c>
      <c r="AD945" s="34">
        <v>7.1</v>
      </c>
      <c r="AE945" s="34">
        <v>3.78</v>
      </c>
      <c r="AF945" s="34">
        <v>0.2</v>
      </c>
      <c r="AG945" s="34">
        <v>2.3199999999999998</v>
      </c>
      <c r="AO945" s="34">
        <f t="shared" si="74"/>
        <v>96.24</v>
      </c>
      <c r="BX945" s="34">
        <v>1500</v>
      </c>
      <c r="CA945" s="34">
        <v>21</v>
      </c>
      <c r="CC945" s="34">
        <v>7</v>
      </c>
    </row>
    <row r="946" spans="1:101" x14ac:dyDescent="0.3">
      <c r="A946" s="22" t="s">
        <v>920</v>
      </c>
      <c r="B946" s="22" t="s">
        <v>904</v>
      </c>
      <c r="C946" s="22" t="s">
        <v>2887</v>
      </c>
      <c r="D946" s="22" t="s">
        <v>2752</v>
      </c>
      <c r="E946" s="22">
        <v>1984</v>
      </c>
      <c r="F946" s="22">
        <v>1984</v>
      </c>
      <c r="G946" s="22" t="s">
        <v>2867</v>
      </c>
      <c r="H946" s="22">
        <v>36.614731999999997</v>
      </c>
      <c r="I946" s="22">
        <v>-104.23755439999999</v>
      </c>
      <c r="J946" s="22" t="s">
        <v>873</v>
      </c>
      <c r="K946" s="22" t="s">
        <v>882</v>
      </c>
      <c r="M946" s="22" t="s">
        <v>908</v>
      </c>
      <c r="N946" s="70" t="s">
        <v>3393</v>
      </c>
      <c r="O946" s="70" t="s">
        <v>3394</v>
      </c>
      <c r="Q946" s="22" t="s">
        <v>906</v>
      </c>
      <c r="W946" s="34">
        <v>62.6</v>
      </c>
      <c r="X946" s="34">
        <v>0.36</v>
      </c>
      <c r="Y946" s="34">
        <v>18.3</v>
      </c>
      <c r="AA946" s="34">
        <v>0.11</v>
      </c>
      <c r="AB946" s="34">
        <v>0.3</v>
      </c>
      <c r="AC946" s="34">
        <v>1.21</v>
      </c>
      <c r="AD946" s="34">
        <v>6.5</v>
      </c>
      <c r="AE946" s="34">
        <v>4.6500000000000004</v>
      </c>
      <c r="AF946" s="34">
        <v>0.2</v>
      </c>
      <c r="AG946" s="34">
        <v>1.1399999999999999</v>
      </c>
      <c r="AO946" s="34">
        <f t="shared" si="74"/>
        <v>95.37</v>
      </c>
      <c r="CA946" s="34">
        <v>22</v>
      </c>
      <c r="CC946" s="34">
        <v>8</v>
      </c>
    </row>
    <row r="947" spans="1:101" x14ac:dyDescent="0.3">
      <c r="A947" s="22" t="s">
        <v>921</v>
      </c>
      <c r="B947" s="22" t="s">
        <v>904</v>
      </c>
      <c r="C947" s="22" t="s">
        <v>2887</v>
      </c>
      <c r="D947" s="22" t="s">
        <v>2752</v>
      </c>
      <c r="E947" s="22">
        <v>1984</v>
      </c>
      <c r="F947" s="22">
        <v>1984</v>
      </c>
      <c r="G947" s="22" t="s">
        <v>2867</v>
      </c>
      <c r="H947" s="22">
        <v>36.580070200000002</v>
      </c>
      <c r="I947" s="22">
        <v>-104.2103427</v>
      </c>
      <c r="J947" s="22" t="s">
        <v>873</v>
      </c>
      <c r="K947" s="22" t="s">
        <v>882</v>
      </c>
      <c r="M947" s="22" t="s">
        <v>922</v>
      </c>
      <c r="N947" s="70" t="s">
        <v>3393</v>
      </c>
      <c r="O947" s="70" t="s">
        <v>3394</v>
      </c>
      <c r="Q947" s="22" t="s">
        <v>906</v>
      </c>
      <c r="W947" s="34">
        <v>68</v>
      </c>
      <c r="X947" s="34">
        <v>0.33</v>
      </c>
      <c r="Y947" s="34">
        <v>15.1</v>
      </c>
      <c r="AA947" s="34">
        <v>0.05</v>
      </c>
      <c r="AB947" s="34">
        <v>1.1000000000000001</v>
      </c>
      <c r="AC947" s="34">
        <v>3.2</v>
      </c>
      <c r="AD947" s="34">
        <v>4</v>
      </c>
      <c r="AE947" s="34">
        <v>2.94</v>
      </c>
      <c r="AF947" s="34">
        <v>0.2</v>
      </c>
      <c r="AG947" s="34">
        <v>1.36</v>
      </c>
      <c r="AO947" s="34">
        <f t="shared" si="74"/>
        <v>96.279999999999987</v>
      </c>
      <c r="CA947" s="34">
        <v>8.1</v>
      </c>
      <c r="CC947" s="34">
        <v>3.6</v>
      </c>
    </row>
    <row r="948" spans="1:101" x14ac:dyDescent="0.3">
      <c r="A948" s="22" t="s">
        <v>923</v>
      </c>
      <c r="B948" s="22" t="s">
        <v>904</v>
      </c>
      <c r="C948" s="22" t="s">
        <v>2887</v>
      </c>
      <c r="D948" s="22" t="s">
        <v>2752</v>
      </c>
      <c r="E948" s="22">
        <v>1984</v>
      </c>
      <c r="F948" s="22">
        <v>1984</v>
      </c>
      <c r="G948" s="22" t="s">
        <v>2867</v>
      </c>
      <c r="H948" s="22">
        <v>36.622966300000002</v>
      </c>
      <c r="I948" s="22">
        <v>-104.18936789999999</v>
      </c>
      <c r="J948" s="22" t="s">
        <v>873</v>
      </c>
      <c r="K948" s="22" t="s">
        <v>882</v>
      </c>
      <c r="M948" s="22" t="s">
        <v>922</v>
      </c>
      <c r="N948" s="70" t="s">
        <v>3393</v>
      </c>
      <c r="O948" s="70" t="s">
        <v>3394</v>
      </c>
      <c r="Q948" s="22" t="s">
        <v>906</v>
      </c>
      <c r="W948" s="34">
        <v>70.900000000000006</v>
      </c>
      <c r="X948" s="34">
        <v>0.21</v>
      </c>
      <c r="Y948" s="34">
        <v>15.6</v>
      </c>
      <c r="AA948" s="34" t="s">
        <v>85</v>
      </c>
      <c r="AB948" s="34">
        <v>0.1</v>
      </c>
      <c r="AC948" s="34">
        <v>1.9</v>
      </c>
      <c r="AD948" s="34">
        <v>4</v>
      </c>
      <c r="AE948" s="34">
        <v>2.64</v>
      </c>
      <c r="AF948" s="34" t="s">
        <v>124</v>
      </c>
      <c r="AG948" s="34">
        <v>1.06</v>
      </c>
      <c r="AO948" s="34">
        <f t="shared" si="74"/>
        <v>96.41</v>
      </c>
      <c r="CA948" s="34">
        <v>6.5</v>
      </c>
      <c r="CC948" s="34">
        <v>3.2</v>
      </c>
    </row>
    <row r="949" spans="1:101" x14ac:dyDescent="0.3">
      <c r="A949" s="22" t="s">
        <v>924</v>
      </c>
      <c r="B949" s="22" t="s">
        <v>904</v>
      </c>
      <c r="C949" s="22" t="s">
        <v>2887</v>
      </c>
      <c r="D949" s="22" t="s">
        <v>2752</v>
      </c>
      <c r="E949" s="22">
        <v>1984</v>
      </c>
      <c r="F949" s="22">
        <v>1984</v>
      </c>
      <c r="G949" s="22" t="s">
        <v>2867</v>
      </c>
      <c r="H949" s="22">
        <v>36.597777299999997</v>
      </c>
      <c r="I949" s="22">
        <v>-104.1925706</v>
      </c>
      <c r="J949" s="22" t="s">
        <v>873</v>
      </c>
      <c r="K949" s="22" t="s">
        <v>882</v>
      </c>
      <c r="M949" s="22" t="s">
        <v>922</v>
      </c>
      <c r="N949" s="70" t="s">
        <v>3393</v>
      </c>
      <c r="O949" s="70" t="s">
        <v>3394</v>
      </c>
      <c r="Q949" s="22" t="s">
        <v>906</v>
      </c>
      <c r="W949" s="34">
        <v>69</v>
      </c>
      <c r="X949" s="34">
        <v>0.22</v>
      </c>
      <c r="Y949" s="34">
        <v>16</v>
      </c>
      <c r="AA949" s="34" t="s">
        <v>85</v>
      </c>
      <c r="AB949" s="34">
        <v>0.3</v>
      </c>
      <c r="AC949" s="34">
        <v>2.4700000000000002</v>
      </c>
      <c r="AD949" s="34">
        <v>3.7</v>
      </c>
      <c r="AE949" s="34">
        <v>2.83</v>
      </c>
      <c r="AF949" s="34" t="s">
        <v>126</v>
      </c>
      <c r="AG949" s="34">
        <v>2.2799999999999998</v>
      </c>
      <c r="AO949" s="34">
        <f t="shared" si="74"/>
        <v>96.8</v>
      </c>
      <c r="CA949" s="34">
        <v>6.6</v>
      </c>
      <c r="CC949" s="34">
        <v>2.6</v>
      </c>
    </row>
    <row r="950" spans="1:101" x14ac:dyDescent="0.3">
      <c r="A950" s="22" t="s">
        <v>925</v>
      </c>
      <c r="B950" s="22" t="s">
        <v>904</v>
      </c>
      <c r="C950" s="22" t="s">
        <v>2887</v>
      </c>
      <c r="D950" s="22" t="s">
        <v>2752</v>
      </c>
      <c r="E950" s="22">
        <v>1984</v>
      </c>
      <c r="F950" s="22">
        <v>1984</v>
      </c>
      <c r="G950" s="22" t="s">
        <v>2867</v>
      </c>
      <c r="H950" s="22">
        <v>36.583368499999999</v>
      </c>
      <c r="I950" s="22">
        <v>-104.13620779999999</v>
      </c>
      <c r="J950" s="22" t="s">
        <v>873</v>
      </c>
      <c r="K950" s="22" t="s">
        <v>882</v>
      </c>
      <c r="M950" s="22" t="s">
        <v>922</v>
      </c>
      <c r="N950" s="70" t="s">
        <v>3393</v>
      </c>
      <c r="O950" s="70" t="s">
        <v>3394</v>
      </c>
      <c r="Q950" s="22" t="s">
        <v>906</v>
      </c>
      <c r="W950" s="34">
        <v>67.8</v>
      </c>
      <c r="X950" s="34">
        <v>0.32</v>
      </c>
      <c r="Y950" s="34">
        <v>15.1</v>
      </c>
      <c r="AB950" s="34">
        <v>1.2</v>
      </c>
      <c r="AC950" s="34">
        <v>3.09</v>
      </c>
      <c r="AD950" s="34">
        <v>3.6</v>
      </c>
      <c r="AE950" s="34">
        <v>3.01</v>
      </c>
      <c r="AF950" s="34">
        <v>0.2</v>
      </c>
      <c r="AG950" s="34">
        <v>2.23</v>
      </c>
      <c r="AO950" s="34">
        <f>SUM(W950:AN950)</f>
        <v>96.55</v>
      </c>
      <c r="CA950" s="34">
        <v>6.7</v>
      </c>
      <c r="CC950" s="34">
        <v>2.8</v>
      </c>
    </row>
    <row r="951" spans="1:101" x14ac:dyDescent="0.3">
      <c r="A951" s="22" t="s">
        <v>926</v>
      </c>
      <c r="B951" s="22" t="s">
        <v>904</v>
      </c>
      <c r="C951" s="22" t="s">
        <v>2887</v>
      </c>
      <c r="D951" s="22" t="s">
        <v>2752</v>
      </c>
      <c r="E951" s="22">
        <v>1984</v>
      </c>
      <c r="F951" s="22">
        <v>1984</v>
      </c>
      <c r="G951" s="22" t="s">
        <v>2867</v>
      </c>
      <c r="H951" s="22">
        <v>36.568631500000002</v>
      </c>
      <c r="I951" s="22">
        <v>-104.0894132</v>
      </c>
      <c r="J951" s="22" t="s">
        <v>873</v>
      </c>
      <c r="K951" s="22" t="s">
        <v>882</v>
      </c>
      <c r="M951" s="22" t="s">
        <v>922</v>
      </c>
      <c r="N951" s="70" t="s">
        <v>3393</v>
      </c>
      <c r="O951" s="70" t="s">
        <v>3394</v>
      </c>
      <c r="Q951" s="22" t="s">
        <v>906</v>
      </c>
      <c r="W951" s="34">
        <v>68.099999999999994</v>
      </c>
      <c r="Y951" s="34">
        <v>15.7</v>
      </c>
      <c r="AB951" s="34">
        <v>1.3</v>
      </c>
      <c r="AC951" s="34">
        <v>3.34</v>
      </c>
      <c r="AD951" s="34">
        <v>4</v>
      </c>
      <c r="AE951" s="34">
        <v>2.68</v>
      </c>
      <c r="AF951" s="34">
        <v>0.2</v>
      </c>
      <c r="AG951" s="34">
        <v>1.25</v>
      </c>
      <c r="AO951" s="34">
        <f>SUM(W951:AN951)</f>
        <v>96.570000000000007</v>
      </c>
      <c r="CA951" s="34">
        <v>7.3</v>
      </c>
      <c r="CC951" s="34">
        <v>3.2</v>
      </c>
    </row>
    <row r="952" spans="1:101" x14ac:dyDescent="0.3">
      <c r="A952" s="22" t="s">
        <v>927</v>
      </c>
      <c r="B952" s="22" t="s">
        <v>904</v>
      </c>
      <c r="C952" s="22" t="s">
        <v>2887</v>
      </c>
      <c r="D952" s="22" t="s">
        <v>2754</v>
      </c>
      <c r="E952" s="22">
        <v>1984</v>
      </c>
      <c r="F952" s="22">
        <v>1984</v>
      </c>
      <c r="G952" s="22" t="s">
        <v>2867</v>
      </c>
      <c r="H952" s="22">
        <v>36.525359700000003</v>
      </c>
      <c r="I952" s="22">
        <v>-104.2514754</v>
      </c>
      <c r="J952" s="22" t="s">
        <v>873</v>
      </c>
      <c r="K952" s="22" t="s">
        <v>882</v>
      </c>
      <c r="M952" s="22" t="s">
        <v>928</v>
      </c>
      <c r="N952" s="70" t="s">
        <v>3393</v>
      </c>
      <c r="O952" s="70" t="s">
        <v>3394</v>
      </c>
      <c r="Q952" s="22" t="s">
        <v>906</v>
      </c>
      <c r="W952" s="34">
        <v>51.9</v>
      </c>
      <c r="X952" s="34">
        <v>1.06</v>
      </c>
      <c r="Y952" s="34">
        <v>14.6</v>
      </c>
      <c r="AA952" s="34">
        <v>0.13</v>
      </c>
      <c r="AB952" s="34">
        <v>2.6</v>
      </c>
      <c r="AC952" s="34">
        <v>5.57</v>
      </c>
      <c r="AD952" s="34">
        <v>4.3</v>
      </c>
      <c r="AE952" s="34">
        <v>3.73</v>
      </c>
      <c r="AF952" s="34">
        <v>0.4</v>
      </c>
      <c r="BX952" s="34">
        <v>700</v>
      </c>
      <c r="CA952" s="34">
        <v>8.6999999999999993</v>
      </c>
      <c r="CC952" s="34">
        <v>4.4000000000000004</v>
      </c>
    </row>
    <row r="953" spans="1:101" x14ac:dyDescent="0.3">
      <c r="A953" s="22" t="s">
        <v>929</v>
      </c>
      <c r="B953" s="22" t="s">
        <v>904</v>
      </c>
      <c r="C953" s="22" t="s">
        <v>2887</v>
      </c>
      <c r="D953" s="22" t="s">
        <v>2755</v>
      </c>
      <c r="E953" s="22">
        <v>1984</v>
      </c>
      <c r="F953" s="22">
        <v>1984</v>
      </c>
      <c r="G953" s="22" t="s">
        <v>2867</v>
      </c>
      <c r="H953" s="22">
        <v>36.598837799999998</v>
      </c>
      <c r="I953" s="22">
        <v>-104.21245159999999</v>
      </c>
      <c r="J953" s="22" t="s">
        <v>873</v>
      </c>
      <c r="K953" s="22" t="s">
        <v>882</v>
      </c>
      <c r="M953" s="22" t="s">
        <v>928</v>
      </c>
      <c r="N953" s="70" t="s">
        <v>3393</v>
      </c>
      <c r="O953" s="70" t="s">
        <v>3394</v>
      </c>
      <c r="Q953" s="22" t="s">
        <v>906</v>
      </c>
      <c r="W953" s="34">
        <v>57.6</v>
      </c>
      <c r="X953" s="34">
        <v>0.8</v>
      </c>
      <c r="Y953" s="34">
        <v>18.600000000000001</v>
      </c>
      <c r="AA953" s="34">
        <v>0.12103759765625</v>
      </c>
      <c r="AB953" s="34">
        <v>1.5</v>
      </c>
      <c r="AC953" s="34">
        <v>3.39</v>
      </c>
      <c r="AD953" s="34">
        <v>5.6</v>
      </c>
      <c r="AE953" s="34">
        <v>3.56</v>
      </c>
      <c r="AF953" s="34">
        <v>0.5</v>
      </c>
      <c r="BX953" s="34">
        <v>3000</v>
      </c>
      <c r="CA953" s="34">
        <v>23</v>
      </c>
      <c r="CC953" s="34">
        <v>6.2</v>
      </c>
    </row>
    <row r="954" spans="1:101" x14ac:dyDescent="0.3">
      <c r="A954" s="22" t="s">
        <v>930</v>
      </c>
      <c r="B954" s="22" t="s">
        <v>904</v>
      </c>
      <c r="C954" s="22" t="s">
        <v>2887</v>
      </c>
      <c r="D954" s="22" t="s">
        <v>2756</v>
      </c>
      <c r="E954" s="22">
        <v>1984</v>
      </c>
      <c r="F954" s="22">
        <v>1984</v>
      </c>
      <c r="G954" s="22" t="s">
        <v>2867</v>
      </c>
      <c r="H954" s="22">
        <v>36.5984816</v>
      </c>
      <c r="I954" s="22">
        <v>-104.2157351</v>
      </c>
      <c r="J954" s="22" t="s">
        <v>873</v>
      </c>
      <c r="K954" s="22" t="s">
        <v>882</v>
      </c>
      <c r="M954" s="22" t="s">
        <v>928</v>
      </c>
      <c r="N954" s="70" t="s">
        <v>3393</v>
      </c>
      <c r="O954" s="70" t="s">
        <v>3394</v>
      </c>
      <c r="Q954" s="22" t="s">
        <v>906</v>
      </c>
      <c r="W954" s="34">
        <v>55</v>
      </c>
      <c r="X954" s="34">
        <v>1.0200000000002274</v>
      </c>
      <c r="Y954" s="34">
        <v>16.100000000000001</v>
      </c>
      <c r="AA954" s="34">
        <v>0.16</v>
      </c>
      <c r="AB954" s="34">
        <v>2.8</v>
      </c>
      <c r="AC954" s="34">
        <v>3.68</v>
      </c>
      <c r="AD954" s="34">
        <v>4.4000000000000004</v>
      </c>
      <c r="AE954" s="34">
        <v>4.2</v>
      </c>
      <c r="AF954" s="34">
        <v>0.55000000000000004</v>
      </c>
      <c r="BX954" s="34">
        <v>2000</v>
      </c>
      <c r="CA954" s="34">
        <v>11</v>
      </c>
      <c r="CC954" s="34">
        <v>3.8</v>
      </c>
    </row>
    <row r="955" spans="1:101" x14ac:dyDescent="0.3">
      <c r="A955" s="22" t="s">
        <v>931</v>
      </c>
      <c r="B955" s="22" t="s">
        <v>904</v>
      </c>
      <c r="C955" s="22" t="s">
        <v>2887</v>
      </c>
      <c r="D955" s="22" t="s">
        <v>2752</v>
      </c>
      <c r="E955" s="22">
        <v>1984</v>
      </c>
      <c r="F955" s="22">
        <v>1984</v>
      </c>
      <c r="G955" s="22" t="s">
        <v>2867</v>
      </c>
      <c r="H955" s="22">
        <v>36.602328999999997</v>
      </c>
      <c r="I955" s="22">
        <v>-104.19520679999999</v>
      </c>
      <c r="J955" s="22" t="s">
        <v>873</v>
      </c>
      <c r="K955" s="22" t="s">
        <v>882</v>
      </c>
      <c r="M955" s="22" t="s">
        <v>905</v>
      </c>
      <c r="N955" s="70" t="s">
        <v>3393</v>
      </c>
      <c r="O955" s="70" t="s">
        <v>3394</v>
      </c>
      <c r="Q955" s="22" t="s">
        <v>906</v>
      </c>
      <c r="W955" s="34">
        <v>45.6</v>
      </c>
      <c r="Y955" s="34">
        <v>15.1</v>
      </c>
      <c r="AA955" s="34">
        <v>0.18</v>
      </c>
      <c r="AB955" s="34">
        <v>6.86</v>
      </c>
      <c r="AC955" s="34">
        <v>11.4</v>
      </c>
      <c r="AD955" s="34">
        <v>3.1</v>
      </c>
      <c r="AE955" s="34">
        <v>1.06</v>
      </c>
      <c r="AF955" s="34">
        <v>1.1000000000000001</v>
      </c>
      <c r="AG955" s="34">
        <v>1.79</v>
      </c>
      <c r="AO955" s="34">
        <f>SUM(W955:AN955)</f>
        <v>86.190000000000012</v>
      </c>
      <c r="CA955" s="34">
        <v>16</v>
      </c>
      <c r="CC955" s="34">
        <v>3.5</v>
      </c>
    </row>
    <row r="956" spans="1:101" x14ac:dyDescent="0.3">
      <c r="A956" s="22" t="s">
        <v>943</v>
      </c>
      <c r="B956" s="22" t="s">
        <v>904</v>
      </c>
      <c r="C956" s="22" t="s">
        <v>2887</v>
      </c>
      <c r="D956" s="22" t="s">
        <v>2757</v>
      </c>
      <c r="F956" s="71"/>
      <c r="G956" s="22" t="s">
        <v>1541</v>
      </c>
      <c r="H956" s="22">
        <v>36.607624000000001</v>
      </c>
      <c r="I956" s="22">
        <v>-104.23788</v>
      </c>
      <c r="J956" s="22" t="s">
        <v>873</v>
      </c>
      <c r="K956" s="22" t="s">
        <v>882</v>
      </c>
      <c r="M956" s="22" t="s">
        <v>334</v>
      </c>
      <c r="N956" s="70" t="s">
        <v>3393</v>
      </c>
      <c r="O956" s="70" t="s">
        <v>3394</v>
      </c>
      <c r="Q956" s="22" t="s">
        <v>334</v>
      </c>
      <c r="W956" s="34">
        <v>16</v>
      </c>
      <c r="X956" s="34">
        <v>0.18</v>
      </c>
      <c r="Y956" s="34">
        <v>4.8099999999999996</v>
      </c>
      <c r="Z956" s="34">
        <v>8.0399999999999991</v>
      </c>
      <c r="AA956" s="34">
        <v>1.17</v>
      </c>
      <c r="AB956" s="34">
        <v>1.72</v>
      </c>
      <c r="AC956" s="34">
        <v>32.799999999999997</v>
      </c>
      <c r="AD956" s="34">
        <v>5.07</v>
      </c>
      <c r="AE956" s="34">
        <v>0.8</v>
      </c>
      <c r="AF956" s="34">
        <v>1.2</v>
      </c>
      <c r="AO956" s="34">
        <f>SUM(W956:AN956)</f>
        <v>71.789999999999992</v>
      </c>
      <c r="AY956" s="34">
        <v>5700</v>
      </c>
      <c r="BG956" s="34">
        <v>57</v>
      </c>
      <c r="BO956" s="34">
        <v>50</v>
      </c>
      <c r="BX956" s="34">
        <v>2100</v>
      </c>
      <c r="CA956" s="34" t="s">
        <v>123</v>
      </c>
      <c r="CC956" s="34">
        <v>230</v>
      </c>
      <c r="CF956" s="34">
        <v>320</v>
      </c>
      <c r="CH956" s="34">
        <v>800</v>
      </c>
      <c r="CI956" s="34">
        <v>950</v>
      </c>
      <c r="CJ956" s="34">
        <v>1750</v>
      </c>
      <c r="CK956" s="34">
        <v>350</v>
      </c>
      <c r="CL956" s="34">
        <v>750</v>
      </c>
      <c r="CM956" s="34">
        <v>163</v>
      </c>
      <c r="CN956" s="34">
        <v>58</v>
      </c>
      <c r="CQ956" s="34">
        <v>117</v>
      </c>
      <c r="CR956" s="34">
        <v>9</v>
      </c>
      <c r="CS956" s="34">
        <v>27</v>
      </c>
      <c r="CT956" s="34">
        <v>3</v>
      </c>
      <c r="CU956" s="34">
        <v>37</v>
      </c>
      <c r="CV956" s="34">
        <v>4</v>
      </c>
      <c r="CW956" s="34">
        <f>SUM(CI956:CV956)</f>
        <v>4218</v>
      </c>
    </row>
    <row r="957" spans="1:101" x14ac:dyDescent="0.3">
      <c r="A957" s="22" t="s">
        <v>958</v>
      </c>
      <c r="B957" s="22" t="s">
        <v>904</v>
      </c>
      <c r="C957" s="22" t="s">
        <v>2887</v>
      </c>
      <c r="D957" s="22" t="s">
        <v>2757</v>
      </c>
      <c r="F957" s="71"/>
      <c r="G957" s="22" t="s">
        <v>1541</v>
      </c>
      <c r="H957" s="22">
        <v>36.595547500000002</v>
      </c>
      <c r="I957" s="22">
        <v>-104.21874630000001</v>
      </c>
      <c r="J957" s="22" t="s">
        <v>873</v>
      </c>
      <c r="K957" s="22" t="s">
        <v>882</v>
      </c>
      <c r="M957" s="22" t="s">
        <v>959</v>
      </c>
      <c r="N957" s="70" t="s">
        <v>3393</v>
      </c>
      <c r="O957" s="70" t="s">
        <v>3394</v>
      </c>
      <c r="Q957" s="22" t="s">
        <v>944</v>
      </c>
      <c r="AY957" s="34">
        <v>1440</v>
      </c>
      <c r="BZ957" s="34" t="s">
        <v>960</v>
      </c>
      <c r="CA957" s="34">
        <v>840</v>
      </c>
      <c r="CI957" s="34">
        <v>88</v>
      </c>
      <c r="CJ957" s="34">
        <v>37</v>
      </c>
      <c r="CL957" s="34">
        <v>55</v>
      </c>
      <c r="CM957" s="34">
        <v>14.5</v>
      </c>
      <c r="CN957" s="34">
        <v>8.3000000000000007</v>
      </c>
      <c r="CO957" s="34">
        <v>45</v>
      </c>
      <c r="CQ957" s="34">
        <v>215</v>
      </c>
      <c r="CR957" s="34">
        <v>65</v>
      </c>
      <c r="CT957" s="34">
        <v>45</v>
      </c>
      <c r="CU957" s="34">
        <v>125</v>
      </c>
      <c r="CV957" s="34">
        <v>12</v>
      </c>
      <c r="CW957" s="34">
        <f>SUM(CI957:CV957)</f>
        <v>709.8</v>
      </c>
    </row>
    <row r="958" spans="1:101" x14ac:dyDescent="0.3">
      <c r="A958" s="22" t="s">
        <v>961</v>
      </c>
      <c r="B958" s="22" t="s">
        <v>904</v>
      </c>
      <c r="C958" s="22" t="s">
        <v>2887</v>
      </c>
      <c r="D958" s="22" t="s">
        <v>2757</v>
      </c>
      <c r="F958" s="71"/>
      <c r="G958" s="22" t="s">
        <v>1541</v>
      </c>
      <c r="H958" s="22">
        <v>36.580611900000001</v>
      </c>
      <c r="I958" s="22">
        <v>-104.23013950000001</v>
      </c>
      <c r="J958" s="22" t="s">
        <v>873</v>
      </c>
      <c r="K958" s="22" t="s">
        <v>882</v>
      </c>
      <c r="M958" s="22" t="s">
        <v>962</v>
      </c>
      <c r="N958" s="70" t="s">
        <v>3393</v>
      </c>
      <c r="O958" s="70" t="s">
        <v>3394</v>
      </c>
      <c r="Q958" s="22" t="s">
        <v>944</v>
      </c>
      <c r="AY958" s="34">
        <v>183</v>
      </c>
      <c r="CA958" s="34">
        <v>370</v>
      </c>
      <c r="CI958" s="34">
        <v>107</v>
      </c>
      <c r="CJ958" s="34">
        <v>22</v>
      </c>
      <c r="CM958" s="34">
        <v>6.8</v>
      </c>
      <c r="CN958" s="34">
        <v>2.2999999999999998</v>
      </c>
      <c r="CU958" s="34">
        <v>18.600000000000001</v>
      </c>
      <c r="CV958" s="34">
        <v>2.6</v>
      </c>
      <c r="CW958" s="34">
        <f>SUM(CI958:CV958)</f>
        <v>159.30000000000001</v>
      </c>
    </row>
    <row r="959" spans="1:101" x14ac:dyDescent="0.3">
      <c r="A959" s="22" t="s">
        <v>963</v>
      </c>
      <c r="B959" s="22" t="s">
        <v>904</v>
      </c>
      <c r="C959" s="22" t="s">
        <v>2887</v>
      </c>
      <c r="D959" s="22" t="s">
        <v>2757</v>
      </c>
      <c r="F959" s="71"/>
      <c r="G959" s="22" t="s">
        <v>1541</v>
      </c>
      <c r="H959" s="22">
        <v>36.580644700000001</v>
      </c>
      <c r="I959" s="22">
        <v>-104.2291197</v>
      </c>
      <c r="J959" s="22" t="s">
        <v>873</v>
      </c>
      <c r="K959" s="22" t="s">
        <v>882</v>
      </c>
      <c r="M959" s="22" t="s">
        <v>964</v>
      </c>
      <c r="N959" s="70" t="s">
        <v>3393</v>
      </c>
      <c r="O959" s="70" t="s">
        <v>3394</v>
      </c>
      <c r="Q959" s="22" t="s">
        <v>944</v>
      </c>
      <c r="AY959" s="34">
        <v>351</v>
      </c>
      <c r="BO959" s="34">
        <v>102</v>
      </c>
      <c r="BR959" s="34">
        <v>159</v>
      </c>
      <c r="BX959" s="34">
        <v>389</v>
      </c>
      <c r="CA959" s="34">
        <v>810</v>
      </c>
      <c r="CC959" s="34">
        <v>8</v>
      </c>
      <c r="CG959" s="34">
        <v>569</v>
      </c>
      <c r="CI959" s="34">
        <v>113</v>
      </c>
      <c r="CJ959" s="34">
        <v>56</v>
      </c>
      <c r="CM959" s="34">
        <v>5.9</v>
      </c>
      <c r="CN959" s="34">
        <v>2.4</v>
      </c>
      <c r="CU959" s="34">
        <v>38</v>
      </c>
      <c r="CV959" s="34">
        <v>5.4</v>
      </c>
      <c r="CW959" s="34">
        <f>SUM(CI959:CV959)</f>
        <v>220.70000000000002</v>
      </c>
    </row>
    <row r="960" spans="1:101" x14ac:dyDescent="0.3">
      <c r="A960" s="22" t="s">
        <v>965</v>
      </c>
      <c r="B960" s="22" t="s">
        <v>904</v>
      </c>
      <c r="C960" s="22" t="s">
        <v>2887</v>
      </c>
      <c r="D960" s="22" t="s">
        <v>2757</v>
      </c>
      <c r="F960" s="71"/>
      <c r="G960" s="22" t="s">
        <v>1541</v>
      </c>
      <c r="H960" s="22">
        <v>36.606068800000003</v>
      </c>
      <c r="I960" s="22">
        <v>-104.2288812</v>
      </c>
      <c r="J960" s="22" t="s">
        <v>873</v>
      </c>
      <c r="K960" s="22" t="s">
        <v>882</v>
      </c>
      <c r="M960" s="22" t="s">
        <v>966</v>
      </c>
      <c r="N960" s="70" t="s">
        <v>3393</v>
      </c>
      <c r="O960" s="70" t="s">
        <v>3394</v>
      </c>
      <c r="Q960" s="22" t="s">
        <v>944</v>
      </c>
      <c r="AU960" s="34">
        <v>7.0000000000000001E-3</v>
      </c>
      <c r="AV960" s="34">
        <v>0.45</v>
      </c>
      <c r="BZ960" s="34" t="s">
        <v>126</v>
      </c>
    </row>
    <row r="961" spans="1:101" x14ac:dyDescent="0.3">
      <c r="A961" s="22" t="s">
        <v>967</v>
      </c>
      <c r="B961" s="22" t="s">
        <v>904</v>
      </c>
      <c r="C961" s="22" t="s">
        <v>2887</v>
      </c>
      <c r="D961" s="22" t="s">
        <v>2757</v>
      </c>
      <c r="F961" s="71"/>
      <c r="G961" s="22" t="s">
        <v>1541</v>
      </c>
      <c r="H961" s="22">
        <v>36.602282700000004</v>
      </c>
      <c r="I961" s="22">
        <v>-104.219218</v>
      </c>
      <c r="J961" s="22" t="s">
        <v>873</v>
      </c>
      <c r="K961" s="22" t="s">
        <v>882</v>
      </c>
      <c r="M961" s="22" t="s">
        <v>968</v>
      </c>
      <c r="N961" s="70" t="s">
        <v>3393</v>
      </c>
      <c r="O961" s="70" t="s">
        <v>3394</v>
      </c>
      <c r="Q961" s="22" t="s">
        <v>944</v>
      </c>
      <c r="BZ961" s="34">
        <v>1.3</v>
      </c>
    </row>
    <row r="962" spans="1:101" x14ac:dyDescent="0.3">
      <c r="A962" s="22" t="s">
        <v>969</v>
      </c>
      <c r="B962" s="22" t="s">
        <v>904</v>
      </c>
      <c r="C962" s="22" t="s">
        <v>2887</v>
      </c>
      <c r="D962" s="22" t="s">
        <v>2757</v>
      </c>
      <c r="F962" s="71"/>
      <c r="G962" s="22" t="s">
        <v>1541</v>
      </c>
      <c r="H962" s="22">
        <v>36.614948599999998</v>
      </c>
      <c r="I962" s="22">
        <v>-104.2374102</v>
      </c>
      <c r="J962" s="22" t="s">
        <v>873</v>
      </c>
      <c r="K962" s="22" t="s">
        <v>882</v>
      </c>
      <c r="M962" s="22" t="s">
        <v>970</v>
      </c>
      <c r="N962" s="70" t="s">
        <v>3393</v>
      </c>
      <c r="O962" s="70" t="s">
        <v>3394</v>
      </c>
      <c r="Q962" s="22" t="s">
        <v>944</v>
      </c>
      <c r="AU962" s="34">
        <v>0.16500000000000001</v>
      </c>
      <c r="AV962" s="34">
        <v>1.24</v>
      </c>
      <c r="BZ962" s="34" t="s">
        <v>126</v>
      </c>
    </row>
    <row r="963" spans="1:101" x14ac:dyDescent="0.3">
      <c r="A963" s="22" t="s">
        <v>971</v>
      </c>
      <c r="B963" s="22" t="s">
        <v>904</v>
      </c>
      <c r="C963" s="22" t="s">
        <v>2887</v>
      </c>
      <c r="D963" s="22" t="s">
        <v>2757</v>
      </c>
      <c r="F963" s="71"/>
      <c r="G963" s="22" t="s">
        <v>1541</v>
      </c>
      <c r="H963" s="22">
        <v>36.598774800000001</v>
      </c>
      <c r="I963" s="22">
        <v>-104.2115862</v>
      </c>
      <c r="J963" s="22" t="s">
        <v>873</v>
      </c>
      <c r="K963" s="22" t="s">
        <v>882</v>
      </c>
      <c r="M963" s="22" t="s">
        <v>972</v>
      </c>
      <c r="N963" s="70" t="s">
        <v>3393</v>
      </c>
      <c r="O963" s="70" t="s">
        <v>3394</v>
      </c>
      <c r="Q963" s="22" t="s">
        <v>944</v>
      </c>
      <c r="AU963" s="34" t="s">
        <v>2401</v>
      </c>
      <c r="AV963" s="34">
        <v>1.3</v>
      </c>
      <c r="AY963" s="34">
        <v>40</v>
      </c>
      <c r="BO963" s="34">
        <v>65</v>
      </c>
      <c r="BR963" s="34">
        <v>72</v>
      </c>
      <c r="BX963" s="34">
        <v>265</v>
      </c>
      <c r="BZ963" s="34" t="s">
        <v>126</v>
      </c>
      <c r="CA963" s="34">
        <v>26</v>
      </c>
      <c r="CC963" s="34">
        <v>4.3</v>
      </c>
      <c r="CG963" s="34">
        <v>305</v>
      </c>
      <c r="CI963" s="34">
        <v>80</v>
      </c>
      <c r="CJ963" s="34">
        <v>130</v>
      </c>
      <c r="CK963" s="34">
        <v>12</v>
      </c>
      <c r="CL963" s="34">
        <v>50</v>
      </c>
      <c r="CM963" s="34">
        <v>4</v>
      </c>
      <c r="CN963" s="34">
        <v>4</v>
      </c>
      <c r="CP963" s="34">
        <v>1</v>
      </c>
      <c r="CQ963" s="34">
        <v>3</v>
      </c>
      <c r="CR963" s="34">
        <v>2</v>
      </c>
      <c r="CU963" s="34">
        <v>3</v>
      </c>
      <c r="CW963" s="34">
        <f t="shared" ref="CW963:CW968" si="75">SUM(CI963:CV963)</f>
        <v>289</v>
      </c>
    </row>
    <row r="964" spans="1:101" x14ac:dyDescent="0.3">
      <c r="A964" s="22" t="s">
        <v>973</v>
      </c>
      <c r="B964" s="22" t="s">
        <v>904</v>
      </c>
      <c r="C964" s="22" t="s">
        <v>2887</v>
      </c>
      <c r="D964" s="22" t="s">
        <v>2757</v>
      </c>
      <c r="F964" s="71"/>
      <c r="G964" s="22" t="s">
        <v>1541</v>
      </c>
      <c r="H964" s="22">
        <v>36.580611900000001</v>
      </c>
      <c r="I964" s="22">
        <v>-104.23013950000001</v>
      </c>
      <c r="J964" s="22" t="s">
        <v>873</v>
      </c>
      <c r="K964" s="22" t="s">
        <v>882</v>
      </c>
      <c r="M964" s="22" t="s">
        <v>974</v>
      </c>
      <c r="N964" s="70" t="s">
        <v>3393</v>
      </c>
      <c r="O964" s="70" t="s">
        <v>3394</v>
      </c>
      <c r="Q964" s="22" t="s">
        <v>944</v>
      </c>
      <c r="AV964" s="34">
        <v>0.625</v>
      </c>
      <c r="AY964" s="34">
        <v>95</v>
      </c>
      <c r="BO964" s="34">
        <v>111</v>
      </c>
      <c r="BR964" s="34">
        <v>151</v>
      </c>
      <c r="BX964" s="34">
        <v>199</v>
      </c>
      <c r="CA964" s="34">
        <v>111</v>
      </c>
      <c r="CC964" s="34" t="s">
        <v>369</v>
      </c>
      <c r="CG964" s="34">
        <v>525</v>
      </c>
      <c r="CI964" s="34">
        <v>73</v>
      </c>
      <c r="CJ964" s="34">
        <v>135</v>
      </c>
      <c r="CK964" s="34">
        <v>10</v>
      </c>
      <c r="CL964" s="34">
        <v>32</v>
      </c>
      <c r="CM964" s="34">
        <v>1</v>
      </c>
      <c r="CN964" s="34">
        <v>2</v>
      </c>
      <c r="CP964" s="34">
        <v>1</v>
      </c>
      <c r="CQ964" s="34">
        <v>3</v>
      </c>
      <c r="CR964" s="34">
        <v>2</v>
      </c>
      <c r="CU964" s="34">
        <v>4</v>
      </c>
      <c r="CW964" s="34">
        <f t="shared" si="75"/>
        <v>263</v>
      </c>
    </row>
    <row r="965" spans="1:101" x14ac:dyDescent="0.3">
      <c r="A965" s="22" t="s">
        <v>975</v>
      </c>
      <c r="B965" s="22" t="s">
        <v>904</v>
      </c>
      <c r="C965" s="22" t="s">
        <v>2887</v>
      </c>
      <c r="D965" s="22" t="s">
        <v>2757</v>
      </c>
      <c r="F965" s="71"/>
      <c r="G965" s="22" t="s">
        <v>1541</v>
      </c>
      <c r="H965" s="22">
        <v>36.580611900000001</v>
      </c>
      <c r="I965" s="22">
        <v>-104.23013950000001</v>
      </c>
      <c r="J965" s="22" t="s">
        <v>873</v>
      </c>
      <c r="K965" s="22" t="s">
        <v>882</v>
      </c>
      <c r="M965" s="22" t="s">
        <v>976</v>
      </c>
      <c r="N965" s="70" t="s">
        <v>3393</v>
      </c>
      <c r="O965" s="70" t="s">
        <v>3394</v>
      </c>
      <c r="Q965" s="22" t="s">
        <v>944</v>
      </c>
      <c r="AV965" s="34">
        <v>0</v>
      </c>
      <c r="AY965" s="34">
        <v>575</v>
      </c>
      <c r="BO965" s="34">
        <v>173</v>
      </c>
      <c r="BR965" s="34">
        <v>151</v>
      </c>
      <c r="BX965" s="34">
        <v>293</v>
      </c>
      <c r="CA965" s="34">
        <v>985</v>
      </c>
      <c r="CC965" s="34">
        <v>6.5</v>
      </c>
      <c r="CG965" s="34">
        <v>462</v>
      </c>
      <c r="CI965" s="34">
        <v>67</v>
      </c>
      <c r="CJ965" s="34">
        <v>128</v>
      </c>
      <c r="CK965" s="34">
        <v>6</v>
      </c>
      <c r="CL965" s="34">
        <v>36</v>
      </c>
      <c r="CO965" s="34">
        <v>5</v>
      </c>
      <c r="CQ965" s="34">
        <v>24</v>
      </c>
      <c r="CU965" s="34">
        <v>37</v>
      </c>
      <c r="CW965" s="34">
        <f t="shared" si="75"/>
        <v>303</v>
      </c>
    </row>
    <row r="966" spans="1:101" x14ac:dyDescent="0.3">
      <c r="A966" s="22" t="s">
        <v>977</v>
      </c>
      <c r="B966" s="22" t="s">
        <v>904</v>
      </c>
      <c r="C966" s="22" t="s">
        <v>2887</v>
      </c>
      <c r="D966" s="22" t="s">
        <v>2757</v>
      </c>
      <c r="F966" s="71"/>
      <c r="G966" s="22" t="s">
        <v>1541</v>
      </c>
      <c r="H966" s="22">
        <v>36.580611900000001</v>
      </c>
      <c r="I966" s="22">
        <v>-104.23013950000001</v>
      </c>
      <c r="J966" s="22" t="s">
        <v>873</v>
      </c>
      <c r="K966" s="22" t="s">
        <v>882</v>
      </c>
      <c r="M966" s="22" t="s">
        <v>976</v>
      </c>
      <c r="N966" s="70" t="s">
        <v>3393</v>
      </c>
      <c r="O966" s="70" t="s">
        <v>3394</v>
      </c>
      <c r="Q966" s="22" t="s">
        <v>944</v>
      </c>
      <c r="AV966" s="34">
        <v>0</v>
      </c>
      <c r="AY966" s="34">
        <v>669</v>
      </c>
      <c r="BO966" s="34">
        <v>167</v>
      </c>
      <c r="BR966" s="34">
        <v>151</v>
      </c>
      <c r="BX966" s="34">
        <v>292</v>
      </c>
      <c r="CA966" s="34">
        <v>1329</v>
      </c>
      <c r="CC966" s="34">
        <v>7.7</v>
      </c>
      <c r="CG966" s="34">
        <v>450</v>
      </c>
      <c r="CI966" s="34">
        <v>114</v>
      </c>
      <c r="CJ966" s="34">
        <v>188</v>
      </c>
      <c r="CK966" s="34">
        <v>11</v>
      </c>
      <c r="CL966" s="34">
        <v>64</v>
      </c>
      <c r="CN966" s="34" t="s">
        <v>369</v>
      </c>
      <c r="CO966" s="34">
        <v>12</v>
      </c>
      <c r="CP966" s="34">
        <v>8</v>
      </c>
      <c r="CQ966" s="34">
        <v>44</v>
      </c>
      <c r="CR966" s="34">
        <v>5</v>
      </c>
      <c r="CU966" s="34">
        <v>53</v>
      </c>
      <c r="CW966" s="34">
        <f t="shared" si="75"/>
        <v>499</v>
      </c>
    </row>
    <row r="967" spans="1:101" x14ac:dyDescent="0.3">
      <c r="A967" s="22" t="s">
        <v>978</v>
      </c>
      <c r="B967" s="22" t="s">
        <v>904</v>
      </c>
      <c r="C967" s="22" t="s">
        <v>2887</v>
      </c>
      <c r="D967" s="22" t="s">
        <v>2757</v>
      </c>
      <c r="F967" s="71"/>
      <c r="G967" s="22" t="s">
        <v>1541</v>
      </c>
      <c r="H967" s="22">
        <v>36.580611900000001</v>
      </c>
      <c r="I967" s="22">
        <v>-104.23013950000001</v>
      </c>
      <c r="J967" s="22" t="s">
        <v>873</v>
      </c>
      <c r="K967" s="22" t="s">
        <v>882</v>
      </c>
      <c r="M967" s="22" t="s">
        <v>976</v>
      </c>
      <c r="N967" s="70" t="s">
        <v>3393</v>
      </c>
      <c r="O967" s="70" t="s">
        <v>3394</v>
      </c>
      <c r="Q967" s="22" t="s">
        <v>944</v>
      </c>
      <c r="AV967" s="34">
        <v>0</v>
      </c>
      <c r="AY967" s="34">
        <v>60</v>
      </c>
      <c r="BO967" s="34">
        <v>106</v>
      </c>
      <c r="BR967" s="34">
        <v>159</v>
      </c>
      <c r="BX967" s="34">
        <v>168</v>
      </c>
      <c r="CA967" s="34">
        <v>64</v>
      </c>
      <c r="CC967" s="34">
        <v>4.0999999999999996</v>
      </c>
      <c r="CG967" s="34">
        <v>502</v>
      </c>
      <c r="CI967" s="34">
        <v>92</v>
      </c>
      <c r="CJ967" s="34">
        <v>189</v>
      </c>
      <c r="CK967" s="34">
        <v>9</v>
      </c>
      <c r="CL967" s="34">
        <v>42</v>
      </c>
      <c r="CU967" s="34">
        <v>3</v>
      </c>
      <c r="CW967" s="34">
        <f t="shared" si="75"/>
        <v>335</v>
      </c>
    </row>
    <row r="968" spans="1:101" x14ac:dyDescent="0.3">
      <c r="A968" s="22" t="s">
        <v>979</v>
      </c>
      <c r="B968" s="22" t="s">
        <v>904</v>
      </c>
      <c r="C968" s="22" t="s">
        <v>2887</v>
      </c>
      <c r="D968" s="22" t="s">
        <v>2757</v>
      </c>
      <c r="F968" s="71"/>
      <c r="G968" s="22" t="s">
        <v>1541</v>
      </c>
      <c r="H968" s="22">
        <v>36.5807851</v>
      </c>
      <c r="I968" s="22">
        <v>-104.2303649</v>
      </c>
      <c r="J968" s="22" t="s">
        <v>873</v>
      </c>
      <c r="K968" s="22" t="s">
        <v>882</v>
      </c>
      <c r="M968" s="22" t="s">
        <v>976</v>
      </c>
      <c r="N968" s="70" t="s">
        <v>3393</v>
      </c>
      <c r="O968" s="70" t="s">
        <v>3394</v>
      </c>
      <c r="Q968" s="22" t="s">
        <v>944</v>
      </c>
      <c r="AV968" s="34">
        <v>1.31</v>
      </c>
      <c r="AY968" s="34">
        <v>33</v>
      </c>
      <c r="BO968" s="34">
        <v>116</v>
      </c>
      <c r="BR968" s="34">
        <v>169</v>
      </c>
      <c r="BX968" s="34">
        <v>303</v>
      </c>
      <c r="BZ968" s="34" t="s">
        <v>126</v>
      </c>
      <c r="CC968" s="34">
        <v>8.1999999999999993</v>
      </c>
      <c r="CG968" s="34">
        <v>515</v>
      </c>
      <c r="CI968" s="34">
        <v>61</v>
      </c>
      <c r="CJ968" s="34">
        <v>126</v>
      </c>
      <c r="CL968" s="34">
        <v>37</v>
      </c>
      <c r="CN968" s="34" t="s">
        <v>369</v>
      </c>
      <c r="CU968" s="34">
        <v>7</v>
      </c>
      <c r="CW968" s="34">
        <f t="shared" si="75"/>
        <v>231</v>
      </c>
    </row>
    <row r="969" spans="1:101" x14ac:dyDescent="0.3">
      <c r="A969" s="22" t="s">
        <v>980</v>
      </c>
      <c r="B969" s="22" t="s">
        <v>904</v>
      </c>
      <c r="C969" s="22" t="s">
        <v>2887</v>
      </c>
      <c r="D969" s="22" t="s">
        <v>2757</v>
      </c>
      <c r="F969" s="71"/>
      <c r="G969" s="22" t="s">
        <v>1541</v>
      </c>
      <c r="H969" s="22">
        <v>36.5807851</v>
      </c>
      <c r="I969" s="22">
        <v>-104.2303649</v>
      </c>
      <c r="J969" s="22" t="s">
        <v>873</v>
      </c>
      <c r="K969" s="22" t="s">
        <v>882</v>
      </c>
      <c r="M969" s="22" t="s">
        <v>981</v>
      </c>
      <c r="N969" s="70" t="s">
        <v>3393</v>
      </c>
      <c r="O969" s="70" t="s">
        <v>3394</v>
      </c>
      <c r="Q969" s="22" t="s">
        <v>944</v>
      </c>
      <c r="AV969" s="34">
        <v>0</v>
      </c>
      <c r="AY969" s="34">
        <v>315</v>
      </c>
      <c r="BO969" s="34">
        <v>123</v>
      </c>
      <c r="BR969" s="34">
        <v>156</v>
      </c>
      <c r="BX969" s="34">
        <v>338</v>
      </c>
      <c r="CA969" s="34">
        <v>699</v>
      </c>
      <c r="CC969" s="34">
        <v>5.5</v>
      </c>
      <c r="CG969" s="34">
        <v>478</v>
      </c>
    </row>
    <row r="970" spans="1:101" x14ac:dyDescent="0.3">
      <c r="A970" s="22" t="s">
        <v>982</v>
      </c>
      <c r="B970" s="22" t="s">
        <v>904</v>
      </c>
      <c r="C970" s="22" t="s">
        <v>2887</v>
      </c>
      <c r="D970" s="22" t="s">
        <v>2757</v>
      </c>
      <c r="F970" s="71"/>
      <c r="G970" s="22" t="s">
        <v>1541</v>
      </c>
      <c r="H970" s="22">
        <v>36.5807851</v>
      </c>
      <c r="I970" s="22">
        <v>-104.2303649</v>
      </c>
      <c r="J970" s="22" t="s">
        <v>873</v>
      </c>
      <c r="K970" s="22" t="s">
        <v>882</v>
      </c>
      <c r="M970" s="22" t="s">
        <v>983</v>
      </c>
      <c r="N970" s="70" t="s">
        <v>3393</v>
      </c>
      <c r="O970" s="70" t="s">
        <v>3394</v>
      </c>
      <c r="Q970" s="22" t="s">
        <v>944</v>
      </c>
      <c r="AV970" s="34">
        <v>3.13</v>
      </c>
      <c r="AY970" s="34">
        <v>235</v>
      </c>
      <c r="BO970" s="34">
        <v>233</v>
      </c>
      <c r="BR970" s="34">
        <v>194</v>
      </c>
      <c r="BX970" s="34">
        <v>319</v>
      </c>
      <c r="CA970" s="34">
        <v>408</v>
      </c>
      <c r="CC970" s="34">
        <v>12</v>
      </c>
      <c r="CG970" s="34">
        <v>272</v>
      </c>
    </row>
    <row r="971" spans="1:101" x14ac:dyDescent="0.3">
      <c r="A971" s="22" t="s">
        <v>984</v>
      </c>
      <c r="B971" s="22" t="s">
        <v>904</v>
      </c>
      <c r="C971" s="22" t="s">
        <v>2887</v>
      </c>
      <c r="D971" s="22" t="s">
        <v>2757</v>
      </c>
      <c r="F971" s="71"/>
      <c r="G971" s="22" t="s">
        <v>1541</v>
      </c>
      <c r="H971" s="22">
        <v>36.598774800000001</v>
      </c>
      <c r="I971" s="22">
        <v>-104.2115862</v>
      </c>
      <c r="J971" s="22" t="s">
        <v>873</v>
      </c>
      <c r="K971" s="22" t="s">
        <v>882</v>
      </c>
      <c r="M971" s="22" t="s">
        <v>985</v>
      </c>
      <c r="N971" s="70" t="s">
        <v>3393</v>
      </c>
      <c r="O971" s="70" t="s">
        <v>3394</v>
      </c>
      <c r="Q971" s="22" t="s">
        <v>944</v>
      </c>
      <c r="AV971" s="34">
        <v>6.1</v>
      </c>
      <c r="AY971" s="34">
        <v>62</v>
      </c>
      <c r="BO971" s="34">
        <v>82</v>
      </c>
      <c r="BR971" s="34">
        <v>127</v>
      </c>
      <c r="BX971" s="34">
        <v>243</v>
      </c>
      <c r="CA971" s="34">
        <v>36</v>
      </c>
      <c r="CC971" s="34">
        <v>5.4</v>
      </c>
      <c r="CG971" s="34">
        <v>276</v>
      </c>
      <c r="CI971" s="34">
        <v>120</v>
      </c>
      <c r="CJ971" s="34">
        <v>228</v>
      </c>
      <c r="CK971" s="34">
        <v>17</v>
      </c>
      <c r="CL971" s="34">
        <v>77</v>
      </c>
      <c r="CM971" s="34">
        <v>3</v>
      </c>
      <c r="CQ971" s="34">
        <v>12</v>
      </c>
      <c r="CU971" s="34">
        <v>4</v>
      </c>
      <c r="CW971" s="34">
        <f>SUM(CI971:CV971)</f>
        <v>461</v>
      </c>
    </row>
    <row r="972" spans="1:101" x14ac:dyDescent="0.3">
      <c r="A972" s="22" t="s">
        <v>986</v>
      </c>
      <c r="B972" s="22" t="s">
        <v>904</v>
      </c>
      <c r="C972" s="22" t="s">
        <v>2887</v>
      </c>
      <c r="D972" s="22" t="s">
        <v>2757</v>
      </c>
      <c r="F972" s="71"/>
      <c r="G972" s="22" t="s">
        <v>1541</v>
      </c>
      <c r="H972" s="22">
        <v>36.598774800000001</v>
      </c>
      <c r="I972" s="22">
        <v>-104.2115862</v>
      </c>
      <c r="J972" s="22" t="s">
        <v>873</v>
      </c>
      <c r="K972" s="22" t="s">
        <v>882</v>
      </c>
      <c r="M972" s="22" t="s">
        <v>987</v>
      </c>
      <c r="N972" s="70" t="s">
        <v>3393</v>
      </c>
      <c r="O972" s="70" t="s">
        <v>3394</v>
      </c>
      <c r="Q972" s="22" t="s">
        <v>944</v>
      </c>
      <c r="AV972" s="34">
        <v>5</v>
      </c>
      <c r="AY972" s="34">
        <v>961</v>
      </c>
      <c r="BO972" s="34">
        <v>245</v>
      </c>
      <c r="BR972" s="34">
        <v>130</v>
      </c>
      <c r="BX972" s="34">
        <v>636</v>
      </c>
      <c r="BZ972" s="34" t="s">
        <v>126</v>
      </c>
      <c r="CA972" s="34">
        <v>1289</v>
      </c>
      <c r="CC972" s="34">
        <v>9</v>
      </c>
      <c r="CG972" s="34">
        <v>334</v>
      </c>
      <c r="CI972" s="34">
        <v>100</v>
      </c>
      <c r="CJ972" s="34">
        <v>215</v>
      </c>
      <c r="CK972" s="34">
        <v>16</v>
      </c>
      <c r="CL972" s="34">
        <v>77</v>
      </c>
      <c r="CM972" s="34">
        <v>7</v>
      </c>
      <c r="CN972" s="34">
        <v>3</v>
      </c>
      <c r="CP972" s="34">
        <v>12</v>
      </c>
      <c r="CQ972" s="34">
        <v>88</v>
      </c>
      <c r="CR972" s="34">
        <v>21</v>
      </c>
      <c r="CT972" s="34">
        <v>10</v>
      </c>
      <c r="CU972" s="34">
        <v>105</v>
      </c>
      <c r="CV972" s="34">
        <v>14</v>
      </c>
      <c r="CW972" s="34">
        <f>SUM(CI972:CV972)</f>
        <v>668</v>
      </c>
    </row>
    <row r="973" spans="1:101" x14ac:dyDescent="0.3">
      <c r="A973" s="22" t="s">
        <v>988</v>
      </c>
      <c r="B973" s="22" t="s">
        <v>904</v>
      </c>
      <c r="C973" s="22" t="s">
        <v>2887</v>
      </c>
      <c r="D973" s="22" t="s">
        <v>2757</v>
      </c>
      <c r="F973" s="71"/>
      <c r="G973" s="22" t="s">
        <v>1541</v>
      </c>
      <c r="H973" s="22">
        <v>36.598774800000001</v>
      </c>
      <c r="I973" s="22">
        <v>-104.2115862</v>
      </c>
      <c r="J973" s="22" t="s">
        <v>873</v>
      </c>
      <c r="K973" s="22" t="s">
        <v>882</v>
      </c>
      <c r="M973" s="22" t="s">
        <v>989</v>
      </c>
      <c r="N973" s="70" t="s">
        <v>3393</v>
      </c>
      <c r="O973" s="70" t="s">
        <v>3394</v>
      </c>
      <c r="Q973" s="22" t="s">
        <v>944</v>
      </c>
      <c r="AY973" s="34">
        <v>69</v>
      </c>
      <c r="BO973" s="34">
        <v>98</v>
      </c>
      <c r="BR973" s="34">
        <v>141</v>
      </c>
      <c r="BX973" s="34">
        <v>303</v>
      </c>
      <c r="CA973" s="34">
        <v>41</v>
      </c>
      <c r="CC973" s="34" t="s">
        <v>369</v>
      </c>
      <c r="CG973" s="34">
        <v>335</v>
      </c>
    </row>
    <row r="974" spans="1:101" x14ac:dyDescent="0.3">
      <c r="A974" s="22" t="s">
        <v>990</v>
      </c>
      <c r="B974" s="22" t="s">
        <v>904</v>
      </c>
      <c r="C974" s="22" t="s">
        <v>2887</v>
      </c>
      <c r="D974" s="22" t="s">
        <v>2757</v>
      </c>
      <c r="F974" s="71"/>
      <c r="G974" s="22" t="s">
        <v>1541</v>
      </c>
      <c r="H974" s="22">
        <v>36.602626200000003</v>
      </c>
      <c r="I974" s="22">
        <v>-104.2192287</v>
      </c>
      <c r="J974" s="22" t="s">
        <v>873</v>
      </c>
      <c r="K974" s="22" t="s">
        <v>882</v>
      </c>
      <c r="M974" s="22" t="s">
        <v>991</v>
      </c>
      <c r="N974" s="70" t="s">
        <v>3393</v>
      </c>
      <c r="O974" s="70" t="s">
        <v>3394</v>
      </c>
      <c r="Q974" s="22" t="s">
        <v>944</v>
      </c>
      <c r="AV974" s="34">
        <v>2.19</v>
      </c>
      <c r="AY974" s="34">
        <v>857</v>
      </c>
      <c r="BO974" s="34">
        <v>501</v>
      </c>
      <c r="BR974" s="34">
        <v>92</v>
      </c>
      <c r="BX974" s="34">
        <v>4771</v>
      </c>
      <c r="BZ974" s="34">
        <v>0.4</v>
      </c>
      <c r="CA974" s="34">
        <v>980</v>
      </c>
      <c r="CC974" s="34">
        <v>31</v>
      </c>
      <c r="CG974" s="34">
        <v>493</v>
      </c>
      <c r="CI974" s="34">
        <v>2000</v>
      </c>
      <c r="CJ974" s="34">
        <v>3225</v>
      </c>
      <c r="CK974" s="34">
        <v>120</v>
      </c>
      <c r="CL974" s="34">
        <v>800</v>
      </c>
      <c r="CM974" s="34">
        <v>50</v>
      </c>
      <c r="CN974" s="34">
        <v>13</v>
      </c>
      <c r="CO974" s="34">
        <v>24</v>
      </c>
      <c r="CQ974" s="34">
        <v>30</v>
      </c>
      <c r="CR974" s="34">
        <v>4</v>
      </c>
      <c r="CU974" s="34">
        <v>19</v>
      </c>
      <c r="CV974" s="34">
        <v>1</v>
      </c>
      <c r="CW974" s="34">
        <f>SUM(CI974:CV974)</f>
        <v>6286</v>
      </c>
    </row>
    <row r="975" spans="1:101" x14ac:dyDescent="0.3">
      <c r="A975" s="22" t="s">
        <v>992</v>
      </c>
      <c r="B975" s="22" t="s">
        <v>904</v>
      </c>
      <c r="C975" s="22" t="s">
        <v>2887</v>
      </c>
      <c r="D975" s="22" t="s">
        <v>2757</v>
      </c>
      <c r="F975" s="71"/>
      <c r="G975" s="22" t="s">
        <v>1541</v>
      </c>
      <c r="H975" s="22">
        <v>36.602178600000002</v>
      </c>
      <c r="I975" s="22">
        <v>-104.2190629</v>
      </c>
      <c r="J975" s="22" t="s">
        <v>873</v>
      </c>
      <c r="K975" s="22" t="s">
        <v>882</v>
      </c>
      <c r="M975" s="22" t="s">
        <v>993</v>
      </c>
      <c r="N975" s="70" t="s">
        <v>3393</v>
      </c>
      <c r="O975" s="70" t="s">
        <v>3394</v>
      </c>
      <c r="Q975" s="22" t="s">
        <v>944</v>
      </c>
      <c r="AV975" s="34">
        <v>6.8</v>
      </c>
      <c r="AY975" s="34">
        <v>184</v>
      </c>
      <c r="BO975" s="34">
        <v>308</v>
      </c>
      <c r="BR975" s="34">
        <v>111</v>
      </c>
      <c r="BX975" s="34">
        <v>1618</v>
      </c>
      <c r="CA975" s="34">
        <v>343</v>
      </c>
      <c r="CC975" s="34">
        <v>19</v>
      </c>
      <c r="CG975" s="34">
        <v>290</v>
      </c>
      <c r="CI975" s="34">
        <v>350</v>
      </c>
      <c r="CJ975" s="34">
        <v>535</v>
      </c>
      <c r="CK975" s="34">
        <v>42</v>
      </c>
      <c r="CL975" s="34">
        <v>235</v>
      </c>
      <c r="CM975" s="34">
        <v>13</v>
      </c>
      <c r="CN975" s="34">
        <v>12</v>
      </c>
      <c r="CP975" s="34">
        <v>2</v>
      </c>
      <c r="CQ975" s="34">
        <v>14</v>
      </c>
      <c r="CR975" s="34">
        <v>5</v>
      </c>
      <c r="CU975" s="34">
        <v>10</v>
      </c>
      <c r="CW975" s="34">
        <f>SUM(CI975:CV975)</f>
        <v>1218</v>
      </c>
    </row>
    <row r="976" spans="1:101" x14ac:dyDescent="0.3">
      <c r="A976" s="22" t="s">
        <v>994</v>
      </c>
      <c r="B976" s="22" t="s">
        <v>904</v>
      </c>
      <c r="C976" s="22" t="s">
        <v>2887</v>
      </c>
      <c r="D976" s="22" t="s">
        <v>2757</v>
      </c>
      <c r="F976" s="71"/>
      <c r="G976" s="22" t="s">
        <v>1541</v>
      </c>
      <c r="H976" s="22">
        <v>36.598774800000001</v>
      </c>
      <c r="I976" s="22">
        <v>-104.2115862</v>
      </c>
      <c r="J976" s="22" t="s">
        <v>873</v>
      </c>
      <c r="K976" s="22" t="s">
        <v>882</v>
      </c>
      <c r="M976" s="22" t="s">
        <v>995</v>
      </c>
      <c r="N976" s="70" t="s">
        <v>3393</v>
      </c>
      <c r="O976" s="70" t="s">
        <v>3394</v>
      </c>
      <c r="Q976" s="22" t="s">
        <v>944</v>
      </c>
      <c r="AV976" s="34">
        <v>0</v>
      </c>
      <c r="AY976" s="34">
        <v>81</v>
      </c>
      <c r="BO976" s="34">
        <v>92</v>
      </c>
      <c r="BR976" s="34">
        <v>168</v>
      </c>
      <c r="BX976" s="34">
        <v>287</v>
      </c>
      <c r="CA976" s="34">
        <v>79</v>
      </c>
      <c r="CC976" s="34">
        <v>4.0999999999999996</v>
      </c>
      <c r="CG976" s="34">
        <v>330</v>
      </c>
      <c r="CI976" s="34">
        <v>82</v>
      </c>
      <c r="CJ976" s="34">
        <v>146</v>
      </c>
      <c r="CK976" s="34">
        <v>13</v>
      </c>
      <c r="CL976" s="34">
        <v>58</v>
      </c>
      <c r="CM976" s="34">
        <v>5</v>
      </c>
      <c r="CN976" s="34">
        <v>4</v>
      </c>
      <c r="CP976" s="34">
        <v>2</v>
      </c>
      <c r="CQ976" s="34">
        <v>4</v>
      </c>
      <c r="CR976" s="34">
        <v>3</v>
      </c>
      <c r="CU976" s="34">
        <v>5</v>
      </c>
      <c r="CW976" s="34">
        <f>SUM(CI976:CV976)</f>
        <v>322</v>
      </c>
    </row>
    <row r="977" spans="1:101" x14ac:dyDescent="0.3">
      <c r="A977" s="22" t="s">
        <v>996</v>
      </c>
      <c r="B977" s="22" t="s">
        <v>904</v>
      </c>
      <c r="C977" s="22" t="s">
        <v>2887</v>
      </c>
      <c r="D977" s="22" t="s">
        <v>2757</v>
      </c>
      <c r="F977" s="71"/>
      <c r="G977" s="22" t="s">
        <v>1541</v>
      </c>
      <c r="H977" s="22">
        <v>36.5866951</v>
      </c>
      <c r="I977" s="22">
        <v>-104.21231950000001</v>
      </c>
      <c r="J977" s="22" t="s">
        <v>873</v>
      </c>
      <c r="K977" s="22" t="s">
        <v>882</v>
      </c>
      <c r="M977" s="22" t="s">
        <v>997</v>
      </c>
      <c r="N977" s="70" t="s">
        <v>3393</v>
      </c>
      <c r="O977" s="70" t="s">
        <v>3394</v>
      </c>
      <c r="Q977" s="22" t="s">
        <v>944</v>
      </c>
      <c r="AV977" s="34">
        <v>1.84</v>
      </c>
      <c r="BZ977" s="34" t="s">
        <v>126</v>
      </c>
    </row>
    <row r="978" spans="1:101" x14ac:dyDescent="0.3">
      <c r="A978" s="22" t="s">
        <v>998</v>
      </c>
      <c r="B978" s="22" t="s">
        <v>904</v>
      </c>
      <c r="C978" s="22" t="s">
        <v>2887</v>
      </c>
      <c r="D978" s="22" t="s">
        <v>2757</v>
      </c>
      <c r="F978" s="71"/>
      <c r="G978" s="22" t="s">
        <v>1541</v>
      </c>
      <c r="H978" s="22">
        <v>36.602601499999999</v>
      </c>
      <c r="I978" s="22">
        <v>-104.2189592</v>
      </c>
      <c r="J978" s="22" t="s">
        <v>873</v>
      </c>
      <c r="K978" s="22" t="s">
        <v>882</v>
      </c>
      <c r="M978" s="22" t="s">
        <v>999</v>
      </c>
      <c r="N978" s="70" t="s">
        <v>3393</v>
      </c>
      <c r="O978" s="70" t="s">
        <v>3394</v>
      </c>
      <c r="Q978" s="22" t="s">
        <v>944</v>
      </c>
      <c r="AV978" s="34">
        <v>8.75</v>
      </c>
      <c r="BZ978" s="34">
        <v>0.1</v>
      </c>
    </row>
    <row r="979" spans="1:101" x14ac:dyDescent="0.3">
      <c r="A979" s="22" t="s">
        <v>1000</v>
      </c>
      <c r="B979" s="22" t="s">
        <v>904</v>
      </c>
      <c r="C979" s="22" t="s">
        <v>2887</v>
      </c>
      <c r="D979" s="22" t="s">
        <v>2757</v>
      </c>
      <c r="F979" s="71"/>
      <c r="G979" s="22" t="s">
        <v>1541</v>
      </c>
      <c r="H979" s="22">
        <v>36.602601499999999</v>
      </c>
      <c r="I979" s="22">
        <v>-104.2189592</v>
      </c>
      <c r="J979" s="22" t="s">
        <v>873</v>
      </c>
      <c r="K979" s="22" t="s">
        <v>882</v>
      </c>
      <c r="M979" s="22" t="s">
        <v>1001</v>
      </c>
      <c r="N979" s="70" t="s">
        <v>3393</v>
      </c>
      <c r="O979" s="70" t="s">
        <v>3394</v>
      </c>
      <c r="Q979" s="22" t="s">
        <v>944</v>
      </c>
      <c r="AV979" s="34">
        <v>2.5</v>
      </c>
      <c r="AY979" s="34">
        <v>65</v>
      </c>
      <c r="BO979" s="34">
        <v>406</v>
      </c>
      <c r="BR979" s="34">
        <v>143</v>
      </c>
      <c r="BX979" s="34">
        <v>1198</v>
      </c>
      <c r="BZ979" s="34">
        <v>0.1</v>
      </c>
      <c r="CA979" s="34">
        <v>41</v>
      </c>
      <c r="CC979" s="34" t="s">
        <v>369</v>
      </c>
      <c r="CG979" s="34">
        <v>382</v>
      </c>
      <c r="CI979" s="34">
        <v>570</v>
      </c>
      <c r="CJ979" s="34">
        <v>950</v>
      </c>
      <c r="CK979" s="34">
        <v>48</v>
      </c>
      <c r="CL979" s="34">
        <v>195</v>
      </c>
      <c r="CM979" s="34">
        <v>20</v>
      </c>
      <c r="CN979" s="34">
        <v>8</v>
      </c>
      <c r="CQ979" s="34">
        <v>8</v>
      </c>
      <c r="CR979" s="34">
        <v>3</v>
      </c>
      <c r="CU979" s="34">
        <v>6</v>
      </c>
      <c r="CV979" s="34">
        <v>3</v>
      </c>
      <c r="CW979" s="34">
        <f>SUM(CI979:CV979)</f>
        <v>1811</v>
      </c>
    </row>
    <row r="980" spans="1:101" x14ac:dyDescent="0.3">
      <c r="A980" s="22" t="s">
        <v>1002</v>
      </c>
      <c r="B980" s="22" t="s">
        <v>904</v>
      </c>
      <c r="C980" s="22" t="s">
        <v>2887</v>
      </c>
      <c r="D980" s="22" t="s">
        <v>2757</v>
      </c>
      <c r="F980" s="71"/>
      <c r="G980" s="22" t="s">
        <v>1541</v>
      </c>
      <c r="H980" s="22">
        <v>36.602601499999999</v>
      </c>
      <c r="I980" s="22">
        <v>-104.2189592</v>
      </c>
      <c r="J980" s="22" t="s">
        <v>873</v>
      </c>
      <c r="K980" s="22" t="s">
        <v>882</v>
      </c>
      <c r="M980" s="22" t="s">
        <v>1001</v>
      </c>
      <c r="N980" s="70" t="s">
        <v>3393</v>
      </c>
      <c r="O980" s="70" t="s">
        <v>3394</v>
      </c>
      <c r="Q980" s="22" t="s">
        <v>944</v>
      </c>
      <c r="AV980" s="34">
        <v>0</v>
      </c>
      <c r="AY980" s="34">
        <v>210</v>
      </c>
      <c r="BO980" s="34">
        <v>485</v>
      </c>
      <c r="BR980" s="34">
        <v>91</v>
      </c>
      <c r="BX980" s="34">
        <v>1506</v>
      </c>
      <c r="BZ980" s="34">
        <v>0.1</v>
      </c>
      <c r="CC980" s="34">
        <v>13</v>
      </c>
      <c r="CG980" s="34">
        <v>421</v>
      </c>
      <c r="CI980" s="34">
        <v>645</v>
      </c>
      <c r="CJ980" s="34">
        <v>1060</v>
      </c>
      <c r="CK980" s="34">
        <v>56</v>
      </c>
      <c r="CL980" s="34">
        <v>320</v>
      </c>
      <c r="CM980" s="34">
        <v>23</v>
      </c>
      <c r="CN980" s="34">
        <v>9</v>
      </c>
      <c r="CO980" s="34">
        <v>10</v>
      </c>
      <c r="CQ980" s="34">
        <v>20</v>
      </c>
      <c r="CR980" s="34">
        <v>4</v>
      </c>
      <c r="CU980" s="34">
        <v>9</v>
      </c>
      <c r="CW980" s="34">
        <f>SUM(CI980:CV980)</f>
        <v>2156</v>
      </c>
    </row>
    <row r="981" spans="1:101" x14ac:dyDescent="0.3">
      <c r="A981" s="22" t="s">
        <v>1003</v>
      </c>
      <c r="B981" s="22" t="s">
        <v>904</v>
      </c>
      <c r="C981" s="22" t="s">
        <v>2887</v>
      </c>
      <c r="D981" s="22" t="s">
        <v>2757</v>
      </c>
      <c r="F981" s="71"/>
      <c r="G981" s="22" t="s">
        <v>1541</v>
      </c>
      <c r="H981" s="22">
        <v>36.597071</v>
      </c>
      <c r="I981" s="22">
        <v>-104.23666299999999</v>
      </c>
      <c r="J981" s="22" t="s">
        <v>873</v>
      </c>
      <c r="K981" s="22" t="s">
        <v>882</v>
      </c>
      <c r="M981" s="22" t="s">
        <v>1004</v>
      </c>
      <c r="N981" s="70" t="s">
        <v>3393</v>
      </c>
      <c r="O981" s="70" t="s">
        <v>3394</v>
      </c>
      <c r="Q981" s="22" t="s">
        <v>944</v>
      </c>
      <c r="AU981" s="34">
        <v>5.5E-2</v>
      </c>
      <c r="AV981" s="34">
        <v>1.91</v>
      </c>
      <c r="BZ981" s="34" t="s">
        <v>126</v>
      </c>
    </row>
    <row r="982" spans="1:101" x14ac:dyDescent="0.3">
      <c r="A982" s="22" t="s">
        <v>1005</v>
      </c>
      <c r="B982" s="22" t="s">
        <v>904</v>
      </c>
      <c r="C982" s="22" t="s">
        <v>2887</v>
      </c>
      <c r="D982" s="22" t="s">
        <v>2757</v>
      </c>
      <c r="F982" s="71"/>
      <c r="G982" s="22" t="s">
        <v>1541</v>
      </c>
      <c r="H982" s="22">
        <v>36.605980600000002</v>
      </c>
      <c r="I982" s="22">
        <v>-104.16434820000001</v>
      </c>
      <c r="J982" s="22" t="s">
        <v>873</v>
      </c>
      <c r="K982" s="22" t="s">
        <v>882</v>
      </c>
      <c r="M982" s="22" t="s">
        <v>1006</v>
      </c>
      <c r="N982" s="70" t="s">
        <v>3393</v>
      </c>
      <c r="O982" s="70" t="s">
        <v>3394</v>
      </c>
      <c r="Q982" s="22" t="s">
        <v>944</v>
      </c>
      <c r="AU982" s="34">
        <v>4.1000000000000002E-2</v>
      </c>
      <c r="AV982" s="34">
        <v>0.73</v>
      </c>
      <c r="BZ982" s="34" t="s">
        <v>126</v>
      </c>
    </row>
    <row r="983" spans="1:101" x14ac:dyDescent="0.3">
      <c r="A983" s="22" t="s">
        <v>1007</v>
      </c>
      <c r="B983" s="22" t="s">
        <v>904</v>
      </c>
      <c r="C983" s="22" t="s">
        <v>2887</v>
      </c>
      <c r="D983" s="22" t="s">
        <v>2757</v>
      </c>
      <c r="F983" s="71"/>
      <c r="G983" s="22" t="s">
        <v>1541</v>
      </c>
      <c r="H983" s="22">
        <v>36.6024581</v>
      </c>
      <c r="I983" s="22">
        <v>-104.21978420000001</v>
      </c>
      <c r="J983" s="22" t="s">
        <v>873</v>
      </c>
      <c r="K983" s="22" t="s">
        <v>882</v>
      </c>
      <c r="M983" s="22" t="s">
        <v>3264</v>
      </c>
      <c r="N983" s="70" t="s">
        <v>3393</v>
      </c>
      <c r="O983" s="70" t="s">
        <v>3394</v>
      </c>
      <c r="Q983" s="22" t="s">
        <v>944</v>
      </c>
      <c r="AU983" s="34">
        <v>1.4E-2</v>
      </c>
      <c r="AV983" s="34">
        <v>0.51</v>
      </c>
      <c r="BZ983" s="34">
        <v>0.3</v>
      </c>
    </row>
    <row r="984" spans="1:101" x14ac:dyDescent="0.3">
      <c r="A984" s="22" t="s">
        <v>1008</v>
      </c>
      <c r="B984" s="22" t="s">
        <v>904</v>
      </c>
      <c r="C984" s="22" t="s">
        <v>2887</v>
      </c>
      <c r="D984" s="22" t="s">
        <v>2757</v>
      </c>
      <c r="F984" s="71"/>
      <c r="G984" s="22" t="s">
        <v>1541</v>
      </c>
      <c r="H984" s="22">
        <v>36.6024581</v>
      </c>
      <c r="I984" s="22">
        <v>-104.21978420000001</v>
      </c>
      <c r="J984" s="22" t="s">
        <v>873</v>
      </c>
      <c r="K984" s="22" t="s">
        <v>882</v>
      </c>
      <c r="M984" s="22" t="s">
        <v>3265</v>
      </c>
      <c r="N984" s="70" t="s">
        <v>3393</v>
      </c>
      <c r="O984" s="70" t="s">
        <v>3394</v>
      </c>
      <c r="Q984" s="22" t="s">
        <v>944</v>
      </c>
      <c r="AU984" s="34">
        <v>1.4E-2</v>
      </c>
      <c r="AV984" s="34">
        <v>2.17</v>
      </c>
      <c r="BZ984" s="34" t="s">
        <v>126</v>
      </c>
    </row>
    <row r="985" spans="1:101" x14ac:dyDescent="0.3">
      <c r="A985" s="22" t="s">
        <v>1009</v>
      </c>
      <c r="B985" s="22" t="s">
        <v>904</v>
      </c>
      <c r="C985" s="22" t="s">
        <v>2887</v>
      </c>
      <c r="D985" s="22" t="s">
        <v>2757</v>
      </c>
      <c r="F985" s="71"/>
      <c r="G985" s="22" t="s">
        <v>1541</v>
      </c>
      <c r="H985" s="22">
        <v>36.6024581</v>
      </c>
      <c r="I985" s="22">
        <v>-104.21978420000001</v>
      </c>
      <c r="J985" s="22" t="s">
        <v>873</v>
      </c>
      <c r="K985" s="22" t="s">
        <v>882</v>
      </c>
      <c r="M985" s="22" t="s">
        <v>3266</v>
      </c>
      <c r="N985" s="70" t="s">
        <v>3393</v>
      </c>
      <c r="O985" s="70" t="s">
        <v>3394</v>
      </c>
      <c r="Q985" s="22" t="s">
        <v>944</v>
      </c>
      <c r="AU985" s="34">
        <v>2.1000000000000001E-2</v>
      </c>
      <c r="AV985" s="34">
        <v>0.39</v>
      </c>
      <c r="BZ985" s="34" t="s">
        <v>126</v>
      </c>
    </row>
    <row r="986" spans="1:101" x14ac:dyDescent="0.3">
      <c r="A986" s="22" t="s">
        <v>1010</v>
      </c>
      <c r="B986" s="22" t="s">
        <v>904</v>
      </c>
      <c r="C986" s="22" t="s">
        <v>2887</v>
      </c>
      <c r="D986" s="22" t="s">
        <v>2757</v>
      </c>
      <c r="F986" s="71"/>
      <c r="G986" s="22" t="s">
        <v>1541</v>
      </c>
      <c r="H986" s="22">
        <v>36.6024581</v>
      </c>
      <c r="I986" s="22">
        <v>-104.21978420000001</v>
      </c>
      <c r="J986" s="22" t="s">
        <v>873</v>
      </c>
      <c r="K986" s="22" t="s">
        <v>882</v>
      </c>
      <c r="M986" s="22" t="s">
        <v>3267</v>
      </c>
      <c r="N986" s="70" t="s">
        <v>3393</v>
      </c>
      <c r="O986" s="70" t="s">
        <v>3394</v>
      </c>
      <c r="Q986" s="22" t="s">
        <v>944</v>
      </c>
      <c r="AU986" s="34">
        <v>2.7E-2</v>
      </c>
      <c r="AV986" s="34">
        <v>2.2599999999999998</v>
      </c>
      <c r="BZ986" s="34">
        <v>0.2</v>
      </c>
    </row>
    <row r="987" spans="1:101" x14ac:dyDescent="0.3">
      <c r="A987" s="22" t="s">
        <v>1011</v>
      </c>
      <c r="B987" s="22" t="s">
        <v>904</v>
      </c>
      <c r="C987" s="22" t="s">
        <v>2887</v>
      </c>
      <c r="D987" s="22" t="s">
        <v>2757</v>
      </c>
      <c r="F987" s="71"/>
      <c r="G987" s="22" t="s">
        <v>1541</v>
      </c>
      <c r="H987" s="22">
        <v>36.6024581</v>
      </c>
      <c r="I987" s="22">
        <v>-104.21978420000001</v>
      </c>
      <c r="J987" s="22" t="s">
        <v>873</v>
      </c>
      <c r="K987" s="22" t="s">
        <v>882</v>
      </c>
      <c r="M987" s="22" t="s">
        <v>1012</v>
      </c>
      <c r="N987" s="70" t="s">
        <v>3393</v>
      </c>
      <c r="O987" s="70" t="s">
        <v>3394</v>
      </c>
      <c r="Q987" s="22" t="s">
        <v>944</v>
      </c>
      <c r="AU987" s="34">
        <v>2.1000000000000001E-2</v>
      </c>
      <c r="AV987" s="34">
        <v>1</v>
      </c>
      <c r="BZ987" s="34">
        <v>0.2</v>
      </c>
    </row>
    <row r="988" spans="1:101" x14ac:dyDescent="0.3">
      <c r="A988" s="22" t="s">
        <v>1013</v>
      </c>
      <c r="B988" s="22" t="s">
        <v>904</v>
      </c>
      <c r="C988" s="22" t="s">
        <v>2887</v>
      </c>
      <c r="D988" s="22" t="s">
        <v>2757</v>
      </c>
      <c r="F988" s="71"/>
      <c r="G988" s="22" t="s">
        <v>1541</v>
      </c>
      <c r="H988" s="22">
        <v>36.601901599999998</v>
      </c>
      <c r="I988" s="22">
        <v>-104.2187249</v>
      </c>
      <c r="J988" s="22" t="s">
        <v>873</v>
      </c>
      <c r="K988" s="22" t="s">
        <v>882</v>
      </c>
      <c r="M988" s="22" t="s">
        <v>3268</v>
      </c>
      <c r="N988" s="70" t="s">
        <v>3393</v>
      </c>
      <c r="O988" s="70" t="s">
        <v>3394</v>
      </c>
      <c r="Q988" s="22" t="s">
        <v>944</v>
      </c>
      <c r="AU988" s="34">
        <v>8.2000000000000003E-2</v>
      </c>
      <c r="BZ988" s="34">
        <v>0.3</v>
      </c>
    </row>
    <row r="989" spans="1:101" x14ac:dyDescent="0.3">
      <c r="A989" s="22" t="s">
        <v>1014</v>
      </c>
      <c r="B989" s="22" t="s">
        <v>904</v>
      </c>
      <c r="C989" s="22" t="s">
        <v>2887</v>
      </c>
      <c r="D989" s="22" t="s">
        <v>2757</v>
      </c>
      <c r="F989" s="71"/>
      <c r="G989" s="22" t="s">
        <v>1541</v>
      </c>
      <c r="H989" s="22">
        <v>36.601901599999998</v>
      </c>
      <c r="I989" s="22">
        <v>-104.2187249</v>
      </c>
      <c r="J989" s="22" t="s">
        <v>873</v>
      </c>
      <c r="K989" s="22" t="s">
        <v>882</v>
      </c>
      <c r="M989" s="22" t="s">
        <v>3269</v>
      </c>
      <c r="N989" s="70" t="s">
        <v>3393</v>
      </c>
      <c r="O989" s="70" t="s">
        <v>3394</v>
      </c>
      <c r="Q989" s="22" t="s">
        <v>944</v>
      </c>
      <c r="AU989" s="34">
        <v>3.4000000000000002E-2</v>
      </c>
      <c r="BZ989" s="34">
        <v>0.1</v>
      </c>
    </row>
    <row r="990" spans="1:101" x14ac:dyDescent="0.3">
      <c r="A990" s="22" t="s">
        <v>1015</v>
      </c>
      <c r="B990" s="22" t="s">
        <v>904</v>
      </c>
      <c r="C990" s="22" t="s">
        <v>2887</v>
      </c>
      <c r="D990" s="22" t="s">
        <v>2757</v>
      </c>
      <c r="F990" s="71"/>
      <c r="G990" s="22" t="s">
        <v>1541</v>
      </c>
      <c r="H990" s="22">
        <v>36.601901599999998</v>
      </c>
      <c r="I990" s="22">
        <v>-104.2187249</v>
      </c>
      <c r="J990" s="22" t="s">
        <v>873</v>
      </c>
      <c r="K990" s="22" t="s">
        <v>882</v>
      </c>
      <c r="M990" s="22" t="s">
        <v>3270</v>
      </c>
      <c r="N990" s="70" t="s">
        <v>3393</v>
      </c>
      <c r="O990" s="70" t="s">
        <v>3394</v>
      </c>
      <c r="Q990" s="22" t="s">
        <v>944</v>
      </c>
      <c r="AU990" s="34">
        <v>1.4E-2</v>
      </c>
      <c r="BZ990" s="34">
        <v>0.1</v>
      </c>
    </row>
    <row r="991" spans="1:101" x14ac:dyDescent="0.3">
      <c r="A991" s="22" t="s">
        <v>1016</v>
      </c>
      <c r="B991" s="22" t="s">
        <v>904</v>
      </c>
      <c r="C991" s="22" t="s">
        <v>2887</v>
      </c>
      <c r="D991" s="22" t="s">
        <v>2757</v>
      </c>
      <c r="F991" s="71"/>
      <c r="G991" s="22" t="s">
        <v>1541</v>
      </c>
      <c r="H991" s="22">
        <v>36.601901599999998</v>
      </c>
      <c r="I991" s="22">
        <v>-104.2187249</v>
      </c>
      <c r="J991" s="22" t="s">
        <v>873</v>
      </c>
      <c r="K991" s="22" t="s">
        <v>882</v>
      </c>
      <c r="M991" s="22" t="s">
        <v>3271</v>
      </c>
      <c r="N991" s="70" t="s">
        <v>3393</v>
      </c>
      <c r="O991" s="70" t="s">
        <v>3394</v>
      </c>
      <c r="Q991" s="22" t="s">
        <v>944</v>
      </c>
      <c r="AU991" s="34">
        <v>0.01</v>
      </c>
      <c r="AV991" s="34">
        <v>6.88</v>
      </c>
      <c r="BZ991" s="34" t="s">
        <v>126</v>
      </c>
    </row>
    <row r="992" spans="1:101" x14ac:dyDescent="0.3">
      <c r="A992" s="22" t="s">
        <v>1017</v>
      </c>
      <c r="B992" s="22" t="s">
        <v>904</v>
      </c>
      <c r="C992" s="22" t="s">
        <v>2887</v>
      </c>
      <c r="D992" s="22" t="s">
        <v>2757</v>
      </c>
      <c r="F992" s="71"/>
      <c r="G992" s="22" t="s">
        <v>1541</v>
      </c>
      <c r="H992" s="22">
        <v>36.601901599999998</v>
      </c>
      <c r="I992" s="22">
        <v>-104.2187249</v>
      </c>
      <c r="J992" s="22" t="s">
        <v>873</v>
      </c>
      <c r="K992" s="22" t="s">
        <v>882</v>
      </c>
      <c r="M992" s="22" t="s">
        <v>3272</v>
      </c>
      <c r="N992" s="70" t="s">
        <v>3393</v>
      </c>
      <c r="O992" s="70" t="s">
        <v>3394</v>
      </c>
      <c r="Q992" s="22" t="s">
        <v>944</v>
      </c>
      <c r="AU992" s="34" t="s">
        <v>2402</v>
      </c>
      <c r="BZ992" s="34" t="s">
        <v>126</v>
      </c>
    </row>
    <row r="993" spans="1:111" x14ac:dyDescent="0.3">
      <c r="A993" s="22" t="s">
        <v>1018</v>
      </c>
      <c r="B993" s="22" t="s">
        <v>904</v>
      </c>
      <c r="C993" s="22" t="s">
        <v>2887</v>
      </c>
      <c r="D993" s="22" t="s">
        <v>2757</v>
      </c>
      <c r="G993" s="22" t="s">
        <v>1541</v>
      </c>
      <c r="H993" s="22">
        <v>36.601901599999998</v>
      </c>
      <c r="I993" s="22">
        <v>-104.2187249</v>
      </c>
      <c r="J993" s="22" t="s">
        <v>873</v>
      </c>
      <c r="K993" s="22" t="s">
        <v>882</v>
      </c>
      <c r="M993" s="22" t="s">
        <v>3273</v>
      </c>
      <c r="N993" s="70" t="s">
        <v>3393</v>
      </c>
      <c r="O993" s="70" t="s">
        <v>3394</v>
      </c>
      <c r="Q993" s="22" t="s">
        <v>944</v>
      </c>
      <c r="AU993" s="34">
        <v>1.4E-2</v>
      </c>
      <c r="AV993" s="34">
        <v>3.13</v>
      </c>
      <c r="BZ993" s="34" t="s">
        <v>126</v>
      </c>
    </row>
    <row r="994" spans="1:111" x14ac:dyDescent="0.3">
      <c r="A994" s="22" t="s">
        <v>1019</v>
      </c>
      <c r="B994" s="22" t="s">
        <v>904</v>
      </c>
      <c r="C994" s="22" t="s">
        <v>2887</v>
      </c>
      <c r="D994" s="22" t="s">
        <v>2757</v>
      </c>
      <c r="G994" s="22" t="s">
        <v>1541</v>
      </c>
      <c r="H994" s="22">
        <v>36.5936667</v>
      </c>
      <c r="I994" s="22">
        <v>-104.21218469999999</v>
      </c>
      <c r="J994" s="22" t="s">
        <v>873</v>
      </c>
      <c r="K994" s="22" t="s">
        <v>882</v>
      </c>
      <c r="M994" s="22" t="s">
        <v>1020</v>
      </c>
      <c r="N994" s="70" t="s">
        <v>3393</v>
      </c>
      <c r="O994" s="70" t="s">
        <v>3394</v>
      </c>
      <c r="Q994" s="22" t="s">
        <v>944</v>
      </c>
      <c r="AU994" s="34">
        <v>0.21</v>
      </c>
      <c r="AV994" s="34">
        <v>0.42</v>
      </c>
    </row>
    <row r="995" spans="1:111" x14ac:dyDescent="0.3">
      <c r="A995" s="22" t="s">
        <v>1021</v>
      </c>
      <c r="B995" s="22" t="s">
        <v>904</v>
      </c>
      <c r="C995" s="22" t="s">
        <v>2887</v>
      </c>
      <c r="D995" s="22" t="s">
        <v>2757</v>
      </c>
      <c r="G995" s="22" t="s">
        <v>1541</v>
      </c>
      <c r="H995" s="22">
        <v>36.5941829</v>
      </c>
      <c r="I995" s="22">
        <v>-104.21232860000001</v>
      </c>
      <c r="J995" s="22" t="s">
        <v>873</v>
      </c>
      <c r="K995" s="22" t="s">
        <v>882</v>
      </c>
      <c r="M995" s="22" t="s">
        <v>1022</v>
      </c>
      <c r="N995" s="70" t="s">
        <v>3393</v>
      </c>
      <c r="O995" s="70" t="s">
        <v>3394</v>
      </c>
      <c r="Q995" s="22" t="s">
        <v>944</v>
      </c>
      <c r="AU995" s="34" t="s">
        <v>85</v>
      </c>
      <c r="AV995" s="34">
        <v>2.36</v>
      </c>
    </row>
    <row r="996" spans="1:111" x14ac:dyDescent="0.3">
      <c r="A996" s="22" t="s">
        <v>1023</v>
      </c>
      <c r="B996" s="22" t="s">
        <v>904</v>
      </c>
      <c r="C996" s="22" t="s">
        <v>2887</v>
      </c>
      <c r="D996" s="22" t="s">
        <v>2757</v>
      </c>
      <c r="G996" s="22" t="s">
        <v>1541</v>
      </c>
      <c r="H996" s="22">
        <v>36.5945435</v>
      </c>
      <c r="I996" s="22">
        <v>-104.2123249</v>
      </c>
      <c r="J996" s="22" t="s">
        <v>873</v>
      </c>
      <c r="K996" s="22" t="s">
        <v>882</v>
      </c>
      <c r="M996" s="22" t="s">
        <v>1024</v>
      </c>
      <c r="N996" s="70" t="s">
        <v>3393</v>
      </c>
      <c r="O996" s="70" t="s">
        <v>3394</v>
      </c>
      <c r="Q996" s="22" t="s">
        <v>944</v>
      </c>
      <c r="AU996" s="34">
        <v>0.03</v>
      </c>
      <c r="AV996" s="34">
        <v>2.8</v>
      </c>
    </row>
    <row r="997" spans="1:111" x14ac:dyDescent="0.3">
      <c r="A997" s="22" t="s">
        <v>1025</v>
      </c>
      <c r="B997" s="22" t="s">
        <v>904</v>
      </c>
      <c r="C997" s="22" t="s">
        <v>2887</v>
      </c>
      <c r="D997" s="22" t="s">
        <v>2757</v>
      </c>
      <c r="G997" s="22" t="s">
        <v>1541</v>
      </c>
      <c r="H997" s="22">
        <v>36.5912954</v>
      </c>
      <c r="I997" s="22">
        <v>-104.2224308</v>
      </c>
      <c r="J997" s="22" t="s">
        <v>873</v>
      </c>
      <c r="K997" s="22" t="s">
        <v>882</v>
      </c>
      <c r="M997" s="22" t="s">
        <v>1026</v>
      </c>
      <c r="N997" s="70" t="s">
        <v>3393</v>
      </c>
      <c r="O997" s="70" t="s">
        <v>3394</v>
      </c>
      <c r="Q997" s="22" t="s">
        <v>944</v>
      </c>
      <c r="AU997" s="34" t="s">
        <v>85</v>
      </c>
      <c r="AV997" s="34">
        <v>1.8</v>
      </c>
    </row>
    <row r="998" spans="1:111" x14ac:dyDescent="0.3">
      <c r="A998" s="22" t="s">
        <v>1027</v>
      </c>
      <c r="B998" s="22" t="s">
        <v>904</v>
      </c>
      <c r="C998" s="22" t="s">
        <v>2887</v>
      </c>
      <c r="D998" s="22" t="s">
        <v>2757</v>
      </c>
      <c r="G998" s="22" t="s">
        <v>1541</v>
      </c>
      <c r="H998" s="22">
        <v>36.616841000000001</v>
      </c>
      <c r="I998" s="22">
        <v>-104.2316754</v>
      </c>
      <c r="J998" s="22" t="s">
        <v>873</v>
      </c>
      <c r="K998" s="22" t="s">
        <v>882</v>
      </c>
      <c r="M998" s="22" t="s">
        <v>1028</v>
      </c>
      <c r="N998" s="70" t="s">
        <v>3393</v>
      </c>
      <c r="O998" s="70" t="s">
        <v>3394</v>
      </c>
      <c r="Q998" s="22" t="s">
        <v>944</v>
      </c>
      <c r="AU998" s="34" t="s">
        <v>85</v>
      </c>
      <c r="AV998" s="34">
        <v>1.77</v>
      </c>
    </row>
    <row r="999" spans="1:111" x14ac:dyDescent="0.3">
      <c r="A999" s="22" t="s">
        <v>1029</v>
      </c>
      <c r="B999" s="22" t="s">
        <v>904</v>
      </c>
      <c r="C999" s="22" t="s">
        <v>2887</v>
      </c>
      <c r="D999" s="22" t="s">
        <v>2757</v>
      </c>
      <c r="G999" s="22" t="s">
        <v>1541</v>
      </c>
      <c r="H999" s="22">
        <v>36.607210700000003</v>
      </c>
      <c r="I999" s="22">
        <v>-104.2164774</v>
      </c>
      <c r="J999" s="22" t="s">
        <v>873</v>
      </c>
      <c r="K999" s="22" t="s">
        <v>882</v>
      </c>
      <c r="M999" s="22" t="s">
        <v>1030</v>
      </c>
      <c r="N999" s="70" t="s">
        <v>3393</v>
      </c>
      <c r="O999" s="70" t="s">
        <v>3394</v>
      </c>
      <c r="Q999" s="22" t="s">
        <v>944</v>
      </c>
      <c r="AU999" s="34" t="s">
        <v>85</v>
      </c>
      <c r="AV999" s="34">
        <v>0.26</v>
      </c>
    </row>
    <row r="1000" spans="1:111" x14ac:dyDescent="0.3">
      <c r="A1000" s="22" t="s">
        <v>1031</v>
      </c>
      <c r="B1000" s="22" t="s">
        <v>904</v>
      </c>
      <c r="C1000" s="22" t="s">
        <v>2887</v>
      </c>
      <c r="D1000" s="22" t="s">
        <v>2757</v>
      </c>
      <c r="G1000" s="22" t="s">
        <v>1541</v>
      </c>
      <c r="H1000" s="22">
        <v>36.607210700000003</v>
      </c>
      <c r="I1000" s="22">
        <v>-104.2164774</v>
      </c>
      <c r="J1000" s="22" t="s">
        <v>873</v>
      </c>
      <c r="K1000" s="22" t="s">
        <v>882</v>
      </c>
      <c r="M1000" s="22" t="s">
        <v>1032</v>
      </c>
      <c r="N1000" s="70" t="s">
        <v>3393</v>
      </c>
      <c r="O1000" s="70" t="s">
        <v>3394</v>
      </c>
      <c r="Q1000" s="22" t="s">
        <v>944</v>
      </c>
      <c r="AU1000" s="34" t="s">
        <v>85</v>
      </c>
      <c r="AV1000" s="34">
        <v>0.88</v>
      </c>
    </row>
    <row r="1001" spans="1:111" x14ac:dyDescent="0.3">
      <c r="A1001" s="22" t="s">
        <v>1033</v>
      </c>
      <c r="B1001" s="22" t="s">
        <v>904</v>
      </c>
      <c r="C1001" s="22" t="s">
        <v>2887</v>
      </c>
      <c r="D1001" s="22" t="s">
        <v>2757</v>
      </c>
      <c r="G1001" s="22" t="s">
        <v>1541</v>
      </c>
      <c r="H1001" s="22">
        <v>36.607210700000003</v>
      </c>
      <c r="I1001" s="22">
        <v>-104.2164774</v>
      </c>
      <c r="J1001" s="22" t="s">
        <v>873</v>
      </c>
      <c r="K1001" s="22" t="s">
        <v>882</v>
      </c>
      <c r="M1001" s="22" t="s">
        <v>1034</v>
      </c>
      <c r="N1001" s="70" t="s">
        <v>3393</v>
      </c>
      <c r="O1001" s="70" t="s">
        <v>3394</v>
      </c>
      <c r="Q1001" s="22" t="s">
        <v>944</v>
      </c>
      <c r="AU1001" s="34" t="s">
        <v>85</v>
      </c>
      <c r="AV1001" s="34">
        <v>0.73</v>
      </c>
    </row>
    <row r="1002" spans="1:111" x14ac:dyDescent="0.3">
      <c r="A1002" s="22" t="s">
        <v>1035</v>
      </c>
      <c r="B1002" s="22" t="s">
        <v>904</v>
      </c>
      <c r="C1002" s="22" t="s">
        <v>2887</v>
      </c>
      <c r="D1002" s="22" t="s">
        <v>2757</v>
      </c>
      <c r="G1002" s="22" t="s">
        <v>1541</v>
      </c>
      <c r="H1002" s="22">
        <v>36.607210700000003</v>
      </c>
      <c r="I1002" s="22">
        <v>-104.2164774</v>
      </c>
      <c r="J1002" s="22" t="s">
        <v>873</v>
      </c>
      <c r="K1002" s="22" t="s">
        <v>882</v>
      </c>
      <c r="N1002" s="70" t="s">
        <v>3393</v>
      </c>
      <c r="O1002" s="70" t="s">
        <v>3394</v>
      </c>
      <c r="Q1002" s="22" t="s">
        <v>944</v>
      </c>
      <c r="AU1002" s="34" t="s">
        <v>85</v>
      </c>
      <c r="AV1002" s="34">
        <v>1.32</v>
      </c>
    </row>
    <row r="1003" spans="1:111" x14ac:dyDescent="0.3">
      <c r="A1003" s="22" t="s">
        <v>1036</v>
      </c>
      <c r="B1003" s="22" t="s">
        <v>904</v>
      </c>
      <c r="C1003" s="22" t="s">
        <v>2887</v>
      </c>
      <c r="D1003" s="22" t="s">
        <v>2757</v>
      </c>
      <c r="G1003" s="22" t="s">
        <v>1541</v>
      </c>
      <c r="H1003" s="22">
        <v>36.607210700000003</v>
      </c>
      <c r="I1003" s="22">
        <v>-104.2164774</v>
      </c>
      <c r="J1003" s="22" t="s">
        <v>873</v>
      </c>
      <c r="K1003" s="22" t="s">
        <v>882</v>
      </c>
      <c r="N1003" s="70" t="s">
        <v>3393</v>
      </c>
      <c r="O1003" s="70" t="s">
        <v>3394</v>
      </c>
      <c r="Q1003" s="22" t="s">
        <v>944</v>
      </c>
      <c r="AU1003" s="34" t="s">
        <v>85</v>
      </c>
      <c r="AV1003" s="34">
        <v>2.54</v>
      </c>
    </row>
    <row r="1004" spans="1:111" x14ac:dyDescent="0.3">
      <c r="A1004" s="22" t="s">
        <v>1037</v>
      </c>
      <c r="B1004" s="22" t="s">
        <v>904</v>
      </c>
      <c r="C1004" s="22" t="s">
        <v>2887</v>
      </c>
      <c r="D1004" s="22" t="s">
        <v>2757</v>
      </c>
      <c r="G1004" s="22" t="s">
        <v>1541</v>
      </c>
      <c r="H1004" s="22">
        <v>36.607210700000003</v>
      </c>
      <c r="I1004" s="22">
        <v>-104.2164774</v>
      </c>
      <c r="J1004" s="22" t="s">
        <v>873</v>
      </c>
      <c r="K1004" s="22" t="s">
        <v>882</v>
      </c>
      <c r="N1004" s="70" t="s">
        <v>3393</v>
      </c>
      <c r="O1004" s="70" t="s">
        <v>3394</v>
      </c>
      <c r="Q1004" s="22" t="s">
        <v>944</v>
      </c>
      <c r="AU1004" s="34" t="s">
        <v>85</v>
      </c>
      <c r="AV1004" s="34">
        <v>0.21</v>
      </c>
    </row>
    <row r="1005" spans="1:111" x14ac:dyDescent="0.3">
      <c r="A1005" s="22" t="s">
        <v>1038</v>
      </c>
      <c r="B1005" s="22" t="s">
        <v>904</v>
      </c>
      <c r="C1005" s="22" t="s">
        <v>2887</v>
      </c>
      <c r="D1005" s="22" t="s">
        <v>2757</v>
      </c>
      <c r="G1005" s="22" t="s">
        <v>1541</v>
      </c>
      <c r="H1005" s="22">
        <v>36.607210700000003</v>
      </c>
      <c r="I1005" s="22">
        <v>-104.2164774</v>
      </c>
      <c r="J1005" s="22" t="s">
        <v>873</v>
      </c>
      <c r="K1005" s="22" t="s">
        <v>882</v>
      </c>
      <c r="N1005" s="70" t="s">
        <v>3393</v>
      </c>
      <c r="O1005" s="70" t="s">
        <v>3394</v>
      </c>
      <c r="Q1005" s="22" t="s">
        <v>944</v>
      </c>
      <c r="AU1005" s="34" t="s">
        <v>85</v>
      </c>
      <c r="AV1005" s="34" t="s">
        <v>126</v>
      </c>
    </row>
    <row r="1006" spans="1:111" x14ac:dyDescent="0.3">
      <c r="A1006" s="22" t="s">
        <v>1039</v>
      </c>
      <c r="B1006" s="22" t="s">
        <v>904</v>
      </c>
      <c r="C1006" s="22" t="s">
        <v>2887</v>
      </c>
      <c r="D1006" s="22" t="s">
        <v>2757</v>
      </c>
      <c r="G1006" s="22" t="s">
        <v>1541</v>
      </c>
      <c r="H1006" s="22">
        <v>36.607210700000003</v>
      </c>
      <c r="I1006" s="22">
        <v>-104.2164774</v>
      </c>
      <c r="J1006" s="22" t="s">
        <v>873</v>
      </c>
      <c r="K1006" s="22" t="s">
        <v>882</v>
      </c>
      <c r="N1006" s="70" t="s">
        <v>3393</v>
      </c>
      <c r="O1006" s="70" t="s">
        <v>3394</v>
      </c>
      <c r="Q1006" s="22" t="s">
        <v>944</v>
      </c>
      <c r="AU1006" s="34" t="s">
        <v>85</v>
      </c>
      <c r="AV1006" s="34">
        <v>0.72</v>
      </c>
    </row>
    <row r="1007" spans="1:111" x14ac:dyDescent="0.3">
      <c r="A1007" s="22" t="s">
        <v>1040</v>
      </c>
      <c r="B1007" s="22" t="s">
        <v>904</v>
      </c>
      <c r="C1007" s="22" t="s">
        <v>2887</v>
      </c>
      <c r="D1007" s="22" t="s">
        <v>2757</v>
      </c>
      <c r="G1007" s="22" t="s">
        <v>1541</v>
      </c>
      <c r="H1007" s="22">
        <v>36.607210700000003</v>
      </c>
      <c r="I1007" s="22">
        <v>-104.2164774</v>
      </c>
      <c r="J1007" s="22" t="s">
        <v>873</v>
      </c>
      <c r="K1007" s="22" t="s">
        <v>882</v>
      </c>
      <c r="N1007" s="70" t="s">
        <v>3393</v>
      </c>
      <c r="O1007" s="70" t="s">
        <v>3394</v>
      </c>
      <c r="Q1007" s="22" t="s">
        <v>944</v>
      </c>
      <c r="AU1007" s="34" t="s">
        <v>85</v>
      </c>
      <c r="AV1007" s="34">
        <v>0.49</v>
      </c>
    </row>
    <row r="1008" spans="1:111" x14ac:dyDescent="0.3">
      <c r="A1008" s="22">
        <v>1</v>
      </c>
      <c r="B1008" s="22" t="s">
        <v>904</v>
      </c>
      <c r="C1008" s="22" t="s">
        <v>2887</v>
      </c>
      <c r="D1008" s="22" t="s">
        <v>1540</v>
      </c>
      <c r="G1008" s="22" t="s">
        <v>1540</v>
      </c>
      <c r="H1008" s="22">
        <v>36.534985900000002</v>
      </c>
      <c r="I1008" s="22">
        <v>-104.34661800000001</v>
      </c>
      <c r="J1008" s="22" t="s">
        <v>873</v>
      </c>
      <c r="K1008" s="22" t="s">
        <v>882</v>
      </c>
      <c r="L1008" s="22" t="s">
        <v>878</v>
      </c>
      <c r="M1008" s="22" t="s">
        <v>910</v>
      </c>
      <c r="N1008" s="70" t="s">
        <v>3393</v>
      </c>
      <c r="O1008" s="70" t="s">
        <v>3394</v>
      </c>
      <c r="Q1008" s="22" t="s">
        <v>906</v>
      </c>
      <c r="W1008" s="34">
        <v>41.18</v>
      </c>
      <c r="X1008" s="34">
        <v>2.09</v>
      </c>
      <c r="Y1008" s="34">
        <v>12.58</v>
      </c>
      <c r="Z1008" s="34">
        <v>9.84</v>
      </c>
      <c r="AA1008" s="34">
        <v>0.13</v>
      </c>
      <c r="AB1008" s="34">
        <v>10.42</v>
      </c>
      <c r="AC1008" s="34">
        <v>16.54</v>
      </c>
      <c r="AD1008" s="34">
        <v>1.88</v>
      </c>
      <c r="AE1008" s="34">
        <v>0.8</v>
      </c>
      <c r="AF1008" s="34">
        <v>0.74</v>
      </c>
      <c r="AG1008" s="34">
        <v>3.75</v>
      </c>
      <c r="AH1008" s="34">
        <v>0.05</v>
      </c>
      <c r="AI1008" s="34">
        <v>0.12</v>
      </c>
      <c r="AO1008" s="34">
        <f>SUM(W1008:AN1008)</f>
        <v>100.11999999999999</v>
      </c>
      <c r="AU1008" s="34">
        <v>5.0000000000000001E-3</v>
      </c>
      <c r="AV1008" s="34" t="s">
        <v>82</v>
      </c>
      <c r="AW1008" s="34">
        <v>5.2</v>
      </c>
      <c r="AX1008" s="34" t="s">
        <v>123</v>
      </c>
      <c r="AY1008" s="34">
        <v>816</v>
      </c>
      <c r="AZ1008" s="34" t="s">
        <v>911</v>
      </c>
      <c r="BA1008" s="34" t="s">
        <v>83</v>
      </c>
      <c r="BB1008" s="34" t="s">
        <v>82</v>
      </c>
      <c r="BC1008" s="34" t="s">
        <v>121</v>
      </c>
      <c r="BD1008" s="34">
        <v>31</v>
      </c>
      <c r="BE1008" s="34">
        <v>297</v>
      </c>
      <c r="BF1008" s="34">
        <v>5.7</v>
      </c>
      <c r="BG1008" s="34">
        <v>59</v>
      </c>
      <c r="BH1008" s="34">
        <v>21</v>
      </c>
      <c r="BJ1008" s="34">
        <v>7</v>
      </c>
      <c r="BK1008" s="34">
        <v>10</v>
      </c>
      <c r="BM1008" s="34">
        <v>50</v>
      </c>
      <c r="BN1008" s="34" t="s">
        <v>121</v>
      </c>
      <c r="BO1008" s="34">
        <v>16</v>
      </c>
      <c r="BP1008" s="34">
        <v>75</v>
      </c>
      <c r="BQ1008" s="34">
        <v>18</v>
      </c>
      <c r="BR1008" s="34">
        <v>11</v>
      </c>
      <c r="BT1008" s="34">
        <v>0.3</v>
      </c>
      <c r="BU1008" s="34">
        <v>61.8</v>
      </c>
      <c r="BV1008" s="34" t="s">
        <v>83</v>
      </c>
      <c r="BW1008" s="34">
        <v>36</v>
      </c>
      <c r="BX1008" s="34">
        <v>916</v>
      </c>
      <c r="BY1008" s="34">
        <v>2.7</v>
      </c>
      <c r="BZ1008" s="34" t="s">
        <v>124</v>
      </c>
      <c r="CA1008" s="34">
        <v>11</v>
      </c>
      <c r="CB1008" s="34" t="s">
        <v>913</v>
      </c>
      <c r="CC1008" s="34">
        <v>2.7</v>
      </c>
      <c r="CD1008" s="34">
        <v>190</v>
      </c>
      <c r="CE1008" s="34" t="s">
        <v>121</v>
      </c>
      <c r="CF1008" s="34">
        <v>31.5</v>
      </c>
      <c r="CG1008" s="34">
        <v>174</v>
      </c>
      <c r="CH1008" s="34">
        <v>61</v>
      </c>
      <c r="CI1008" s="34">
        <v>63</v>
      </c>
      <c r="CJ1008" s="34">
        <v>100</v>
      </c>
      <c r="CM1008" s="34">
        <v>11</v>
      </c>
      <c r="CN1008" s="34">
        <v>2</v>
      </c>
      <c r="CP1008" s="34">
        <v>1.2</v>
      </c>
      <c r="CU1008" s="34">
        <v>3</v>
      </c>
      <c r="CW1008" s="34">
        <f>SUM(CI1008:CV1008)</f>
        <v>180.2</v>
      </c>
      <c r="CX1008" s="34">
        <v>0.11310000000000001</v>
      </c>
      <c r="CY1008" s="34">
        <v>7.1</v>
      </c>
      <c r="CZ1008" s="34">
        <v>5.81</v>
      </c>
      <c r="DA1008" s="34" t="s">
        <v>2372</v>
      </c>
      <c r="DB1008" s="34">
        <v>1.8</v>
      </c>
      <c r="DC1008" s="34">
        <v>0.57999999999999996</v>
      </c>
      <c r="DD1008" s="34">
        <v>5.19</v>
      </c>
      <c r="DE1008" s="34">
        <v>0.3</v>
      </c>
      <c r="DG1008" s="34">
        <v>0.95</v>
      </c>
    </row>
    <row r="1009" spans="1:111" x14ac:dyDescent="0.3">
      <c r="A1009" s="22">
        <v>3</v>
      </c>
      <c r="B1009" s="22" t="s">
        <v>904</v>
      </c>
      <c r="C1009" s="22" t="s">
        <v>2887</v>
      </c>
      <c r="D1009" s="22" t="s">
        <v>1540</v>
      </c>
      <c r="G1009" s="22" t="s">
        <v>1540</v>
      </c>
      <c r="H1009" s="22">
        <v>36.592142500000001</v>
      </c>
      <c r="I1009" s="22">
        <v>-104.3248256</v>
      </c>
      <c r="J1009" s="22" t="s">
        <v>873</v>
      </c>
      <c r="K1009" s="22" t="s">
        <v>882</v>
      </c>
      <c r="L1009" s="22" t="s">
        <v>878</v>
      </c>
      <c r="M1009" s="22" t="s">
        <v>2373</v>
      </c>
      <c r="N1009" s="70" t="s">
        <v>3393</v>
      </c>
      <c r="O1009" s="70" t="s">
        <v>3394</v>
      </c>
      <c r="Q1009" s="22" t="s">
        <v>944</v>
      </c>
      <c r="AA1009" s="34">
        <v>0.04</v>
      </c>
      <c r="AH1009" s="34">
        <v>4.2999999999999997E-2</v>
      </c>
      <c r="AO1009" s="34">
        <f t="shared" ref="AO1009:AO1023" si="76">SUM(W1009:AN1009)</f>
        <v>8.299999999999999E-2</v>
      </c>
      <c r="AU1009" s="34">
        <v>5.0000000000000001E-3</v>
      </c>
      <c r="AV1009" s="34" t="s">
        <v>82</v>
      </c>
      <c r="AW1009" s="34">
        <v>7.8</v>
      </c>
      <c r="AX1009" s="34">
        <v>2</v>
      </c>
      <c r="AY1009" s="34">
        <v>139</v>
      </c>
      <c r="AZ1009" s="34" t="s">
        <v>911</v>
      </c>
      <c r="BA1009" s="34" t="s">
        <v>83</v>
      </c>
      <c r="BB1009" s="34">
        <v>0.9</v>
      </c>
      <c r="BC1009" s="34" t="s">
        <v>121</v>
      </c>
      <c r="BD1009" s="34">
        <v>2</v>
      </c>
      <c r="BE1009" s="34">
        <v>5</v>
      </c>
      <c r="BF1009" s="34">
        <v>1.3</v>
      </c>
      <c r="BG1009" s="34">
        <v>12</v>
      </c>
      <c r="BH1009" s="34" t="s">
        <v>955</v>
      </c>
      <c r="BJ1009" s="34">
        <v>2</v>
      </c>
      <c r="BK1009" s="34">
        <v>5</v>
      </c>
      <c r="BM1009" s="34">
        <v>9</v>
      </c>
      <c r="BN1009" s="34">
        <v>1</v>
      </c>
      <c r="BO1009" s="34" t="s">
        <v>121</v>
      </c>
      <c r="BP1009" s="34">
        <v>12</v>
      </c>
      <c r="BQ1009" s="34">
        <v>27</v>
      </c>
      <c r="BR1009" s="34">
        <v>8</v>
      </c>
      <c r="BT1009" s="34">
        <v>0.8</v>
      </c>
      <c r="BU1009" s="34">
        <v>2.8</v>
      </c>
      <c r="BV1009" s="34" t="s">
        <v>83</v>
      </c>
      <c r="BW1009" s="34" t="s">
        <v>915</v>
      </c>
      <c r="BX1009" s="34" t="s">
        <v>956</v>
      </c>
      <c r="BY1009" s="34">
        <v>0.7</v>
      </c>
      <c r="BZ1009" s="34" t="s">
        <v>124</v>
      </c>
      <c r="CA1009" s="34">
        <v>6.4</v>
      </c>
      <c r="CB1009" s="34" t="s">
        <v>913</v>
      </c>
      <c r="CC1009" s="34">
        <v>3.9</v>
      </c>
      <c r="CD1009" s="34">
        <v>39</v>
      </c>
      <c r="CE1009" s="34">
        <v>1</v>
      </c>
      <c r="CF1009" s="34">
        <v>11</v>
      </c>
      <c r="CG1009" s="34">
        <v>30</v>
      </c>
      <c r="CH1009" s="34">
        <v>31</v>
      </c>
      <c r="CI1009" s="34">
        <v>19</v>
      </c>
      <c r="CJ1009" s="34">
        <v>29</v>
      </c>
      <c r="CM1009" s="34">
        <v>2.4</v>
      </c>
      <c r="CN1009" s="34" t="s">
        <v>121</v>
      </c>
      <c r="CP1009" s="34" t="s">
        <v>82</v>
      </c>
      <c r="CU1009" s="34" t="s">
        <v>123</v>
      </c>
      <c r="CW1009" s="34">
        <f t="shared" ref="CW1009:CW1053" si="77">SUM(CI1009:CV1009)</f>
        <v>50.4</v>
      </c>
      <c r="CX1009" s="34">
        <v>6.5799999999999997E-2</v>
      </c>
      <c r="CY1009" s="34">
        <v>1.3</v>
      </c>
      <c r="CZ1009" s="34">
        <v>1.85</v>
      </c>
      <c r="DA1009" s="34" t="s">
        <v>2372</v>
      </c>
      <c r="DB1009" s="34">
        <v>0.46</v>
      </c>
      <c r="DC1009" s="34">
        <v>0.38</v>
      </c>
      <c r="DD1009" s="34">
        <v>0.23</v>
      </c>
      <c r="DE1009" s="34" t="s">
        <v>2374</v>
      </c>
      <c r="DG1009" s="34">
        <v>0.08</v>
      </c>
    </row>
    <row r="1010" spans="1:111" x14ac:dyDescent="0.3">
      <c r="A1010" s="22">
        <v>2</v>
      </c>
      <c r="B1010" s="22" t="s">
        <v>904</v>
      </c>
      <c r="C1010" s="22" t="s">
        <v>2887</v>
      </c>
      <c r="D1010" s="22" t="s">
        <v>1540</v>
      </c>
      <c r="G1010" s="22" t="s">
        <v>1540</v>
      </c>
      <c r="H1010" s="22">
        <v>36.535221800000002</v>
      </c>
      <c r="I1010" s="22">
        <v>-104.34381329999999</v>
      </c>
      <c r="J1010" s="22" t="s">
        <v>873</v>
      </c>
      <c r="K1010" s="22" t="s">
        <v>882</v>
      </c>
      <c r="L1010" s="22" t="s">
        <v>878</v>
      </c>
      <c r="M1010" s="22" t="s">
        <v>908</v>
      </c>
      <c r="N1010" s="70" t="s">
        <v>3393</v>
      </c>
      <c r="O1010" s="70" t="s">
        <v>3394</v>
      </c>
      <c r="Q1010" s="22" t="s">
        <v>906</v>
      </c>
      <c r="W1010" s="34">
        <v>61.933</v>
      </c>
      <c r="X1010" s="34">
        <v>0.9</v>
      </c>
      <c r="Y1010" s="34">
        <v>17.89</v>
      </c>
      <c r="Z1010" s="34">
        <v>5.94</v>
      </c>
      <c r="AA1010" s="34">
        <v>0.04</v>
      </c>
      <c r="AB1010" s="34">
        <v>0.13</v>
      </c>
      <c r="AC1010" s="34">
        <v>1.26</v>
      </c>
      <c r="AD1010" s="34">
        <v>6.84</v>
      </c>
      <c r="AE1010" s="34">
        <v>0.24</v>
      </c>
      <c r="AF1010" s="34">
        <v>0.35</v>
      </c>
      <c r="AG1010" s="34">
        <v>4.76</v>
      </c>
      <c r="AH1010" s="34">
        <v>4.4999999999999998E-2</v>
      </c>
      <c r="AI1010" s="34">
        <v>0.09</v>
      </c>
      <c r="AO1010" s="34">
        <f t="shared" si="76"/>
        <v>100.41800000000001</v>
      </c>
      <c r="AU1010" s="34" t="s">
        <v>1703</v>
      </c>
      <c r="AV1010" s="34" t="s">
        <v>124</v>
      </c>
      <c r="AW1010" s="34">
        <v>7.2</v>
      </c>
      <c r="AX1010" s="34">
        <v>21</v>
      </c>
      <c r="AY1010" s="34">
        <v>155</v>
      </c>
      <c r="AZ1010" s="34" t="s">
        <v>82</v>
      </c>
      <c r="BA1010" s="34" t="s">
        <v>123</v>
      </c>
      <c r="BB1010" s="34" t="s">
        <v>82</v>
      </c>
      <c r="BC1010" s="34">
        <v>2</v>
      </c>
      <c r="BD1010" s="34">
        <v>12</v>
      </c>
      <c r="BE1010" s="34">
        <v>150</v>
      </c>
      <c r="BF1010" s="34">
        <v>0.8</v>
      </c>
      <c r="BG1010" s="34">
        <v>60</v>
      </c>
      <c r="BH1010" s="34">
        <v>26</v>
      </c>
      <c r="BJ1010" s="34">
        <v>7</v>
      </c>
      <c r="BK1010" s="34">
        <v>15</v>
      </c>
      <c r="BM1010" s="34">
        <v>45</v>
      </c>
      <c r="BN1010" s="34">
        <v>9</v>
      </c>
      <c r="BO1010" s="34">
        <v>44</v>
      </c>
      <c r="BP1010" s="34">
        <v>45</v>
      </c>
      <c r="BQ1010" s="34">
        <v>62</v>
      </c>
      <c r="BR1010" s="34" t="s">
        <v>912</v>
      </c>
      <c r="BT1010" s="34">
        <v>0.6</v>
      </c>
      <c r="BU1010" s="34">
        <v>11</v>
      </c>
      <c r="BV1010" s="34">
        <v>49</v>
      </c>
      <c r="BW1010" s="34" t="s">
        <v>913</v>
      </c>
      <c r="BX1010" s="34">
        <v>216</v>
      </c>
      <c r="BY1010" s="34">
        <v>3.6</v>
      </c>
      <c r="BZ1010" s="34" t="s">
        <v>914</v>
      </c>
      <c r="CA1010" s="34">
        <v>18</v>
      </c>
      <c r="CB1010" s="34" t="s">
        <v>84</v>
      </c>
      <c r="CC1010" s="34">
        <v>6.5</v>
      </c>
      <c r="CD1010" s="34">
        <v>146</v>
      </c>
      <c r="CE1010" s="34" t="s">
        <v>121</v>
      </c>
      <c r="CF1010" s="34">
        <v>17.899999999999999</v>
      </c>
      <c r="CG1010" s="34">
        <v>324</v>
      </c>
      <c r="CH1010" s="34">
        <v>61</v>
      </c>
      <c r="CI1010" s="34">
        <v>49</v>
      </c>
      <c r="CJ1010" s="34">
        <v>110</v>
      </c>
      <c r="CM1010" s="34">
        <v>7.3</v>
      </c>
      <c r="CN1010" s="34" t="s">
        <v>121</v>
      </c>
      <c r="CP1010" s="34">
        <v>0.9</v>
      </c>
      <c r="CU1010" s="34">
        <v>2</v>
      </c>
      <c r="CW1010" s="34">
        <f t="shared" si="77"/>
        <v>169.20000000000002</v>
      </c>
      <c r="CX1010" s="34">
        <v>2.7300000000000001E-2</v>
      </c>
      <c r="CY1010" s="34">
        <v>3.7</v>
      </c>
      <c r="CZ1010" s="34">
        <v>5.0999999999999996</v>
      </c>
      <c r="DA1010" s="34">
        <v>0.6</v>
      </c>
      <c r="DB1010" s="34">
        <v>4.57</v>
      </c>
      <c r="DC1010" s="34">
        <v>0.21</v>
      </c>
      <c r="DD1010" s="34">
        <v>0.1</v>
      </c>
      <c r="DE1010" s="34">
        <v>0.25</v>
      </c>
      <c r="DG1010" s="34">
        <v>0.51</v>
      </c>
    </row>
    <row r="1011" spans="1:111" x14ac:dyDescent="0.3">
      <c r="A1011" s="22">
        <v>5</v>
      </c>
      <c r="B1011" s="22" t="s">
        <v>904</v>
      </c>
      <c r="C1011" s="22" t="s">
        <v>2887</v>
      </c>
      <c r="D1011" s="22" t="s">
        <v>1540</v>
      </c>
      <c r="G1011" s="22" t="s">
        <v>1540</v>
      </c>
      <c r="H1011" s="22">
        <v>36.592233700000001</v>
      </c>
      <c r="I1011" s="22">
        <v>-104.3236079</v>
      </c>
      <c r="J1011" s="22" t="s">
        <v>873</v>
      </c>
      <c r="K1011" s="22" t="s">
        <v>882</v>
      </c>
      <c r="L1011" s="22" t="s">
        <v>878</v>
      </c>
      <c r="M1011" s="22" t="s">
        <v>910</v>
      </c>
      <c r="N1011" s="70" t="s">
        <v>3393</v>
      </c>
      <c r="O1011" s="70" t="s">
        <v>3394</v>
      </c>
      <c r="Q1011" s="22" t="s">
        <v>906</v>
      </c>
      <c r="W1011" s="34">
        <v>47.86</v>
      </c>
      <c r="X1011" s="34">
        <v>0.98</v>
      </c>
      <c r="Y1011" s="34">
        <v>14.37</v>
      </c>
      <c r="Z1011" s="34">
        <v>8.51</v>
      </c>
      <c r="AA1011" s="34">
        <v>0.2</v>
      </c>
      <c r="AB1011" s="34">
        <v>2.69</v>
      </c>
      <c r="AC1011" s="34">
        <v>8.1199999999999992</v>
      </c>
      <c r="AD1011" s="34">
        <v>5.05</v>
      </c>
      <c r="AE1011" s="34">
        <v>1.79</v>
      </c>
      <c r="AF1011" s="34">
        <v>0.77</v>
      </c>
      <c r="AG1011" s="34">
        <v>9.43</v>
      </c>
      <c r="AH1011" s="34">
        <v>0.08</v>
      </c>
      <c r="AI1011" s="34">
        <v>0.02</v>
      </c>
      <c r="AO1011" s="34">
        <f t="shared" si="76"/>
        <v>99.87</v>
      </c>
      <c r="AU1011" s="34" t="s">
        <v>1703</v>
      </c>
      <c r="AV1011" s="34">
        <v>0.6</v>
      </c>
      <c r="AW1011" s="34">
        <v>2.2000000000000002</v>
      </c>
      <c r="AX1011" s="34" t="s">
        <v>123</v>
      </c>
      <c r="AY1011" s="34">
        <v>703</v>
      </c>
      <c r="AZ1011" s="34" t="s">
        <v>911</v>
      </c>
      <c r="BA1011" s="34" t="s">
        <v>83</v>
      </c>
      <c r="BB1011" s="34" t="s">
        <v>82</v>
      </c>
      <c r="BC1011" s="34" t="s">
        <v>121</v>
      </c>
      <c r="BD1011" s="34">
        <v>18</v>
      </c>
      <c r="BE1011" s="34">
        <v>67</v>
      </c>
      <c r="BF1011" s="34">
        <v>2.2000000000000002</v>
      </c>
      <c r="BG1011" s="34">
        <v>49</v>
      </c>
      <c r="BH1011" s="34">
        <v>21</v>
      </c>
      <c r="BJ1011" s="34">
        <v>6</v>
      </c>
      <c r="BK1011" s="34">
        <v>10</v>
      </c>
      <c r="BM1011" s="34">
        <v>19</v>
      </c>
      <c r="BN1011" s="34" t="s">
        <v>121</v>
      </c>
      <c r="BO1011" s="34">
        <v>23</v>
      </c>
      <c r="BP1011" s="34">
        <v>30</v>
      </c>
      <c r="BQ1011" s="34">
        <v>25</v>
      </c>
      <c r="BR1011" s="34">
        <v>31</v>
      </c>
      <c r="BT1011" s="34">
        <v>0.3</v>
      </c>
      <c r="BU1011" s="34">
        <v>14</v>
      </c>
      <c r="BV1011" s="34" t="s">
        <v>83</v>
      </c>
      <c r="BW1011" s="34" t="s">
        <v>915</v>
      </c>
      <c r="BX1011" s="34">
        <v>756</v>
      </c>
      <c r="BY1011" s="34">
        <v>2.6</v>
      </c>
      <c r="BZ1011" s="34" t="s">
        <v>124</v>
      </c>
      <c r="CA1011" s="34">
        <v>15</v>
      </c>
      <c r="CB1011" s="34" t="s">
        <v>913</v>
      </c>
      <c r="CC1011" s="34">
        <v>4.7</v>
      </c>
      <c r="CD1011" s="34">
        <v>136</v>
      </c>
      <c r="CE1011" s="34" t="s">
        <v>121</v>
      </c>
      <c r="CF1011" s="34">
        <v>28.4</v>
      </c>
      <c r="CG1011" s="34">
        <v>143</v>
      </c>
      <c r="CH1011" s="34">
        <v>104</v>
      </c>
      <c r="CI1011" s="34">
        <v>72</v>
      </c>
      <c r="CJ1011" s="34">
        <v>120</v>
      </c>
      <c r="CM1011" s="34">
        <v>11</v>
      </c>
      <c r="CN1011" s="34">
        <v>3</v>
      </c>
      <c r="CP1011" s="34">
        <v>1.1000000000000001</v>
      </c>
      <c r="CU1011" s="34">
        <v>3</v>
      </c>
      <c r="CW1011" s="34">
        <f t="shared" si="77"/>
        <v>210.1</v>
      </c>
      <c r="CX1011" s="34">
        <v>0.13320000000000001</v>
      </c>
      <c r="CY1011" s="34">
        <v>6</v>
      </c>
      <c r="CZ1011" s="34">
        <v>5.41</v>
      </c>
      <c r="DA1011" s="34">
        <v>4.7300000000000004</v>
      </c>
      <c r="DB1011" s="34">
        <v>3.57</v>
      </c>
      <c r="DC1011" s="34">
        <v>0.96</v>
      </c>
      <c r="DD1011" s="34">
        <v>1.1200000000000001</v>
      </c>
      <c r="DE1011" s="34">
        <v>0.3</v>
      </c>
      <c r="DG1011" s="34">
        <v>0.54</v>
      </c>
    </row>
    <row r="1012" spans="1:111" x14ac:dyDescent="0.3">
      <c r="A1012" s="22">
        <v>6</v>
      </c>
      <c r="B1012" s="22" t="s">
        <v>904</v>
      </c>
      <c r="C1012" s="22" t="s">
        <v>2887</v>
      </c>
      <c r="D1012" s="22" t="s">
        <v>1540</v>
      </c>
      <c r="G1012" s="22" t="s">
        <v>1540</v>
      </c>
      <c r="H1012" s="22">
        <v>36.585013199999999</v>
      </c>
      <c r="I1012" s="22">
        <v>-104.2587855</v>
      </c>
      <c r="J1012" s="22" t="s">
        <v>873</v>
      </c>
      <c r="K1012" s="22" t="s">
        <v>882</v>
      </c>
      <c r="L1012" s="22" t="s">
        <v>878</v>
      </c>
      <c r="M1012" s="22" t="s">
        <v>2375</v>
      </c>
      <c r="N1012" s="70" t="s">
        <v>3393</v>
      </c>
      <c r="O1012" s="70" t="s">
        <v>3394</v>
      </c>
      <c r="Q1012" s="22" t="s">
        <v>906</v>
      </c>
      <c r="AH1012" s="34">
        <v>5.7000000000000002E-2</v>
      </c>
      <c r="AO1012" s="34">
        <f t="shared" si="76"/>
        <v>5.7000000000000002E-2</v>
      </c>
      <c r="AU1012" s="34" t="s">
        <v>1703</v>
      </c>
      <c r="AV1012" s="34" t="s">
        <v>82</v>
      </c>
      <c r="AW1012" s="34">
        <v>11</v>
      </c>
      <c r="AX1012" s="34">
        <v>8</v>
      </c>
      <c r="AY1012" s="34">
        <v>828</v>
      </c>
      <c r="AZ1012" s="34" t="s">
        <v>82</v>
      </c>
      <c r="BA1012" s="34" t="s">
        <v>123</v>
      </c>
      <c r="BB1012" s="34">
        <v>0.6</v>
      </c>
      <c r="BC1012" s="34" t="s">
        <v>121</v>
      </c>
      <c r="BD1012" s="34">
        <v>11</v>
      </c>
      <c r="BE1012" s="34">
        <v>94</v>
      </c>
      <c r="BF1012" s="34">
        <v>2.2000000000000002</v>
      </c>
      <c r="BG1012" s="34">
        <v>21</v>
      </c>
      <c r="BH1012" s="34" t="s">
        <v>123</v>
      </c>
      <c r="BJ1012" s="34">
        <v>4</v>
      </c>
      <c r="BK1012" s="34">
        <v>15</v>
      </c>
      <c r="BM1012" s="34">
        <v>32</v>
      </c>
      <c r="BN1012" s="34">
        <v>1</v>
      </c>
      <c r="BO1012" s="34">
        <v>28</v>
      </c>
      <c r="BP1012" s="34">
        <v>38</v>
      </c>
      <c r="BQ1012" s="34">
        <v>34</v>
      </c>
      <c r="BR1012" s="34">
        <v>130</v>
      </c>
      <c r="BT1012" s="34">
        <v>1</v>
      </c>
      <c r="BU1012" s="34">
        <v>9.1999999999999993</v>
      </c>
      <c r="BV1012" s="34" t="s">
        <v>83</v>
      </c>
      <c r="BW1012" s="34" t="s">
        <v>913</v>
      </c>
      <c r="BX1012" s="34">
        <v>804</v>
      </c>
      <c r="BY1012" s="34">
        <v>1.9</v>
      </c>
      <c r="BZ1012" s="34" t="s">
        <v>124</v>
      </c>
      <c r="CA1012" s="34">
        <v>15</v>
      </c>
      <c r="CB1012" s="34" t="s">
        <v>84</v>
      </c>
      <c r="CC1012" s="34">
        <v>5.0999999999999996</v>
      </c>
      <c r="CD1012" s="34">
        <v>125</v>
      </c>
      <c r="CE1012" s="34" t="s">
        <v>121</v>
      </c>
      <c r="CF1012" s="34">
        <v>17.8</v>
      </c>
      <c r="CG1012" s="34">
        <v>67</v>
      </c>
      <c r="CH1012" s="34">
        <v>47</v>
      </c>
      <c r="CI1012" s="34">
        <v>36</v>
      </c>
      <c r="CJ1012" s="34">
        <v>88</v>
      </c>
      <c r="CM1012" s="34">
        <v>6</v>
      </c>
      <c r="CN1012" s="34">
        <v>1</v>
      </c>
      <c r="CP1012" s="34">
        <v>1.1000000000000001</v>
      </c>
      <c r="CU1012" s="34" t="s">
        <v>369</v>
      </c>
      <c r="CW1012" s="34">
        <f t="shared" si="77"/>
        <v>132.1</v>
      </c>
      <c r="CX1012" s="34">
        <v>6.9699999999999998E-2</v>
      </c>
      <c r="CY1012" s="34">
        <v>2.9</v>
      </c>
      <c r="CZ1012" s="34">
        <v>5.57</v>
      </c>
      <c r="DA1012" s="34">
        <v>7.58</v>
      </c>
      <c r="DB1012" s="34">
        <v>1.7</v>
      </c>
      <c r="DC1012" s="34">
        <v>0.83</v>
      </c>
      <c r="DD1012" s="34">
        <v>1.23</v>
      </c>
      <c r="DE1012" s="34">
        <v>0.15</v>
      </c>
      <c r="DG1012" s="34">
        <v>0.3</v>
      </c>
    </row>
    <row r="1013" spans="1:111" x14ac:dyDescent="0.3">
      <c r="A1013" s="22">
        <v>7</v>
      </c>
      <c r="B1013" s="22" t="s">
        <v>904</v>
      </c>
      <c r="C1013" s="22" t="s">
        <v>2887</v>
      </c>
      <c r="D1013" s="22" t="s">
        <v>1540</v>
      </c>
      <c r="G1013" s="22" t="s">
        <v>1540</v>
      </c>
      <c r="H1013" s="22">
        <v>36.584619000000004</v>
      </c>
      <c r="I1013" s="22">
        <v>-104.255106</v>
      </c>
      <c r="J1013" s="22" t="s">
        <v>873</v>
      </c>
      <c r="K1013" s="22" t="s">
        <v>882</v>
      </c>
      <c r="L1013" s="22" t="s">
        <v>878</v>
      </c>
      <c r="M1013" s="22" t="s">
        <v>908</v>
      </c>
      <c r="N1013" s="70" t="s">
        <v>3393</v>
      </c>
      <c r="O1013" s="70" t="s">
        <v>3394</v>
      </c>
      <c r="Q1013" s="22" t="s">
        <v>906</v>
      </c>
      <c r="W1013" s="34">
        <v>60.54</v>
      </c>
      <c r="X1013" s="34">
        <v>0.7</v>
      </c>
      <c r="Y1013" s="34">
        <v>17.059999999999999</v>
      </c>
      <c r="Z1013" s="34">
        <v>5.73</v>
      </c>
      <c r="AA1013" s="34">
        <v>0.13</v>
      </c>
      <c r="AB1013" s="34">
        <v>1.1000000000000001</v>
      </c>
      <c r="AC1013" s="34">
        <v>3.32</v>
      </c>
      <c r="AD1013" s="34">
        <v>5.0199999999999996</v>
      </c>
      <c r="AE1013" s="34">
        <v>4.1500000000000004</v>
      </c>
      <c r="AF1013" s="34">
        <v>0.34</v>
      </c>
      <c r="AG1013" s="34">
        <v>1.21</v>
      </c>
      <c r="AH1013" s="34">
        <v>6.2E-2</v>
      </c>
      <c r="AI1013" s="34">
        <v>0.03</v>
      </c>
      <c r="AO1013" s="34">
        <f t="shared" si="76"/>
        <v>99.391999999999982</v>
      </c>
      <c r="AU1013" s="34">
        <v>5.0000000000000001E-3</v>
      </c>
      <c r="AV1013" s="34">
        <v>0.2</v>
      </c>
      <c r="AW1013" s="34">
        <v>1.2</v>
      </c>
      <c r="AX1013" s="34">
        <v>7</v>
      </c>
      <c r="AY1013" s="34">
        <v>1315</v>
      </c>
      <c r="AZ1013" s="34" t="s">
        <v>82</v>
      </c>
      <c r="BA1013" s="34" t="s">
        <v>123</v>
      </c>
      <c r="BB1013" s="34">
        <v>1</v>
      </c>
      <c r="BC1013" s="34">
        <v>3</v>
      </c>
      <c r="BD1013" s="34">
        <v>11</v>
      </c>
      <c r="BE1013" s="34">
        <v>158</v>
      </c>
      <c r="BF1013" s="34">
        <v>1.4</v>
      </c>
      <c r="BG1013" s="34">
        <v>37</v>
      </c>
      <c r="BH1013" s="34">
        <v>19</v>
      </c>
      <c r="BJ1013" s="34">
        <v>8</v>
      </c>
      <c r="BK1013" s="34">
        <v>25</v>
      </c>
      <c r="BM1013" s="34">
        <v>8</v>
      </c>
      <c r="BN1013" s="34" t="s">
        <v>121</v>
      </c>
      <c r="BO1013" s="34">
        <v>54</v>
      </c>
      <c r="BP1013" s="34">
        <v>15</v>
      </c>
      <c r="BQ1013" s="34">
        <v>54</v>
      </c>
      <c r="BR1013" s="34">
        <v>130</v>
      </c>
      <c r="BT1013" s="34">
        <v>0.2</v>
      </c>
      <c r="BU1013" s="34">
        <v>6.4</v>
      </c>
      <c r="BV1013" s="34">
        <v>20</v>
      </c>
      <c r="BW1013" s="34" t="s">
        <v>913</v>
      </c>
      <c r="BX1013" s="34">
        <v>1199</v>
      </c>
      <c r="BY1013" s="34">
        <v>3.3</v>
      </c>
      <c r="BZ1013" s="34" t="s">
        <v>914</v>
      </c>
      <c r="CA1013" s="34">
        <v>25</v>
      </c>
      <c r="CB1013" s="34" t="s">
        <v>84</v>
      </c>
      <c r="CC1013" s="34">
        <v>5</v>
      </c>
      <c r="CD1013" s="34">
        <v>93</v>
      </c>
      <c r="CE1013" s="34" t="s">
        <v>121</v>
      </c>
      <c r="CF1013" s="34">
        <v>23.6</v>
      </c>
      <c r="CG1013" s="34">
        <v>76</v>
      </c>
      <c r="CH1013" s="34">
        <v>91</v>
      </c>
      <c r="CI1013" s="34">
        <v>73</v>
      </c>
      <c r="CJ1013" s="34">
        <v>150</v>
      </c>
      <c r="CM1013" s="34">
        <v>10.9</v>
      </c>
      <c r="CN1013" s="34">
        <v>1</v>
      </c>
      <c r="CP1013" s="34">
        <v>1.6</v>
      </c>
      <c r="CU1013" s="34">
        <v>3</v>
      </c>
      <c r="CW1013" s="34">
        <f t="shared" si="77"/>
        <v>239.5</v>
      </c>
      <c r="CX1013" s="34">
        <v>8.9800000000000005E-2</v>
      </c>
      <c r="CY1013" s="34">
        <v>3.8</v>
      </c>
      <c r="CZ1013" s="34">
        <v>6.02</v>
      </c>
      <c r="DA1013" s="34">
        <v>2.48</v>
      </c>
      <c r="DB1013" s="34">
        <v>3.76</v>
      </c>
      <c r="DC1013" s="34">
        <v>0.86</v>
      </c>
      <c r="DD1013" s="34">
        <v>0.64</v>
      </c>
      <c r="DE1013" s="34">
        <v>0.21</v>
      </c>
      <c r="DG1013" s="34">
        <v>0.34</v>
      </c>
    </row>
    <row r="1014" spans="1:111" x14ac:dyDescent="0.3">
      <c r="A1014" s="22">
        <v>24</v>
      </c>
      <c r="B1014" s="22" t="s">
        <v>904</v>
      </c>
      <c r="C1014" s="22" t="s">
        <v>2887</v>
      </c>
      <c r="D1014" s="22" t="s">
        <v>1540</v>
      </c>
      <c r="G1014" s="22" t="s">
        <v>1540</v>
      </c>
      <c r="H1014" s="22">
        <v>36.603588799999997</v>
      </c>
      <c r="I1014" s="22">
        <v>-104.2355726</v>
      </c>
      <c r="J1014" s="22" t="s">
        <v>873</v>
      </c>
      <c r="K1014" s="22" t="s">
        <v>882</v>
      </c>
      <c r="L1014" s="22" t="s">
        <v>878</v>
      </c>
      <c r="M1014" s="22" t="s">
        <v>910</v>
      </c>
      <c r="N1014" s="70" t="s">
        <v>3393</v>
      </c>
      <c r="O1014" s="70" t="s">
        <v>3394</v>
      </c>
      <c r="Q1014" s="22" t="s">
        <v>906</v>
      </c>
      <c r="W1014" s="34">
        <v>46.4</v>
      </c>
      <c r="X1014" s="34">
        <v>0.97</v>
      </c>
      <c r="Y1014" s="34">
        <v>13.36</v>
      </c>
      <c r="Z1014" s="34">
        <v>8.66</v>
      </c>
      <c r="AA1014" s="34">
        <v>0.18</v>
      </c>
      <c r="AB1014" s="34">
        <v>3.8</v>
      </c>
      <c r="AC1014" s="34">
        <v>9.84</v>
      </c>
      <c r="AD1014" s="34">
        <v>3.03</v>
      </c>
      <c r="AE1014" s="34">
        <v>2.98</v>
      </c>
      <c r="AF1014" s="34">
        <v>0.65</v>
      </c>
      <c r="AG1014" s="34">
        <v>9.0500000000000007</v>
      </c>
      <c r="AH1014" s="34">
        <v>8.5000000000000006E-2</v>
      </c>
      <c r="AI1014" s="34">
        <v>0.05</v>
      </c>
      <c r="AO1014" s="34">
        <f t="shared" si="76"/>
        <v>99.055000000000007</v>
      </c>
      <c r="AU1014" s="34">
        <v>4.0000000000000001E-3</v>
      </c>
      <c r="AV1014" s="34" t="s">
        <v>82</v>
      </c>
      <c r="AW1014" s="34">
        <v>4.5999999999999996</v>
      </c>
      <c r="AX1014" s="34" t="s">
        <v>123</v>
      </c>
      <c r="AY1014" s="34">
        <v>751</v>
      </c>
      <c r="AZ1014" s="34" t="s">
        <v>911</v>
      </c>
      <c r="BA1014" s="34" t="s">
        <v>83</v>
      </c>
      <c r="BB1014" s="34" t="s">
        <v>82</v>
      </c>
      <c r="BC1014" s="34">
        <v>1</v>
      </c>
      <c r="BD1014" s="34">
        <v>23</v>
      </c>
      <c r="BE1014" s="34">
        <v>126</v>
      </c>
      <c r="BF1014" s="34">
        <v>2.7</v>
      </c>
      <c r="BG1014" s="34">
        <v>56</v>
      </c>
      <c r="BH1014" s="34">
        <v>17</v>
      </c>
      <c r="BJ1014" s="34">
        <v>4</v>
      </c>
      <c r="BK1014" s="34">
        <v>15</v>
      </c>
      <c r="BM1014" s="34">
        <v>20</v>
      </c>
      <c r="BN1014" s="34" t="s">
        <v>121</v>
      </c>
      <c r="BO1014" s="34">
        <v>11</v>
      </c>
      <c r="BP1014" s="34">
        <v>34</v>
      </c>
      <c r="BQ1014" s="34">
        <v>26</v>
      </c>
      <c r="BR1014" s="34">
        <v>64</v>
      </c>
      <c r="BT1014" s="34">
        <v>0.2</v>
      </c>
      <c r="BU1014" s="34">
        <v>20.8</v>
      </c>
      <c r="BV1014" s="34" t="s">
        <v>83</v>
      </c>
      <c r="BW1014" s="34" t="s">
        <v>915</v>
      </c>
      <c r="BX1014" s="34">
        <v>907</v>
      </c>
      <c r="BY1014" s="34">
        <v>2</v>
      </c>
      <c r="BZ1014" s="34" t="s">
        <v>124</v>
      </c>
      <c r="CA1014" s="34">
        <v>13</v>
      </c>
      <c r="CB1014" s="34" t="s">
        <v>913</v>
      </c>
      <c r="CC1014" s="34">
        <v>4.2</v>
      </c>
      <c r="CD1014" s="34">
        <v>171</v>
      </c>
      <c r="CE1014" s="34" t="s">
        <v>121</v>
      </c>
      <c r="CF1014" s="34">
        <v>30.8</v>
      </c>
      <c r="CG1014" s="34">
        <v>76</v>
      </c>
      <c r="CH1014" s="34">
        <v>83</v>
      </c>
      <c r="CI1014" s="34">
        <v>56</v>
      </c>
      <c r="CJ1014" s="34">
        <v>93</v>
      </c>
      <c r="CM1014" s="34">
        <v>10</v>
      </c>
      <c r="CN1014" s="34" t="s">
        <v>121</v>
      </c>
      <c r="CP1014" s="34">
        <v>1.5</v>
      </c>
      <c r="CU1014" s="34">
        <v>3</v>
      </c>
      <c r="CW1014" s="34">
        <f t="shared" si="77"/>
        <v>163.5</v>
      </c>
      <c r="CX1014" s="34">
        <v>0.13400000000000001</v>
      </c>
      <c r="CY1014" s="34">
        <v>6.1</v>
      </c>
      <c r="CZ1014" s="34">
        <v>6.15</v>
      </c>
      <c r="DA1014" s="34">
        <v>6.37</v>
      </c>
      <c r="DB1014" s="34">
        <v>2.46</v>
      </c>
      <c r="DC1014" s="34">
        <v>1.97</v>
      </c>
      <c r="DD1014" s="34">
        <v>1.9</v>
      </c>
      <c r="DE1014" s="34">
        <v>0.2</v>
      </c>
      <c r="DG1014" s="34">
        <v>0.74</v>
      </c>
    </row>
    <row r="1015" spans="1:111" x14ac:dyDescent="0.3">
      <c r="A1015" s="22">
        <v>25</v>
      </c>
      <c r="B1015" s="22" t="s">
        <v>904</v>
      </c>
      <c r="C1015" s="22" t="s">
        <v>2887</v>
      </c>
      <c r="D1015" s="22" t="s">
        <v>1540</v>
      </c>
      <c r="G1015" s="22" t="s">
        <v>1540</v>
      </c>
      <c r="H1015" s="22">
        <v>36.605634799999997</v>
      </c>
      <c r="I1015" s="22">
        <v>-104.2395617</v>
      </c>
      <c r="J1015" s="22" t="s">
        <v>873</v>
      </c>
      <c r="K1015" s="22" t="s">
        <v>882</v>
      </c>
      <c r="L1015" s="22" t="s">
        <v>878</v>
      </c>
      <c r="M1015" s="22" t="s">
        <v>910</v>
      </c>
      <c r="N1015" s="70" t="s">
        <v>3393</v>
      </c>
      <c r="O1015" s="70" t="s">
        <v>3394</v>
      </c>
      <c r="Q1015" s="22" t="s">
        <v>906</v>
      </c>
      <c r="W1015" s="34">
        <v>35.97</v>
      </c>
      <c r="X1015" s="34">
        <v>1.46</v>
      </c>
      <c r="Y1015" s="34">
        <v>8.7200000000000006</v>
      </c>
      <c r="Z1015" s="34">
        <v>10.8</v>
      </c>
      <c r="AA1015" s="34">
        <v>0.19</v>
      </c>
      <c r="AB1015" s="34">
        <v>15.26</v>
      </c>
      <c r="AC1015" s="34">
        <v>14.07</v>
      </c>
      <c r="AD1015" s="34">
        <v>0.71</v>
      </c>
      <c r="AE1015" s="34">
        <v>1.87</v>
      </c>
      <c r="AF1015" s="34">
        <v>1.1599999999999999</v>
      </c>
      <c r="AG1015" s="34">
        <v>9.9600000000000009</v>
      </c>
      <c r="AH1015" s="34">
        <v>7.1999999999999995E-2</v>
      </c>
      <c r="AI1015" s="34">
        <v>0.15</v>
      </c>
      <c r="AO1015" s="34">
        <f t="shared" si="76"/>
        <v>100.392</v>
      </c>
      <c r="AU1015" s="34" t="s">
        <v>1703</v>
      </c>
      <c r="AV1015" s="34" t="s">
        <v>82</v>
      </c>
      <c r="AW1015" s="34">
        <v>2.6</v>
      </c>
      <c r="AX1015" s="34" t="s">
        <v>123</v>
      </c>
      <c r="AY1015" s="34">
        <v>1508</v>
      </c>
      <c r="AZ1015" s="34" t="s">
        <v>911</v>
      </c>
      <c r="BA1015" s="34" t="s">
        <v>83</v>
      </c>
      <c r="BB1015" s="34" t="s">
        <v>82</v>
      </c>
      <c r="BC1015" s="34" t="s">
        <v>121</v>
      </c>
      <c r="BD1015" s="34">
        <v>44</v>
      </c>
      <c r="BE1015" s="34">
        <v>561</v>
      </c>
      <c r="BF1015" s="34">
        <v>5.7</v>
      </c>
      <c r="BG1015" s="34">
        <v>57</v>
      </c>
      <c r="BH1015" s="34">
        <v>11</v>
      </c>
      <c r="BJ1015" s="34">
        <v>4</v>
      </c>
      <c r="BK1015" s="34">
        <v>30</v>
      </c>
      <c r="BM1015" s="34">
        <v>35</v>
      </c>
      <c r="BN1015" s="34" t="s">
        <v>121</v>
      </c>
      <c r="BO1015" s="34">
        <v>1</v>
      </c>
      <c r="BP1015" s="34">
        <v>316</v>
      </c>
      <c r="BQ1015" s="34">
        <v>18</v>
      </c>
      <c r="BR1015" s="34">
        <v>49</v>
      </c>
      <c r="BT1015" s="34">
        <v>0.2</v>
      </c>
      <c r="BU1015" s="34">
        <v>27</v>
      </c>
      <c r="BV1015" s="34" t="s">
        <v>83</v>
      </c>
      <c r="BW1015" s="34">
        <v>58</v>
      </c>
      <c r="BX1015" s="34">
        <v>1184</v>
      </c>
      <c r="BY1015" s="34">
        <v>4.3</v>
      </c>
      <c r="BZ1015" s="34" t="s">
        <v>124</v>
      </c>
      <c r="CA1015" s="34">
        <v>20.2</v>
      </c>
      <c r="CB1015" s="34" t="s">
        <v>913</v>
      </c>
      <c r="CC1015" s="34">
        <v>4.4000000000000004</v>
      </c>
      <c r="CD1015" s="34">
        <v>175</v>
      </c>
      <c r="CE1015" s="34" t="s">
        <v>121</v>
      </c>
      <c r="CF1015" s="34">
        <v>27.5</v>
      </c>
      <c r="CG1015" s="34">
        <v>18</v>
      </c>
      <c r="CH1015" s="34">
        <v>74</v>
      </c>
      <c r="CI1015" s="34">
        <v>93</v>
      </c>
      <c r="CJ1015" s="34">
        <v>150</v>
      </c>
      <c r="CM1015" s="34">
        <v>12</v>
      </c>
      <c r="CN1015" s="34">
        <v>3</v>
      </c>
      <c r="CP1015" s="34">
        <v>1.3</v>
      </c>
      <c r="CU1015" s="34">
        <v>3</v>
      </c>
      <c r="CW1015" s="34">
        <f t="shared" si="77"/>
        <v>262.3</v>
      </c>
      <c r="CX1015" s="34">
        <v>0.13170000000000001</v>
      </c>
      <c r="CY1015" s="34">
        <v>7.9</v>
      </c>
      <c r="CZ1015" s="34">
        <v>3.91</v>
      </c>
      <c r="DA1015" s="34">
        <v>8.7899999999999991</v>
      </c>
      <c r="DB1015" s="34">
        <v>0.71</v>
      </c>
      <c r="DC1015" s="34">
        <v>1.29</v>
      </c>
      <c r="DD1015" s="34">
        <v>6.76</v>
      </c>
      <c r="DE1015" s="34">
        <v>0.3</v>
      </c>
      <c r="DG1015" s="34">
        <v>0.56999999999999995</v>
      </c>
    </row>
    <row r="1016" spans="1:111" x14ac:dyDescent="0.3">
      <c r="A1016" s="22">
        <v>26</v>
      </c>
      <c r="B1016" s="22" t="s">
        <v>904</v>
      </c>
      <c r="C1016" s="22" t="s">
        <v>2887</v>
      </c>
      <c r="D1016" s="22" t="s">
        <v>1540</v>
      </c>
      <c r="G1016" s="22" t="s">
        <v>1540</v>
      </c>
      <c r="H1016" s="22">
        <v>36.607424700000003</v>
      </c>
      <c r="I1016" s="22">
        <v>-104.2351171</v>
      </c>
      <c r="J1016" s="22" t="s">
        <v>873</v>
      </c>
      <c r="K1016" s="22" t="s">
        <v>882</v>
      </c>
      <c r="L1016" s="22" t="s">
        <v>878</v>
      </c>
      <c r="M1016" s="22" t="s">
        <v>2376</v>
      </c>
      <c r="N1016" s="70" t="s">
        <v>3393</v>
      </c>
      <c r="O1016" s="70" t="s">
        <v>3394</v>
      </c>
      <c r="AH1016" s="34">
        <v>0.105</v>
      </c>
      <c r="AO1016" s="34">
        <f t="shared" si="76"/>
        <v>0.105</v>
      </c>
      <c r="AU1016" s="34" t="s">
        <v>1703</v>
      </c>
      <c r="AV1016" s="34">
        <v>0.2</v>
      </c>
      <c r="AW1016" s="34">
        <v>2.4</v>
      </c>
      <c r="AX1016" s="34">
        <v>11</v>
      </c>
      <c r="AY1016" s="34">
        <v>630</v>
      </c>
      <c r="AZ1016" s="34" t="s">
        <v>82</v>
      </c>
      <c r="BA1016" s="34" t="s">
        <v>123</v>
      </c>
      <c r="BB1016" s="34">
        <v>2.5</v>
      </c>
      <c r="BC1016" s="34" t="s">
        <v>121</v>
      </c>
      <c r="BD1016" s="34">
        <v>6</v>
      </c>
      <c r="BE1016" s="34">
        <v>60</v>
      </c>
      <c r="BF1016" s="34">
        <v>6</v>
      </c>
      <c r="BG1016" s="34">
        <v>24</v>
      </c>
      <c r="BH1016" s="34" t="s">
        <v>123</v>
      </c>
      <c r="BJ1016" s="34">
        <v>4</v>
      </c>
      <c r="BK1016" s="34">
        <v>20</v>
      </c>
      <c r="BM1016" s="34">
        <v>56</v>
      </c>
      <c r="BN1016" s="34">
        <v>6</v>
      </c>
      <c r="BO1016" s="34">
        <v>25</v>
      </c>
      <c r="BP1016" s="34">
        <v>35</v>
      </c>
      <c r="BQ1016" s="34">
        <v>41</v>
      </c>
      <c r="BR1016" s="34">
        <v>92</v>
      </c>
      <c r="BT1016" s="34">
        <v>1</v>
      </c>
      <c r="BU1016" s="34">
        <v>7.1</v>
      </c>
      <c r="BV1016" s="34" t="s">
        <v>83</v>
      </c>
      <c r="BW1016" s="34" t="s">
        <v>913</v>
      </c>
      <c r="BX1016" s="34">
        <v>352</v>
      </c>
      <c r="BY1016" s="34">
        <v>1.3</v>
      </c>
      <c r="BZ1016" s="34" t="s">
        <v>914</v>
      </c>
      <c r="CA1016" s="34">
        <v>15</v>
      </c>
      <c r="CB1016" s="34" t="s">
        <v>84</v>
      </c>
      <c r="CC1016" s="34">
        <v>5.7</v>
      </c>
      <c r="CD1016" s="34">
        <v>120</v>
      </c>
      <c r="CE1016" s="34">
        <v>2</v>
      </c>
      <c r="CF1016" s="34">
        <v>11.7</v>
      </c>
      <c r="CG1016" s="34">
        <v>88</v>
      </c>
      <c r="CH1016" s="34">
        <v>46</v>
      </c>
      <c r="CI1016" s="34">
        <v>26</v>
      </c>
      <c r="CJ1016" s="34">
        <v>52</v>
      </c>
      <c r="CM1016" s="34">
        <v>4.8</v>
      </c>
      <c r="CN1016" s="34" t="s">
        <v>121</v>
      </c>
      <c r="CP1016" s="34">
        <v>0.7</v>
      </c>
      <c r="CU1016" s="34" t="s">
        <v>123</v>
      </c>
      <c r="CW1016" s="34">
        <f t="shared" si="77"/>
        <v>83.5</v>
      </c>
      <c r="CX1016" s="34">
        <v>4.2200000000000001E-2</v>
      </c>
      <c r="CY1016" s="34">
        <v>2.2999999999999998</v>
      </c>
      <c r="CZ1016" s="34">
        <v>4.5</v>
      </c>
      <c r="DA1016" s="34">
        <v>8.19</v>
      </c>
      <c r="DB1016" s="34">
        <v>0.82</v>
      </c>
      <c r="DC1016" s="34">
        <v>0.87</v>
      </c>
      <c r="DD1016" s="34">
        <v>0.56000000000000005</v>
      </c>
      <c r="DE1016" s="34">
        <v>0.12</v>
      </c>
      <c r="DG1016" s="34">
        <v>0.23</v>
      </c>
    </row>
    <row r="1017" spans="1:111" x14ac:dyDescent="0.3">
      <c r="A1017" s="22">
        <v>27</v>
      </c>
      <c r="B1017" s="22" t="s">
        <v>904</v>
      </c>
      <c r="C1017" s="22" t="s">
        <v>2887</v>
      </c>
      <c r="D1017" s="22" t="s">
        <v>1540</v>
      </c>
      <c r="G1017" s="22" t="s">
        <v>1540</v>
      </c>
      <c r="H1017" s="22">
        <v>36.607424700000003</v>
      </c>
      <c r="I1017" s="22">
        <v>-104.2351171</v>
      </c>
      <c r="J1017" s="22" t="s">
        <v>873</v>
      </c>
      <c r="K1017" s="22" t="s">
        <v>882</v>
      </c>
      <c r="L1017" s="22" t="s">
        <v>878</v>
      </c>
      <c r="M1017" s="22" t="s">
        <v>2377</v>
      </c>
      <c r="N1017" s="70" t="s">
        <v>3393</v>
      </c>
      <c r="O1017" s="70" t="s">
        <v>3394</v>
      </c>
      <c r="Q1017" s="22" t="s">
        <v>944</v>
      </c>
      <c r="AH1017" s="34">
        <v>7.2999999999999995E-2</v>
      </c>
      <c r="AO1017" s="34">
        <f t="shared" si="76"/>
        <v>7.2999999999999995E-2</v>
      </c>
      <c r="AU1017" s="34">
        <v>5.0000000000000001E-3</v>
      </c>
      <c r="AV1017" s="34" t="s">
        <v>124</v>
      </c>
      <c r="AW1017" s="34">
        <v>6.5</v>
      </c>
      <c r="AX1017" s="34">
        <v>26</v>
      </c>
      <c r="AY1017" s="34">
        <v>531</v>
      </c>
      <c r="AZ1017" s="34" t="s">
        <v>82</v>
      </c>
      <c r="BA1017" s="34" t="s">
        <v>123</v>
      </c>
      <c r="BB1017" s="34">
        <v>0.8</v>
      </c>
      <c r="BC1017" s="34">
        <v>1</v>
      </c>
      <c r="BD1017" s="34">
        <v>8</v>
      </c>
      <c r="BE1017" s="34">
        <v>74</v>
      </c>
      <c r="BF1017" s="34">
        <v>3.1</v>
      </c>
      <c r="BG1017" s="34">
        <v>34</v>
      </c>
      <c r="BH1017" s="34" t="s">
        <v>123</v>
      </c>
      <c r="BJ1017" s="34">
        <v>3</v>
      </c>
      <c r="BK1017" s="34">
        <v>20</v>
      </c>
      <c r="BM1017" s="34">
        <v>37</v>
      </c>
      <c r="BN1017" s="34">
        <v>6</v>
      </c>
      <c r="BO1017" s="34">
        <v>26</v>
      </c>
      <c r="BP1017" s="34">
        <v>46</v>
      </c>
      <c r="BQ1017" s="34">
        <v>41</v>
      </c>
      <c r="BR1017" s="34">
        <v>120</v>
      </c>
      <c r="BT1017" s="34">
        <v>0.6</v>
      </c>
      <c r="BU1017" s="34">
        <v>8.8000000000000007</v>
      </c>
      <c r="BV1017" s="34" t="s">
        <v>83</v>
      </c>
      <c r="BW1017" s="34" t="s">
        <v>913</v>
      </c>
      <c r="BX1017" s="34">
        <v>929</v>
      </c>
      <c r="BY1017" s="34">
        <v>1.4</v>
      </c>
      <c r="BZ1017" s="34" t="s">
        <v>914</v>
      </c>
      <c r="CA1017" s="34">
        <v>14</v>
      </c>
      <c r="CB1017" s="34" t="s">
        <v>84</v>
      </c>
      <c r="CC1017" s="34">
        <v>5.3</v>
      </c>
      <c r="CD1017" s="34">
        <v>133</v>
      </c>
      <c r="CE1017" s="34">
        <v>2</v>
      </c>
      <c r="CF1017" s="34">
        <v>9.9</v>
      </c>
      <c r="CG1017" s="34">
        <v>74</v>
      </c>
      <c r="CH1017" s="34">
        <v>100</v>
      </c>
      <c r="CI1017" s="34">
        <v>27</v>
      </c>
      <c r="CJ1017" s="34">
        <v>63</v>
      </c>
      <c r="CM1017" s="34">
        <v>4.4000000000000004</v>
      </c>
      <c r="CN1017" s="34" t="s">
        <v>121</v>
      </c>
      <c r="CP1017" s="34">
        <v>0.9</v>
      </c>
      <c r="CU1017" s="34" t="s">
        <v>123</v>
      </c>
      <c r="CW1017" s="34">
        <f t="shared" si="77"/>
        <v>95.300000000000011</v>
      </c>
      <c r="CX1017" s="34">
        <v>3.6600000000000001E-2</v>
      </c>
      <c r="CY1017" s="34">
        <v>2.1</v>
      </c>
      <c r="CZ1017" s="34">
        <v>3.89</v>
      </c>
      <c r="DA1017" s="34">
        <v>9.9700000000000006</v>
      </c>
      <c r="DB1017" s="34">
        <v>1.9</v>
      </c>
      <c r="DC1017" s="34">
        <v>1.3</v>
      </c>
      <c r="DD1017" s="34">
        <v>1.46</v>
      </c>
      <c r="DE1017" s="34">
        <v>0.13</v>
      </c>
      <c r="DG1017" s="34">
        <v>0.26</v>
      </c>
    </row>
    <row r="1018" spans="1:111" x14ac:dyDescent="0.3">
      <c r="A1018" s="22">
        <v>40</v>
      </c>
      <c r="B1018" s="22" t="s">
        <v>904</v>
      </c>
      <c r="C1018" s="22" t="s">
        <v>2887</v>
      </c>
      <c r="D1018" s="22" t="s">
        <v>1540</v>
      </c>
      <c r="G1018" s="22" t="s">
        <v>1540</v>
      </c>
      <c r="H1018" s="22">
        <v>36.613911000000002</v>
      </c>
      <c r="I1018" s="22">
        <v>-104.2383945</v>
      </c>
      <c r="J1018" s="22" t="s">
        <v>873</v>
      </c>
      <c r="K1018" s="22" t="s">
        <v>882</v>
      </c>
      <c r="L1018" s="22" t="s">
        <v>878</v>
      </c>
      <c r="M1018" s="22" t="s">
        <v>908</v>
      </c>
      <c r="N1018" s="70" t="s">
        <v>3393</v>
      </c>
      <c r="O1018" s="70" t="s">
        <v>3394</v>
      </c>
      <c r="Q1018" s="22" t="s">
        <v>906</v>
      </c>
      <c r="W1018" s="34">
        <v>61.47</v>
      </c>
      <c r="X1018" s="34">
        <v>0.52</v>
      </c>
      <c r="Y1018" s="34">
        <v>18.510000000000002</v>
      </c>
      <c r="Z1018" s="34">
        <v>4.1900000000000004</v>
      </c>
      <c r="AA1018" s="34">
        <v>0.09</v>
      </c>
      <c r="AB1018" s="34">
        <v>0.24</v>
      </c>
      <c r="AC1018" s="34">
        <v>0.82</v>
      </c>
      <c r="AD1018" s="34">
        <v>6.12</v>
      </c>
      <c r="AE1018" s="34">
        <v>4.75</v>
      </c>
      <c r="AF1018" s="34">
        <v>0.35</v>
      </c>
      <c r="AG1018" s="34">
        <v>2.33</v>
      </c>
      <c r="AH1018" s="34">
        <v>3.1E-2</v>
      </c>
      <c r="AI1018" s="34">
        <v>0.04</v>
      </c>
      <c r="AO1018" s="34">
        <f t="shared" si="76"/>
        <v>99.460999999999999</v>
      </c>
      <c r="AU1018" s="34" t="s">
        <v>1703</v>
      </c>
      <c r="AV1018" s="34" t="s">
        <v>124</v>
      </c>
      <c r="AW1018" s="34">
        <v>1.4</v>
      </c>
      <c r="AX1018" s="34">
        <v>34</v>
      </c>
      <c r="AY1018" s="34">
        <v>1498</v>
      </c>
      <c r="AZ1018" s="34" t="s">
        <v>82</v>
      </c>
      <c r="BA1018" s="34">
        <v>9</v>
      </c>
      <c r="BB1018" s="34" t="s">
        <v>82</v>
      </c>
      <c r="BC1018" s="34">
        <v>3</v>
      </c>
      <c r="BD1018" s="34">
        <v>7</v>
      </c>
      <c r="BE1018" s="34">
        <v>31</v>
      </c>
      <c r="BF1018" s="34">
        <v>1.5</v>
      </c>
      <c r="BG1018" s="34">
        <v>8</v>
      </c>
      <c r="BH1018" s="34">
        <v>17</v>
      </c>
      <c r="BJ1018" s="34">
        <v>6</v>
      </c>
      <c r="BK1018" s="34">
        <v>30</v>
      </c>
      <c r="BM1018" s="34">
        <v>4</v>
      </c>
      <c r="BN1018" s="34">
        <v>1</v>
      </c>
      <c r="BO1018" s="34">
        <v>41</v>
      </c>
      <c r="BP1018" s="34">
        <v>5</v>
      </c>
      <c r="BQ1018" s="34">
        <v>60</v>
      </c>
      <c r="BR1018" s="34">
        <v>160</v>
      </c>
      <c r="BT1018" s="34">
        <v>0.3</v>
      </c>
      <c r="BU1018" s="34">
        <v>3.9</v>
      </c>
      <c r="BV1018" s="34">
        <v>15</v>
      </c>
      <c r="BW1018" s="34" t="s">
        <v>913</v>
      </c>
      <c r="BX1018" s="34">
        <v>683</v>
      </c>
      <c r="BY1018" s="34">
        <v>2.9</v>
      </c>
      <c r="BZ1018" s="34" t="s">
        <v>914</v>
      </c>
      <c r="CA1018" s="34">
        <v>21.5</v>
      </c>
      <c r="CB1018" s="34" t="s">
        <v>84</v>
      </c>
      <c r="CC1018" s="34">
        <v>6.3</v>
      </c>
      <c r="CD1018" s="34">
        <v>66</v>
      </c>
      <c r="CE1018" s="34">
        <v>1</v>
      </c>
      <c r="CF1018" s="34">
        <v>20</v>
      </c>
      <c r="CG1018" s="34">
        <v>287</v>
      </c>
      <c r="CH1018" s="34">
        <v>78</v>
      </c>
      <c r="CI1018" s="34">
        <v>54</v>
      </c>
      <c r="CJ1018" s="34">
        <v>120</v>
      </c>
      <c r="CM1018" s="34">
        <v>7.9</v>
      </c>
      <c r="CN1018" s="34">
        <v>1</v>
      </c>
      <c r="CP1018" s="34">
        <v>1</v>
      </c>
      <c r="CU1018" s="34">
        <v>3</v>
      </c>
      <c r="CW1018" s="34">
        <f t="shared" si="77"/>
        <v>186.9</v>
      </c>
      <c r="CX1018" s="34">
        <v>5.96E-2</v>
      </c>
      <c r="CY1018" s="34">
        <v>2.7</v>
      </c>
      <c r="CZ1018" s="34">
        <v>6.6</v>
      </c>
      <c r="DA1018" s="34">
        <v>0.52</v>
      </c>
      <c r="DB1018" s="34">
        <v>4.37</v>
      </c>
      <c r="DC1018" s="34">
        <v>1.01</v>
      </c>
      <c r="DD1018" s="34">
        <v>0.17</v>
      </c>
      <c r="DE1018" s="34">
        <v>0.22</v>
      </c>
      <c r="DG1018" s="34">
        <v>0.27</v>
      </c>
    </row>
    <row r="1019" spans="1:111" x14ac:dyDescent="0.3">
      <c r="A1019" s="22">
        <v>42</v>
      </c>
      <c r="B1019" s="22" t="s">
        <v>904</v>
      </c>
      <c r="C1019" s="22" t="s">
        <v>2887</v>
      </c>
      <c r="D1019" s="22" t="s">
        <v>1540</v>
      </c>
      <c r="G1019" s="22" t="s">
        <v>1540</v>
      </c>
      <c r="H1019" s="22">
        <v>36.615862399999997</v>
      </c>
      <c r="I1019" s="22">
        <v>-104.2381247</v>
      </c>
      <c r="J1019" s="22" t="s">
        <v>873</v>
      </c>
      <c r="K1019" s="22" t="s">
        <v>882</v>
      </c>
      <c r="L1019" s="22" t="s">
        <v>878</v>
      </c>
      <c r="M1019" s="22" t="s">
        <v>3274</v>
      </c>
      <c r="N1019" s="70" t="s">
        <v>3393</v>
      </c>
      <c r="O1019" s="70" t="s">
        <v>3394</v>
      </c>
      <c r="Q1019" s="22" t="s">
        <v>944</v>
      </c>
      <c r="AH1019" s="34">
        <v>0.03</v>
      </c>
      <c r="AO1019" s="34">
        <f t="shared" si="76"/>
        <v>0.03</v>
      </c>
      <c r="AU1019" s="34" t="s">
        <v>1703</v>
      </c>
      <c r="AV1019" s="34">
        <v>0.5</v>
      </c>
      <c r="AW1019" s="34">
        <v>22</v>
      </c>
      <c r="AX1019" s="34" t="s">
        <v>123</v>
      </c>
      <c r="AY1019" s="34">
        <v>90</v>
      </c>
      <c r="AZ1019" s="34" t="s">
        <v>911</v>
      </c>
      <c r="BA1019" s="34" t="s">
        <v>83</v>
      </c>
      <c r="BB1019" s="34">
        <v>1.2</v>
      </c>
      <c r="BC1019" s="34">
        <v>1</v>
      </c>
      <c r="BD1019" s="34">
        <v>3</v>
      </c>
      <c r="BE1019" s="34">
        <v>185</v>
      </c>
      <c r="BF1019" s="34">
        <v>1.7</v>
      </c>
      <c r="BG1019" s="34">
        <v>12</v>
      </c>
      <c r="BH1019" s="34">
        <v>4</v>
      </c>
      <c r="BJ1019" s="34">
        <v>5</v>
      </c>
      <c r="BK1019" s="34">
        <v>130</v>
      </c>
      <c r="BM1019" s="34">
        <v>4</v>
      </c>
      <c r="BN1019" s="34">
        <v>5</v>
      </c>
      <c r="BO1019" s="34">
        <v>4</v>
      </c>
      <c r="BP1019" s="34">
        <v>23</v>
      </c>
      <c r="BQ1019" s="34">
        <v>50</v>
      </c>
      <c r="BR1019" s="34">
        <v>20</v>
      </c>
      <c r="BT1019" s="34">
        <v>24.5</v>
      </c>
      <c r="BU1019" s="34">
        <v>2.2999999999999998</v>
      </c>
      <c r="BV1019" s="34">
        <v>7</v>
      </c>
      <c r="BW1019" s="34" t="s">
        <v>915</v>
      </c>
      <c r="BX1019" s="34">
        <v>118</v>
      </c>
      <c r="BY1019" s="34" t="s">
        <v>82</v>
      </c>
      <c r="BZ1019" s="34" t="s">
        <v>124</v>
      </c>
      <c r="CA1019" s="34">
        <v>4</v>
      </c>
      <c r="CB1019" s="34" t="s">
        <v>913</v>
      </c>
      <c r="CC1019" s="34">
        <v>1.8</v>
      </c>
      <c r="CD1019" s="34">
        <v>13</v>
      </c>
      <c r="CE1019" s="34">
        <v>1</v>
      </c>
      <c r="CF1019" s="34">
        <v>10.3</v>
      </c>
      <c r="CG1019" s="34">
        <v>30</v>
      </c>
      <c r="CH1019" s="34">
        <v>8</v>
      </c>
      <c r="CI1019" s="34">
        <v>14</v>
      </c>
      <c r="CJ1019" s="34">
        <v>24</v>
      </c>
      <c r="CM1019" s="34">
        <v>2.1</v>
      </c>
      <c r="CN1019" s="34" t="s">
        <v>121</v>
      </c>
      <c r="CP1019" s="34" t="s">
        <v>82</v>
      </c>
      <c r="CU1019" s="34">
        <v>3</v>
      </c>
      <c r="CW1019" s="34">
        <f t="shared" si="77"/>
        <v>43.1</v>
      </c>
      <c r="CX1019" s="34">
        <v>4.5999999999999999E-3</v>
      </c>
      <c r="CY1019" s="34">
        <v>12</v>
      </c>
      <c r="CZ1019" s="34">
        <v>1.71</v>
      </c>
      <c r="DA1019" s="34">
        <v>0.05</v>
      </c>
      <c r="DB1019" s="34">
        <v>0.12</v>
      </c>
      <c r="DC1019" s="34">
        <v>0.38</v>
      </c>
      <c r="DD1019" s="34" t="s">
        <v>148</v>
      </c>
      <c r="DE1019" s="34" t="s">
        <v>2374</v>
      </c>
      <c r="DG1019" s="34">
        <v>0.09</v>
      </c>
    </row>
    <row r="1020" spans="1:111" x14ac:dyDescent="0.3">
      <c r="A1020" s="22">
        <v>47</v>
      </c>
      <c r="B1020" s="22" t="s">
        <v>904</v>
      </c>
      <c r="C1020" s="22" t="s">
        <v>2887</v>
      </c>
      <c r="D1020" s="22" t="s">
        <v>1540</v>
      </c>
      <c r="G1020" s="22" t="s">
        <v>1540</v>
      </c>
      <c r="H1020" s="22">
        <v>36.618388699999997</v>
      </c>
      <c r="I1020" s="22">
        <v>-104.2435301</v>
      </c>
      <c r="J1020" s="22" t="s">
        <v>873</v>
      </c>
      <c r="K1020" s="22" t="s">
        <v>882</v>
      </c>
      <c r="L1020" s="22" t="s">
        <v>878</v>
      </c>
      <c r="M1020" s="22" t="s">
        <v>2378</v>
      </c>
      <c r="N1020" s="70" t="s">
        <v>3393</v>
      </c>
      <c r="O1020" s="70" t="s">
        <v>3394</v>
      </c>
      <c r="Q1020" s="22" t="s">
        <v>944</v>
      </c>
      <c r="AH1020" s="34">
        <v>4.2000000000000003E-2</v>
      </c>
      <c r="AO1020" s="34">
        <f t="shared" si="76"/>
        <v>4.2000000000000003E-2</v>
      </c>
      <c r="AU1020" s="34" t="s">
        <v>1703</v>
      </c>
      <c r="AV1020" s="34">
        <v>0.2</v>
      </c>
      <c r="AW1020" s="34">
        <v>16</v>
      </c>
      <c r="AX1020" s="34">
        <v>10</v>
      </c>
      <c r="AY1020" s="34">
        <v>415</v>
      </c>
      <c r="AZ1020" s="34" t="s">
        <v>82</v>
      </c>
      <c r="BA1020" s="34">
        <v>4</v>
      </c>
      <c r="BB1020" s="34">
        <v>3.3</v>
      </c>
      <c r="BC1020" s="34" t="s">
        <v>121</v>
      </c>
      <c r="BD1020" s="34">
        <v>2</v>
      </c>
      <c r="BE1020" s="34">
        <v>521</v>
      </c>
      <c r="BF1020" s="34">
        <v>8.8000000000000007</v>
      </c>
      <c r="BG1020" s="34">
        <v>17</v>
      </c>
      <c r="BH1020" s="34">
        <v>13</v>
      </c>
      <c r="BJ1020" s="34">
        <v>8</v>
      </c>
      <c r="BK1020" s="34">
        <v>40</v>
      </c>
      <c r="BM1020" s="34">
        <v>39</v>
      </c>
      <c r="BN1020" s="34">
        <v>3</v>
      </c>
      <c r="BO1020" s="34">
        <v>20</v>
      </c>
      <c r="BP1020" s="34">
        <v>9</v>
      </c>
      <c r="BQ1020" s="34">
        <v>41</v>
      </c>
      <c r="BR1020" s="34">
        <v>66</v>
      </c>
      <c r="BT1020" s="34">
        <v>2.5</v>
      </c>
      <c r="BU1020" s="34">
        <v>6.4</v>
      </c>
      <c r="BV1020" s="34" t="s">
        <v>83</v>
      </c>
      <c r="BW1020" s="34" t="s">
        <v>913</v>
      </c>
      <c r="BX1020" s="34">
        <v>84</v>
      </c>
      <c r="BY1020" s="34">
        <v>1.9</v>
      </c>
      <c r="BZ1020" s="34" t="s">
        <v>914</v>
      </c>
      <c r="CA1020" s="34">
        <v>23.7</v>
      </c>
      <c r="CB1020" s="34" t="s">
        <v>84</v>
      </c>
      <c r="CC1020" s="34">
        <v>23</v>
      </c>
      <c r="CD1020" s="34">
        <v>46</v>
      </c>
      <c r="CE1020" s="34">
        <v>2</v>
      </c>
      <c r="CF1020" s="34">
        <v>22.2</v>
      </c>
      <c r="CG1020" s="34">
        <v>151</v>
      </c>
      <c r="CH1020" s="34">
        <v>33</v>
      </c>
      <c r="CI1020" s="34">
        <v>40</v>
      </c>
      <c r="CJ1020" s="34">
        <v>95</v>
      </c>
      <c r="CM1020" s="34">
        <v>5.0999999999999996</v>
      </c>
      <c r="CN1020" s="34" t="s">
        <v>121</v>
      </c>
      <c r="CP1020" s="34">
        <v>1.2</v>
      </c>
      <c r="CU1020" s="34">
        <v>4</v>
      </c>
      <c r="CW1020" s="34">
        <f t="shared" si="77"/>
        <v>145.29999999999998</v>
      </c>
      <c r="CX1020" s="34">
        <v>5.1000000000000004E-3</v>
      </c>
      <c r="CY1020" s="34">
        <v>1.5</v>
      </c>
      <c r="CZ1020" s="34">
        <v>4.21</v>
      </c>
      <c r="DA1020" s="34">
        <v>0.2</v>
      </c>
      <c r="DB1020" s="34">
        <v>7.0000000000000007E-2</v>
      </c>
      <c r="DC1020" s="34">
        <v>0.74</v>
      </c>
      <c r="DD1020" s="34">
        <v>0.14000000000000001</v>
      </c>
      <c r="DE1020" s="34">
        <v>0.06</v>
      </c>
      <c r="DG1020" s="34">
        <v>0.25</v>
      </c>
    </row>
    <row r="1021" spans="1:111" x14ac:dyDescent="0.3">
      <c r="A1021" s="22">
        <v>50</v>
      </c>
      <c r="B1021" s="22" t="s">
        <v>904</v>
      </c>
      <c r="C1021" s="22" t="s">
        <v>2887</v>
      </c>
      <c r="D1021" s="22" t="s">
        <v>1540</v>
      </c>
      <c r="G1021" s="22" t="s">
        <v>1540</v>
      </c>
      <c r="H1021" s="22">
        <v>36.616693900000001</v>
      </c>
      <c r="I1021" s="22">
        <v>-104.23126619999999</v>
      </c>
      <c r="J1021" s="22" t="s">
        <v>873</v>
      </c>
      <c r="K1021" s="22" t="s">
        <v>882</v>
      </c>
      <c r="L1021" s="22" t="s">
        <v>878</v>
      </c>
      <c r="M1021" s="22" t="s">
        <v>907</v>
      </c>
      <c r="N1021" s="70" t="s">
        <v>3393</v>
      </c>
      <c r="O1021" s="70" t="s">
        <v>3394</v>
      </c>
      <c r="Q1021" s="22" t="s">
        <v>906</v>
      </c>
      <c r="W1021" s="34">
        <v>54.98</v>
      </c>
      <c r="X1021" s="34">
        <v>0.24</v>
      </c>
      <c r="Y1021" s="34">
        <v>20.93</v>
      </c>
      <c r="Z1021" s="34">
        <v>2.71</v>
      </c>
      <c r="AA1021" s="34">
        <v>0.15</v>
      </c>
      <c r="AB1021" s="34">
        <v>0.01</v>
      </c>
      <c r="AC1021" s="34">
        <v>0.68</v>
      </c>
      <c r="AD1021" s="34">
        <v>9.31</v>
      </c>
      <c r="AE1021" s="34">
        <v>5</v>
      </c>
      <c r="AF1021" s="34">
        <v>0.05</v>
      </c>
      <c r="AG1021" s="34">
        <v>5.33</v>
      </c>
      <c r="AH1021" s="34">
        <v>5.8999999999999997E-2</v>
      </c>
      <c r="AI1021" s="34">
        <v>0.03</v>
      </c>
      <c r="AO1021" s="34">
        <f t="shared" si="76"/>
        <v>99.479000000000013</v>
      </c>
      <c r="AU1021" s="34" t="s">
        <v>1703</v>
      </c>
      <c r="AV1021" s="34">
        <v>0.9</v>
      </c>
      <c r="AW1021" s="34">
        <v>0.9</v>
      </c>
      <c r="AX1021" s="34">
        <v>3</v>
      </c>
      <c r="AY1021" s="34">
        <v>82</v>
      </c>
      <c r="AZ1021" s="34">
        <v>6.2</v>
      </c>
      <c r="BA1021" s="34" t="s">
        <v>83</v>
      </c>
      <c r="BB1021" s="34" t="s">
        <v>82</v>
      </c>
      <c r="BC1021" s="34" t="s">
        <v>121</v>
      </c>
      <c r="BD1021" s="34" t="s">
        <v>123</v>
      </c>
      <c r="BE1021" s="34">
        <v>14</v>
      </c>
      <c r="BF1021" s="34">
        <v>0.7</v>
      </c>
      <c r="BG1021" s="34">
        <v>7</v>
      </c>
      <c r="BH1021" s="34">
        <v>34</v>
      </c>
      <c r="BJ1021" s="34">
        <v>17</v>
      </c>
      <c r="BK1021" s="34">
        <v>5</v>
      </c>
      <c r="BM1021" s="34">
        <v>20</v>
      </c>
      <c r="BN1021" s="34" t="s">
        <v>121</v>
      </c>
      <c r="BO1021" s="34">
        <v>146</v>
      </c>
      <c r="BP1021" s="34" t="s">
        <v>121</v>
      </c>
      <c r="BQ1021" s="34">
        <v>41</v>
      </c>
      <c r="BR1021" s="34">
        <v>140</v>
      </c>
      <c r="BT1021" s="34">
        <v>0.2</v>
      </c>
      <c r="BU1021" s="34">
        <v>1.1000000000000001</v>
      </c>
      <c r="BV1021" s="34" t="s">
        <v>83</v>
      </c>
      <c r="BW1021" s="34" t="s">
        <v>915</v>
      </c>
      <c r="BX1021" s="34">
        <v>83</v>
      </c>
      <c r="BY1021" s="34">
        <v>6.5</v>
      </c>
      <c r="BZ1021" s="34" t="s">
        <v>124</v>
      </c>
      <c r="CA1021" s="34">
        <v>84.5</v>
      </c>
      <c r="CB1021" s="34" t="s">
        <v>913</v>
      </c>
      <c r="CC1021" s="34">
        <v>32.6</v>
      </c>
      <c r="CD1021" s="34">
        <v>27</v>
      </c>
      <c r="CE1021" s="34" t="s">
        <v>121</v>
      </c>
      <c r="CF1021" s="34">
        <v>34.9</v>
      </c>
      <c r="CG1021" s="34">
        <v>811</v>
      </c>
      <c r="CH1021" s="34">
        <v>106</v>
      </c>
      <c r="CI1021" s="34">
        <v>89</v>
      </c>
      <c r="CJ1021" s="34">
        <v>120</v>
      </c>
      <c r="CL1021" s="34">
        <v>33</v>
      </c>
      <c r="CM1021" s="34">
        <v>5.3</v>
      </c>
      <c r="CN1021" s="34">
        <v>2</v>
      </c>
      <c r="CP1021" s="34">
        <v>1.1000000000000001</v>
      </c>
      <c r="CQ1021" s="34">
        <v>4</v>
      </c>
      <c r="CR1021" s="34">
        <v>1</v>
      </c>
      <c r="CU1021" s="34">
        <v>6</v>
      </c>
      <c r="CV1021" s="34">
        <v>4.4000000000000004</v>
      </c>
      <c r="CW1021" s="34">
        <f t="shared" si="77"/>
        <v>265.79999999999995</v>
      </c>
      <c r="CX1021" s="34">
        <v>0.1076</v>
      </c>
      <c r="CY1021" s="34">
        <v>1.8</v>
      </c>
      <c r="CZ1021" s="34">
        <v>7.68</v>
      </c>
      <c r="DA1021" s="34">
        <v>0.36</v>
      </c>
      <c r="DB1021" s="34">
        <v>6.96</v>
      </c>
      <c r="DC1021" s="34">
        <v>2.94</v>
      </c>
      <c r="DD1021" s="34">
        <v>0.05</v>
      </c>
      <c r="DE1021" s="34" t="s">
        <v>2374</v>
      </c>
      <c r="DG1021" s="34">
        <v>0.11</v>
      </c>
    </row>
    <row r="1022" spans="1:111" x14ac:dyDescent="0.3">
      <c r="A1022" s="22">
        <v>56</v>
      </c>
      <c r="B1022" s="22" t="s">
        <v>904</v>
      </c>
      <c r="C1022" s="22" t="s">
        <v>2887</v>
      </c>
      <c r="D1022" s="22" t="s">
        <v>1540</v>
      </c>
      <c r="G1022" s="22" t="s">
        <v>1540</v>
      </c>
      <c r="H1022" s="22">
        <v>36.605870400000001</v>
      </c>
      <c r="I1022" s="22">
        <v>-104.1641334</v>
      </c>
      <c r="J1022" s="22" t="s">
        <v>873</v>
      </c>
      <c r="K1022" s="22" t="s">
        <v>882</v>
      </c>
      <c r="L1022" s="22" t="s">
        <v>878</v>
      </c>
      <c r="M1022" s="22" t="s">
        <v>2379</v>
      </c>
      <c r="N1022" s="70" t="s">
        <v>3393</v>
      </c>
      <c r="O1022" s="70" t="s">
        <v>3394</v>
      </c>
      <c r="Q1022" s="22" t="s">
        <v>906</v>
      </c>
      <c r="AH1022" s="34">
        <v>3.1E-2</v>
      </c>
      <c r="AO1022" s="34">
        <f t="shared" si="76"/>
        <v>3.1E-2</v>
      </c>
      <c r="AU1022" s="34">
        <v>8.9999999999999993E-3</v>
      </c>
      <c r="AV1022" s="34">
        <v>1.1000000000000001</v>
      </c>
      <c r="AW1022" s="34">
        <v>1.2</v>
      </c>
      <c r="AX1022" s="34" t="s">
        <v>123</v>
      </c>
      <c r="AY1022" s="34">
        <v>1531</v>
      </c>
      <c r="AZ1022" s="34" t="s">
        <v>911</v>
      </c>
      <c r="BA1022" s="34" t="s">
        <v>83</v>
      </c>
      <c r="BB1022" s="34">
        <v>0.8</v>
      </c>
      <c r="BC1022" s="34">
        <v>2</v>
      </c>
      <c r="BD1022" s="34">
        <v>11</v>
      </c>
      <c r="BE1022" s="34">
        <v>44</v>
      </c>
      <c r="BF1022" s="34">
        <v>7.4</v>
      </c>
      <c r="BG1022" s="34">
        <v>40</v>
      </c>
      <c r="BH1022" s="34">
        <v>20</v>
      </c>
      <c r="BJ1022" s="34">
        <v>4</v>
      </c>
      <c r="BK1022" s="34">
        <v>15</v>
      </c>
      <c r="BM1022" s="34">
        <v>22</v>
      </c>
      <c r="BN1022" s="34" t="s">
        <v>121</v>
      </c>
      <c r="BO1022" s="34">
        <v>26</v>
      </c>
      <c r="BP1022" s="34">
        <v>16</v>
      </c>
      <c r="BQ1022" s="34">
        <v>65</v>
      </c>
      <c r="BR1022" s="34">
        <v>110</v>
      </c>
      <c r="BT1022" s="34">
        <v>0.5</v>
      </c>
      <c r="BU1022" s="34">
        <v>9.1</v>
      </c>
      <c r="BV1022" s="34" t="s">
        <v>83</v>
      </c>
      <c r="BW1022" s="34" t="s">
        <v>915</v>
      </c>
      <c r="BX1022" s="34">
        <v>833</v>
      </c>
      <c r="BY1022" s="34">
        <v>2.1</v>
      </c>
      <c r="BZ1022" s="34" t="s">
        <v>124</v>
      </c>
      <c r="CA1022" s="34">
        <v>22</v>
      </c>
      <c r="CB1022" s="34" t="s">
        <v>913</v>
      </c>
      <c r="CC1022" s="34">
        <v>7.1</v>
      </c>
      <c r="CD1022" s="34">
        <v>56</v>
      </c>
      <c r="CE1022" s="34">
        <v>4</v>
      </c>
      <c r="CF1022" s="34">
        <v>46.1</v>
      </c>
      <c r="CG1022" s="34">
        <v>68</v>
      </c>
      <c r="CH1022" s="34">
        <v>83</v>
      </c>
      <c r="CI1022" s="34">
        <v>130</v>
      </c>
      <c r="CJ1022" s="34">
        <v>190</v>
      </c>
      <c r="CL1022" s="34">
        <v>69</v>
      </c>
      <c r="CM1022" s="34">
        <v>11</v>
      </c>
      <c r="CN1022" s="34">
        <v>2</v>
      </c>
      <c r="CP1022" s="34">
        <v>1.5</v>
      </c>
      <c r="CQ1022" s="34">
        <v>5</v>
      </c>
      <c r="CR1022" s="34">
        <v>1</v>
      </c>
      <c r="CU1022" s="34">
        <v>4</v>
      </c>
      <c r="CV1022" s="34">
        <v>3.8</v>
      </c>
      <c r="CW1022" s="34">
        <f t="shared" si="77"/>
        <v>417.3</v>
      </c>
      <c r="CX1022" s="34">
        <v>8.7499999999999994E-2</v>
      </c>
      <c r="CY1022" s="34">
        <v>4</v>
      </c>
      <c r="CZ1022" s="34">
        <v>5.95</v>
      </c>
      <c r="DA1022" s="34">
        <v>2.4500000000000002</v>
      </c>
      <c r="DB1022" s="34">
        <v>3.25</v>
      </c>
      <c r="DC1022" s="34">
        <v>1.52</v>
      </c>
      <c r="DD1022" s="34">
        <v>0.78</v>
      </c>
      <c r="DE1022" s="34">
        <v>0.2</v>
      </c>
      <c r="DG1022" s="34">
        <v>0.32</v>
      </c>
    </row>
    <row r="1023" spans="1:111" x14ac:dyDescent="0.3">
      <c r="A1023" s="22">
        <v>58</v>
      </c>
      <c r="B1023" s="22" t="s">
        <v>904</v>
      </c>
      <c r="C1023" s="22" t="s">
        <v>2887</v>
      </c>
      <c r="D1023" s="22" t="s">
        <v>1540</v>
      </c>
      <c r="G1023" s="22" t="s">
        <v>1540</v>
      </c>
      <c r="H1023" s="22">
        <v>36.543489100000002</v>
      </c>
      <c r="I1023" s="22">
        <v>-104.1609941</v>
      </c>
      <c r="J1023" s="22" t="s">
        <v>873</v>
      </c>
      <c r="K1023" s="22" t="s">
        <v>882</v>
      </c>
      <c r="L1023" s="22" t="s">
        <v>878</v>
      </c>
      <c r="M1023" s="22" t="s">
        <v>910</v>
      </c>
      <c r="N1023" s="70" t="s">
        <v>3393</v>
      </c>
      <c r="O1023" s="70" t="s">
        <v>3394</v>
      </c>
      <c r="Q1023" s="22" t="s">
        <v>906</v>
      </c>
      <c r="W1023" s="34">
        <v>45.21</v>
      </c>
      <c r="X1023" s="34">
        <v>1.04</v>
      </c>
      <c r="Y1023" s="34">
        <v>14.98</v>
      </c>
      <c r="Z1023" s="34">
        <v>8</v>
      </c>
      <c r="AA1023" s="34">
        <v>0.16</v>
      </c>
      <c r="AB1023" s="34">
        <v>7.88</v>
      </c>
      <c r="AC1023" s="34">
        <v>7.26</v>
      </c>
      <c r="AD1023" s="34">
        <v>4.84</v>
      </c>
      <c r="AE1023" s="34">
        <v>2.2200000000000002</v>
      </c>
      <c r="AF1023" s="34">
        <v>0.48</v>
      </c>
      <c r="AG1023" s="34">
        <v>7.89</v>
      </c>
      <c r="AH1023" s="34">
        <v>5.6000000000000001E-2</v>
      </c>
      <c r="AI1023" s="34">
        <v>7.0000000000000007E-2</v>
      </c>
      <c r="AO1023" s="34">
        <f t="shared" si="76"/>
        <v>100.086</v>
      </c>
      <c r="AU1023" s="34">
        <v>6.0000000000000001E-3</v>
      </c>
      <c r="AV1023" s="34" t="s">
        <v>82</v>
      </c>
      <c r="AW1023" s="34">
        <v>1.8</v>
      </c>
      <c r="AX1023" s="34" t="s">
        <v>123</v>
      </c>
      <c r="AY1023" s="34">
        <v>971</v>
      </c>
      <c r="AZ1023" s="34" t="s">
        <v>911</v>
      </c>
      <c r="BA1023" s="34" t="s">
        <v>83</v>
      </c>
      <c r="BB1023" s="34" t="s">
        <v>82</v>
      </c>
      <c r="BC1023" s="34">
        <v>2</v>
      </c>
      <c r="BD1023" s="34">
        <v>28</v>
      </c>
      <c r="BE1023" s="34">
        <v>271</v>
      </c>
      <c r="BF1023" s="34">
        <v>7.5</v>
      </c>
      <c r="BG1023" s="34">
        <v>43</v>
      </c>
      <c r="BH1023" s="34">
        <v>20</v>
      </c>
      <c r="BJ1023" s="34">
        <v>5</v>
      </c>
      <c r="BK1023" s="34">
        <v>40</v>
      </c>
      <c r="BM1023" s="34">
        <v>16</v>
      </c>
      <c r="BN1023" s="34" t="s">
        <v>121</v>
      </c>
      <c r="BO1023" s="34" t="s">
        <v>916</v>
      </c>
      <c r="BP1023" s="34">
        <v>153</v>
      </c>
      <c r="BQ1023" s="34">
        <v>23</v>
      </c>
      <c r="BR1023" s="34">
        <v>46</v>
      </c>
      <c r="BT1023" s="34">
        <v>0.3</v>
      </c>
      <c r="BU1023" s="34">
        <v>13</v>
      </c>
      <c r="BV1023" s="34" t="s">
        <v>83</v>
      </c>
      <c r="BW1023" s="34">
        <v>39</v>
      </c>
      <c r="BX1023" s="34">
        <v>870</v>
      </c>
      <c r="BY1023" s="34">
        <v>6.4</v>
      </c>
      <c r="BZ1023" s="34" t="s">
        <v>124</v>
      </c>
      <c r="CA1023" s="34">
        <v>42.4</v>
      </c>
      <c r="CB1023" s="34" t="s">
        <v>913</v>
      </c>
      <c r="CC1023" s="34">
        <v>13</v>
      </c>
      <c r="CD1023" s="34">
        <v>119</v>
      </c>
      <c r="CE1023" s="34">
        <v>1</v>
      </c>
      <c r="CF1023" s="34">
        <v>27.2</v>
      </c>
      <c r="CG1023" s="34">
        <v>180</v>
      </c>
      <c r="CH1023" s="34">
        <v>89</v>
      </c>
      <c r="CI1023" s="34">
        <v>60</v>
      </c>
      <c r="CJ1023" s="34">
        <v>91</v>
      </c>
      <c r="CM1023" s="34">
        <v>7.2</v>
      </c>
      <c r="CN1023" s="34">
        <v>2</v>
      </c>
      <c r="CP1023" s="34">
        <v>0.9</v>
      </c>
      <c r="CU1023" s="34">
        <v>3</v>
      </c>
      <c r="CW1023" s="34">
        <f t="shared" si="77"/>
        <v>164.1</v>
      </c>
      <c r="CX1023" s="34">
        <v>0.1177</v>
      </c>
      <c r="CY1023" s="34">
        <v>5.0999999999999996</v>
      </c>
      <c r="CZ1023" s="34">
        <v>6.66</v>
      </c>
      <c r="DA1023" s="34">
        <v>4.5199999999999996</v>
      </c>
      <c r="DB1023" s="34">
        <v>3.08</v>
      </c>
      <c r="DC1023" s="34">
        <v>1.52</v>
      </c>
      <c r="DD1023" s="34">
        <v>4.03</v>
      </c>
      <c r="DE1023" s="34">
        <v>0.2</v>
      </c>
      <c r="DG1023" s="34">
        <v>0.54</v>
      </c>
    </row>
    <row r="1024" spans="1:111" x14ac:dyDescent="0.3">
      <c r="A1024" s="22">
        <v>28</v>
      </c>
      <c r="B1024" s="22" t="s">
        <v>904</v>
      </c>
      <c r="C1024" s="22" t="s">
        <v>2887</v>
      </c>
      <c r="D1024" s="22" t="s">
        <v>1540</v>
      </c>
      <c r="G1024" s="22" t="s">
        <v>1540</v>
      </c>
      <c r="H1024" s="22">
        <v>36.608179900000003</v>
      </c>
      <c r="I1024" s="22">
        <v>-104.237365</v>
      </c>
      <c r="J1024" s="22" t="s">
        <v>873</v>
      </c>
      <c r="K1024" s="22" t="s">
        <v>882</v>
      </c>
      <c r="L1024" s="22" t="s">
        <v>878</v>
      </c>
      <c r="M1024" s="22" t="s">
        <v>334</v>
      </c>
      <c r="N1024" s="70" t="s">
        <v>3393</v>
      </c>
      <c r="O1024" s="70" t="s">
        <v>3394</v>
      </c>
      <c r="Q1024" s="22" t="s">
        <v>334</v>
      </c>
      <c r="W1024" s="34">
        <v>50.89</v>
      </c>
      <c r="X1024" s="34">
        <v>0.28000000000000003</v>
      </c>
      <c r="Y1024" s="34">
        <v>1.72</v>
      </c>
      <c r="Z1024" s="34">
        <v>9.68</v>
      </c>
      <c r="AA1024" s="34">
        <v>0.32</v>
      </c>
      <c r="AB1024" s="34">
        <v>0.47</v>
      </c>
      <c r="AC1024" s="34">
        <v>17.09</v>
      </c>
      <c r="AD1024" s="34">
        <v>0.01</v>
      </c>
      <c r="AE1024" s="34">
        <v>0.06</v>
      </c>
      <c r="AF1024" s="34">
        <v>3.3</v>
      </c>
      <c r="AG1024" s="34">
        <v>13.48</v>
      </c>
      <c r="AH1024" s="34">
        <v>0.26500000000000001</v>
      </c>
      <c r="AI1024" s="34">
        <v>0.14000000000000001</v>
      </c>
      <c r="AN1024" s="34">
        <v>11.21</v>
      </c>
      <c r="AO1024" s="34">
        <f>SUM(W1024:AN1024)</f>
        <v>108.91500000000002</v>
      </c>
      <c r="AU1024" s="34" t="s">
        <v>2380</v>
      </c>
      <c r="AV1024" s="34">
        <v>0.2</v>
      </c>
      <c r="AW1024" s="34">
        <v>15</v>
      </c>
      <c r="AX1024" s="34" t="s">
        <v>123</v>
      </c>
      <c r="AY1024" s="34">
        <v>4200</v>
      </c>
      <c r="AZ1024" s="34" t="s">
        <v>82</v>
      </c>
      <c r="BA1024" s="34" t="s">
        <v>123</v>
      </c>
      <c r="BB1024" s="34" t="s">
        <v>1580</v>
      </c>
      <c r="BC1024" s="34" t="s">
        <v>121</v>
      </c>
      <c r="BD1024" s="34">
        <v>25</v>
      </c>
      <c r="BE1024" s="34">
        <v>150</v>
      </c>
      <c r="BF1024" s="34" t="s">
        <v>82</v>
      </c>
      <c r="BG1024" s="34">
        <v>6</v>
      </c>
      <c r="BH1024" s="34" t="s">
        <v>123</v>
      </c>
      <c r="BJ1024" s="34">
        <v>9</v>
      </c>
      <c r="BK1024" s="34">
        <v>300</v>
      </c>
      <c r="BM1024" s="34">
        <v>6</v>
      </c>
      <c r="BN1024" s="34">
        <v>14</v>
      </c>
      <c r="BO1024" s="34">
        <v>66</v>
      </c>
      <c r="BP1024" s="34">
        <v>22</v>
      </c>
      <c r="BQ1024" s="34">
        <v>111</v>
      </c>
      <c r="BR1024" s="34">
        <v>41</v>
      </c>
      <c r="BT1024" s="34">
        <v>0.6</v>
      </c>
      <c r="BU1024" s="34">
        <v>17</v>
      </c>
      <c r="BV1024" s="34">
        <v>6</v>
      </c>
      <c r="BW1024" s="34" t="s">
        <v>913</v>
      </c>
      <c r="BX1024" s="34">
        <v>6199</v>
      </c>
      <c r="BY1024" s="34">
        <v>33</v>
      </c>
      <c r="CA1024" s="34">
        <v>179</v>
      </c>
      <c r="CB1024" s="34" t="s">
        <v>84</v>
      </c>
      <c r="CC1024" s="34">
        <v>16</v>
      </c>
      <c r="CD1024" s="34">
        <v>108</v>
      </c>
      <c r="CE1024" s="34" t="s">
        <v>123</v>
      </c>
      <c r="CF1024" s="34">
        <v>71</v>
      </c>
      <c r="CG1024" s="34">
        <v>65</v>
      </c>
      <c r="CH1024" s="34">
        <v>363</v>
      </c>
      <c r="CI1024" s="34">
        <v>541</v>
      </c>
      <c r="CJ1024" s="34">
        <v>1060</v>
      </c>
      <c r="CK1024" s="34">
        <v>92</v>
      </c>
      <c r="CL1024" s="34">
        <v>370</v>
      </c>
      <c r="CM1024" s="34">
        <v>71.8</v>
      </c>
      <c r="CN1024" s="34">
        <v>19</v>
      </c>
      <c r="CP1024" s="34">
        <v>4.9000000000000004</v>
      </c>
      <c r="CQ1024" s="34">
        <v>4.9000000000000004</v>
      </c>
      <c r="CR1024" s="34">
        <v>24</v>
      </c>
      <c r="CS1024" s="34">
        <v>5.0999999999999996</v>
      </c>
      <c r="CU1024" s="34">
        <v>4.8</v>
      </c>
      <c r="CV1024" s="34">
        <v>0.35</v>
      </c>
      <c r="CW1024" s="34">
        <f t="shared" si="77"/>
        <v>2197.8500000000004</v>
      </c>
      <c r="CX1024" s="34">
        <v>0.2268</v>
      </c>
      <c r="CY1024" s="34">
        <v>6.5</v>
      </c>
      <c r="CZ1024" s="34">
        <v>0.98</v>
      </c>
      <c r="DA1024" s="34" t="s">
        <v>2372</v>
      </c>
      <c r="DB1024" s="34">
        <v>0.06</v>
      </c>
      <c r="DC1024" s="34">
        <v>0.08</v>
      </c>
      <c r="DD1024" s="34">
        <v>0.31</v>
      </c>
      <c r="DE1024" s="34">
        <v>1.83</v>
      </c>
      <c r="DG1024" s="34">
        <v>0.11</v>
      </c>
    </row>
    <row r="1025" spans="1:111" x14ac:dyDescent="0.3">
      <c r="A1025" s="22">
        <v>29</v>
      </c>
      <c r="B1025" s="22" t="s">
        <v>904</v>
      </c>
      <c r="C1025" s="22" t="s">
        <v>2887</v>
      </c>
      <c r="D1025" s="22" t="s">
        <v>1540</v>
      </c>
      <c r="G1025" s="22" t="s">
        <v>1540</v>
      </c>
      <c r="H1025" s="22">
        <v>36.608322600000001</v>
      </c>
      <c r="I1025" s="22">
        <v>-104.23861650000001</v>
      </c>
      <c r="J1025" s="22" t="s">
        <v>873</v>
      </c>
      <c r="K1025" s="22" t="s">
        <v>882</v>
      </c>
      <c r="L1025" s="22" t="s">
        <v>878</v>
      </c>
      <c r="M1025" s="22" t="s">
        <v>334</v>
      </c>
      <c r="N1025" s="70" t="s">
        <v>3393</v>
      </c>
      <c r="O1025" s="70" t="s">
        <v>3394</v>
      </c>
      <c r="Q1025" s="22" t="s">
        <v>334</v>
      </c>
      <c r="W1025" s="34">
        <v>71.77</v>
      </c>
      <c r="X1025" s="34">
        <v>0.28999999999999998</v>
      </c>
      <c r="Y1025" s="34">
        <v>1.53</v>
      </c>
      <c r="Z1025" s="34">
        <v>10.33</v>
      </c>
      <c r="AA1025" s="34">
        <v>0.34</v>
      </c>
      <c r="AB1025" s="34">
        <v>0.12</v>
      </c>
      <c r="AC1025" s="34">
        <v>5.49</v>
      </c>
      <c r="AD1025" s="34">
        <v>0.01</v>
      </c>
      <c r="AE1025" s="34">
        <v>0.06</v>
      </c>
      <c r="AF1025" s="34">
        <v>4.04</v>
      </c>
      <c r="AG1025" s="34">
        <v>4.5599999999999996</v>
      </c>
      <c r="AH1025" s="34">
        <v>0.255</v>
      </c>
      <c r="AI1025" s="34">
        <v>0.12</v>
      </c>
      <c r="AN1025" s="34">
        <v>1.4</v>
      </c>
      <c r="AO1025" s="34">
        <f t="shared" ref="AO1025:AO1034" si="78">SUM(W1025:AN1025)</f>
        <v>100.31500000000003</v>
      </c>
      <c r="AU1025" s="34" t="s">
        <v>2380</v>
      </c>
      <c r="AV1025" s="34">
        <v>0.3</v>
      </c>
      <c r="AW1025" s="34">
        <v>22</v>
      </c>
      <c r="AX1025" s="34" t="s">
        <v>123</v>
      </c>
      <c r="AY1025" s="34">
        <v>3700</v>
      </c>
      <c r="AZ1025" s="34" t="s">
        <v>82</v>
      </c>
      <c r="BA1025" s="34">
        <v>6</v>
      </c>
      <c r="BB1025" s="34">
        <v>1.4</v>
      </c>
      <c r="BC1025" s="34">
        <v>1</v>
      </c>
      <c r="BD1025" s="34">
        <v>28</v>
      </c>
      <c r="BE1025" s="34">
        <v>220</v>
      </c>
      <c r="BF1025" s="34" t="s">
        <v>82</v>
      </c>
      <c r="BG1025" s="34">
        <v>27</v>
      </c>
      <c r="BH1025" s="34" t="s">
        <v>123</v>
      </c>
      <c r="BJ1025" s="34">
        <v>10</v>
      </c>
      <c r="BK1025" s="34">
        <v>290</v>
      </c>
      <c r="BM1025" s="34">
        <v>7</v>
      </c>
      <c r="BN1025" s="34">
        <v>24</v>
      </c>
      <c r="BO1025" s="34">
        <v>52</v>
      </c>
      <c r="BP1025" s="34">
        <v>17</v>
      </c>
      <c r="BQ1025" s="34">
        <v>108</v>
      </c>
      <c r="BR1025" s="34">
        <v>65</v>
      </c>
      <c r="BT1025" s="34">
        <v>2.4</v>
      </c>
      <c r="BU1025" s="34">
        <v>19</v>
      </c>
      <c r="BV1025" s="34">
        <v>7</v>
      </c>
      <c r="BW1025" s="34" t="s">
        <v>913</v>
      </c>
      <c r="BX1025" s="34">
        <v>5860</v>
      </c>
      <c r="BY1025" s="34">
        <v>33</v>
      </c>
      <c r="CA1025" s="34">
        <v>190</v>
      </c>
      <c r="CB1025" s="34" t="s">
        <v>84</v>
      </c>
      <c r="CC1025" s="34">
        <v>14</v>
      </c>
      <c r="CD1025" s="34">
        <v>164</v>
      </c>
      <c r="CE1025" s="34" t="s">
        <v>123</v>
      </c>
      <c r="CF1025" s="34">
        <v>94</v>
      </c>
      <c r="CG1025" s="34">
        <v>58</v>
      </c>
      <c r="CH1025" s="34">
        <v>338</v>
      </c>
      <c r="CI1025" s="34">
        <v>655</v>
      </c>
      <c r="CJ1025" s="34">
        <v>1220</v>
      </c>
      <c r="CK1025" s="34">
        <v>98</v>
      </c>
      <c r="CL1025" s="34">
        <v>440</v>
      </c>
      <c r="CM1025" s="34">
        <v>82.5</v>
      </c>
      <c r="CN1025" s="34">
        <v>21</v>
      </c>
      <c r="CP1025" s="34">
        <v>6.1</v>
      </c>
      <c r="CQ1025" s="34">
        <v>6.1</v>
      </c>
      <c r="CR1025" s="34">
        <v>30</v>
      </c>
      <c r="CS1025" s="34">
        <v>5.0999999999999996</v>
      </c>
      <c r="CU1025" s="34">
        <v>6.3</v>
      </c>
      <c r="CV1025" s="34">
        <v>0.54</v>
      </c>
      <c r="CW1025" s="34">
        <f t="shared" si="77"/>
        <v>2570.64</v>
      </c>
      <c r="CX1025" s="34">
        <v>0.25340000000000001</v>
      </c>
      <c r="CY1025" s="34">
        <v>7</v>
      </c>
      <c r="CZ1025" s="34">
        <v>0.87</v>
      </c>
      <c r="DA1025" s="34">
        <v>4.0599999999999996</v>
      </c>
      <c r="DB1025" s="34">
        <v>0.05</v>
      </c>
      <c r="DC1025" s="34">
        <v>7.0000000000000007E-2</v>
      </c>
      <c r="DD1025" s="34">
        <v>0.11</v>
      </c>
      <c r="DE1025" s="34" t="s">
        <v>2381</v>
      </c>
      <c r="DG1025" s="34">
        <v>0.13</v>
      </c>
    </row>
    <row r="1026" spans="1:111" x14ac:dyDescent="0.3">
      <c r="A1026" s="22">
        <v>30</v>
      </c>
      <c r="B1026" s="22" t="s">
        <v>904</v>
      </c>
      <c r="C1026" s="22" t="s">
        <v>2887</v>
      </c>
      <c r="D1026" s="22" t="s">
        <v>1540</v>
      </c>
      <c r="G1026" s="22" t="s">
        <v>1540</v>
      </c>
      <c r="H1026" s="22">
        <v>36.608324799999998</v>
      </c>
      <c r="I1026" s="22">
        <v>-104.2389506</v>
      </c>
      <c r="J1026" s="22" t="s">
        <v>873</v>
      </c>
      <c r="K1026" s="22" t="s">
        <v>882</v>
      </c>
      <c r="L1026" s="22" t="s">
        <v>878</v>
      </c>
      <c r="M1026" s="22" t="s">
        <v>334</v>
      </c>
      <c r="N1026" s="70" t="s">
        <v>3393</v>
      </c>
      <c r="O1026" s="70" t="s">
        <v>3394</v>
      </c>
      <c r="Q1026" s="22" t="s">
        <v>334</v>
      </c>
      <c r="W1026" s="34">
        <v>50.78</v>
      </c>
      <c r="X1026" s="34">
        <v>0.28000000000000003</v>
      </c>
      <c r="Y1026" s="34">
        <v>1.1299999999999999</v>
      </c>
      <c r="Z1026" s="34">
        <v>10.18</v>
      </c>
      <c r="AA1026" s="34">
        <v>0.39</v>
      </c>
      <c r="AB1026" s="34">
        <v>0.27</v>
      </c>
      <c r="AC1026" s="34">
        <v>17.88</v>
      </c>
      <c r="AD1026" s="34">
        <v>0.01</v>
      </c>
      <c r="AE1026" s="34">
        <v>0.02</v>
      </c>
      <c r="AF1026" s="34">
        <v>3.92</v>
      </c>
      <c r="AG1026" s="34">
        <v>12.69</v>
      </c>
      <c r="AH1026" s="34">
        <v>0.28999999999999998</v>
      </c>
      <c r="AI1026" s="34">
        <v>0.12</v>
      </c>
      <c r="AN1026" s="34">
        <v>10.71</v>
      </c>
      <c r="AO1026" s="34">
        <f t="shared" si="78"/>
        <v>108.67000000000002</v>
      </c>
      <c r="AU1026" s="34">
        <v>8.0000000000000002E-3</v>
      </c>
      <c r="AV1026" s="34">
        <v>3</v>
      </c>
      <c r="AW1026" s="34">
        <v>14</v>
      </c>
      <c r="AX1026" s="34" t="s">
        <v>123</v>
      </c>
      <c r="AY1026" s="34">
        <v>3500</v>
      </c>
      <c r="AZ1026" s="34" t="s">
        <v>82</v>
      </c>
      <c r="BA1026" s="34" t="s">
        <v>123</v>
      </c>
      <c r="BB1026" s="34">
        <v>0.5</v>
      </c>
      <c r="BC1026" s="34">
        <v>1</v>
      </c>
      <c r="BD1026" s="34">
        <v>24</v>
      </c>
      <c r="BE1026" s="34">
        <v>200</v>
      </c>
      <c r="BF1026" s="34" t="s">
        <v>82</v>
      </c>
      <c r="BG1026" s="34">
        <v>11</v>
      </c>
      <c r="BH1026" s="34" t="s">
        <v>123</v>
      </c>
      <c r="BJ1026" s="34">
        <v>8</v>
      </c>
      <c r="BK1026" s="34">
        <v>800</v>
      </c>
      <c r="BM1026" s="34">
        <v>5</v>
      </c>
      <c r="BN1026" s="34">
        <v>22</v>
      </c>
      <c r="BO1026" s="34">
        <v>46</v>
      </c>
      <c r="BP1026" s="34">
        <v>11</v>
      </c>
      <c r="BQ1026" s="34">
        <v>120</v>
      </c>
      <c r="BR1026" s="34">
        <v>31</v>
      </c>
      <c r="BT1026" s="34">
        <v>1.3</v>
      </c>
      <c r="BU1026" s="34">
        <v>19</v>
      </c>
      <c r="BV1026" s="34">
        <v>17</v>
      </c>
      <c r="BW1026" s="34" t="s">
        <v>913</v>
      </c>
      <c r="BX1026" s="34">
        <v>5490</v>
      </c>
      <c r="BY1026" s="34">
        <v>34</v>
      </c>
      <c r="CA1026" s="34">
        <v>167</v>
      </c>
      <c r="CB1026" s="34" t="s">
        <v>84</v>
      </c>
      <c r="CC1026" s="34">
        <v>13</v>
      </c>
      <c r="CD1026" s="34">
        <v>120</v>
      </c>
      <c r="CE1026" s="34" t="s">
        <v>123</v>
      </c>
      <c r="CF1026" s="34">
        <v>98</v>
      </c>
      <c r="CG1026" s="34">
        <v>41</v>
      </c>
      <c r="CH1026" s="34">
        <v>355</v>
      </c>
      <c r="CI1026" s="34">
        <v>605</v>
      </c>
      <c r="CJ1026" s="34">
        <v>1150</v>
      </c>
      <c r="CK1026" s="34">
        <v>100</v>
      </c>
      <c r="CL1026" s="34">
        <v>410</v>
      </c>
      <c r="CM1026" s="34">
        <v>77.7</v>
      </c>
      <c r="CN1026" s="34">
        <v>20</v>
      </c>
      <c r="CP1026" s="34">
        <v>5.7</v>
      </c>
      <c r="CQ1026" s="34">
        <v>5.7</v>
      </c>
      <c r="CR1026" s="34">
        <v>31</v>
      </c>
      <c r="CS1026" s="34">
        <v>5</v>
      </c>
      <c r="CU1026" s="34">
        <v>5.6</v>
      </c>
      <c r="CV1026" s="34">
        <v>0.43</v>
      </c>
      <c r="CW1026" s="34">
        <f t="shared" si="77"/>
        <v>2416.1299999999992</v>
      </c>
      <c r="CX1026" s="34">
        <v>0.28810000000000002</v>
      </c>
      <c r="CY1026" s="34">
        <v>6.9</v>
      </c>
      <c r="CZ1026" s="34">
        <v>0.66</v>
      </c>
      <c r="DA1026" s="34" t="s">
        <v>2372</v>
      </c>
      <c r="DB1026" s="34">
        <v>0.04</v>
      </c>
      <c r="DC1026" s="34" t="s">
        <v>148</v>
      </c>
      <c r="DD1026" s="34">
        <v>0.22</v>
      </c>
      <c r="DE1026" s="34" t="s">
        <v>2381</v>
      </c>
      <c r="DG1026" s="34">
        <v>0.11</v>
      </c>
    </row>
    <row r="1027" spans="1:111" x14ac:dyDescent="0.3">
      <c r="A1027" s="22">
        <v>31</v>
      </c>
      <c r="B1027" s="22" t="s">
        <v>904</v>
      </c>
      <c r="C1027" s="22" t="s">
        <v>2887</v>
      </c>
      <c r="D1027" s="22" t="s">
        <v>1540</v>
      </c>
      <c r="G1027" s="22" t="s">
        <v>1540</v>
      </c>
      <c r="H1027" s="22">
        <v>36.608268099999997</v>
      </c>
      <c r="I1027" s="22">
        <v>-104.2406218</v>
      </c>
      <c r="J1027" s="22" t="s">
        <v>873</v>
      </c>
      <c r="K1027" s="22" t="s">
        <v>882</v>
      </c>
      <c r="L1027" s="22" t="s">
        <v>878</v>
      </c>
      <c r="M1027" s="22" t="s">
        <v>334</v>
      </c>
      <c r="N1027" s="70" t="s">
        <v>3393</v>
      </c>
      <c r="O1027" s="70" t="s">
        <v>3394</v>
      </c>
      <c r="Q1027" s="22" t="s">
        <v>334</v>
      </c>
      <c r="W1027" s="34">
        <v>24.59</v>
      </c>
      <c r="X1027" s="34">
        <v>0.21</v>
      </c>
      <c r="Y1027" s="34">
        <v>2.04</v>
      </c>
      <c r="Z1027" s="34">
        <v>7.02</v>
      </c>
      <c r="AA1027" s="34">
        <v>0.39</v>
      </c>
      <c r="AB1027" s="34">
        <v>6.55</v>
      </c>
      <c r="AC1027" s="34">
        <v>25.8</v>
      </c>
      <c r="AD1027" s="34">
        <v>0.01</v>
      </c>
      <c r="AE1027" s="34">
        <v>7.0000000000000007E-2</v>
      </c>
      <c r="AF1027" s="34">
        <v>2.79</v>
      </c>
      <c r="AG1027" s="34">
        <v>27.31</v>
      </c>
      <c r="AH1027" s="34">
        <v>0.23499999999999999</v>
      </c>
      <c r="AI1027" s="34">
        <v>0.18</v>
      </c>
      <c r="AN1027" s="34">
        <v>26.59</v>
      </c>
      <c r="AO1027" s="34">
        <f t="shared" si="78"/>
        <v>123.78500000000001</v>
      </c>
      <c r="AU1027" s="34">
        <v>1.0999999999999999E-2</v>
      </c>
      <c r="AV1027" s="34">
        <v>0.5</v>
      </c>
      <c r="AW1027" s="34">
        <v>11</v>
      </c>
      <c r="AX1027" s="34">
        <v>3</v>
      </c>
      <c r="AY1027" s="34">
        <v>3900</v>
      </c>
      <c r="AZ1027" s="34" t="s">
        <v>82</v>
      </c>
      <c r="BA1027" s="34">
        <v>4</v>
      </c>
      <c r="BB1027" s="34" t="s">
        <v>1580</v>
      </c>
      <c r="BC1027" s="34" t="s">
        <v>121</v>
      </c>
      <c r="BD1027" s="34">
        <v>15</v>
      </c>
      <c r="BE1027" s="34">
        <v>78</v>
      </c>
      <c r="BF1027" s="34" t="s">
        <v>82</v>
      </c>
      <c r="BG1027" s="34">
        <v>7</v>
      </c>
      <c r="BH1027" s="34" t="s">
        <v>123</v>
      </c>
      <c r="BJ1027" s="34">
        <v>8</v>
      </c>
      <c r="BK1027" s="34">
        <v>195</v>
      </c>
      <c r="BM1027" s="34">
        <v>7</v>
      </c>
      <c r="BN1027" s="34">
        <v>7</v>
      </c>
      <c r="BO1027" s="34">
        <v>63</v>
      </c>
      <c r="BP1027" s="34">
        <v>7</v>
      </c>
      <c r="BQ1027" s="34">
        <v>148</v>
      </c>
      <c r="BR1027" s="34" t="s">
        <v>913</v>
      </c>
      <c r="BT1027" s="34">
        <v>0.7</v>
      </c>
      <c r="BU1027" s="34">
        <v>17</v>
      </c>
      <c r="BV1027" s="34" t="s">
        <v>83</v>
      </c>
      <c r="BW1027" s="34" t="s">
        <v>913</v>
      </c>
      <c r="BX1027" s="34">
        <v>8495</v>
      </c>
      <c r="BY1027" s="34">
        <v>26</v>
      </c>
      <c r="CA1027" s="34">
        <v>144</v>
      </c>
      <c r="CB1027" s="34" t="s">
        <v>84</v>
      </c>
      <c r="CC1027" s="34">
        <v>19</v>
      </c>
      <c r="CD1027" s="34">
        <v>37</v>
      </c>
      <c r="CE1027" s="34" t="s">
        <v>121</v>
      </c>
      <c r="CF1027" s="34">
        <v>73</v>
      </c>
      <c r="CG1027" s="34">
        <v>199</v>
      </c>
      <c r="CH1027" s="34">
        <v>304</v>
      </c>
      <c r="CI1027" s="34">
        <v>560</v>
      </c>
      <c r="CJ1027" s="34">
        <v>1060</v>
      </c>
      <c r="CK1027" s="34">
        <v>90</v>
      </c>
      <c r="CL1027" s="34">
        <v>380</v>
      </c>
      <c r="CM1027" s="34">
        <v>66.400000000000006</v>
      </c>
      <c r="CN1027" s="34">
        <v>19</v>
      </c>
      <c r="CP1027" s="34">
        <v>5.0999999999999996</v>
      </c>
      <c r="CQ1027" s="34">
        <v>5.0999999999999996</v>
      </c>
      <c r="CR1027" s="34">
        <v>24</v>
      </c>
      <c r="CS1027" s="34">
        <v>4.0999999999999996</v>
      </c>
      <c r="CU1027" s="34">
        <v>5</v>
      </c>
      <c r="CV1027" s="34">
        <v>0.31</v>
      </c>
      <c r="CW1027" s="34">
        <f t="shared" si="77"/>
        <v>2219.0099999999998</v>
      </c>
      <c r="CX1027" s="34">
        <v>0.25469999999999998</v>
      </c>
      <c r="CY1027" s="34">
        <v>4.4000000000000004</v>
      </c>
      <c r="CZ1027" s="34">
        <v>0.98</v>
      </c>
      <c r="DA1027" s="34" t="s">
        <v>2372</v>
      </c>
      <c r="DB1027" s="34">
        <v>0.12</v>
      </c>
      <c r="DC1027" s="34" t="s">
        <v>148</v>
      </c>
      <c r="DD1027" s="34">
        <v>2.39</v>
      </c>
      <c r="DE1027" s="34">
        <v>1.45</v>
      </c>
      <c r="DG1027" s="34">
        <v>0.06</v>
      </c>
    </row>
    <row r="1028" spans="1:111" x14ac:dyDescent="0.3">
      <c r="A1028" s="22">
        <v>32</v>
      </c>
      <c r="B1028" s="22" t="s">
        <v>904</v>
      </c>
      <c r="C1028" s="22" t="s">
        <v>2887</v>
      </c>
      <c r="D1028" s="22" t="s">
        <v>1540</v>
      </c>
      <c r="G1028" s="22" t="s">
        <v>1540</v>
      </c>
      <c r="H1028" s="22">
        <v>36.608348700000001</v>
      </c>
      <c r="I1028" s="22">
        <v>-104.2427093</v>
      </c>
      <c r="J1028" s="22" t="s">
        <v>873</v>
      </c>
      <c r="K1028" s="22" t="s">
        <v>882</v>
      </c>
      <c r="L1028" s="22" t="s">
        <v>878</v>
      </c>
      <c r="M1028" s="22" t="s">
        <v>334</v>
      </c>
      <c r="N1028" s="70" t="s">
        <v>3393</v>
      </c>
      <c r="O1028" s="70" t="s">
        <v>3394</v>
      </c>
      <c r="Q1028" s="22" t="s">
        <v>334</v>
      </c>
      <c r="W1028" s="34">
        <v>70.48</v>
      </c>
      <c r="X1028" s="34">
        <v>0.3</v>
      </c>
      <c r="Y1028" s="34">
        <v>1.5</v>
      </c>
      <c r="Z1028" s="34">
        <v>11.85</v>
      </c>
      <c r="AA1028" s="34">
        <v>0.35</v>
      </c>
      <c r="AB1028" s="34">
        <v>0.24</v>
      </c>
      <c r="AC1028" s="34">
        <v>5.1100000000000003</v>
      </c>
      <c r="AD1028" s="34">
        <v>0.01</v>
      </c>
      <c r="AE1028" s="34">
        <v>0.02</v>
      </c>
      <c r="AF1028" s="34">
        <v>4.6900000000000004</v>
      </c>
      <c r="AG1028" s="34">
        <v>3.96</v>
      </c>
      <c r="AH1028" s="34">
        <v>0.245</v>
      </c>
      <c r="AI1028" s="34">
        <v>0.21</v>
      </c>
      <c r="AN1028" s="34">
        <v>0.37</v>
      </c>
      <c r="AO1028" s="34">
        <f t="shared" si="78"/>
        <v>99.33499999999998</v>
      </c>
      <c r="AU1028" s="34" t="s">
        <v>2382</v>
      </c>
      <c r="AV1028" s="34">
        <v>0.2</v>
      </c>
      <c r="AW1028" s="34">
        <v>18</v>
      </c>
      <c r="AX1028" s="34">
        <v>3</v>
      </c>
      <c r="AY1028" s="34">
        <v>7000</v>
      </c>
      <c r="AZ1028" s="34" t="s">
        <v>82</v>
      </c>
      <c r="BA1028" s="34">
        <v>11</v>
      </c>
      <c r="BB1028" s="34" t="s">
        <v>1601</v>
      </c>
      <c r="BC1028" s="34" t="s">
        <v>121</v>
      </c>
      <c r="BD1028" s="34">
        <v>20</v>
      </c>
      <c r="BE1028" s="34">
        <v>290</v>
      </c>
      <c r="BF1028" s="34" t="s">
        <v>82</v>
      </c>
      <c r="BG1028" s="34">
        <v>18</v>
      </c>
      <c r="BH1028" s="34">
        <v>7</v>
      </c>
      <c r="BJ1028" s="34">
        <v>11</v>
      </c>
      <c r="BK1028" s="34">
        <v>600</v>
      </c>
      <c r="BM1028" s="34">
        <v>4</v>
      </c>
      <c r="BN1028" s="34">
        <v>31</v>
      </c>
      <c r="BO1028" s="34">
        <v>406</v>
      </c>
      <c r="BP1028" s="34">
        <v>40</v>
      </c>
      <c r="BQ1028" s="34">
        <v>303</v>
      </c>
      <c r="BR1028" s="34">
        <v>64</v>
      </c>
      <c r="BT1028" s="34">
        <v>3</v>
      </c>
      <c r="BU1028" s="34">
        <v>20</v>
      </c>
      <c r="BV1028" s="34" t="s">
        <v>83</v>
      </c>
      <c r="BW1028" s="34" t="s">
        <v>913</v>
      </c>
      <c r="BX1028" s="34">
        <v>5996</v>
      </c>
      <c r="BY1028" s="34">
        <v>43</v>
      </c>
      <c r="CA1028" s="34">
        <v>223</v>
      </c>
      <c r="CB1028" s="34" t="s">
        <v>84</v>
      </c>
      <c r="CC1028" s="34">
        <v>18</v>
      </c>
      <c r="CD1028" s="34">
        <v>186</v>
      </c>
      <c r="CE1028" s="34" t="s">
        <v>369</v>
      </c>
      <c r="CF1028" s="34">
        <v>87</v>
      </c>
      <c r="CG1028" s="34">
        <v>483</v>
      </c>
      <c r="CH1028" s="34">
        <v>420</v>
      </c>
      <c r="CI1028" s="34">
        <v>676</v>
      </c>
      <c r="CJ1028" s="34">
        <v>1250</v>
      </c>
      <c r="CK1028" s="34">
        <v>97</v>
      </c>
      <c r="CL1028" s="34">
        <v>450</v>
      </c>
      <c r="CM1028" s="34">
        <v>88.7</v>
      </c>
      <c r="CN1028" s="34">
        <v>23</v>
      </c>
      <c r="CP1028" s="34">
        <v>5.9</v>
      </c>
      <c r="CQ1028" s="34">
        <v>5.9</v>
      </c>
      <c r="CR1028" s="34">
        <v>29</v>
      </c>
      <c r="CS1028" s="34">
        <v>5.3</v>
      </c>
      <c r="CU1028" s="34">
        <v>5.2</v>
      </c>
      <c r="CV1028" s="34">
        <v>0.27</v>
      </c>
      <c r="CW1028" s="34">
        <f t="shared" si="77"/>
        <v>2636.27</v>
      </c>
      <c r="CX1028" s="34">
        <v>0.25750000000000001</v>
      </c>
      <c r="CY1028" s="34">
        <v>8.1999999999999993</v>
      </c>
      <c r="CZ1028" s="34">
        <v>0.81</v>
      </c>
      <c r="DA1028" s="34">
        <v>3.67</v>
      </c>
      <c r="DB1028" s="34">
        <v>0.08</v>
      </c>
      <c r="DC1028" s="34" t="s">
        <v>148</v>
      </c>
      <c r="DD1028" s="34">
        <v>0.12</v>
      </c>
      <c r="DE1028" s="34" t="s">
        <v>2381</v>
      </c>
      <c r="DG1028" s="34">
        <v>0.15</v>
      </c>
    </row>
    <row r="1029" spans="1:111" x14ac:dyDescent="0.3">
      <c r="A1029" s="22">
        <v>33</v>
      </c>
      <c r="B1029" s="22" t="s">
        <v>904</v>
      </c>
      <c r="C1029" s="22" t="s">
        <v>2887</v>
      </c>
      <c r="D1029" s="22" t="s">
        <v>1540</v>
      </c>
      <c r="G1029" s="22" t="s">
        <v>1540</v>
      </c>
      <c r="H1029" s="22">
        <v>36.608835499999998</v>
      </c>
      <c r="I1029" s="22">
        <v>-104.2451269</v>
      </c>
      <c r="J1029" s="22" t="s">
        <v>873</v>
      </c>
      <c r="K1029" s="22" t="s">
        <v>882</v>
      </c>
      <c r="L1029" s="22" t="s">
        <v>878</v>
      </c>
      <c r="M1029" s="22" t="s">
        <v>334</v>
      </c>
      <c r="N1029" s="70" t="s">
        <v>3393</v>
      </c>
      <c r="O1029" s="70" t="s">
        <v>3394</v>
      </c>
      <c r="Q1029" s="22" t="s">
        <v>334</v>
      </c>
      <c r="W1029" s="34">
        <v>23.99</v>
      </c>
      <c r="X1029" s="34">
        <v>0.4</v>
      </c>
      <c r="Y1029" s="34">
        <v>1.56</v>
      </c>
      <c r="Z1029" s="34">
        <v>10.33</v>
      </c>
      <c r="AA1029" s="34">
        <v>0.31</v>
      </c>
      <c r="AB1029" s="34">
        <v>0.9</v>
      </c>
      <c r="AC1029" s="34">
        <v>31.33</v>
      </c>
      <c r="AD1029" s="34">
        <v>0.01</v>
      </c>
      <c r="AE1029" s="34">
        <v>0.06</v>
      </c>
      <c r="AF1029" s="34">
        <v>3.68</v>
      </c>
      <c r="AG1029" s="34">
        <v>24.52</v>
      </c>
      <c r="AH1029" s="34">
        <v>0.23499999999999999</v>
      </c>
      <c r="AI1029" s="34">
        <v>0.14000000000000001</v>
      </c>
      <c r="AN1029" s="34">
        <v>22.59</v>
      </c>
      <c r="AO1029" s="34">
        <f t="shared" si="78"/>
        <v>120.05500000000001</v>
      </c>
      <c r="AU1029" s="34">
        <v>0.01</v>
      </c>
      <c r="AV1029" s="34">
        <v>0.3</v>
      </c>
      <c r="AW1029" s="34">
        <v>11</v>
      </c>
      <c r="AX1029" s="34">
        <v>3</v>
      </c>
      <c r="AY1029" s="34">
        <v>4300</v>
      </c>
      <c r="AZ1029" s="34" t="s">
        <v>82</v>
      </c>
      <c r="BA1029" s="34" t="s">
        <v>123</v>
      </c>
      <c r="BB1029" s="34" t="s">
        <v>1580</v>
      </c>
      <c r="BC1029" s="34" t="s">
        <v>121</v>
      </c>
      <c r="BD1029" s="34">
        <v>29</v>
      </c>
      <c r="BE1029" s="34">
        <v>130</v>
      </c>
      <c r="BF1029" s="34" t="s">
        <v>82</v>
      </c>
      <c r="BG1029" s="34">
        <v>8</v>
      </c>
      <c r="BH1029" s="34" t="s">
        <v>123</v>
      </c>
      <c r="BJ1029" s="34">
        <v>9</v>
      </c>
      <c r="BK1029" s="34">
        <v>430</v>
      </c>
      <c r="BM1029" s="34">
        <v>8</v>
      </c>
      <c r="BN1029" s="34">
        <v>5</v>
      </c>
      <c r="BO1029" s="34">
        <v>397</v>
      </c>
      <c r="BP1029" s="34">
        <v>13</v>
      </c>
      <c r="BQ1029" s="34">
        <v>224</v>
      </c>
      <c r="BR1029" s="34" t="s">
        <v>913</v>
      </c>
      <c r="BT1029" s="34">
        <v>0.7</v>
      </c>
      <c r="BU1029" s="34">
        <v>16</v>
      </c>
      <c r="BV1029" s="34">
        <v>5</v>
      </c>
      <c r="BW1029" s="34" t="s">
        <v>913</v>
      </c>
      <c r="BX1029" s="34">
        <v>6283</v>
      </c>
      <c r="BY1029" s="34">
        <v>37</v>
      </c>
      <c r="CA1029" s="34">
        <v>504</v>
      </c>
      <c r="CB1029" s="34" t="s">
        <v>84</v>
      </c>
      <c r="CC1029" s="34">
        <v>15</v>
      </c>
      <c r="CD1029" s="34">
        <v>60</v>
      </c>
      <c r="CE1029" s="34" t="s">
        <v>123</v>
      </c>
      <c r="CF1029" s="34">
        <v>268</v>
      </c>
      <c r="CG1029" s="34">
        <v>361</v>
      </c>
      <c r="CH1029" s="34">
        <v>379</v>
      </c>
      <c r="CI1029" s="34">
        <v>493</v>
      </c>
      <c r="CJ1029" s="34">
        <v>973</v>
      </c>
      <c r="CK1029" s="34">
        <v>71</v>
      </c>
      <c r="CL1029" s="34">
        <v>340</v>
      </c>
      <c r="CM1029" s="34">
        <v>69.599999999999994</v>
      </c>
      <c r="CN1029" s="34">
        <v>19</v>
      </c>
      <c r="CP1029" s="34">
        <v>8.3000000000000007</v>
      </c>
      <c r="CQ1029" s="34">
        <v>8.3000000000000007</v>
      </c>
      <c r="CR1029" s="34">
        <v>57</v>
      </c>
      <c r="CS1029" s="34">
        <v>12</v>
      </c>
      <c r="CU1029" s="34">
        <v>23</v>
      </c>
      <c r="CV1029" s="34">
        <v>2.7</v>
      </c>
      <c r="CW1029" s="34">
        <f t="shared" si="77"/>
        <v>2076.8999999999996</v>
      </c>
      <c r="CX1029" s="34">
        <v>0.21879999999999999</v>
      </c>
      <c r="CY1029" s="34">
        <v>6.6</v>
      </c>
      <c r="CZ1029" s="34">
        <v>0.78</v>
      </c>
      <c r="DA1029" s="34" t="s">
        <v>2372</v>
      </c>
      <c r="DB1029" s="34">
        <v>0.05</v>
      </c>
      <c r="DC1029" s="34" t="s">
        <v>148</v>
      </c>
      <c r="DD1029" s="34">
        <v>0.64</v>
      </c>
      <c r="DE1029" s="34" t="s">
        <v>2381</v>
      </c>
      <c r="DG1029" s="34">
        <v>0.15</v>
      </c>
    </row>
    <row r="1030" spans="1:111" x14ac:dyDescent="0.3">
      <c r="A1030" s="22">
        <v>34</v>
      </c>
      <c r="B1030" s="22" t="s">
        <v>904</v>
      </c>
      <c r="C1030" s="22" t="s">
        <v>2887</v>
      </c>
      <c r="D1030" s="22" t="s">
        <v>1540</v>
      </c>
      <c r="G1030" s="22" t="s">
        <v>1540</v>
      </c>
      <c r="H1030" s="22">
        <v>36.608719800000003</v>
      </c>
      <c r="I1030" s="22">
        <v>-104.24813519999999</v>
      </c>
      <c r="J1030" s="22" t="s">
        <v>873</v>
      </c>
      <c r="K1030" s="22" t="s">
        <v>882</v>
      </c>
      <c r="L1030" s="22" t="s">
        <v>878</v>
      </c>
      <c r="M1030" s="22" t="s">
        <v>334</v>
      </c>
      <c r="N1030" s="70" t="s">
        <v>3393</v>
      </c>
      <c r="O1030" s="70" t="s">
        <v>3394</v>
      </c>
      <c r="Q1030" s="22" t="s">
        <v>334</v>
      </c>
      <c r="W1030" s="34">
        <v>58.6</v>
      </c>
      <c r="X1030" s="34">
        <v>0.26</v>
      </c>
      <c r="Y1030" s="34">
        <v>2.23</v>
      </c>
      <c r="Z1030" s="34">
        <v>10.1</v>
      </c>
      <c r="AA1030" s="34">
        <v>0.47</v>
      </c>
      <c r="AB1030" s="34">
        <v>0.79</v>
      </c>
      <c r="AC1030" s="34">
        <v>11.9</v>
      </c>
      <c r="AD1030" s="34" t="s">
        <v>120</v>
      </c>
      <c r="AE1030" s="34">
        <v>0.12</v>
      </c>
      <c r="AF1030" s="34">
        <v>4.3099999999999996</v>
      </c>
      <c r="AG1030" s="34">
        <v>9.0399999999999991</v>
      </c>
      <c r="AH1030" s="34">
        <v>0.22</v>
      </c>
      <c r="AI1030" s="34">
        <v>0.11</v>
      </c>
      <c r="AN1030" s="34">
        <v>7.3</v>
      </c>
      <c r="AO1030" s="34">
        <f t="shared" si="78"/>
        <v>105.45000000000002</v>
      </c>
      <c r="AU1030" s="34" t="s">
        <v>2380</v>
      </c>
      <c r="AV1030" s="34">
        <v>0.2</v>
      </c>
      <c r="AW1030" s="34">
        <v>7.8</v>
      </c>
      <c r="AX1030" s="34">
        <v>11</v>
      </c>
      <c r="AY1030" s="34">
        <v>1400</v>
      </c>
      <c r="AZ1030" s="34">
        <v>18</v>
      </c>
      <c r="BA1030" s="34" t="s">
        <v>123</v>
      </c>
      <c r="BB1030" s="34">
        <v>0.5</v>
      </c>
      <c r="BC1030" s="34" t="s">
        <v>121</v>
      </c>
      <c r="BD1030" s="34">
        <v>26</v>
      </c>
      <c r="BE1030" s="34">
        <v>93</v>
      </c>
      <c r="BF1030" s="34" t="s">
        <v>82</v>
      </c>
      <c r="BG1030" s="34">
        <v>8</v>
      </c>
      <c r="BH1030" s="34" t="s">
        <v>123</v>
      </c>
      <c r="BJ1030" s="34">
        <v>10</v>
      </c>
      <c r="BK1030" s="34">
        <v>360</v>
      </c>
      <c r="BM1030" s="34">
        <v>15</v>
      </c>
      <c r="BN1030" s="34">
        <v>7</v>
      </c>
      <c r="BO1030" s="34">
        <v>661</v>
      </c>
      <c r="BP1030" s="34">
        <v>12</v>
      </c>
      <c r="BQ1030" s="34">
        <v>285</v>
      </c>
      <c r="BR1030" s="34" t="s">
        <v>913</v>
      </c>
      <c r="BT1030" s="34">
        <v>0.6</v>
      </c>
      <c r="BU1030" s="34">
        <v>21</v>
      </c>
      <c r="BV1030" s="34" t="s">
        <v>83</v>
      </c>
      <c r="BW1030" s="34" t="s">
        <v>913</v>
      </c>
      <c r="BX1030" s="34">
        <v>8003</v>
      </c>
      <c r="BY1030" s="34">
        <v>36</v>
      </c>
      <c r="CA1030" s="34">
        <v>221</v>
      </c>
      <c r="CB1030" s="34" t="s">
        <v>84</v>
      </c>
      <c r="CC1030" s="34">
        <v>14</v>
      </c>
      <c r="CD1030" s="34">
        <v>74</v>
      </c>
      <c r="CE1030" s="34" t="s">
        <v>121</v>
      </c>
      <c r="CF1030" s="34">
        <v>120</v>
      </c>
      <c r="CG1030" s="34">
        <v>465</v>
      </c>
      <c r="CH1030" s="34">
        <v>468</v>
      </c>
      <c r="CI1030" s="34">
        <v>708</v>
      </c>
      <c r="CJ1030" s="34">
        <v>1070</v>
      </c>
      <c r="CK1030" s="34">
        <v>110</v>
      </c>
      <c r="CL1030" s="34">
        <v>440</v>
      </c>
      <c r="CM1030" s="34">
        <v>87</v>
      </c>
      <c r="CN1030" s="34">
        <v>22</v>
      </c>
      <c r="CP1030" s="34">
        <v>6.8</v>
      </c>
      <c r="CQ1030" s="34">
        <v>6.8</v>
      </c>
      <c r="CR1030" s="34">
        <v>36</v>
      </c>
      <c r="CS1030" s="34">
        <v>4.8</v>
      </c>
      <c r="CU1030" s="34">
        <v>6.9</v>
      </c>
      <c r="CV1030" s="34">
        <v>0.61</v>
      </c>
      <c r="CW1030" s="34">
        <f t="shared" si="77"/>
        <v>2498.9100000000008</v>
      </c>
      <c r="CX1030" s="34">
        <v>0.35920000000000002</v>
      </c>
      <c r="CY1030" s="34">
        <v>7.2</v>
      </c>
      <c r="CZ1030" s="34">
        <v>1.23</v>
      </c>
      <c r="DA1030" s="34">
        <v>8.82</v>
      </c>
      <c r="DB1030" s="34">
        <v>0.06</v>
      </c>
      <c r="DC1030" s="34">
        <v>0.09</v>
      </c>
      <c r="DD1030" s="34">
        <v>0.56000000000000005</v>
      </c>
      <c r="DE1030" s="34" t="s">
        <v>2381</v>
      </c>
      <c r="DG1030" s="34">
        <v>0.16</v>
      </c>
    </row>
    <row r="1031" spans="1:111" x14ac:dyDescent="0.3">
      <c r="A1031" s="22">
        <v>37</v>
      </c>
      <c r="B1031" s="22" t="s">
        <v>904</v>
      </c>
      <c r="C1031" s="22" t="s">
        <v>2887</v>
      </c>
      <c r="D1031" s="22" t="s">
        <v>1540</v>
      </c>
      <c r="G1031" s="22" t="s">
        <v>1540</v>
      </c>
      <c r="H1031" s="22">
        <v>36.609420999999998</v>
      </c>
      <c r="I1031" s="22">
        <v>-104.2391018</v>
      </c>
      <c r="J1031" s="22" t="s">
        <v>873</v>
      </c>
      <c r="K1031" s="22" t="s">
        <v>882</v>
      </c>
      <c r="L1031" s="22" t="s">
        <v>878</v>
      </c>
      <c r="M1031" s="22" t="s">
        <v>334</v>
      </c>
      <c r="N1031" s="70" t="s">
        <v>3393</v>
      </c>
      <c r="O1031" s="70" t="s">
        <v>3394</v>
      </c>
      <c r="Q1031" s="22" t="s">
        <v>334</v>
      </c>
      <c r="W1031" s="34">
        <v>27.26</v>
      </c>
      <c r="AC1031" s="34">
        <v>27.85</v>
      </c>
      <c r="AH1031" s="34">
        <v>0.22</v>
      </c>
      <c r="AO1031" s="34">
        <f t="shared" si="78"/>
        <v>55.33</v>
      </c>
      <c r="AU1031" s="34">
        <v>8.9999999999999993E-3</v>
      </c>
      <c r="AV1031" s="34" t="s">
        <v>82</v>
      </c>
      <c r="AW1031" s="34">
        <v>10</v>
      </c>
      <c r="AX1031" s="34" t="s">
        <v>123</v>
      </c>
      <c r="AY1031" s="34">
        <v>4700</v>
      </c>
      <c r="AZ1031" s="34" t="s">
        <v>911</v>
      </c>
      <c r="BA1031" s="34" t="s">
        <v>83</v>
      </c>
      <c r="BB1031" s="34" t="s">
        <v>935</v>
      </c>
      <c r="BC1031" s="34">
        <v>2</v>
      </c>
      <c r="BD1031" s="34">
        <v>20</v>
      </c>
      <c r="BE1031" s="34">
        <v>84</v>
      </c>
      <c r="BF1031" s="34" t="s">
        <v>2383</v>
      </c>
      <c r="BG1031" s="34">
        <v>7</v>
      </c>
      <c r="BH1031" s="34" t="s">
        <v>933</v>
      </c>
      <c r="BJ1031" s="34" t="s">
        <v>951</v>
      </c>
      <c r="BK1031" s="34">
        <v>2400</v>
      </c>
      <c r="BM1031" s="34">
        <v>5</v>
      </c>
      <c r="BN1031" s="34">
        <v>7</v>
      </c>
      <c r="BO1031" s="34" t="s">
        <v>121</v>
      </c>
      <c r="BP1031" s="34">
        <v>11</v>
      </c>
      <c r="BQ1031" s="34">
        <v>101</v>
      </c>
      <c r="BR1031" s="34" t="s">
        <v>570</v>
      </c>
      <c r="BT1031" s="34">
        <v>0.5</v>
      </c>
      <c r="BU1031" s="34">
        <v>25.3</v>
      </c>
      <c r="BV1031" s="34" t="s">
        <v>83</v>
      </c>
      <c r="BW1031" s="34" t="s">
        <v>913</v>
      </c>
      <c r="BX1031" s="34" t="s">
        <v>934</v>
      </c>
      <c r="BY1031" s="34">
        <v>29</v>
      </c>
      <c r="CA1031" s="34">
        <v>175</v>
      </c>
      <c r="CB1031" s="34" t="s">
        <v>913</v>
      </c>
      <c r="CC1031" s="34">
        <v>12</v>
      </c>
      <c r="CD1031" s="34">
        <v>62</v>
      </c>
      <c r="CE1031" s="34" t="s">
        <v>123</v>
      </c>
      <c r="CF1031" s="34">
        <v>113</v>
      </c>
      <c r="CG1031" s="34">
        <v>6</v>
      </c>
      <c r="CH1031" s="34">
        <v>291</v>
      </c>
      <c r="CI1031" s="34">
        <v>691</v>
      </c>
      <c r="CJ1031" s="34">
        <v>1040</v>
      </c>
      <c r="CK1031" s="34">
        <v>96</v>
      </c>
      <c r="CL1031" s="34">
        <v>400</v>
      </c>
      <c r="CM1031" s="34">
        <v>79.599999999999994</v>
      </c>
      <c r="CN1031" s="34">
        <v>25</v>
      </c>
      <c r="CP1031" s="34">
        <v>6</v>
      </c>
      <c r="CQ1031" s="34">
        <v>6</v>
      </c>
      <c r="CR1031" s="34">
        <v>24</v>
      </c>
      <c r="CS1031" s="34">
        <v>1</v>
      </c>
      <c r="CU1031" s="34">
        <v>6.4</v>
      </c>
      <c r="CV1031" s="34">
        <v>0.7</v>
      </c>
      <c r="CW1031" s="34">
        <f t="shared" si="77"/>
        <v>2375.6999999999998</v>
      </c>
      <c r="CX1031" s="34">
        <v>0.27110000000000001</v>
      </c>
      <c r="CY1031" s="34">
        <v>7.3</v>
      </c>
      <c r="CZ1031" s="34">
        <v>0.66</v>
      </c>
      <c r="DA1031" s="34" t="s">
        <v>2372</v>
      </c>
      <c r="DB1031" s="34" t="s">
        <v>85</v>
      </c>
      <c r="DC1031" s="34" t="s">
        <v>148</v>
      </c>
      <c r="DD1031" s="34">
        <v>0.4</v>
      </c>
      <c r="DE1031" s="34">
        <v>1.5</v>
      </c>
      <c r="DG1031" s="34">
        <v>0.12</v>
      </c>
    </row>
    <row r="1032" spans="1:111" x14ac:dyDescent="0.3">
      <c r="A1032" s="22">
        <v>38</v>
      </c>
      <c r="B1032" s="22" t="s">
        <v>904</v>
      </c>
      <c r="C1032" s="22" t="s">
        <v>2887</v>
      </c>
      <c r="D1032" s="22" t="s">
        <v>1540</v>
      </c>
      <c r="G1032" s="22" t="s">
        <v>1540</v>
      </c>
      <c r="H1032" s="22">
        <v>36.611283100000001</v>
      </c>
      <c r="I1032" s="22">
        <v>-104.2381697</v>
      </c>
      <c r="J1032" s="22" t="s">
        <v>873</v>
      </c>
      <c r="K1032" s="22" t="s">
        <v>882</v>
      </c>
      <c r="L1032" s="22" t="s">
        <v>878</v>
      </c>
      <c r="M1032" s="22" t="s">
        <v>334</v>
      </c>
      <c r="N1032" s="70" t="s">
        <v>3393</v>
      </c>
      <c r="O1032" s="70" t="s">
        <v>3394</v>
      </c>
      <c r="Q1032" s="22" t="s">
        <v>334</v>
      </c>
      <c r="AH1032" s="34">
        <v>0.23</v>
      </c>
      <c r="AO1032" s="34">
        <f t="shared" si="78"/>
        <v>0.23</v>
      </c>
      <c r="AU1032" s="34" t="s">
        <v>2384</v>
      </c>
      <c r="AV1032" s="34" t="s">
        <v>82</v>
      </c>
      <c r="AW1032" s="34">
        <v>28</v>
      </c>
      <c r="AX1032" s="34" t="s">
        <v>123</v>
      </c>
      <c r="AY1032" s="34">
        <v>3100</v>
      </c>
      <c r="AZ1032" s="34" t="s">
        <v>911</v>
      </c>
      <c r="BA1032" s="34" t="s">
        <v>83</v>
      </c>
      <c r="BB1032" s="34" t="s">
        <v>935</v>
      </c>
      <c r="BC1032" s="34">
        <v>2</v>
      </c>
      <c r="BD1032" s="34">
        <v>15</v>
      </c>
      <c r="BE1032" s="34">
        <v>72</v>
      </c>
      <c r="BF1032" s="34" t="s">
        <v>82</v>
      </c>
      <c r="BG1032" s="34">
        <v>9</v>
      </c>
      <c r="BH1032" s="34" t="s">
        <v>936</v>
      </c>
      <c r="BJ1032" s="34" t="s">
        <v>951</v>
      </c>
      <c r="BK1032" s="34">
        <v>90</v>
      </c>
      <c r="BM1032" s="34">
        <v>3</v>
      </c>
      <c r="BN1032" s="34">
        <v>10</v>
      </c>
      <c r="BO1032" s="34" t="s">
        <v>121</v>
      </c>
      <c r="BP1032" s="34">
        <v>9</v>
      </c>
      <c r="BQ1032" s="34">
        <v>99</v>
      </c>
      <c r="BR1032" s="34" t="s">
        <v>570</v>
      </c>
      <c r="BT1032" s="34">
        <v>0.8</v>
      </c>
      <c r="BU1032" s="34">
        <v>24.6</v>
      </c>
      <c r="BV1032" s="34" t="s">
        <v>83</v>
      </c>
      <c r="BW1032" s="34" t="s">
        <v>913</v>
      </c>
      <c r="BX1032" s="34" t="s">
        <v>937</v>
      </c>
      <c r="BY1032" s="34">
        <v>28</v>
      </c>
      <c r="CA1032" s="34">
        <v>203</v>
      </c>
      <c r="CB1032" s="34" t="s">
        <v>913</v>
      </c>
      <c r="CC1032" s="34">
        <v>15</v>
      </c>
      <c r="CD1032" s="34">
        <v>63</v>
      </c>
      <c r="CE1032" s="34" t="s">
        <v>123</v>
      </c>
      <c r="CF1032" s="34">
        <v>90</v>
      </c>
      <c r="CG1032" s="34">
        <v>4</v>
      </c>
      <c r="CH1032" s="34">
        <v>334</v>
      </c>
      <c r="CI1032" s="34">
        <v>769</v>
      </c>
      <c r="CJ1032" s="34">
        <v>1180</v>
      </c>
      <c r="CK1032" s="34">
        <v>170</v>
      </c>
      <c r="CL1032" s="34">
        <v>380</v>
      </c>
      <c r="CM1032" s="34">
        <v>89.2</v>
      </c>
      <c r="CN1032" s="34">
        <v>26</v>
      </c>
      <c r="CP1032" s="34">
        <v>6</v>
      </c>
      <c r="CQ1032" s="34">
        <v>6</v>
      </c>
      <c r="CR1032" s="34">
        <v>21</v>
      </c>
      <c r="CS1032" s="34" t="s">
        <v>935</v>
      </c>
      <c r="CU1032" s="34">
        <v>5.3</v>
      </c>
      <c r="CV1032" s="34">
        <v>0.5</v>
      </c>
      <c r="CW1032" s="34">
        <f t="shared" si="77"/>
        <v>2653</v>
      </c>
      <c r="CX1032" s="34">
        <v>0.31130000000000002</v>
      </c>
      <c r="CY1032" s="34">
        <v>6.3</v>
      </c>
      <c r="CZ1032" s="34">
        <v>0.91</v>
      </c>
      <c r="DA1032" s="34" t="s">
        <v>2372</v>
      </c>
      <c r="DB1032" s="34" t="s">
        <v>148</v>
      </c>
      <c r="DC1032" s="34" t="s">
        <v>148</v>
      </c>
      <c r="DD1032" s="34">
        <v>0.92</v>
      </c>
      <c r="DE1032" s="34">
        <v>1.5</v>
      </c>
      <c r="DG1032" s="34">
        <v>0.08</v>
      </c>
    </row>
    <row r="1033" spans="1:111" x14ac:dyDescent="0.3">
      <c r="A1033" s="22">
        <v>52</v>
      </c>
      <c r="B1033" s="22" t="s">
        <v>904</v>
      </c>
      <c r="C1033" s="22" t="s">
        <v>2887</v>
      </c>
      <c r="D1033" s="22" t="s">
        <v>1540</v>
      </c>
      <c r="G1033" s="22" t="s">
        <v>1540</v>
      </c>
      <c r="H1033" s="22">
        <v>36.608250900000002</v>
      </c>
      <c r="I1033" s="22">
        <v>-104.2171498</v>
      </c>
      <c r="J1033" s="22" t="s">
        <v>873</v>
      </c>
      <c r="K1033" s="22" t="s">
        <v>882</v>
      </c>
      <c r="L1033" s="22" t="s">
        <v>878</v>
      </c>
      <c r="M1033" s="22" t="s">
        <v>334</v>
      </c>
      <c r="N1033" s="70" t="s">
        <v>3393</v>
      </c>
      <c r="O1033" s="70" t="s">
        <v>3394</v>
      </c>
      <c r="Q1033" s="22" t="s">
        <v>334</v>
      </c>
      <c r="W1033" s="34">
        <v>1.28</v>
      </c>
      <c r="X1033" s="34">
        <v>0.05</v>
      </c>
      <c r="Y1033" s="34">
        <v>0.34</v>
      </c>
      <c r="Z1033" s="34">
        <v>3.46</v>
      </c>
      <c r="AA1033" s="34">
        <v>2.52</v>
      </c>
      <c r="AB1033" s="34">
        <v>14.5</v>
      </c>
      <c r="AC1033" s="34">
        <v>27.1</v>
      </c>
      <c r="AD1033" s="34" t="s">
        <v>120</v>
      </c>
      <c r="AE1033" s="34">
        <v>0.2</v>
      </c>
      <c r="AF1033" s="34">
        <v>1.1399999999999999</v>
      </c>
      <c r="AG1033" s="34">
        <v>37.909999999999997</v>
      </c>
      <c r="AH1033" s="34">
        <v>2.3E-2</v>
      </c>
      <c r="AI1033" s="34">
        <v>0.83</v>
      </c>
      <c r="AN1033" s="34">
        <v>43</v>
      </c>
      <c r="AO1033" s="34">
        <f t="shared" si="78"/>
        <v>132.35300000000001</v>
      </c>
      <c r="AU1033" s="34">
        <v>6.2E-2</v>
      </c>
      <c r="AV1033" s="34">
        <v>0.6</v>
      </c>
      <c r="AW1033" s="34" t="s">
        <v>2385</v>
      </c>
      <c r="AX1033" s="34" t="s">
        <v>84</v>
      </c>
      <c r="AY1033" s="34">
        <v>37800</v>
      </c>
      <c r="AZ1033" s="34">
        <v>13.4</v>
      </c>
      <c r="BA1033" s="34">
        <v>23</v>
      </c>
      <c r="BB1033" s="34" t="s">
        <v>2386</v>
      </c>
      <c r="BC1033" s="34" t="s">
        <v>121</v>
      </c>
      <c r="BD1033" s="34">
        <v>8</v>
      </c>
      <c r="BE1033" s="34" t="s">
        <v>913</v>
      </c>
      <c r="BF1033" s="34" t="s">
        <v>82</v>
      </c>
      <c r="BG1033" s="34">
        <v>11</v>
      </c>
      <c r="BH1033" s="34" t="s">
        <v>123</v>
      </c>
      <c r="BJ1033" s="34">
        <v>3</v>
      </c>
      <c r="BK1033" s="34">
        <v>80</v>
      </c>
      <c r="BM1033" s="34">
        <v>5</v>
      </c>
      <c r="BN1033" s="34">
        <v>7</v>
      </c>
      <c r="BO1033" s="34">
        <v>203</v>
      </c>
      <c r="BP1033" s="34">
        <v>30</v>
      </c>
      <c r="BQ1033" s="34">
        <v>371</v>
      </c>
      <c r="BR1033" s="34">
        <v>79</v>
      </c>
      <c r="BT1033" s="34">
        <v>0.3</v>
      </c>
      <c r="BU1033" s="34">
        <v>5.0999999999999996</v>
      </c>
      <c r="BV1033" s="34" t="s">
        <v>83</v>
      </c>
      <c r="BW1033" s="34" t="s">
        <v>913</v>
      </c>
      <c r="BX1033" s="34">
        <v>4006</v>
      </c>
      <c r="BY1033" s="34" t="s">
        <v>82</v>
      </c>
      <c r="CA1033" s="34">
        <v>363</v>
      </c>
      <c r="CB1033" s="34">
        <v>23</v>
      </c>
      <c r="CC1033" s="34">
        <v>4.8</v>
      </c>
      <c r="CD1033" s="34">
        <v>50</v>
      </c>
      <c r="CE1033" s="34" t="s">
        <v>938</v>
      </c>
      <c r="CF1033" s="34">
        <v>123</v>
      </c>
      <c r="CG1033" s="34">
        <v>43</v>
      </c>
      <c r="CH1033" s="34">
        <v>495</v>
      </c>
      <c r="CI1033" s="34">
        <v>3990</v>
      </c>
      <c r="CJ1033" s="34">
        <v>4850</v>
      </c>
      <c r="CK1033" s="34">
        <v>310</v>
      </c>
      <c r="CL1033" s="34">
        <v>1060</v>
      </c>
      <c r="CM1033" s="34">
        <v>154</v>
      </c>
      <c r="CN1033" s="34">
        <v>32</v>
      </c>
      <c r="CP1033" s="34">
        <v>7.7</v>
      </c>
      <c r="CQ1033" s="34">
        <v>7.7</v>
      </c>
      <c r="CR1033" s="34">
        <v>35</v>
      </c>
      <c r="CS1033" s="34" t="s">
        <v>939</v>
      </c>
      <c r="CU1033" s="34">
        <v>11</v>
      </c>
      <c r="CV1033" s="34">
        <v>1</v>
      </c>
      <c r="CW1033" s="34">
        <f t="shared" si="77"/>
        <v>10458.400000000001</v>
      </c>
      <c r="CX1033" s="34">
        <v>1.879</v>
      </c>
      <c r="CY1033" s="34">
        <v>1.3</v>
      </c>
      <c r="CZ1033" s="34">
        <v>0.15</v>
      </c>
      <c r="DA1033" s="34" t="s">
        <v>2372</v>
      </c>
      <c r="DB1033" s="34" t="s">
        <v>2387</v>
      </c>
      <c r="DC1033" s="34" t="s">
        <v>148</v>
      </c>
      <c r="DD1033" s="34">
        <v>5.33</v>
      </c>
      <c r="DE1033" s="34">
        <v>0.55000000000000004</v>
      </c>
      <c r="DG1033" s="34">
        <v>0.03</v>
      </c>
    </row>
    <row r="1034" spans="1:111" x14ac:dyDescent="0.3">
      <c r="A1034" s="22">
        <v>53</v>
      </c>
      <c r="B1034" s="22" t="s">
        <v>904</v>
      </c>
      <c r="C1034" s="22" t="s">
        <v>2887</v>
      </c>
      <c r="D1034" s="22" t="s">
        <v>1540</v>
      </c>
      <c r="G1034" s="22" t="s">
        <v>1540</v>
      </c>
      <c r="H1034" s="22">
        <v>36.608250900000002</v>
      </c>
      <c r="I1034" s="22">
        <v>-104.2171498</v>
      </c>
      <c r="J1034" s="22" t="s">
        <v>873</v>
      </c>
      <c r="K1034" s="22" t="s">
        <v>882</v>
      </c>
      <c r="L1034" s="22" t="s">
        <v>878</v>
      </c>
      <c r="M1034" s="22" t="s">
        <v>334</v>
      </c>
      <c r="N1034" s="70" t="s">
        <v>3393</v>
      </c>
      <c r="O1034" s="70" t="s">
        <v>3394</v>
      </c>
      <c r="Q1034" s="22" t="s">
        <v>334</v>
      </c>
      <c r="W1034" s="34">
        <v>0.44</v>
      </c>
      <c r="X1034" s="34">
        <v>0.05</v>
      </c>
      <c r="Y1034" s="34">
        <v>0.33</v>
      </c>
      <c r="Z1034" s="34">
        <v>3.52</v>
      </c>
      <c r="AA1034" s="34">
        <v>3.83</v>
      </c>
      <c r="AB1034" s="34">
        <v>13.1</v>
      </c>
      <c r="AC1034" s="34">
        <v>25.8</v>
      </c>
      <c r="AD1034" s="34" t="s">
        <v>120</v>
      </c>
      <c r="AE1034" s="34">
        <v>0.3</v>
      </c>
      <c r="AF1034" s="34">
        <v>1.45</v>
      </c>
      <c r="AG1034" s="34">
        <v>38.43</v>
      </c>
      <c r="AH1034" s="34">
        <v>2.1999999999999999E-2</v>
      </c>
      <c r="AI1034" s="34">
        <v>0.86</v>
      </c>
      <c r="AN1034" s="34">
        <v>41</v>
      </c>
      <c r="AO1034" s="34">
        <f t="shared" si="78"/>
        <v>129.13200000000001</v>
      </c>
      <c r="AU1034" s="34" t="s">
        <v>2388</v>
      </c>
      <c r="AV1034" s="34">
        <v>0.2</v>
      </c>
      <c r="AW1034" s="34" t="s">
        <v>2389</v>
      </c>
      <c r="AX1034" s="34" t="s">
        <v>84</v>
      </c>
      <c r="AY1034" s="34">
        <v>40900</v>
      </c>
      <c r="AZ1034" s="34">
        <v>8.5</v>
      </c>
      <c r="BA1034" s="34">
        <v>15</v>
      </c>
      <c r="BB1034" s="34" t="s">
        <v>2390</v>
      </c>
      <c r="BC1034" s="34" t="s">
        <v>121</v>
      </c>
      <c r="BD1034" s="34">
        <v>10</v>
      </c>
      <c r="BE1034" s="34">
        <v>130</v>
      </c>
      <c r="BF1034" s="34" t="s">
        <v>82</v>
      </c>
      <c r="BG1034" s="34">
        <v>11</v>
      </c>
      <c r="BH1034" s="34" t="s">
        <v>123</v>
      </c>
      <c r="BJ1034" s="34">
        <v>3</v>
      </c>
      <c r="BK1034" s="34">
        <v>120</v>
      </c>
      <c r="BM1034" s="34">
        <v>4</v>
      </c>
      <c r="BN1034" s="34">
        <v>6</v>
      </c>
      <c r="BO1034" s="34">
        <v>68</v>
      </c>
      <c r="BP1034" s="34">
        <v>30</v>
      </c>
      <c r="BQ1034" s="34">
        <v>473</v>
      </c>
      <c r="BR1034" s="34" t="s">
        <v>913</v>
      </c>
      <c r="BT1034" s="34">
        <v>1.8</v>
      </c>
      <c r="BU1034" s="34">
        <v>7.3</v>
      </c>
      <c r="BV1034" s="34" t="s">
        <v>83</v>
      </c>
      <c r="BW1034" s="34" t="s">
        <v>913</v>
      </c>
      <c r="BX1034" s="34">
        <v>4195</v>
      </c>
      <c r="BY1034" s="34" t="s">
        <v>82</v>
      </c>
      <c r="CA1034" s="34">
        <v>497</v>
      </c>
      <c r="CB1034" s="34">
        <v>28</v>
      </c>
      <c r="CC1034" s="34">
        <v>12</v>
      </c>
      <c r="CD1034" s="34">
        <v>100</v>
      </c>
      <c r="CE1034" s="34" t="s">
        <v>915</v>
      </c>
      <c r="CF1034" s="34">
        <v>168</v>
      </c>
      <c r="CG1034" s="34">
        <v>22</v>
      </c>
      <c r="CH1034" s="34">
        <v>709</v>
      </c>
      <c r="CI1034" s="34">
        <v>4820</v>
      </c>
      <c r="CJ1034" s="34">
        <v>6540</v>
      </c>
      <c r="CK1034" s="34">
        <v>450</v>
      </c>
      <c r="CL1034" s="34">
        <v>1460</v>
      </c>
      <c r="CM1034" s="34">
        <v>218</v>
      </c>
      <c r="CN1034" s="34">
        <v>43</v>
      </c>
      <c r="CP1034" s="34">
        <v>10</v>
      </c>
      <c r="CQ1034" s="34">
        <v>10</v>
      </c>
      <c r="CR1034" s="34">
        <v>42</v>
      </c>
      <c r="CS1034" s="34" t="s">
        <v>940</v>
      </c>
      <c r="CU1034" s="34">
        <v>17</v>
      </c>
      <c r="CV1034" s="34">
        <v>1.8</v>
      </c>
      <c r="CW1034" s="34">
        <f t="shared" si="77"/>
        <v>13611.8</v>
      </c>
      <c r="CX1034" s="34" t="s">
        <v>2391</v>
      </c>
      <c r="CY1034" s="34">
        <v>2.5</v>
      </c>
      <c r="CZ1034" s="34">
        <v>0.17</v>
      </c>
      <c r="DA1034" s="34" t="s">
        <v>2372</v>
      </c>
      <c r="DB1034" s="34" t="s">
        <v>2392</v>
      </c>
      <c r="DC1034" s="34" t="s">
        <v>148</v>
      </c>
      <c r="DD1034" s="34">
        <v>5.17</v>
      </c>
      <c r="DE1034" s="34">
        <v>0.61</v>
      </c>
      <c r="DG1034" s="34">
        <v>0.03</v>
      </c>
    </row>
    <row r="1035" spans="1:111" x14ac:dyDescent="0.3">
      <c r="A1035" s="22">
        <v>57</v>
      </c>
      <c r="B1035" s="22" t="s">
        <v>904</v>
      </c>
      <c r="C1035" s="22" t="s">
        <v>2887</v>
      </c>
      <c r="D1035" s="22" t="s">
        <v>1540</v>
      </c>
      <c r="G1035" s="22" t="s">
        <v>1540</v>
      </c>
      <c r="H1035" s="22">
        <v>36.539045100000003</v>
      </c>
      <c r="I1035" s="22">
        <v>-104.1916872</v>
      </c>
      <c r="J1035" s="22" t="s">
        <v>873</v>
      </c>
      <c r="K1035" s="22" t="s">
        <v>882</v>
      </c>
      <c r="L1035" s="22" t="s">
        <v>878</v>
      </c>
      <c r="M1035" s="22" t="s">
        <v>334</v>
      </c>
      <c r="N1035" s="70" t="s">
        <v>3393</v>
      </c>
      <c r="O1035" s="70" t="s">
        <v>3394</v>
      </c>
      <c r="Q1035" s="22" t="s">
        <v>334</v>
      </c>
      <c r="W1035" s="34">
        <v>5.7</v>
      </c>
      <c r="X1035" s="34">
        <v>0.05</v>
      </c>
      <c r="Y1035" s="34">
        <v>0.46</v>
      </c>
      <c r="Z1035" s="34">
        <v>6.84</v>
      </c>
      <c r="AA1035" s="34">
        <v>1.78</v>
      </c>
      <c r="AB1035" s="34">
        <v>0.91</v>
      </c>
      <c r="AC1035" s="34">
        <v>47.7</v>
      </c>
      <c r="AD1035" s="34">
        <v>0.11</v>
      </c>
      <c r="AE1035" s="34">
        <v>0.8</v>
      </c>
      <c r="AF1035" s="34">
        <v>2.71</v>
      </c>
      <c r="AG1035" s="34">
        <v>34.22</v>
      </c>
      <c r="AH1035" s="34">
        <v>0.28499999999999998</v>
      </c>
      <c r="AI1035" s="34">
        <v>0.23</v>
      </c>
      <c r="AO1035" s="34">
        <f>SUM(W1035:AN1035)</f>
        <v>101.795</v>
      </c>
      <c r="AU1035" s="34">
        <v>3.4000000000000002E-2</v>
      </c>
      <c r="AV1035" s="34" t="s">
        <v>82</v>
      </c>
      <c r="AW1035" s="34">
        <v>4.7</v>
      </c>
      <c r="AX1035" s="34" t="s">
        <v>123</v>
      </c>
      <c r="AY1035" s="34">
        <v>10100</v>
      </c>
      <c r="AZ1035" s="34" t="s">
        <v>911</v>
      </c>
      <c r="BA1035" s="34" t="s">
        <v>83</v>
      </c>
      <c r="BB1035" s="34">
        <v>2.5</v>
      </c>
      <c r="BC1035" s="34">
        <v>3</v>
      </c>
      <c r="BD1035" s="34" t="s">
        <v>83</v>
      </c>
      <c r="BE1035" s="34">
        <v>300</v>
      </c>
      <c r="BF1035" s="34" t="s">
        <v>935</v>
      </c>
      <c r="BG1035" s="34">
        <v>5</v>
      </c>
      <c r="BH1035" s="34" t="s">
        <v>941</v>
      </c>
      <c r="BJ1035" s="34" t="s">
        <v>430</v>
      </c>
      <c r="BK1035" s="34">
        <v>40</v>
      </c>
      <c r="BM1035" s="34">
        <v>3</v>
      </c>
      <c r="BN1035" s="34" t="s">
        <v>83</v>
      </c>
      <c r="BO1035" s="34" t="s">
        <v>121</v>
      </c>
      <c r="BP1035" s="34">
        <v>4</v>
      </c>
      <c r="BQ1035" s="34">
        <v>273</v>
      </c>
      <c r="BR1035" s="34" t="s">
        <v>570</v>
      </c>
      <c r="BT1035" s="34">
        <v>0.3</v>
      </c>
      <c r="BU1035" s="34">
        <v>1.4</v>
      </c>
      <c r="BV1035" s="34" t="s">
        <v>83</v>
      </c>
      <c r="BW1035" s="34" t="s">
        <v>913</v>
      </c>
      <c r="BX1035" s="34" t="s">
        <v>942</v>
      </c>
      <c r="BY1035" s="34" t="s">
        <v>82</v>
      </c>
      <c r="CA1035" s="34">
        <v>148</v>
      </c>
      <c r="CB1035" s="34" t="s">
        <v>913</v>
      </c>
      <c r="CC1035" s="34">
        <v>81.8</v>
      </c>
      <c r="CD1035" s="34">
        <v>90</v>
      </c>
      <c r="CE1035" s="34" t="s">
        <v>83</v>
      </c>
      <c r="CF1035" s="34">
        <v>323</v>
      </c>
      <c r="CG1035" s="34">
        <v>27</v>
      </c>
      <c r="CH1035" s="34">
        <v>569</v>
      </c>
      <c r="CI1035" s="34">
        <v>3130</v>
      </c>
      <c r="CJ1035" s="34">
        <v>3680</v>
      </c>
      <c r="CK1035" s="34">
        <v>370</v>
      </c>
      <c r="CL1035" s="34">
        <v>1060</v>
      </c>
      <c r="CM1035" s="34">
        <v>202</v>
      </c>
      <c r="CN1035" s="34">
        <v>55</v>
      </c>
      <c r="CP1035" s="34">
        <v>19</v>
      </c>
      <c r="CQ1035" s="34">
        <v>19</v>
      </c>
      <c r="CR1035" s="34">
        <v>68</v>
      </c>
      <c r="CS1035" s="34">
        <v>7</v>
      </c>
      <c r="CU1035" s="34">
        <v>34</v>
      </c>
      <c r="CV1035" s="34">
        <v>4.2</v>
      </c>
      <c r="CW1035" s="34">
        <f t="shared" si="77"/>
        <v>8648.2000000000007</v>
      </c>
      <c r="CX1035" s="34">
        <v>0.82630000000000003</v>
      </c>
      <c r="CY1035" s="34">
        <v>5.0999999999999996</v>
      </c>
      <c r="CZ1035" s="34">
        <v>0.18</v>
      </c>
      <c r="DA1035" s="34" t="s">
        <v>2372</v>
      </c>
      <c r="DB1035" s="34" t="s">
        <v>2393</v>
      </c>
      <c r="DC1035" s="34" t="s">
        <v>148</v>
      </c>
      <c r="DD1035" s="34">
        <v>0.24</v>
      </c>
      <c r="DE1035" s="34">
        <v>0.6</v>
      </c>
      <c r="DG1035" s="34">
        <v>0.05</v>
      </c>
    </row>
    <row r="1036" spans="1:111" x14ac:dyDescent="0.3">
      <c r="A1036" s="22">
        <v>10</v>
      </c>
      <c r="B1036" s="22" t="s">
        <v>904</v>
      </c>
      <c r="C1036" s="22" t="s">
        <v>2887</v>
      </c>
      <c r="D1036" s="22" t="s">
        <v>1540</v>
      </c>
      <c r="G1036" s="22" t="s">
        <v>1540</v>
      </c>
      <c r="H1036" s="22">
        <v>36.5807918</v>
      </c>
      <c r="I1036" s="22">
        <v>-104.23036980000001</v>
      </c>
      <c r="J1036" s="22" t="s">
        <v>873</v>
      </c>
      <c r="K1036" s="22" t="s">
        <v>882</v>
      </c>
      <c r="M1036" s="22" t="s">
        <v>291</v>
      </c>
      <c r="N1036" s="70" t="s">
        <v>3393</v>
      </c>
      <c r="O1036" s="70" t="s">
        <v>3394</v>
      </c>
      <c r="Q1036" s="22" t="s">
        <v>944</v>
      </c>
      <c r="AH1036" s="34">
        <v>0.04</v>
      </c>
      <c r="AU1036" s="34">
        <v>2.2000000000000001E-3</v>
      </c>
      <c r="AV1036" s="34">
        <v>2.9</v>
      </c>
      <c r="AW1036" s="34">
        <v>13</v>
      </c>
      <c r="AX1036" s="34">
        <v>3</v>
      </c>
      <c r="AY1036" s="34">
        <v>430</v>
      </c>
      <c r="AZ1036" s="34" t="s">
        <v>83</v>
      </c>
      <c r="BA1036" s="34" t="s">
        <v>83</v>
      </c>
      <c r="BB1036" s="34">
        <v>3.9</v>
      </c>
      <c r="BC1036" s="34">
        <v>1</v>
      </c>
      <c r="BD1036" s="34">
        <v>3</v>
      </c>
      <c r="BE1036" s="34">
        <v>19</v>
      </c>
      <c r="BF1036" s="34">
        <v>1.3</v>
      </c>
      <c r="BG1036" s="34">
        <v>11</v>
      </c>
      <c r="BH1036" s="34" t="s">
        <v>945</v>
      </c>
      <c r="BJ1036" s="34" t="s">
        <v>946</v>
      </c>
      <c r="BK1036" s="34">
        <v>300</v>
      </c>
      <c r="BM1036" s="34">
        <v>7</v>
      </c>
      <c r="BN1036" s="34" t="s">
        <v>83</v>
      </c>
      <c r="BO1036" s="34">
        <v>74</v>
      </c>
      <c r="BP1036" s="34" t="s">
        <v>121</v>
      </c>
      <c r="BQ1036" s="34">
        <v>45</v>
      </c>
      <c r="BR1036" s="34">
        <v>140</v>
      </c>
      <c r="BT1036" s="34">
        <v>1.7</v>
      </c>
      <c r="BU1036" s="34">
        <v>3.3</v>
      </c>
      <c r="BV1036" s="34" t="s">
        <v>83</v>
      </c>
      <c r="BW1036" s="34" t="s">
        <v>915</v>
      </c>
      <c r="BX1036" s="34">
        <v>376</v>
      </c>
      <c r="BY1036" s="34">
        <v>4.8</v>
      </c>
      <c r="BZ1036" s="34" t="s">
        <v>124</v>
      </c>
      <c r="CA1036" s="34">
        <v>1230</v>
      </c>
      <c r="CB1036" s="34" t="s">
        <v>913</v>
      </c>
      <c r="CC1036" s="34">
        <v>11</v>
      </c>
      <c r="CD1036" s="34">
        <v>42</v>
      </c>
      <c r="CE1036" s="34">
        <v>4</v>
      </c>
      <c r="CF1036" s="34">
        <v>320</v>
      </c>
      <c r="CG1036" s="34">
        <v>130</v>
      </c>
      <c r="CH1036" s="34">
        <v>91</v>
      </c>
      <c r="CI1036" s="34">
        <v>140</v>
      </c>
      <c r="CJ1036" s="34">
        <v>230</v>
      </c>
      <c r="CM1036" s="34">
        <v>12</v>
      </c>
      <c r="CN1036" s="34">
        <v>4</v>
      </c>
      <c r="CP1036" s="34">
        <v>5.3</v>
      </c>
      <c r="CQ1036" s="34">
        <v>42</v>
      </c>
      <c r="CR1036" s="34">
        <v>13</v>
      </c>
      <c r="CU1036" s="34">
        <v>57.4</v>
      </c>
      <c r="CV1036" s="34">
        <v>8.6999999999999993</v>
      </c>
      <c r="CW1036" s="34">
        <f t="shared" si="77"/>
        <v>512.4</v>
      </c>
      <c r="CX1036" s="34">
        <v>5.1900000000000002E-2</v>
      </c>
      <c r="CY1036" s="34">
        <v>1.7</v>
      </c>
      <c r="CZ1036" s="34">
        <v>8.42</v>
      </c>
      <c r="DA1036" s="34">
        <v>0.17</v>
      </c>
      <c r="DB1036" s="34">
        <v>3.64</v>
      </c>
      <c r="DC1036" s="34">
        <v>2.98</v>
      </c>
      <c r="DD1036" s="34">
        <v>0.06</v>
      </c>
      <c r="DE1036" s="34">
        <v>0.1</v>
      </c>
      <c r="DG1036" s="34">
        <v>0.25</v>
      </c>
    </row>
    <row r="1037" spans="1:111" x14ac:dyDescent="0.3">
      <c r="A1037" s="22">
        <v>11</v>
      </c>
      <c r="B1037" s="22" t="s">
        <v>904</v>
      </c>
      <c r="C1037" s="22" t="s">
        <v>2887</v>
      </c>
      <c r="D1037" s="22" t="s">
        <v>1540</v>
      </c>
      <c r="G1037" s="22" t="s">
        <v>1540</v>
      </c>
      <c r="H1037" s="22">
        <v>36.591205199999997</v>
      </c>
      <c r="I1037" s="22">
        <v>-104.25435210000001</v>
      </c>
      <c r="J1037" s="22" t="s">
        <v>873</v>
      </c>
      <c r="K1037" s="22" t="s">
        <v>882</v>
      </c>
      <c r="M1037" s="22" t="s">
        <v>291</v>
      </c>
      <c r="N1037" s="70" t="s">
        <v>3393</v>
      </c>
      <c r="O1037" s="70" t="s">
        <v>3394</v>
      </c>
      <c r="Q1037" s="22" t="s">
        <v>944</v>
      </c>
      <c r="AH1037" s="34">
        <v>0.115</v>
      </c>
      <c r="AU1037" s="34" t="s">
        <v>2394</v>
      </c>
      <c r="AV1037" s="34">
        <v>0.2</v>
      </c>
      <c r="AW1037" s="34">
        <v>56.9</v>
      </c>
      <c r="AX1037" s="34" t="s">
        <v>123</v>
      </c>
      <c r="AY1037" s="34">
        <v>595</v>
      </c>
      <c r="AZ1037" s="34">
        <v>19</v>
      </c>
      <c r="BA1037" s="34">
        <v>19</v>
      </c>
      <c r="BB1037" s="34">
        <v>2.2000000000000002</v>
      </c>
      <c r="BC1037" s="34">
        <v>1</v>
      </c>
      <c r="BD1037" s="34">
        <v>35</v>
      </c>
      <c r="BE1037" s="34">
        <v>146</v>
      </c>
      <c r="BF1037" s="34">
        <v>4.2</v>
      </c>
      <c r="BG1037" s="34">
        <v>39</v>
      </c>
      <c r="BH1037" s="34">
        <v>29</v>
      </c>
      <c r="BJ1037" s="34">
        <v>21</v>
      </c>
      <c r="BK1037" s="34">
        <v>470</v>
      </c>
      <c r="BM1037" s="34">
        <v>16</v>
      </c>
      <c r="BN1037" s="34">
        <v>68</v>
      </c>
      <c r="BO1037" s="34">
        <v>532</v>
      </c>
      <c r="BP1037" s="34">
        <v>78</v>
      </c>
      <c r="BQ1037" s="34">
        <v>338</v>
      </c>
      <c r="BR1037" s="34">
        <v>55</v>
      </c>
      <c r="BT1037" s="34">
        <v>7.7</v>
      </c>
      <c r="BU1037" s="34">
        <v>28.2</v>
      </c>
      <c r="BV1037" s="34">
        <v>25</v>
      </c>
      <c r="BW1037" s="34" t="s">
        <v>913</v>
      </c>
      <c r="BX1037" s="34">
        <v>15929</v>
      </c>
      <c r="BY1037" s="34">
        <v>39</v>
      </c>
      <c r="BZ1037" s="34" t="s">
        <v>914</v>
      </c>
      <c r="CA1037" s="34">
        <v>449</v>
      </c>
      <c r="CB1037" s="34" t="s">
        <v>84</v>
      </c>
      <c r="CC1037" s="34">
        <v>95.8</v>
      </c>
      <c r="CD1037" s="34">
        <v>240</v>
      </c>
      <c r="CE1037" s="34" t="s">
        <v>83</v>
      </c>
      <c r="CF1037" s="34">
        <v>74</v>
      </c>
      <c r="CG1037" s="34">
        <v>316</v>
      </c>
      <c r="CH1037" s="34">
        <v>348</v>
      </c>
      <c r="CI1037" s="34">
        <v>2180</v>
      </c>
      <c r="CJ1037" s="34">
        <v>3200</v>
      </c>
      <c r="CK1037" s="34">
        <v>160</v>
      </c>
      <c r="CL1037" s="34">
        <v>830</v>
      </c>
      <c r="CM1037" s="34">
        <v>121</v>
      </c>
      <c r="CN1037" s="34">
        <v>33</v>
      </c>
      <c r="CP1037" s="34">
        <v>10</v>
      </c>
      <c r="CQ1037" s="34">
        <v>42</v>
      </c>
      <c r="CR1037" s="34">
        <v>8.5</v>
      </c>
      <c r="CU1037" s="34">
        <v>14</v>
      </c>
      <c r="CV1037" s="34">
        <v>1.4</v>
      </c>
      <c r="CW1037" s="34">
        <f t="shared" si="77"/>
        <v>6599.9</v>
      </c>
      <c r="CX1037" s="34">
        <v>1.09E-2</v>
      </c>
      <c r="CY1037" s="34">
        <v>13</v>
      </c>
      <c r="CZ1037" s="34">
        <v>4.8899999999999997</v>
      </c>
      <c r="DA1037" s="34">
        <v>0.35</v>
      </c>
      <c r="DB1037" s="34">
        <v>0.19</v>
      </c>
      <c r="DC1037" s="34">
        <v>0.75</v>
      </c>
      <c r="DD1037" s="34">
        <v>7.0000000000000007E-2</v>
      </c>
      <c r="DE1037" s="34">
        <v>1.76</v>
      </c>
      <c r="DG1037" s="34">
        <v>0.31</v>
      </c>
    </row>
    <row r="1038" spans="1:111" x14ac:dyDescent="0.3">
      <c r="A1038" s="22">
        <v>20</v>
      </c>
      <c r="B1038" s="22" t="s">
        <v>904</v>
      </c>
      <c r="C1038" s="22" t="s">
        <v>2887</v>
      </c>
      <c r="D1038" s="22" t="s">
        <v>1540</v>
      </c>
      <c r="G1038" s="22" t="s">
        <v>1540</v>
      </c>
      <c r="H1038" s="22">
        <v>36.606362300000001</v>
      </c>
      <c r="I1038" s="22">
        <v>-104.22702529999999</v>
      </c>
      <c r="J1038" s="22" t="s">
        <v>873</v>
      </c>
      <c r="K1038" s="22" t="s">
        <v>882</v>
      </c>
      <c r="M1038" s="22" t="s">
        <v>291</v>
      </c>
      <c r="N1038" s="70" t="s">
        <v>3393</v>
      </c>
      <c r="O1038" s="70" t="s">
        <v>3394</v>
      </c>
      <c r="Q1038" s="22" t="s">
        <v>944</v>
      </c>
      <c r="AH1038" s="34">
        <v>0.22</v>
      </c>
      <c r="AU1038" s="34">
        <v>7.4999999999999997E-2</v>
      </c>
      <c r="AV1038" s="34">
        <v>17.899999999999999</v>
      </c>
      <c r="AW1038" s="34">
        <v>7.3</v>
      </c>
      <c r="AX1038" s="34">
        <v>5</v>
      </c>
      <c r="AY1038" s="34">
        <v>1133</v>
      </c>
      <c r="AZ1038" s="34" t="s">
        <v>83</v>
      </c>
      <c r="BA1038" s="34" t="s">
        <v>83</v>
      </c>
      <c r="BB1038" s="34" t="s">
        <v>2395</v>
      </c>
      <c r="BC1038" s="34" t="s">
        <v>121</v>
      </c>
      <c r="BD1038" s="34">
        <v>24</v>
      </c>
      <c r="BE1038" s="34">
        <v>149</v>
      </c>
      <c r="BF1038" s="34" t="s">
        <v>2396</v>
      </c>
      <c r="BG1038" s="34">
        <v>28</v>
      </c>
      <c r="BH1038" s="34">
        <v>59</v>
      </c>
      <c r="BJ1038" s="34" t="s">
        <v>1578</v>
      </c>
      <c r="BK1038" s="34">
        <v>470</v>
      </c>
      <c r="BM1038" s="34">
        <v>13</v>
      </c>
      <c r="BN1038" s="34">
        <v>9</v>
      </c>
      <c r="BO1038" s="34">
        <v>102</v>
      </c>
      <c r="BP1038" s="34">
        <v>16</v>
      </c>
      <c r="BQ1038" s="34">
        <v>83</v>
      </c>
      <c r="BR1038" s="34" t="s">
        <v>947</v>
      </c>
      <c r="BT1038" s="34">
        <v>2.8</v>
      </c>
      <c r="BU1038" s="34">
        <v>20.5</v>
      </c>
      <c r="BV1038" s="34" t="s">
        <v>83</v>
      </c>
      <c r="BW1038" s="34" t="s">
        <v>915</v>
      </c>
      <c r="BX1038" s="34">
        <v>7611</v>
      </c>
      <c r="BY1038" s="34">
        <v>75.099999999999994</v>
      </c>
      <c r="BZ1038" s="34" t="s">
        <v>124</v>
      </c>
      <c r="CA1038" s="34">
        <v>8900</v>
      </c>
      <c r="CB1038" s="34" t="s">
        <v>913</v>
      </c>
      <c r="CC1038" s="34">
        <v>185</v>
      </c>
      <c r="CD1038" s="34">
        <v>88</v>
      </c>
      <c r="CE1038" s="34" t="s">
        <v>946</v>
      </c>
      <c r="CF1038" s="34">
        <v>4175</v>
      </c>
      <c r="CG1038" s="34">
        <v>9</v>
      </c>
      <c r="CH1038" s="34">
        <v>96</v>
      </c>
      <c r="CI1038" s="34">
        <v>2330</v>
      </c>
      <c r="CJ1038" s="34">
        <v>3270</v>
      </c>
      <c r="CM1038" s="34">
        <v>253</v>
      </c>
      <c r="CN1038" s="34">
        <v>65</v>
      </c>
      <c r="CP1038" s="34">
        <v>120</v>
      </c>
      <c r="CQ1038" s="34">
        <v>450</v>
      </c>
      <c r="CR1038" s="34">
        <v>158</v>
      </c>
      <c r="CS1038" s="34">
        <v>360</v>
      </c>
      <c r="CU1038" s="34">
        <v>367</v>
      </c>
      <c r="CV1038" s="34">
        <v>72.900000000000006</v>
      </c>
      <c r="CW1038" s="34">
        <f t="shared" si="77"/>
        <v>7445.9</v>
      </c>
      <c r="CX1038" s="34">
        <v>3.3300000000000003E-2</v>
      </c>
      <c r="CY1038" s="34">
        <v>4.0999999999999996</v>
      </c>
      <c r="CZ1038" s="34">
        <v>2.16</v>
      </c>
      <c r="DA1038" s="34">
        <v>1.24</v>
      </c>
      <c r="DB1038" s="34" t="s">
        <v>2397</v>
      </c>
      <c r="DC1038" s="34">
        <v>0.08</v>
      </c>
      <c r="DD1038" s="34" t="s">
        <v>148</v>
      </c>
      <c r="DE1038" s="34">
        <v>1.2</v>
      </c>
      <c r="DG1038" s="34">
        <v>0.09</v>
      </c>
    </row>
    <row r="1039" spans="1:111" x14ac:dyDescent="0.3">
      <c r="A1039" s="22">
        <v>21</v>
      </c>
      <c r="B1039" s="22" t="s">
        <v>904</v>
      </c>
      <c r="C1039" s="22" t="s">
        <v>2887</v>
      </c>
      <c r="D1039" s="22" t="s">
        <v>1540</v>
      </c>
      <c r="G1039" s="22" t="s">
        <v>1540</v>
      </c>
      <c r="H1039" s="22">
        <v>36.606446400000003</v>
      </c>
      <c r="I1039" s="22">
        <v>-104.2296138</v>
      </c>
      <c r="J1039" s="22" t="s">
        <v>873</v>
      </c>
      <c r="K1039" s="22" t="s">
        <v>882</v>
      </c>
      <c r="M1039" s="22" t="s">
        <v>291</v>
      </c>
      <c r="N1039" s="70" t="s">
        <v>3393</v>
      </c>
      <c r="O1039" s="70" t="s">
        <v>3394</v>
      </c>
      <c r="Q1039" s="22" t="s">
        <v>944</v>
      </c>
      <c r="AH1039" s="34">
        <v>7.2999999999999995E-2</v>
      </c>
      <c r="AU1039" s="34" t="s">
        <v>1659</v>
      </c>
      <c r="AV1039" s="34" t="s">
        <v>124</v>
      </c>
      <c r="AW1039" s="34">
        <v>2.5</v>
      </c>
      <c r="AX1039" s="34">
        <v>25</v>
      </c>
      <c r="AY1039" s="34">
        <v>268</v>
      </c>
      <c r="AZ1039" s="34">
        <v>3</v>
      </c>
      <c r="BA1039" s="34">
        <v>3</v>
      </c>
      <c r="BB1039" s="34">
        <v>0.8</v>
      </c>
      <c r="BC1039" s="34" t="s">
        <v>121</v>
      </c>
      <c r="BD1039" s="34">
        <v>4</v>
      </c>
      <c r="BE1039" s="34">
        <v>263</v>
      </c>
      <c r="BF1039" s="34" t="s">
        <v>82</v>
      </c>
      <c r="BG1039" s="34">
        <v>11</v>
      </c>
      <c r="BH1039" s="34">
        <v>8</v>
      </c>
      <c r="BJ1039" s="34">
        <v>8</v>
      </c>
      <c r="BK1039" s="34">
        <v>25</v>
      </c>
      <c r="BM1039" s="34">
        <v>3</v>
      </c>
      <c r="BN1039" s="34">
        <v>4</v>
      </c>
      <c r="BO1039" s="34">
        <v>66</v>
      </c>
      <c r="BP1039" s="34">
        <v>13</v>
      </c>
      <c r="BQ1039" s="34">
        <v>49</v>
      </c>
      <c r="BR1039" s="34">
        <v>15</v>
      </c>
      <c r="BT1039" s="34">
        <v>1.1000000000000001</v>
      </c>
      <c r="BU1039" s="34">
        <v>2.2000000000000002</v>
      </c>
      <c r="BV1039" s="34" t="s">
        <v>83</v>
      </c>
      <c r="BW1039" s="34" t="s">
        <v>913</v>
      </c>
      <c r="BX1039" s="34">
        <v>1712</v>
      </c>
      <c r="BY1039" s="34">
        <v>7.2</v>
      </c>
      <c r="BZ1039" s="34" t="s">
        <v>124</v>
      </c>
      <c r="CA1039" s="34">
        <v>289</v>
      </c>
      <c r="CB1039" s="34" t="s">
        <v>84</v>
      </c>
      <c r="CC1039" s="34">
        <v>9</v>
      </c>
      <c r="CD1039" s="34">
        <v>20</v>
      </c>
      <c r="CE1039" s="34">
        <v>2</v>
      </c>
      <c r="CF1039" s="34">
        <v>86</v>
      </c>
      <c r="CG1039" s="34">
        <v>65</v>
      </c>
      <c r="CH1039" s="34">
        <v>24</v>
      </c>
      <c r="CI1039" s="34">
        <v>120</v>
      </c>
      <c r="CJ1039" s="34">
        <v>270</v>
      </c>
      <c r="CL1039" s="34">
        <v>79</v>
      </c>
      <c r="CM1039" s="34">
        <v>16.100000000000001</v>
      </c>
      <c r="CN1039" s="34">
        <v>4.2</v>
      </c>
      <c r="CP1039" s="34">
        <v>2.2000000000000002</v>
      </c>
      <c r="CQ1039" s="34">
        <v>46</v>
      </c>
      <c r="CR1039" s="34">
        <v>3.3</v>
      </c>
      <c r="CU1039" s="34">
        <v>14</v>
      </c>
      <c r="CV1039" s="34">
        <v>1.9</v>
      </c>
      <c r="CW1039" s="34">
        <f t="shared" si="77"/>
        <v>556.69999999999993</v>
      </c>
      <c r="CX1039" s="34">
        <v>3.6900000000000002E-2</v>
      </c>
      <c r="CY1039" s="34">
        <v>0.9</v>
      </c>
      <c r="CZ1039" s="34">
        <v>1.46</v>
      </c>
      <c r="DA1039" s="34">
        <v>0.26</v>
      </c>
      <c r="DB1039" s="34">
        <v>0.03</v>
      </c>
      <c r="DC1039" s="34">
        <v>0.34</v>
      </c>
      <c r="DD1039" s="34">
        <v>0.06</v>
      </c>
      <c r="DE1039" s="34">
        <v>0.2</v>
      </c>
      <c r="DG1039" s="34">
        <v>0.11</v>
      </c>
    </row>
    <row r="1040" spans="1:111" x14ac:dyDescent="0.3">
      <c r="A1040" s="22">
        <v>35</v>
      </c>
      <c r="B1040" s="22" t="s">
        <v>904</v>
      </c>
      <c r="C1040" s="22" t="s">
        <v>2887</v>
      </c>
      <c r="D1040" s="22" t="s">
        <v>1540</v>
      </c>
      <c r="G1040" s="22" t="s">
        <v>1540</v>
      </c>
      <c r="H1040" s="22">
        <v>36.609540099999997</v>
      </c>
      <c r="I1040" s="22">
        <v>-104.23943989999999</v>
      </c>
      <c r="J1040" s="22" t="s">
        <v>873</v>
      </c>
      <c r="K1040" s="22" t="s">
        <v>882</v>
      </c>
      <c r="M1040" s="22" t="s">
        <v>291</v>
      </c>
      <c r="N1040" s="70" t="s">
        <v>3393</v>
      </c>
      <c r="O1040" s="70" t="s">
        <v>3394</v>
      </c>
      <c r="Q1040" s="22" t="s">
        <v>944</v>
      </c>
      <c r="AH1040" s="34">
        <v>7.0000000000000007E-2</v>
      </c>
      <c r="AU1040" s="34">
        <v>3.0000000000000001E-3</v>
      </c>
      <c r="AV1040" s="34" t="s">
        <v>124</v>
      </c>
      <c r="AW1040" s="34">
        <v>5.5</v>
      </c>
      <c r="AX1040" s="34">
        <v>4</v>
      </c>
      <c r="AY1040" s="34">
        <v>894</v>
      </c>
      <c r="AZ1040" s="34" t="s">
        <v>123</v>
      </c>
      <c r="BA1040" s="34" t="s">
        <v>123</v>
      </c>
      <c r="BB1040" s="34">
        <v>0.6</v>
      </c>
      <c r="BC1040" s="34">
        <v>1</v>
      </c>
      <c r="BD1040" s="34">
        <v>5</v>
      </c>
      <c r="BE1040" s="34">
        <v>44</v>
      </c>
      <c r="BF1040" s="34">
        <v>1.4</v>
      </c>
      <c r="BG1040" s="34">
        <v>10</v>
      </c>
      <c r="BH1040" s="34" t="s">
        <v>123</v>
      </c>
      <c r="BJ1040" s="34">
        <v>5</v>
      </c>
      <c r="BK1040" s="34">
        <v>20</v>
      </c>
      <c r="BM1040" s="34">
        <v>14</v>
      </c>
      <c r="BN1040" s="34">
        <v>3</v>
      </c>
      <c r="BO1040" s="34">
        <v>55</v>
      </c>
      <c r="BP1040" s="34">
        <v>4</v>
      </c>
      <c r="BQ1040" s="34">
        <v>51</v>
      </c>
      <c r="BR1040" s="34">
        <v>110</v>
      </c>
      <c r="BT1040" s="34">
        <v>0.9</v>
      </c>
      <c r="BU1040" s="34">
        <v>3.3</v>
      </c>
      <c r="BV1040" s="34">
        <v>6</v>
      </c>
      <c r="BW1040" s="34" t="s">
        <v>913</v>
      </c>
      <c r="BX1040" s="34">
        <v>862</v>
      </c>
      <c r="BY1040" s="34">
        <v>3</v>
      </c>
      <c r="BZ1040" s="34" t="s">
        <v>124</v>
      </c>
      <c r="CA1040" s="34">
        <v>68.8</v>
      </c>
      <c r="CB1040" s="34" t="s">
        <v>84</v>
      </c>
      <c r="CC1040" s="34">
        <v>10</v>
      </c>
      <c r="CD1040" s="34">
        <v>59</v>
      </c>
      <c r="CE1040" s="34">
        <v>1</v>
      </c>
      <c r="CF1040" s="34">
        <v>22</v>
      </c>
      <c r="CG1040" s="34">
        <v>204</v>
      </c>
      <c r="CH1040" s="34">
        <v>61</v>
      </c>
      <c r="CI1040" s="34">
        <v>49</v>
      </c>
      <c r="CJ1040" s="34">
        <v>110</v>
      </c>
      <c r="CL1040" s="34">
        <v>38</v>
      </c>
      <c r="CM1040" s="34">
        <v>6.7</v>
      </c>
      <c r="CN1040" s="34">
        <v>1.9</v>
      </c>
      <c r="CP1040" s="34">
        <v>1.2</v>
      </c>
      <c r="CQ1040" s="34">
        <v>6.4</v>
      </c>
      <c r="CR1040" s="34">
        <v>1.5</v>
      </c>
      <c r="CU1040" s="34">
        <v>4.7</v>
      </c>
      <c r="CV1040" s="34">
        <v>0.65</v>
      </c>
      <c r="CW1040" s="34">
        <f t="shared" si="77"/>
        <v>220.04999999999998</v>
      </c>
      <c r="CX1040" s="34">
        <v>0.1348</v>
      </c>
      <c r="CY1040" s="34">
        <v>3.2</v>
      </c>
      <c r="CZ1040" s="34">
        <v>4.21</v>
      </c>
      <c r="DA1040" s="34">
        <v>9.7799999999999994</v>
      </c>
      <c r="DB1040" s="34">
        <v>1.3</v>
      </c>
      <c r="DC1040" s="34">
        <v>1.26</v>
      </c>
      <c r="DD1040" s="34">
        <v>0.1</v>
      </c>
      <c r="DE1040" s="34">
        <v>0.14000000000000001</v>
      </c>
      <c r="DG1040" s="34">
        <v>0.18</v>
      </c>
    </row>
    <row r="1041" spans="1:111" x14ac:dyDescent="0.3">
      <c r="A1041" s="22">
        <v>36</v>
      </c>
      <c r="B1041" s="22" t="s">
        <v>904</v>
      </c>
      <c r="C1041" s="22" t="s">
        <v>2887</v>
      </c>
      <c r="D1041" s="22" t="s">
        <v>1540</v>
      </c>
      <c r="G1041" s="22" t="s">
        <v>1540</v>
      </c>
      <c r="H1041" s="22">
        <v>36.609420999999998</v>
      </c>
      <c r="I1041" s="22">
        <v>-104.2391018</v>
      </c>
      <c r="J1041" s="22" t="s">
        <v>873</v>
      </c>
      <c r="K1041" s="22" t="s">
        <v>882</v>
      </c>
      <c r="M1041" s="22" t="s">
        <v>291</v>
      </c>
      <c r="N1041" s="70" t="s">
        <v>3393</v>
      </c>
      <c r="O1041" s="70" t="s">
        <v>3394</v>
      </c>
      <c r="Q1041" s="22" t="s">
        <v>944</v>
      </c>
      <c r="AH1041" s="34">
        <v>0.03</v>
      </c>
      <c r="AU1041" s="34">
        <v>3.0000000000000001E-3</v>
      </c>
      <c r="AV1041" s="34" t="s">
        <v>82</v>
      </c>
      <c r="AW1041" s="34">
        <v>12</v>
      </c>
      <c r="AX1041" s="34" t="s">
        <v>123</v>
      </c>
      <c r="AY1041" s="34">
        <v>313</v>
      </c>
      <c r="AZ1041" s="34" t="s">
        <v>83</v>
      </c>
      <c r="BA1041" s="34" t="s">
        <v>83</v>
      </c>
      <c r="BB1041" s="34" t="s">
        <v>82</v>
      </c>
      <c r="BC1041" s="34">
        <v>1</v>
      </c>
      <c r="BD1041" s="34" t="s">
        <v>123</v>
      </c>
      <c r="BE1041" s="34">
        <v>10</v>
      </c>
      <c r="BF1041" s="34" t="s">
        <v>82</v>
      </c>
      <c r="BG1041" s="34">
        <v>6</v>
      </c>
      <c r="BH1041" s="34" t="s">
        <v>941</v>
      </c>
      <c r="BJ1041" s="34">
        <v>2</v>
      </c>
      <c r="BK1041" s="34">
        <v>70</v>
      </c>
      <c r="BM1041" s="34">
        <v>7</v>
      </c>
      <c r="BN1041" s="34">
        <v>6</v>
      </c>
      <c r="BO1041" s="34" t="s">
        <v>121</v>
      </c>
      <c r="BP1041" s="34">
        <v>4</v>
      </c>
      <c r="BQ1041" s="34">
        <v>32</v>
      </c>
      <c r="BR1041" s="34">
        <v>11</v>
      </c>
      <c r="BT1041" s="34">
        <v>0.7</v>
      </c>
      <c r="BU1041" s="34">
        <v>1.9</v>
      </c>
      <c r="BV1041" s="34" t="s">
        <v>83</v>
      </c>
      <c r="BW1041" s="34" t="s">
        <v>915</v>
      </c>
      <c r="BX1041" s="34" t="s">
        <v>949</v>
      </c>
      <c r="BY1041" s="34">
        <v>0.9</v>
      </c>
      <c r="BZ1041" s="34" t="s">
        <v>124</v>
      </c>
      <c r="CA1041" s="34">
        <v>20.5</v>
      </c>
      <c r="CB1041" s="34" t="s">
        <v>913</v>
      </c>
      <c r="CC1041" s="34">
        <v>6.4</v>
      </c>
      <c r="CD1041" s="34">
        <v>64</v>
      </c>
      <c r="CE1041" s="34" t="s">
        <v>121</v>
      </c>
      <c r="CF1041" s="34">
        <v>32</v>
      </c>
      <c r="CG1041" s="34">
        <v>42</v>
      </c>
      <c r="CH1041" s="34">
        <v>46</v>
      </c>
      <c r="CI1041" s="34">
        <v>26</v>
      </c>
      <c r="CJ1041" s="34">
        <v>33</v>
      </c>
      <c r="CL1041" s="34">
        <v>20</v>
      </c>
      <c r="CM1041" s="34">
        <v>3.6</v>
      </c>
      <c r="CN1041" s="34">
        <v>1</v>
      </c>
      <c r="CP1041" s="34">
        <v>0.7</v>
      </c>
      <c r="CQ1041" s="34">
        <v>3</v>
      </c>
      <c r="CR1041" s="34" t="s">
        <v>935</v>
      </c>
      <c r="CU1041" s="34">
        <v>2.5</v>
      </c>
      <c r="CV1041" s="34">
        <v>0.4</v>
      </c>
      <c r="CW1041" s="34">
        <f t="shared" si="77"/>
        <v>90.2</v>
      </c>
      <c r="CX1041" s="34">
        <v>0.2223</v>
      </c>
      <c r="CY1041" s="34">
        <v>3.4</v>
      </c>
      <c r="CZ1041" s="34">
        <v>2.31</v>
      </c>
      <c r="DA1041" s="34" t="s">
        <v>2372</v>
      </c>
      <c r="DB1041" s="34">
        <v>0.03</v>
      </c>
      <c r="DC1041" s="34">
        <v>0.45</v>
      </c>
      <c r="DD1041" s="34">
        <v>0.08</v>
      </c>
      <c r="DE1041" s="34">
        <v>0.1</v>
      </c>
      <c r="DG1041" s="34">
        <v>0.28999999999999998</v>
      </c>
    </row>
    <row r="1042" spans="1:111" x14ac:dyDescent="0.3">
      <c r="A1042" s="22">
        <v>8</v>
      </c>
      <c r="B1042" s="22" t="s">
        <v>904</v>
      </c>
      <c r="C1042" s="22" t="s">
        <v>2887</v>
      </c>
      <c r="D1042" s="22" t="s">
        <v>1540</v>
      </c>
      <c r="G1042" s="22" t="s">
        <v>1540</v>
      </c>
      <c r="H1042" s="22">
        <v>36.580257500000002</v>
      </c>
      <c r="I1042" s="22">
        <v>-104.2415642</v>
      </c>
      <c r="J1042" s="22" t="s">
        <v>873</v>
      </c>
      <c r="K1042" s="22" t="s">
        <v>882</v>
      </c>
      <c r="M1042" s="22" t="s">
        <v>950</v>
      </c>
      <c r="N1042" s="70" t="s">
        <v>3393</v>
      </c>
      <c r="O1042" s="70" t="s">
        <v>3394</v>
      </c>
      <c r="Q1042" s="22" t="s">
        <v>944</v>
      </c>
      <c r="AH1042" s="34">
        <v>7.4999999999999997E-3</v>
      </c>
      <c r="AU1042" s="34" t="s">
        <v>2398</v>
      </c>
      <c r="AV1042" s="34" t="s">
        <v>124</v>
      </c>
      <c r="AW1042" s="34">
        <v>9.4</v>
      </c>
      <c r="AX1042" s="34">
        <v>33</v>
      </c>
      <c r="AY1042" s="34">
        <v>290</v>
      </c>
      <c r="AZ1042" s="34" t="s">
        <v>82</v>
      </c>
      <c r="BA1042" s="34" t="s">
        <v>123</v>
      </c>
      <c r="BB1042" s="34">
        <v>1.8</v>
      </c>
      <c r="BC1042" s="34">
        <v>1</v>
      </c>
      <c r="BD1042" s="34">
        <v>1</v>
      </c>
      <c r="BE1042" s="34">
        <v>44</v>
      </c>
      <c r="BF1042" s="34">
        <v>0.8</v>
      </c>
      <c r="BG1042" s="34">
        <v>6</v>
      </c>
      <c r="BH1042" s="34">
        <v>18</v>
      </c>
      <c r="BJ1042" s="34">
        <v>9</v>
      </c>
      <c r="BK1042" s="34">
        <v>30</v>
      </c>
      <c r="BM1042" s="34">
        <v>3</v>
      </c>
      <c r="BN1042" s="34">
        <v>2</v>
      </c>
      <c r="BO1042" s="34">
        <v>105</v>
      </c>
      <c r="BP1042" s="34">
        <v>4</v>
      </c>
      <c r="BQ1042" s="34">
        <v>85</v>
      </c>
      <c r="BR1042" s="34">
        <v>531</v>
      </c>
      <c r="BT1042" s="34">
        <v>1.6</v>
      </c>
      <c r="BU1042" s="34">
        <v>1.5</v>
      </c>
      <c r="BV1042" s="34" t="s">
        <v>83</v>
      </c>
      <c r="BW1042" s="34" t="s">
        <v>913</v>
      </c>
      <c r="BX1042" s="34">
        <v>73</v>
      </c>
      <c r="BY1042" s="34">
        <v>5</v>
      </c>
      <c r="BZ1042" s="34" t="s">
        <v>124</v>
      </c>
      <c r="CA1042" s="34">
        <v>89.6</v>
      </c>
      <c r="CB1042" s="34" t="s">
        <v>84</v>
      </c>
      <c r="CC1042" s="34">
        <v>18</v>
      </c>
      <c r="CD1042" s="34">
        <v>21</v>
      </c>
      <c r="CE1042" s="34">
        <v>4</v>
      </c>
      <c r="CF1042" s="34">
        <v>22</v>
      </c>
      <c r="CG1042" s="34">
        <v>615</v>
      </c>
      <c r="CH1042" s="34">
        <v>59</v>
      </c>
      <c r="CI1042" s="34">
        <v>24</v>
      </c>
      <c r="CJ1042" s="34">
        <v>54</v>
      </c>
      <c r="CL1042" s="34">
        <v>12</v>
      </c>
      <c r="CM1042" s="34">
        <v>2</v>
      </c>
      <c r="CN1042" s="34">
        <v>0.8</v>
      </c>
      <c r="CP1042" s="34">
        <v>0.8</v>
      </c>
      <c r="CQ1042" s="34">
        <v>5.5</v>
      </c>
      <c r="CR1042" s="34">
        <v>1.5</v>
      </c>
      <c r="CU1042" s="34">
        <v>6.2</v>
      </c>
      <c r="CV1042" s="34">
        <v>0.88</v>
      </c>
      <c r="CW1042" s="34">
        <f t="shared" si="77"/>
        <v>107.67999999999999</v>
      </c>
      <c r="CX1042" s="34">
        <v>1.18E-2</v>
      </c>
      <c r="CY1042" s="34">
        <v>0.7</v>
      </c>
      <c r="CZ1042" s="34">
        <v>7.66</v>
      </c>
      <c r="DA1042" s="34">
        <v>0.14000000000000001</v>
      </c>
      <c r="DB1042" s="34">
        <v>0.2</v>
      </c>
      <c r="DC1042" s="34">
        <v>1.17</v>
      </c>
      <c r="DD1042" s="34" t="s">
        <v>148</v>
      </c>
      <c r="DE1042" s="34">
        <v>0.1</v>
      </c>
      <c r="DG1042" s="34">
        <v>0.1</v>
      </c>
    </row>
    <row r="1043" spans="1:111" x14ac:dyDescent="0.3">
      <c r="A1043" s="22">
        <v>9</v>
      </c>
      <c r="B1043" s="22" t="s">
        <v>904</v>
      </c>
      <c r="C1043" s="22" t="s">
        <v>2887</v>
      </c>
      <c r="D1043" s="22" t="s">
        <v>1540</v>
      </c>
      <c r="G1043" s="22" t="s">
        <v>1540</v>
      </c>
      <c r="H1043" s="22">
        <v>36.580728299999997</v>
      </c>
      <c r="I1043" s="22">
        <v>-104.2414761</v>
      </c>
      <c r="J1043" s="22" t="s">
        <v>873</v>
      </c>
      <c r="K1043" s="22" t="s">
        <v>882</v>
      </c>
      <c r="M1043" s="22" t="s">
        <v>950</v>
      </c>
      <c r="N1043" s="70" t="s">
        <v>3393</v>
      </c>
      <c r="O1043" s="70" t="s">
        <v>3394</v>
      </c>
      <c r="Q1043" s="22" t="s">
        <v>944</v>
      </c>
      <c r="AH1043" s="34">
        <v>1.9E-2</v>
      </c>
      <c r="AU1043" s="34">
        <v>3.0000000000000001E-3</v>
      </c>
      <c r="AV1043" s="34" t="s">
        <v>124</v>
      </c>
      <c r="AW1043" s="34">
        <v>16</v>
      </c>
      <c r="AX1043" s="34">
        <v>59</v>
      </c>
      <c r="AY1043" s="34">
        <v>240</v>
      </c>
      <c r="AZ1043" s="34" t="s">
        <v>82</v>
      </c>
      <c r="BA1043" s="34">
        <v>3</v>
      </c>
      <c r="BB1043" s="34" t="s">
        <v>82</v>
      </c>
      <c r="BC1043" s="34">
        <v>1</v>
      </c>
      <c r="BD1043" s="34" t="s">
        <v>121</v>
      </c>
      <c r="BE1043" s="34">
        <v>21</v>
      </c>
      <c r="BF1043" s="34">
        <v>0.9</v>
      </c>
      <c r="BG1043" s="34">
        <v>7</v>
      </c>
      <c r="BH1043" s="34">
        <v>21</v>
      </c>
      <c r="BJ1043" s="34">
        <v>9</v>
      </c>
      <c r="BK1043" s="34">
        <v>50</v>
      </c>
      <c r="BM1043" s="34">
        <v>3</v>
      </c>
      <c r="BN1043" s="34">
        <v>3</v>
      </c>
      <c r="BO1043" s="34">
        <v>90</v>
      </c>
      <c r="BP1043" s="34">
        <v>7</v>
      </c>
      <c r="BQ1043" s="34">
        <v>50</v>
      </c>
      <c r="BR1043" s="34">
        <v>566</v>
      </c>
      <c r="BT1043" s="34">
        <v>1.4</v>
      </c>
      <c r="BU1043" s="34">
        <v>1.7</v>
      </c>
      <c r="BV1043" s="34" t="s">
        <v>83</v>
      </c>
      <c r="BW1043" s="34" t="s">
        <v>913</v>
      </c>
      <c r="BX1043" s="34">
        <v>153</v>
      </c>
      <c r="BY1043" s="34">
        <v>4.9000000000000004</v>
      </c>
      <c r="BZ1043" s="34" t="s">
        <v>124</v>
      </c>
      <c r="CA1043" s="34">
        <v>117</v>
      </c>
      <c r="CB1043" s="34" t="s">
        <v>913</v>
      </c>
      <c r="CC1043" s="34">
        <v>13</v>
      </c>
      <c r="CD1043" s="34">
        <v>29</v>
      </c>
      <c r="CE1043" s="34">
        <v>3</v>
      </c>
      <c r="CF1043" s="34">
        <v>31</v>
      </c>
      <c r="CG1043" s="34">
        <v>591</v>
      </c>
      <c r="CH1043" s="34">
        <v>56</v>
      </c>
      <c r="CI1043" s="34">
        <v>43</v>
      </c>
      <c r="CJ1043" s="34">
        <v>96</v>
      </c>
      <c r="CL1043" s="34">
        <v>22</v>
      </c>
      <c r="CM1043" s="34">
        <v>3.7</v>
      </c>
      <c r="CN1043" s="34">
        <v>1</v>
      </c>
      <c r="CP1043" s="34">
        <v>0.9</v>
      </c>
      <c r="CQ1043" s="34">
        <v>5.8</v>
      </c>
      <c r="CR1043" s="34">
        <v>1.9</v>
      </c>
      <c r="CU1043" s="34">
        <v>7.3</v>
      </c>
      <c r="CV1043" s="34">
        <v>1</v>
      </c>
      <c r="CW1043" s="34">
        <f t="shared" si="77"/>
        <v>182.60000000000002</v>
      </c>
      <c r="CX1043" s="34">
        <v>4.7000000000000002E-3</v>
      </c>
      <c r="CY1043" s="34">
        <v>1.1000000000000001</v>
      </c>
      <c r="CZ1043" s="34">
        <v>8.25</v>
      </c>
      <c r="DA1043" s="34">
        <v>0.08</v>
      </c>
      <c r="DB1043" s="34">
        <v>0.19</v>
      </c>
      <c r="DC1043" s="34">
        <v>0.95</v>
      </c>
      <c r="DD1043" s="34" t="s">
        <v>148</v>
      </c>
      <c r="DE1043" s="34">
        <v>0.1</v>
      </c>
      <c r="DG1043" s="34">
        <v>0.08</v>
      </c>
    </row>
    <row r="1044" spans="1:111" x14ac:dyDescent="0.3">
      <c r="A1044" s="22">
        <v>13</v>
      </c>
      <c r="B1044" s="22" t="s">
        <v>904</v>
      </c>
      <c r="C1044" s="22" t="s">
        <v>2887</v>
      </c>
      <c r="D1044" s="22" t="s">
        <v>1540</v>
      </c>
      <c r="G1044" s="22" t="s">
        <v>1540</v>
      </c>
      <c r="H1044" s="22">
        <v>36.595101999999997</v>
      </c>
      <c r="I1044" s="22">
        <v>-104.2354057</v>
      </c>
      <c r="J1044" s="22" t="s">
        <v>873</v>
      </c>
      <c r="K1044" s="22" t="s">
        <v>882</v>
      </c>
      <c r="M1044" s="22" t="s">
        <v>950</v>
      </c>
      <c r="N1044" s="70" t="s">
        <v>3393</v>
      </c>
      <c r="O1044" s="70" t="s">
        <v>3394</v>
      </c>
      <c r="Q1044" s="22" t="s">
        <v>944</v>
      </c>
      <c r="AH1044" s="34">
        <v>0.05</v>
      </c>
      <c r="AU1044" s="34">
        <v>3.3000000000000002E-2</v>
      </c>
      <c r="AV1044" s="34" t="s">
        <v>124</v>
      </c>
      <c r="AW1044" s="34">
        <v>10</v>
      </c>
      <c r="AX1044" s="34">
        <v>32</v>
      </c>
      <c r="AY1044" s="34">
        <v>520</v>
      </c>
      <c r="AZ1044" s="34" t="s">
        <v>82</v>
      </c>
      <c r="BA1044" s="34">
        <v>2</v>
      </c>
      <c r="BB1044" s="34">
        <v>1.6</v>
      </c>
      <c r="BC1044" s="34" t="s">
        <v>121</v>
      </c>
      <c r="BD1044" s="34">
        <v>9</v>
      </c>
      <c r="BE1044" s="34">
        <v>76</v>
      </c>
      <c r="BF1044" s="34" t="s">
        <v>82</v>
      </c>
      <c r="BG1044" s="34">
        <v>8</v>
      </c>
      <c r="BH1044" s="34">
        <v>24</v>
      </c>
      <c r="BJ1044" s="34">
        <v>33</v>
      </c>
      <c r="BK1044" s="34">
        <v>20</v>
      </c>
      <c r="BM1044" s="34">
        <v>10</v>
      </c>
      <c r="BN1044" s="34">
        <v>12</v>
      </c>
      <c r="BO1044" s="34">
        <v>53</v>
      </c>
      <c r="BP1044" s="34">
        <v>8</v>
      </c>
      <c r="BQ1044" s="34">
        <v>47</v>
      </c>
      <c r="BR1044" s="34">
        <v>89</v>
      </c>
      <c r="BT1044" s="34">
        <v>4.0999999999999996</v>
      </c>
      <c r="BU1044" s="34">
        <v>4.5</v>
      </c>
      <c r="BV1044" s="34" t="s">
        <v>83</v>
      </c>
      <c r="BW1044" s="34" t="s">
        <v>913</v>
      </c>
      <c r="BX1044" s="34">
        <v>58</v>
      </c>
      <c r="BY1044" s="34">
        <v>2.1</v>
      </c>
      <c r="BZ1044" s="34" t="s">
        <v>124</v>
      </c>
      <c r="CA1044" s="34">
        <v>108</v>
      </c>
      <c r="CB1044" s="34" t="s">
        <v>84</v>
      </c>
      <c r="CC1044" s="34">
        <v>46.8</v>
      </c>
      <c r="CD1044" s="34">
        <v>29</v>
      </c>
      <c r="CE1044" s="34" t="s">
        <v>121</v>
      </c>
      <c r="CF1044" s="34">
        <v>25</v>
      </c>
      <c r="CG1044" s="34">
        <v>1409</v>
      </c>
      <c r="CH1044" s="34">
        <v>45</v>
      </c>
      <c r="CI1044" s="34">
        <v>20</v>
      </c>
      <c r="CJ1044" s="34">
        <v>53</v>
      </c>
      <c r="CL1044" s="34">
        <v>13</v>
      </c>
      <c r="CM1044" s="34">
        <v>1.4</v>
      </c>
      <c r="CN1044" s="34">
        <v>1.3</v>
      </c>
      <c r="CP1044" s="34">
        <v>1.8</v>
      </c>
      <c r="CQ1044" s="34">
        <v>12</v>
      </c>
      <c r="CR1044" s="34">
        <v>3</v>
      </c>
      <c r="CU1044" s="34">
        <v>10</v>
      </c>
      <c r="CV1044" s="34">
        <v>1.3</v>
      </c>
      <c r="CW1044" s="34">
        <f t="shared" si="77"/>
        <v>116.8</v>
      </c>
      <c r="CX1044" s="34">
        <v>6.7400000000000002E-2</v>
      </c>
      <c r="CY1044" s="34">
        <v>1.2</v>
      </c>
      <c r="CZ1044" s="34">
        <v>3.44</v>
      </c>
      <c r="DA1044" s="34">
        <v>0.18</v>
      </c>
      <c r="DB1044" s="34">
        <v>0.1</v>
      </c>
      <c r="DC1044" s="34">
        <v>1.07</v>
      </c>
      <c r="DD1044" s="34" t="s">
        <v>148</v>
      </c>
      <c r="DE1044" s="34">
        <v>0.09</v>
      </c>
      <c r="DG1044" s="34">
        <v>0.11</v>
      </c>
    </row>
    <row r="1045" spans="1:111" x14ac:dyDescent="0.3">
      <c r="A1045" s="22">
        <v>14</v>
      </c>
      <c r="B1045" s="22" t="s">
        <v>904</v>
      </c>
      <c r="C1045" s="22" t="s">
        <v>2887</v>
      </c>
      <c r="D1045" s="22" t="s">
        <v>1540</v>
      </c>
      <c r="G1045" s="22" t="s">
        <v>1540</v>
      </c>
      <c r="H1045" s="22">
        <v>36.596254299999998</v>
      </c>
      <c r="I1045" s="22">
        <v>-104.2365636</v>
      </c>
      <c r="J1045" s="22" t="s">
        <v>873</v>
      </c>
      <c r="K1045" s="22" t="s">
        <v>882</v>
      </c>
      <c r="M1045" s="22" t="s">
        <v>950</v>
      </c>
      <c r="N1045" s="70" t="s">
        <v>3393</v>
      </c>
      <c r="O1045" s="70" t="s">
        <v>3394</v>
      </c>
      <c r="Q1045" s="22" t="s">
        <v>944</v>
      </c>
      <c r="AH1045" s="34">
        <v>0.05</v>
      </c>
      <c r="AU1045" s="34">
        <v>3.5999999999999997E-2</v>
      </c>
      <c r="AV1045" s="34" t="s">
        <v>124</v>
      </c>
      <c r="AW1045" s="34">
        <v>11</v>
      </c>
      <c r="AX1045" s="34">
        <v>30</v>
      </c>
      <c r="AY1045" s="34">
        <v>280</v>
      </c>
      <c r="AZ1045" s="34" t="s">
        <v>82</v>
      </c>
      <c r="BA1045" s="34">
        <v>5</v>
      </c>
      <c r="BB1045" s="34">
        <v>0.8</v>
      </c>
      <c r="BC1045" s="34">
        <v>2</v>
      </c>
      <c r="BD1045" s="34">
        <v>7</v>
      </c>
      <c r="BE1045" s="34">
        <v>48</v>
      </c>
      <c r="BF1045" s="34" t="s">
        <v>82</v>
      </c>
      <c r="BG1045" s="34">
        <v>13</v>
      </c>
      <c r="BH1045" s="34">
        <v>32</v>
      </c>
      <c r="BJ1045" s="34">
        <v>33</v>
      </c>
      <c r="BK1045" s="34">
        <v>40</v>
      </c>
      <c r="BM1045" s="34">
        <v>26</v>
      </c>
      <c r="BN1045" s="34">
        <v>3</v>
      </c>
      <c r="BO1045" s="34">
        <v>302</v>
      </c>
      <c r="BP1045" s="34">
        <v>12</v>
      </c>
      <c r="BQ1045" s="34">
        <v>101</v>
      </c>
      <c r="BR1045" s="34">
        <v>15</v>
      </c>
      <c r="BT1045" s="34">
        <v>3.4</v>
      </c>
      <c r="BU1045" s="34">
        <v>6.9</v>
      </c>
      <c r="BV1045" s="34">
        <v>8</v>
      </c>
      <c r="BW1045" s="34" t="s">
        <v>913</v>
      </c>
      <c r="BX1045" s="34">
        <v>165</v>
      </c>
      <c r="BY1045" s="34">
        <v>13</v>
      </c>
      <c r="BZ1045" s="34" t="s">
        <v>124</v>
      </c>
      <c r="CA1045" s="34">
        <v>132</v>
      </c>
      <c r="CB1045" s="34" t="s">
        <v>84</v>
      </c>
      <c r="CC1045" s="34">
        <v>47.1</v>
      </c>
      <c r="CD1045" s="34">
        <v>67</v>
      </c>
      <c r="CE1045" s="34">
        <v>6</v>
      </c>
      <c r="CF1045" s="34">
        <v>42</v>
      </c>
      <c r="CG1045" s="34">
        <v>1529</v>
      </c>
      <c r="CH1045" s="34">
        <v>123</v>
      </c>
      <c r="CI1045" s="34">
        <v>39</v>
      </c>
      <c r="CJ1045" s="34">
        <v>96</v>
      </c>
      <c r="CL1045" s="34">
        <v>27</v>
      </c>
      <c r="CM1045" s="34">
        <v>4.5</v>
      </c>
      <c r="CN1045" s="34">
        <v>2.1</v>
      </c>
      <c r="CP1045" s="34">
        <v>2.2999999999999998</v>
      </c>
      <c r="CQ1045" s="34">
        <v>15</v>
      </c>
      <c r="CR1045" s="34">
        <v>4.0999999999999996</v>
      </c>
      <c r="CU1045" s="34">
        <v>10</v>
      </c>
      <c r="CV1045" s="34">
        <v>1.3</v>
      </c>
      <c r="CW1045" s="34">
        <f t="shared" si="77"/>
        <v>201.3</v>
      </c>
      <c r="CX1045" s="34">
        <v>8.5000000000000006E-2</v>
      </c>
      <c r="CY1045" s="34">
        <v>3.3</v>
      </c>
      <c r="CZ1045" s="34">
        <v>5.79</v>
      </c>
      <c r="DA1045" s="34">
        <v>1.1399999999999999</v>
      </c>
      <c r="DB1045" s="34">
        <v>0.06</v>
      </c>
      <c r="DC1045" s="34">
        <v>0.36</v>
      </c>
      <c r="DD1045" s="34" t="s">
        <v>148</v>
      </c>
      <c r="DE1045" s="34">
        <v>0.09</v>
      </c>
      <c r="DG1045" s="34">
        <v>0.27</v>
      </c>
    </row>
    <row r="1046" spans="1:111" x14ac:dyDescent="0.3">
      <c r="A1046" s="22">
        <v>15</v>
      </c>
      <c r="B1046" s="22" t="s">
        <v>904</v>
      </c>
      <c r="C1046" s="22" t="s">
        <v>2887</v>
      </c>
      <c r="D1046" s="22" t="s">
        <v>1540</v>
      </c>
      <c r="G1046" s="22" t="s">
        <v>1540</v>
      </c>
      <c r="H1046" s="22">
        <v>36.596249999999998</v>
      </c>
      <c r="I1046" s="22">
        <v>-104.2358955</v>
      </c>
      <c r="J1046" s="22" t="s">
        <v>873</v>
      </c>
      <c r="K1046" s="22" t="s">
        <v>882</v>
      </c>
      <c r="M1046" s="22" t="s">
        <v>950</v>
      </c>
      <c r="N1046" s="70" t="s">
        <v>3393</v>
      </c>
      <c r="O1046" s="70" t="s">
        <v>3394</v>
      </c>
      <c r="Q1046" s="22" t="s">
        <v>944</v>
      </c>
      <c r="AH1046" s="34">
        <v>6.6000000000000003E-2</v>
      </c>
      <c r="AU1046" s="34">
        <v>2.3E-2</v>
      </c>
      <c r="AV1046" s="34">
        <v>1</v>
      </c>
      <c r="AW1046" s="34">
        <v>9.3000000000000007</v>
      </c>
      <c r="AX1046" s="34">
        <v>2</v>
      </c>
      <c r="AY1046" s="34">
        <v>570</v>
      </c>
      <c r="AZ1046" s="34" t="s">
        <v>911</v>
      </c>
      <c r="BA1046" s="34" t="s">
        <v>83</v>
      </c>
      <c r="BB1046" s="34">
        <v>0.9</v>
      </c>
      <c r="BC1046" s="34">
        <v>1</v>
      </c>
      <c r="BD1046" s="34">
        <v>5</v>
      </c>
      <c r="BE1046" s="34">
        <v>52</v>
      </c>
      <c r="BF1046" s="34" t="s">
        <v>82</v>
      </c>
      <c r="BG1046" s="34">
        <v>19</v>
      </c>
      <c r="BH1046" s="34" t="s">
        <v>947</v>
      </c>
      <c r="BJ1046" s="34">
        <v>21</v>
      </c>
      <c r="BK1046" s="34">
        <v>30</v>
      </c>
      <c r="BM1046" s="34">
        <v>13</v>
      </c>
      <c r="BN1046" s="34" t="s">
        <v>83</v>
      </c>
      <c r="BO1046" s="34">
        <v>138</v>
      </c>
      <c r="BP1046" s="34" t="s">
        <v>951</v>
      </c>
      <c r="BQ1046" s="34">
        <v>26</v>
      </c>
      <c r="BR1046" s="34">
        <v>130</v>
      </c>
      <c r="BT1046" s="34">
        <v>3.8</v>
      </c>
      <c r="BU1046" s="34">
        <v>9</v>
      </c>
      <c r="BV1046" s="34" t="s">
        <v>83</v>
      </c>
      <c r="BW1046" s="34" t="s">
        <v>915</v>
      </c>
      <c r="BX1046" s="34">
        <v>439</v>
      </c>
      <c r="BY1046" s="34">
        <v>10</v>
      </c>
      <c r="BZ1046" s="34" t="s">
        <v>124</v>
      </c>
      <c r="CA1046" s="34">
        <v>102</v>
      </c>
      <c r="CB1046" s="34" t="s">
        <v>913</v>
      </c>
      <c r="CC1046" s="34">
        <v>34.9</v>
      </c>
      <c r="CD1046" s="34">
        <v>62</v>
      </c>
      <c r="CE1046" s="34">
        <v>12</v>
      </c>
      <c r="CF1046" s="34">
        <v>58</v>
      </c>
      <c r="CG1046" s="34">
        <v>313</v>
      </c>
      <c r="CH1046" s="34">
        <v>83</v>
      </c>
      <c r="CI1046" s="34">
        <v>48</v>
      </c>
      <c r="CJ1046" s="34">
        <v>83</v>
      </c>
      <c r="CL1046" s="34">
        <v>17</v>
      </c>
      <c r="CM1046" s="34">
        <v>5.5</v>
      </c>
      <c r="CN1046" s="34">
        <v>2</v>
      </c>
      <c r="CP1046" s="34">
        <v>1.5</v>
      </c>
      <c r="CQ1046" s="34">
        <v>8</v>
      </c>
      <c r="CR1046" s="34">
        <v>2</v>
      </c>
      <c r="CU1046" s="34">
        <v>8.1999999999999993</v>
      </c>
      <c r="CV1046" s="34">
        <v>1.1000000000000001</v>
      </c>
      <c r="CW1046" s="34">
        <f t="shared" si="77"/>
        <v>176.29999999999998</v>
      </c>
      <c r="CX1046" s="34">
        <v>7.9000000000000001E-2</v>
      </c>
      <c r="CY1046" s="34">
        <v>2.8</v>
      </c>
      <c r="CZ1046" s="34">
        <v>9.3800000000000008</v>
      </c>
      <c r="DA1046" s="34">
        <v>0.21</v>
      </c>
      <c r="DB1046" s="34">
        <v>0.17</v>
      </c>
      <c r="DC1046" s="34">
        <v>2.69</v>
      </c>
      <c r="DD1046" s="34">
        <v>0.08</v>
      </c>
      <c r="DE1046" s="34" t="s">
        <v>2374</v>
      </c>
      <c r="DG1046" s="34">
        <v>0.27</v>
      </c>
    </row>
    <row r="1047" spans="1:111" x14ac:dyDescent="0.3">
      <c r="A1047" s="22">
        <v>16</v>
      </c>
      <c r="B1047" s="22" t="s">
        <v>904</v>
      </c>
      <c r="C1047" s="22" t="s">
        <v>2887</v>
      </c>
      <c r="D1047" s="22" t="s">
        <v>1540</v>
      </c>
      <c r="G1047" s="22" t="s">
        <v>1540</v>
      </c>
      <c r="H1047" s="22">
        <v>36.596660499999999</v>
      </c>
      <c r="I1047" s="22">
        <v>-104.2368937</v>
      </c>
      <c r="J1047" s="22" t="s">
        <v>873</v>
      </c>
      <c r="K1047" s="22" t="s">
        <v>882</v>
      </c>
      <c r="M1047" s="22" t="s">
        <v>950</v>
      </c>
      <c r="N1047" s="70" t="s">
        <v>3393</v>
      </c>
      <c r="O1047" s="70" t="s">
        <v>3394</v>
      </c>
      <c r="Q1047" s="22" t="s">
        <v>944</v>
      </c>
      <c r="AH1047" s="34">
        <v>7.2999999999999995E-2</v>
      </c>
      <c r="AU1047" s="34">
        <v>6.5000000000000002E-2</v>
      </c>
      <c r="AV1047" s="34" t="s">
        <v>124</v>
      </c>
      <c r="AW1047" s="34">
        <v>20</v>
      </c>
      <c r="AX1047" s="34">
        <v>23</v>
      </c>
      <c r="AY1047" s="34">
        <v>450</v>
      </c>
      <c r="AZ1047" s="34" t="s">
        <v>82</v>
      </c>
      <c r="BA1047" s="34">
        <v>5</v>
      </c>
      <c r="BB1047" s="34">
        <v>3.9</v>
      </c>
      <c r="BC1047" s="34">
        <v>1</v>
      </c>
      <c r="BD1047" s="34">
        <v>3</v>
      </c>
      <c r="BE1047" s="34">
        <v>28</v>
      </c>
      <c r="BF1047" s="34" t="s">
        <v>82</v>
      </c>
      <c r="BG1047" s="34">
        <v>14</v>
      </c>
      <c r="BH1047" s="34">
        <v>37</v>
      </c>
      <c r="BJ1047" s="34">
        <v>10</v>
      </c>
      <c r="BK1047" s="34">
        <v>15</v>
      </c>
      <c r="BM1047" s="34">
        <v>80</v>
      </c>
      <c r="BN1047" s="34">
        <v>17</v>
      </c>
      <c r="BO1047" s="34">
        <v>488</v>
      </c>
      <c r="BP1047" s="34">
        <v>10</v>
      </c>
      <c r="BQ1047" s="34">
        <v>163</v>
      </c>
      <c r="BR1047" s="34">
        <v>40</v>
      </c>
      <c r="BT1047" s="34">
        <v>4.5</v>
      </c>
      <c r="BU1047" s="34">
        <v>6.1</v>
      </c>
      <c r="BV1047" s="34">
        <v>6</v>
      </c>
      <c r="BW1047" s="34" t="s">
        <v>913</v>
      </c>
      <c r="BX1047" s="34">
        <v>328</v>
      </c>
      <c r="BY1047" s="34">
        <v>32</v>
      </c>
      <c r="BZ1047" s="34" t="s">
        <v>124</v>
      </c>
      <c r="CA1047" s="34">
        <v>248</v>
      </c>
      <c r="CB1047" s="34" t="s">
        <v>84</v>
      </c>
      <c r="CC1047" s="34">
        <v>13</v>
      </c>
      <c r="CD1047" s="34">
        <v>134</v>
      </c>
      <c r="CE1047" s="34">
        <v>17</v>
      </c>
      <c r="CF1047" s="34">
        <v>13</v>
      </c>
      <c r="CG1047" s="34">
        <v>267</v>
      </c>
      <c r="CH1047" s="34">
        <v>185</v>
      </c>
      <c r="CI1047" s="34">
        <v>88</v>
      </c>
      <c r="CJ1047" s="34">
        <v>180</v>
      </c>
      <c r="CL1047" s="34">
        <v>42</v>
      </c>
      <c r="CM1047" s="34">
        <v>9.3000000000000007</v>
      </c>
      <c r="CN1047" s="34">
        <v>2.2999999999999998</v>
      </c>
      <c r="CP1047" s="34">
        <v>1.6</v>
      </c>
      <c r="CQ1047" s="34">
        <v>9</v>
      </c>
      <c r="CR1047" s="34">
        <v>1.6</v>
      </c>
      <c r="CU1047" s="34">
        <v>6.5</v>
      </c>
      <c r="CV1047" s="34">
        <v>0.69</v>
      </c>
      <c r="CW1047" s="34">
        <f t="shared" si="77"/>
        <v>340.99000000000007</v>
      </c>
      <c r="CX1047" s="34">
        <v>0.1195</v>
      </c>
      <c r="CY1047" s="34">
        <v>4</v>
      </c>
      <c r="CZ1047" s="34">
        <v>7.42</v>
      </c>
      <c r="DA1047" s="34">
        <v>0.46</v>
      </c>
      <c r="DB1047" s="34">
        <v>0.13</v>
      </c>
      <c r="DC1047" s="34">
        <v>0.89</v>
      </c>
      <c r="DD1047" s="34">
        <v>0.06</v>
      </c>
      <c r="DE1047" s="34">
        <v>0.16</v>
      </c>
      <c r="DG1047" s="34">
        <v>0.31</v>
      </c>
    </row>
    <row r="1048" spans="1:111" x14ac:dyDescent="0.3">
      <c r="A1048" s="22">
        <v>17</v>
      </c>
      <c r="B1048" s="22" t="s">
        <v>904</v>
      </c>
      <c r="C1048" s="22" t="s">
        <v>2887</v>
      </c>
      <c r="D1048" s="22" t="s">
        <v>1540</v>
      </c>
      <c r="G1048" s="22" t="s">
        <v>1540</v>
      </c>
      <c r="H1048" s="22">
        <v>36.601728999999999</v>
      </c>
      <c r="I1048" s="22">
        <v>-104.2188026</v>
      </c>
      <c r="J1048" s="22" t="s">
        <v>873</v>
      </c>
      <c r="K1048" s="22" t="s">
        <v>882</v>
      </c>
      <c r="M1048" s="22" t="s">
        <v>950</v>
      </c>
      <c r="N1048" s="70" t="s">
        <v>3393</v>
      </c>
      <c r="O1048" s="70" t="s">
        <v>3394</v>
      </c>
      <c r="Q1048" s="22" t="s">
        <v>944</v>
      </c>
      <c r="AH1048" s="34">
        <v>5.8999999999999997E-2</v>
      </c>
      <c r="AU1048" s="34">
        <v>1.4E-2</v>
      </c>
      <c r="AV1048" s="34">
        <v>1</v>
      </c>
      <c r="AW1048" s="34">
        <v>16</v>
      </c>
      <c r="AX1048" s="34">
        <v>3</v>
      </c>
      <c r="AY1048" s="34">
        <v>1600</v>
      </c>
      <c r="AZ1048" s="34" t="s">
        <v>911</v>
      </c>
      <c r="BA1048" s="34" t="s">
        <v>83</v>
      </c>
      <c r="BB1048" s="34">
        <v>1</v>
      </c>
      <c r="BC1048" s="34" t="s">
        <v>121</v>
      </c>
      <c r="BD1048" s="34">
        <v>7</v>
      </c>
      <c r="BE1048" s="34">
        <v>280</v>
      </c>
      <c r="BF1048" s="34" t="s">
        <v>82</v>
      </c>
      <c r="BG1048" s="34">
        <v>34</v>
      </c>
      <c r="BH1048" s="34">
        <v>14</v>
      </c>
      <c r="BJ1048" s="34">
        <v>5</v>
      </c>
      <c r="BK1048" s="34">
        <v>35</v>
      </c>
      <c r="BM1048" s="34">
        <v>19</v>
      </c>
      <c r="BN1048" s="34" t="s">
        <v>83</v>
      </c>
      <c r="BO1048" s="34">
        <v>474</v>
      </c>
      <c r="BP1048" s="34">
        <v>25</v>
      </c>
      <c r="BQ1048" s="34" t="s">
        <v>84</v>
      </c>
      <c r="BR1048" s="34" t="s">
        <v>83</v>
      </c>
      <c r="BT1048" s="34">
        <v>10</v>
      </c>
      <c r="BU1048" s="34">
        <v>10</v>
      </c>
      <c r="BV1048" s="34" t="s">
        <v>83</v>
      </c>
      <c r="BW1048" s="34" t="s">
        <v>915</v>
      </c>
      <c r="BX1048" s="34">
        <v>353</v>
      </c>
      <c r="BY1048" s="34">
        <v>2.2000000000000002</v>
      </c>
      <c r="BZ1048" s="34" t="s">
        <v>124</v>
      </c>
      <c r="CA1048" s="34">
        <v>459</v>
      </c>
      <c r="CB1048" s="34" t="s">
        <v>913</v>
      </c>
      <c r="CC1048" s="34">
        <v>5.8</v>
      </c>
      <c r="CD1048" s="34">
        <v>46</v>
      </c>
      <c r="CE1048" s="34">
        <v>8</v>
      </c>
      <c r="CF1048" s="34">
        <v>148</v>
      </c>
      <c r="CG1048" s="34">
        <v>95</v>
      </c>
      <c r="CH1048" s="34">
        <v>61</v>
      </c>
      <c r="CI1048" s="34">
        <v>87</v>
      </c>
      <c r="CJ1048" s="34">
        <v>130</v>
      </c>
      <c r="CL1048" s="34">
        <v>24</v>
      </c>
      <c r="CM1048" s="34">
        <v>10</v>
      </c>
      <c r="CN1048" s="34">
        <v>5</v>
      </c>
      <c r="CP1048" s="34">
        <v>4.7</v>
      </c>
      <c r="CQ1048" s="34">
        <v>26</v>
      </c>
      <c r="CR1048" s="34">
        <v>8</v>
      </c>
      <c r="CU1048" s="34">
        <v>19</v>
      </c>
      <c r="CV1048" s="34">
        <v>2.7</v>
      </c>
      <c r="CW1048" s="34">
        <f t="shared" si="77"/>
        <v>316.39999999999998</v>
      </c>
      <c r="CX1048" s="34">
        <v>2.01E-2</v>
      </c>
      <c r="CY1048" s="34">
        <v>2.6</v>
      </c>
      <c r="CZ1048" s="34">
        <v>4.95</v>
      </c>
      <c r="DA1048" s="34">
        <v>0.19</v>
      </c>
      <c r="DB1048" s="34">
        <v>0.04</v>
      </c>
      <c r="DC1048" s="34">
        <v>0.18</v>
      </c>
      <c r="DD1048" s="34" t="s">
        <v>148</v>
      </c>
      <c r="DE1048" s="34">
        <v>0.2</v>
      </c>
      <c r="DG1048" s="34">
        <v>0.4</v>
      </c>
    </row>
    <row r="1049" spans="1:111" x14ac:dyDescent="0.3">
      <c r="A1049" s="22">
        <v>18</v>
      </c>
      <c r="B1049" s="22" t="s">
        <v>904</v>
      </c>
      <c r="C1049" s="22" t="s">
        <v>2887</v>
      </c>
      <c r="D1049" s="22" t="s">
        <v>1540</v>
      </c>
      <c r="G1049" s="22" t="s">
        <v>1540</v>
      </c>
      <c r="H1049" s="22">
        <v>36.602677300000003</v>
      </c>
      <c r="I1049" s="22">
        <v>-104.2196283</v>
      </c>
      <c r="J1049" s="22" t="s">
        <v>873</v>
      </c>
      <c r="K1049" s="22" t="s">
        <v>882</v>
      </c>
      <c r="M1049" s="22" t="s">
        <v>950</v>
      </c>
      <c r="N1049" s="70" t="s">
        <v>3393</v>
      </c>
      <c r="O1049" s="70" t="s">
        <v>3394</v>
      </c>
      <c r="Q1049" s="22" t="s">
        <v>944</v>
      </c>
      <c r="AH1049" s="34">
        <v>0.185</v>
      </c>
      <c r="AU1049" s="34">
        <v>8.0000000000000002E-3</v>
      </c>
      <c r="AV1049" s="34">
        <v>1.6</v>
      </c>
      <c r="AW1049" s="34">
        <v>7.7</v>
      </c>
      <c r="AX1049" s="34" t="s">
        <v>123</v>
      </c>
      <c r="AY1049" s="34">
        <v>4500</v>
      </c>
      <c r="AZ1049" s="34" t="s">
        <v>911</v>
      </c>
      <c r="BA1049" s="34" t="s">
        <v>83</v>
      </c>
      <c r="BB1049" s="34" t="s">
        <v>82</v>
      </c>
      <c r="BC1049" s="34">
        <v>2</v>
      </c>
      <c r="BD1049" s="34">
        <v>16</v>
      </c>
      <c r="BE1049" s="34">
        <v>290</v>
      </c>
      <c r="BF1049" s="34">
        <v>1.3</v>
      </c>
      <c r="BG1049" s="34">
        <v>37</v>
      </c>
      <c r="BH1049" s="34">
        <v>28</v>
      </c>
      <c r="BJ1049" s="34" t="s">
        <v>2399</v>
      </c>
      <c r="BK1049" s="34">
        <v>10</v>
      </c>
      <c r="BM1049" s="34">
        <v>18</v>
      </c>
      <c r="BN1049" s="34">
        <v>20</v>
      </c>
      <c r="BO1049" s="34">
        <v>47</v>
      </c>
      <c r="BP1049" s="34">
        <v>50</v>
      </c>
      <c r="BQ1049" s="34">
        <v>45</v>
      </c>
      <c r="BR1049" s="34">
        <v>40</v>
      </c>
      <c r="BT1049" s="34">
        <v>1.3</v>
      </c>
      <c r="BU1049" s="34">
        <v>20</v>
      </c>
      <c r="BV1049" s="34">
        <v>14</v>
      </c>
      <c r="BW1049" s="34" t="s">
        <v>915</v>
      </c>
      <c r="BX1049" s="34">
        <v>1766</v>
      </c>
      <c r="BY1049" s="34">
        <v>10</v>
      </c>
      <c r="BZ1049" s="34" t="s">
        <v>124</v>
      </c>
      <c r="CA1049" s="34">
        <v>87.3</v>
      </c>
      <c r="CB1049" s="34" t="s">
        <v>913</v>
      </c>
      <c r="CC1049" s="34">
        <v>13</v>
      </c>
      <c r="CD1049" s="34">
        <v>131</v>
      </c>
      <c r="CE1049" s="34">
        <v>13</v>
      </c>
      <c r="CF1049" s="34">
        <v>122</v>
      </c>
      <c r="CG1049" s="34">
        <v>33</v>
      </c>
      <c r="CH1049" s="34">
        <v>379</v>
      </c>
      <c r="CI1049" s="34">
        <v>549</v>
      </c>
      <c r="CJ1049" s="34">
        <v>631</v>
      </c>
      <c r="CK1049" s="34">
        <v>61</v>
      </c>
      <c r="CL1049" s="34">
        <v>240</v>
      </c>
      <c r="CM1049" s="34">
        <v>38.700000000000003</v>
      </c>
      <c r="CN1049" s="34">
        <v>11</v>
      </c>
      <c r="CP1049" s="34">
        <v>3.7</v>
      </c>
      <c r="CQ1049" s="34">
        <v>18</v>
      </c>
      <c r="CR1049" s="34">
        <v>3</v>
      </c>
      <c r="CU1049" s="34">
        <v>22</v>
      </c>
      <c r="CV1049" s="34">
        <v>3.6</v>
      </c>
      <c r="CW1049" s="34">
        <f t="shared" si="77"/>
        <v>1581</v>
      </c>
      <c r="CX1049" s="34">
        <v>4.9599999999999998E-2</v>
      </c>
      <c r="CY1049" s="34">
        <v>8.5</v>
      </c>
      <c r="CZ1049" s="34">
        <v>7.1</v>
      </c>
      <c r="DA1049" s="34">
        <v>1.19</v>
      </c>
      <c r="DB1049" s="34">
        <v>0.09</v>
      </c>
      <c r="DC1049" s="34">
        <v>1.52</v>
      </c>
      <c r="DD1049" s="34">
        <v>0.06</v>
      </c>
      <c r="DE1049" s="34">
        <v>0.5</v>
      </c>
      <c r="DG1049" s="34">
        <v>0.3</v>
      </c>
    </row>
    <row r="1050" spans="1:111" x14ac:dyDescent="0.3">
      <c r="A1050" s="22">
        <v>19</v>
      </c>
      <c r="B1050" s="22" t="s">
        <v>904</v>
      </c>
      <c r="C1050" s="22" t="s">
        <v>2887</v>
      </c>
      <c r="D1050" s="22" t="s">
        <v>1540</v>
      </c>
      <c r="G1050" s="22" t="s">
        <v>1540</v>
      </c>
      <c r="H1050" s="22">
        <v>36.602268299999999</v>
      </c>
      <c r="I1050" s="22">
        <v>-104.2188807</v>
      </c>
      <c r="J1050" s="22" t="s">
        <v>873</v>
      </c>
      <c r="K1050" s="22" t="s">
        <v>882</v>
      </c>
      <c r="M1050" s="22" t="s">
        <v>950</v>
      </c>
      <c r="N1050" s="70" t="s">
        <v>3393</v>
      </c>
      <c r="O1050" s="70" t="s">
        <v>3394</v>
      </c>
      <c r="Q1050" s="22" t="s">
        <v>944</v>
      </c>
      <c r="AH1050" s="34">
        <v>0.185</v>
      </c>
      <c r="AU1050" s="34">
        <v>1.6E-2</v>
      </c>
      <c r="AV1050" s="34">
        <v>2.2000000000000002</v>
      </c>
      <c r="AW1050" s="34">
        <v>7.8</v>
      </c>
      <c r="AX1050" s="34" t="s">
        <v>123</v>
      </c>
      <c r="AY1050" s="34">
        <v>9050</v>
      </c>
      <c r="AZ1050" s="34" t="s">
        <v>911</v>
      </c>
      <c r="BA1050" s="34" t="s">
        <v>83</v>
      </c>
      <c r="BB1050" s="34">
        <v>1.9</v>
      </c>
      <c r="BC1050" s="34" t="s">
        <v>121</v>
      </c>
      <c r="BD1050" s="34">
        <v>15</v>
      </c>
      <c r="BE1050" s="34">
        <v>260</v>
      </c>
      <c r="BF1050" s="34">
        <v>3.5</v>
      </c>
      <c r="BG1050" s="34">
        <v>27</v>
      </c>
      <c r="BH1050" s="34">
        <v>26</v>
      </c>
      <c r="BJ1050" s="34" t="s">
        <v>430</v>
      </c>
      <c r="BK1050" s="34">
        <v>85</v>
      </c>
      <c r="BM1050" s="34">
        <v>13</v>
      </c>
      <c r="BN1050" s="34">
        <v>8</v>
      </c>
      <c r="BO1050" s="34">
        <v>49</v>
      </c>
      <c r="BP1050" s="34">
        <v>45</v>
      </c>
      <c r="BQ1050" s="34">
        <v>50</v>
      </c>
      <c r="BR1050" s="34">
        <v>88</v>
      </c>
      <c r="BT1050" s="34">
        <v>2</v>
      </c>
      <c r="BU1050" s="34">
        <v>22.3</v>
      </c>
      <c r="BV1050" s="34" t="s">
        <v>83</v>
      </c>
      <c r="BW1050" s="34" t="s">
        <v>915</v>
      </c>
      <c r="BX1050" s="34">
        <v>1419</v>
      </c>
      <c r="BY1050" s="34">
        <v>15</v>
      </c>
      <c r="BZ1050" s="34" t="s">
        <v>124</v>
      </c>
      <c r="CA1050" s="34">
        <v>492</v>
      </c>
      <c r="CB1050" s="34" t="s">
        <v>913</v>
      </c>
      <c r="CC1050" s="34">
        <v>21.5</v>
      </c>
      <c r="CD1050" s="34">
        <v>96</v>
      </c>
      <c r="CE1050" s="34">
        <v>10</v>
      </c>
      <c r="CF1050" s="34">
        <v>161</v>
      </c>
      <c r="CG1050" s="34">
        <v>6</v>
      </c>
      <c r="CH1050" s="34">
        <v>150</v>
      </c>
      <c r="CI1050" s="34">
        <v>707</v>
      </c>
      <c r="CJ1050" s="34">
        <v>968</v>
      </c>
      <c r="CK1050" s="34">
        <v>110</v>
      </c>
      <c r="CL1050" s="34">
        <v>210</v>
      </c>
      <c r="CM1050" s="34">
        <v>47.5</v>
      </c>
      <c r="CN1050" s="34">
        <v>14</v>
      </c>
      <c r="CP1050" s="34">
        <v>6.4</v>
      </c>
      <c r="CQ1050" s="34">
        <v>32</v>
      </c>
      <c r="CR1050" s="34">
        <v>6</v>
      </c>
      <c r="CU1050" s="34">
        <v>25</v>
      </c>
      <c r="CV1050" s="34">
        <v>3.9</v>
      </c>
      <c r="CW1050" s="34">
        <f t="shared" si="77"/>
        <v>2129.8000000000002</v>
      </c>
      <c r="CX1050" s="34">
        <v>4.9599999999999998E-2</v>
      </c>
      <c r="CY1050" s="34">
        <v>6.4</v>
      </c>
      <c r="CZ1050" s="34">
        <v>6.09</v>
      </c>
      <c r="DA1050" s="34">
        <v>1.05</v>
      </c>
      <c r="DB1050" s="34">
        <v>0.31</v>
      </c>
      <c r="DC1050" s="34">
        <v>2.34</v>
      </c>
      <c r="DD1050" s="34">
        <v>7.0000000000000007E-2</v>
      </c>
      <c r="DE1050" s="34">
        <v>0.5</v>
      </c>
      <c r="DG1050" s="34">
        <v>0.24</v>
      </c>
    </row>
    <row r="1051" spans="1:111" x14ac:dyDescent="0.3">
      <c r="A1051" s="22">
        <v>51</v>
      </c>
      <c r="B1051" s="22" t="s">
        <v>904</v>
      </c>
      <c r="C1051" s="22" t="s">
        <v>2887</v>
      </c>
      <c r="D1051" s="22" t="s">
        <v>1540</v>
      </c>
      <c r="G1051" s="22" t="s">
        <v>1540</v>
      </c>
      <c r="H1051" s="22">
        <v>36.613933400000001</v>
      </c>
      <c r="I1051" s="22">
        <v>-104.22101859999999</v>
      </c>
      <c r="J1051" s="22" t="s">
        <v>873</v>
      </c>
      <c r="K1051" s="22" t="s">
        <v>882</v>
      </c>
      <c r="M1051" s="22" t="s">
        <v>950</v>
      </c>
      <c r="N1051" s="70" t="s">
        <v>3393</v>
      </c>
      <c r="O1051" s="70" t="s">
        <v>3394</v>
      </c>
      <c r="Q1051" s="22" t="s">
        <v>944</v>
      </c>
      <c r="AH1051" s="34">
        <v>0.59</v>
      </c>
      <c r="AU1051" s="34" t="s">
        <v>2398</v>
      </c>
      <c r="AV1051" s="34" t="s">
        <v>124</v>
      </c>
      <c r="AW1051" s="34">
        <v>5.8</v>
      </c>
      <c r="AX1051" s="34" t="s">
        <v>84</v>
      </c>
      <c r="AY1051" s="34">
        <v>3800</v>
      </c>
      <c r="AZ1051" s="34">
        <v>6.8</v>
      </c>
      <c r="BA1051" s="34" t="s">
        <v>123</v>
      </c>
      <c r="BB1051" s="34" t="s">
        <v>82</v>
      </c>
      <c r="BC1051" s="34" t="s">
        <v>121</v>
      </c>
      <c r="BD1051" s="34">
        <v>16</v>
      </c>
      <c r="BE1051" s="34">
        <v>180</v>
      </c>
      <c r="BF1051" s="34" t="s">
        <v>82</v>
      </c>
      <c r="BG1051" s="34">
        <v>27</v>
      </c>
      <c r="BH1051" s="34" t="s">
        <v>123</v>
      </c>
      <c r="BJ1051" s="34">
        <v>6</v>
      </c>
      <c r="BK1051" s="34">
        <v>35</v>
      </c>
      <c r="BM1051" s="34">
        <v>13</v>
      </c>
      <c r="BN1051" s="34">
        <v>14</v>
      </c>
      <c r="BO1051" s="34">
        <v>227</v>
      </c>
      <c r="BP1051" s="34">
        <v>77</v>
      </c>
      <c r="BQ1051" s="34">
        <v>124</v>
      </c>
      <c r="BR1051" s="34">
        <v>93</v>
      </c>
      <c r="BT1051" s="34">
        <v>2.1</v>
      </c>
      <c r="BU1051" s="34">
        <v>12</v>
      </c>
      <c r="BV1051" s="34">
        <v>22</v>
      </c>
      <c r="BW1051" s="34" t="s">
        <v>913</v>
      </c>
      <c r="BX1051" s="34">
        <v>790</v>
      </c>
      <c r="BY1051" s="34">
        <v>3.6</v>
      </c>
      <c r="BZ1051" s="34" t="s">
        <v>914</v>
      </c>
      <c r="CA1051" s="34">
        <v>41.3</v>
      </c>
      <c r="CB1051" s="34" t="s">
        <v>84</v>
      </c>
      <c r="CC1051" s="34">
        <v>10</v>
      </c>
      <c r="CD1051" s="34">
        <v>106</v>
      </c>
      <c r="CE1051" s="34" t="s">
        <v>121</v>
      </c>
      <c r="CF1051" s="34">
        <v>35</v>
      </c>
      <c r="CG1051" s="34">
        <v>178</v>
      </c>
      <c r="CH1051" s="34">
        <v>166</v>
      </c>
      <c r="CI1051" s="34">
        <v>291</v>
      </c>
      <c r="CJ1051" s="34">
        <v>440</v>
      </c>
      <c r="CK1051" s="34">
        <v>57</v>
      </c>
      <c r="CL1051" s="34">
        <v>160</v>
      </c>
      <c r="CM1051" s="34">
        <v>22.9</v>
      </c>
      <c r="CN1051" s="34">
        <v>5.2</v>
      </c>
      <c r="CP1051" s="34">
        <v>1.7</v>
      </c>
      <c r="CQ1051" s="34">
        <v>9.1</v>
      </c>
      <c r="CR1051" s="34" t="s">
        <v>952</v>
      </c>
      <c r="CU1051" s="34">
        <v>3.6</v>
      </c>
      <c r="CV1051" s="34">
        <v>0.45</v>
      </c>
      <c r="CW1051" s="34">
        <f t="shared" si="77"/>
        <v>990.95000000000016</v>
      </c>
      <c r="CX1051" s="34">
        <v>0.2107</v>
      </c>
      <c r="CY1051" s="34">
        <v>4.2</v>
      </c>
      <c r="CZ1051" s="34">
        <v>6.07</v>
      </c>
      <c r="DA1051" s="34" t="s">
        <v>2372</v>
      </c>
      <c r="DB1051" s="34">
        <v>2.74</v>
      </c>
      <c r="DC1051" s="34">
        <v>186</v>
      </c>
      <c r="DD1051" s="34">
        <v>0.32</v>
      </c>
      <c r="DE1051" s="34">
        <v>0.41</v>
      </c>
      <c r="DG1051" s="34">
        <v>0.46</v>
      </c>
    </row>
    <row r="1052" spans="1:111" x14ac:dyDescent="0.3">
      <c r="A1052" s="22">
        <v>54</v>
      </c>
      <c r="B1052" s="22" t="s">
        <v>904</v>
      </c>
      <c r="C1052" s="22" t="s">
        <v>2887</v>
      </c>
      <c r="D1052" s="22" t="s">
        <v>1540</v>
      </c>
      <c r="G1052" s="22" t="s">
        <v>1540</v>
      </c>
      <c r="H1052" s="22">
        <v>36.606904</v>
      </c>
      <c r="I1052" s="22">
        <v>-104.2171634</v>
      </c>
      <c r="J1052" s="22" t="s">
        <v>873</v>
      </c>
      <c r="K1052" s="22" t="s">
        <v>882</v>
      </c>
      <c r="M1052" s="22" t="s">
        <v>950</v>
      </c>
      <c r="N1052" s="70" t="s">
        <v>3393</v>
      </c>
      <c r="O1052" s="70" t="s">
        <v>3394</v>
      </c>
      <c r="Q1052" s="22" t="s">
        <v>944</v>
      </c>
      <c r="AH1052" s="34">
        <v>0.17</v>
      </c>
      <c r="AU1052" s="34">
        <v>0.01</v>
      </c>
      <c r="AV1052" s="34">
        <v>0.8</v>
      </c>
      <c r="AW1052" s="34">
        <v>4.2</v>
      </c>
      <c r="AX1052" s="34" t="s">
        <v>123</v>
      </c>
      <c r="AY1052" s="34">
        <v>2800</v>
      </c>
      <c r="AZ1052" s="34" t="s">
        <v>911</v>
      </c>
      <c r="BA1052" s="34" t="s">
        <v>83</v>
      </c>
      <c r="BB1052" s="34">
        <v>0.6</v>
      </c>
      <c r="BC1052" s="34">
        <v>1</v>
      </c>
      <c r="BD1052" s="34">
        <v>20</v>
      </c>
      <c r="BE1052" s="34">
        <v>270</v>
      </c>
      <c r="BF1052" s="34">
        <v>1.3</v>
      </c>
      <c r="BG1052" s="34">
        <v>25</v>
      </c>
      <c r="BH1052" s="34">
        <v>18</v>
      </c>
      <c r="BJ1052" s="34">
        <v>9</v>
      </c>
      <c r="BK1052" s="34">
        <v>50</v>
      </c>
      <c r="BM1052" s="34">
        <v>17</v>
      </c>
      <c r="BN1052" s="34">
        <v>9</v>
      </c>
      <c r="BO1052" s="34">
        <v>78</v>
      </c>
      <c r="BP1052" s="34">
        <v>91</v>
      </c>
      <c r="BQ1052" s="34">
        <v>53</v>
      </c>
      <c r="BR1052" s="34">
        <v>37</v>
      </c>
      <c r="BT1052" s="34">
        <v>0.9</v>
      </c>
      <c r="BU1052" s="34">
        <v>17</v>
      </c>
      <c r="BV1052" s="34" t="s">
        <v>83</v>
      </c>
      <c r="BW1052" s="34" t="s">
        <v>915</v>
      </c>
      <c r="BX1052" s="34">
        <v>765</v>
      </c>
      <c r="BY1052" s="34">
        <v>3.2</v>
      </c>
      <c r="BZ1052" s="34" t="s">
        <v>124</v>
      </c>
      <c r="CA1052" s="34">
        <v>50.1</v>
      </c>
      <c r="CB1052" s="34" t="s">
        <v>913</v>
      </c>
      <c r="CC1052" s="34">
        <v>13</v>
      </c>
      <c r="CD1052" s="34">
        <v>97</v>
      </c>
      <c r="CE1052" s="34">
        <v>6</v>
      </c>
      <c r="CF1052" s="34">
        <v>43</v>
      </c>
      <c r="CG1052" s="34">
        <v>71</v>
      </c>
      <c r="CH1052" s="34">
        <v>146</v>
      </c>
      <c r="CI1052" s="34">
        <v>190</v>
      </c>
      <c r="CJ1052" s="34">
        <v>280</v>
      </c>
      <c r="CK1052" s="34">
        <v>55</v>
      </c>
      <c r="CL1052" s="34">
        <v>120</v>
      </c>
      <c r="CM1052" s="34">
        <v>23.8</v>
      </c>
      <c r="CN1052" s="34">
        <v>7</v>
      </c>
      <c r="CP1052" s="34">
        <v>2.1</v>
      </c>
      <c r="CQ1052" s="34">
        <v>9</v>
      </c>
      <c r="CR1052" s="34">
        <v>2</v>
      </c>
      <c r="CU1052" s="34">
        <v>7.7</v>
      </c>
      <c r="CV1052" s="34">
        <v>1.1000000000000001</v>
      </c>
      <c r="CW1052" s="34">
        <f t="shared" si="77"/>
        <v>697.7</v>
      </c>
      <c r="CX1052" s="34">
        <v>0.2331</v>
      </c>
      <c r="CY1052" s="34">
        <v>6.2</v>
      </c>
      <c r="CZ1052" s="34">
        <v>5.01</v>
      </c>
      <c r="DA1052" s="34">
        <v>0.77</v>
      </c>
      <c r="DB1052" s="34">
        <v>0.08</v>
      </c>
      <c r="DC1052" s="34">
        <v>0.63</v>
      </c>
      <c r="DD1052" s="34">
        <v>0.08</v>
      </c>
      <c r="DE1052" s="34">
        <v>0.3</v>
      </c>
      <c r="DG1052" s="34">
        <v>0.38</v>
      </c>
    </row>
    <row r="1053" spans="1:111" x14ac:dyDescent="0.3">
      <c r="A1053" s="22">
        <v>55</v>
      </c>
      <c r="B1053" s="22" t="s">
        <v>904</v>
      </c>
      <c r="C1053" s="22" t="s">
        <v>2887</v>
      </c>
      <c r="D1053" s="22" t="s">
        <v>1540</v>
      </c>
      <c r="G1053" s="22" t="s">
        <v>1540</v>
      </c>
      <c r="H1053" s="22">
        <v>36.601978099999997</v>
      </c>
      <c r="I1053" s="22">
        <v>-104.19549689999999</v>
      </c>
      <c r="J1053" s="22" t="s">
        <v>873</v>
      </c>
      <c r="K1053" s="22" t="s">
        <v>882</v>
      </c>
      <c r="M1053" s="22" t="s">
        <v>950</v>
      </c>
      <c r="N1053" s="70" t="s">
        <v>3393</v>
      </c>
      <c r="O1053" s="70" t="s">
        <v>3394</v>
      </c>
      <c r="Q1053" s="22" t="s">
        <v>944</v>
      </c>
      <c r="AH1053" s="34">
        <v>9.2499999999999999E-2</v>
      </c>
      <c r="AU1053" s="34" t="s">
        <v>2398</v>
      </c>
      <c r="AV1053" s="34">
        <v>0.2</v>
      </c>
      <c r="AW1053" s="34">
        <v>10</v>
      </c>
      <c r="AX1053" s="34">
        <v>10</v>
      </c>
      <c r="AY1053" s="34">
        <v>4600</v>
      </c>
      <c r="AZ1053" s="34">
        <v>17.7</v>
      </c>
      <c r="BA1053" s="34" t="s">
        <v>123</v>
      </c>
      <c r="BB1053" s="34">
        <v>1.1000000000000001</v>
      </c>
      <c r="BC1053" s="34">
        <v>4</v>
      </c>
      <c r="BD1053" s="34">
        <v>210</v>
      </c>
      <c r="BE1053" s="34">
        <v>110</v>
      </c>
      <c r="BF1053" s="34" t="s">
        <v>82</v>
      </c>
      <c r="BG1053" s="34">
        <v>26</v>
      </c>
      <c r="BH1053" s="34">
        <v>32</v>
      </c>
      <c r="BJ1053" s="34">
        <v>6</v>
      </c>
      <c r="BK1053" s="34">
        <v>130</v>
      </c>
      <c r="BM1053" s="34">
        <v>7</v>
      </c>
      <c r="BN1053" s="34">
        <v>68</v>
      </c>
      <c r="BO1053" s="34">
        <v>304</v>
      </c>
      <c r="BP1053" s="34">
        <v>354</v>
      </c>
      <c r="BQ1053" s="34">
        <v>118</v>
      </c>
      <c r="BR1053" s="34" t="s">
        <v>570</v>
      </c>
      <c r="BT1053" s="34">
        <v>1.5</v>
      </c>
      <c r="BU1053" s="34">
        <v>14</v>
      </c>
      <c r="BV1053" s="34">
        <v>42</v>
      </c>
      <c r="BW1053" s="34" t="s">
        <v>913</v>
      </c>
      <c r="BX1053" s="34">
        <v>3441</v>
      </c>
      <c r="BY1053" s="34">
        <v>8.9</v>
      </c>
      <c r="BZ1053" s="34" t="s">
        <v>914</v>
      </c>
      <c r="CA1053" s="34">
        <v>152</v>
      </c>
      <c r="CB1053" s="34">
        <v>55</v>
      </c>
      <c r="CC1053" s="34">
        <v>20.100000000000001</v>
      </c>
      <c r="CD1053" s="34">
        <v>131</v>
      </c>
      <c r="CE1053" s="34">
        <v>7</v>
      </c>
      <c r="CF1053" s="34">
        <v>196</v>
      </c>
      <c r="CG1053" s="34">
        <v>156</v>
      </c>
      <c r="CH1053" s="34">
        <v>2908</v>
      </c>
      <c r="CI1053" s="34">
        <v>227</v>
      </c>
      <c r="CJ1053" s="34">
        <v>340</v>
      </c>
      <c r="CL1053" s="34">
        <v>130</v>
      </c>
      <c r="CM1053" s="34">
        <v>29.2</v>
      </c>
      <c r="CN1053" s="34">
        <v>8.8000000000000007</v>
      </c>
      <c r="CP1053" s="34">
        <v>6.9</v>
      </c>
      <c r="CQ1053" s="34">
        <v>32</v>
      </c>
      <c r="CR1053" s="34">
        <v>8</v>
      </c>
      <c r="CU1053" s="34">
        <v>18</v>
      </c>
      <c r="CV1053" s="34">
        <v>2.6</v>
      </c>
      <c r="CW1053" s="34">
        <f t="shared" si="77"/>
        <v>802.5</v>
      </c>
      <c r="CX1053" s="34" t="s">
        <v>2391</v>
      </c>
      <c r="CY1053" s="34">
        <v>28</v>
      </c>
      <c r="CZ1053" s="34">
        <v>6.89</v>
      </c>
      <c r="DA1053" s="34">
        <v>0.35</v>
      </c>
      <c r="DB1053" s="34">
        <v>0.04</v>
      </c>
      <c r="DC1053" s="34">
        <v>0.22</v>
      </c>
      <c r="DD1053" s="34">
        <v>0.09</v>
      </c>
      <c r="DE1053" s="34">
        <v>0.9</v>
      </c>
      <c r="DG1053" s="34">
        <v>0.34</v>
      </c>
    </row>
    <row r="1054" spans="1:111" x14ac:dyDescent="0.3">
      <c r="A1054" s="22">
        <v>4</v>
      </c>
      <c r="B1054" s="22" t="s">
        <v>904</v>
      </c>
      <c r="C1054" s="22" t="s">
        <v>2887</v>
      </c>
      <c r="D1054" s="22" t="s">
        <v>1540</v>
      </c>
      <c r="G1054" s="22" t="s">
        <v>1540</v>
      </c>
      <c r="H1054" s="22">
        <v>36.591646300000001</v>
      </c>
      <c r="I1054" s="22">
        <v>-104.3238564</v>
      </c>
      <c r="J1054" s="22" t="s">
        <v>873</v>
      </c>
      <c r="K1054" s="22" t="s">
        <v>882</v>
      </c>
      <c r="M1054" s="22" t="s">
        <v>954</v>
      </c>
      <c r="N1054" s="70" t="s">
        <v>3393</v>
      </c>
      <c r="O1054" s="70" t="s">
        <v>3394</v>
      </c>
      <c r="Q1054" s="22" t="s">
        <v>944</v>
      </c>
    </row>
    <row r="1055" spans="1:111" x14ac:dyDescent="0.3">
      <c r="A1055" s="22" t="s">
        <v>1047</v>
      </c>
      <c r="B1055" s="22" t="s">
        <v>1621</v>
      </c>
      <c r="C1055" s="22" t="s">
        <v>2888</v>
      </c>
      <c r="D1055" s="22" t="s">
        <v>2758</v>
      </c>
      <c r="G1055" s="22" t="s">
        <v>914</v>
      </c>
      <c r="H1055" s="22">
        <v>33.635559999999998</v>
      </c>
      <c r="I1055" s="22">
        <v>-105.52249999999999</v>
      </c>
      <c r="J1055" s="22" t="s">
        <v>873</v>
      </c>
      <c r="K1055" s="22" t="s">
        <v>879</v>
      </c>
      <c r="M1055" s="22" t="s">
        <v>1048</v>
      </c>
      <c r="N1055" s="70" t="s">
        <v>3393</v>
      </c>
      <c r="O1055" s="70" t="s">
        <v>3394</v>
      </c>
      <c r="Q1055" s="22" t="s">
        <v>906</v>
      </c>
      <c r="W1055" s="34">
        <v>76</v>
      </c>
      <c r="X1055" s="34">
        <v>0.11</v>
      </c>
      <c r="Y1055" s="34">
        <v>12.9</v>
      </c>
      <c r="Z1055" s="34">
        <v>0.63</v>
      </c>
      <c r="AA1055" s="34">
        <v>0.03</v>
      </c>
      <c r="AB1055" s="34">
        <v>0.05</v>
      </c>
      <c r="AC1055" s="34">
        <v>7.0000000000000007E-2</v>
      </c>
      <c r="AD1055" s="34">
        <v>4.55</v>
      </c>
      <c r="AE1055" s="34">
        <v>4.1900000000000004</v>
      </c>
      <c r="AF1055" s="34">
        <v>0.02</v>
      </c>
      <c r="AG1055" s="34">
        <v>0.71</v>
      </c>
      <c r="AH1055" s="34" t="s">
        <v>1049</v>
      </c>
      <c r="AO1055" s="34">
        <f t="shared" ref="AO1055:AO1086" si="79">SUM(W1055:AN1055)</f>
        <v>99.259999999999977</v>
      </c>
      <c r="AY1055" s="34">
        <v>82.8</v>
      </c>
      <c r="BD1055" s="34">
        <v>0.68</v>
      </c>
      <c r="BE1055" s="34" t="s">
        <v>1049</v>
      </c>
      <c r="BF1055" s="34" t="s">
        <v>1049</v>
      </c>
      <c r="BG1055" s="34" t="s">
        <v>1049</v>
      </c>
      <c r="BH1055" s="34">
        <v>23</v>
      </c>
      <c r="BJ1055" s="34" t="s">
        <v>1049</v>
      </c>
      <c r="BN1055" s="34" t="s">
        <v>1049</v>
      </c>
      <c r="BO1055" s="34">
        <v>68</v>
      </c>
      <c r="BP1055" s="34">
        <v>6</v>
      </c>
      <c r="BQ1055" s="34" t="s">
        <v>1049</v>
      </c>
      <c r="BR1055" s="34">
        <v>134</v>
      </c>
      <c r="BT1055" s="34" t="s">
        <v>1049</v>
      </c>
      <c r="BU1055" s="34">
        <v>2</v>
      </c>
      <c r="BX1055" s="34">
        <v>28</v>
      </c>
      <c r="BY1055" s="34">
        <v>5.2</v>
      </c>
      <c r="CA1055" s="34">
        <v>27.1</v>
      </c>
      <c r="CC1055" s="34">
        <v>2.73</v>
      </c>
      <c r="CD1055" s="34">
        <v>3</v>
      </c>
      <c r="CF1055" s="34">
        <v>74</v>
      </c>
      <c r="CG1055" s="34">
        <v>215</v>
      </c>
      <c r="CH1055" s="34">
        <v>5</v>
      </c>
      <c r="CI1055" s="34">
        <v>40.6</v>
      </c>
      <c r="CJ1055" s="34">
        <v>98.8</v>
      </c>
      <c r="CL1055" s="34">
        <v>44.2</v>
      </c>
      <c r="CM1055" s="34">
        <v>11.5</v>
      </c>
      <c r="CN1055" s="34">
        <v>0.72</v>
      </c>
      <c r="CO1055" s="34">
        <v>12.7</v>
      </c>
      <c r="CP1055" s="34">
        <v>2.21</v>
      </c>
      <c r="CT1055" s="34">
        <v>1.49</v>
      </c>
      <c r="CU1055" s="34">
        <v>9.15</v>
      </c>
      <c r="CV1055" s="34">
        <v>1.25</v>
      </c>
      <c r="CW1055" s="34">
        <f t="shared" ref="CW1055:CW1060" si="80">SUM(CI1055:CV1055)</f>
        <v>222.62000000000003</v>
      </c>
    </row>
    <row r="1056" spans="1:111" x14ac:dyDescent="0.3">
      <c r="A1056" s="22" t="s">
        <v>1050</v>
      </c>
      <c r="B1056" s="22" t="s">
        <v>1621</v>
      </c>
      <c r="C1056" s="22" t="s">
        <v>2888</v>
      </c>
      <c r="D1056" s="22" t="s">
        <v>2758</v>
      </c>
      <c r="G1056" s="22" t="s">
        <v>914</v>
      </c>
      <c r="H1056" s="22">
        <v>33.657499999999999</v>
      </c>
      <c r="I1056" s="22">
        <v>-105.50278</v>
      </c>
      <c r="J1056" s="22" t="s">
        <v>873</v>
      </c>
      <c r="K1056" s="22" t="s">
        <v>879</v>
      </c>
      <c r="M1056" s="22" t="s">
        <v>1048</v>
      </c>
      <c r="N1056" s="70" t="s">
        <v>3393</v>
      </c>
      <c r="O1056" s="70" t="s">
        <v>3394</v>
      </c>
      <c r="Q1056" s="22" t="s">
        <v>906</v>
      </c>
      <c r="W1056" s="34">
        <v>75.5</v>
      </c>
      <c r="X1056" s="34">
        <v>0.15</v>
      </c>
      <c r="Y1056" s="34">
        <v>13.2</v>
      </c>
      <c r="Z1056" s="34">
        <v>0.78</v>
      </c>
      <c r="AA1056" s="34">
        <v>0.01</v>
      </c>
      <c r="AB1056" s="34">
        <v>0.05</v>
      </c>
      <c r="AC1056" s="34">
        <v>0.04</v>
      </c>
      <c r="AD1056" s="34">
        <v>4.6900000000000004</v>
      </c>
      <c r="AE1056" s="34">
        <v>4.42</v>
      </c>
      <c r="AF1056" s="34">
        <v>0.02</v>
      </c>
      <c r="AG1056" s="34">
        <v>0.59</v>
      </c>
      <c r="AH1056" s="34" t="s">
        <v>1049</v>
      </c>
      <c r="AO1056" s="34">
        <f t="shared" si="79"/>
        <v>99.450000000000017</v>
      </c>
      <c r="AY1056" s="34">
        <v>39.799999999999997</v>
      </c>
      <c r="BD1056" s="34">
        <v>0.13</v>
      </c>
      <c r="BE1056" s="34" t="s">
        <v>1049</v>
      </c>
      <c r="BF1056" s="34" t="s">
        <v>1049</v>
      </c>
      <c r="BG1056" s="34" t="s">
        <v>1049</v>
      </c>
      <c r="BH1056" s="34">
        <v>23</v>
      </c>
      <c r="BJ1056" s="34" t="s">
        <v>1049</v>
      </c>
      <c r="BN1056" s="34" t="s">
        <v>1049</v>
      </c>
      <c r="BO1056" s="34">
        <v>70</v>
      </c>
      <c r="BP1056" s="34">
        <v>2</v>
      </c>
      <c r="BQ1056" s="34">
        <v>41</v>
      </c>
      <c r="BR1056" s="34">
        <v>124</v>
      </c>
      <c r="BT1056" s="34" t="s">
        <v>1049</v>
      </c>
      <c r="BU1056" s="34">
        <v>2</v>
      </c>
      <c r="BX1056" s="34">
        <v>28</v>
      </c>
      <c r="BY1056" s="34">
        <v>5.18</v>
      </c>
      <c r="CA1056" s="34">
        <v>30.1</v>
      </c>
      <c r="CC1056" s="34">
        <v>3.1</v>
      </c>
      <c r="CD1056" s="34">
        <v>2</v>
      </c>
      <c r="CF1056" s="34">
        <v>68</v>
      </c>
      <c r="CG1056" s="34">
        <v>295</v>
      </c>
      <c r="CH1056" s="34">
        <v>51</v>
      </c>
      <c r="CI1056" s="34">
        <v>9.77</v>
      </c>
      <c r="CJ1056" s="34">
        <v>119</v>
      </c>
      <c r="CL1056" s="34">
        <v>15.8</v>
      </c>
      <c r="CM1056" s="34">
        <v>5.37</v>
      </c>
      <c r="CN1056" s="34">
        <v>0.38</v>
      </c>
      <c r="CO1056" s="34">
        <v>7.28</v>
      </c>
      <c r="CP1056" s="34">
        <v>1.49</v>
      </c>
      <c r="CT1056" s="34">
        <v>1.1399999999999999</v>
      </c>
      <c r="CU1056" s="34">
        <v>7.53</v>
      </c>
      <c r="CV1056" s="34">
        <v>1.05</v>
      </c>
      <c r="CW1056" s="34">
        <f t="shared" si="80"/>
        <v>168.81000000000003</v>
      </c>
    </row>
    <row r="1057" spans="1:101" x14ac:dyDescent="0.3">
      <c r="A1057" s="22" t="s">
        <v>1051</v>
      </c>
      <c r="B1057" s="22" t="s">
        <v>1621</v>
      </c>
      <c r="C1057" s="22" t="s">
        <v>2888</v>
      </c>
      <c r="D1057" s="22" t="s">
        <v>2758</v>
      </c>
      <c r="G1057" s="22" t="s">
        <v>914</v>
      </c>
      <c r="H1057" s="22">
        <v>33.62444</v>
      </c>
      <c r="I1057" s="22">
        <v>-105.52028</v>
      </c>
      <c r="J1057" s="22" t="s">
        <v>873</v>
      </c>
      <c r="K1057" s="22" t="s">
        <v>879</v>
      </c>
      <c r="M1057" s="22" t="s">
        <v>1048</v>
      </c>
      <c r="N1057" s="70" t="s">
        <v>3393</v>
      </c>
      <c r="O1057" s="70" t="s">
        <v>3394</v>
      </c>
      <c r="Q1057" s="22" t="s">
        <v>906</v>
      </c>
      <c r="W1057" s="34">
        <v>77.2</v>
      </c>
      <c r="X1057" s="34">
        <v>0.12</v>
      </c>
      <c r="Y1057" s="34">
        <v>13</v>
      </c>
      <c r="Z1057" s="34">
        <v>0.53</v>
      </c>
      <c r="AA1057" s="34">
        <v>0.04</v>
      </c>
      <c r="AB1057" s="34">
        <v>0.05</v>
      </c>
      <c r="AC1057" s="34">
        <v>7.0000000000000007E-2</v>
      </c>
      <c r="AD1057" s="34">
        <v>6.52</v>
      </c>
      <c r="AE1057" s="34">
        <v>1.28</v>
      </c>
      <c r="AF1057" s="34">
        <v>0.02</v>
      </c>
      <c r="AG1057" s="34">
        <v>0.41</v>
      </c>
      <c r="AH1057" s="34" t="s">
        <v>1049</v>
      </c>
      <c r="AO1057" s="34">
        <f t="shared" si="79"/>
        <v>99.24</v>
      </c>
      <c r="AY1057" s="34">
        <v>56.7</v>
      </c>
      <c r="BD1057" s="34">
        <v>0.18</v>
      </c>
      <c r="BE1057" s="34" t="s">
        <v>1049</v>
      </c>
      <c r="BF1057" s="34" t="s">
        <v>1049</v>
      </c>
      <c r="BG1057" s="34" t="s">
        <v>1049</v>
      </c>
      <c r="BH1057" s="34">
        <v>23</v>
      </c>
      <c r="BJ1057" s="34" t="s">
        <v>1049</v>
      </c>
      <c r="BN1057" s="34" t="s">
        <v>1049</v>
      </c>
      <c r="BO1057" s="34">
        <v>70</v>
      </c>
      <c r="BP1057" s="34">
        <v>2</v>
      </c>
      <c r="BQ1057" s="34" t="s">
        <v>1049</v>
      </c>
      <c r="BR1057" s="34">
        <v>28</v>
      </c>
      <c r="BT1057" s="34" t="s">
        <v>1049</v>
      </c>
      <c r="BU1057" s="34">
        <v>3</v>
      </c>
      <c r="BX1057" s="34">
        <v>32</v>
      </c>
      <c r="BY1057" s="34">
        <v>5.15</v>
      </c>
      <c r="CA1057" s="34">
        <v>27.1</v>
      </c>
      <c r="CC1057" s="34">
        <v>2.63</v>
      </c>
      <c r="CD1057" s="34">
        <v>2</v>
      </c>
      <c r="CF1057" s="34">
        <v>66</v>
      </c>
      <c r="CG1057" s="34">
        <v>230</v>
      </c>
      <c r="CH1057" s="34">
        <v>4</v>
      </c>
      <c r="CI1057" s="34">
        <v>24.4</v>
      </c>
      <c r="CJ1057" s="34">
        <v>70.8</v>
      </c>
      <c r="CL1057" s="34">
        <v>30.7</v>
      </c>
      <c r="CM1057" s="34">
        <v>8.61</v>
      </c>
      <c r="CN1057" s="34">
        <v>0.51</v>
      </c>
      <c r="CO1057" s="34">
        <v>10.9</v>
      </c>
      <c r="CP1057" s="34">
        <v>1.96</v>
      </c>
      <c r="CT1057" s="34">
        <v>1.25</v>
      </c>
      <c r="CU1057" s="34">
        <v>7.18</v>
      </c>
      <c r="CV1057" s="34">
        <v>0.9</v>
      </c>
      <c r="CW1057" s="34">
        <f t="shared" si="80"/>
        <v>157.21</v>
      </c>
    </row>
    <row r="1058" spans="1:101" x14ac:dyDescent="0.3">
      <c r="A1058" s="22" t="s">
        <v>1052</v>
      </c>
      <c r="B1058" s="22" t="s">
        <v>1621</v>
      </c>
      <c r="C1058" s="22" t="s">
        <v>2888</v>
      </c>
      <c r="D1058" s="22" t="s">
        <v>2758</v>
      </c>
      <c r="G1058" s="22" t="s">
        <v>914</v>
      </c>
      <c r="H1058" s="22">
        <v>33.622500000000002</v>
      </c>
      <c r="I1058" s="22">
        <v>-105.48333</v>
      </c>
      <c r="J1058" s="22" t="s">
        <v>873</v>
      </c>
      <c r="K1058" s="22" t="s">
        <v>879</v>
      </c>
      <c r="M1058" s="22" t="s">
        <v>1048</v>
      </c>
      <c r="N1058" s="70" t="s">
        <v>3393</v>
      </c>
      <c r="O1058" s="70" t="s">
        <v>3394</v>
      </c>
      <c r="Q1058" s="22" t="s">
        <v>906</v>
      </c>
      <c r="W1058" s="34">
        <v>74.400000000000006</v>
      </c>
      <c r="X1058" s="34">
        <v>0.18</v>
      </c>
      <c r="Y1058" s="34">
        <v>13</v>
      </c>
      <c r="Z1058" s="34">
        <v>1.32</v>
      </c>
      <c r="AA1058" s="34">
        <v>0.02</v>
      </c>
      <c r="AB1058" s="34">
        <v>0.13</v>
      </c>
      <c r="AC1058" s="34">
        <v>0.35</v>
      </c>
      <c r="AD1058" s="34">
        <v>4.4400000000000004</v>
      </c>
      <c r="AE1058" s="34">
        <v>4.92</v>
      </c>
      <c r="AF1058" s="34">
        <v>0.02</v>
      </c>
      <c r="AG1058" s="34">
        <v>0.41</v>
      </c>
      <c r="AH1058" s="34">
        <v>0.06</v>
      </c>
      <c r="AO1058" s="34">
        <f t="shared" si="79"/>
        <v>99.249999999999986</v>
      </c>
      <c r="AY1058" s="34">
        <v>45.9</v>
      </c>
      <c r="BD1058" s="34">
        <v>0.16</v>
      </c>
      <c r="BE1058" s="34" t="s">
        <v>1049</v>
      </c>
      <c r="BF1058" s="34" t="s">
        <v>1049</v>
      </c>
      <c r="BG1058" s="34" t="s">
        <v>1049</v>
      </c>
      <c r="BH1058" s="34">
        <v>20</v>
      </c>
      <c r="BJ1058" s="34" t="s">
        <v>1049</v>
      </c>
      <c r="BN1058" s="34" t="s">
        <v>1049</v>
      </c>
      <c r="BO1058" s="34">
        <v>52</v>
      </c>
      <c r="BP1058" s="34">
        <v>2</v>
      </c>
      <c r="BQ1058" s="34">
        <v>25</v>
      </c>
      <c r="BR1058" s="34">
        <v>134</v>
      </c>
      <c r="BT1058" s="34" t="s">
        <v>1049</v>
      </c>
      <c r="BU1058" s="34">
        <v>3</v>
      </c>
      <c r="BX1058" s="34">
        <v>5</v>
      </c>
      <c r="BY1058" s="34">
        <v>3.81</v>
      </c>
      <c r="CA1058" s="34">
        <v>21.8</v>
      </c>
      <c r="CC1058" s="34">
        <v>3.02</v>
      </c>
      <c r="CD1058" s="34">
        <v>2</v>
      </c>
      <c r="CF1058" s="34">
        <v>78</v>
      </c>
      <c r="CG1058" s="34">
        <v>270</v>
      </c>
      <c r="CH1058" s="34">
        <v>27</v>
      </c>
      <c r="CI1058" s="34">
        <v>46.1</v>
      </c>
      <c r="CJ1058" s="34">
        <v>116</v>
      </c>
      <c r="CL1058" s="34">
        <v>50.1</v>
      </c>
      <c r="CM1058" s="34">
        <v>14.3</v>
      </c>
      <c r="CN1058" s="34">
        <v>0.85</v>
      </c>
      <c r="CO1058" s="34">
        <v>15.1</v>
      </c>
      <c r="CP1058" s="34">
        <v>2.57</v>
      </c>
      <c r="CT1058" s="34">
        <v>1.28</v>
      </c>
      <c r="CU1058" s="34">
        <v>7.68</v>
      </c>
      <c r="CV1058" s="34">
        <v>1.03</v>
      </c>
      <c r="CW1058" s="34">
        <f t="shared" si="80"/>
        <v>255.01</v>
      </c>
    </row>
    <row r="1059" spans="1:101" x14ac:dyDescent="0.3">
      <c r="A1059" s="22" t="s">
        <v>1053</v>
      </c>
      <c r="B1059" s="22" t="s">
        <v>1621</v>
      </c>
      <c r="C1059" s="22" t="s">
        <v>2888</v>
      </c>
      <c r="D1059" s="22" t="s">
        <v>2758</v>
      </c>
      <c r="G1059" s="22" t="s">
        <v>914</v>
      </c>
      <c r="H1059" s="22">
        <v>33.619169999999997</v>
      </c>
      <c r="I1059" s="22">
        <v>-105.46611</v>
      </c>
      <c r="J1059" s="22" t="s">
        <v>873</v>
      </c>
      <c r="K1059" s="22" t="s">
        <v>879</v>
      </c>
      <c r="M1059" s="22" t="s">
        <v>1048</v>
      </c>
      <c r="N1059" s="70" t="s">
        <v>3393</v>
      </c>
      <c r="O1059" s="70" t="s">
        <v>3394</v>
      </c>
      <c r="Q1059" s="22" t="s">
        <v>906</v>
      </c>
      <c r="W1059" s="34">
        <v>74.2</v>
      </c>
      <c r="X1059" s="34">
        <v>0.18</v>
      </c>
      <c r="Y1059" s="34">
        <v>13.3</v>
      </c>
      <c r="Z1059" s="34">
        <v>0.98</v>
      </c>
      <c r="AA1059" s="34">
        <v>0.01</v>
      </c>
      <c r="AB1059" s="34">
        <v>0.1</v>
      </c>
      <c r="AC1059" s="34">
        <v>0.31</v>
      </c>
      <c r="AD1059" s="34">
        <v>4.28</v>
      </c>
      <c r="AE1059" s="34">
        <v>5.18</v>
      </c>
      <c r="AF1059" s="34">
        <v>0.02</v>
      </c>
      <c r="AG1059" s="34">
        <v>0.68</v>
      </c>
      <c r="AH1059" s="34">
        <v>0.13</v>
      </c>
      <c r="AO1059" s="34">
        <f t="shared" si="79"/>
        <v>99.370000000000019</v>
      </c>
      <c r="AY1059" s="34">
        <v>24</v>
      </c>
      <c r="BD1059" s="34">
        <v>0.12</v>
      </c>
      <c r="BE1059" s="34" t="s">
        <v>1049</v>
      </c>
      <c r="BF1059" s="34" t="s">
        <v>1049</v>
      </c>
      <c r="BG1059" s="34" t="s">
        <v>1049</v>
      </c>
      <c r="BH1059" s="34">
        <v>22</v>
      </c>
      <c r="BJ1059" s="34" t="s">
        <v>1049</v>
      </c>
      <c r="BN1059" s="34" t="s">
        <v>1049</v>
      </c>
      <c r="BO1059" s="34">
        <v>68</v>
      </c>
      <c r="BP1059" s="34">
        <v>2</v>
      </c>
      <c r="BQ1059" s="34">
        <v>7</v>
      </c>
      <c r="BR1059" s="34">
        <v>162</v>
      </c>
      <c r="BT1059" s="34" t="s">
        <v>1049</v>
      </c>
      <c r="BU1059" s="34">
        <v>3</v>
      </c>
      <c r="BX1059" s="34">
        <v>10</v>
      </c>
      <c r="BY1059" s="34">
        <v>4.09</v>
      </c>
      <c r="CA1059" s="34">
        <v>30.4</v>
      </c>
      <c r="CC1059" s="34">
        <v>3.59</v>
      </c>
      <c r="CD1059" s="34">
        <v>2</v>
      </c>
      <c r="CF1059" s="34">
        <v>48</v>
      </c>
      <c r="CG1059" s="34">
        <v>330</v>
      </c>
      <c r="CH1059" s="34">
        <v>27</v>
      </c>
      <c r="CI1059" s="34">
        <v>43.1</v>
      </c>
      <c r="CJ1059" s="34">
        <v>130</v>
      </c>
      <c r="CL1059" s="34">
        <v>32.4</v>
      </c>
      <c r="CM1059" s="34">
        <v>7.65</v>
      </c>
      <c r="CN1059" s="34">
        <v>0.54</v>
      </c>
      <c r="CO1059" s="34">
        <v>7.44</v>
      </c>
      <c r="CP1059" s="34">
        <v>1.24</v>
      </c>
      <c r="CT1059" s="34">
        <v>0.95</v>
      </c>
      <c r="CU1059" s="34">
        <v>6.35</v>
      </c>
      <c r="CV1059" s="34">
        <v>0.96</v>
      </c>
      <c r="CW1059" s="34">
        <f t="shared" si="80"/>
        <v>230.63</v>
      </c>
    </row>
    <row r="1060" spans="1:101" x14ac:dyDescent="0.3">
      <c r="A1060" s="22" t="s">
        <v>1054</v>
      </c>
      <c r="B1060" s="22" t="s">
        <v>1621</v>
      </c>
      <c r="C1060" s="22" t="s">
        <v>2888</v>
      </c>
      <c r="D1060" s="22" t="s">
        <v>2758</v>
      </c>
      <c r="G1060" s="22" t="s">
        <v>914</v>
      </c>
      <c r="H1060" s="22">
        <v>33.615560000000002</v>
      </c>
      <c r="I1060" s="22">
        <v>-105.45278</v>
      </c>
      <c r="J1060" s="22" t="s">
        <v>873</v>
      </c>
      <c r="K1060" s="22" t="s">
        <v>879</v>
      </c>
      <c r="M1060" s="22" t="s">
        <v>1048</v>
      </c>
      <c r="N1060" s="70" t="s">
        <v>3393</v>
      </c>
      <c r="O1060" s="70" t="s">
        <v>3394</v>
      </c>
      <c r="Q1060" s="22" t="s">
        <v>906</v>
      </c>
      <c r="W1060" s="34">
        <v>73.8</v>
      </c>
      <c r="X1060" s="34">
        <v>0.18</v>
      </c>
      <c r="Y1060" s="34">
        <v>13.3</v>
      </c>
      <c r="Z1060" s="34">
        <v>1.46</v>
      </c>
      <c r="AA1060" s="34">
        <v>0.01</v>
      </c>
      <c r="AB1060" s="34">
        <v>0.05</v>
      </c>
      <c r="AC1060" s="34">
        <v>7.0000000000000007E-2</v>
      </c>
      <c r="AD1060" s="34">
        <v>4.4400000000000004</v>
      </c>
      <c r="AE1060" s="34">
        <v>4.8499999999999996</v>
      </c>
      <c r="AF1060" s="34">
        <v>0.02</v>
      </c>
      <c r="AG1060" s="34">
        <v>0.66</v>
      </c>
      <c r="AH1060" s="34" t="s">
        <v>1049</v>
      </c>
      <c r="AO1060" s="34">
        <f t="shared" si="79"/>
        <v>98.839999999999975</v>
      </c>
      <c r="AY1060" s="34">
        <v>59</v>
      </c>
      <c r="BD1060" s="34">
        <v>0.48</v>
      </c>
      <c r="BE1060" s="34" t="s">
        <v>1049</v>
      </c>
      <c r="BF1060" s="34" t="s">
        <v>1049</v>
      </c>
      <c r="BG1060" s="34" t="s">
        <v>1049</v>
      </c>
      <c r="BH1060" s="34">
        <v>21</v>
      </c>
      <c r="BJ1060" s="34" t="s">
        <v>1049</v>
      </c>
      <c r="BN1060" s="34" t="s">
        <v>1049</v>
      </c>
      <c r="BO1060" s="34">
        <v>66</v>
      </c>
      <c r="BP1060" s="34">
        <v>2</v>
      </c>
      <c r="BQ1060" s="34">
        <v>11</v>
      </c>
      <c r="BR1060" s="34">
        <v>134</v>
      </c>
      <c r="BT1060" s="34" t="s">
        <v>1049</v>
      </c>
      <c r="BU1060" s="34" t="s">
        <v>1049</v>
      </c>
      <c r="BX1060" s="34">
        <v>5</v>
      </c>
      <c r="BY1060" s="34">
        <v>4.67</v>
      </c>
      <c r="CA1060" s="34">
        <v>22.1</v>
      </c>
      <c r="CC1060" s="34">
        <v>4.33</v>
      </c>
      <c r="CD1060" s="34">
        <v>2</v>
      </c>
      <c r="CF1060" s="34">
        <v>58</v>
      </c>
      <c r="CG1060" s="34">
        <v>325</v>
      </c>
      <c r="CH1060" s="34">
        <v>9</v>
      </c>
      <c r="CI1060" s="34">
        <v>2.36</v>
      </c>
      <c r="CJ1060" s="34">
        <v>86.9</v>
      </c>
      <c r="CL1060" s="34">
        <v>2.5099999999999998</v>
      </c>
      <c r="CM1060" s="34">
        <v>1.28</v>
      </c>
      <c r="CN1060" s="34">
        <v>0.23</v>
      </c>
      <c r="CO1060" s="34">
        <v>3.66</v>
      </c>
      <c r="CP1060" s="34">
        <v>1.03</v>
      </c>
      <c r="CT1060" s="34">
        <v>1.23</v>
      </c>
      <c r="CU1060" s="34">
        <v>7.93</v>
      </c>
      <c r="CV1060" s="34">
        <v>1.19</v>
      </c>
      <c r="CW1060" s="34">
        <f t="shared" si="80"/>
        <v>108.32000000000002</v>
      </c>
    </row>
    <row r="1061" spans="1:101" x14ac:dyDescent="0.3">
      <c r="A1061" s="22" t="s">
        <v>1055</v>
      </c>
      <c r="B1061" s="22" t="s">
        <v>1621</v>
      </c>
      <c r="C1061" s="22" t="s">
        <v>2888</v>
      </c>
      <c r="D1061" s="22" t="s">
        <v>2758</v>
      </c>
      <c r="G1061" s="22" t="s">
        <v>914</v>
      </c>
      <c r="H1061" s="22">
        <v>33.611002200000001</v>
      </c>
      <c r="I1061" s="22">
        <v>-105.4303869</v>
      </c>
      <c r="J1061" s="22" t="s">
        <v>873</v>
      </c>
      <c r="K1061" s="22" t="s">
        <v>879</v>
      </c>
      <c r="M1061" s="22" t="s">
        <v>1048</v>
      </c>
      <c r="N1061" s="70" t="s">
        <v>3393</v>
      </c>
      <c r="O1061" s="70" t="s">
        <v>3394</v>
      </c>
      <c r="Q1061" s="22" t="s">
        <v>906</v>
      </c>
      <c r="W1061" s="34">
        <v>74.099999999999994</v>
      </c>
      <c r="X1061" s="34">
        <v>0.2</v>
      </c>
      <c r="Y1061" s="34">
        <v>13.7</v>
      </c>
      <c r="Z1061" s="34">
        <v>1.74</v>
      </c>
      <c r="AA1061" s="34">
        <v>0.02</v>
      </c>
      <c r="AB1061" s="34">
        <v>0.09</v>
      </c>
      <c r="AC1061" s="34">
        <v>0.14000000000000001</v>
      </c>
      <c r="AD1061" s="34">
        <v>5.14</v>
      </c>
      <c r="AE1061" s="34">
        <v>4.18</v>
      </c>
      <c r="AF1061" s="34" t="s">
        <v>1049</v>
      </c>
      <c r="AG1061" s="34">
        <v>0.67</v>
      </c>
      <c r="AH1061" s="34" t="s">
        <v>1049</v>
      </c>
      <c r="AO1061" s="34">
        <f t="shared" si="79"/>
        <v>99.98</v>
      </c>
      <c r="AY1061" s="34" t="s">
        <v>1049</v>
      </c>
      <c r="BD1061" s="34" t="s">
        <v>1049</v>
      </c>
      <c r="BE1061" s="34" t="s">
        <v>1049</v>
      </c>
      <c r="BF1061" s="34" t="s">
        <v>1049</v>
      </c>
      <c r="BG1061" s="34" t="s">
        <v>1049</v>
      </c>
      <c r="BH1061" s="34">
        <v>23</v>
      </c>
      <c r="BJ1061" s="34" t="s">
        <v>1049</v>
      </c>
      <c r="BN1061" s="34">
        <v>2</v>
      </c>
      <c r="BO1061" s="34">
        <v>68</v>
      </c>
      <c r="BP1061" s="34">
        <v>34</v>
      </c>
      <c r="BQ1061" s="34">
        <v>6</v>
      </c>
      <c r="BR1061" s="34">
        <v>131</v>
      </c>
      <c r="BT1061" s="34" t="s">
        <v>1049</v>
      </c>
      <c r="BU1061" s="34" t="s">
        <v>1049</v>
      </c>
      <c r="BX1061" s="34">
        <v>38</v>
      </c>
      <c r="BY1061" s="34" t="s">
        <v>1049</v>
      </c>
      <c r="CA1061" s="34">
        <v>32</v>
      </c>
      <c r="CC1061" s="34">
        <v>6</v>
      </c>
      <c r="CD1061" s="34" t="s">
        <v>1049</v>
      </c>
      <c r="CF1061" s="34">
        <v>50</v>
      </c>
      <c r="CG1061" s="34">
        <v>362</v>
      </c>
      <c r="CH1061" s="34">
        <v>4</v>
      </c>
      <c r="CI1061" s="34" t="s">
        <v>1049</v>
      </c>
      <c r="CJ1061" s="34" t="s">
        <v>1049</v>
      </c>
      <c r="CL1061" s="34" t="s">
        <v>1049</v>
      </c>
      <c r="CM1061" s="34" t="s">
        <v>1049</v>
      </c>
      <c r="CN1061" s="34" t="s">
        <v>1049</v>
      </c>
      <c r="CO1061" s="34" t="s">
        <v>1049</v>
      </c>
      <c r="CP1061" s="34" t="s">
        <v>1049</v>
      </c>
      <c r="CT1061" s="34" t="s">
        <v>1049</v>
      </c>
      <c r="CU1061" s="34" t="s">
        <v>1049</v>
      </c>
      <c r="CV1061" s="34" t="s">
        <v>1049</v>
      </c>
    </row>
    <row r="1062" spans="1:101" x14ac:dyDescent="0.3">
      <c r="A1062" s="22" t="s">
        <v>1056</v>
      </c>
      <c r="B1062" s="22" t="s">
        <v>1621</v>
      </c>
      <c r="C1062" s="22" t="s">
        <v>2888</v>
      </c>
      <c r="D1062" s="22" t="s">
        <v>2758</v>
      </c>
      <c r="G1062" s="22" t="s">
        <v>914</v>
      </c>
      <c r="H1062" s="22">
        <v>33.607965999999998</v>
      </c>
      <c r="I1062" s="22">
        <v>-105.45312300000001</v>
      </c>
      <c r="J1062" s="22" t="s">
        <v>873</v>
      </c>
      <c r="K1062" s="22" t="s">
        <v>879</v>
      </c>
      <c r="M1062" s="22" t="s">
        <v>1048</v>
      </c>
      <c r="N1062" s="70" t="s">
        <v>3393</v>
      </c>
      <c r="O1062" s="70" t="s">
        <v>3394</v>
      </c>
      <c r="Q1062" s="22" t="s">
        <v>906</v>
      </c>
      <c r="W1062" s="34">
        <v>74.099999999999994</v>
      </c>
      <c r="X1062" s="34">
        <v>0.2</v>
      </c>
      <c r="Y1062" s="34">
        <v>13.3</v>
      </c>
      <c r="Z1062" s="34">
        <v>1.48</v>
      </c>
      <c r="AA1062" s="34">
        <v>0.01</v>
      </c>
      <c r="AB1062" s="34">
        <v>0.16</v>
      </c>
      <c r="AC1062" s="34">
        <v>0.21</v>
      </c>
      <c r="AD1062" s="34">
        <v>4.6900000000000004</v>
      </c>
      <c r="AE1062" s="34">
        <v>5.16</v>
      </c>
      <c r="AF1062" s="34">
        <v>0.01</v>
      </c>
      <c r="AG1062" s="34">
        <v>0.41</v>
      </c>
      <c r="AH1062" s="34" t="s">
        <v>1049</v>
      </c>
      <c r="AO1062" s="34">
        <f t="shared" si="79"/>
        <v>99.72999999999999</v>
      </c>
      <c r="AY1062" s="34" t="s">
        <v>1049</v>
      </c>
      <c r="BD1062" s="34" t="s">
        <v>1049</v>
      </c>
      <c r="BE1062" s="34" t="s">
        <v>1049</v>
      </c>
      <c r="BF1062" s="34" t="s">
        <v>1049</v>
      </c>
      <c r="BG1062" s="34" t="s">
        <v>1049</v>
      </c>
      <c r="BH1062" s="34">
        <v>23</v>
      </c>
      <c r="BJ1062" s="34" t="s">
        <v>1049</v>
      </c>
      <c r="BN1062" s="34">
        <v>2</v>
      </c>
      <c r="BO1062" s="34">
        <v>69</v>
      </c>
      <c r="BP1062" s="34">
        <v>46</v>
      </c>
      <c r="BQ1062" s="34">
        <v>15</v>
      </c>
      <c r="BR1062" s="34">
        <v>150</v>
      </c>
      <c r="BT1062" s="34" t="s">
        <v>1049</v>
      </c>
      <c r="BU1062" s="34" t="s">
        <v>1049</v>
      </c>
      <c r="BX1062" s="34">
        <v>24</v>
      </c>
      <c r="BY1062" s="34" t="s">
        <v>1049</v>
      </c>
      <c r="CA1062" s="34">
        <v>32</v>
      </c>
      <c r="CC1062" s="34">
        <v>4</v>
      </c>
      <c r="CD1062" s="34" t="s">
        <v>1049</v>
      </c>
      <c r="CF1062" s="34">
        <v>32</v>
      </c>
      <c r="CG1062" s="34">
        <v>323</v>
      </c>
      <c r="CH1062" s="34">
        <v>22</v>
      </c>
      <c r="CI1062" s="34" t="s">
        <v>1049</v>
      </c>
      <c r="CJ1062" s="34" t="s">
        <v>1049</v>
      </c>
      <c r="CL1062" s="34" t="s">
        <v>1049</v>
      </c>
      <c r="CM1062" s="34" t="s">
        <v>1049</v>
      </c>
      <c r="CN1062" s="34" t="s">
        <v>1049</v>
      </c>
      <c r="CO1062" s="34" t="s">
        <v>1049</v>
      </c>
      <c r="CP1062" s="34" t="s">
        <v>1049</v>
      </c>
      <c r="CT1062" s="34" t="s">
        <v>1049</v>
      </c>
      <c r="CU1062" s="34" t="s">
        <v>1049</v>
      </c>
      <c r="CV1062" s="34" t="s">
        <v>1049</v>
      </c>
    </row>
    <row r="1063" spans="1:101" x14ac:dyDescent="0.3">
      <c r="A1063" s="22" t="s">
        <v>1057</v>
      </c>
      <c r="B1063" s="22" t="s">
        <v>1621</v>
      </c>
      <c r="C1063" s="22" t="s">
        <v>2888</v>
      </c>
      <c r="D1063" s="22" t="s">
        <v>2758</v>
      </c>
      <c r="G1063" s="22" t="s">
        <v>914</v>
      </c>
      <c r="H1063" s="22">
        <v>33.610017999999997</v>
      </c>
      <c r="I1063" s="22">
        <v>-105.45572199999999</v>
      </c>
      <c r="J1063" s="22" t="s">
        <v>873</v>
      </c>
      <c r="K1063" s="22" t="s">
        <v>879</v>
      </c>
      <c r="M1063" s="22" t="s">
        <v>1048</v>
      </c>
      <c r="N1063" s="70" t="s">
        <v>3393</v>
      </c>
      <c r="O1063" s="70" t="s">
        <v>3394</v>
      </c>
      <c r="Q1063" s="22" t="s">
        <v>906</v>
      </c>
      <c r="W1063" s="34">
        <v>74.900000000000006</v>
      </c>
      <c r="X1063" s="34">
        <v>0.19</v>
      </c>
      <c r="Y1063" s="34">
        <v>13.6</v>
      </c>
      <c r="Z1063" s="34">
        <v>1.63</v>
      </c>
      <c r="AA1063" s="34">
        <v>0.02</v>
      </c>
      <c r="AB1063" s="34" t="s">
        <v>1049</v>
      </c>
      <c r="AC1063" s="34">
        <v>0.27</v>
      </c>
      <c r="AD1063" s="34">
        <v>4.8600000000000003</v>
      </c>
      <c r="AE1063" s="34">
        <v>5.0199999999999996</v>
      </c>
      <c r="AF1063" s="34">
        <v>0.01</v>
      </c>
      <c r="AG1063" s="34">
        <v>0.48</v>
      </c>
      <c r="AH1063" s="34" t="s">
        <v>1049</v>
      </c>
      <c r="AO1063" s="34">
        <f t="shared" si="79"/>
        <v>100.97999999999999</v>
      </c>
      <c r="AY1063" s="34" t="s">
        <v>1049</v>
      </c>
      <c r="BD1063" s="34" t="s">
        <v>1049</v>
      </c>
      <c r="BE1063" s="34" t="s">
        <v>1049</v>
      </c>
      <c r="BF1063" s="34" t="s">
        <v>1049</v>
      </c>
      <c r="BG1063" s="34" t="s">
        <v>1049</v>
      </c>
      <c r="BH1063" s="34">
        <v>23</v>
      </c>
      <c r="BJ1063" s="34" t="s">
        <v>1049</v>
      </c>
      <c r="BN1063" s="34">
        <v>2</v>
      </c>
      <c r="BO1063" s="34">
        <v>63</v>
      </c>
      <c r="BP1063" s="34">
        <v>45</v>
      </c>
      <c r="BQ1063" s="34">
        <v>20</v>
      </c>
      <c r="BR1063" s="34">
        <v>149</v>
      </c>
      <c r="BT1063" s="34" t="s">
        <v>1049</v>
      </c>
      <c r="BU1063" s="34" t="s">
        <v>1049</v>
      </c>
      <c r="BX1063" s="34">
        <v>27</v>
      </c>
      <c r="BY1063" s="34" t="s">
        <v>1049</v>
      </c>
      <c r="CA1063" s="34">
        <v>31</v>
      </c>
      <c r="CC1063" s="34">
        <v>5</v>
      </c>
      <c r="CD1063" s="34" t="s">
        <v>1049</v>
      </c>
      <c r="CF1063" s="34">
        <v>53</v>
      </c>
      <c r="CG1063" s="34">
        <v>262</v>
      </c>
      <c r="CH1063" s="34">
        <v>32</v>
      </c>
      <c r="CI1063" s="34" t="s">
        <v>1049</v>
      </c>
      <c r="CJ1063" s="34" t="s">
        <v>1049</v>
      </c>
      <c r="CL1063" s="34" t="s">
        <v>1049</v>
      </c>
      <c r="CM1063" s="34" t="s">
        <v>1049</v>
      </c>
      <c r="CN1063" s="34" t="s">
        <v>1049</v>
      </c>
      <c r="CO1063" s="34" t="s">
        <v>1049</v>
      </c>
      <c r="CP1063" s="34" t="s">
        <v>1049</v>
      </c>
      <c r="CT1063" s="34" t="s">
        <v>1049</v>
      </c>
      <c r="CU1063" s="34" t="s">
        <v>1049</v>
      </c>
      <c r="CV1063" s="34" t="s">
        <v>1049</v>
      </c>
    </row>
    <row r="1064" spans="1:101" x14ac:dyDescent="0.3">
      <c r="A1064" s="22" t="s">
        <v>1058</v>
      </c>
      <c r="B1064" s="22" t="s">
        <v>1621</v>
      </c>
      <c r="C1064" s="22" t="s">
        <v>2888</v>
      </c>
      <c r="D1064" s="22" t="s">
        <v>2758</v>
      </c>
      <c r="G1064" s="22" t="s">
        <v>914</v>
      </c>
      <c r="H1064" s="22">
        <v>33.594334199999999</v>
      </c>
      <c r="I1064" s="22">
        <v>-105.4499726</v>
      </c>
      <c r="J1064" s="22" t="s">
        <v>873</v>
      </c>
      <c r="K1064" s="22" t="s">
        <v>879</v>
      </c>
      <c r="M1064" s="22" t="s">
        <v>1048</v>
      </c>
      <c r="N1064" s="70" t="s">
        <v>3393</v>
      </c>
      <c r="O1064" s="70" t="s">
        <v>3394</v>
      </c>
      <c r="Q1064" s="22" t="s">
        <v>906</v>
      </c>
      <c r="W1064" s="34">
        <v>70.900000000000006</v>
      </c>
      <c r="X1064" s="34">
        <v>0.25</v>
      </c>
      <c r="Y1064" s="34">
        <v>13.1</v>
      </c>
      <c r="Z1064" s="34">
        <v>1.69</v>
      </c>
      <c r="AA1064" s="34">
        <v>0.18</v>
      </c>
      <c r="AB1064" s="34">
        <v>0.09</v>
      </c>
      <c r="AC1064" s="34">
        <v>3.08</v>
      </c>
      <c r="AD1064" s="34">
        <v>4.4000000000000004</v>
      </c>
      <c r="AE1064" s="34">
        <v>5.38</v>
      </c>
      <c r="AF1064" s="34">
        <v>0.03</v>
      </c>
      <c r="AG1064" s="34">
        <v>2.21</v>
      </c>
      <c r="AH1064" s="34" t="s">
        <v>1049</v>
      </c>
      <c r="AO1064" s="34">
        <f t="shared" si="79"/>
        <v>101.31</v>
      </c>
      <c r="AY1064" s="34" t="s">
        <v>1049</v>
      </c>
      <c r="BD1064" s="34" t="s">
        <v>1049</v>
      </c>
      <c r="BE1064" s="34" t="s">
        <v>1049</v>
      </c>
      <c r="BF1064" s="34" t="s">
        <v>1049</v>
      </c>
      <c r="BG1064" s="34" t="s">
        <v>1049</v>
      </c>
      <c r="BH1064" s="34" t="s">
        <v>1049</v>
      </c>
      <c r="BJ1064" s="34" t="s">
        <v>1049</v>
      </c>
      <c r="BN1064" s="34" t="s">
        <v>1049</v>
      </c>
      <c r="BO1064" s="34" t="s">
        <v>1049</v>
      </c>
      <c r="BP1064" s="34" t="s">
        <v>1049</v>
      </c>
      <c r="BQ1064" s="34" t="s">
        <v>1049</v>
      </c>
      <c r="BR1064" s="34" t="s">
        <v>1049</v>
      </c>
      <c r="BT1064" s="34" t="s">
        <v>1049</v>
      </c>
      <c r="BU1064" s="34" t="s">
        <v>1049</v>
      </c>
      <c r="BX1064" s="34" t="s">
        <v>1049</v>
      </c>
      <c r="BY1064" s="34" t="s">
        <v>1049</v>
      </c>
      <c r="CA1064" s="34" t="s">
        <v>1049</v>
      </c>
      <c r="CC1064" s="34" t="s">
        <v>1049</v>
      </c>
      <c r="CD1064" s="34" t="s">
        <v>1049</v>
      </c>
      <c r="CF1064" s="34" t="s">
        <v>1049</v>
      </c>
      <c r="CG1064" s="34" t="s">
        <v>1049</v>
      </c>
      <c r="CH1064" s="34" t="s">
        <v>1049</v>
      </c>
      <c r="CI1064" s="34" t="s">
        <v>1049</v>
      </c>
      <c r="CJ1064" s="34" t="s">
        <v>1049</v>
      </c>
      <c r="CL1064" s="34" t="s">
        <v>1049</v>
      </c>
      <c r="CM1064" s="34" t="s">
        <v>1049</v>
      </c>
      <c r="CN1064" s="34" t="s">
        <v>1049</v>
      </c>
      <c r="CO1064" s="34" t="s">
        <v>1049</v>
      </c>
      <c r="CP1064" s="34" t="s">
        <v>1049</v>
      </c>
      <c r="CT1064" s="34" t="s">
        <v>1049</v>
      </c>
      <c r="CU1064" s="34" t="s">
        <v>1049</v>
      </c>
      <c r="CV1064" s="34" t="s">
        <v>1049</v>
      </c>
    </row>
    <row r="1065" spans="1:101" x14ac:dyDescent="0.3">
      <c r="A1065" s="22" t="s">
        <v>1059</v>
      </c>
      <c r="B1065" s="22" t="s">
        <v>1621</v>
      </c>
      <c r="C1065" s="22" t="s">
        <v>2888</v>
      </c>
      <c r="D1065" s="22" t="s">
        <v>2758</v>
      </c>
      <c r="G1065" s="22" t="s">
        <v>914</v>
      </c>
      <c r="H1065" s="22">
        <v>33.625785999999998</v>
      </c>
      <c r="I1065" s="22">
        <v>-105.48675</v>
      </c>
      <c r="J1065" s="22" t="s">
        <v>873</v>
      </c>
      <c r="K1065" s="22" t="s">
        <v>879</v>
      </c>
      <c r="M1065" s="22" t="s">
        <v>1048</v>
      </c>
      <c r="N1065" s="70" t="s">
        <v>3393</v>
      </c>
      <c r="O1065" s="70" t="s">
        <v>3394</v>
      </c>
      <c r="Q1065" s="22" t="s">
        <v>906</v>
      </c>
      <c r="W1065" s="34">
        <v>76.3</v>
      </c>
      <c r="X1065" s="34">
        <v>0.19</v>
      </c>
      <c r="Y1065" s="34">
        <v>13.3</v>
      </c>
      <c r="Z1065" s="34">
        <v>0.79</v>
      </c>
      <c r="AA1065" s="34">
        <v>0.01</v>
      </c>
      <c r="AB1065" s="34" t="s">
        <v>1049</v>
      </c>
      <c r="AC1065" s="34">
        <v>0.19</v>
      </c>
      <c r="AD1065" s="34">
        <v>6.94</v>
      </c>
      <c r="AE1065" s="34">
        <v>1.04</v>
      </c>
      <c r="AF1065" s="34">
        <v>0.01</v>
      </c>
      <c r="AG1065" s="34">
        <v>0.43</v>
      </c>
      <c r="AH1065" s="34" t="s">
        <v>1049</v>
      </c>
      <c r="AO1065" s="34">
        <f t="shared" si="79"/>
        <v>99.200000000000017</v>
      </c>
      <c r="AY1065" s="34" t="s">
        <v>1049</v>
      </c>
      <c r="BD1065" s="34" t="s">
        <v>1049</v>
      </c>
      <c r="BE1065" s="34" t="s">
        <v>1049</v>
      </c>
      <c r="BF1065" s="34" t="s">
        <v>1049</v>
      </c>
      <c r="BG1065" s="34" t="s">
        <v>1049</v>
      </c>
      <c r="BH1065" s="34">
        <v>23</v>
      </c>
      <c r="BJ1065" s="34" t="s">
        <v>1049</v>
      </c>
      <c r="BN1065" s="34">
        <v>22</v>
      </c>
      <c r="BO1065" s="34">
        <v>65</v>
      </c>
      <c r="BP1065" s="34">
        <v>38</v>
      </c>
      <c r="BQ1065" s="34">
        <v>1</v>
      </c>
      <c r="BR1065" s="34">
        <v>25</v>
      </c>
      <c r="BT1065" s="34" t="s">
        <v>1049</v>
      </c>
      <c r="BU1065" s="34" t="s">
        <v>1049</v>
      </c>
      <c r="BX1065" s="34">
        <v>28</v>
      </c>
      <c r="BY1065" s="34" t="s">
        <v>1049</v>
      </c>
      <c r="CA1065" s="34">
        <v>25</v>
      </c>
      <c r="CC1065" s="34">
        <v>4</v>
      </c>
      <c r="CD1065" s="34" t="s">
        <v>1049</v>
      </c>
      <c r="CF1065" s="34">
        <v>58</v>
      </c>
      <c r="CG1065" s="34">
        <v>272</v>
      </c>
      <c r="CH1065" s="34">
        <v>6</v>
      </c>
      <c r="CI1065" s="34" t="s">
        <v>1049</v>
      </c>
      <c r="CJ1065" s="34" t="s">
        <v>1049</v>
      </c>
      <c r="CL1065" s="34" t="s">
        <v>1049</v>
      </c>
      <c r="CM1065" s="34" t="s">
        <v>1049</v>
      </c>
      <c r="CN1065" s="34" t="s">
        <v>1049</v>
      </c>
      <c r="CO1065" s="34" t="s">
        <v>1049</v>
      </c>
      <c r="CP1065" s="34" t="s">
        <v>1049</v>
      </c>
      <c r="CT1065" s="34" t="s">
        <v>1049</v>
      </c>
      <c r="CU1065" s="34" t="s">
        <v>1049</v>
      </c>
      <c r="CV1065" s="34" t="s">
        <v>1049</v>
      </c>
    </row>
    <row r="1066" spans="1:101" x14ac:dyDescent="0.3">
      <c r="A1066" s="22" t="s">
        <v>1060</v>
      </c>
      <c r="B1066" s="22" t="s">
        <v>1621</v>
      </c>
      <c r="C1066" s="22" t="s">
        <v>2888</v>
      </c>
      <c r="D1066" s="22" t="s">
        <v>2758</v>
      </c>
      <c r="G1066" s="22" t="s">
        <v>914</v>
      </c>
      <c r="H1066" s="22">
        <v>33.623331200000003</v>
      </c>
      <c r="I1066" s="22">
        <v>-105.48807669999999</v>
      </c>
      <c r="J1066" s="22" t="s">
        <v>873</v>
      </c>
      <c r="K1066" s="22" t="s">
        <v>879</v>
      </c>
      <c r="M1066" s="22" t="s">
        <v>1048</v>
      </c>
      <c r="N1066" s="70" t="s">
        <v>3393</v>
      </c>
      <c r="O1066" s="70" t="s">
        <v>3394</v>
      </c>
      <c r="Q1066" s="22" t="s">
        <v>906</v>
      </c>
      <c r="W1066" s="34">
        <v>77.2</v>
      </c>
      <c r="X1066" s="34">
        <v>0.17</v>
      </c>
      <c r="Y1066" s="34">
        <v>13.4</v>
      </c>
      <c r="Z1066" s="34">
        <v>1.66</v>
      </c>
      <c r="AA1066" s="34">
        <v>0.02</v>
      </c>
      <c r="AB1066" s="34" t="s">
        <v>1049</v>
      </c>
      <c r="AC1066" s="34">
        <v>0.14000000000000001</v>
      </c>
      <c r="AD1066" s="34">
        <v>4.34</v>
      </c>
      <c r="AE1066" s="34">
        <v>5.22</v>
      </c>
      <c r="AF1066" s="34">
        <v>0.01</v>
      </c>
      <c r="AG1066" s="34">
        <v>0.44</v>
      </c>
      <c r="AH1066" s="34" t="s">
        <v>1049</v>
      </c>
      <c r="AO1066" s="34">
        <f t="shared" si="79"/>
        <v>102.60000000000001</v>
      </c>
      <c r="AY1066" s="34" t="s">
        <v>1049</v>
      </c>
      <c r="BD1066" s="34" t="s">
        <v>1049</v>
      </c>
      <c r="BE1066" s="34" t="s">
        <v>1049</v>
      </c>
      <c r="BF1066" s="34" t="s">
        <v>1049</v>
      </c>
      <c r="BG1066" s="34">
        <v>8</v>
      </c>
      <c r="BH1066" s="34">
        <v>24</v>
      </c>
      <c r="BJ1066" s="34" t="s">
        <v>1049</v>
      </c>
      <c r="BN1066" s="34">
        <v>2</v>
      </c>
      <c r="BO1066" s="34">
        <v>67</v>
      </c>
      <c r="BP1066" s="34">
        <v>46</v>
      </c>
      <c r="BQ1066" s="34">
        <v>3</v>
      </c>
      <c r="BR1066" s="34">
        <v>125</v>
      </c>
      <c r="BT1066" s="34" t="s">
        <v>1049</v>
      </c>
      <c r="BU1066" s="34" t="s">
        <v>1049</v>
      </c>
      <c r="BX1066" s="34">
        <v>18</v>
      </c>
      <c r="BY1066" s="34" t="s">
        <v>1049</v>
      </c>
      <c r="CA1066" s="34">
        <v>27</v>
      </c>
      <c r="CC1066" s="34">
        <v>5</v>
      </c>
      <c r="CD1066" s="34" t="s">
        <v>1049</v>
      </c>
      <c r="CF1066" s="34">
        <v>62</v>
      </c>
      <c r="CG1066" s="34">
        <v>267</v>
      </c>
      <c r="CH1066" s="34">
        <v>9</v>
      </c>
      <c r="CI1066" s="34" t="s">
        <v>1049</v>
      </c>
      <c r="CJ1066" s="34" t="s">
        <v>1049</v>
      </c>
      <c r="CL1066" s="34" t="s">
        <v>1049</v>
      </c>
      <c r="CM1066" s="34" t="s">
        <v>1049</v>
      </c>
      <c r="CN1066" s="34" t="s">
        <v>1049</v>
      </c>
      <c r="CO1066" s="34" t="s">
        <v>1049</v>
      </c>
      <c r="CP1066" s="34" t="s">
        <v>1049</v>
      </c>
      <c r="CT1066" s="34" t="s">
        <v>1049</v>
      </c>
      <c r="CU1066" s="34" t="s">
        <v>1049</v>
      </c>
      <c r="CV1066" s="34" t="s">
        <v>1049</v>
      </c>
    </row>
    <row r="1067" spans="1:101" x14ac:dyDescent="0.3">
      <c r="A1067" s="22" t="s">
        <v>1061</v>
      </c>
      <c r="B1067" s="22" t="s">
        <v>1621</v>
      </c>
      <c r="C1067" s="22" t="s">
        <v>2888</v>
      </c>
      <c r="D1067" s="22" t="s">
        <v>2758</v>
      </c>
      <c r="G1067" s="22" t="s">
        <v>914</v>
      </c>
      <c r="H1067" s="22">
        <v>33.649726299999998</v>
      </c>
      <c r="I1067" s="22">
        <v>-105.48976089999999</v>
      </c>
      <c r="J1067" s="22" t="s">
        <v>873</v>
      </c>
      <c r="K1067" s="22" t="s">
        <v>879</v>
      </c>
      <c r="M1067" s="22" t="s">
        <v>1048</v>
      </c>
      <c r="N1067" s="70" t="s">
        <v>3393</v>
      </c>
      <c r="O1067" s="70" t="s">
        <v>3394</v>
      </c>
      <c r="Q1067" s="22" t="s">
        <v>906</v>
      </c>
      <c r="W1067" s="34">
        <v>75.400000000000006</v>
      </c>
      <c r="X1067" s="34">
        <v>0.18</v>
      </c>
      <c r="Y1067" s="34">
        <v>13.5</v>
      </c>
      <c r="Z1067" s="34">
        <v>1.1399999999999999</v>
      </c>
      <c r="AA1067" s="34">
        <v>0.01</v>
      </c>
      <c r="AB1067" s="34" t="s">
        <v>1049</v>
      </c>
      <c r="AC1067" s="34">
        <v>0.15</v>
      </c>
      <c r="AD1067" s="34">
        <v>6.4</v>
      </c>
      <c r="AE1067" s="34">
        <v>2.21</v>
      </c>
      <c r="AF1067" s="34">
        <v>0.01</v>
      </c>
      <c r="AG1067" s="34">
        <v>0.39</v>
      </c>
      <c r="AH1067" s="34" t="s">
        <v>1049</v>
      </c>
      <c r="AO1067" s="34">
        <f t="shared" si="79"/>
        <v>99.390000000000029</v>
      </c>
      <c r="AY1067" s="34" t="s">
        <v>1049</v>
      </c>
      <c r="BD1067" s="34" t="s">
        <v>1049</v>
      </c>
      <c r="BE1067" s="34" t="s">
        <v>1049</v>
      </c>
      <c r="BF1067" s="34" t="s">
        <v>1049</v>
      </c>
      <c r="BG1067" s="34" t="s">
        <v>1049</v>
      </c>
      <c r="BH1067" s="34">
        <v>23</v>
      </c>
      <c r="BJ1067" s="34" t="s">
        <v>1049</v>
      </c>
      <c r="BN1067" s="34">
        <v>3</v>
      </c>
      <c r="BO1067" s="34">
        <v>64</v>
      </c>
      <c r="BP1067" s="34">
        <v>46</v>
      </c>
      <c r="BQ1067" s="34">
        <v>5</v>
      </c>
      <c r="BR1067" s="34">
        <v>64</v>
      </c>
      <c r="BT1067" s="34" t="s">
        <v>1049</v>
      </c>
      <c r="BU1067" s="34" t="s">
        <v>1049</v>
      </c>
      <c r="BX1067" s="34">
        <v>39</v>
      </c>
      <c r="BY1067" s="34" t="s">
        <v>1049</v>
      </c>
      <c r="CA1067" s="34">
        <v>23</v>
      </c>
      <c r="CC1067" s="34">
        <v>6</v>
      </c>
      <c r="CD1067" s="34" t="s">
        <v>1049</v>
      </c>
      <c r="CF1067" s="34">
        <v>68</v>
      </c>
      <c r="CG1067" s="34">
        <v>289</v>
      </c>
      <c r="CH1067" s="34">
        <v>8</v>
      </c>
      <c r="CI1067" s="34" t="s">
        <v>1049</v>
      </c>
      <c r="CJ1067" s="34" t="s">
        <v>1049</v>
      </c>
      <c r="CL1067" s="34" t="s">
        <v>1049</v>
      </c>
      <c r="CM1067" s="34" t="s">
        <v>1049</v>
      </c>
      <c r="CN1067" s="34" t="s">
        <v>1049</v>
      </c>
      <c r="CO1067" s="34" t="s">
        <v>1049</v>
      </c>
      <c r="CP1067" s="34" t="s">
        <v>1049</v>
      </c>
      <c r="CT1067" s="34" t="s">
        <v>1049</v>
      </c>
      <c r="CU1067" s="34" t="s">
        <v>1049</v>
      </c>
      <c r="CV1067" s="34" t="s">
        <v>1049</v>
      </c>
    </row>
    <row r="1068" spans="1:101" x14ac:dyDescent="0.3">
      <c r="A1068" s="22" t="s">
        <v>1062</v>
      </c>
      <c r="B1068" s="22" t="s">
        <v>1621</v>
      </c>
      <c r="C1068" s="22" t="s">
        <v>2888</v>
      </c>
      <c r="D1068" s="22" t="s">
        <v>2758</v>
      </c>
      <c r="G1068" s="22" t="s">
        <v>914</v>
      </c>
      <c r="H1068" s="22">
        <v>33.648682999999998</v>
      </c>
      <c r="I1068" s="22">
        <v>-105.504535</v>
      </c>
      <c r="J1068" s="22" t="s">
        <v>873</v>
      </c>
      <c r="K1068" s="22" t="s">
        <v>879</v>
      </c>
      <c r="M1068" s="22" t="s">
        <v>1048</v>
      </c>
      <c r="N1068" s="70" t="s">
        <v>3393</v>
      </c>
      <c r="O1068" s="70" t="s">
        <v>3394</v>
      </c>
      <c r="Q1068" s="22" t="s">
        <v>906</v>
      </c>
      <c r="W1068" s="34">
        <v>75.900000000000006</v>
      </c>
      <c r="X1068" s="34">
        <v>0.15</v>
      </c>
      <c r="Y1068" s="34">
        <v>13</v>
      </c>
      <c r="Z1068" s="34">
        <v>1.37</v>
      </c>
      <c r="AA1068" s="34">
        <v>0.01</v>
      </c>
      <c r="AB1068" s="34" t="s">
        <v>1049</v>
      </c>
      <c r="AC1068" s="34">
        <v>0.13</v>
      </c>
      <c r="AD1068" s="34">
        <v>3.72</v>
      </c>
      <c r="AE1068" s="34">
        <v>5.25</v>
      </c>
      <c r="AF1068" s="34">
        <v>0.01</v>
      </c>
      <c r="AG1068" s="34">
        <v>0.63</v>
      </c>
      <c r="AH1068" s="34" t="s">
        <v>1049</v>
      </c>
      <c r="AO1068" s="34">
        <f t="shared" si="79"/>
        <v>100.17000000000002</v>
      </c>
      <c r="AY1068" s="34" t="s">
        <v>1049</v>
      </c>
      <c r="BD1068" s="34" t="s">
        <v>1049</v>
      </c>
      <c r="BE1068" s="34" t="s">
        <v>1049</v>
      </c>
      <c r="BF1068" s="34" t="s">
        <v>1049</v>
      </c>
      <c r="BG1068" s="34" t="s">
        <v>1049</v>
      </c>
      <c r="BH1068" s="34" t="s">
        <v>1049</v>
      </c>
      <c r="BJ1068" s="34" t="s">
        <v>1049</v>
      </c>
      <c r="BN1068" s="34">
        <v>1</v>
      </c>
      <c r="BO1068" s="34">
        <v>65</v>
      </c>
      <c r="BP1068" s="34" t="s">
        <v>1049</v>
      </c>
      <c r="BQ1068" s="34">
        <v>3</v>
      </c>
      <c r="BR1068" s="34">
        <v>174</v>
      </c>
      <c r="BT1068" s="34" t="s">
        <v>1049</v>
      </c>
      <c r="BU1068" s="34" t="s">
        <v>1049</v>
      </c>
      <c r="BX1068" s="34">
        <v>17</v>
      </c>
      <c r="BY1068" s="34" t="s">
        <v>1049</v>
      </c>
      <c r="CA1068" s="34">
        <v>21</v>
      </c>
      <c r="CC1068" s="34">
        <v>4</v>
      </c>
      <c r="CD1068" s="34" t="s">
        <v>1049</v>
      </c>
      <c r="CF1068" s="34">
        <v>67</v>
      </c>
      <c r="CG1068" s="34">
        <v>222</v>
      </c>
      <c r="CH1068" s="34" t="s">
        <v>1049</v>
      </c>
      <c r="CI1068" s="34" t="s">
        <v>1049</v>
      </c>
      <c r="CJ1068" s="34" t="s">
        <v>1049</v>
      </c>
      <c r="CL1068" s="34" t="s">
        <v>1049</v>
      </c>
      <c r="CM1068" s="34" t="s">
        <v>1049</v>
      </c>
      <c r="CN1068" s="34" t="s">
        <v>1049</v>
      </c>
      <c r="CO1068" s="34" t="s">
        <v>1049</v>
      </c>
      <c r="CP1068" s="34" t="s">
        <v>1049</v>
      </c>
      <c r="CT1068" s="34" t="s">
        <v>1049</v>
      </c>
      <c r="CU1068" s="34" t="s">
        <v>1049</v>
      </c>
      <c r="CV1068" s="34" t="s">
        <v>1049</v>
      </c>
    </row>
    <row r="1069" spans="1:101" x14ac:dyDescent="0.3">
      <c r="A1069" s="22" t="s">
        <v>1063</v>
      </c>
      <c r="B1069" s="22" t="s">
        <v>1621</v>
      </c>
      <c r="C1069" s="22" t="s">
        <v>2888</v>
      </c>
      <c r="D1069" s="22" t="s">
        <v>2758</v>
      </c>
      <c r="G1069" s="22" t="s">
        <v>914</v>
      </c>
      <c r="H1069" s="22">
        <v>33.649234100000001</v>
      </c>
      <c r="I1069" s="22">
        <v>-105.5041681</v>
      </c>
      <c r="J1069" s="22" t="s">
        <v>873</v>
      </c>
      <c r="K1069" s="22" t="s">
        <v>879</v>
      </c>
      <c r="M1069" s="22" t="s">
        <v>1048</v>
      </c>
      <c r="N1069" s="70" t="s">
        <v>3393</v>
      </c>
      <c r="O1069" s="70" t="s">
        <v>3394</v>
      </c>
      <c r="Q1069" s="22" t="s">
        <v>906</v>
      </c>
      <c r="W1069" s="34">
        <v>74.599999999999994</v>
      </c>
      <c r="X1069" s="34">
        <v>0.14000000000000001</v>
      </c>
      <c r="Y1069" s="34">
        <v>12.8</v>
      </c>
      <c r="Z1069" s="34">
        <v>1.46</v>
      </c>
      <c r="AA1069" s="34">
        <v>0.03</v>
      </c>
      <c r="AB1069" s="34" t="s">
        <v>1049</v>
      </c>
      <c r="AC1069" s="34">
        <v>0.38</v>
      </c>
      <c r="AD1069" s="34">
        <v>4.05</v>
      </c>
      <c r="AE1069" s="34">
        <v>5.49</v>
      </c>
      <c r="AF1069" s="34" t="s">
        <v>1049</v>
      </c>
      <c r="AG1069" s="34">
        <v>0.51</v>
      </c>
      <c r="AH1069" s="34" t="s">
        <v>1049</v>
      </c>
      <c r="AO1069" s="34">
        <f t="shared" si="79"/>
        <v>99.45999999999998</v>
      </c>
      <c r="AY1069" s="34" t="s">
        <v>1049</v>
      </c>
      <c r="BD1069" s="34" t="s">
        <v>1049</v>
      </c>
      <c r="BE1069" s="34" t="s">
        <v>1049</v>
      </c>
      <c r="BF1069" s="34" t="s">
        <v>1049</v>
      </c>
      <c r="BG1069" s="34" t="s">
        <v>1049</v>
      </c>
      <c r="BH1069" s="34">
        <v>23</v>
      </c>
      <c r="BJ1069" s="34" t="s">
        <v>1049</v>
      </c>
      <c r="BN1069" s="34">
        <v>2</v>
      </c>
      <c r="BO1069" s="34">
        <v>68</v>
      </c>
      <c r="BP1069" s="34">
        <v>58</v>
      </c>
      <c r="BQ1069" s="34">
        <v>10</v>
      </c>
      <c r="BR1069" s="34">
        <v>227</v>
      </c>
      <c r="BT1069" s="34" t="s">
        <v>1049</v>
      </c>
      <c r="BU1069" s="34" t="s">
        <v>1049</v>
      </c>
      <c r="BX1069" s="34">
        <v>17</v>
      </c>
      <c r="BY1069" s="34" t="s">
        <v>1049</v>
      </c>
      <c r="CA1069" s="34">
        <v>20</v>
      </c>
      <c r="CC1069" s="34">
        <v>5</v>
      </c>
      <c r="CD1069" s="34" t="s">
        <v>1049</v>
      </c>
      <c r="CF1069" s="34">
        <v>76</v>
      </c>
      <c r="CG1069" s="34">
        <v>215</v>
      </c>
      <c r="CH1069" s="34">
        <v>33</v>
      </c>
      <c r="CI1069" s="34" t="s">
        <v>1049</v>
      </c>
      <c r="CJ1069" s="34" t="s">
        <v>1049</v>
      </c>
      <c r="CL1069" s="34" t="s">
        <v>1049</v>
      </c>
      <c r="CM1069" s="34" t="s">
        <v>1049</v>
      </c>
      <c r="CN1069" s="34" t="s">
        <v>1049</v>
      </c>
      <c r="CO1069" s="34" t="s">
        <v>1049</v>
      </c>
      <c r="CP1069" s="34" t="s">
        <v>1049</v>
      </c>
      <c r="CT1069" s="34" t="s">
        <v>1049</v>
      </c>
      <c r="CU1069" s="34" t="s">
        <v>1049</v>
      </c>
      <c r="CV1069" s="34" t="s">
        <v>1049</v>
      </c>
    </row>
    <row r="1070" spans="1:101" x14ac:dyDescent="0.3">
      <c r="A1070" s="22" t="s">
        <v>1064</v>
      </c>
      <c r="B1070" s="22" t="s">
        <v>1621</v>
      </c>
      <c r="C1070" s="22" t="s">
        <v>2888</v>
      </c>
      <c r="D1070" s="22" t="s">
        <v>2758</v>
      </c>
      <c r="G1070" s="22" t="s">
        <v>914</v>
      </c>
      <c r="H1070" s="22">
        <v>33.649441699999997</v>
      </c>
      <c r="I1070" s="22">
        <v>-105.5038407</v>
      </c>
      <c r="J1070" s="22" t="s">
        <v>873</v>
      </c>
      <c r="K1070" s="22" t="s">
        <v>879</v>
      </c>
      <c r="M1070" s="22" t="s">
        <v>1048</v>
      </c>
      <c r="N1070" s="70" t="s">
        <v>3393</v>
      </c>
      <c r="O1070" s="70" t="s">
        <v>3394</v>
      </c>
      <c r="Q1070" s="22" t="s">
        <v>906</v>
      </c>
      <c r="W1070" s="34">
        <v>75.3</v>
      </c>
      <c r="X1070" s="34">
        <v>0.16</v>
      </c>
      <c r="Y1070" s="34">
        <v>13.2</v>
      </c>
      <c r="Z1070" s="34">
        <v>1.2</v>
      </c>
      <c r="AA1070" s="34">
        <v>0.01</v>
      </c>
      <c r="AB1070" s="34">
        <v>0.01</v>
      </c>
      <c r="AC1070" s="34">
        <v>0.27</v>
      </c>
      <c r="AD1070" s="34">
        <v>4.55</v>
      </c>
      <c r="AE1070" s="34">
        <v>4.9400000000000004</v>
      </c>
      <c r="AF1070" s="34">
        <v>0.01</v>
      </c>
      <c r="AG1070" s="34">
        <v>0.32</v>
      </c>
      <c r="AH1070" s="34" t="s">
        <v>1049</v>
      </c>
      <c r="AO1070" s="34">
        <f t="shared" si="79"/>
        <v>99.97</v>
      </c>
      <c r="AY1070" s="34" t="s">
        <v>1049</v>
      </c>
      <c r="BD1070" s="34" t="s">
        <v>1049</v>
      </c>
      <c r="BE1070" s="34" t="s">
        <v>1049</v>
      </c>
      <c r="BF1070" s="34" t="s">
        <v>1049</v>
      </c>
      <c r="BG1070" s="34">
        <v>16</v>
      </c>
      <c r="BH1070" s="34">
        <v>24</v>
      </c>
      <c r="BJ1070" s="34" t="s">
        <v>1049</v>
      </c>
      <c r="BN1070" s="34">
        <v>2</v>
      </c>
      <c r="BO1070" s="34">
        <v>68</v>
      </c>
      <c r="BP1070" s="34">
        <v>55</v>
      </c>
      <c r="BQ1070" s="34">
        <v>10</v>
      </c>
      <c r="BR1070" s="34">
        <v>215</v>
      </c>
      <c r="BT1070" s="34" t="s">
        <v>1049</v>
      </c>
      <c r="BU1070" s="34" t="s">
        <v>1049</v>
      </c>
      <c r="BX1070" s="34">
        <v>23</v>
      </c>
      <c r="BY1070" s="34" t="s">
        <v>1049</v>
      </c>
      <c r="CA1070" s="34">
        <v>25</v>
      </c>
      <c r="CC1070" s="34">
        <v>3</v>
      </c>
      <c r="CD1070" s="34" t="s">
        <v>1049</v>
      </c>
      <c r="CF1070" s="34">
        <v>57</v>
      </c>
      <c r="CG1070" s="34">
        <v>275</v>
      </c>
      <c r="CH1070" s="34">
        <v>22</v>
      </c>
      <c r="CI1070" s="34" t="s">
        <v>1049</v>
      </c>
      <c r="CJ1070" s="34" t="s">
        <v>1049</v>
      </c>
      <c r="CL1070" s="34" t="s">
        <v>1049</v>
      </c>
      <c r="CM1070" s="34" t="s">
        <v>1049</v>
      </c>
      <c r="CN1070" s="34" t="s">
        <v>1049</v>
      </c>
      <c r="CO1070" s="34" t="s">
        <v>1049</v>
      </c>
      <c r="CP1070" s="34" t="s">
        <v>1049</v>
      </c>
      <c r="CT1070" s="34" t="s">
        <v>1049</v>
      </c>
      <c r="CU1070" s="34" t="s">
        <v>1049</v>
      </c>
      <c r="CV1070" s="34" t="s">
        <v>1049</v>
      </c>
    </row>
    <row r="1071" spans="1:101" x14ac:dyDescent="0.3">
      <c r="A1071" s="22" t="s">
        <v>1065</v>
      </c>
      <c r="B1071" s="22" t="s">
        <v>1621</v>
      </c>
      <c r="C1071" s="22" t="s">
        <v>2888</v>
      </c>
      <c r="D1071" s="22" t="s">
        <v>2758</v>
      </c>
      <c r="G1071" s="22" t="s">
        <v>914</v>
      </c>
      <c r="H1071" s="22">
        <v>33.656982999999997</v>
      </c>
      <c r="I1071" s="22">
        <v>-105.508405</v>
      </c>
      <c r="J1071" s="22" t="s">
        <v>873</v>
      </c>
      <c r="K1071" s="22" t="s">
        <v>879</v>
      </c>
      <c r="M1071" s="22" t="s">
        <v>1048</v>
      </c>
      <c r="N1071" s="70" t="s">
        <v>3393</v>
      </c>
      <c r="O1071" s="70" t="s">
        <v>3394</v>
      </c>
      <c r="Q1071" s="22" t="s">
        <v>906</v>
      </c>
      <c r="S1071" s="22" t="s">
        <v>1209</v>
      </c>
      <c r="W1071" s="34">
        <v>74.2</v>
      </c>
      <c r="X1071" s="34">
        <v>0.13</v>
      </c>
      <c r="Y1071" s="34">
        <v>12.8</v>
      </c>
      <c r="Z1071" s="34">
        <v>1.58</v>
      </c>
      <c r="AA1071" s="34">
        <v>0.04</v>
      </c>
      <c r="AB1071" s="34">
        <v>0.03</v>
      </c>
      <c r="AC1071" s="34">
        <v>0.35</v>
      </c>
      <c r="AD1071" s="34">
        <v>4.07</v>
      </c>
      <c r="AE1071" s="34">
        <v>5.34</v>
      </c>
      <c r="AF1071" s="34">
        <v>0.01</v>
      </c>
      <c r="AG1071" s="34">
        <v>0.6</v>
      </c>
      <c r="AH1071" s="34" t="s">
        <v>1049</v>
      </c>
      <c r="AO1071" s="34">
        <f t="shared" si="79"/>
        <v>99.149999999999991</v>
      </c>
      <c r="AY1071" s="34" t="s">
        <v>1049</v>
      </c>
      <c r="BD1071" s="34" t="s">
        <v>1049</v>
      </c>
      <c r="BE1071" s="34" t="s">
        <v>1049</v>
      </c>
      <c r="BF1071" s="34" t="s">
        <v>1049</v>
      </c>
      <c r="BG1071" s="34" t="s">
        <v>1049</v>
      </c>
      <c r="BH1071" s="34">
        <v>23</v>
      </c>
      <c r="BJ1071" s="34" t="s">
        <v>1049</v>
      </c>
      <c r="BN1071" s="34">
        <v>2</v>
      </c>
      <c r="BO1071" s="34">
        <v>71</v>
      </c>
      <c r="BP1071" s="34">
        <v>45</v>
      </c>
      <c r="BQ1071" s="34">
        <v>14</v>
      </c>
      <c r="BR1071" s="34">
        <v>226</v>
      </c>
      <c r="BT1071" s="34" t="s">
        <v>1049</v>
      </c>
      <c r="BU1071" s="34" t="s">
        <v>1049</v>
      </c>
      <c r="BX1071" s="34">
        <v>16</v>
      </c>
      <c r="BY1071" s="34" t="s">
        <v>1049</v>
      </c>
      <c r="CA1071" s="34">
        <v>25</v>
      </c>
      <c r="CC1071" s="34">
        <v>6</v>
      </c>
      <c r="CD1071" s="34" t="s">
        <v>1049</v>
      </c>
      <c r="CF1071" s="34">
        <v>72</v>
      </c>
      <c r="CG1071" s="34">
        <v>259</v>
      </c>
      <c r="CH1071" s="34">
        <v>27</v>
      </c>
      <c r="CI1071" s="34" t="s">
        <v>1049</v>
      </c>
      <c r="CJ1071" s="34" t="s">
        <v>1049</v>
      </c>
      <c r="CL1071" s="34" t="s">
        <v>1049</v>
      </c>
      <c r="CM1071" s="34" t="s">
        <v>1049</v>
      </c>
      <c r="CN1071" s="34" t="s">
        <v>1049</v>
      </c>
      <c r="CO1071" s="34" t="s">
        <v>1049</v>
      </c>
      <c r="CP1071" s="34" t="s">
        <v>1049</v>
      </c>
      <c r="CT1071" s="34" t="s">
        <v>1049</v>
      </c>
      <c r="CU1071" s="34" t="s">
        <v>1049</v>
      </c>
      <c r="CV1071" s="34" t="s">
        <v>1049</v>
      </c>
    </row>
    <row r="1072" spans="1:101" x14ac:dyDescent="0.3">
      <c r="A1072" s="22" t="s">
        <v>1066</v>
      </c>
      <c r="B1072" s="22" t="s">
        <v>1621</v>
      </c>
      <c r="C1072" s="22" t="s">
        <v>2888</v>
      </c>
      <c r="D1072" s="22" t="s">
        <v>2758</v>
      </c>
      <c r="G1072" s="22" t="s">
        <v>914</v>
      </c>
      <c r="H1072" s="22">
        <v>33.656939000000001</v>
      </c>
      <c r="I1072" s="22">
        <v>-105.5024051</v>
      </c>
      <c r="J1072" s="22" t="s">
        <v>873</v>
      </c>
      <c r="K1072" s="22" t="s">
        <v>879</v>
      </c>
      <c r="M1072" s="22" t="s">
        <v>1048</v>
      </c>
      <c r="N1072" s="70" t="s">
        <v>3393</v>
      </c>
      <c r="O1072" s="70" t="s">
        <v>3394</v>
      </c>
      <c r="Q1072" s="22" t="s">
        <v>906</v>
      </c>
      <c r="W1072" s="34">
        <v>75.5</v>
      </c>
      <c r="X1072" s="34">
        <v>0.17</v>
      </c>
      <c r="Y1072" s="34">
        <v>13.4</v>
      </c>
      <c r="Z1072" s="34">
        <v>1.03</v>
      </c>
      <c r="AA1072" s="34">
        <v>0.01</v>
      </c>
      <c r="AB1072" s="34" t="s">
        <v>1049</v>
      </c>
      <c r="AC1072" s="34">
        <v>0.13</v>
      </c>
      <c r="AD1072" s="34">
        <v>5.25</v>
      </c>
      <c r="AE1072" s="34">
        <v>4.29</v>
      </c>
      <c r="AF1072" s="34">
        <v>0.01</v>
      </c>
      <c r="AG1072" s="34">
        <v>0.75</v>
      </c>
      <c r="AH1072" s="34" t="s">
        <v>1049</v>
      </c>
      <c r="AO1072" s="34">
        <f t="shared" si="79"/>
        <v>100.54000000000002</v>
      </c>
      <c r="AY1072" s="34" t="s">
        <v>1049</v>
      </c>
      <c r="BD1072" s="34" t="s">
        <v>1049</v>
      </c>
      <c r="BE1072" s="34" t="s">
        <v>1049</v>
      </c>
      <c r="BF1072" s="34" t="s">
        <v>1049</v>
      </c>
      <c r="BG1072" s="34">
        <v>16</v>
      </c>
      <c r="BH1072" s="34">
        <v>22</v>
      </c>
      <c r="BJ1072" s="34" t="s">
        <v>1049</v>
      </c>
      <c r="BN1072" s="34">
        <v>2</v>
      </c>
      <c r="BO1072" s="34">
        <v>69</v>
      </c>
      <c r="BP1072" s="34">
        <v>50</v>
      </c>
      <c r="BQ1072" s="34">
        <v>17</v>
      </c>
      <c r="BR1072" s="34">
        <v>129</v>
      </c>
      <c r="BT1072" s="34" t="s">
        <v>1049</v>
      </c>
      <c r="BU1072" s="34" t="s">
        <v>1049</v>
      </c>
      <c r="BX1072" s="34">
        <v>33</v>
      </c>
      <c r="BY1072" s="34" t="s">
        <v>1049</v>
      </c>
      <c r="CA1072" s="34">
        <v>27</v>
      </c>
      <c r="CC1072" s="34">
        <v>3</v>
      </c>
      <c r="CD1072" s="34" t="s">
        <v>1049</v>
      </c>
      <c r="CF1072" s="34">
        <v>72</v>
      </c>
      <c r="CG1072" s="34">
        <v>306</v>
      </c>
      <c r="CH1072" s="34">
        <v>50</v>
      </c>
      <c r="CI1072" s="34" t="s">
        <v>1049</v>
      </c>
      <c r="CJ1072" s="34" t="s">
        <v>1049</v>
      </c>
      <c r="CL1072" s="34" t="s">
        <v>1049</v>
      </c>
      <c r="CM1072" s="34" t="s">
        <v>1049</v>
      </c>
      <c r="CN1072" s="34" t="s">
        <v>1049</v>
      </c>
      <c r="CO1072" s="34" t="s">
        <v>1049</v>
      </c>
      <c r="CP1072" s="34" t="s">
        <v>1049</v>
      </c>
      <c r="CT1072" s="34" t="s">
        <v>1049</v>
      </c>
      <c r="CU1072" s="34" t="s">
        <v>1049</v>
      </c>
      <c r="CV1072" s="34" t="s">
        <v>1049</v>
      </c>
    </row>
    <row r="1073" spans="1:101" x14ac:dyDescent="0.3">
      <c r="A1073" s="22" t="s">
        <v>1067</v>
      </c>
      <c r="B1073" s="22" t="s">
        <v>1621</v>
      </c>
      <c r="C1073" s="22" t="s">
        <v>2888</v>
      </c>
      <c r="D1073" s="22" t="s">
        <v>2758</v>
      </c>
      <c r="G1073" s="22" t="s">
        <v>914</v>
      </c>
      <c r="H1073" s="22">
        <v>33.657485999999999</v>
      </c>
      <c r="I1073" s="22">
        <v>-105.5031068</v>
      </c>
      <c r="J1073" s="22" t="s">
        <v>873</v>
      </c>
      <c r="K1073" s="22" t="s">
        <v>879</v>
      </c>
      <c r="M1073" s="22" t="s">
        <v>1048</v>
      </c>
      <c r="N1073" s="70" t="s">
        <v>3393</v>
      </c>
      <c r="O1073" s="70" t="s">
        <v>3394</v>
      </c>
      <c r="Q1073" s="22" t="s">
        <v>906</v>
      </c>
      <c r="W1073" s="34">
        <v>76.099999999999994</v>
      </c>
      <c r="X1073" s="34">
        <v>0.18</v>
      </c>
      <c r="Y1073" s="34">
        <v>12.5</v>
      </c>
      <c r="Z1073" s="34">
        <v>1.39</v>
      </c>
      <c r="AA1073" s="34">
        <v>0.19</v>
      </c>
      <c r="AB1073" s="34" t="s">
        <v>1049</v>
      </c>
      <c r="AC1073" s="34">
        <v>0.67</v>
      </c>
      <c r="AD1073" s="34">
        <v>5.8</v>
      </c>
      <c r="AE1073" s="34">
        <v>2.56</v>
      </c>
      <c r="AF1073" s="34">
        <v>0.05</v>
      </c>
      <c r="AG1073" s="34">
        <v>0.53</v>
      </c>
      <c r="AH1073" s="34" t="s">
        <v>1049</v>
      </c>
      <c r="AO1073" s="34">
        <f t="shared" si="79"/>
        <v>99.97</v>
      </c>
      <c r="AY1073" s="34">
        <v>580</v>
      </c>
      <c r="BD1073" s="34" t="s">
        <v>1049</v>
      </c>
      <c r="BE1073" s="34">
        <v>53</v>
      </c>
      <c r="BF1073" s="34" t="s">
        <v>1049</v>
      </c>
      <c r="BG1073" s="34" t="s">
        <v>1049</v>
      </c>
      <c r="BH1073" s="34" t="s">
        <v>1049</v>
      </c>
      <c r="BJ1073" s="34" t="s">
        <v>1049</v>
      </c>
      <c r="BN1073" s="34" t="s">
        <v>1049</v>
      </c>
      <c r="BO1073" s="34" t="s">
        <v>1049</v>
      </c>
      <c r="BP1073" s="34" t="s">
        <v>1049</v>
      </c>
      <c r="BQ1073" s="34" t="s">
        <v>1049</v>
      </c>
      <c r="BR1073" s="34" t="s">
        <v>1049</v>
      </c>
      <c r="BT1073" s="34" t="s">
        <v>1049</v>
      </c>
      <c r="BU1073" s="34" t="s">
        <v>1049</v>
      </c>
      <c r="BX1073" s="34" t="s">
        <v>1049</v>
      </c>
      <c r="BY1073" s="34" t="s">
        <v>1049</v>
      </c>
      <c r="CA1073" s="34" t="s">
        <v>1049</v>
      </c>
      <c r="CC1073" s="34" t="s">
        <v>1049</v>
      </c>
      <c r="CD1073" s="34">
        <v>107</v>
      </c>
      <c r="CF1073" s="34" t="s">
        <v>1049</v>
      </c>
      <c r="CG1073" s="34" t="s">
        <v>1049</v>
      </c>
      <c r="CH1073" s="34" t="s">
        <v>1049</v>
      </c>
      <c r="CI1073" s="34" t="s">
        <v>1049</v>
      </c>
      <c r="CJ1073" s="34" t="s">
        <v>1049</v>
      </c>
      <c r="CL1073" s="34" t="s">
        <v>1049</v>
      </c>
      <c r="CM1073" s="34" t="s">
        <v>1049</v>
      </c>
      <c r="CN1073" s="34" t="s">
        <v>1049</v>
      </c>
      <c r="CO1073" s="34" t="s">
        <v>1049</v>
      </c>
      <c r="CP1073" s="34" t="s">
        <v>1049</v>
      </c>
      <c r="CT1073" s="34" t="s">
        <v>1049</v>
      </c>
      <c r="CU1073" s="34" t="s">
        <v>1049</v>
      </c>
      <c r="CV1073" s="34" t="s">
        <v>1049</v>
      </c>
    </row>
    <row r="1074" spans="1:101" x14ac:dyDescent="0.3">
      <c r="A1074" s="22" t="s">
        <v>1068</v>
      </c>
      <c r="B1074" s="22" t="s">
        <v>1621</v>
      </c>
      <c r="C1074" s="22" t="s">
        <v>2888</v>
      </c>
      <c r="D1074" s="22" t="s">
        <v>2758</v>
      </c>
      <c r="G1074" s="22" t="s">
        <v>914</v>
      </c>
      <c r="H1074" s="22">
        <v>33.605877200000002</v>
      </c>
      <c r="I1074" s="22">
        <v>-105.4217374</v>
      </c>
      <c r="J1074" s="22" t="s">
        <v>873</v>
      </c>
      <c r="K1074" s="22" t="s">
        <v>879</v>
      </c>
      <c r="M1074" s="22" t="s">
        <v>1048</v>
      </c>
      <c r="N1074" s="70" t="s">
        <v>3393</v>
      </c>
      <c r="O1074" s="70" t="s">
        <v>3394</v>
      </c>
      <c r="Q1074" s="22" t="s">
        <v>906</v>
      </c>
      <c r="W1074" s="34">
        <v>73.8</v>
      </c>
      <c r="X1074" s="34">
        <v>0.23</v>
      </c>
      <c r="Y1074" s="34">
        <v>13.8</v>
      </c>
      <c r="Z1074" s="34">
        <v>1.58</v>
      </c>
      <c r="AA1074" s="34">
        <v>0.02</v>
      </c>
      <c r="AB1074" s="34">
        <v>7.0000000000000007E-2</v>
      </c>
      <c r="AC1074" s="34">
        <v>0.15</v>
      </c>
      <c r="AD1074" s="34">
        <v>4.92</v>
      </c>
      <c r="AE1074" s="34">
        <v>5.2</v>
      </c>
      <c r="AF1074" s="34">
        <v>0.01</v>
      </c>
      <c r="AG1074" s="34">
        <v>0.5</v>
      </c>
      <c r="AH1074" s="34" t="s">
        <v>1049</v>
      </c>
      <c r="AO1074" s="34">
        <f t="shared" si="79"/>
        <v>100.28</v>
      </c>
      <c r="AY1074" s="34" t="s">
        <v>1049</v>
      </c>
      <c r="BD1074" s="34" t="s">
        <v>1049</v>
      </c>
      <c r="BE1074" s="34" t="s">
        <v>1049</v>
      </c>
      <c r="BF1074" s="34" t="s">
        <v>1049</v>
      </c>
      <c r="BG1074" s="34" t="s">
        <v>1049</v>
      </c>
      <c r="BH1074" s="34">
        <v>22</v>
      </c>
      <c r="BJ1074" s="34" t="s">
        <v>1049</v>
      </c>
      <c r="BN1074" s="34">
        <v>2</v>
      </c>
      <c r="BO1074" s="34">
        <v>64</v>
      </c>
      <c r="BP1074" s="34">
        <v>55</v>
      </c>
      <c r="BQ1074" s="34">
        <v>8</v>
      </c>
      <c r="BR1074" s="34">
        <v>157</v>
      </c>
      <c r="BT1074" s="34" t="s">
        <v>1049</v>
      </c>
      <c r="BU1074" s="34" t="s">
        <v>1049</v>
      </c>
      <c r="BX1074" s="34">
        <v>5</v>
      </c>
      <c r="BY1074" s="34" t="s">
        <v>1049</v>
      </c>
      <c r="CA1074" s="34">
        <v>28</v>
      </c>
      <c r="CC1074" s="34">
        <v>5</v>
      </c>
      <c r="CD1074" s="34" t="s">
        <v>1049</v>
      </c>
      <c r="CF1074" s="34">
        <v>51</v>
      </c>
      <c r="CG1074" s="34">
        <v>333</v>
      </c>
      <c r="CH1074" s="34">
        <v>20</v>
      </c>
      <c r="CI1074" s="34" t="s">
        <v>1049</v>
      </c>
      <c r="CJ1074" s="34" t="s">
        <v>1049</v>
      </c>
      <c r="CL1074" s="34" t="s">
        <v>1049</v>
      </c>
      <c r="CM1074" s="34" t="s">
        <v>1049</v>
      </c>
      <c r="CN1074" s="34" t="s">
        <v>1049</v>
      </c>
      <c r="CO1074" s="34" t="s">
        <v>1049</v>
      </c>
      <c r="CP1074" s="34" t="s">
        <v>1049</v>
      </c>
      <c r="CT1074" s="34" t="s">
        <v>1049</v>
      </c>
      <c r="CU1074" s="34" t="s">
        <v>1049</v>
      </c>
      <c r="CV1074" s="34" t="s">
        <v>1049</v>
      </c>
    </row>
    <row r="1075" spans="1:101" x14ac:dyDescent="0.3">
      <c r="A1075" s="22" t="s">
        <v>1069</v>
      </c>
      <c r="B1075" s="22" t="s">
        <v>1621</v>
      </c>
      <c r="C1075" s="22" t="s">
        <v>2888</v>
      </c>
      <c r="D1075" s="22" t="s">
        <v>2758</v>
      </c>
      <c r="G1075" s="22" t="s">
        <v>914</v>
      </c>
      <c r="H1075" s="22">
        <v>33.599739499999998</v>
      </c>
      <c r="I1075" s="22">
        <v>-105.4177243</v>
      </c>
      <c r="J1075" s="22" t="s">
        <v>873</v>
      </c>
      <c r="K1075" s="22" t="s">
        <v>879</v>
      </c>
      <c r="M1075" s="22" t="s">
        <v>1048</v>
      </c>
      <c r="N1075" s="70" t="s">
        <v>3393</v>
      </c>
      <c r="O1075" s="70" t="s">
        <v>3394</v>
      </c>
      <c r="Q1075" s="22" t="s">
        <v>906</v>
      </c>
      <c r="W1075" s="34">
        <v>73.400000000000006</v>
      </c>
      <c r="X1075" s="34">
        <v>0.23</v>
      </c>
      <c r="Y1075" s="34">
        <v>13.7</v>
      </c>
      <c r="Z1075" s="34">
        <v>1.83</v>
      </c>
      <c r="AA1075" s="34">
        <v>0.05</v>
      </c>
      <c r="AB1075" s="34">
        <v>0.06</v>
      </c>
      <c r="AC1075" s="34">
        <v>0.15</v>
      </c>
      <c r="AD1075" s="34">
        <v>4.97</v>
      </c>
      <c r="AE1075" s="34">
        <v>5.2</v>
      </c>
      <c r="AF1075" s="34">
        <v>0.02</v>
      </c>
      <c r="AG1075" s="34">
        <v>0.22</v>
      </c>
      <c r="AH1075" s="34" t="s">
        <v>1049</v>
      </c>
      <c r="AO1075" s="34">
        <f t="shared" si="79"/>
        <v>99.830000000000013</v>
      </c>
      <c r="AY1075" s="34" t="s">
        <v>1049</v>
      </c>
      <c r="BD1075" s="34" t="s">
        <v>1049</v>
      </c>
      <c r="BE1075" s="34" t="s">
        <v>1049</v>
      </c>
      <c r="BF1075" s="34" t="s">
        <v>1049</v>
      </c>
      <c r="BG1075" s="34" t="s">
        <v>1049</v>
      </c>
      <c r="BH1075" s="34">
        <v>22</v>
      </c>
      <c r="BJ1075" s="34" t="s">
        <v>1049</v>
      </c>
      <c r="BN1075" s="34">
        <v>2</v>
      </c>
      <c r="BO1075" s="34">
        <v>56</v>
      </c>
      <c r="BP1075" s="34">
        <v>46</v>
      </c>
      <c r="BQ1075" s="34">
        <v>20</v>
      </c>
      <c r="BR1075" s="34">
        <v>157</v>
      </c>
      <c r="BT1075" s="34" t="s">
        <v>1049</v>
      </c>
      <c r="BU1075" s="34" t="s">
        <v>1049</v>
      </c>
      <c r="BX1075" s="34">
        <v>11</v>
      </c>
      <c r="BY1075" s="34" t="s">
        <v>1049</v>
      </c>
      <c r="CA1075" s="34">
        <v>23</v>
      </c>
      <c r="CC1075" s="34">
        <v>4</v>
      </c>
      <c r="CD1075" s="34" t="s">
        <v>1049</v>
      </c>
      <c r="CF1075" s="34">
        <v>75</v>
      </c>
      <c r="CG1075" s="34">
        <v>392</v>
      </c>
      <c r="CH1075" s="34">
        <v>18</v>
      </c>
      <c r="CI1075" s="34" t="s">
        <v>1049</v>
      </c>
      <c r="CJ1075" s="34" t="s">
        <v>1049</v>
      </c>
      <c r="CL1075" s="34" t="s">
        <v>1049</v>
      </c>
      <c r="CM1075" s="34" t="s">
        <v>1049</v>
      </c>
      <c r="CN1075" s="34" t="s">
        <v>1049</v>
      </c>
      <c r="CO1075" s="34" t="s">
        <v>1049</v>
      </c>
      <c r="CP1075" s="34" t="s">
        <v>1049</v>
      </c>
      <c r="CT1075" s="34" t="s">
        <v>1049</v>
      </c>
      <c r="CU1075" s="34" t="s">
        <v>1049</v>
      </c>
      <c r="CV1075" s="34" t="s">
        <v>1049</v>
      </c>
    </row>
    <row r="1076" spans="1:101" x14ac:dyDescent="0.3">
      <c r="A1076" s="22" t="s">
        <v>1070</v>
      </c>
      <c r="B1076" s="22" t="s">
        <v>1621</v>
      </c>
      <c r="C1076" s="22" t="s">
        <v>2888</v>
      </c>
      <c r="D1076" s="22" t="s">
        <v>2758</v>
      </c>
      <c r="G1076" s="22" t="s">
        <v>914</v>
      </c>
      <c r="H1076" s="22">
        <v>33.619975599999997</v>
      </c>
      <c r="I1076" s="22">
        <v>-105.4671103</v>
      </c>
      <c r="J1076" s="22" t="s">
        <v>873</v>
      </c>
      <c r="K1076" s="22" t="s">
        <v>879</v>
      </c>
      <c r="M1076" s="22" t="s">
        <v>1071</v>
      </c>
      <c r="N1076" s="70" t="s">
        <v>3393</v>
      </c>
      <c r="O1076" s="70" t="s">
        <v>3394</v>
      </c>
      <c r="Q1076" s="22" t="s">
        <v>906</v>
      </c>
      <c r="W1076" s="34">
        <v>75.7</v>
      </c>
      <c r="X1076" s="34">
        <v>0.18</v>
      </c>
      <c r="Y1076" s="34">
        <v>13.3</v>
      </c>
      <c r="Z1076" s="34">
        <v>1.31</v>
      </c>
      <c r="AA1076" s="34">
        <v>0.03</v>
      </c>
      <c r="AB1076" s="34">
        <v>0.03</v>
      </c>
      <c r="AC1076" s="34">
        <v>0.18</v>
      </c>
      <c r="AD1076" s="34">
        <v>5.63</v>
      </c>
      <c r="AE1076" s="34">
        <v>3.79</v>
      </c>
      <c r="AF1076" s="34">
        <v>0.01</v>
      </c>
      <c r="AG1076" s="34">
        <v>0.34</v>
      </c>
      <c r="AH1076" s="34" t="s">
        <v>1049</v>
      </c>
      <c r="AO1076" s="34">
        <f t="shared" si="79"/>
        <v>100.50000000000003</v>
      </c>
      <c r="AY1076" s="34" t="s">
        <v>1049</v>
      </c>
      <c r="BD1076" s="34" t="s">
        <v>1049</v>
      </c>
      <c r="BE1076" s="34" t="s">
        <v>1049</v>
      </c>
      <c r="BF1076" s="34" t="s">
        <v>1049</v>
      </c>
      <c r="BG1076" s="34">
        <v>2</v>
      </c>
      <c r="BH1076" s="34">
        <v>23</v>
      </c>
      <c r="BJ1076" s="34" t="s">
        <v>1049</v>
      </c>
      <c r="BN1076" s="34">
        <v>2</v>
      </c>
      <c r="BO1076" s="34">
        <v>63</v>
      </c>
      <c r="BP1076" s="34">
        <v>47</v>
      </c>
      <c r="BQ1076" s="34">
        <v>5</v>
      </c>
      <c r="BR1076" s="34">
        <v>128</v>
      </c>
      <c r="BT1076" s="34" t="s">
        <v>1049</v>
      </c>
      <c r="BU1076" s="34" t="s">
        <v>1049</v>
      </c>
      <c r="BX1076" s="34">
        <v>24</v>
      </c>
      <c r="BY1076" s="34" t="s">
        <v>1049</v>
      </c>
      <c r="CA1076" s="34">
        <v>31</v>
      </c>
      <c r="CC1076" s="34">
        <v>8</v>
      </c>
      <c r="CD1076" s="34" t="s">
        <v>1049</v>
      </c>
      <c r="CF1076" s="34">
        <v>66</v>
      </c>
      <c r="CG1076" s="34">
        <v>268</v>
      </c>
      <c r="CH1076" s="34">
        <v>5</v>
      </c>
      <c r="CI1076" s="34" t="s">
        <v>1049</v>
      </c>
      <c r="CJ1076" s="34" t="s">
        <v>1049</v>
      </c>
      <c r="CL1076" s="34" t="s">
        <v>1049</v>
      </c>
      <c r="CM1076" s="34" t="s">
        <v>1049</v>
      </c>
      <c r="CN1076" s="34" t="s">
        <v>1049</v>
      </c>
      <c r="CO1076" s="34" t="s">
        <v>1049</v>
      </c>
      <c r="CP1076" s="34" t="s">
        <v>1049</v>
      </c>
      <c r="CT1076" s="34" t="s">
        <v>1049</v>
      </c>
      <c r="CU1076" s="34" t="s">
        <v>1049</v>
      </c>
      <c r="CV1076" s="34" t="s">
        <v>1049</v>
      </c>
    </row>
    <row r="1077" spans="1:101" x14ac:dyDescent="0.3">
      <c r="A1077" s="22" t="s">
        <v>1072</v>
      </c>
      <c r="B1077" s="22" t="s">
        <v>1621</v>
      </c>
      <c r="C1077" s="22" t="s">
        <v>2888</v>
      </c>
      <c r="D1077" s="22" t="s">
        <v>2758</v>
      </c>
      <c r="G1077" s="22" t="s">
        <v>914</v>
      </c>
      <c r="H1077" s="22">
        <v>33.6024636</v>
      </c>
      <c r="I1077" s="22">
        <v>-105.4724775</v>
      </c>
      <c r="J1077" s="22" t="s">
        <v>873</v>
      </c>
      <c r="K1077" s="22" t="s">
        <v>879</v>
      </c>
      <c r="M1077" s="22" t="s">
        <v>1071</v>
      </c>
      <c r="N1077" s="70" t="s">
        <v>3393</v>
      </c>
      <c r="O1077" s="70" t="s">
        <v>3394</v>
      </c>
      <c r="Q1077" s="22" t="s">
        <v>906</v>
      </c>
      <c r="W1077" s="34">
        <v>76.8</v>
      </c>
      <c r="X1077" s="34">
        <v>0.23</v>
      </c>
      <c r="Y1077" s="34">
        <v>13.1</v>
      </c>
      <c r="Z1077" s="34">
        <v>1.04</v>
      </c>
      <c r="AA1077" s="34">
        <v>0.02</v>
      </c>
      <c r="AB1077" s="34">
        <v>2</v>
      </c>
      <c r="AC1077" s="34">
        <v>0.15</v>
      </c>
      <c r="AD1077" s="34">
        <v>4.8099999999999996</v>
      </c>
      <c r="AE1077" s="34">
        <v>3.99</v>
      </c>
      <c r="AF1077" s="34">
        <v>0.01</v>
      </c>
      <c r="AG1077" s="34">
        <v>0.63</v>
      </c>
      <c r="AH1077" s="34" t="s">
        <v>1049</v>
      </c>
      <c r="AO1077" s="34">
        <f t="shared" si="79"/>
        <v>102.78</v>
      </c>
      <c r="AY1077" s="34" t="s">
        <v>1049</v>
      </c>
      <c r="BD1077" s="34" t="s">
        <v>1049</v>
      </c>
      <c r="BE1077" s="34" t="s">
        <v>1049</v>
      </c>
      <c r="BF1077" s="34" t="s">
        <v>1049</v>
      </c>
      <c r="BG1077" s="34" t="s">
        <v>1049</v>
      </c>
      <c r="BH1077" s="34" t="s">
        <v>1049</v>
      </c>
      <c r="BJ1077" s="34" t="s">
        <v>1049</v>
      </c>
      <c r="BN1077" s="34" t="s">
        <v>1049</v>
      </c>
      <c r="BO1077" s="34" t="s">
        <v>1049</v>
      </c>
      <c r="BP1077" s="34" t="s">
        <v>1049</v>
      </c>
      <c r="BQ1077" s="34" t="s">
        <v>1049</v>
      </c>
      <c r="BR1077" s="34" t="s">
        <v>1049</v>
      </c>
      <c r="BT1077" s="34" t="s">
        <v>1049</v>
      </c>
      <c r="BU1077" s="34" t="s">
        <v>1049</v>
      </c>
      <c r="BX1077" s="34" t="s">
        <v>1049</v>
      </c>
      <c r="BY1077" s="34" t="s">
        <v>1049</v>
      </c>
      <c r="CA1077" s="34" t="s">
        <v>1049</v>
      </c>
      <c r="CC1077" s="34" t="s">
        <v>1049</v>
      </c>
      <c r="CD1077" s="34" t="s">
        <v>1049</v>
      </c>
      <c r="CF1077" s="34" t="s">
        <v>1049</v>
      </c>
      <c r="CG1077" s="34" t="s">
        <v>1049</v>
      </c>
      <c r="CH1077" s="34" t="s">
        <v>1049</v>
      </c>
      <c r="CI1077" s="34" t="s">
        <v>1049</v>
      </c>
      <c r="CJ1077" s="34" t="s">
        <v>1049</v>
      </c>
      <c r="CL1077" s="34" t="s">
        <v>1049</v>
      </c>
      <c r="CM1077" s="34" t="s">
        <v>1049</v>
      </c>
      <c r="CN1077" s="34" t="s">
        <v>1049</v>
      </c>
      <c r="CO1077" s="34" t="s">
        <v>1049</v>
      </c>
      <c r="CP1077" s="34" t="s">
        <v>1049</v>
      </c>
      <c r="CT1077" s="34" t="s">
        <v>1049</v>
      </c>
      <c r="CU1077" s="34" t="s">
        <v>1049</v>
      </c>
      <c r="CV1077" s="34" t="s">
        <v>1049</v>
      </c>
    </row>
    <row r="1078" spans="1:101" x14ac:dyDescent="0.3">
      <c r="A1078" s="22" t="s">
        <v>1073</v>
      </c>
      <c r="B1078" s="22" t="s">
        <v>1621</v>
      </c>
      <c r="C1078" s="22" t="s">
        <v>2888</v>
      </c>
      <c r="D1078" s="22" t="s">
        <v>2758</v>
      </c>
      <c r="G1078" s="22" t="s">
        <v>914</v>
      </c>
      <c r="H1078" s="22">
        <v>33.606566299999997</v>
      </c>
      <c r="I1078" s="22">
        <v>-105.4689681</v>
      </c>
      <c r="J1078" s="22" t="s">
        <v>873</v>
      </c>
      <c r="K1078" s="22" t="s">
        <v>879</v>
      </c>
      <c r="M1078" s="22" t="s">
        <v>1071</v>
      </c>
      <c r="N1078" s="70" t="s">
        <v>3393</v>
      </c>
      <c r="O1078" s="70" t="s">
        <v>3394</v>
      </c>
      <c r="Q1078" s="22" t="s">
        <v>906</v>
      </c>
      <c r="W1078" s="34">
        <v>75.5</v>
      </c>
      <c r="X1078" s="34">
        <v>0.22</v>
      </c>
      <c r="Y1078" s="34">
        <v>13.3</v>
      </c>
      <c r="Z1078" s="34">
        <v>0.64</v>
      </c>
      <c r="AA1078" s="34">
        <v>0.02</v>
      </c>
      <c r="AB1078" s="34" t="s">
        <v>1049</v>
      </c>
      <c r="AC1078" s="34">
        <v>0.14000000000000001</v>
      </c>
      <c r="AD1078" s="34">
        <v>4.46</v>
      </c>
      <c r="AE1078" s="34">
        <v>5.38</v>
      </c>
      <c r="AF1078" s="34" t="s">
        <v>1049</v>
      </c>
      <c r="AG1078" s="34">
        <v>0.28000000000000003</v>
      </c>
      <c r="AH1078" s="34" t="s">
        <v>1049</v>
      </c>
      <c r="AO1078" s="34">
        <f t="shared" si="79"/>
        <v>99.939999999999984</v>
      </c>
      <c r="AY1078" s="34" t="s">
        <v>1049</v>
      </c>
      <c r="BD1078" s="34" t="s">
        <v>1049</v>
      </c>
      <c r="BE1078" s="34" t="s">
        <v>1049</v>
      </c>
      <c r="BF1078" s="34" t="s">
        <v>1049</v>
      </c>
      <c r="BG1078" s="34" t="s">
        <v>1049</v>
      </c>
      <c r="BH1078" s="34" t="s">
        <v>1049</v>
      </c>
      <c r="BJ1078" s="34" t="s">
        <v>1049</v>
      </c>
      <c r="BN1078" s="34">
        <v>2</v>
      </c>
      <c r="BO1078" s="34">
        <v>57</v>
      </c>
      <c r="BP1078" s="34" t="s">
        <v>1049</v>
      </c>
      <c r="BQ1078" s="34">
        <v>5</v>
      </c>
      <c r="BR1078" s="34">
        <v>155</v>
      </c>
      <c r="BT1078" s="34" t="s">
        <v>1049</v>
      </c>
      <c r="BU1078" s="34" t="s">
        <v>1049</v>
      </c>
      <c r="BX1078" s="34">
        <v>61</v>
      </c>
      <c r="BY1078" s="34" t="s">
        <v>1049</v>
      </c>
      <c r="CA1078" s="34">
        <v>60</v>
      </c>
      <c r="CC1078" s="34">
        <v>6</v>
      </c>
      <c r="CD1078" s="34" t="s">
        <v>1049</v>
      </c>
      <c r="CF1078" s="34">
        <v>25</v>
      </c>
      <c r="CG1078" s="34">
        <v>282</v>
      </c>
      <c r="CH1078" s="34" t="s">
        <v>1049</v>
      </c>
      <c r="CI1078" s="34" t="s">
        <v>1049</v>
      </c>
      <c r="CJ1078" s="34" t="s">
        <v>1049</v>
      </c>
      <c r="CL1078" s="34" t="s">
        <v>1049</v>
      </c>
      <c r="CM1078" s="34" t="s">
        <v>1049</v>
      </c>
      <c r="CN1078" s="34" t="s">
        <v>1049</v>
      </c>
      <c r="CO1078" s="34" t="s">
        <v>1049</v>
      </c>
      <c r="CP1078" s="34" t="s">
        <v>1049</v>
      </c>
      <c r="CT1078" s="34" t="s">
        <v>1049</v>
      </c>
      <c r="CU1078" s="34" t="s">
        <v>1049</v>
      </c>
      <c r="CV1078" s="34" t="s">
        <v>1049</v>
      </c>
    </row>
    <row r="1079" spans="1:101" x14ac:dyDescent="0.3">
      <c r="A1079" s="22" t="s">
        <v>1074</v>
      </c>
      <c r="B1079" s="22" t="s">
        <v>1621</v>
      </c>
      <c r="C1079" s="22" t="s">
        <v>2888</v>
      </c>
      <c r="D1079" s="22" t="s">
        <v>2758</v>
      </c>
      <c r="G1079" s="22" t="s">
        <v>914</v>
      </c>
      <c r="H1079" s="22">
        <v>33.613329999999998</v>
      </c>
      <c r="I1079" s="22">
        <v>-105.40806000000001</v>
      </c>
      <c r="J1079" s="22" t="s">
        <v>873</v>
      </c>
      <c r="K1079" s="22" t="s">
        <v>879</v>
      </c>
      <c r="M1079" s="22" t="s">
        <v>1075</v>
      </c>
      <c r="N1079" s="70" t="s">
        <v>3393</v>
      </c>
      <c r="O1079" s="70" t="s">
        <v>3394</v>
      </c>
      <c r="Q1079" s="22" t="s">
        <v>906</v>
      </c>
      <c r="W1079" s="34">
        <v>73</v>
      </c>
      <c r="X1079" s="34">
        <v>0.22</v>
      </c>
      <c r="Y1079" s="34">
        <v>13.8</v>
      </c>
      <c r="Z1079" s="34">
        <v>1.52</v>
      </c>
      <c r="AA1079" s="34">
        <v>0.06</v>
      </c>
      <c r="AB1079" s="34">
        <v>0.16</v>
      </c>
      <c r="AC1079" s="34">
        <v>0.2</v>
      </c>
      <c r="AD1079" s="34">
        <v>4.5999999999999996</v>
      </c>
      <c r="AE1079" s="34">
        <v>5.18</v>
      </c>
      <c r="AF1079" s="34">
        <v>0.02</v>
      </c>
      <c r="AG1079" s="34">
        <v>0.64</v>
      </c>
      <c r="AH1079" s="34">
        <v>0.02</v>
      </c>
      <c r="AO1079" s="34">
        <f t="shared" si="79"/>
        <v>99.419999999999973</v>
      </c>
      <c r="AY1079" s="34">
        <v>33.200000000000003</v>
      </c>
      <c r="BD1079" s="34">
        <v>0.12</v>
      </c>
      <c r="BE1079" s="34" t="s">
        <v>1049</v>
      </c>
      <c r="BF1079" s="34" t="s">
        <v>1049</v>
      </c>
      <c r="BG1079" s="34" t="s">
        <v>1049</v>
      </c>
      <c r="BH1079" s="34">
        <v>21</v>
      </c>
      <c r="BJ1079" s="34" t="s">
        <v>1049</v>
      </c>
      <c r="BN1079" s="34" t="s">
        <v>1049</v>
      </c>
      <c r="BO1079" s="34">
        <v>60</v>
      </c>
      <c r="BP1079" s="34">
        <v>2</v>
      </c>
      <c r="BQ1079" s="34">
        <v>6</v>
      </c>
      <c r="BR1079" s="34">
        <v>142</v>
      </c>
      <c r="BT1079" s="34" t="s">
        <v>1049</v>
      </c>
      <c r="BU1079" s="34">
        <v>4</v>
      </c>
      <c r="BX1079" s="34">
        <v>5</v>
      </c>
      <c r="BY1079" s="34">
        <v>4.49</v>
      </c>
      <c r="CA1079" s="34">
        <v>27.8</v>
      </c>
      <c r="CC1079" s="34">
        <v>4.3099999999999996</v>
      </c>
      <c r="CD1079" s="34">
        <v>2</v>
      </c>
      <c r="CF1079" s="34">
        <v>78</v>
      </c>
      <c r="CG1079" s="34">
        <v>345</v>
      </c>
      <c r="CH1079" s="34">
        <v>23</v>
      </c>
      <c r="CI1079" s="34">
        <v>43.6</v>
      </c>
      <c r="CJ1079" s="34">
        <v>152</v>
      </c>
      <c r="CL1079" s="34">
        <v>59.5</v>
      </c>
      <c r="CM1079" s="34">
        <v>16</v>
      </c>
      <c r="CN1079" s="34">
        <v>1.07</v>
      </c>
      <c r="CO1079" s="34">
        <v>17.399999999999999</v>
      </c>
      <c r="CP1079" s="34">
        <v>2.72</v>
      </c>
      <c r="CT1079" s="34">
        <v>1.48</v>
      </c>
      <c r="CU1079" s="34">
        <v>8.67</v>
      </c>
      <c r="CV1079" s="34">
        <v>1.19</v>
      </c>
      <c r="CW1079" s="34">
        <f>SUM(CI1079:CV1079)</f>
        <v>303.63000000000005</v>
      </c>
    </row>
    <row r="1080" spans="1:101" x14ac:dyDescent="0.3">
      <c r="A1080" s="22" t="s">
        <v>1076</v>
      </c>
      <c r="B1080" s="22" t="s">
        <v>1621</v>
      </c>
      <c r="C1080" s="22" t="s">
        <v>2888</v>
      </c>
      <c r="D1080" s="22" t="s">
        <v>2758</v>
      </c>
      <c r="G1080" s="22" t="s">
        <v>914</v>
      </c>
      <c r="H1080" s="22">
        <v>33.612499999999997</v>
      </c>
      <c r="I1080" s="22">
        <v>-105.38972</v>
      </c>
      <c r="J1080" s="22" t="s">
        <v>873</v>
      </c>
      <c r="K1080" s="22" t="s">
        <v>879</v>
      </c>
      <c r="M1080" s="22" t="s">
        <v>1075</v>
      </c>
      <c r="N1080" s="70" t="s">
        <v>3393</v>
      </c>
      <c r="O1080" s="70" t="s">
        <v>3394</v>
      </c>
      <c r="Q1080" s="22" t="s">
        <v>906</v>
      </c>
      <c r="W1080" s="34">
        <v>72.7</v>
      </c>
      <c r="X1080" s="34">
        <v>0.25</v>
      </c>
      <c r="Y1080" s="34">
        <v>14</v>
      </c>
      <c r="Z1080" s="34">
        <v>1.62</v>
      </c>
      <c r="AA1080" s="34">
        <v>0.02</v>
      </c>
      <c r="AB1080" s="34">
        <v>0.17</v>
      </c>
      <c r="AC1080" s="34">
        <v>0.28999999999999998</v>
      </c>
      <c r="AD1080" s="34">
        <v>4.57</v>
      </c>
      <c r="AE1080" s="34">
        <v>5.43</v>
      </c>
      <c r="AF1080" s="34">
        <v>0.02</v>
      </c>
      <c r="AG1080" s="34">
        <v>0.46</v>
      </c>
      <c r="AH1080" s="34">
        <v>0.03</v>
      </c>
      <c r="AO1080" s="34">
        <f t="shared" si="79"/>
        <v>99.56</v>
      </c>
      <c r="AY1080" s="34">
        <v>59.3</v>
      </c>
      <c r="BD1080" s="34">
        <v>0.21</v>
      </c>
      <c r="BE1080" s="34" t="s">
        <v>1049</v>
      </c>
      <c r="BF1080" s="34" t="s">
        <v>1049</v>
      </c>
      <c r="BG1080" s="34" t="s">
        <v>1049</v>
      </c>
      <c r="BH1080" s="34">
        <v>21</v>
      </c>
      <c r="BJ1080" s="34" t="s">
        <v>1049</v>
      </c>
      <c r="BN1080" s="34" t="s">
        <v>1049</v>
      </c>
      <c r="BO1080" s="34">
        <v>54</v>
      </c>
      <c r="BP1080" s="34">
        <v>2</v>
      </c>
      <c r="BQ1080" s="34">
        <v>23</v>
      </c>
      <c r="BR1080" s="34">
        <v>148</v>
      </c>
      <c r="BT1080" s="34" t="s">
        <v>1049</v>
      </c>
      <c r="BU1080" s="34">
        <v>4</v>
      </c>
      <c r="BX1080" s="34">
        <v>5</v>
      </c>
      <c r="BY1080" s="34">
        <v>4.0199999999999996</v>
      </c>
      <c r="CA1080" s="34">
        <v>25.4</v>
      </c>
      <c r="CC1080" s="34">
        <v>4.2</v>
      </c>
      <c r="CD1080" s="34">
        <v>2</v>
      </c>
      <c r="CF1080" s="34">
        <v>80</v>
      </c>
      <c r="CG1080" s="34">
        <v>330</v>
      </c>
      <c r="CH1080" s="34">
        <v>24</v>
      </c>
      <c r="CI1080" s="34">
        <v>69.7</v>
      </c>
      <c r="CJ1080" s="34">
        <v>155</v>
      </c>
      <c r="CL1080" s="34">
        <v>78.099999999999994</v>
      </c>
      <c r="CM1080" s="34">
        <v>19</v>
      </c>
      <c r="CN1080" s="34">
        <v>1.26</v>
      </c>
      <c r="CO1080" s="34">
        <v>18.600000000000001</v>
      </c>
      <c r="CP1080" s="34">
        <v>2.92</v>
      </c>
      <c r="CT1080" s="34">
        <v>1.44</v>
      </c>
      <c r="CU1080" s="34">
        <v>8.2200000000000006</v>
      </c>
      <c r="CV1080" s="34">
        <v>1.1100000000000001</v>
      </c>
      <c r="CW1080" s="34">
        <f>SUM(CI1080:CV1080)</f>
        <v>355.35</v>
      </c>
    </row>
    <row r="1081" spans="1:101" x14ac:dyDescent="0.3">
      <c r="A1081" s="22" t="s">
        <v>1077</v>
      </c>
      <c r="B1081" s="22" t="s">
        <v>1621</v>
      </c>
      <c r="C1081" s="22" t="s">
        <v>2888</v>
      </c>
      <c r="D1081" s="22" t="s">
        <v>2758</v>
      </c>
      <c r="G1081" s="22" t="s">
        <v>914</v>
      </c>
      <c r="H1081" s="22">
        <v>33.601669999999999</v>
      </c>
      <c r="I1081" s="22">
        <v>-105.36389</v>
      </c>
      <c r="J1081" s="22" t="s">
        <v>873</v>
      </c>
      <c r="K1081" s="22" t="s">
        <v>879</v>
      </c>
      <c r="M1081" s="22" t="s">
        <v>1075</v>
      </c>
      <c r="N1081" s="70" t="s">
        <v>3393</v>
      </c>
      <c r="O1081" s="70" t="s">
        <v>3394</v>
      </c>
      <c r="Q1081" s="22" t="s">
        <v>906</v>
      </c>
      <c r="W1081" s="34">
        <v>72.7</v>
      </c>
      <c r="X1081" s="34">
        <v>0.25</v>
      </c>
      <c r="Y1081" s="34">
        <v>13.9</v>
      </c>
      <c r="Z1081" s="34">
        <v>1.57</v>
      </c>
      <c r="AA1081" s="34">
        <v>0.1</v>
      </c>
      <c r="AB1081" s="34">
        <v>0.17</v>
      </c>
      <c r="AC1081" s="34">
        <v>0.36</v>
      </c>
      <c r="AD1081" s="34">
        <v>4.7300000000000004</v>
      </c>
      <c r="AE1081" s="34">
        <v>5.23</v>
      </c>
      <c r="AF1081" s="34">
        <v>0.02</v>
      </c>
      <c r="AG1081" s="34">
        <v>0.4</v>
      </c>
      <c r="AH1081" s="34">
        <v>0.06</v>
      </c>
      <c r="AO1081" s="34">
        <f t="shared" si="79"/>
        <v>99.490000000000009</v>
      </c>
      <c r="AY1081" s="34" t="s">
        <v>1049</v>
      </c>
      <c r="BD1081" s="34" t="s">
        <v>1049</v>
      </c>
      <c r="BE1081" s="34" t="s">
        <v>1049</v>
      </c>
      <c r="BF1081" s="34" t="s">
        <v>1049</v>
      </c>
      <c r="BG1081" s="34" t="s">
        <v>1049</v>
      </c>
      <c r="BH1081" s="34">
        <v>22</v>
      </c>
      <c r="BJ1081" s="34" t="s">
        <v>1049</v>
      </c>
      <c r="BN1081" s="34" t="s">
        <v>1049</v>
      </c>
      <c r="BO1081" s="34">
        <v>50</v>
      </c>
      <c r="BP1081" s="34">
        <v>2</v>
      </c>
      <c r="BQ1081" s="34">
        <v>9</v>
      </c>
      <c r="BR1081" s="34">
        <v>138</v>
      </c>
      <c r="BT1081" s="34" t="s">
        <v>1049</v>
      </c>
      <c r="BU1081" s="34">
        <v>4</v>
      </c>
      <c r="BX1081" s="34">
        <v>5</v>
      </c>
      <c r="BY1081" s="34" t="s">
        <v>1049</v>
      </c>
      <c r="CA1081" s="34">
        <v>23.1</v>
      </c>
      <c r="CC1081" s="34">
        <v>3.33</v>
      </c>
      <c r="CD1081" s="34">
        <v>2</v>
      </c>
      <c r="CF1081" s="34">
        <v>74</v>
      </c>
      <c r="CG1081" s="34">
        <v>325</v>
      </c>
      <c r="CH1081" s="34">
        <v>68</v>
      </c>
      <c r="CI1081" s="34" t="s">
        <v>1049</v>
      </c>
      <c r="CJ1081" s="34" t="s">
        <v>1049</v>
      </c>
      <c r="CL1081" s="34" t="s">
        <v>1049</v>
      </c>
      <c r="CM1081" s="34" t="s">
        <v>1049</v>
      </c>
      <c r="CN1081" s="34" t="s">
        <v>1049</v>
      </c>
      <c r="CO1081" s="34" t="s">
        <v>1049</v>
      </c>
      <c r="CP1081" s="34" t="s">
        <v>1049</v>
      </c>
      <c r="CT1081" s="34" t="s">
        <v>1049</v>
      </c>
      <c r="CU1081" s="34" t="s">
        <v>1049</v>
      </c>
      <c r="CV1081" s="34" t="s">
        <v>1049</v>
      </c>
    </row>
    <row r="1082" spans="1:101" x14ac:dyDescent="0.3">
      <c r="A1082" s="22" t="s">
        <v>1078</v>
      </c>
      <c r="B1082" s="22" t="s">
        <v>1621</v>
      </c>
      <c r="C1082" s="22" t="s">
        <v>2888</v>
      </c>
      <c r="D1082" s="22" t="s">
        <v>2758</v>
      </c>
      <c r="G1082" s="22" t="s">
        <v>914</v>
      </c>
      <c r="H1082" s="22">
        <v>33.605559999999997</v>
      </c>
      <c r="I1082" s="22">
        <v>-105.36167</v>
      </c>
      <c r="J1082" s="22" t="s">
        <v>873</v>
      </c>
      <c r="K1082" s="22" t="s">
        <v>879</v>
      </c>
      <c r="M1082" s="22" t="s">
        <v>1075</v>
      </c>
      <c r="N1082" s="70" t="s">
        <v>3393</v>
      </c>
      <c r="O1082" s="70" t="s">
        <v>3394</v>
      </c>
      <c r="Q1082" s="22" t="s">
        <v>906</v>
      </c>
      <c r="W1082" s="34">
        <v>72.599999999999994</v>
      </c>
      <c r="X1082" s="34">
        <v>0.26</v>
      </c>
      <c r="Y1082" s="34">
        <v>14</v>
      </c>
      <c r="Z1082" s="34">
        <v>1.61</v>
      </c>
      <c r="AA1082" s="34">
        <v>0.03</v>
      </c>
      <c r="AB1082" s="34">
        <v>0.19</v>
      </c>
      <c r="AC1082" s="34">
        <v>0.41</v>
      </c>
      <c r="AD1082" s="34">
        <v>4.67</v>
      </c>
      <c r="AE1082" s="34">
        <v>5.19</v>
      </c>
      <c r="AF1082" s="34">
        <v>0.02</v>
      </c>
      <c r="AG1082" s="34">
        <v>0.37</v>
      </c>
      <c r="AH1082" s="34">
        <v>0.06</v>
      </c>
      <c r="AO1082" s="34">
        <f t="shared" si="79"/>
        <v>99.41</v>
      </c>
      <c r="AY1082" s="34">
        <v>66.2</v>
      </c>
      <c r="BD1082" s="34">
        <v>0.4</v>
      </c>
      <c r="BE1082" s="34" t="s">
        <v>1049</v>
      </c>
      <c r="BF1082" s="34" t="s">
        <v>1049</v>
      </c>
      <c r="BG1082" s="34" t="s">
        <v>1049</v>
      </c>
      <c r="BH1082" s="34">
        <v>22</v>
      </c>
      <c r="BJ1082" s="34" t="s">
        <v>1049</v>
      </c>
      <c r="BN1082" s="34" t="s">
        <v>1049</v>
      </c>
      <c r="BO1082" s="34">
        <v>52</v>
      </c>
      <c r="BP1082" s="34">
        <v>2</v>
      </c>
      <c r="BQ1082" s="34">
        <v>24</v>
      </c>
      <c r="BR1082" s="34">
        <v>108</v>
      </c>
      <c r="BT1082" s="34" t="s">
        <v>1049</v>
      </c>
      <c r="BU1082" s="34">
        <v>4</v>
      </c>
      <c r="BX1082" s="34">
        <v>10</v>
      </c>
      <c r="BY1082" s="34">
        <v>3.81</v>
      </c>
      <c r="CA1082" s="34">
        <v>23.9</v>
      </c>
      <c r="CC1082" s="34">
        <v>3.08</v>
      </c>
      <c r="CD1082" s="34">
        <v>3</v>
      </c>
      <c r="CF1082" s="34">
        <v>76</v>
      </c>
      <c r="CG1082" s="34">
        <v>355</v>
      </c>
      <c r="CH1082" s="34">
        <v>37</v>
      </c>
      <c r="CI1082" s="34">
        <v>67.5</v>
      </c>
      <c r="CJ1082" s="34">
        <v>172</v>
      </c>
      <c r="CL1082" s="34">
        <v>79.599999999999994</v>
      </c>
      <c r="CM1082" s="34">
        <v>19.100000000000001</v>
      </c>
      <c r="CN1082" s="34">
        <v>1.22</v>
      </c>
      <c r="CO1082" s="34">
        <v>18.3</v>
      </c>
      <c r="CP1082" s="34">
        <v>2.76</v>
      </c>
      <c r="CT1082" s="34">
        <v>1.39</v>
      </c>
      <c r="CU1082" s="34">
        <v>7.99</v>
      </c>
      <c r="CV1082" s="34">
        <v>1.1100000000000001</v>
      </c>
      <c r="CW1082" s="34">
        <f>SUM(CI1082:CV1082)</f>
        <v>370.97000000000008</v>
      </c>
    </row>
    <row r="1083" spans="1:101" x14ac:dyDescent="0.3">
      <c r="A1083" s="22" t="s">
        <v>1079</v>
      </c>
      <c r="B1083" s="22" t="s">
        <v>1621</v>
      </c>
      <c r="C1083" s="22" t="s">
        <v>2888</v>
      </c>
      <c r="D1083" s="22" t="s">
        <v>2758</v>
      </c>
      <c r="G1083" s="22" t="s">
        <v>914</v>
      </c>
      <c r="H1083" s="22">
        <v>33.596670000000003</v>
      </c>
      <c r="I1083" s="22">
        <v>-105.32222</v>
      </c>
      <c r="J1083" s="22" t="s">
        <v>873</v>
      </c>
      <c r="K1083" s="22" t="s">
        <v>879</v>
      </c>
      <c r="M1083" s="22" t="s">
        <v>1075</v>
      </c>
      <c r="N1083" s="70" t="s">
        <v>3393</v>
      </c>
      <c r="O1083" s="70" t="s">
        <v>3394</v>
      </c>
      <c r="Q1083" s="22" t="s">
        <v>906</v>
      </c>
      <c r="W1083" s="34">
        <v>72.7</v>
      </c>
      <c r="X1083" s="34">
        <v>0.25</v>
      </c>
      <c r="Y1083" s="34">
        <v>14</v>
      </c>
      <c r="Z1083" s="34">
        <v>1.59</v>
      </c>
      <c r="AA1083" s="34">
        <v>0.06</v>
      </c>
      <c r="AB1083" s="34">
        <v>0.18</v>
      </c>
      <c r="AC1083" s="34">
        <v>0.33</v>
      </c>
      <c r="AD1083" s="34">
        <v>4.6100000000000003</v>
      </c>
      <c r="AE1083" s="34">
        <v>5.29</v>
      </c>
      <c r="AF1083" s="34">
        <v>0.02</v>
      </c>
      <c r="AG1083" s="34">
        <v>0.35</v>
      </c>
      <c r="AH1083" s="34">
        <v>0.02</v>
      </c>
      <c r="AO1083" s="34">
        <f t="shared" si="79"/>
        <v>99.4</v>
      </c>
      <c r="AY1083" s="34" t="s">
        <v>1049</v>
      </c>
      <c r="BD1083" s="34">
        <v>0.23</v>
      </c>
      <c r="BE1083" s="34" t="s">
        <v>1049</v>
      </c>
      <c r="BF1083" s="34" t="s">
        <v>1049</v>
      </c>
      <c r="BG1083" s="34" t="s">
        <v>1049</v>
      </c>
      <c r="BH1083" s="34">
        <v>21</v>
      </c>
      <c r="BJ1083" s="34" t="s">
        <v>1049</v>
      </c>
      <c r="BN1083" s="34" t="s">
        <v>1049</v>
      </c>
      <c r="BO1083" s="34">
        <v>58</v>
      </c>
      <c r="BP1083" s="34">
        <v>2</v>
      </c>
      <c r="BQ1083" s="34">
        <v>13</v>
      </c>
      <c r="BR1083" s="34">
        <v>150</v>
      </c>
      <c r="BT1083" s="34" t="s">
        <v>1049</v>
      </c>
      <c r="BU1083" s="34">
        <v>4</v>
      </c>
      <c r="BX1083" s="34">
        <v>5</v>
      </c>
      <c r="BY1083" s="34">
        <v>4.3600000000000003</v>
      </c>
      <c r="CA1083" s="34">
        <v>31.6</v>
      </c>
      <c r="CC1083" s="34">
        <v>3.09</v>
      </c>
      <c r="CD1083" s="34">
        <v>2</v>
      </c>
      <c r="CF1083" s="34">
        <v>76</v>
      </c>
      <c r="CG1083" s="34">
        <v>400</v>
      </c>
      <c r="CH1083" s="34">
        <v>90</v>
      </c>
      <c r="CI1083" s="34">
        <v>67</v>
      </c>
      <c r="CJ1083" s="34">
        <v>165</v>
      </c>
      <c r="CL1083" s="34">
        <v>75.2</v>
      </c>
      <c r="CM1083" s="34">
        <v>17.899999999999999</v>
      </c>
      <c r="CN1083" s="34">
        <v>1.18</v>
      </c>
      <c r="CO1083" s="34">
        <v>17.5</v>
      </c>
      <c r="CP1083" s="34">
        <v>2.62</v>
      </c>
      <c r="CT1083" s="34">
        <v>1.31</v>
      </c>
      <c r="CU1083" s="34">
        <v>8.32</v>
      </c>
      <c r="CV1083" s="34">
        <v>1.19</v>
      </c>
      <c r="CW1083" s="34">
        <f>SUM(CI1083:CV1083)</f>
        <v>357.21999999999997</v>
      </c>
    </row>
    <row r="1084" spans="1:101" x14ac:dyDescent="0.3">
      <c r="A1084" s="22" t="s">
        <v>1080</v>
      </c>
      <c r="B1084" s="22" t="s">
        <v>1621</v>
      </c>
      <c r="C1084" s="22" t="s">
        <v>2888</v>
      </c>
      <c r="D1084" s="22" t="s">
        <v>2758</v>
      </c>
      <c r="G1084" s="22" t="s">
        <v>914</v>
      </c>
      <c r="H1084" s="22">
        <v>33.613652700000003</v>
      </c>
      <c r="I1084" s="22">
        <v>-105.408838</v>
      </c>
      <c r="J1084" s="22" t="s">
        <v>873</v>
      </c>
      <c r="K1084" s="22" t="s">
        <v>879</v>
      </c>
      <c r="M1084" s="22" t="s">
        <v>1075</v>
      </c>
      <c r="N1084" s="70" t="s">
        <v>3393</v>
      </c>
      <c r="O1084" s="70" t="s">
        <v>3394</v>
      </c>
      <c r="Q1084" s="22" t="s">
        <v>906</v>
      </c>
      <c r="W1084" s="34">
        <v>73.400000000000006</v>
      </c>
      <c r="X1084" s="34">
        <v>0.23</v>
      </c>
      <c r="Y1084" s="34">
        <v>13.7</v>
      </c>
      <c r="Z1084" s="34">
        <v>1.83</v>
      </c>
      <c r="AA1084" s="34">
        <v>0.05</v>
      </c>
      <c r="AB1084" s="34">
        <v>0.06</v>
      </c>
      <c r="AC1084" s="34">
        <v>0.15</v>
      </c>
      <c r="AD1084" s="34">
        <v>4.97</v>
      </c>
      <c r="AE1084" s="34">
        <v>5.2</v>
      </c>
      <c r="AF1084" s="34">
        <v>0.02</v>
      </c>
      <c r="AG1084" s="34">
        <v>0.22</v>
      </c>
      <c r="AH1084" s="34" t="s">
        <v>1049</v>
      </c>
      <c r="AO1084" s="34">
        <f t="shared" si="79"/>
        <v>99.830000000000013</v>
      </c>
      <c r="AY1084" s="34" t="s">
        <v>1049</v>
      </c>
      <c r="BD1084" s="34" t="s">
        <v>1049</v>
      </c>
      <c r="BE1084" s="34" t="s">
        <v>1049</v>
      </c>
      <c r="BF1084" s="34" t="s">
        <v>1049</v>
      </c>
      <c r="BG1084" s="34" t="s">
        <v>1049</v>
      </c>
      <c r="BH1084" s="34">
        <v>23</v>
      </c>
      <c r="BJ1084" s="34" t="s">
        <v>1049</v>
      </c>
      <c r="BN1084" s="34">
        <v>2</v>
      </c>
      <c r="BO1084" s="34">
        <v>61</v>
      </c>
      <c r="BP1084" s="34">
        <v>42</v>
      </c>
      <c r="BQ1084" s="34">
        <v>10</v>
      </c>
      <c r="BR1084" s="34">
        <v>161</v>
      </c>
      <c r="BT1084" s="34" t="s">
        <v>1049</v>
      </c>
      <c r="BU1084" s="34" t="s">
        <v>1049</v>
      </c>
      <c r="BX1084" s="34">
        <v>15</v>
      </c>
      <c r="BY1084" s="34" t="s">
        <v>1049</v>
      </c>
      <c r="CA1084" s="34">
        <v>26</v>
      </c>
      <c r="CC1084" s="34">
        <v>3</v>
      </c>
      <c r="CD1084" s="34" t="s">
        <v>1049</v>
      </c>
      <c r="CF1084" s="34">
        <v>65</v>
      </c>
      <c r="CG1084" s="34">
        <v>341</v>
      </c>
      <c r="CH1084" s="34">
        <v>15</v>
      </c>
      <c r="CI1084" s="34" t="s">
        <v>1049</v>
      </c>
      <c r="CJ1084" s="34" t="s">
        <v>1049</v>
      </c>
      <c r="CL1084" s="34" t="s">
        <v>1049</v>
      </c>
      <c r="CM1084" s="34" t="s">
        <v>1049</v>
      </c>
      <c r="CN1084" s="34" t="s">
        <v>1049</v>
      </c>
      <c r="CO1084" s="34" t="s">
        <v>1049</v>
      </c>
      <c r="CP1084" s="34" t="s">
        <v>1049</v>
      </c>
      <c r="CT1084" s="34" t="s">
        <v>1049</v>
      </c>
      <c r="CU1084" s="34" t="s">
        <v>1049</v>
      </c>
      <c r="CV1084" s="34" t="s">
        <v>1049</v>
      </c>
    </row>
    <row r="1085" spans="1:101" x14ac:dyDescent="0.3">
      <c r="A1085" s="22" t="s">
        <v>1081</v>
      </c>
      <c r="B1085" s="22" t="s">
        <v>1621</v>
      </c>
      <c r="C1085" s="22" t="s">
        <v>2888</v>
      </c>
      <c r="D1085" s="22" t="s">
        <v>2758</v>
      </c>
      <c r="G1085" s="22" t="s">
        <v>914</v>
      </c>
      <c r="H1085" s="22">
        <v>33.608863499999998</v>
      </c>
      <c r="I1085" s="22">
        <v>-105.4125937</v>
      </c>
      <c r="J1085" s="22" t="s">
        <v>873</v>
      </c>
      <c r="K1085" s="22" t="s">
        <v>879</v>
      </c>
      <c r="M1085" s="22" t="s">
        <v>1075</v>
      </c>
      <c r="N1085" s="70" t="s">
        <v>3393</v>
      </c>
      <c r="O1085" s="70" t="s">
        <v>3394</v>
      </c>
      <c r="Q1085" s="22" t="s">
        <v>906</v>
      </c>
      <c r="W1085" s="34">
        <v>74</v>
      </c>
      <c r="X1085" s="34">
        <v>0.2</v>
      </c>
      <c r="Y1085" s="34">
        <v>13.5</v>
      </c>
      <c r="Z1085" s="34">
        <v>1.69</v>
      </c>
      <c r="AA1085" s="34">
        <v>0.02</v>
      </c>
      <c r="AB1085" s="34">
        <v>0.08</v>
      </c>
      <c r="AC1085" s="34">
        <v>0.11</v>
      </c>
      <c r="AD1085" s="34">
        <v>4.96</v>
      </c>
      <c r="AE1085" s="34">
        <v>4.88</v>
      </c>
      <c r="AF1085" s="34">
        <v>0.01</v>
      </c>
      <c r="AG1085" s="34">
        <v>0.43</v>
      </c>
      <c r="AH1085" s="34" t="s">
        <v>1049</v>
      </c>
      <c r="AO1085" s="34">
        <f t="shared" si="79"/>
        <v>99.88</v>
      </c>
      <c r="AY1085" s="34" t="s">
        <v>1049</v>
      </c>
      <c r="BD1085" s="34" t="s">
        <v>1049</v>
      </c>
      <c r="BE1085" s="34" t="s">
        <v>1049</v>
      </c>
      <c r="BF1085" s="34" t="s">
        <v>1049</v>
      </c>
      <c r="BG1085" s="34" t="s">
        <v>1049</v>
      </c>
      <c r="BH1085" s="34">
        <v>25</v>
      </c>
      <c r="BJ1085" s="34" t="s">
        <v>1049</v>
      </c>
      <c r="BN1085" s="34">
        <v>2</v>
      </c>
      <c r="BO1085" s="34">
        <v>65</v>
      </c>
      <c r="BP1085" s="34">
        <v>34</v>
      </c>
      <c r="BQ1085" s="34">
        <v>10</v>
      </c>
      <c r="BR1085" s="34">
        <v>160</v>
      </c>
      <c r="BT1085" s="34" t="s">
        <v>1049</v>
      </c>
      <c r="BU1085" s="34" t="s">
        <v>1049</v>
      </c>
      <c r="BX1085" s="34">
        <v>8</v>
      </c>
      <c r="BY1085" s="34" t="s">
        <v>1049</v>
      </c>
      <c r="CA1085" s="34">
        <v>21</v>
      </c>
      <c r="CC1085" s="34">
        <v>6</v>
      </c>
      <c r="CD1085" s="34" t="s">
        <v>1049</v>
      </c>
      <c r="CF1085" s="34">
        <v>66</v>
      </c>
      <c r="CG1085" s="34">
        <v>304</v>
      </c>
      <c r="CH1085" s="34">
        <v>9</v>
      </c>
      <c r="CI1085" s="34" t="s">
        <v>1049</v>
      </c>
      <c r="CJ1085" s="34" t="s">
        <v>1049</v>
      </c>
      <c r="CL1085" s="34" t="s">
        <v>1049</v>
      </c>
      <c r="CM1085" s="34" t="s">
        <v>1049</v>
      </c>
      <c r="CN1085" s="34" t="s">
        <v>1049</v>
      </c>
      <c r="CO1085" s="34" t="s">
        <v>1049</v>
      </c>
      <c r="CP1085" s="34" t="s">
        <v>1049</v>
      </c>
      <c r="CT1085" s="34" t="s">
        <v>1049</v>
      </c>
      <c r="CU1085" s="34" t="s">
        <v>1049</v>
      </c>
      <c r="CV1085" s="34" t="s">
        <v>1049</v>
      </c>
    </row>
    <row r="1086" spans="1:101" x14ac:dyDescent="0.3">
      <c r="A1086" s="22" t="s">
        <v>1082</v>
      </c>
      <c r="B1086" s="22" t="s">
        <v>1621</v>
      </c>
      <c r="C1086" s="22" t="s">
        <v>2888</v>
      </c>
      <c r="D1086" s="22" t="s">
        <v>2758</v>
      </c>
      <c r="G1086" s="22" t="s">
        <v>914</v>
      </c>
      <c r="H1086" s="22">
        <v>33.619975599999997</v>
      </c>
      <c r="I1086" s="22">
        <v>-105.4671103</v>
      </c>
      <c r="J1086" s="22" t="s">
        <v>873</v>
      </c>
      <c r="K1086" s="22" t="s">
        <v>879</v>
      </c>
      <c r="M1086" s="22" t="s">
        <v>1075</v>
      </c>
      <c r="N1086" s="70" t="s">
        <v>3393</v>
      </c>
      <c r="O1086" s="70" t="s">
        <v>3394</v>
      </c>
      <c r="Q1086" s="22" t="s">
        <v>906</v>
      </c>
      <c r="W1086" s="34">
        <v>75.7</v>
      </c>
      <c r="X1086" s="34">
        <v>0.18</v>
      </c>
      <c r="Y1086" s="34">
        <v>13.3</v>
      </c>
      <c r="Z1086" s="34">
        <v>1.31</v>
      </c>
      <c r="AA1086" s="34">
        <v>0.03</v>
      </c>
      <c r="AB1086" s="34">
        <v>0.03</v>
      </c>
      <c r="AC1086" s="34">
        <v>0.18</v>
      </c>
      <c r="AD1086" s="34">
        <v>5.63</v>
      </c>
      <c r="AE1086" s="34">
        <v>3.79</v>
      </c>
      <c r="AF1086" s="34">
        <v>0.01</v>
      </c>
      <c r="AG1086" s="34">
        <v>0.34</v>
      </c>
      <c r="AH1086" s="34" t="s">
        <v>1049</v>
      </c>
      <c r="AO1086" s="34">
        <f t="shared" si="79"/>
        <v>100.50000000000003</v>
      </c>
      <c r="AY1086" s="34" t="s">
        <v>1049</v>
      </c>
      <c r="BD1086" s="34" t="s">
        <v>1049</v>
      </c>
      <c r="BE1086" s="34" t="s">
        <v>1049</v>
      </c>
      <c r="BF1086" s="34" t="s">
        <v>1049</v>
      </c>
      <c r="BG1086" s="34" t="s">
        <v>1049</v>
      </c>
      <c r="BH1086" s="34" t="s">
        <v>1049</v>
      </c>
      <c r="BJ1086" s="34" t="s">
        <v>1049</v>
      </c>
      <c r="BN1086" s="34" t="s">
        <v>1049</v>
      </c>
      <c r="BO1086" s="34">
        <v>69</v>
      </c>
      <c r="BP1086" s="34" t="s">
        <v>1049</v>
      </c>
      <c r="BQ1086" s="34" t="s">
        <v>1049</v>
      </c>
      <c r="BR1086" s="34">
        <v>128</v>
      </c>
      <c r="BT1086" s="34" t="s">
        <v>1049</v>
      </c>
      <c r="BU1086" s="34" t="s">
        <v>1049</v>
      </c>
      <c r="BX1086" s="34">
        <v>24</v>
      </c>
      <c r="BY1086" s="34" t="s">
        <v>1049</v>
      </c>
      <c r="CA1086" s="34">
        <v>31</v>
      </c>
      <c r="CC1086" s="34">
        <v>8</v>
      </c>
      <c r="CD1086" s="34" t="s">
        <v>1049</v>
      </c>
      <c r="CF1086" s="34">
        <v>66</v>
      </c>
      <c r="CG1086" s="34">
        <v>324</v>
      </c>
      <c r="CH1086" s="34" t="s">
        <v>1049</v>
      </c>
      <c r="CI1086" s="34" t="s">
        <v>1049</v>
      </c>
      <c r="CJ1086" s="34" t="s">
        <v>1049</v>
      </c>
      <c r="CL1086" s="34" t="s">
        <v>1049</v>
      </c>
      <c r="CM1086" s="34" t="s">
        <v>1049</v>
      </c>
      <c r="CN1086" s="34" t="s">
        <v>1049</v>
      </c>
      <c r="CO1086" s="34" t="s">
        <v>1049</v>
      </c>
      <c r="CP1086" s="34" t="s">
        <v>1049</v>
      </c>
      <c r="CT1086" s="34" t="s">
        <v>1049</v>
      </c>
      <c r="CU1086" s="34" t="s">
        <v>1049</v>
      </c>
      <c r="CV1086" s="34" t="s">
        <v>1049</v>
      </c>
    </row>
    <row r="1087" spans="1:101" x14ac:dyDescent="0.3">
      <c r="A1087" s="22" t="s">
        <v>1083</v>
      </c>
      <c r="B1087" s="22" t="s">
        <v>1621</v>
      </c>
      <c r="C1087" s="22" t="s">
        <v>2888</v>
      </c>
      <c r="D1087" s="22" t="s">
        <v>2758</v>
      </c>
      <c r="G1087" s="22" t="s">
        <v>914</v>
      </c>
      <c r="H1087" s="22">
        <v>33.641941899999999</v>
      </c>
      <c r="I1087" s="22">
        <v>-105.3991675</v>
      </c>
      <c r="J1087" s="22" t="s">
        <v>873</v>
      </c>
      <c r="K1087" s="22" t="s">
        <v>879</v>
      </c>
      <c r="M1087" s="22" t="s">
        <v>1075</v>
      </c>
      <c r="N1087" s="70" t="s">
        <v>3393</v>
      </c>
      <c r="O1087" s="70" t="s">
        <v>3394</v>
      </c>
      <c r="Q1087" s="22" t="s">
        <v>906</v>
      </c>
      <c r="W1087" s="34">
        <v>74.8</v>
      </c>
      <c r="X1087" s="34">
        <v>0.28999999999999998</v>
      </c>
      <c r="Y1087" s="34">
        <v>13.8</v>
      </c>
      <c r="Z1087" s="34">
        <v>1.1599999999999999</v>
      </c>
      <c r="AA1087" s="34">
        <v>0.05</v>
      </c>
      <c r="AB1087" s="34">
        <v>0.05</v>
      </c>
      <c r="AC1087" s="34">
        <v>0.38</v>
      </c>
      <c r="AD1087" s="34">
        <v>6.34</v>
      </c>
      <c r="AE1087" s="34">
        <v>2.89</v>
      </c>
      <c r="AF1087" s="34" t="s">
        <v>1049</v>
      </c>
      <c r="AG1087" s="34">
        <v>0.56999999999999995</v>
      </c>
      <c r="AH1087" s="34" t="s">
        <v>1049</v>
      </c>
      <c r="AO1087" s="34">
        <f t="shared" ref="AO1087:AO1118" si="81">SUM(W1087:AN1087)</f>
        <v>100.32999999999998</v>
      </c>
      <c r="AY1087" s="34" t="s">
        <v>1049</v>
      </c>
      <c r="BD1087" s="34" t="s">
        <v>1049</v>
      </c>
      <c r="BE1087" s="34" t="s">
        <v>1049</v>
      </c>
      <c r="BF1087" s="34" t="s">
        <v>1049</v>
      </c>
      <c r="BG1087" s="34">
        <v>9</v>
      </c>
      <c r="BH1087" s="34">
        <v>21</v>
      </c>
      <c r="BJ1087" s="34" t="s">
        <v>1049</v>
      </c>
      <c r="BN1087" s="34">
        <v>2</v>
      </c>
      <c r="BO1087" s="34">
        <v>54</v>
      </c>
      <c r="BP1087" s="34">
        <v>63</v>
      </c>
      <c r="BQ1087" s="34">
        <v>63</v>
      </c>
      <c r="BR1087" s="34">
        <v>92</v>
      </c>
      <c r="BT1087" s="34" t="s">
        <v>1049</v>
      </c>
      <c r="BU1087" s="34" t="s">
        <v>1049</v>
      </c>
      <c r="BX1087" s="34">
        <v>65</v>
      </c>
      <c r="BY1087" s="34" t="s">
        <v>1049</v>
      </c>
      <c r="CA1087" s="34">
        <v>16</v>
      </c>
      <c r="CC1087" s="34">
        <v>5</v>
      </c>
      <c r="CD1087" s="34" t="s">
        <v>1049</v>
      </c>
      <c r="CF1087" s="34">
        <v>67</v>
      </c>
      <c r="CG1087" s="34">
        <v>318</v>
      </c>
      <c r="CH1087" s="34">
        <v>74</v>
      </c>
      <c r="CI1087" s="34" t="s">
        <v>1049</v>
      </c>
      <c r="CJ1087" s="34" t="s">
        <v>1049</v>
      </c>
      <c r="CL1087" s="34" t="s">
        <v>1049</v>
      </c>
      <c r="CM1087" s="34" t="s">
        <v>1049</v>
      </c>
      <c r="CN1087" s="34" t="s">
        <v>1049</v>
      </c>
      <c r="CO1087" s="34" t="s">
        <v>1049</v>
      </c>
      <c r="CP1087" s="34" t="s">
        <v>1049</v>
      </c>
      <c r="CT1087" s="34" t="s">
        <v>1049</v>
      </c>
      <c r="CU1087" s="34" t="s">
        <v>1049</v>
      </c>
      <c r="CV1087" s="34" t="s">
        <v>1049</v>
      </c>
    </row>
    <row r="1088" spans="1:101" x14ac:dyDescent="0.3">
      <c r="A1088" s="22" t="s">
        <v>1084</v>
      </c>
      <c r="B1088" s="22" t="s">
        <v>1621</v>
      </c>
      <c r="C1088" s="22" t="s">
        <v>2888</v>
      </c>
      <c r="D1088" s="22" t="s">
        <v>2758</v>
      </c>
      <c r="G1088" s="22" t="s">
        <v>914</v>
      </c>
      <c r="H1088" s="22">
        <v>33.641941899999999</v>
      </c>
      <c r="I1088" s="22">
        <v>-105.3991675</v>
      </c>
      <c r="J1088" s="22" t="s">
        <v>873</v>
      </c>
      <c r="K1088" s="22" t="s">
        <v>879</v>
      </c>
      <c r="M1088" s="22" t="s">
        <v>1075</v>
      </c>
      <c r="N1088" s="70" t="s">
        <v>3393</v>
      </c>
      <c r="O1088" s="70" t="s">
        <v>3394</v>
      </c>
      <c r="Q1088" s="22" t="s">
        <v>906</v>
      </c>
      <c r="W1088" s="34">
        <v>74.8</v>
      </c>
      <c r="X1088" s="34">
        <v>0.3</v>
      </c>
      <c r="Y1088" s="34">
        <v>14</v>
      </c>
      <c r="Z1088" s="34">
        <v>1.03</v>
      </c>
      <c r="AA1088" s="34">
        <v>0.17</v>
      </c>
      <c r="AB1088" s="34">
        <v>0.09</v>
      </c>
      <c r="AC1088" s="34">
        <v>0.32</v>
      </c>
      <c r="AD1088" s="34">
        <v>5.57</v>
      </c>
      <c r="AE1088" s="34">
        <v>4</v>
      </c>
      <c r="AF1088" s="34">
        <v>0.5</v>
      </c>
      <c r="AG1088" s="34">
        <v>0.68</v>
      </c>
      <c r="AH1088" s="34" t="s">
        <v>1049</v>
      </c>
      <c r="AO1088" s="34">
        <f t="shared" si="81"/>
        <v>101.46000000000001</v>
      </c>
      <c r="AY1088" s="34" t="s">
        <v>1049</v>
      </c>
      <c r="BD1088" s="34" t="s">
        <v>1049</v>
      </c>
      <c r="BE1088" s="34" t="s">
        <v>1049</v>
      </c>
      <c r="BF1088" s="34" t="s">
        <v>1049</v>
      </c>
      <c r="BG1088" s="34">
        <v>2</v>
      </c>
      <c r="BH1088" s="34">
        <v>22</v>
      </c>
      <c r="BJ1088" s="34" t="s">
        <v>1049</v>
      </c>
      <c r="BN1088" s="34">
        <v>2</v>
      </c>
      <c r="BO1088" s="34">
        <v>59</v>
      </c>
      <c r="BP1088" s="34">
        <v>40</v>
      </c>
      <c r="BQ1088" s="34">
        <v>41</v>
      </c>
      <c r="BR1088" s="34">
        <v>132</v>
      </c>
      <c r="BT1088" s="34" t="s">
        <v>1049</v>
      </c>
      <c r="BU1088" s="34" t="s">
        <v>1049</v>
      </c>
      <c r="BX1088" s="34">
        <v>69</v>
      </c>
      <c r="BY1088" s="34" t="s">
        <v>1049</v>
      </c>
      <c r="CA1088" s="34">
        <v>10</v>
      </c>
      <c r="CC1088" s="34">
        <v>4</v>
      </c>
      <c r="CD1088" s="34" t="s">
        <v>1049</v>
      </c>
      <c r="CF1088" s="34">
        <v>57</v>
      </c>
      <c r="CG1088" s="34">
        <v>320</v>
      </c>
      <c r="CH1088" s="34">
        <v>73</v>
      </c>
      <c r="CI1088" s="34" t="s">
        <v>1049</v>
      </c>
      <c r="CJ1088" s="34" t="s">
        <v>1049</v>
      </c>
      <c r="CL1088" s="34" t="s">
        <v>1049</v>
      </c>
      <c r="CM1088" s="34" t="s">
        <v>1049</v>
      </c>
      <c r="CN1088" s="34" t="s">
        <v>1049</v>
      </c>
      <c r="CO1088" s="34" t="s">
        <v>1049</v>
      </c>
      <c r="CP1088" s="34" t="s">
        <v>1049</v>
      </c>
      <c r="CT1088" s="34" t="s">
        <v>1049</v>
      </c>
      <c r="CU1088" s="34" t="s">
        <v>1049</v>
      </c>
      <c r="CV1088" s="34" t="s">
        <v>1049</v>
      </c>
    </row>
    <row r="1089" spans="1:101" x14ac:dyDescent="0.3">
      <c r="A1089" s="22" t="s">
        <v>1085</v>
      </c>
      <c r="B1089" s="22" t="s">
        <v>1621</v>
      </c>
      <c r="C1089" s="22" t="s">
        <v>2888</v>
      </c>
      <c r="D1089" s="22" t="s">
        <v>2758</v>
      </c>
      <c r="G1089" s="22" t="s">
        <v>914</v>
      </c>
      <c r="H1089" s="22">
        <v>33.642806299999997</v>
      </c>
      <c r="I1089" s="22">
        <v>-105.4571828</v>
      </c>
      <c r="J1089" s="22" t="s">
        <v>873</v>
      </c>
      <c r="K1089" s="22" t="s">
        <v>879</v>
      </c>
      <c r="M1089" s="22" t="s">
        <v>1075</v>
      </c>
      <c r="N1089" s="70" t="s">
        <v>3393</v>
      </c>
      <c r="O1089" s="70" t="s">
        <v>3394</v>
      </c>
      <c r="Q1089" s="22" t="s">
        <v>906</v>
      </c>
      <c r="W1089" s="34">
        <v>73</v>
      </c>
      <c r="X1089" s="34">
        <v>0.22</v>
      </c>
      <c r="Y1089" s="34">
        <v>13.8</v>
      </c>
      <c r="Z1089" s="34">
        <v>1.58</v>
      </c>
      <c r="AA1089" s="34">
        <v>0.06</v>
      </c>
      <c r="AB1089" s="34" t="s">
        <v>1049</v>
      </c>
      <c r="AC1089" s="34">
        <v>0.5</v>
      </c>
      <c r="AD1089" s="34">
        <v>5.8</v>
      </c>
      <c r="AE1089" s="34">
        <v>5.14</v>
      </c>
      <c r="AF1089" s="34">
        <v>0.02</v>
      </c>
      <c r="AG1089" s="34">
        <v>0.59</v>
      </c>
      <c r="AH1089" s="34" t="s">
        <v>1049</v>
      </c>
      <c r="AO1089" s="34">
        <f t="shared" si="81"/>
        <v>100.71</v>
      </c>
      <c r="AY1089" s="34" t="s">
        <v>1049</v>
      </c>
      <c r="BD1089" s="34" t="s">
        <v>1049</v>
      </c>
      <c r="BE1089" s="34" t="s">
        <v>1049</v>
      </c>
      <c r="BF1089" s="34" t="s">
        <v>1049</v>
      </c>
      <c r="BG1089" s="34" t="s">
        <v>1049</v>
      </c>
      <c r="BH1089" s="34">
        <v>24</v>
      </c>
      <c r="BJ1089" s="34" t="s">
        <v>1049</v>
      </c>
      <c r="BN1089" s="34">
        <v>2</v>
      </c>
      <c r="BO1089" s="34">
        <v>70</v>
      </c>
      <c r="BP1089" s="34">
        <v>42</v>
      </c>
      <c r="BQ1089" s="34">
        <v>31</v>
      </c>
      <c r="BR1089" s="34">
        <v>150</v>
      </c>
      <c r="BT1089" s="34" t="s">
        <v>1049</v>
      </c>
      <c r="BU1089" s="34" t="s">
        <v>1049</v>
      </c>
      <c r="BX1089" s="34">
        <v>23</v>
      </c>
      <c r="BY1089" s="34" t="s">
        <v>1049</v>
      </c>
      <c r="CA1089" s="34">
        <v>28</v>
      </c>
      <c r="CC1089" s="34">
        <v>5</v>
      </c>
      <c r="CD1089" s="34" t="s">
        <v>1049</v>
      </c>
      <c r="CF1089" s="34">
        <v>94</v>
      </c>
      <c r="CG1089" s="34">
        <v>347</v>
      </c>
      <c r="CH1089" s="34">
        <v>65</v>
      </c>
      <c r="CI1089" s="34" t="s">
        <v>1049</v>
      </c>
      <c r="CJ1089" s="34" t="s">
        <v>1049</v>
      </c>
      <c r="CL1089" s="34" t="s">
        <v>1049</v>
      </c>
      <c r="CM1089" s="34" t="s">
        <v>1049</v>
      </c>
      <c r="CN1089" s="34" t="s">
        <v>1049</v>
      </c>
      <c r="CO1089" s="34" t="s">
        <v>1049</v>
      </c>
      <c r="CP1089" s="34" t="s">
        <v>1049</v>
      </c>
      <c r="CT1089" s="34" t="s">
        <v>1049</v>
      </c>
      <c r="CU1089" s="34" t="s">
        <v>1049</v>
      </c>
      <c r="CV1089" s="34" t="s">
        <v>1049</v>
      </c>
    </row>
    <row r="1090" spans="1:101" x14ac:dyDescent="0.3">
      <c r="A1090" s="22" t="s">
        <v>1086</v>
      </c>
      <c r="B1090" s="22" t="s">
        <v>1621</v>
      </c>
      <c r="C1090" s="22" t="s">
        <v>2888</v>
      </c>
      <c r="D1090" s="22" t="s">
        <v>2758</v>
      </c>
      <c r="G1090" s="22" t="s">
        <v>914</v>
      </c>
      <c r="H1090" s="22">
        <v>33.592400099999999</v>
      </c>
      <c r="I1090" s="22">
        <v>-105.4431465</v>
      </c>
      <c r="J1090" s="22" t="s">
        <v>873</v>
      </c>
      <c r="K1090" s="22" t="s">
        <v>879</v>
      </c>
      <c r="M1090" s="22" t="s">
        <v>1075</v>
      </c>
      <c r="N1090" s="70" t="s">
        <v>3393</v>
      </c>
      <c r="O1090" s="70" t="s">
        <v>3394</v>
      </c>
      <c r="Q1090" s="22" t="s">
        <v>906</v>
      </c>
      <c r="W1090" s="34">
        <v>73.7</v>
      </c>
      <c r="X1090" s="34">
        <v>0.27</v>
      </c>
      <c r="Y1090" s="34">
        <v>14.3</v>
      </c>
      <c r="Z1090" s="34">
        <v>1.2</v>
      </c>
      <c r="AA1090" s="34">
        <v>0.01</v>
      </c>
      <c r="AB1090" s="34" t="s">
        <v>1049</v>
      </c>
      <c r="AC1090" s="34">
        <v>0.16</v>
      </c>
      <c r="AD1090" s="34">
        <v>4.91</v>
      </c>
      <c r="AE1090" s="34">
        <v>5.25</v>
      </c>
      <c r="AF1090" s="34">
        <v>0.02</v>
      </c>
      <c r="AG1090" s="34">
        <v>0.52</v>
      </c>
      <c r="AH1090" s="34" t="s">
        <v>1049</v>
      </c>
      <c r="AO1090" s="34">
        <f t="shared" si="81"/>
        <v>100.33999999999999</v>
      </c>
      <c r="AY1090" s="34" t="s">
        <v>1049</v>
      </c>
      <c r="BD1090" s="34" t="s">
        <v>1049</v>
      </c>
      <c r="BE1090" s="34" t="s">
        <v>1049</v>
      </c>
      <c r="BF1090" s="34" t="s">
        <v>1049</v>
      </c>
      <c r="BG1090" s="34">
        <v>10</v>
      </c>
      <c r="BH1090" s="34">
        <v>22</v>
      </c>
      <c r="BJ1090" s="34" t="s">
        <v>1049</v>
      </c>
      <c r="BN1090" s="34">
        <v>2</v>
      </c>
      <c r="BO1090" s="34">
        <v>58</v>
      </c>
      <c r="BP1090" s="34">
        <v>41</v>
      </c>
      <c r="BQ1090" s="34">
        <v>20</v>
      </c>
      <c r="BR1090" s="34">
        <v>143</v>
      </c>
      <c r="BT1090" s="34" t="s">
        <v>1049</v>
      </c>
      <c r="BU1090" s="34" t="s">
        <v>1049</v>
      </c>
      <c r="BX1090" s="34">
        <v>44</v>
      </c>
      <c r="BY1090" s="34" t="s">
        <v>1049</v>
      </c>
      <c r="CA1090" s="34">
        <v>20</v>
      </c>
      <c r="CC1090" s="34">
        <v>4</v>
      </c>
      <c r="CD1090" s="34" t="s">
        <v>1049</v>
      </c>
      <c r="CF1090" s="34">
        <v>22</v>
      </c>
      <c r="CG1090" s="34">
        <v>382</v>
      </c>
      <c r="CH1090" s="34">
        <v>49</v>
      </c>
      <c r="CI1090" s="34" t="s">
        <v>1049</v>
      </c>
      <c r="CJ1090" s="34" t="s">
        <v>1049</v>
      </c>
      <c r="CL1090" s="34" t="s">
        <v>1049</v>
      </c>
      <c r="CM1090" s="34" t="s">
        <v>1049</v>
      </c>
      <c r="CN1090" s="34" t="s">
        <v>1049</v>
      </c>
      <c r="CO1090" s="34" t="s">
        <v>1049</v>
      </c>
      <c r="CP1090" s="34" t="s">
        <v>1049</v>
      </c>
      <c r="CT1090" s="34" t="s">
        <v>1049</v>
      </c>
      <c r="CU1090" s="34" t="s">
        <v>1049</v>
      </c>
      <c r="CV1090" s="34" t="s">
        <v>1049</v>
      </c>
    </row>
    <row r="1091" spans="1:101" x14ac:dyDescent="0.3">
      <c r="A1091" s="22" t="s">
        <v>1087</v>
      </c>
      <c r="B1091" s="22" t="s">
        <v>1621</v>
      </c>
      <c r="C1091" s="22" t="s">
        <v>2888</v>
      </c>
      <c r="D1091" s="22" t="s">
        <v>2758</v>
      </c>
      <c r="G1091" s="22" t="s">
        <v>914</v>
      </c>
      <c r="H1091" s="22">
        <v>33.585901700000001</v>
      </c>
      <c r="I1091" s="22">
        <v>-105.4344091</v>
      </c>
      <c r="J1091" s="22" t="s">
        <v>873</v>
      </c>
      <c r="K1091" s="22" t="s">
        <v>879</v>
      </c>
      <c r="M1091" s="22" t="s">
        <v>1075</v>
      </c>
      <c r="N1091" s="70" t="s">
        <v>3393</v>
      </c>
      <c r="O1091" s="70" t="s">
        <v>3394</v>
      </c>
      <c r="Q1091" s="22" t="s">
        <v>906</v>
      </c>
      <c r="W1091" s="34">
        <v>73</v>
      </c>
      <c r="X1091" s="34">
        <v>0.26</v>
      </c>
      <c r="Y1091" s="34">
        <v>13.9</v>
      </c>
      <c r="Z1091" s="34">
        <v>1.01</v>
      </c>
      <c r="AA1091" s="34">
        <v>0.11</v>
      </c>
      <c r="AB1091" s="34">
        <v>0.1</v>
      </c>
      <c r="AC1091" s="34">
        <v>0.22</v>
      </c>
      <c r="AD1091" s="34">
        <v>5.38</v>
      </c>
      <c r="AE1091" s="34">
        <v>4.59</v>
      </c>
      <c r="AF1091" s="34">
        <v>0.01</v>
      </c>
      <c r="AG1091" s="34">
        <v>0.38</v>
      </c>
      <c r="AH1091" s="34" t="s">
        <v>1049</v>
      </c>
      <c r="AO1091" s="34">
        <f t="shared" si="81"/>
        <v>98.960000000000008</v>
      </c>
      <c r="AY1091" s="34" t="s">
        <v>1049</v>
      </c>
      <c r="BD1091" s="34" t="s">
        <v>1049</v>
      </c>
      <c r="BE1091" s="34" t="s">
        <v>1049</v>
      </c>
      <c r="BF1091" s="34" t="s">
        <v>1049</v>
      </c>
      <c r="BG1091" s="34" t="s">
        <v>1049</v>
      </c>
      <c r="BH1091" s="34">
        <v>22</v>
      </c>
      <c r="BJ1091" s="34" t="s">
        <v>1049</v>
      </c>
      <c r="BN1091" s="34">
        <v>2</v>
      </c>
      <c r="BO1091" s="34">
        <v>59</v>
      </c>
      <c r="BP1091" s="34">
        <v>60</v>
      </c>
      <c r="BQ1091" s="34">
        <v>25</v>
      </c>
      <c r="BR1091" s="34">
        <v>130</v>
      </c>
      <c r="BT1091" s="34" t="s">
        <v>1049</v>
      </c>
      <c r="BU1091" s="34" t="s">
        <v>1049</v>
      </c>
      <c r="BX1091" s="34">
        <v>49</v>
      </c>
      <c r="BY1091" s="34" t="s">
        <v>1049</v>
      </c>
      <c r="CA1091" s="34">
        <v>24</v>
      </c>
      <c r="CC1091" s="34">
        <v>5</v>
      </c>
      <c r="CD1091" s="34" t="s">
        <v>1049</v>
      </c>
      <c r="CF1091" s="34">
        <v>80</v>
      </c>
      <c r="CG1091" s="34">
        <v>316</v>
      </c>
      <c r="CH1091" s="34">
        <v>148</v>
      </c>
      <c r="CI1091" s="34" t="s">
        <v>1049</v>
      </c>
      <c r="CJ1091" s="34" t="s">
        <v>1049</v>
      </c>
      <c r="CL1091" s="34" t="s">
        <v>1049</v>
      </c>
      <c r="CM1091" s="34" t="s">
        <v>1049</v>
      </c>
      <c r="CN1091" s="34" t="s">
        <v>1049</v>
      </c>
      <c r="CO1091" s="34" t="s">
        <v>1049</v>
      </c>
      <c r="CP1091" s="34" t="s">
        <v>1049</v>
      </c>
      <c r="CT1091" s="34" t="s">
        <v>1049</v>
      </c>
      <c r="CU1091" s="34" t="s">
        <v>1049</v>
      </c>
      <c r="CV1091" s="34" t="s">
        <v>1049</v>
      </c>
    </row>
    <row r="1092" spans="1:101" x14ac:dyDescent="0.3">
      <c r="A1092" s="22" t="s">
        <v>1088</v>
      </c>
      <c r="B1092" s="22" t="s">
        <v>1621</v>
      </c>
      <c r="C1092" s="22" t="s">
        <v>2888</v>
      </c>
      <c r="D1092" s="22" t="s">
        <v>2758</v>
      </c>
      <c r="G1092" s="22" t="s">
        <v>914</v>
      </c>
      <c r="H1092" s="22">
        <v>33.604077099999998</v>
      </c>
      <c r="I1092" s="22">
        <v>-105.4050968</v>
      </c>
      <c r="J1092" s="22" t="s">
        <v>873</v>
      </c>
      <c r="K1092" s="22" t="s">
        <v>879</v>
      </c>
      <c r="M1092" s="22" t="s">
        <v>1075</v>
      </c>
      <c r="N1092" s="70" t="s">
        <v>3393</v>
      </c>
      <c r="O1092" s="70" t="s">
        <v>3394</v>
      </c>
      <c r="Q1092" s="22" t="s">
        <v>906</v>
      </c>
      <c r="W1092" s="34">
        <v>74</v>
      </c>
      <c r="X1092" s="34">
        <v>0.24</v>
      </c>
      <c r="Y1092" s="34">
        <v>13.8</v>
      </c>
      <c r="Z1092" s="34">
        <v>1.77</v>
      </c>
      <c r="AA1092" s="34">
        <v>0.01</v>
      </c>
      <c r="AB1092" s="34">
        <v>0.02</v>
      </c>
      <c r="AC1092" s="34">
        <v>0.19</v>
      </c>
      <c r="AD1092" s="34">
        <v>5.0599999999999996</v>
      </c>
      <c r="AE1092" s="34">
        <v>5</v>
      </c>
      <c r="AF1092" s="34">
        <v>0.01</v>
      </c>
      <c r="AG1092" s="34">
        <v>0.5</v>
      </c>
      <c r="AH1092" s="34" t="s">
        <v>1049</v>
      </c>
      <c r="AO1092" s="34">
        <f t="shared" si="81"/>
        <v>100.6</v>
      </c>
      <c r="AY1092" s="34" t="s">
        <v>1049</v>
      </c>
      <c r="BD1092" s="34" t="s">
        <v>1049</v>
      </c>
      <c r="BE1092" s="34" t="s">
        <v>1049</v>
      </c>
      <c r="BF1092" s="34" t="s">
        <v>1049</v>
      </c>
      <c r="BG1092" s="34">
        <v>10</v>
      </c>
      <c r="BH1092" s="34">
        <v>23</v>
      </c>
      <c r="BJ1092" s="34" t="s">
        <v>1049</v>
      </c>
      <c r="BN1092" s="34">
        <v>2</v>
      </c>
      <c r="BO1092" s="34">
        <v>64</v>
      </c>
      <c r="BP1092" s="34">
        <v>47</v>
      </c>
      <c r="BQ1092" s="34">
        <v>6</v>
      </c>
      <c r="BR1092" s="34">
        <v>116</v>
      </c>
      <c r="BT1092" s="34" t="s">
        <v>1049</v>
      </c>
      <c r="BU1092" s="34" t="s">
        <v>1049</v>
      </c>
      <c r="BX1092" s="34">
        <v>27</v>
      </c>
      <c r="BY1092" s="34" t="s">
        <v>1049</v>
      </c>
      <c r="CA1092" s="34">
        <v>27</v>
      </c>
      <c r="CC1092" s="34">
        <v>6</v>
      </c>
      <c r="CD1092" s="34" t="s">
        <v>1049</v>
      </c>
      <c r="CF1092" s="34">
        <v>23</v>
      </c>
      <c r="CG1092" s="34">
        <v>352</v>
      </c>
      <c r="CH1092" s="34">
        <v>10</v>
      </c>
      <c r="CI1092" s="34" t="s">
        <v>1049</v>
      </c>
      <c r="CJ1092" s="34" t="s">
        <v>1049</v>
      </c>
      <c r="CL1092" s="34" t="s">
        <v>1049</v>
      </c>
      <c r="CM1092" s="34" t="s">
        <v>1049</v>
      </c>
      <c r="CN1092" s="34" t="s">
        <v>1049</v>
      </c>
      <c r="CO1092" s="34" t="s">
        <v>1049</v>
      </c>
      <c r="CP1092" s="34" t="s">
        <v>1049</v>
      </c>
      <c r="CT1092" s="34" t="s">
        <v>1049</v>
      </c>
      <c r="CU1092" s="34" t="s">
        <v>1049</v>
      </c>
      <c r="CV1092" s="34" t="s">
        <v>1049</v>
      </c>
    </row>
    <row r="1093" spans="1:101" x14ac:dyDescent="0.3">
      <c r="A1093" s="22" t="s">
        <v>1089</v>
      </c>
      <c r="B1093" s="22" t="s">
        <v>1621</v>
      </c>
      <c r="C1093" s="22" t="s">
        <v>2888</v>
      </c>
      <c r="D1093" s="22" t="s">
        <v>2758</v>
      </c>
      <c r="G1093" s="22" t="s">
        <v>914</v>
      </c>
      <c r="H1093" s="22">
        <v>33.605995499999999</v>
      </c>
      <c r="I1093" s="22">
        <v>-105.3597328</v>
      </c>
      <c r="J1093" s="22" t="s">
        <v>873</v>
      </c>
      <c r="K1093" s="22" t="s">
        <v>879</v>
      </c>
      <c r="M1093" s="22" t="s">
        <v>1075</v>
      </c>
      <c r="N1093" s="70" t="s">
        <v>3393</v>
      </c>
      <c r="O1093" s="70" t="s">
        <v>3394</v>
      </c>
      <c r="Q1093" s="22" t="s">
        <v>906</v>
      </c>
      <c r="W1093" s="34">
        <v>72.400000000000006</v>
      </c>
      <c r="X1093" s="34">
        <v>0.28999999999999998</v>
      </c>
      <c r="Y1093" s="34">
        <v>14</v>
      </c>
      <c r="Z1093" s="34">
        <v>1.84</v>
      </c>
      <c r="AA1093" s="34">
        <v>0.03</v>
      </c>
      <c r="AB1093" s="34">
        <v>0.14000000000000001</v>
      </c>
      <c r="AC1093" s="34">
        <v>0.49</v>
      </c>
      <c r="AD1093" s="34">
        <v>5.01</v>
      </c>
      <c r="AE1093" s="34">
        <v>5.37</v>
      </c>
      <c r="AF1093" s="34">
        <v>0.05</v>
      </c>
      <c r="AG1093" s="34">
        <v>0.3</v>
      </c>
      <c r="AH1093" s="34" t="s">
        <v>1049</v>
      </c>
      <c r="AO1093" s="34">
        <f t="shared" si="81"/>
        <v>99.920000000000016</v>
      </c>
      <c r="AY1093" s="34" t="s">
        <v>1049</v>
      </c>
      <c r="BD1093" s="34" t="s">
        <v>1049</v>
      </c>
      <c r="BE1093" s="34" t="s">
        <v>1049</v>
      </c>
      <c r="BF1093" s="34" t="s">
        <v>1049</v>
      </c>
      <c r="BG1093" s="34" t="s">
        <v>1049</v>
      </c>
      <c r="BH1093" s="34">
        <v>22</v>
      </c>
      <c r="BJ1093" s="34" t="s">
        <v>1049</v>
      </c>
      <c r="BN1093" s="34">
        <v>2</v>
      </c>
      <c r="BO1093" s="34">
        <v>54</v>
      </c>
      <c r="BP1093" s="34">
        <v>44</v>
      </c>
      <c r="BQ1093" s="34">
        <v>15</v>
      </c>
      <c r="BR1093" s="34">
        <v>119</v>
      </c>
      <c r="BT1093" s="34" t="s">
        <v>1049</v>
      </c>
      <c r="BU1093" s="34" t="s">
        <v>1049</v>
      </c>
      <c r="BX1093" s="34">
        <v>19</v>
      </c>
      <c r="BY1093" s="34" t="s">
        <v>1049</v>
      </c>
      <c r="CA1093" s="34">
        <v>21</v>
      </c>
      <c r="CC1093" s="34">
        <v>2</v>
      </c>
      <c r="CD1093" s="34" t="s">
        <v>1049</v>
      </c>
      <c r="CF1093" s="34">
        <v>80</v>
      </c>
      <c r="CG1093" s="34">
        <v>364</v>
      </c>
      <c r="CH1093" s="34">
        <v>29</v>
      </c>
      <c r="CI1093" s="34" t="s">
        <v>1049</v>
      </c>
      <c r="CJ1093" s="34" t="s">
        <v>1049</v>
      </c>
      <c r="CL1093" s="34" t="s">
        <v>1049</v>
      </c>
      <c r="CM1093" s="34" t="s">
        <v>1049</v>
      </c>
      <c r="CN1093" s="34" t="s">
        <v>1049</v>
      </c>
      <c r="CO1093" s="34" t="s">
        <v>1049</v>
      </c>
      <c r="CP1093" s="34" t="s">
        <v>1049</v>
      </c>
      <c r="CT1093" s="34" t="s">
        <v>1049</v>
      </c>
      <c r="CU1093" s="34" t="s">
        <v>1049</v>
      </c>
      <c r="CV1093" s="34" t="s">
        <v>1049</v>
      </c>
    </row>
    <row r="1094" spans="1:101" x14ac:dyDescent="0.3">
      <c r="A1094" s="22" t="s">
        <v>1090</v>
      </c>
      <c r="B1094" s="22" t="s">
        <v>1621</v>
      </c>
      <c r="C1094" s="22" t="s">
        <v>2888</v>
      </c>
      <c r="D1094" s="22" t="s">
        <v>2758</v>
      </c>
      <c r="G1094" s="22" t="s">
        <v>914</v>
      </c>
      <c r="H1094" s="22">
        <v>33.601755400000002</v>
      </c>
      <c r="I1094" s="22">
        <v>-105.35236449999999</v>
      </c>
      <c r="J1094" s="22" t="s">
        <v>873</v>
      </c>
      <c r="K1094" s="22" t="s">
        <v>879</v>
      </c>
      <c r="M1094" s="22" t="s">
        <v>1091</v>
      </c>
      <c r="N1094" s="70" t="s">
        <v>3393</v>
      </c>
      <c r="O1094" s="70" t="s">
        <v>3394</v>
      </c>
      <c r="Q1094" s="22" t="s">
        <v>906</v>
      </c>
      <c r="W1094" s="34">
        <v>72.2</v>
      </c>
      <c r="X1094" s="34">
        <v>0.26</v>
      </c>
      <c r="Y1094" s="34">
        <v>13.9</v>
      </c>
      <c r="Z1094" s="34">
        <v>1.96</v>
      </c>
      <c r="AA1094" s="34">
        <v>0.02</v>
      </c>
      <c r="AB1094" s="34">
        <v>0.06</v>
      </c>
      <c r="AC1094" s="34">
        <v>0.25</v>
      </c>
      <c r="AD1094" s="34">
        <v>4.7</v>
      </c>
      <c r="AE1094" s="34">
        <v>5.4</v>
      </c>
      <c r="AF1094" s="34">
        <v>0.01</v>
      </c>
      <c r="AG1094" s="34">
        <v>0.79</v>
      </c>
      <c r="AH1094" s="34" t="s">
        <v>1049</v>
      </c>
      <c r="AO1094" s="34">
        <f t="shared" si="81"/>
        <v>99.550000000000026</v>
      </c>
      <c r="AY1094" s="34" t="s">
        <v>1049</v>
      </c>
      <c r="BD1094" s="34" t="s">
        <v>1049</v>
      </c>
      <c r="BE1094" s="34" t="s">
        <v>1049</v>
      </c>
      <c r="BF1094" s="34" t="s">
        <v>1049</v>
      </c>
      <c r="BG1094" s="34" t="s">
        <v>1049</v>
      </c>
      <c r="BH1094" s="34">
        <v>21</v>
      </c>
      <c r="BJ1094" s="34" t="s">
        <v>1049</v>
      </c>
      <c r="BN1094" s="34" t="s">
        <v>1049</v>
      </c>
      <c r="BO1094" s="34" t="s">
        <v>1049</v>
      </c>
      <c r="BP1094" s="34">
        <v>42</v>
      </c>
      <c r="BQ1094" s="34" t="s">
        <v>1049</v>
      </c>
      <c r="BR1094" s="34" t="s">
        <v>1049</v>
      </c>
      <c r="BT1094" s="34" t="s">
        <v>1049</v>
      </c>
      <c r="BU1094" s="34" t="s">
        <v>1049</v>
      </c>
      <c r="BX1094" s="34" t="s">
        <v>1049</v>
      </c>
      <c r="BY1094" s="34" t="s">
        <v>1049</v>
      </c>
      <c r="CA1094" s="34" t="s">
        <v>1049</v>
      </c>
      <c r="CC1094" s="34" t="s">
        <v>1049</v>
      </c>
      <c r="CD1094" s="34" t="s">
        <v>1049</v>
      </c>
      <c r="CF1094" s="34" t="s">
        <v>1049</v>
      </c>
      <c r="CG1094" s="34" t="s">
        <v>1049</v>
      </c>
      <c r="CH1094" s="34">
        <v>41</v>
      </c>
      <c r="CI1094" s="34" t="s">
        <v>1049</v>
      </c>
      <c r="CJ1094" s="34" t="s">
        <v>1049</v>
      </c>
      <c r="CL1094" s="34" t="s">
        <v>1049</v>
      </c>
      <c r="CM1094" s="34" t="s">
        <v>1049</v>
      </c>
      <c r="CN1094" s="34" t="s">
        <v>1049</v>
      </c>
      <c r="CO1094" s="34" t="s">
        <v>1049</v>
      </c>
      <c r="CP1094" s="34" t="s">
        <v>1049</v>
      </c>
      <c r="CT1094" s="34" t="s">
        <v>1049</v>
      </c>
      <c r="CU1094" s="34" t="s">
        <v>1049</v>
      </c>
      <c r="CV1094" s="34" t="s">
        <v>1049</v>
      </c>
    </row>
    <row r="1095" spans="1:101" x14ac:dyDescent="0.3">
      <c r="A1095" s="22" t="s">
        <v>1092</v>
      </c>
      <c r="B1095" s="22" t="s">
        <v>1621</v>
      </c>
      <c r="C1095" s="22" t="s">
        <v>2888</v>
      </c>
      <c r="D1095" s="22" t="s">
        <v>2758</v>
      </c>
      <c r="G1095" s="22" t="s">
        <v>914</v>
      </c>
      <c r="H1095" s="22">
        <v>33.600402000000003</v>
      </c>
      <c r="I1095" s="22">
        <v>-105.34468</v>
      </c>
      <c r="J1095" s="22" t="s">
        <v>873</v>
      </c>
      <c r="K1095" s="22" t="s">
        <v>879</v>
      </c>
      <c r="M1095" s="22" t="s">
        <v>1091</v>
      </c>
      <c r="N1095" s="70" t="s">
        <v>3393</v>
      </c>
      <c r="O1095" s="70" t="s">
        <v>3394</v>
      </c>
      <c r="Q1095" s="22" t="s">
        <v>906</v>
      </c>
      <c r="W1095" s="34">
        <v>71.8</v>
      </c>
      <c r="X1095" s="34">
        <v>0.27</v>
      </c>
      <c r="Y1095" s="34">
        <v>13.8</v>
      </c>
      <c r="Z1095" s="34">
        <v>1.77</v>
      </c>
      <c r="AA1095" s="34">
        <v>0.05</v>
      </c>
      <c r="AB1095" s="34">
        <v>0.09</v>
      </c>
      <c r="AC1095" s="34">
        <v>0.41</v>
      </c>
      <c r="AD1095" s="34">
        <v>4.92</v>
      </c>
      <c r="AE1095" s="34">
        <v>5.27</v>
      </c>
      <c r="AF1095" s="34">
        <v>0.02</v>
      </c>
      <c r="AG1095" s="34">
        <v>0.42</v>
      </c>
      <c r="AH1095" s="34" t="s">
        <v>1049</v>
      </c>
      <c r="AO1095" s="34">
        <f t="shared" si="81"/>
        <v>98.819999999999979</v>
      </c>
      <c r="AY1095" s="34" t="s">
        <v>1049</v>
      </c>
      <c r="BD1095" s="34" t="s">
        <v>1049</v>
      </c>
      <c r="BE1095" s="34" t="s">
        <v>1049</v>
      </c>
      <c r="BF1095" s="34" t="s">
        <v>1049</v>
      </c>
      <c r="BG1095" s="34" t="s">
        <v>1049</v>
      </c>
      <c r="BH1095" s="34">
        <v>24</v>
      </c>
      <c r="BJ1095" s="34" t="s">
        <v>1049</v>
      </c>
      <c r="BN1095" s="34">
        <v>2</v>
      </c>
      <c r="BO1095" s="34">
        <v>49</v>
      </c>
      <c r="BP1095" s="34">
        <v>44</v>
      </c>
      <c r="BQ1095" s="34">
        <v>20</v>
      </c>
      <c r="BR1095" s="34">
        <v>149</v>
      </c>
      <c r="BT1095" s="34" t="s">
        <v>1049</v>
      </c>
      <c r="BU1095" s="34" t="s">
        <v>1049</v>
      </c>
      <c r="BX1095" s="34">
        <v>24</v>
      </c>
      <c r="BY1095" s="34" t="s">
        <v>1049</v>
      </c>
      <c r="CA1095" s="34">
        <v>22</v>
      </c>
      <c r="CC1095" s="34">
        <v>3</v>
      </c>
      <c r="CD1095" s="34" t="s">
        <v>1049</v>
      </c>
      <c r="CF1095" s="34">
        <v>79</v>
      </c>
      <c r="CG1095" s="34">
        <v>322</v>
      </c>
      <c r="CH1095" s="34">
        <v>43</v>
      </c>
      <c r="CI1095" s="34" t="s">
        <v>1049</v>
      </c>
      <c r="CJ1095" s="34" t="s">
        <v>1049</v>
      </c>
      <c r="CL1095" s="34" t="s">
        <v>1049</v>
      </c>
      <c r="CM1095" s="34" t="s">
        <v>1049</v>
      </c>
      <c r="CN1095" s="34" t="s">
        <v>1049</v>
      </c>
      <c r="CO1095" s="34" t="s">
        <v>1049</v>
      </c>
      <c r="CP1095" s="34" t="s">
        <v>1049</v>
      </c>
      <c r="CT1095" s="34" t="s">
        <v>1049</v>
      </c>
      <c r="CU1095" s="34" t="s">
        <v>1049</v>
      </c>
      <c r="CV1095" s="34" t="s">
        <v>1049</v>
      </c>
    </row>
    <row r="1096" spans="1:101" x14ac:dyDescent="0.3">
      <c r="A1096" s="22" t="s">
        <v>1093</v>
      </c>
      <c r="B1096" s="22" t="s">
        <v>1621</v>
      </c>
      <c r="C1096" s="22" t="s">
        <v>2888</v>
      </c>
      <c r="D1096" s="22" t="s">
        <v>2758</v>
      </c>
      <c r="G1096" s="22" t="s">
        <v>914</v>
      </c>
      <c r="H1096" s="22">
        <v>33.599257999999999</v>
      </c>
      <c r="I1096" s="22">
        <v>-105.336052</v>
      </c>
      <c r="J1096" s="22" t="s">
        <v>873</v>
      </c>
      <c r="K1096" s="22" t="s">
        <v>879</v>
      </c>
      <c r="M1096" s="22" t="s">
        <v>1075</v>
      </c>
      <c r="N1096" s="70" t="s">
        <v>3393</v>
      </c>
      <c r="O1096" s="70" t="s">
        <v>3394</v>
      </c>
      <c r="Q1096" s="22" t="s">
        <v>906</v>
      </c>
      <c r="W1096" s="34">
        <v>73.099999999999994</v>
      </c>
      <c r="X1096" s="34">
        <v>0.26</v>
      </c>
      <c r="Y1096" s="34">
        <v>14</v>
      </c>
      <c r="Z1096" s="34">
        <v>1.8</v>
      </c>
      <c r="AA1096" s="34">
        <v>0.04</v>
      </c>
      <c r="AB1096" s="34">
        <v>0.05</v>
      </c>
      <c r="AC1096" s="34">
        <v>0.41</v>
      </c>
      <c r="AD1096" s="34">
        <v>4.95</v>
      </c>
      <c r="AE1096" s="34">
        <v>5.23</v>
      </c>
      <c r="AF1096" s="34">
        <v>0.01</v>
      </c>
      <c r="AG1096" s="34">
        <v>0.35</v>
      </c>
      <c r="AH1096" s="34" t="s">
        <v>1049</v>
      </c>
      <c r="AO1096" s="34">
        <f t="shared" si="81"/>
        <v>100.2</v>
      </c>
      <c r="AY1096" s="34" t="s">
        <v>1049</v>
      </c>
      <c r="BD1096" s="34" t="s">
        <v>1049</v>
      </c>
      <c r="BE1096" s="34" t="s">
        <v>1049</v>
      </c>
      <c r="BF1096" s="34" t="s">
        <v>1049</v>
      </c>
      <c r="BG1096" s="34">
        <v>8</v>
      </c>
      <c r="BH1096" s="34">
        <v>20</v>
      </c>
      <c r="BJ1096" s="34" t="s">
        <v>1049</v>
      </c>
      <c r="BN1096" s="34">
        <v>2</v>
      </c>
      <c r="BO1096" s="34">
        <v>54</v>
      </c>
      <c r="BP1096" s="34">
        <v>48</v>
      </c>
      <c r="BQ1096" s="34">
        <v>21</v>
      </c>
      <c r="BR1096" s="34">
        <v>165</v>
      </c>
      <c r="BT1096" s="34" t="s">
        <v>1049</v>
      </c>
      <c r="BU1096" s="34" t="s">
        <v>1049</v>
      </c>
      <c r="BX1096" s="34">
        <v>14</v>
      </c>
      <c r="BY1096" s="34" t="s">
        <v>1049</v>
      </c>
      <c r="CA1096" s="34">
        <v>21</v>
      </c>
      <c r="CC1096" s="34">
        <v>2</v>
      </c>
      <c r="CD1096" s="34" t="s">
        <v>1049</v>
      </c>
      <c r="CF1096" s="34">
        <v>75</v>
      </c>
      <c r="CG1096" s="34">
        <v>315</v>
      </c>
      <c r="CH1096" s="34">
        <v>55</v>
      </c>
      <c r="CI1096" s="34" t="s">
        <v>1049</v>
      </c>
      <c r="CJ1096" s="34" t="s">
        <v>1049</v>
      </c>
      <c r="CL1096" s="34" t="s">
        <v>1049</v>
      </c>
      <c r="CM1096" s="34" t="s">
        <v>1049</v>
      </c>
      <c r="CN1096" s="34" t="s">
        <v>1049</v>
      </c>
      <c r="CO1096" s="34" t="s">
        <v>1049</v>
      </c>
      <c r="CP1096" s="34" t="s">
        <v>1049</v>
      </c>
      <c r="CT1096" s="34" t="s">
        <v>1049</v>
      </c>
      <c r="CU1096" s="34" t="s">
        <v>1049</v>
      </c>
      <c r="CV1096" s="34" t="s">
        <v>1049</v>
      </c>
    </row>
    <row r="1097" spans="1:101" x14ac:dyDescent="0.3">
      <c r="A1097" s="22" t="s">
        <v>1094</v>
      </c>
      <c r="B1097" s="22" t="s">
        <v>1621</v>
      </c>
      <c r="C1097" s="22" t="s">
        <v>2888</v>
      </c>
      <c r="D1097" s="22" t="s">
        <v>2758</v>
      </c>
      <c r="G1097" s="22" t="s">
        <v>914</v>
      </c>
      <c r="H1097" s="22">
        <v>33.6004839</v>
      </c>
      <c r="I1097" s="22">
        <v>-105.340081</v>
      </c>
      <c r="J1097" s="22" t="s">
        <v>873</v>
      </c>
      <c r="K1097" s="22" t="s">
        <v>879</v>
      </c>
      <c r="M1097" s="22" t="s">
        <v>1075</v>
      </c>
      <c r="N1097" s="70" t="s">
        <v>3393</v>
      </c>
      <c r="O1097" s="70" t="s">
        <v>3394</v>
      </c>
      <c r="Q1097" s="22" t="s">
        <v>906</v>
      </c>
      <c r="W1097" s="34">
        <v>73.5</v>
      </c>
      <c r="X1097" s="34">
        <v>0.27</v>
      </c>
      <c r="Y1097" s="34">
        <v>13.8</v>
      </c>
      <c r="Z1097" s="34">
        <v>1.71</v>
      </c>
      <c r="AA1097" s="34">
        <v>0.08</v>
      </c>
      <c r="AB1097" s="34">
        <v>0.09</v>
      </c>
      <c r="AC1097" s="34">
        <v>0.4</v>
      </c>
      <c r="AD1097" s="34">
        <v>5.15</v>
      </c>
      <c r="AE1097" s="34">
        <v>5.24</v>
      </c>
      <c r="AF1097" s="34">
        <v>0.01</v>
      </c>
      <c r="AG1097" s="34">
        <v>0.44</v>
      </c>
      <c r="AH1097" s="34" t="s">
        <v>1049</v>
      </c>
      <c r="AO1097" s="34">
        <f t="shared" si="81"/>
        <v>100.69</v>
      </c>
      <c r="AY1097" s="34" t="s">
        <v>1049</v>
      </c>
      <c r="BD1097" s="34" t="s">
        <v>1049</v>
      </c>
      <c r="BE1097" s="34" t="s">
        <v>1049</v>
      </c>
      <c r="BF1097" s="34" t="s">
        <v>1049</v>
      </c>
      <c r="BG1097" s="34" t="s">
        <v>1049</v>
      </c>
      <c r="BH1097" s="34">
        <v>22</v>
      </c>
      <c r="BJ1097" s="34" t="s">
        <v>1049</v>
      </c>
      <c r="BN1097" s="34">
        <v>2</v>
      </c>
      <c r="BO1097" s="34">
        <v>54</v>
      </c>
      <c r="BP1097" s="34">
        <v>44</v>
      </c>
      <c r="BQ1097" s="34">
        <v>24</v>
      </c>
      <c r="BR1097" s="34">
        <v>165</v>
      </c>
      <c r="BT1097" s="34" t="s">
        <v>1049</v>
      </c>
      <c r="BU1097" s="34" t="s">
        <v>1049</v>
      </c>
      <c r="BX1097" s="34">
        <v>7</v>
      </c>
      <c r="BY1097" s="34" t="s">
        <v>1049</v>
      </c>
      <c r="CA1097" s="34">
        <v>24</v>
      </c>
      <c r="CC1097" s="34">
        <v>4</v>
      </c>
      <c r="CD1097" s="34" t="s">
        <v>1049</v>
      </c>
      <c r="CF1097" s="34">
        <v>78</v>
      </c>
      <c r="CG1097" s="34">
        <v>370</v>
      </c>
      <c r="CH1097" s="34">
        <v>80</v>
      </c>
      <c r="CI1097" s="34" t="s">
        <v>1049</v>
      </c>
      <c r="CJ1097" s="34" t="s">
        <v>1049</v>
      </c>
      <c r="CL1097" s="34" t="s">
        <v>1049</v>
      </c>
      <c r="CM1097" s="34" t="s">
        <v>1049</v>
      </c>
      <c r="CN1097" s="34" t="s">
        <v>1049</v>
      </c>
      <c r="CO1097" s="34" t="s">
        <v>1049</v>
      </c>
      <c r="CP1097" s="34" t="s">
        <v>1049</v>
      </c>
      <c r="CT1097" s="34" t="s">
        <v>1049</v>
      </c>
      <c r="CU1097" s="34" t="s">
        <v>1049</v>
      </c>
      <c r="CV1097" s="34" t="s">
        <v>1049</v>
      </c>
    </row>
    <row r="1098" spans="1:101" x14ac:dyDescent="0.3">
      <c r="A1098" s="22" t="s">
        <v>1095</v>
      </c>
      <c r="B1098" s="22" t="s">
        <v>1621</v>
      </c>
      <c r="C1098" s="22" t="s">
        <v>2888</v>
      </c>
      <c r="D1098" s="22" t="s">
        <v>2758</v>
      </c>
      <c r="G1098" s="22" t="s">
        <v>914</v>
      </c>
      <c r="H1098" s="22">
        <v>33.605448000000003</v>
      </c>
      <c r="I1098" s="22">
        <v>-105.3705722</v>
      </c>
      <c r="J1098" s="22" t="s">
        <v>873</v>
      </c>
      <c r="K1098" s="22" t="s">
        <v>879</v>
      </c>
      <c r="M1098" s="22" t="s">
        <v>1075</v>
      </c>
      <c r="N1098" s="70" t="s">
        <v>3393</v>
      </c>
      <c r="O1098" s="70" t="s">
        <v>3394</v>
      </c>
      <c r="Q1098" s="22" t="s">
        <v>906</v>
      </c>
      <c r="W1098" s="34">
        <v>72.599999999999994</v>
      </c>
      <c r="X1098" s="34">
        <v>0.28000000000000003</v>
      </c>
      <c r="Y1098" s="34">
        <v>14.2</v>
      </c>
      <c r="Z1098" s="34">
        <v>1.89</v>
      </c>
      <c r="AA1098" s="34">
        <v>0.05</v>
      </c>
      <c r="AB1098" s="34">
        <v>0.11</v>
      </c>
      <c r="AC1098" s="34">
        <v>0.51</v>
      </c>
      <c r="AD1098" s="34">
        <v>5.0999999999999996</v>
      </c>
      <c r="AE1098" s="34">
        <v>5.39</v>
      </c>
      <c r="AF1098" s="34">
        <v>0.02</v>
      </c>
      <c r="AG1098" s="34">
        <v>0.4</v>
      </c>
      <c r="AH1098" s="34" t="s">
        <v>1049</v>
      </c>
      <c r="AO1098" s="34">
        <f t="shared" si="81"/>
        <v>100.55</v>
      </c>
      <c r="AY1098" s="34" t="s">
        <v>1049</v>
      </c>
      <c r="BD1098" s="34" t="s">
        <v>1049</v>
      </c>
      <c r="BE1098" s="34" t="s">
        <v>1049</v>
      </c>
      <c r="BF1098" s="34" t="s">
        <v>1049</v>
      </c>
      <c r="BG1098" s="34">
        <v>5</v>
      </c>
      <c r="BH1098" s="34">
        <v>21</v>
      </c>
      <c r="BJ1098" s="34" t="s">
        <v>1049</v>
      </c>
      <c r="BN1098" s="34">
        <v>2</v>
      </c>
      <c r="BO1098" s="34">
        <v>52</v>
      </c>
      <c r="BP1098" s="34">
        <v>41</v>
      </c>
      <c r="BQ1098" s="34">
        <v>22</v>
      </c>
      <c r="BR1098" s="34">
        <v>142</v>
      </c>
      <c r="BT1098" s="34" t="s">
        <v>1049</v>
      </c>
      <c r="BU1098" s="34" t="s">
        <v>1049</v>
      </c>
      <c r="BX1098" s="34">
        <v>16</v>
      </c>
      <c r="BY1098" s="34" t="s">
        <v>1049</v>
      </c>
      <c r="CA1098" s="34">
        <v>23</v>
      </c>
      <c r="CC1098" s="34">
        <v>3</v>
      </c>
      <c r="CD1098" s="34" t="s">
        <v>1049</v>
      </c>
      <c r="CF1098" s="34">
        <v>81</v>
      </c>
      <c r="CG1098" s="34">
        <v>316</v>
      </c>
      <c r="CH1098" s="34">
        <v>35</v>
      </c>
      <c r="CI1098" s="34" t="s">
        <v>1049</v>
      </c>
      <c r="CJ1098" s="34" t="s">
        <v>1049</v>
      </c>
      <c r="CL1098" s="34" t="s">
        <v>1049</v>
      </c>
      <c r="CM1098" s="34" t="s">
        <v>1049</v>
      </c>
      <c r="CN1098" s="34" t="s">
        <v>1049</v>
      </c>
      <c r="CO1098" s="34" t="s">
        <v>1049</v>
      </c>
      <c r="CP1098" s="34" t="s">
        <v>1049</v>
      </c>
      <c r="CT1098" s="34" t="s">
        <v>1049</v>
      </c>
      <c r="CU1098" s="34" t="s">
        <v>1049</v>
      </c>
      <c r="CV1098" s="34" t="s">
        <v>1049</v>
      </c>
    </row>
    <row r="1099" spans="1:101" x14ac:dyDescent="0.3">
      <c r="A1099" s="22" t="s">
        <v>1096</v>
      </c>
      <c r="B1099" s="22" t="s">
        <v>1621</v>
      </c>
      <c r="C1099" s="22" t="s">
        <v>2888</v>
      </c>
      <c r="D1099" s="22" t="s">
        <v>2758</v>
      </c>
      <c r="G1099" s="22" t="s">
        <v>914</v>
      </c>
      <c r="H1099" s="22">
        <v>33.601109000000001</v>
      </c>
      <c r="I1099" s="22">
        <v>-105.3762965</v>
      </c>
      <c r="J1099" s="22" t="s">
        <v>873</v>
      </c>
      <c r="K1099" s="22" t="s">
        <v>879</v>
      </c>
      <c r="M1099" s="22" t="s">
        <v>1075</v>
      </c>
      <c r="N1099" s="70" t="s">
        <v>3393</v>
      </c>
      <c r="O1099" s="70" t="s">
        <v>3394</v>
      </c>
      <c r="Q1099" s="22" t="s">
        <v>906</v>
      </c>
      <c r="W1099" s="34">
        <v>72.3</v>
      </c>
      <c r="X1099" s="34">
        <v>0.27</v>
      </c>
      <c r="Y1099" s="34">
        <v>14</v>
      </c>
      <c r="Z1099" s="34">
        <v>1.82</v>
      </c>
      <c r="AA1099" s="34">
        <v>0.04</v>
      </c>
      <c r="AB1099" s="34">
        <v>0.1</v>
      </c>
      <c r="AC1099" s="34">
        <v>0.42</v>
      </c>
      <c r="AD1099" s="34">
        <v>5.07</v>
      </c>
      <c r="AE1099" s="34">
        <v>5.21</v>
      </c>
      <c r="AF1099" s="34">
        <v>0.01</v>
      </c>
      <c r="AG1099" s="34">
        <v>0.68</v>
      </c>
      <c r="AH1099" s="34" t="s">
        <v>1049</v>
      </c>
      <c r="AO1099" s="34">
        <f t="shared" si="81"/>
        <v>99.919999999999987</v>
      </c>
      <c r="AY1099" s="34" t="s">
        <v>1049</v>
      </c>
      <c r="BD1099" s="34" t="s">
        <v>1049</v>
      </c>
      <c r="BE1099" s="34" t="s">
        <v>1049</v>
      </c>
      <c r="BF1099" s="34" t="s">
        <v>1049</v>
      </c>
      <c r="BG1099" s="34">
        <v>14</v>
      </c>
      <c r="BH1099" s="34">
        <v>23</v>
      </c>
      <c r="BJ1099" s="34" t="s">
        <v>1049</v>
      </c>
      <c r="BN1099" s="34">
        <v>2</v>
      </c>
      <c r="BO1099" s="34">
        <v>57</v>
      </c>
      <c r="BP1099" s="34">
        <v>43</v>
      </c>
      <c r="BQ1099" s="34">
        <v>16</v>
      </c>
      <c r="BR1099" s="34">
        <v>158</v>
      </c>
      <c r="BT1099" s="34" t="s">
        <v>1049</v>
      </c>
      <c r="BU1099" s="34" t="s">
        <v>1049</v>
      </c>
      <c r="BX1099" s="34">
        <v>5</v>
      </c>
      <c r="BY1099" s="34" t="s">
        <v>1049</v>
      </c>
      <c r="CA1099" s="34">
        <v>23</v>
      </c>
      <c r="CC1099" s="34">
        <v>3</v>
      </c>
      <c r="CD1099" s="34" t="s">
        <v>1049</v>
      </c>
      <c r="CF1099" s="34">
        <v>75</v>
      </c>
      <c r="CG1099" s="34">
        <v>368</v>
      </c>
      <c r="CH1099" s="34">
        <v>26</v>
      </c>
      <c r="CI1099" s="34" t="s">
        <v>1049</v>
      </c>
      <c r="CJ1099" s="34" t="s">
        <v>1049</v>
      </c>
      <c r="CL1099" s="34" t="s">
        <v>1049</v>
      </c>
      <c r="CM1099" s="34" t="s">
        <v>1049</v>
      </c>
      <c r="CN1099" s="34" t="s">
        <v>1049</v>
      </c>
      <c r="CO1099" s="34" t="s">
        <v>1049</v>
      </c>
      <c r="CP1099" s="34" t="s">
        <v>1049</v>
      </c>
      <c r="CT1099" s="34" t="s">
        <v>1049</v>
      </c>
      <c r="CU1099" s="34" t="s">
        <v>1049</v>
      </c>
      <c r="CV1099" s="34" t="s">
        <v>1049</v>
      </c>
    </row>
    <row r="1100" spans="1:101" x14ac:dyDescent="0.3">
      <c r="A1100" s="22" t="s">
        <v>1097</v>
      </c>
      <c r="B1100" s="22" t="s">
        <v>1621</v>
      </c>
      <c r="C1100" s="22" t="s">
        <v>2888</v>
      </c>
      <c r="D1100" s="22" t="s">
        <v>2758</v>
      </c>
      <c r="G1100" s="22" t="s">
        <v>914</v>
      </c>
      <c r="H1100" s="22">
        <v>33.605935000000002</v>
      </c>
      <c r="I1100" s="22">
        <v>-105.38288799999999</v>
      </c>
      <c r="J1100" s="22" t="s">
        <v>873</v>
      </c>
      <c r="K1100" s="22" t="s">
        <v>879</v>
      </c>
      <c r="M1100" s="22" t="s">
        <v>1075</v>
      </c>
      <c r="N1100" s="70" t="s">
        <v>3393</v>
      </c>
      <c r="O1100" s="70" t="s">
        <v>3394</v>
      </c>
      <c r="Q1100" s="22" t="s">
        <v>906</v>
      </c>
      <c r="W1100" s="34">
        <v>71.3</v>
      </c>
      <c r="X1100" s="34">
        <v>0.26</v>
      </c>
      <c r="Y1100" s="34">
        <v>13.6</v>
      </c>
      <c r="Z1100" s="34">
        <v>1.88</v>
      </c>
      <c r="AA1100" s="34">
        <v>0.04</v>
      </c>
      <c r="AB1100" s="34">
        <v>0.16</v>
      </c>
      <c r="AC1100" s="34">
        <v>0.53</v>
      </c>
      <c r="AD1100" s="34">
        <v>4.88</v>
      </c>
      <c r="AE1100" s="34">
        <v>5.31</v>
      </c>
      <c r="AF1100" s="34">
        <v>0.02</v>
      </c>
      <c r="AG1100" s="34">
        <v>0.39</v>
      </c>
      <c r="AH1100" s="34" t="s">
        <v>1049</v>
      </c>
      <c r="AO1100" s="34">
        <f t="shared" si="81"/>
        <v>98.36999999999999</v>
      </c>
      <c r="AY1100" s="34" t="s">
        <v>1049</v>
      </c>
      <c r="BD1100" s="34" t="s">
        <v>1049</v>
      </c>
      <c r="BE1100" s="34" t="s">
        <v>1049</v>
      </c>
      <c r="BF1100" s="34" t="s">
        <v>1049</v>
      </c>
      <c r="BG1100" s="34" t="s">
        <v>1049</v>
      </c>
      <c r="BH1100" s="34">
        <v>23</v>
      </c>
      <c r="BJ1100" s="34" t="s">
        <v>1049</v>
      </c>
      <c r="BN1100" s="34">
        <v>2</v>
      </c>
      <c r="BO1100" s="34">
        <v>50</v>
      </c>
      <c r="BP1100" s="34">
        <v>44</v>
      </c>
      <c r="BQ1100" s="34">
        <v>15</v>
      </c>
      <c r="BR1100" s="34">
        <v>138</v>
      </c>
      <c r="BT1100" s="34" t="s">
        <v>1049</v>
      </c>
      <c r="BU1100" s="34" t="s">
        <v>1049</v>
      </c>
      <c r="BX1100" s="34">
        <v>9</v>
      </c>
      <c r="BY1100" s="34" t="s">
        <v>1049</v>
      </c>
      <c r="CA1100" s="34">
        <v>24</v>
      </c>
      <c r="CC1100" s="34">
        <v>3</v>
      </c>
      <c r="CD1100" s="34" t="s">
        <v>1049</v>
      </c>
      <c r="CF1100" s="34">
        <v>82</v>
      </c>
      <c r="CG1100" s="34">
        <v>301</v>
      </c>
      <c r="CH1100" s="34">
        <v>28</v>
      </c>
      <c r="CI1100" s="34" t="s">
        <v>1049</v>
      </c>
      <c r="CJ1100" s="34" t="s">
        <v>1049</v>
      </c>
      <c r="CL1100" s="34" t="s">
        <v>1049</v>
      </c>
      <c r="CM1100" s="34" t="s">
        <v>1049</v>
      </c>
      <c r="CN1100" s="34" t="s">
        <v>1049</v>
      </c>
      <c r="CO1100" s="34" t="s">
        <v>1049</v>
      </c>
      <c r="CP1100" s="34" t="s">
        <v>1049</v>
      </c>
      <c r="CT1100" s="34" t="s">
        <v>1049</v>
      </c>
      <c r="CU1100" s="34" t="s">
        <v>1049</v>
      </c>
      <c r="CV1100" s="34" t="s">
        <v>1049</v>
      </c>
    </row>
    <row r="1101" spans="1:101" x14ac:dyDescent="0.3">
      <c r="A1101" s="22" t="s">
        <v>1098</v>
      </c>
      <c r="B1101" s="22" t="s">
        <v>1621</v>
      </c>
      <c r="C1101" s="22" t="s">
        <v>2888</v>
      </c>
      <c r="D1101" s="22" t="s">
        <v>2758</v>
      </c>
      <c r="G1101" s="22" t="s">
        <v>914</v>
      </c>
      <c r="H1101" s="22">
        <v>33.608485700000003</v>
      </c>
      <c r="I1101" s="22">
        <v>-105.39135949999999</v>
      </c>
      <c r="J1101" s="22" t="s">
        <v>873</v>
      </c>
      <c r="K1101" s="22" t="s">
        <v>879</v>
      </c>
      <c r="M1101" s="22" t="s">
        <v>1075</v>
      </c>
      <c r="N1101" s="70" t="s">
        <v>3393</v>
      </c>
      <c r="O1101" s="70" t="s">
        <v>3394</v>
      </c>
      <c r="Q1101" s="22" t="s">
        <v>906</v>
      </c>
      <c r="W1101" s="34">
        <v>74.7</v>
      </c>
      <c r="X1101" s="34">
        <v>0.25</v>
      </c>
      <c r="Y1101" s="34">
        <v>13.7</v>
      </c>
      <c r="Z1101" s="34">
        <v>1.1000000000000001</v>
      </c>
      <c r="AA1101" s="34">
        <v>0.03</v>
      </c>
      <c r="AB1101" s="34">
        <v>0.3</v>
      </c>
      <c r="AC1101" s="34">
        <v>0.22</v>
      </c>
      <c r="AD1101" s="34">
        <v>3.98</v>
      </c>
      <c r="AE1101" s="34">
        <v>6.85</v>
      </c>
      <c r="AF1101" s="34">
        <v>0.03</v>
      </c>
      <c r="AG1101" s="34">
        <v>0.75</v>
      </c>
      <c r="AH1101" s="34" t="s">
        <v>1049</v>
      </c>
      <c r="AO1101" s="34">
        <f t="shared" si="81"/>
        <v>101.91</v>
      </c>
      <c r="AY1101" s="34" t="s">
        <v>1049</v>
      </c>
      <c r="BD1101" s="34" t="s">
        <v>1049</v>
      </c>
      <c r="BE1101" s="34" t="s">
        <v>1049</v>
      </c>
      <c r="BF1101" s="34" t="s">
        <v>1049</v>
      </c>
      <c r="BG1101" s="34">
        <v>2</v>
      </c>
      <c r="BH1101" s="34">
        <v>23</v>
      </c>
      <c r="BJ1101" s="34" t="s">
        <v>1049</v>
      </c>
      <c r="BN1101" s="34">
        <v>2</v>
      </c>
      <c r="BO1101" s="34">
        <v>52</v>
      </c>
      <c r="BP1101" s="34">
        <v>45</v>
      </c>
      <c r="BQ1101" s="34">
        <v>8</v>
      </c>
      <c r="BR1101" s="34">
        <v>167</v>
      </c>
      <c r="BT1101" s="34" t="s">
        <v>1049</v>
      </c>
      <c r="BU1101" s="34" t="s">
        <v>1049</v>
      </c>
      <c r="BX1101" s="34">
        <v>10</v>
      </c>
      <c r="BY1101" s="34" t="s">
        <v>1049</v>
      </c>
      <c r="CA1101" s="34">
        <v>23</v>
      </c>
      <c r="CC1101" s="34">
        <v>1</v>
      </c>
      <c r="CD1101" s="34" t="s">
        <v>1049</v>
      </c>
      <c r="CF1101" s="34">
        <v>85</v>
      </c>
      <c r="CG1101" s="34">
        <v>335</v>
      </c>
      <c r="CH1101" s="34">
        <v>18</v>
      </c>
      <c r="CI1101" s="34" t="s">
        <v>1049</v>
      </c>
      <c r="CJ1101" s="34" t="s">
        <v>1049</v>
      </c>
      <c r="CL1101" s="34" t="s">
        <v>1049</v>
      </c>
      <c r="CM1101" s="34" t="s">
        <v>1049</v>
      </c>
      <c r="CN1101" s="34" t="s">
        <v>1049</v>
      </c>
      <c r="CO1101" s="34" t="s">
        <v>1049</v>
      </c>
      <c r="CP1101" s="34" t="s">
        <v>1049</v>
      </c>
      <c r="CT1101" s="34" t="s">
        <v>1049</v>
      </c>
      <c r="CU1101" s="34" t="s">
        <v>1049</v>
      </c>
      <c r="CV1101" s="34" t="s">
        <v>1049</v>
      </c>
    </row>
    <row r="1102" spans="1:101" x14ac:dyDescent="0.3">
      <c r="A1102" s="22" t="s">
        <v>1099</v>
      </c>
      <c r="B1102" s="22" t="s">
        <v>1621</v>
      </c>
      <c r="C1102" s="22" t="s">
        <v>2888</v>
      </c>
      <c r="D1102" s="22" t="s">
        <v>2758</v>
      </c>
      <c r="G1102" s="22" t="s">
        <v>914</v>
      </c>
      <c r="H1102" s="22">
        <v>33.593440000000001</v>
      </c>
      <c r="I1102" s="22">
        <v>-105.450091</v>
      </c>
      <c r="J1102" s="22" t="s">
        <v>873</v>
      </c>
      <c r="K1102" s="22" t="s">
        <v>879</v>
      </c>
      <c r="M1102" s="22" t="s">
        <v>1100</v>
      </c>
      <c r="N1102" s="70" t="s">
        <v>3393</v>
      </c>
      <c r="O1102" s="70" t="s">
        <v>3394</v>
      </c>
      <c r="Q1102" s="22" t="s">
        <v>906</v>
      </c>
      <c r="W1102" s="34">
        <v>74.400000000000006</v>
      </c>
      <c r="X1102" s="34">
        <v>0.24</v>
      </c>
      <c r="Y1102" s="34">
        <v>13.8</v>
      </c>
      <c r="Z1102" s="34">
        <v>1.37</v>
      </c>
      <c r="AA1102" s="34">
        <v>0.05</v>
      </c>
      <c r="AB1102" s="34">
        <v>0.1</v>
      </c>
      <c r="AC1102" s="34">
        <v>0.19</v>
      </c>
      <c r="AD1102" s="34">
        <v>5.57</v>
      </c>
      <c r="AE1102" s="34">
        <v>4.21</v>
      </c>
      <c r="AF1102" s="34">
        <v>0.01</v>
      </c>
      <c r="AG1102" s="34">
        <v>0.28000000000000003</v>
      </c>
      <c r="AH1102" s="34" t="s">
        <v>1049</v>
      </c>
      <c r="AO1102" s="34">
        <f t="shared" si="81"/>
        <v>100.22</v>
      </c>
      <c r="AY1102" s="34" t="s">
        <v>1049</v>
      </c>
      <c r="BD1102" s="34" t="s">
        <v>1049</v>
      </c>
      <c r="BE1102" s="34" t="s">
        <v>1049</v>
      </c>
      <c r="BF1102" s="34" t="s">
        <v>1049</v>
      </c>
      <c r="BG1102" s="34">
        <v>2</v>
      </c>
      <c r="BH1102" s="34">
        <v>24</v>
      </c>
      <c r="BJ1102" s="34" t="s">
        <v>1049</v>
      </c>
      <c r="BN1102" s="34">
        <v>2</v>
      </c>
      <c r="BO1102" s="34">
        <v>59</v>
      </c>
      <c r="BP1102" s="34">
        <v>106</v>
      </c>
      <c r="BQ1102" s="34">
        <v>19</v>
      </c>
      <c r="BR1102" s="34">
        <v>110</v>
      </c>
      <c r="BT1102" s="34" t="s">
        <v>1049</v>
      </c>
      <c r="BU1102" s="34" t="s">
        <v>1049</v>
      </c>
      <c r="BX1102" s="34">
        <v>51</v>
      </c>
      <c r="BY1102" s="34" t="s">
        <v>1049</v>
      </c>
      <c r="CA1102" s="34">
        <v>28</v>
      </c>
      <c r="CC1102" s="34">
        <v>4</v>
      </c>
      <c r="CD1102" s="34" t="s">
        <v>1049</v>
      </c>
      <c r="CF1102" s="34">
        <v>28</v>
      </c>
      <c r="CG1102" s="34">
        <v>286</v>
      </c>
      <c r="CH1102" s="34">
        <v>90</v>
      </c>
      <c r="CI1102" s="34" t="s">
        <v>1049</v>
      </c>
      <c r="CJ1102" s="34" t="s">
        <v>1049</v>
      </c>
      <c r="CL1102" s="34" t="s">
        <v>1049</v>
      </c>
      <c r="CM1102" s="34" t="s">
        <v>1049</v>
      </c>
      <c r="CN1102" s="34" t="s">
        <v>1049</v>
      </c>
      <c r="CO1102" s="34" t="s">
        <v>1049</v>
      </c>
      <c r="CP1102" s="34" t="s">
        <v>1049</v>
      </c>
      <c r="CT1102" s="34" t="s">
        <v>1049</v>
      </c>
      <c r="CU1102" s="34" t="s">
        <v>1049</v>
      </c>
      <c r="CV1102" s="34" t="s">
        <v>1049</v>
      </c>
    </row>
    <row r="1103" spans="1:101" x14ac:dyDescent="0.3">
      <c r="A1103" s="22" t="s">
        <v>1101</v>
      </c>
      <c r="B1103" s="22" t="s">
        <v>1621</v>
      </c>
      <c r="C1103" s="22" t="s">
        <v>2888</v>
      </c>
      <c r="D1103" s="22" t="s">
        <v>2758</v>
      </c>
      <c r="G1103" s="22" t="s">
        <v>914</v>
      </c>
      <c r="H1103" s="22">
        <v>33.595401799999998</v>
      </c>
      <c r="I1103" s="22">
        <v>-105.4493622</v>
      </c>
      <c r="J1103" s="22" t="s">
        <v>873</v>
      </c>
      <c r="K1103" s="22" t="s">
        <v>879</v>
      </c>
      <c r="M1103" s="22" t="s">
        <v>1100</v>
      </c>
      <c r="N1103" s="70" t="s">
        <v>3393</v>
      </c>
      <c r="O1103" s="70" t="s">
        <v>3394</v>
      </c>
      <c r="Q1103" s="22" t="s">
        <v>906</v>
      </c>
      <c r="W1103" s="34">
        <v>75</v>
      </c>
      <c r="X1103" s="34">
        <v>0.27</v>
      </c>
      <c r="Y1103" s="34">
        <v>14.1</v>
      </c>
      <c r="Z1103" s="34">
        <v>1.2</v>
      </c>
      <c r="AA1103" s="34">
        <v>0.13</v>
      </c>
      <c r="AB1103" s="34">
        <v>0.77</v>
      </c>
      <c r="AC1103" s="34">
        <v>0.47</v>
      </c>
      <c r="AD1103" s="34">
        <v>5.32</v>
      </c>
      <c r="AE1103" s="34">
        <v>4.75</v>
      </c>
      <c r="AF1103" s="34">
        <v>0.01</v>
      </c>
      <c r="AG1103" s="34">
        <v>0.39</v>
      </c>
      <c r="AH1103" s="34" t="s">
        <v>1049</v>
      </c>
      <c r="AO1103" s="34">
        <f t="shared" si="81"/>
        <v>102.41</v>
      </c>
      <c r="AY1103" s="34" t="s">
        <v>1049</v>
      </c>
      <c r="BD1103" s="34" t="s">
        <v>1049</v>
      </c>
      <c r="BE1103" s="34" t="s">
        <v>1049</v>
      </c>
      <c r="BF1103" s="34" t="s">
        <v>1049</v>
      </c>
      <c r="BG1103" s="34" t="s">
        <v>1049</v>
      </c>
      <c r="BH1103" s="34">
        <v>23</v>
      </c>
      <c r="BJ1103" s="34" t="s">
        <v>1049</v>
      </c>
      <c r="BN1103" s="34">
        <v>2</v>
      </c>
      <c r="BO1103" s="34">
        <v>52</v>
      </c>
      <c r="BP1103" s="34">
        <v>55</v>
      </c>
      <c r="BQ1103" s="34">
        <v>23</v>
      </c>
      <c r="BR1103" s="34">
        <v>138</v>
      </c>
      <c r="BT1103" s="34" t="s">
        <v>1049</v>
      </c>
      <c r="BU1103" s="34" t="s">
        <v>1049</v>
      </c>
      <c r="BX1103" s="34">
        <v>42</v>
      </c>
      <c r="BY1103" s="34" t="s">
        <v>1049</v>
      </c>
      <c r="CA1103" s="34">
        <v>23</v>
      </c>
      <c r="CC1103" s="34">
        <v>4</v>
      </c>
      <c r="CD1103" s="34" t="s">
        <v>1049</v>
      </c>
      <c r="CF1103" s="34">
        <v>87</v>
      </c>
      <c r="CG1103" s="34">
        <v>309</v>
      </c>
      <c r="CH1103" s="34">
        <v>24</v>
      </c>
      <c r="CI1103" s="34" t="s">
        <v>1049</v>
      </c>
      <c r="CJ1103" s="34" t="s">
        <v>1049</v>
      </c>
      <c r="CL1103" s="34" t="s">
        <v>1049</v>
      </c>
      <c r="CM1103" s="34" t="s">
        <v>1049</v>
      </c>
      <c r="CN1103" s="34" t="s">
        <v>1049</v>
      </c>
      <c r="CO1103" s="34" t="s">
        <v>1049</v>
      </c>
      <c r="CP1103" s="34" t="s">
        <v>1049</v>
      </c>
      <c r="CT1103" s="34" t="s">
        <v>1049</v>
      </c>
      <c r="CU1103" s="34" t="s">
        <v>1049</v>
      </c>
      <c r="CV1103" s="34" t="s">
        <v>1049</v>
      </c>
    </row>
    <row r="1104" spans="1:101" x14ac:dyDescent="0.3">
      <c r="A1104" s="22" t="s">
        <v>1102</v>
      </c>
      <c r="B1104" s="22" t="s">
        <v>1621</v>
      </c>
      <c r="C1104" s="22" t="s">
        <v>2888</v>
      </c>
      <c r="D1104" s="22" t="s">
        <v>2758</v>
      </c>
      <c r="G1104" s="22" t="s">
        <v>914</v>
      </c>
      <c r="H1104" s="22">
        <v>33.553609999999999</v>
      </c>
      <c r="I1104" s="22">
        <v>-105.25055999999999</v>
      </c>
      <c r="J1104" s="22" t="s">
        <v>873</v>
      </c>
      <c r="K1104" s="22" t="s">
        <v>879</v>
      </c>
      <c r="M1104" s="22" t="s">
        <v>1103</v>
      </c>
      <c r="N1104" s="70" t="s">
        <v>3393</v>
      </c>
      <c r="O1104" s="70" t="s">
        <v>3394</v>
      </c>
      <c r="Q1104" s="22" t="s">
        <v>906</v>
      </c>
      <c r="W1104" s="34">
        <v>69.7</v>
      </c>
      <c r="X1104" s="34">
        <v>0.38</v>
      </c>
      <c r="Y1104" s="34">
        <v>14.7</v>
      </c>
      <c r="Z1104" s="34">
        <v>2.34</v>
      </c>
      <c r="AA1104" s="34">
        <v>0.01</v>
      </c>
      <c r="AB1104" s="34">
        <v>0.41</v>
      </c>
      <c r="AC1104" s="34">
        <v>0.64</v>
      </c>
      <c r="AD1104" s="34">
        <v>3.99</v>
      </c>
      <c r="AE1104" s="34">
        <v>5.63</v>
      </c>
      <c r="AF1104" s="34">
        <v>0.06</v>
      </c>
      <c r="AG1104" s="34">
        <v>1.29</v>
      </c>
      <c r="AH1104" s="34">
        <v>0.04</v>
      </c>
      <c r="AO1104" s="34">
        <f t="shared" si="81"/>
        <v>99.190000000000012</v>
      </c>
      <c r="AY1104" s="34">
        <v>827</v>
      </c>
      <c r="BD1104" s="34">
        <v>1.1499999999999999</v>
      </c>
      <c r="BE1104" s="34" t="s">
        <v>1049</v>
      </c>
      <c r="BF1104" s="34" t="s">
        <v>1049</v>
      </c>
      <c r="BG1104" s="34" t="s">
        <v>1049</v>
      </c>
      <c r="BH1104" s="34">
        <v>18</v>
      </c>
      <c r="BJ1104" s="34" t="s">
        <v>1049</v>
      </c>
      <c r="BN1104" s="34" t="s">
        <v>1049</v>
      </c>
      <c r="BO1104" s="34">
        <v>38</v>
      </c>
      <c r="BP1104" s="34">
        <v>2</v>
      </c>
      <c r="BQ1104" s="34">
        <v>23</v>
      </c>
      <c r="BR1104" s="34">
        <v>88</v>
      </c>
      <c r="BT1104" s="34" t="s">
        <v>1049</v>
      </c>
      <c r="BU1104" s="34">
        <v>7</v>
      </c>
      <c r="BX1104" s="34">
        <v>130</v>
      </c>
      <c r="BY1104" s="34">
        <v>2.75</v>
      </c>
      <c r="CA1104" s="34">
        <v>20.399999999999999</v>
      </c>
      <c r="CC1104" s="34">
        <v>4.99</v>
      </c>
      <c r="CD1104" s="34">
        <v>6</v>
      </c>
      <c r="CF1104" s="34">
        <v>46</v>
      </c>
      <c r="CG1104" s="34">
        <v>425</v>
      </c>
      <c r="CH1104" s="34">
        <v>55</v>
      </c>
      <c r="CI1104" s="34">
        <v>54.2</v>
      </c>
      <c r="CJ1104" s="34">
        <v>105</v>
      </c>
      <c r="CL1104" s="34">
        <v>55.6</v>
      </c>
      <c r="CM1104" s="34">
        <v>12.6</v>
      </c>
      <c r="CN1104" s="34">
        <v>2.2599999999999998</v>
      </c>
      <c r="CO1104" s="34">
        <v>11.4</v>
      </c>
      <c r="CP1104" s="34">
        <v>1.54</v>
      </c>
      <c r="CT1104" s="34">
        <v>0.86</v>
      </c>
      <c r="CU1104" s="34">
        <v>5.35</v>
      </c>
      <c r="CV1104" s="34">
        <v>0.79</v>
      </c>
      <c r="CW1104" s="34">
        <f t="shared" ref="CW1104:CW1111" si="82">SUM(CI1104:CV1104)</f>
        <v>249.59999999999997</v>
      </c>
    </row>
    <row r="1105" spans="1:101" x14ac:dyDescent="0.3">
      <c r="A1105" s="22" t="s">
        <v>1104</v>
      </c>
      <c r="B1105" s="22" t="s">
        <v>1621</v>
      </c>
      <c r="C1105" s="22" t="s">
        <v>2888</v>
      </c>
      <c r="D1105" s="22" t="s">
        <v>2758</v>
      </c>
      <c r="G1105" s="22" t="s">
        <v>914</v>
      </c>
      <c r="H1105" s="22">
        <v>33.567500000000003</v>
      </c>
      <c r="I1105" s="22">
        <v>-105.25167</v>
      </c>
      <c r="J1105" s="22" t="s">
        <v>873</v>
      </c>
      <c r="K1105" s="22" t="s">
        <v>879</v>
      </c>
      <c r="M1105" s="22" t="s">
        <v>1103</v>
      </c>
      <c r="N1105" s="70" t="s">
        <v>3393</v>
      </c>
      <c r="O1105" s="70" t="s">
        <v>3394</v>
      </c>
      <c r="Q1105" s="22" t="s">
        <v>906</v>
      </c>
      <c r="W1105" s="34">
        <v>69.7</v>
      </c>
      <c r="X1105" s="34">
        <v>0.4</v>
      </c>
      <c r="Y1105" s="34">
        <v>14.6</v>
      </c>
      <c r="Z1105" s="34">
        <v>2.2799999999999998</v>
      </c>
      <c r="AA1105" s="34">
        <v>0.04</v>
      </c>
      <c r="AB1105" s="34">
        <v>0.38</v>
      </c>
      <c r="AC1105" s="34">
        <v>0.92</v>
      </c>
      <c r="AD1105" s="34">
        <v>3.79</v>
      </c>
      <c r="AE1105" s="34">
        <v>6.06</v>
      </c>
      <c r="AF1105" s="34">
        <v>7.0000000000000007E-2</v>
      </c>
      <c r="AG1105" s="34">
        <v>0.75</v>
      </c>
      <c r="AH1105" s="34">
        <v>0.05</v>
      </c>
      <c r="AO1105" s="34">
        <f t="shared" si="81"/>
        <v>99.04</v>
      </c>
      <c r="AY1105" s="34">
        <v>737</v>
      </c>
      <c r="BD1105" s="34">
        <v>0.86</v>
      </c>
      <c r="BE1105" s="34" t="s">
        <v>1049</v>
      </c>
      <c r="BF1105" s="34" t="s">
        <v>1049</v>
      </c>
      <c r="BG1105" s="34" t="s">
        <v>1049</v>
      </c>
      <c r="BH1105" s="34">
        <v>18</v>
      </c>
      <c r="BJ1105" s="34" t="s">
        <v>1049</v>
      </c>
      <c r="BN1105" s="34" t="s">
        <v>1049</v>
      </c>
      <c r="BO1105" s="34">
        <v>38</v>
      </c>
      <c r="BP1105" s="34">
        <v>2</v>
      </c>
      <c r="BQ1105" s="34">
        <v>38</v>
      </c>
      <c r="BR1105" s="34">
        <v>138</v>
      </c>
      <c r="BT1105" s="34" t="s">
        <v>1049</v>
      </c>
      <c r="BU1105" s="34">
        <v>7</v>
      </c>
      <c r="BX1105" s="34">
        <v>145</v>
      </c>
      <c r="BY1105" s="34">
        <v>2.54</v>
      </c>
      <c r="CA1105" s="34">
        <v>19</v>
      </c>
      <c r="CC1105" s="34">
        <v>3.56</v>
      </c>
      <c r="CD1105" s="34">
        <v>6</v>
      </c>
      <c r="CF1105" s="34">
        <v>68</v>
      </c>
      <c r="CG1105" s="34">
        <v>465</v>
      </c>
      <c r="CH1105" s="34">
        <v>56</v>
      </c>
      <c r="CI1105" s="34">
        <v>124</v>
      </c>
      <c r="CJ1105" s="34">
        <v>262</v>
      </c>
      <c r="CL1105" s="34">
        <v>102</v>
      </c>
      <c r="CM1105" s="34">
        <v>18.3</v>
      </c>
      <c r="CN1105" s="34">
        <v>2.61</v>
      </c>
      <c r="CO1105" s="34">
        <v>15.7</v>
      </c>
      <c r="CP1105" s="34">
        <v>2.08</v>
      </c>
      <c r="CT1105" s="34">
        <v>1.02</v>
      </c>
      <c r="CU1105" s="34">
        <v>6.14</v>
      </c>
      <c r="CV1105" s="34">
        <v>0.89</v>
      </c>
      <c r="CW1105" s="34">
        <f t="shared" si="82"/>
        <v>534.74</v>
      </c>
    </row>
    <row r="1106" spans="1:101" x14ac:dyDescent="0.3">
      <c r="A1106" s="22" t="s">
        <v>1105</v>
      </c>
      <c r="B1106" s="22" t="s">
        <v>1621</v>
      </c>
      <c r="C1106" s="22" t="s">
        <v>2888</v>
      </c>
      <c r="D1106" s="22" t="s">
        <v>2758</v>
      </c>
      <c r="G1106" s="22" t="s">
        <v>914</v>
      </c>
      <c r="H1106" s="22">
        <v>33.568060000000003</v>
      </c>
      <c r="I1106" s="22">
        <v>-105.25278</v>
      </c>
      <c r="J1106" s="22" t="s">
        <v>873</v>
      </c>
      <c r="K1106" s="22" t="s">
        <v>879</v>
      </c>
      <c r="M1106" s="22" t="s">
        <v>1103</v>
      </c>
      <c r="N1106" s="70" t="s">
        <v>3393</v>
      </c>
      <c r="O1106" s="70" t="s">
        <v>3394</v>
      </c>
      <c r="Q1106" s="22" t="s">
        <v>906</v>
      </c>
      <c r="W1106" s="34">
        <v>69.7</v>
      </c>
      <c r="X1106" s="34">
        <v>0.42</v>
      </c>
      <c r="Y1106" s="34">
        <v>15.1</v>
      </c>
      <c r="Z1106" s="34">
        <v>2.04</v>
      </c>
      <c r="AA1106" s="34">
        <v>0.01</v>
      </c>
      <c r="AB1106" s="34">
        <v>0.34</v>
      </c>
      <c r="AC1106" s="34">
        <v>0.98</v>
      </c>
      <c r="AD1106" s="34">
        <v>3.95</v>
      </c>
      <c r="AE1106" s="34">
        <v>6</v>
      </c>
      <c r="AF1106" s="34">
        <v>7.0000000000000007E-2</v>
      </c>
      <c r="AG1106" s="34">
        <v>0.93</v>
      </c>
      <c r="AH1106" s="34">
        <v>0.04</v>
      </c>
      <c r="AO1106" s="34">
        <f t="shared" si="81"/>
        <v>99.580000000000027</v>
      </c>
      <c r="AY1106" s="34">
        <v>943</v>
      </c>
      <c r="BD1106" s="34">
        <v>0.77</v>
      </c>
      <c r="BE1106" s="34" t="s">
        <v>1049</v>
      </c>
      <c r="BF1106" s="34" t="s">
        <v>1049</v>
      </c>
      <c r="BG1106" s="34" t="s">
        <v>1049</v>
      </c>
      <c r="BH1106" s="34">
        <v>16</v>
      </c>
      <c r="BJ1106" s="34" t="s">
        <v>1049</v>
      </c>
      <c r="BN1106" s="34" t="s">
        <v>1049</v>
      </c>
      <c r="BO1106" s="34">
        <v>34</v>
      </c>
      <c r="BP1106" s="34">
        <v>2</v>
      </c>
      <c r="BQ1106" s="34">
        <v>4</v>
      </c>
      <c r="BR1106" s="34">
        <v>110</v>
      </c>
      <c r="BT1106" s="34" t="s">
        <v>1049</v>
      </c>
      <c r="BU1106" s="34">
        <v>7</v>
      </c>
      <c r="BX1106" s="34">
        <v>156</v>
      </c>
      <c r="BY1106" s="34">
        <v>2.38</v>
      </c>
      <c r="CA1106" s="34">
        <v>17.7</v>
      </c>
      <c r="CC1106" s="34">
        <v>3.71</v>
      </c>
      <c r="CD1106" s="34">
        <v>7</v>
      </c>
      <c r="CF1106" s="34">
        <v>52</v>
      </c>
      <c r="CG1106" s="34">
        <v>405</v>
      </c>
      <c r="CH1106" s="34">
        <v>17</v>
      </c>
      <c r="CI1106" s="34">
        <v>126</v>
      </c>
      <c r="CJ1106" s="34">
        <v>266</v>
      </c>
      <c r="CL1106" s="34">
        <v>99.9</v>
      </c>
      <c r="CM1106" s="34">
        <v>17.2</v>
      </c>
      <c r="CN1106" s="34">
        <v>2.87</v>
      </c>
      <c r="CO1106" s="34">
        <v>13.7</v>
      </c>
      <c r="CP1106" s="34">
        <v>1.86</v>
      </c>
      <c r="CT1106" s="34">
        <v>0.92</v>
      </c>
      <c r="CU1106" s="34">
        <v>5.44</v>
      </c>
      <c r="CV1106" s="34">
        <v>0.78</v>
      </c>
      <c r="CW1106" s="34">
        <f t="shared" si="82"/>
        <v>534.66999999999996</v>
      </c>
    </row>
    <row r="1107" spans="1:101" x14ac:dyDescent="0.3">
      <c r="A1107" s="22" t="s">
        <v>1106</v>
      </c>
      <c r="B1107" s="22" t="s">
        <v>1621</v>
      </c>
      <c r="C1107" s="22" t="s">
        <v>2888</v>
      </c>
      <c r="D1107" s="22" t="s">
        <v>2758</v>
      </c>
      <c r="G1107" s="22" t="s">
        <v>914</v>
      </c>
      <c r="H1107" s="22">
        <v>33.590829999999997</v>
      </c>
      <c r="I1107" s="22">
        <v>-105.26555999999999</v>
      </c>
      <c r="J1107" s="22" t="s">
        <v>873</v>
      </c>
      <c r="K1107" s="22" t="s">
        <v>879</v>
      </c>
      <c r="M1107" s="22" t="s">
        <v>1103</v>
      </c>
      <c r="N1107" s="70" t="s">
        <v>3393</v>
      </c>
      <c r="O1107" s="70" t="s">
        <v>3394</v>
      </c>
      <c r="Q1107" s="22" t="s">
        <v>906</v>
      </c>
      <c r="W1107" s="34">
        <v>69.599999999999994</v>
      </c>
      <c r="X1107" s="34">
        <v>0.44</v>
      </c>
      <c r="Y1107" s="34">
        <v>15.1</v>
      </c>
      <c r="Z1107" s="34">
        <v>2.02</v>
      </c>
      <c r="AA1107" s="34">
        <v>0.05</v>
      </c>
      <c r="AB1107" s="34">
        <v>0.33</v>
      </c>
      <c r="AC1107" s="34">
        <v>0.86</v>
      </c>
      <c r="AD1107" s="34">
        <v>4.09</v>
      </c>
      <c r="AE1107" s="34">
        <v>5.76</v>
      </c>
      <c r="AF1107" s="34">
        <v>7.0000000000000007E-2</v>
      </c>
      <c r="AG1107" s="34">
        <v>1.47</v>
      </c>
      <c r="AH1107" s="34">
        <v>0.03</v>
      </c>
      <c r="AO1107" s="34">
        <f t="shared" si="81"/>
        <v>99.819999999999979</v>
      </c>
      <c r="AY1107" s="34">
        <v>951</v>
      </c>
      <c r="BD1107" s="34">
        <v>1.03</v>
      </c>
      <c r="BE1107" s="34" t="s">
        <v>1049</v>
      </c>
      <c r="BF1107" s="34" t="s">
        <v>1049</v>
      </c>
      <c r="BG1107" s="34" t="s">
        <v>1049</v>
      </c>
      <c r="BH1107" s="34">
        <v>17</v>
      </c>
      <c r="BJ1107" s="34" t="s">
        <v>1049</v>
      </c>
      <c r="BN1107" s="34" t="s">
        <v>1049</v>
      </c>
      <c r="BO1107" s="34">
        <v>34</v>
      </c>
      <c r="BP1107" s="34">
        <v>2</v>
      </c>
      <c r="BQ1107" s="34">
        <v>34</v>
      </c>
      <c r="BR1107" s="34">
        <v>112</v>
      </c>
      <c r="BT1107" s="34" t="s">
        <v>1049</v>
      </c>
      <c r="BU1107" s="34">
        <v>7</v>
      </c>
      <c r="BX1107" s="34">
        <v>74</v>
      </c>
      <c r="BY1107" s="34">
        <v>2.04</v>
      </c>
      <c r="CA1107" s="34">
        <v>18.2</v>
      </c>
      <c r="CC1107" s="34">
        <v>3.11</v>
      </c>
      <c r="CD1107" s="34">
        <v>7</v>
      </c>
      <c r="CF1107" s="34">
        <v>54</v>
      </c>
      <c r="CG1107" s="34">
        <v>430</v>
      </c>
      <c r="CH1107" s="34">
        <v>64</v>
      </c>
      <c r="CI1107" s="34">
        <v>152</v>
      </c>
      <c r="CJ1107" s="34">
        <v>305</v>
      </c>
      <c r="CL1107" s="34">
        <v>123</v>
      </c>
      <c r="CM1107" s="34">
        <v>19.899999999999999</v>
      </c>
      <c r="CN1107" s="34">
        <v>3.19</v>
      </c>
      <c r="CO1107" s="34">
        <v>14.2</v>
      </c>
      <c r="CP1107" s="34">
        <v>2</v>
      </c>
      <c r="CT1107" s="34">
        <v>0.96</v>
      </c>
      <c r="CU1107" s="34">
        <v>5.7</v>
      </c>
      <c r="CV1107" s="34">
        <v>0.83</v>
      </c>
      <c r="CW1107" s="34">
        <f t="shared" si="82"/>
        <v>626.7800000000002</v>
      </c>
    </row>
    <row r="1108" spans="1:101" x14ac:dyDescent="0.3">
      <c r="A1108" s="22" t="s">
        <v>1107</v>
      </c>
      <c r="B1108" s="22" t="s">
        <v>1621</v>
      </c>
      <c r="C1108" s="22" t="s">
        <v>2888</v>
      </c>
      <c r="D1108" s="22" t="s">
        <v>2758</v>
      </c>
      <c r="G1108" s="22" t="s">
        <v>914</v>
      </c>
      <c r="H1108" s="22">
        <v>33.581670000000003</v>
      </c>
      <c r="I1108" s="22">
        <v>-105.20278</v>
      </c>
      <c r="J1108" s="22" t="s">
        <v>873</v>
      </c>
      <c r="K1108" s="22" t="s">
        <v>879</v>
      </c>
      <c r="M1108" s="22" t="s">
        <v>1103</v>
      </c>
      <c r="N1108" s="70" t="s">
        <v>3393</v>
      </c>
      <c r="O1108" s="70" t="s">
        <v>3394</v>
      </c>
      <c r="Q1108" s="22" t="s">
        <v>906</v>
      </c>
      <c r="W1108" s="34">
        <v>70.099999999999994</v>
      </c>
      <c r="X1108" s="34">
        <v>0.4</v>
      </c>
      <c r="Y1108" s="34">
        <v>15.1</v>
      </c>
      <c r="Z1108" s="34">
        <v>1.89</v>
      </c>
      <c r="AA1108" s="34">
        <v>0.06</v>
      </c>
      <c r="AB1108" s="34">
        <v>0.38</v>
      </c>
      <c r="AC1108" s="34">
        <v>0.93</v>
      </c>
      <c r="AD1108" s="34">
        <v>4.3</v>
      </c>
      <c r="AE1108" s="34">
        <v>5.8</v>
      </c>
      <c r="AF1108" s="34">
        <v>7.0000000000000007E-2</v>
      </c>
      <c r="AG1108" s="34">
        <v>1.71</v>
      </c>
      <c r="AH1108" s="34">
        <v>0.03</v>
      </c>
      <c r="AO1108" s="34">
        <f t="shared" si="81"/>
        <v>100.76999999999998</v>
      </c>
      <c r="AY1108" s="34">
        <v>580</v>
      </c>
      <c r="BD1108" s="34">
        <v>0.8</v>
      </c>
      <c r="BE1108" s="34" t="s">
        <v>1049</v>
      </c>
      <c r="BF1108" s="34" t="s">
        <v>1049</v>
      </c>
      <c r="BG1108" s="34" t="s">
        <v>1049</v>
      </c>
      <c r="BH1108" s="34">
        <v>18</v>
      </c>
      <c r="BJ1108" s="34" t="s">
        <v>1049</v>
      </c>
      <c r="BN1108" s="34" t="s">
        <v>1049</v>
      </c>
      <c r="BO1108" s="34">
        <v>36</v>
      </c>
      <c r="BP1108" s="34">
        <v>2</v>
      </c>
      <c r="BQ1108" s="34">
        <v>13</v>
      </c>
      <c r="BR1108" s="34">
        <v>108</v>
      </c>
      <c r="BT1108" s="34" t="s">
        <v>1049</v>
      </c>
      <c r="BU1108" s="34">
        <v>7</v>
      </c>
      <c r="BX1108" s="34">
        <v>68</v>
      </c>
      <c r="BY1108" s="34">
        <v>2.66</v>
      </c>
      <c r="CA1108" s="34">
        <v>18.399999999999999</v>
      </c>
      <c r="CC1108" s="34">
        <v>2.92</v>
      </c>
      <c r="CD1108" s="34">
        <v>6</v>
      </c>
      <c r="CF1108" s="34">
        <v>60</v>
      </c>
      <c r="CG1108" s="34">
        <v>420</v>
      </c>
      <c r="CH1108" s="34">
        <v>61</v>
      </c>
      <c r="CI1108" s="34">
        <v>130</v>
      </c>
      <c r="CJ1108" s="34">
        <v>277</v>
      </c>
      <c r="CL1108" s="34">
        <v>108</v>
      </c>
      <c r="CM1108" s="34">
        <v>20.100000000000001</v>
      </c>
      <c r="CN1108" s="34">
        <v>2.66</v>
      </c>
      <c r="CO1108" s="34">
        <v>15.6</v>
      </c>
      <c r="CP1108" s="34">
        <v>2.2000000000000002</v>
      </c>
      <c r="CT1108" s="34">
        <v>1.03</v>
      </c>
      <c r="CU1108" s="34">
        <v>6.29</v>
      </c>
      <c r="CV1108" s="34">
        <v>0.89</v>
      </c>
      <c r="CW1108" s="34">
        <f t="shared" si="82"/>
        <v>563.77</v>
      </c>
    </row>
    <row r="1109" spans="1:101" x14ac:dyDescent="0.3">
      <c r="A1109" s="22" t="s">
        <v>1108</v>
      </c>
      <c r="B1109" s="22" t="s">
        <v>1621</v>
      </c>
      <c r="C1109" s="22" t="s">
        <v>2888</v>
      </c>
      <c r="D1109" s="22" t="s">
        <v>2758</v>
      </c>
      <c r="G1109" s="22" t="s">
        <v>914</v>
      </c>
      <c r="H1109" s="22">
        <v>33.622219999999999</v>
      </c>
      <c r="I1109" s="22">
        <v>-105.24333</v>
      </c>
      <c r="J1109" s="22" t="s">
        <v>873</v>
      </c>
      <c r="K1109" s="22" t="s">
        <v>879</v>
      </c>
      <c r="M1109" s="22" t="s">
        <v>1103</v>
      </c>
      <c r="N1109" s="70" t="s">
        <v>3393</v>
      </c>
      <c r="O1109" s="70" t="s">
        <v>3394</v>
      </c>
      <c r="Q1109" s="22" t="s">
        <v>906</v>
      </c>
      <c r="W1109" s="34">
        <v>70</v>
      </c>
      <c r="X1109" s="34">
        <v>0.42</v>
      </c>
      <c r="Y1109" s="34">
        <v>14.9</v>
      </c>
      <c r="Z1109" s="34">
        <v>2</v>
      </c>
      <c r="AA1109" s="34">
        <v>0.06</v>
      </c>
      <c r="AB1109" s="34">
        <v>0.34</v>
      </c>
      <c r="AC1109" s="34">
        <v>0.89</v>
      </c>
      <c r="AD1109" s="34">
        <v>4.17</v>
      </c>
      <c r="AE1109" s="34">
        <v>5.84</v>
      </c>
      <c r="AF1109" s="34">
        <v>7.0000000000000007E-2</v>
      </c>
      <c r="AG1109" s="34">
        <v>0.63</v>
      </c>
      <c r="AH1109" s="34">
        <v>0.03</v>
      </c>
      <c r="AO1109" s="34">
        <f t="shared" si="81"/>
        <v>99.350000000000009</v>
      </c>
      <c r="AY1109" s="34">
        <v>760</v>
      </c>
      <c r="BD1109" s="34">
        <v>0.9</v>
      </c>
      <c r="BE1109" s="34" t="s">
        <v>1049</v>
      </c>
      <c r="BF1109" s="34" t="s">
        <v>1049</v>
      </c>
      <c r="BG1109" s="34" t="s">
        <v>1049</v>
      </c>
      <c r="BH1109" s="34">
        <v>17</v>
      </c>
      <c r="BJ1109" s="34" t="s">
        <v>1049</v>
      </c>
      <c r="BN1109" s="34" t="s">
        <v>1049</v>
      </c>
      <c r="BO1109" s="34">
        <v>32</v>
      </c>
      <c r="BP1109" s="34">
        <v>2</v>
      </c>
      <c r="BQ1109" s="34">
        <v>23</v>
      </c>
      <c r="BR1109" s="34">
        <v>114</v>
      </c>
      <c r="BT1109" s="34" t="s">
        <v>1049</v>
      </c>
      <c r="BU1109" s="34">
        <v>7</v>
      </c>
      <c r="BX1109" s="34">
        <v>62</v>
      </c>
      <c r="BY1109" s="34">
        <v>2.38</v>
      </c>
      <c r="CA1109" s="34">
        <v>17.8</v>
      </c>
      <c r="CC1109" s="34">
        <v>3.16</v>
      </c>
      <c r="CD1109" s="34">
        <v>7</v>
      </c>
      <c r="CF1109" s="34">
        <v>52</v>
      </c>
      <c r="CG1109" s="34">
        <v>410</v>
      </c>
      <c r="CH1109" s="34">
        <v>62</v>
      </c>
      <c r="CI1109" s="34">
        <v>127</v>
      </c>
      <c r="CJ1109" s="34">
        <v>269</v>
      </c>
      <c r="CL1109" s="34">
        <v>101</v>
      </c>
      <c r="CM1109" s="34">
        <v>17</v>
      </c>
      <c r="CN1109" s="34">
        <v>2.84</v>
      </c>
      <c r="CO1109" s="34">
        <v>13.8</v>
      </c>
      <c r="CP1109" s="34">
        <v>1.85</v>
      </c>
      <c r="CT1109" s="34">
        <v>0.9</v>
      </c>
      <c r="CU1109" s="34">
        <v>5.49</v>
      </c>
      <c r="CV1109" s="34">
        <v>0.82</v>
      </c>
      <c r="CW1109" s="34">
        <f t="shared" si="82"/>
        <v>539.70000000000005</v>
      </c>
    </row>
    <row r="1110" spans="1:101" x14ac:dyDescent="0.3">
      <c r="A1110" s="22" t="s">
        <v>1109</v>
      </c>
      <c r="B1110" s="22" t="s">
        <v>1621</v>
      </c>
      <c r="C1110" s="22" t="s">
        <v>2888</v>
      </c>
      <c r="D1110" s="22" t="s">
        <v>2758</v>
      </c>
      <c r="G1110" s="22" t="s">
        <v>914</v>
      </c>
      <c r="H1110" s="22">
        <v>33.604999999999997</v>
      </c>
      <c r="I1110" s="22">
        <v>-105.24917000000001</v>
      </c>
      <c r="J1110" s="22" t="s">
        <v>873</v>
      </c>
      <c r="K1110" s="22" t="s">
        <v>879</v>
      </c>
      <c r="M1110" s="22" t="s">
        <v>1103</v>
      </c>
      <c r="N1110" s="70" t="s">
        <v>3393</v>
      </c>
      <c r="O1110" s="70" t="s">
        <v>3394</v>
      </c>
      <c r="Q1110" s="22" t="s">
        <v>906</v>
      </c>
      <c r="W1110" s="34">
        <v>70.7</v>
      </c>
      <c r="X1110" s="34">
        <v>0.44</v>
      </c>
      <c r="Y1110" s="34">
        <v>15.6</v>
      </c>
      <c r="Z1110" s="34">
        <v>0.76</v>
      </c>
      <c r="AA1110" s="34">
        <v>0.01</v>
      </c>
      <c r="AB1110" s="34">
        <v>0.28000000000000003</v>
      </c>
      <c r="AC1110" s="34">
        <v>0.83</v>
      </c>
      <c r="AD1110" s="34">
        <v>4.67</v>
      </c>
      <c r="AE1110" s="34">
        <v>5.35</v>
      </c>
      <c r="AF1110" s="34">
        <v>0.03</v>
      </c>
      <c r="AG1110" s="34">
        <v>0.91</v>
      </c>
      <c r="AH1110" s="34">
        <v>0.02</v>
      </c>
      <c r="AO1110" s="34">
        <f t="shared" si="81"/>
        <v>99.6</v>
      </c>
      <c r="AY1110" s="34">
        <v>769</v>
      </c>
      <c r="BD1110" s="34">
        <v>0.52</v>
      </c>
      <c r="BE1110" s="34" t="s">
        <v>1049</v>
      </c>
      <c r="BF1110" s="34" t="s">
        <v>1049</v>
      </c>
      <c r="BG1110" s="34" t="s">
        <v>1049</v>
      </c>
      <c r="BH1110" s="34">
        <v>17</v>
      </c>
      <c r="BJ1110" s="34" t="s">
        <v>1049</v>
      </c>
      <c r="BN1110" s="34" t="s">
        <v>1049</v>
      </c>
      <c r="BO1110" s="34">
        <v>34</v>
      </c>
      <c r="BP1110" s="34">
        <v>2</v>
      </c>
      <c r="BQ1110" s="34" t="s">
        <v>1049</v>
      </c>
      <c r="BR1110" s="34">
        <v>116</v>
      </c>
      <c r="BT1110" s="34" t="s">
        <v>1049</v>
      </c>
      <c r="BU1110" s="34">
        <v>4</v>
      </c>
      <c r="BX1110" s="34">
        <v>180</v>
      </c>
      <c r="BY1110" s="34">
        <v>2.52</v>
      </c>
      <c r="CA1110" s="34">
        <v>17.8</v>
      </c>
      <c r="CC1110" s="34">
        <v>3.19</v>
      </c>
      <c r="CD1110" s="34">
        <v>3</v>
      </c>
      <c r="CF1110" s="34">
        <v>54</v>
      </c>
      <c r="CG1110" s="34">
        <v>465</v>
      </c>
      <c r="CH1110" s="34">
        <v>18</v>
      </c>
      <c r="CI1110" s="34">
        <v>59.9</v>
      </c>
      <c r="CJ1110" s="34">
        <v>192</v>
      </c>
      <c r="CL1110" s="34">
        <v>100</v>
      </c>
      <c r="CM1110" s="34">
        <v>18.7</v>
      </c>
      <c r="CN1110" s="34">
        <v>2.79</v>
      </c>
      <c r="CO1110" s="34">
        <v>13.9</v>
      </c>
      <c r="CP1110" s="34">
        <v>1.91</v>
      </c>
      <c r="CT1110" s="34">
        <v>0.94</v>
      </c>
      <c r="CU1110" s="34">
        <v>5.58</v>
      </c>
      <c r="CV1110" s="34">
        <v>0.8</v>
      </c>
      <c r="CW1110" s="34">
        <f t="shared" si="82"/>
        <v>396.52</v>
      </c>
    </row>
    <row r="1111" spans="1:101" x14ac:dyDescent="0.3">
      <c r="A1111" s="22" t="s">
        <v>1110</v>
      </c>
      <c r="B1111" s="22" t="s">
        <v>1621</v>
      </c>
      <c r="C1111" s="22" t="s">
        <v>2888</v>
      </c>
      <c r="D1111" s="22" t="s">
        <v>2758</v>
      </c>
      <c r="G1111" s="22" t="s">
        <v>914</v>
      </c>
      <c r="H1111" s="22">
        <v>33.604999999999997</v>
      </c>
      <c r="I1111" s="22">
        <v>-105.24917000000001</v>
      </c>
      <c r="J1111" s="22" t="s">
        <v>873</v>
      </c>
      <c r="K1111" s="22" t="s">
        <v>879</v>
      </c>
      <c r="M1111" s="22" t="s">
        <v>1103</v>
      </c>
      <c r="N1111" s="70" t="s">
        <v>3393</v>
      </c>
      <c r="O1111" s="70" t="s">
        <v>3394</v>
      </c>
      <c r="Q1111" s="22" t="s">
        <v>906</v>
      </c>
      <c r="W1111" s="34">
        <v>70.099999999999994</v>
      </c>
      <c r="X1111" s="34">
        <v>0.42</v>
      </c>
      <c r="Y1111" s="34">
        <v>14.9</v>
      </c>
      <c r="Z1111" s="34">
        <v>2.0299999999999998</v>
      </c>
      <c r="AA1111" s="34">
        <v>0.06</v>
      </c>
      <c r="AB1111" s="34">
        <v>0.39</v>
      </c>
      <c r="AC1111" s="34">
        <v>0.89</v>
      </c>
      <c r="AD1111" s="34">
        <v>4.1900000000000004</v>
      </c>
      <c r="AE1111" s="34">
        <v>5.64</v>
      </c>
      <c r="AF1111" s="34">
        <v>0.09</v>
      </c>
      <c r="AG1111" s="34">
        <v>0.65</v>
      </c>
      <c r="AH1111" s="34">
        <v>0.03</v>
      </c>
      <c r="AO1111" s="34">
        <f t="shared" si="81"/>
        <v>99.390000000000015</v>
      </c>
      <c r="AY1111" s="34">
        <v>926</v>
      </c>
      <c r="BD1111" s="34">
        <v>1.1200000000000001</v>
      </c>
      <c r="BE1111" s="34" t="s">
        <v>1049</v>
      </c>
      <c r="BF1111" s="34" t="s">
        <v>1049</v>
      </c>
      <c r="BG1111" s="34" t="s">
        <v>1049</v>
      </c>
      <c r="BH1111" s="34">
        <v>18</v>
      </c>
      <c r="BJ1111" s="34" t="s">
        <v>1049</v>
      </c>
      <c r="BN1111" s="34" t="s">
        <v>1049</v>
      </c>
      <c r="BO1111" s="34">
        <v>32</v>
      </c>
      <c r="BP1111" s="34">
        <v>2</v>
      </c>
      <c r="BQ1111" s="34">
        <v>26</v>
      </c>
      <c r="BR1111" s="34">
        <v>108</v>
      </c>
      <c r="BT1111" s="34" t="s">
        <v>1049</v>
      </c>
      <c r="BU1111" s="34">
        <v>7</v>
      </c>
      <c r="BX1111" s="34">
        <v>66</v>
      </c>
      <c r="BY1111" s="34">
        <v>2.4900000000000002</v>
      </c>
      <c r="CA1111" s="34">
        <v>18.600000000000001</v>
      </c>
      <c r="CC1111" s="34">
        <v>3.3</v>
      </c>
      <c r="CD1111" s="34">
        <v>7</v>
      </c>
      <c r="CF1111" s="34">
        <v>52</v>
      </c>
      <c r="CG1111" s="34">
        <v>405</v>
      </c>
      <c r="CH1111" s="34">
        <v>59</v>
      </c>
      <c r="CI1111" s="34">
        <v>125</v>
      </c>
      <c r="CJ1111" s="34">
        <v>268</v>
      </c>
      <c r="CL1111" s="34">
        <v>103</v>
      </c>
      <c r="CM1111" s="34">
        <v>18</v>
      </c>
      <c r="CN1111" s="34">
        <v>3</v>
      </c>
      <c r="CO1111" s="34">
        <v>14</v>
      </c>
      <c r="CP1111" s="34">
        <v>2</v>
      </c>
      <c r="CT1111" s="34">
        <v>1</v>
      </c>
      <c r="CU1111" s="34">
        <v>6</v>
      </c>
      <c r="CV1111" s="34">
        <v>1</v>
      </c>
      <c r="CW1111" s="34">
        <f t="shared" si="82"/>
        <v>541</v>
      </c>
    </row>
    <row r="1112" spans="1:101" x14ac:dyDescent="0.3">
      <c r="A1112" s="22" t="s">
        <v>1111</v>
      </c>
      <c r="B1112" s="22" t="s">
        <v>1621</v>
      </c>
      <c r="C1112" s="22" t="s">
        <v>2888</v>
      </c>
      <c r="D1112" s="22" t="s">
        <v>2758</v>
      </c>
      <c r="G1112" s="22" t="s">
        <v>914</v>
      </c>
      <c r="H1112" s="22">
        <v>33.642930900000003</v>
      </c>
      <c r="I1112" s="22">
        <v>-105.4015139</v>
      </c>
      <c r="J1112" s="22" t="s">
        <v>873</v>
      </c>
      <c r="K1112" s="22" t="s">
        <v>879</v>
      </c>
      <c r="M1112" s="22" t="s">
        <v>1103</v>
      </c>
      <c r="N1112" s="70" t="s">
        <v>3393</v>
      </c>
      <c r="O1112" s="70" t="s">
        <v>3394</v>
      </c>
      <c r="Q1112" s="22" t="s">
        <v>906</v>
      </c>
      <c r="W1112" s="34">
        <v>71.5</v>
      </c>
      <c r="X1112" s="34">
        <v>0.28000000000000003</v>
      </c>
      <c r="Y1112" s="34">
        <v>14.2</v>
      </c>
      <c r="Z1112" s="34">
        <v>1.73</v>
      </c>
      <c r="AA1112" s="34">
        <v>0.1</v>
      </c>
      <c r="AB1112" s="34">
        <v>0.06</v>
      </c>
      <c r="AC1112" s="34">
        <v>0.42</v>
      </c>
      <c r="AD1112" s="34">
        <v>5.6</v>
      </c>
      <c r="AE1112" s="34">
        <v>4.71</v>
      </c>
      <c r="AF1112" s="34">
        <v>0.01</v>
      </c>
      <c r="AG1112" s="34">
        <v>0.51</v>
      </c>
      <c r="AH1112" s="34" t="s">
        <v>1049</v>
      </c>
      <c r="AO1112" s="34">
        <f t="shared" si="81"/>
        <v>99.12</v>
      </c>
      <c r="AY1112" s="34" t="s">
        <v>1049</v>
      </c>
      <c r="BD1112" s="34" t="s">
        <v>1049</v>
      </c>
      <c r="BE1112" s="34" t="s">
        <v>1049</v>
      </c>
      <c r="BF1112" s="34" t="s">
        <v>1049</v>
      </c>
      <c r="BG1112" s="34">
        <v>17</v>
      </c>
      <c r="BH1112" s="34">
        <v>24</v>
      </c>
      <c r="BJ1112" s="34" t="s">
        <v>1049</v>
      </c>
      <c r="BN1112" s="34">
        <v>2</v>
      </c>
      <c r="BO1112" s="34">
        <v>51</v>
      </c>
      <c r="BP1112" s="34">
        <v>46</v>
      </c>
      <c r="BQ1112" s="34">
        <v>23</v>
      </c>
      <c r="BR1112" s="34">
        <v>128</v>
      </c>
      <c r="BT1112" s="34" t="s">
        <v>1049</v>
      </c>
      <c r="BU1112" s="34" t="s">
        <v>1049</v>
      </c>
      <c r="BX1112" s="34">
        <v>45</v>
      </c>
      <c r="BY1112" s="34" t="s">
        <v>1049</v>
      </c>
      <c r="CA1112" s="34">
        <v>22</v>
      </c>
      <c r="CC1112" s="34">
        <v>6</v>
      </c>
      <c r="CD1112" s="34" t="s">
        <v>1049</v>
      </c>
      <c r="CF1112" s="34">
        <v>85</v>
      </c>
      <c r="CG1112" s="34">
        <v>333</v>
      </c>
      <c r="CH1112" s="34">
        <v>70</v>
      </c>
      <c r="CI1112" s="34" t="s">
        <v>1049</v>
      </c>
      <c r="CJ1112" s="34" t="s">
        <v>1049</v>
      </c>
      <c r="CL1112" s="34" t="s">
        <v>1049</v>
      </c>
      <c r="CM1112" s="34" t="s">
        <v>1049</v>
      </c>
      <c r="CN1112" s="34" t="s">
        <v>1049</v>
      </c>
      <c r="CO1112" s="34" t="s">
        <v>1049</v>
      </c>
      <c r="CP1112" s="34" t="s">
        <v>1049</v>
      </c>
      <c r="CT1112" s="34" t="s">
        <v>1049</v>
      </c>
      <c r="CU1112" s="34" t="s">
        <v>1049</v>
      </c>
      <c r="CV1112" s="34" t="s">
        <v>1049</v>
      </c>
    </row>
    <row r="1113" spans="1:101" x14ac:dyDescent="0.3">
      <c r="A1113" s="22" t="s">
        <v>1112</v>
      </c>
      <c r="B1113" s="22" t="s">
        <v>1621</v>
      </c>
      <c r="C1113" s="22" t="s">
        <v>2888</v>
      </c>
      <c r="D1113" s="22" t="s">
        <v>2758</v>
      </c>
      <c r="G1113" s="22" t="s">
        <v>914</v>
      </c>
      <c r="H1113" s="22">
        <v>33.569286300000002</v>
      </c>
      <c r="I1113" s="22">
        <v>-105.2512909</v>
      </c>
      <c r="J1113" s="22" t="s">
        <v>873</v>
      </c>
      <c r="K1113" s="22" t="s">
        <v>879</v>
      </c>
      <c r="M1113" s="22" t="s">
        <v>1103</v>
      </c>
      <c r="N1113" s="70" t="s">
        <v>3393</v>
      </c>
      <c r="O1113" s="70" t="s">
        <v>3394</v>
      </c>
      <c r="Q1113" s="22" t="s">
        <v>906</v>
      </c>
      <c r="W1113" s="34">
        <v>69.900000000000006</v>
      </c>
      <c r="X1113" s="34">
        <v>0.44</v>
      </c>
      <c r="Y1113" s="34">
        <v>14.9</v>
      </c>
      <c r="Z1113" s="34">
        <v>2.35</v>
      </c>
      <c r="AA1113" s="34">
        <v>7.0000000000000007E-2</v>
      </c>
      <c r="AB1113" s="34">
        <v>0.22</v>
      </c>
      <c r="AC1113" s="34">
        <v>0.98</v>
      </c>
      <c r="AD1113" s="34">
        <v>4.43</v>
      </c>
      <c r="AE1113" s="34">
        <v>5.59</v>
      </c>
      <c r="AF1113" s="34">
        <v>0.06</v>
      </c>
      <c r="AG1113" s="34">
        <v>0.69</v>
      </c>
      <c r="AH1113" s="34" t="s">
        <v>1049</v>
      </c>
      <c r="AO1113" s="34">
        <f t="shared" si="81"/>
        <v>99.63</v>
      </c>
      <c r="AY1113" s="34" t="s">
        <v>1049</v>
      </c>
      <c r="BD1113" s="34" t="s">
        <v>1049</v>
      </c>
      <c r="BE1113" s="34" t="s">
        <v>1049</v>
      </c>
      <c r="BF1113" s="34" t="s">
        <v>1049</v>
      </c>
      <c r="BG1113" s="34" t="s">
        <v>1049</v>
      </c>
      <c r="BH1113" s="34">
        <v>19</v>
      </c>
      <c r="BJ1113" s="34" t="s">
        <v>1049</v>
      </c>
      <c r="BN1113" s="34">
        <v>2</v>
      </c>
      <c r="BO1113" s="34">
        <v>34</v>
      </c>
      <c r="BP1113" s="34">
        <v>49</v>
      </c>
      <c r="BQ1113" s="34">
        <v>23</v>
      </c>
      <c r="BR1113" s="34">
        <v>120</v>
      </c>
      <c r="BT1113" s="34" t="s">
        <v>1049</v>
      </c>
      <c r="BU1113" s="34" t="s">
        <v>1049</v>
      </c>
      <c r="BX1113" s="34">
        <v>78</v>
      </c>
      <c r="BY1113" s="34" t="s">
        <v>1049</v>
      </c>
      <c r="CA1113" s="34">
        <v>16</v>
      </c>
      <c r="CC1113" s="34">
        <v>3</v>
      </c>
      <c r="CD1113" s="34" t="s">
        <v>1049</v>
      </c>
      <c r="CF1113" s="34">
        <v>47</v>
      </c>
      <c r="CG1113" s="34">
        <v>476</v>
      </c>
      <c r="CH1113" s="34">
        <v>53</v>
      </c>
      <c r="CI1113" s="34" t="s">
        <v>1049</v>
      </c>
      <c r="CJ1113" s="34" t="s">
        <v>1049</v>
      </c>
      <c r="CL1113" s="34" t="s">
        <v>1049</v>
      </c>
      <c r="CM1113" s="34" t="s">
        <v>1049</v>
      </c>
      <c r="CN1113" s="34" t="s">
        <v>1049</v>
      </c>
      <c r="CO1113" s="34" t="s">
        <v>1049</v>
      </c>
      <c r="CP1113" s="34" t="s">
        <v>1049</v>
      </c>
      <c r="CT1113" s="34" t="s">
        <v>1049</v>
      </c>
      <c r="CU1113" s="34" t="s">
        <v>1049</v>
      </c>
      <c r="CV1113" s="34" t="s">
        <v>1049</v>
      </c>
    </row>
    <row r="1114" spans="1:101" x14ac:dyDescent="0.3">
      <c r="A1114" s="22" t="s">
        <v>1113</v>
      </c>
      <c r="B1114" s="22" t="s">
        <v>1621</v>
      </c>
      <c r="C1114" s="22" t="s">
        <v>2888</v>
      </c>
      <c r="D1114" s="22" t="s">
        <v>2758</v>
      </c>
      <c r="G1114" s="22" t="s">
        <v>914</v>
      </c>
      <c r="H1114" s="22">
        <v>33.566779599999997</v>
      </c>
      <c r="I1114" s="22">
        <v>-105.25029840000001</v>
      </c>
      <c r="J1114" s="22" t="s">
        <v>873</v>
      </c>
      <c r="K1114" s="22" t="s">
        <v>879</v>
      </c>
      <c r="M1114" s="22" t="s">
        <v>1114</v>
      </c>
      <c r="N1114" s="70" t="s">
        <v>3393</v>
      </c>
      <c r="O1114" s="70" t="s">
        <v>3394</v>
      </c>
      <c r="Q1114" s="22" t="s">
        <v>906</v>
      </c>
      <c r="W1114" s="34">
        <v>69.099999999999994</v>
      </c>
      <c r="X1114" s="34">
        <v>0.43</v>
      </c>
      <c r="Y1114" s="34">
        <v>14.5</v>
      </c>
      <c r="Z1114" s="34">
        <v>2.5</v>
      </c>
      <c r="AA1114" s="34">
        <v>7.0000000000000007E-2</v>
      </c>
      <c r="AB1114" s="34">
        <v>0.43</v>
      </c>
      <c r="AC1114" s="34">
        <v>1.18</v>
      </c>
      <c r="AD1114" s="34">
        <v>3.7</v>
      </c>
      <c r="AE1114" s="34">
        <v>5.92</v>
      </c>
      <c r="AF1114" s="34">
        <v>7.0000000000000007E-2</v>
      </c>
      <c r="AG1114" s="34">
        <v>0.98</v>
      </c>
      <c r="AH1114" s="34" t="s">
        <v>1049</v>
      </c>
      <c r="AO1114" s="34">
        <f t="shared" si="81"/>
        <v>98.88000000000001</v>
      </c>
      <c r="AY1114" s="34" t="s">
        <v>1049</v>
      </c>
      <c r="BD1114" s="34" t="s">
        <v>1049</v>
      </c>
      <c r="BE1114" s="34" t="s">
        <v>1049</v>
      </c>
      <c r="BF1114" s="34" t="s">
        <v>1049</v>
      </c>
      <c r="BG1114" s="34" t="s">
        <v>1049</v>
      </c>
      <c r="BH1114" s="34">
        <v>18</v>
      </c>
      <c r="BJ1114" s="34" t="s">
        <v>1049</v>
      </c>
      <c r="BN1114" s="34">
        <v>2</v>
      </c>
      <c r="BO1114" s="34">
        <v>30</v>
      </c>
      <c r="BP1114" s="34">
        <v>34</v>
      </c>
      <c r="BQ1114" s="34">
        <v>14</v>
      </c>
      <c r="BR1114" s="34">
        <v>147</v>
      </c>
      <c r="BT1114" s="34" t="s">
        <v>1049</v>
      </c>
      <c r="BU1114" s="34" t="s">
        <v>1049</v>
      </c>
      <c r="BX1114" s="34">
        <v>87</v>
      </c>
      <c r="BY1114" s="34" t="s">
        <v>1049</v>
      </c>
      <c r="CA1114" s="34">
        <v>18</v>
      </c>
      <c r="CC1114" s="34">
        <v>5</v>
      </c>
      <c r="CD1114" s="34" t="s">
        <v>1049</v>
      </c>
      <c r="CF1114" s="34">
        <v>49</v>
      </c>
      <c r="CG1114" s="34">
        <v>387</v>
      </c>
      <c r="CH1114" s="34">
        <v>53</v>
      </c>
      <c r="CI1114" s="34" t="s">
        <v>1049</v>
      </c>
      <c r="CJ1114" s="34" t="s">
        <v>1049</v>
      </c>
      <c r="CL1114" s="34" t="s">
        <v>1049</v>
      </c>
      <c r="CM1114" s="34" t="s">
        <v>1049</v>
      </c>
      <c r="CN1114" s="34" t="s">
        <v>1049</v>
      </c>
      <c r="CO1114" s="34" t="s">
        <v>1049</v>
      </c>
      <c r="CP1114" s="34" t="s">
        <v>1049</v>
      </c>
      <c r="CT1114" s="34" t="s">
        <v>1049</v>
      </c>
      <c r="CU1114" s="34" t="s">
        <v>1049</v>
      </c>
      <c r="CV1114" s="34" t="s">
        <v>1049</v>
      </c>
    </row>
    <row r="1115" spans="1:101" x14ac:dyDescent="0.3">
      <c r="A1115" s="22" t="s">
        <v>1115</v>
      </c>
      <c r="B1115" s="22" t="s">
        <v>1621</v>
      </c>
      <c r="C1115" s="22" t="s">
        <v>2888</v>
      </c>
      <c r="D1115" s="22" t="s">
        <v>2758</v>
      </c>
      <c r="G1115" s="22" t="s">
        <v>914</v>
      </c>
      <c r="H1115" s="22">
        <v>33.5643672</v>
      </c>
      <c r="I1115" s="22">
        <v>-105.24965589999999</v>
      </c>
      <c r="J1115" s="22" t="s">
        <v>873</v>
      </c>
      <c r="K1115" s="22" t="s">
        <v>879</v>
      </c>
      <c r="M1115" s="22" t="s">
        <v>1103</v>
      </c>
      <c r="N1115" s="70" t="s">
        <v>3393</v>
      </c>
      <c r="O1115" s="70" t="s">
        <v>3394</v>
      </c>
      <c r="Q1115" s="22" t="s">
        <v>906</v>
      </c>
      <c r="S1115" s="22" t="s">
        <v>1210</v>
      </c>
      <c r="W1115" s="34">
        <v>70.5</v>
      </c>
      <c r="X1115" s="34">
        <v>0.42</v>
      </c>
      <c r="Y1115" s="34">
        <v>14.8</v>
      </c>
      <c r="Z1115" s="34">
        <v>2.4</v>
      </c>
      <c r="AA1115" s="34">
        <v>0.09</v>
      </c>
      <c r="AB1115" s="34">
        <v>0.37</v>
      </c>
      <c r="AC1115" s="34">
        <v>1.05</v>
      </c>
      <c r="AD1115" s="34">
        <v>4.2300000000000004</v>
      </c>
      <c r="AE1115" s="34">
        <v>5.68</v>
      </c>
      <c r="AF1115" s="34">
        <v>0.06</v>
      </c>
      <c r="AG1115" s="34">
        <v>1.1299999999999999</v>
      </c>
      <c r="AH1115" s="34" t="s">
        <v>1049</v>
      </c>
      <c r="AO1115" s="34">
        <f t="shared" si="81"/>
        <v>100.73000000000002</v>
      </c>
      <c r="AY1115" s="34" t="s">
        <v>1049</v>
      </c>
      <c r="BD1115" s="34" t="s">
        <v>1049</v>
      </c>
      <c r="BE1115" s="34" t="s">
        <v>1049</v>
      </c>
      <c r="BF1115" s="34" t="s">
        <v>1049</v>
      </c>
      <c r="BG1115" s="34" t="s">
        <v>1049</v>
      </c>
      <c r="BH1115" s="34">
        <v>17</v>
      </c>
      <c r="BJ1115" s="34" t="s">
        <v>1049</v>
      </c>
      <c r="BN1115" s="34">
        <v>2</v>
      </c>
      <c r="BO1115" s="34">
        <v>33</v>
      </c>
      <c r="BP1115" s="34">
        <v>37</v>
      </c>
      <c r="BQ1115" s="34">
        <v>39</v>
      </c>
      <c r="BR1115" s="34">
        <v>129</v>
      </c>
      <c r="BT1115" s="34" t="s">
        <v>1049</v>
      </c>
      <c r="BU1115" s="34" t="s">
        <v>1049</v>
      </c>
      <c r="BX1115" s="34">
        <v>84</v>
      </c>
      <c r="BY1115" s="34" t="s">
        <v>1049</v>
      </c>
      <c r="CA1115" s="34">
        <v>18</v>
      </c>
      <c r="CC1115" s="34">
        <v>3</v>
      </c>
      <c r="CD1115" s="34" t="s">
        <v>1049</v>
      </c>
      <c r="CF1115" s="34">
        <v>50</v>
      </c>
      <c r="CG1115" s="34">
        <v>463</v>
      </c>
      <c r="CH1115" s="34">
        <v>79</v>
      </c>
      <c r="CI1115" s="34" t="s">
        <v>1049</v>
      </c>
      <c r="CJ1115" s="34" t="s">
        <v>1049</v>
      </c>
      <c r="CL1115" s="34" t="s">
        <v>1049</v>
      </c>
      <c r="CM1115" s="34" t="s">
        <v>1049</v>
      </c>
      <c r="CN1115" s="34" t="s">
        <v>1049</v>
      </c>
      <c r="CO1115" s="34" t="s">
        <v>1049</v>
      </c>
      <c r="CP1115" s="34" t="s">
        <v>1049</v>
      </c>
      <c r="CT1115" s="34" t="s">
        <v>1049</v>
      </c>
      <c r="CU1115" s="34" t="s">
        <v>1049</v>
      </c>
      <c r="CV1115" s="34" t="s">
        <v>1049</v>
      </c>
    </row>
    <row r="1116" spans="1:101" x14ac:dyDescent="0.3">
      <c r="A1116" s="22" t="s">
        <v>1116</v>
      </c>
      <c r="B1116" s="22" t="s">
        <v>1621</v>
      </c>
      <c r="C1116" s="22" t="s">
        <v>2888</v>
      </c>
      <c r="D1116" s="22" t="s">
        <v>2758</v>
      </c>
      <c r="G1116" s="22" t="s">
        <v>914</v>
      </c>
      <c r="H1116" s="22">
        <v>33.5628958</v>
      </c>
      <c r="I1116" s="22">
        <v>-105.2505335</v>
      </c>
      <c r="J1116" s="22" t="s">
        <v>873</v>
      </c>
      <c r="K1116" s="22" t="s">
        <v>879</v>
      </c>
      <c r="M1116" s="22" t="s">
        <v>1103</v>
      </c>
      <c r="N1116" s="70" t="s">
        <v>3393</v>
      </c>
      <c r="O1116" s="70" t="s">
        <v>3394</v>
      </c>
      <c r="Q1116" s="22" t="s">
        <v>906</v>
      </c>
      <c r="S1116" s="22" t="s">
        <v>1210</v>
      </c>
      <c r="W1116" s="34">
        <v>70.599999999999994</v>
      </c>
      <c r="X1116" s="34">
        <v>0.42</v>
      </c>
      <c r="Y1116" s="34">
        <v>15.5</v>
      </c>
      <c r="Z1116" s="34">
        <v>1.39</v>
      </c>
      <c r="AA1116" s="34">
        <v>0.02</v>
      </c>
      <c r="AB1116" s="34">
        <v>0.12</v>
      </c>
      <c r="AC1116" s="34">
        <v>0.36</v>
      </c>
      <c r="AD1116" s="34">
        <v>5.2</v>
      </c>
      <c r="AE1116" s="34">
        <v>4.95</v>
      </c>
      <c r="AF1116" s="34">
        <v>0.04</v>
      </c>
      <c r="AG1116" s="34">
        <v>1.35</v>
      </c>
      <c r="AH1116" s="34" t="s">
        <v>1049</v>
      </c>
      <c r="AO1116" s="34">
        <f t="shared" si="81"/>
        <v>99.95</v>
      </c>
      <c r="AY1116" s="34" t="s">
        <v>1049</v>
      </c>
      <c r="BD1116" s="34" t="s">
        <v>1049</v>
      </c>
      <c r="BE1116" s="34" t="s">
        <v>1049</v>
      </c>
      <c r="BF1116" s="34" t="s">
        <v>1049</v>
      </c>
      <c r="BG1116" s="34">
        <v>3</v>
      </c>
      <c r="BH1116" s="34">
        <v>18</v>
      </c>
      <c r="BJ1116" s="34" t="s">
        <v>1049</v>
      </c>
      <c r="BN1116" s="34">
        <v>2</v>
      </c>
      <c r="BO1116" s="34">
        <v>34</v>
      </c>
      <c r="BP1116" s="34">
        <v>48</v>
      </c>
      <c r="BQ1116" s="34">
        <v>15</v>
      </c>
      <c r="BR1116" s="34">
        <v>94</v>
      </c>
      <c r="BT1116" s="34" t="s">
        <v>1049</v>
      </c>
      <c r="BU1116" s="34" t="s">
        <v>1049</v>
      </c>
      <c r="BX1116" s="34">
        <v>122</v>
      </c>
      <c r="BY1116" s="34" t="s">
        <v>1049</v>
      </c>
      <c r="CA1116" s="34">
        <v>18</v>
      </c>
      <c r="CC1116" s="34">
        <v>4</v>
      </c>
      <c r="CD1116" s="34" t="s">
        <v>1049</v>
      </c>
      <c r="CF1116" s="34">
        <v>55</v>
      </c>
      <c r="CG1116" s="34">
        <v>386</v>
      </c>
      <c r="CH1116" s="34">
        <v>42</v>
      </c>
      <c r="CI1116" s="34" t="s">
        <v>1049</v>
      </c>
      <c r="CJ1116" s="34" t="s">
        <v>1049</v>
      </c>
      <c r="CL1116" s="34" t="s">
        <v>1049</v>
      </c>
      <c r="CM1116" s="34" t="s">
        <v>1049</v>
      </c>
      <c r="CN1116" s="34" t="s">
        <v>1049</v>
      </c>
      <c r="CO1116" s="34" t="s">
        <v>1049</v>
      </c>
      <c r="CP1116" s="34" t="s">
        <v>1049</v>
      </c>
      <c r="CT1116" s="34" t="s">
        <v>1049</v>
      </c>
      <c r="CU1116" s="34" t="s">
        <v>1049</v>
      </c>
      <c r="CV1116" s="34" t="s">
        <v>1049</v>
      </c>
    </row>
    <row r="1117" spans="1:101" x14ac:dyDescent="0.3">
      <c r="A1117" s="22" t="s">
        <v>1117</v>
      </c>
      <c r="B1117" s="22" t="s">
        <v>1621</v>
      </c>
      <c r="C1117" s="22" t="s">
        <v>2888</v>
      </c>
      <c r="D1117" s="22" t="s">
        <v>2758</v>
      </c>
      <c r="G1117" s="22" t="s">
        <v>914</v>
      </c>
      <c r="H1117" s="22">
        <v>33.561761599999997</v>
      </c>
      <c r="I1117" s="22">
        <v>-105.2506123</v>
      </c>
      <c r="J1117" s="22" t="s">
        <v>873</v>
      </c>
      <c r="K1117" s="22" t="s">
        <v>879</v>
      </c>
      <c r="M1117" s="22" t="s">
        <v>1103</v>
      </c>
      <c r="N1117" s="70" t="s">
        <v>3393</v>
      </c>
      <c r="O1117" s="70" t="s">
        <v>3394</v>
      </c>
      <c r="Q1117" s="22" t="s">
        <v>906</v>
      </c>
      <c r="W1117" s="34">
        <v>73.099999999999994</v>
      </c>
      <c r="X1117" s="34">
        <v>0.27</v>
      </c>
      <c r="Y1117" s="34">
        <v>14</v>
      </c>
      <c r="Z1117" s="34">
        <v>1.02</v>
      </c>
      <c r="AA1117" s="34">
        <v>0.03</v>
      </c>
      <c r="AB1117" s="34">
        <v>0.09</v>
      </c>
      <c r="AC1117" s="34">
        <v>0.27</v>
      </c>
      <c r="AD1117" s="34">
        <v>5.59</v>
      </c>
      <c r="AE1117" s="34">
        <v>4.59</v>
      </c>
      <c r="AF1117" s="34">
        <v>0.01</v>
      </c>
      <c r="AG1117" s="34">
        <v>1.0900000000000001</v>
      </c>
      <c r="AH1117" s="34" t="s">
        <v>1049</v>
      </c>
      <c r="AO1117" s="34">
        <f t="shared" si="81"/>
        <v>100.06</v>
      </c>
      <c r="AY1117" s="34" t="s">
        <v>1049</v>
      </c>
      <c r="BD1117" s="34" t="s">
        <v>1049</v>
      </c>
      <c r="BE1117" s="34" t="s">
        <v>1049</v>
      </c>
      <c r="BF1117" s="34" t="s">
        <v>1049</v>
      </c>
      <c r="BG1117" s="34" t="s">
        <v>1049</v>
      </c>
      <c r="BH1117" s="34">
        <v>19</v>
      </c>
      <c r="BJ1117" s="34" t="s">
        <v>1049</v>
      </c>
      <c r="BN1117" s="34">
        <v>2</v>
      </c>
      <c r="BO1117" s="34">
        <v>33</v>
      </c>
      <c r="BP1117" s="34">
        <v>62</v>
      </c>
      <c r="BQ1117" s="34">
        <v>22</v>
      </c>
      <c r="BR1117" s="34">
        <v>130</v>
      </c>
      <c r="BT1117" s="34" t="s">
        <v>1049</v>
      </c>
      <c r="BU1117" s="34" t="s">
        <v>1049</v>
      </c>
      <c r="BX1117" s="34">
        <v>99</v>
      </c>
      <c r="BY1117" s="34" t="s">
        <v>1049</v>
      </c>
      <c r="CA1117" s="34">
        <v>17</v>
      </c>
      <c r="CC1117" s="34">
        <v>4</v>
      </c>
      <c r="CD1117" s="34" t="s">
        <v>1049</v>
      </c>
      <c r="CF1117" s="34">
        <v>52</v>
      </c>
      <c r="CG1117" s="34">
        <v>409</v>
      </c>
      <c r="CH1117" s="34">
        <v>57</v>
      </c>
      <c r="CI1117" s="34" t="s">
        <v>1049</v>
      </c>
      <c r="CJ1117" s="34" t="s">
        <v>1049</v>
      </c>
      <c r="CL1117" s="34" t="s">
        <v>1049</v>
      </c>
      <c r="CM1117" s="34" t="s">
        <v>1049</v>
      </c>
      <c r="CN1117" s="34" t="s">
        <v>1049</v>
      </c>
      <c r="CO1117" s="34" t="s">
        <v>1049</v>
      </c>
      <c r="CP1117" s="34" t="s">
        <v>1049</v>
      </c>
      <c r="CT1117" s="34" t="s">
        <v>1049</v>
      </c>
      <c r="CU1117" s="34" t="s">
        <v>1049</v>
      </c>
      <c r="CV1117" s="34" t="s">
        <v>1049</v>
      </c>
    </row>
    <row r="1118" spans="1:101" x14ac:dyDescent="0.3">
      <c r="A1118" s="22" t="s">
        <v>1092</v>
      </c>
      <c r="B1118" s="22" t="s">
        <v>1621</v>
      </c>
      <c r="C1118" s="22" t="s">
        <v>2888</v>
      </c>
      <c r="D1118" s="22" t="s">
        <v>2758</v>
      </c>
      <c r="G1118" s="22" t="s">
        <v>914</v>
      </c>
      <c r="H1118" s="22">
        <v>33.600402500000001</v>
      </c>
      <c r="I1118" s="22">
        <v>-105.3446799</v>
      </c>
      <c r="J1118" s="22" t="s">
        <v>873</v>
      </c>
      <c r="K1118" s="22" t="s">
        <v>879</v>
      </c>
      <c r="M1118" s="22" t="s">
        <v>1103</v>
      </c>
      <c r="N1118" s="70" t="s">
        <v>3393</v>
      </c>
      <c r="O1118" s="70" t="s">
        <v>3394</v>
      </c>
      <c r="Q1118" s="22" t="s">
        <v>906</v>
      </c>
      <c r="W1118" s="34">
        <v>71.8</v>
      </c>
      <c r="X1118" s="34">
        <v>0.27</v>
      </c>
      <c r="Y1118" s="34">
        <v>13.8</v>
      </c>
      <c r="Z1118" s="34">
        <v>1.77</v>
      </c>
      <c r="AA1118" s="34">
        <v>0.05</v>
      </c>
      <c r="AB1118" s="34">
        <v>0.09</v>
      </c>
      <c r="AC1118" s="34">
        <v>0.41</v>
      </c>
      <c r="AD1118" s="34">
        <v>4.92</v>
      </c>
      <c r="AE1118" s="34">
        <v>5.27</v>
      </c>
      <c r="AF1118" s="34">
        <v>0.02</v>
      </c>
      <c r="AG1118" s="34">
        <v>0.42</v>
      </c>
      <c r="AH1118" s="34" t="s">
        <v>1049</v>
      </c>
      <c r="AO1118" s="34">
        <f t="shared" si="81"/>
        <v>98.819999999999979</v>
      </c>
      <c r="AY1118" s="34" t="s">
        <v>1049</v>
      </c>
      <c r="BD1118" s="34" t="s">
        <v>1049</v>
      </c>
      <c r="BE1118" s="34" t="s">
        <v>1049</v>
      </c>
      <c r="BF1118" s="34" t="s">
        <v>1049</v>
      </c>
      <c r="BG1118" s="34" t="s">
        <v>1049</v>
      </c>
      <c r="BH1118" s="34" t="s">
        <v>1049</v>
      </c>
      <c r="BJ1118" s="34" t="s">
        <v>1049</v>
      </c>
      <c r="BN1118" s="34" t="s">
        <v>1049</v>
      </c>
      <c r="BO1118" s="34">
        <v>54</v>
      </c>
      <c r="BP1118" s="34" t="s">
        <v>1049</v>
      </c>
      <c r="BQ1118" s="34" t="s">
        <v>1049</v>
      </c>
      <c r="BR1118" s="34">
        <v>149</v>
      </c>
      <c r="BT1118" s="34" t="s">
        <v>1049</v>
      </c>
      <c r="BU1118" s="34" t="s">
        <v>1049</v>
      </c>
      <c r="BX1118" s="34">
        <v>24</v>
      </c>
      <c r="BY1118" s="34" t="s">
        <v>1049</v>
      </c>
      <c r="CA1118" s="34">
        <v>22</v>
      </c>
      <c r="CC1118" s="34">
        <v>3</v>
      </c>
      <c r="CD1118" s="34" t="s">
        <v>1049</v>
      </c>
      <c r="CF1118" s="34">
        <v>79</v>
      </c>
      <c r="CG1118" s="34">
        <v>390</v>
      </c>
      <c r="CH1118" s="34" t="s">
        <v>1049</v>
      </c>
      <c r="CI1118" s="34" t="s">
        <v>1049</v>
      </c>
      <c r="CJ1118" s="34" t="s">
        <v>1049</v>
      </c>
      <c r="CL1118" s="34" t="s">
        <v>1049</v>
      </c>
      <c r="CM1118" s="34" t="s">
        <v>1049</v>
      </c>
      <c r="CN1118" s="34" t="s">
        <v>1049</v>
      </c>
      <c r="CO1118" s="34" t="s">
        <v>1049</v>
      </c>
      <c r="CP1118" s="34" t="s">
        <v>1049</v>
      </c>
      <c r="CT1118" s="34" t="s">
        <v>1049</v>
      </c>
      <c r="CU1118" s="34" t="s">
        <v>1049</v>
      </c>
      <c r="CV1118" s="34" t="s">
        <v>1049</v>
      </c>
    </row>
    <row r="1119" spans="1:101" x14ac:dyDescent="0.3">
      <c r="A1119" s="22" t="s">
        <v>1118</v>
      </c>
      <c r="B1119" s="22" t="s">
        <v>1621</v>
      </c>
      <c r="C1119" s="22" t="s">
        <v>2888</v>
      </c>
      <c r="D1119" s="22" t="s">
        <v>2758</v>
      </c>
      <c r="G1119" s="22" t="s">
        <v>914</v>
      </c>
      <c r="H1119" s="22">
        <v>33.593499299999998</v>
      </c>
      <c r="I1119" s="22">
        <v>-105.3174288</v>
      </c>
      <c r="J1119" s="22" t="s">
        <v>873</v>
      </c>
      <c r="K1119" s="22" t="s">
        <v>879</v>
      </c>
      <c r="M1119" s="22" t="s">
        <v>1103</v>
      </c>
      <c r="N1119" s="70" t="s">
        <v>3393</v>
      </c>
      <c r="O1119" s="70" t="s">
        <v>3394</v>
      </c>
      <c r="Q1119" s="22" t="s">
        <v>906</v>
      </c>
      <c r="W1119" s="34">
        <v>72.900000000000006</v>
      </c>
      <c r="X1119" s="34">
        <v>0.27</v>
      </c>
      <c r="Y1119" s="34">
        <v>13.1</v>
      </c>
      <c r="Z1119" s="34">
        <v>1.98</v>
      </c>
      <c r="AA1119" s="34">
        <v>0.04</v>
      </c>
      <c r="AB1119" s="34">
        <v>0.06</v>
      </c>
      <c r="AC1119" s="34">
        <v>0.5</v>
      </c>
      <c r="AD1119" s="34">
        <v>4.87</v>
      </c>
      <c r="AE1119" s="34">
        <v>5.34</v>
      </c>
      <c r="AF1119" s="34">
        <v>0.02</v>
      </c>
      <c r="AG1119" s="34">
        <v>0.35</v>
      </c>
      <c r="AH1119" s="34" t="s">
        <v>1049</v>
      </c>
      <c r="AO1119" s="34">
        <f t="shared" ref="AO1119:AO1149" si="83">SUM(W1119:AN1119)</f>
        <v>99.43</v>
      </c>
      <c r="AY1119" s="34" t="s">
        <v>1049</v>
      </c>
      <c r="BD1119" s="34" t="s">
        <v>1049</v>
      </c>
      <c r="BE1119" s="34" t="s">
        <v>1049</v>
      </c>
      <c r="BF1119" s="34" t="s">
        <v>1049</v>
      </c>
      <c r="BG1119" s="34" t="s">
        <v>1049</v>
      </c>
      <c r="BH1119" s="34">
        <v>22</v>
      </c>
      <c r="BJ1119" s="34" t="s">
        <v>1049</v>
      </c>
      <c r="BN1119" s="34">
        <v>2</v>
      </c>
      <c r="BO1119" s="34">
        <v>52</v>
      </c>
      <c r="BP1119" s="34">
        <v>46</v>
      </c>
      <c r="BQ1119" s="34">
        <v>26</v>
      </c>
      <c r="BR1119" s="34">
        <v>148</v>
      </c>
      <c r="BT1119" s="34" t="s">
        <v>1049</v>
      </c>
      <c r="BU1119" s="34" t="s">
        <v>1049</v>
      </c>
      <c r="BX1119" s="34">
        <v>16</v>
      </c>
      <c r="BY1119" s="34" t="s">
        <v>1049</v>
      </c>
      <c r="CA1119" s="34">
        <v>24</v>
      </c>
      <c r="CC1119" s="34">
        <v>3</v>
      </c>
      <c r="CD1119" s="34" t="s">
        <v>1049</v>
      </c>
      <c r="CF1119" s="34">
        <v>73</v>
      </c>
      <c r="CG1119" s="34">
        <v>375</v>
      </c>
      <c r="CH1119" s="34">
        <v>62</v>
      </c>
      <c r="CI1119" s="34" t="s">
        <v>1049</v>
      </c>
      <c r="CJ1119" s="34" t="s">
        <v>1049</v>
      </c>
      <c r="CL1119" s="34" t="s">
        <v>1049</v>
      </c>
      <c r="CM1119" s="34" t="s">
        <v>1049</v>
      </c>
      <c r="CN1119" s="34" t="s">
        <v>1049</v>
      </c>
      <c r="CO1119" s="34" t="s">
        <v>1049</v>
      </c>
      <c r="CP1119" s="34" t="s">
        <v>1049</v>
      </c>
      <c r="CT1119" s="34" t="s">
        <v>1049</v>
      </c>
      <c r="CU1119" s="34" t="s">
        <v>1049</v>
      </c>
      <c r="CV1119" s="34" t="s">
        <v>1049</v>
      </c>
    </row>
    <row r="1120" spans="1:101" x14ac:dyDescent="0.3">
      <c r="A1120" s="22" t="s">
        <v>1119</v>
      </c>
      <c r="B1120" s="22" t="s">
        <v>1621</v>
      </c>
      <c r="C1120" s="22" t="s">
        <v>2888</v>
      </c>
      <c r="D1120" s="22" t="s">
        <v>2758</v>
      </c>
      <c r="G1120" s="22" t="s">
        <v>914</v>
      </c>
      <c r="H1120" s="22">
        <v>33.590870700000004</v>
      </c>
      <c r="I1120" s="22">
        <v>-105.2965196</v>
      </c>
      <c r="J1120" s="22" t="s">
        <v>873</v>
      </c>
      <c r="K1120" s="22" t="s">
        <v>879</v>
      </c>
      <c r="M1120" s="22" t="s">
        <v>1103</v>
      </c>
      <c r="N1120" s="70" t="s">
        <v>3393</v>
      </c>
      <c r="O1120" s="70" t="s">
        <v>3394</v>
      </c>
      <c r="Q1120" s="22" t="s">
        <v>906</v>
      </c>
      <c r="W1120" s="34">
        <v>70.900000000000006</v>
      </c>
      <c r="X1120" s="34">
        <v>0.28999999999999998</v>
      </c>
      <c r="Y1120" s="34">
        <v>14.4</v>
      </c>
      <c r="Z1120" s="34">
        <v>1.9</v>
      </c>
      <c r="AA1120" s="34">
        <v>0.08</v>
      </c>
      <c r="AB1120" s="34">
        <v>0.06</v>
      </c>
      <c r="AC1120" s="34">
        <v>0.52</v>
      </c>
      <c r="AD1120" s="34">
        <v>5.04</v>
      </c>
      <c r="AE1120" s="34">
        <v>5.34</v>
      </c>
      <c r="AF1120" s="34">
        <v>0.02</v>
      </c>
      <c r="AG1120" s="34">
        <v>0.74</v>
      </c>
      <c r="AH1120" s="34" t="s">
        <v>1049</v>
      </c>
      <c r="AO1120" s="34">
        <f t="shared" si="83"/>
        <v>99.29000000000002</v>
      </c>
      <c r="AY1120" s="34" t="s">
        <v>1049</v>
      </c>
      <c r="BD1120" s="34" t="s">
        <v>1049</v>
      </c>
      <c r="BE1120" s="34" t="s">
        <v>1049</v>
      </c>
      <c r="BF1120" s="34" t="s">
        <v>1049</v>
      </c>
      <c r="BG1120" s="34">
        <v>14</v>
      </c>
      <c r="BH1120" s="34">
        <v>21</v>
      </c>
      <c r="BJ1120" s="34" t="s">
        <v>1049</v>
      </c>
      <c r="BN1120" s="34">
        <v>2</v>
      </c>
      <c r="BO1120" s="34">
        <v>47</v>
      </c>
      <c r="BP1120" s="34">
        <v>42</v>
      </c>
      <c r="BQ1120" s="34">
        <v>56</v>
      </c>
      <c r="BR1120" s="34">
        <v>167</v>
      </c>
      <c r="BT1120" s="34" t="s">
        <v>1049</v>
      </c>
      <c r="BU1120" s="34" t="s">
        <v>1049</v>
      </c>
      <c r="BX1120" s="34">
        <v>10</v>
      </c>
      <c r="BY1120" s="34" t="s">
        <v>1049</v>
      </c>
      <c r="CA1120" s="34">
        <v>19</v>
      </c>
      <c r="CC1120" s="34">
        <v>2</v>
      </c>
      <c r="CD1120" s="34" t="s">
        <v>1049</v>
      </c>
      <c r="CF1120" s="34">
        <v>73</v>
      </c>
      <c r="CG1120" s="34">
        <v>229</v>
      </c>
      <c r="CH1120" s="34">
        <v>105</v>
      </c>
      <c r="CI1120" s="34" t="s">
        <v>1049</v>
      </c>
      <c r="CJ1120" s="34" t="s">
        <v>1049</v>
      </c>
      <c r="CL1120" s="34" t="s">
        <v>1049</v>
      </c>
      <c r="CM1120" s="34" t="s">
        <v>1049</v>
      </c>
      <c r="CN1120" s="34" t="s">
        <v>1049</v>
      </c>
      <c r="CO1120" s="34" t="s">
        <v>1049</v>
      </c>
      <c r="CP1120" s="34" t="s">
        <v>1049</v>
      </c>
      <c r="CT1120" s="34" t="s">
        <v>1049</v>
      </c>
      <c r="CU1120" s="34" t="s">
        <v>1049</v>
      </c>
      <c r="CV1120" s="34" t="s">
        <v>1049</v>
      </c>
    </row>
    <row r="1121" spans="1:100" x14ac:dyDescent="0.3">
      <c r="A1121" s="22" t="s">
        <v>1120</v>
      </c>
      <c r="B1121" s="22" t="s">
        <v>1621</v>
      </c>
      <c r="C1121" s="22" t="s">
        <v>2888</v>
      </c>
      <c r="D1121" s="22" t="s">
        <v>2758</v>
      </c>
      <c r="G1121" s="22" t="s">
        <v>914</v>
      </c>
      <c r="H1121" s="22">
        <v>33.588172800000002</v>
      </c>
      <c r="I1121" s="22">
        <v>-105.2893251</v>
      </c>
      <c r="J1121" s="22" t="s">
        <v>873</v>
      </c>
      <c r="K1121" s="22" t="s">
        <v>879</v>
      </c>
      <c r="M1121" s="22" t="s">
        <v>1103</v>
      </c>
      <c r="N1121" s="70" t="s">
        <v>3393</v>
      </c>
      <c r="O1121" s="70" t="s">
        <v>3394</v>
      </c>
      <c r="Q1121" s="22" t="s">
        <v>906</v>
      </c>
      <c r="W1121" s="34">
        <v>73.2</v>
      </c>
      <c r="X1121" s="34">
        <v>0.27</v>
      </c>
      <c r="Y1121" s="34">
        <v>14.2</v>
      </c>
      <c r="Z1121" s="34">
        <v>1.94</v>
      </c>
      <c r="AA1121" s="34">
        <v>0.06</v>
      </c>
      <c r="AB1121" s="34">
        <v>0.04</v>
      </c>
      <c r="AC1121" s="34">
        <v>0.49</v>
      </c>
      <c r="AD1121" s="34">
        <v>4.9000000000000004</v>
      </c>
      <c r="AE1121" s="34">
        <v>5.48</v>
      </c>
      <c r="AF1121" s="34">
        <v>0.01</v>
      </c>
      <c r="AG1121" s="34">
        <v>0.35</v>
      </c>
      <c r="AH1121" s="34" t="s">
        <v>1049</v>
      </c>
      <c r="AO1121" s="34">
        <f t="shared" si="83"/>
        <v>100.94000000000001</v>
      </c>
      <c r="AY1121" s="34" t="s">
        <v>1049</v>
      </c>
      <c r="BD1121" s="34" t="s">
        <v>1049</v>
      </c>
      <c r="BE1121" s="34" t="s">
        <v>1049</v>
      </c>
      <c r="BF1121" s="34" t="s">
        <v>1049</v>
      </c>
      <c r="BG1121" s="34" t="s">
        <v>1049</v>
      </c>
      <c r="BH1121" s="34">
        <v>23</v>
      </c>
      <c r="BJ1121" s="34" t="s">
        <v>1049</v>
      </c>
      <c r="BN1121" s="34">
        <v>2</v>
      </c>
      <c r="BO1121" s="34">
        <v>50</v>
      </c>
      <c r="BP1121" s="34">
        <v>52</v>
      </c>
      <c r="BQ1121" s="34">
        <v>22</v>
      </c>
      <c r="BR1121" s="34">
        <v>141</v>
      </c>
      <c r="BT1121" s="34" t="s">
        <v>1049</v>
      </c>
      <c r="BU1121" s="34" t="s">
        <v>1049</v>
      </c>
      <c r="BX1121" s="34">
        <v>24</v>
      </c>
      <c r="BY1121" s="34" t="s">
        <v>1049</v>
      </c>
      <c r="CA1121" s="34">
        <v>18</v>
      </c>
      <c r="CC1121" s="34">
        <v>2</v>
      </c>
      <c r="CD1121" s="34" t="s">
        <v>1049</v>
      </c>
      <c r="CF1121" s="34">
        <v>70</v>
      </c>
      <c r="CG1121" s="34">
        <v>356</v>
      </c>
      <c r="CH1121" s="34">
        <v>54</v>
      </c>
      <c r="CI1121" s="34" t="s">
        <v>1049</v>
      </c>
      <c r="CJ1121" s="34" t="s">
        <v>1049</v>
      </c>
      <c r="CL1121" s="34" t="s">
        <v>1049</v>
      </c>
      <c r="CM1121" s="34" t="s">
        <v>1049</v>
      </c>
      <c r="CN1121" s="34" t="s">
        <v>1049</v>
      </c>
      <c r="CO1121" s="34" t="s">
        <v>1049</v>
      </c>
      <c r="CP1121" s="34" t="s">
        <v>1049</v>
      </c>
      <c r="CT1121" s="34" t="s">
        <v>1049</v>
      </c>
      <c r="CU1121" s="34" t="s">
        <v>1049</v>
      </c>
      <c r="CV1121" s="34" t="s">
        <v>1049</v>
      </c>
    </row>
    <row r="1122" spans="1:100" x14ac:dyDescent="0.3">
      <c r="A1122" s="22" t="s">
        <v>1121</v>
      </c>
      <c r="B1122" s="22" t="s">
        <v>1621</v>
      </c>
      <c r="C1122" s="22" t="s">
        <v>2888</v>
      </c>
      <c r="D1122" s="22" t="s">
        <v>2758</v>
      </c>
      <c r="G1122" s="22" t="s">
        <v>914</v>
      </c>
      <c r="H1122" s="22">
        <v>33.586238700000003</v>
      </c>
      <c r="I1122" s="22">
        <v>-105.2785614</v>
      </c>
      <c r="J1122" s="22" t="s">
        <v>873</v>
      </c>
      <c r="K1122" s="22" t="s">
        <v>879</v>
      </c>
      <c r="M1122" s="22" t="s">
        <v>1114</v>
      </c>
      <c r="N1122" s="70" t="s">
        <v>3393</v>
      </c>
      <c r="O1122" s="70" t="s">
        <v>3394</v>
      </c>
      <c r="Q1122" s="22" t="s">
        <v>906</v>
      </c>
      <c r="W1122" s="34">
        <v>72.900000000000006</v>
      </c>
      <c r="X1122" s="34">
        <v>0.26</v>
      </c>
      <c r="Y1122" s="34">
        <v>14.1</v>
      </c>
      <c r="Z1122" s="34">
        <v>1.9</v>
      </c>
      <c r="AA1122" s="34">
        <v>0.05</v>
      </c>
      <c r="AB1122" s="34">
        <v>0.14000000000000001</v>
      </c>
      <c r="AC1122" s="34">
        <v>0.52</v>
      </c>
      <c r="AD1122" s="34">
        <v>4.62</v>
      </c>
      <c r="AE1122" s="34">
        <v>5.35</v>
      </c>
      <c r="AF1122" s="34">
        <v>0.02</v>
      </c>
      <c r="AG1122" s="34">
        <v>0.94</v>
      </c>
      <c r="AH1122" s="34" t="s">
        <v>1049</v>
      </c>
      <c r="AO1122" s="34">
        <f t="shared" si="83"/>
        <v>100.8</v>
      </c>
      <c r="AY1122" s="34" t="s">
        <v>1049</v>
      </c>
      <c r="BD1122" s="34" t="s">
        <v>1049</v>
      </c>
      <c r="BE1122" s="34" t="s">
        <v>1049</v>
      </c>
      <c r="BF1122" s="34" t="s">
        <v>1049</v>
      </c>
      <c r="BG1122" s="34">
        <v>9</v>
      </c>
      <c r="BH1122" s="34">
        <v>23</v>
      </c>
      <c r="BJ1122" s="34" t="s">
        <v>1049</v>
      </c>
      <c r="BN1122" s="34">
        <v>2</v>
      </c>
      <c r="BO1122" s="34">
        <v>55</v>
      </c>
      <c r="BP1122" s="34">
        <v>36</v>
      </c>
      <c r="BQ1122" s="34">
        <v>26</v>
      </c>
      <c r="BR1122" s="34">
        <v>131</v>
      </c>
      <c r="BT1122" s="34" t="s">
        <v>1049</v>
      </c>
      <c r="BU1122" s="34" t="s">
        <v>1049</v>
      </c>
      <c r="BX1122" s="34">
        <v>37</v>
      </c>
      <c r="BY1122" s="34" t="s">
        <v>1049</v>
      </c>
      <c r="CA1122" s="34">
        <v>21</v>
      </c>
      <c r="CC1122" s="34">
        <v>4</v>
      </c>
      <c r="CD1122" s="34" t="s">
        <v>1049</v>
      </c>
      <c r="CF1122" s="34">
        <v>76</v>
      </c>
      <c r="CG1122" s="34">
        <v>367</v>
      </c>
      <c r="CH1122" s="34">
        <v>61</v>
      </c>
      <c r="CI1122" s="34" t="s">
        <v>1049</v>
      </c>
      <c r="CJ1122" s="34" t="s">
        <v>1049</v>
      </c>
      <c r="CL1122" s="34" t="s">
        <v>1049</v>
      </c>
      <c r="CM1122" s="34" t="s">
        <v>1049</v>
      </c>
      <c r="CN1122" s="34" t="s">
        <v>1049</v>
      </c>
      <c r="CO1122" s="34" t="s">
        <v>1049</v>
      </c>
      <c r="CP1122" s="34" t="s">
        <v>1049</v>
      </c>
      <c r="CT1122" s="34" t="s">
        <v>1049</v>
      </c>
      <c r="CU1122" s="34" t="s">
        <v>1049</v>
      </c>
      <c r="CV1122" s="34" t="s">
        <v>1049</v>
      </c>
    </row>
    <row r="1123" spans="1:100" x14ac:dyDescent="0.3">
      <c r="A1123" s="22" t="s">
        <v>1122</v>
      </c>
      <c r="B1123" s="22" t="s">
        <v>1621</v>
      </c>
      <c r="C1123" s="22" t="s">
        <v>2888</v>
      </c>
      <c r="D1123" s="22" t="s">
        <v>2758</v>
      </c>
      <c r="G1123" s="22" t="s">
        <v>914</v>
      </c>
      <c r="H1123" s="22">
        <v>33.586528100000002</v>
      </c>
      <c r="I1123" s="22">
        <v>-105.2872667</v>
      </c>
      <c r="J1123" s="22" t="s">
        <v>873</v>
      </c>
      <c r="K1123" s="22" t="s">
        <v>879</v>
      </c>
      <c r="M1123" s="22" t="s">
        <v>1103</v>
      </c>
      <c r="N1123" s="70" t="s">
        <v>3393</v>
      </c>
      <c r="O1123" s="70" t="s">
        <v>3394</v>
      </c>
      <c r="Q1123" s="22" t="s">
        <v>906</v>
      </c>
      <c r="W1123" s="34">
        <v>72.400000000000006</v>
      </c>
      <c r="X1123" s="34">
        <v>0.28000000000000003</v>
      </c>
      <c r="Y1123" s="34">
        <v>14.1</v>
      </c>
      <c r="Z1123" s="34">
        <v>1.9</v>
      </c>
      <c r="AA1123" s="34">
        <v>0.03</v>
      </c>
      <c r="AB1123" s="34">
        <v>0.11</v>
      </c>
      <c r="AC1123" s="34">
        <v>0.53</v>
      </c>
      <c r="AD1123" s="34">
        <v>4.51</v>
      </c>
      <c r="AE1123" s="34">
        <v>5.42</v>
      </c>
      <c r="AF1123" s="34">
        <v>0.01</v>
      </c>
      <c r="AG1123" s="34">
        <v>0.79</v>
      </c>
      <c r="AH1123" s="34" t="s">
        <v>1049</v>
      </c>
      <c r="AO1123" s="34">
        <f t="shared" si="83"/>
        <v>100.08000000000003</v>
      </c>
      <c r="AY1123" s="34" t="s">
        <v>1049</v>
      </c>
      <c r="BD1123" s="34" t="s">
        <v>1049</v>
      </c>
      <c r="BE1123" s="34" t="s">
        <v>1049</v>
      </c>
      <c r="BF1123" s="34" t="s">
        <v>1049</v>
      </c>
      <c r="BG1123" s="34">
        <v>7</v>
      </c>
      <c r="BH1123" s="34">
        <v>21</v>
      </c>
      <c r="BJ1123" s="34" t="s">
        <v>1049</v>
      </c>
      <c r="BN1123" s="34">
        <v>2</v>
      </c>
      <c r="BO1123" s="34">
        <v>50</v>
      </c>
      <c r="BP1123" s="34">
        <v>40</v>
      </c>
      <c r="BQ1123" s="34">
        <v>20</v>
      </c>
      <c r="BR1123" s="34">
        <v>144</v>
      </c>
      <c r="BT1123" s="34" t="s">
        <v>1049</v>
      </c>
      <c r="BU1123" s="34" t="s">
        <v>1049</v>
      </c>
      <c r="BX1123" s="34">
        <v>28</v>
      </c>
      <c r="BY1123" s="34" t="s">
        <v>1049</v>
      </c>
      <c r="CA1123" s="34">
        <v>25</v>
      </c>
      <c r="CC1123" s="34">
        <v>4</v>
      </c>
      <c r="CD1123" s="34" t="s">
        <v>1049</v>
      </c>
      <c r="CF1123" s="34">
        <v>69</v>
      </c>
      <c r="CG1123" s="34">
        <v>368</v>
      </c>
      <c r="CH1123" s="34">
        <v>55</v>
      </c>
      <c r="CI1123" s="34" t="s">
        <v>1049</v>
      </c>
      <c r="CJ1123" s="34" t="s">
        <v>1049</v>
      </c>
      <c r="CL1123" s="34" t="s">
        <v>1049</v>
      </c>
      <c r="CM1123" s="34" t="s">
        <v>1049</v>
      </c>
      <c r="CN1123" s="34" t="s">
        <v>1049</v>
      </c>
      <c r="CO1123" s="34" t="s">
        <v>1049</v>
      </c>
      <c r="CP1123" s="34" t="s">
        <v>1049</v>
      </c>
      <c r="CT1123" s="34" t="s">
        <v>1049</v>
      </c>
      <c r="CU1123" s="34" t="s">
        <v>1049</v>
      </c>
      <c r="CV1123" s="34" t="s">
        <v>1049</v>
      </c>
    </row>
    <row r="1124" spans="1:100" x14ac:dyDescent="0.3">
      <c r="A1124" s="22" t="s">
        <v>1123</v>
      </c>
      <c r="B1124" s="22" t="s">
        <v>1621</v>
      </c>
      <c r="C1124" s="22" t="s">
        <v>2888</v>
      </c>
      <c r="D1124" s="22" t="s">
        <v>2758</v>
      </c>
      <c r="G1124" s="22" t="s">
        <v>914</v>
      </c>
      <c r="H1124" s="22">
        <v>33.593701199999998</v>
      </c>
      <c r="I1124" s="22">
        <v>-105.3054807</v>
      </c>
      <c r="J1124" s="22" t="s">
        <v>873</v>
      </c>
      <c r="K1124" s="22" t="s">
        <v>879</v>
      </c>
      <c r="M1124" s="22" t="s">
        <v>1103</v>
      </c>
      <c r="N1124" s="70" t="s">
        <v>3393</v>
      </c>
      <c r="O1124" s="70" t="s">
        <v>3394</v>
      </c>
      <c r="Q1124" s="22" t="s">
        <v>906</v>
      </c>
      <c r="W1124" s="34">
        <v>61.7</v>
      </c>
      <c r="X1124" s="34">
        <v>0.98</v>
      </c>
      <c r="Y1124" s="34">
        <v>16.600000000000001</v>
      </c>
      <c r="Z1124" s="34">
        <v>6.66</v>
      </c>
      <c r="AA1124" s="34">
        <v>0.09</v>
      </c>
      <c r="AB1124" s="34">
        <v>2.57</v>
      </c>
      <c r="AC1124" s="34">
        <v>4.04</v>
      </c>
      <c r="AD1124" s="34">
        <v>4.04</v>
      </c>
      <c r="AE1124" s="34">
        <v>4.13</v>
      </c>
      <c r="AF1124" s="34">
        <v>0.28000000000000003</v>
      </c>
      <c r="AG1124" s="34">
        <v>0.68</v>
      </c>
      <c r="AH1124" s="34" t="s">
        <v>1049</v>
      </c>
      <c r="AO1124" s="34">
        <f t="shared" si="83"/>
        <v>101.77000000000001</v>
      </c>
      <c r="AY1124" s="34" t="s">
        <v>1049</v>
      </c>
      <c r="BD1124" s="34" t="s">
        <v>1049</v>
      </c>
      <c r="BE1124" s="34" t="s">
        <v>1049</v>
      </c>
      <c r="BF1124" s="34" t="s">
        <v>1049</v>
      </c>
      <c r="BG1124" s="34">
        <v>21</v>
      </c>
      <c r="BH1124" s="34">
        <v>19</v>
      </c>
      <c r="BJ1124" s="34" t="s">
        <v>1049</v>
      </c>
      <c r="BN1124" s="34">
        <v>2</v>
      </c>
      <c r="BO1124" s="34">
        <v>47</v>
      </c>
      <c r="BP1124" s="34">
        <v>42</v>
      </c>
      <c r="BQ1124" s="34">
        <v>35</v>
      </c>
      <c r="BR1124" s="34">
        <v>171</v>
      </c>
      <c r="BT1124" s="34" t="s">
        <v>1049</v>
      </c>
      <c r="BU1124" s="34" t="s">
        <v>1049</v>
      </c>
      <c r="BX1124" s="34">
        <v>7</v>
      </c>
      <c r="BY1124" s="34" t="s">
        <v>1049</v>
      </c>
      <c r="CA1124" s="34">
        <v>23</v>
      </c>
      <c r="CC1124" s="34">
        <v>5</v>
      </c>
      <c r="CD1124" s="34" t="s">
        <v>1049</v>
      </c>
      <c r="CF1124" s="34">
        <v>76</v>
      </c>
      <c r="CG1124" s="34">
        <v>317</v>
      </c>
      <c r="CH1124" s="34">
        <v>99</v>
      </c>
      <c r="CI1124" s="34" t="s">
        <v>1049</v>
      </c>
      <c r="CJ1124" s="34" t="s">
        <v>1049</v>
      </c>
      <c r="CL1124" s="34" t="s">
        <v>1049</v>
      </c>
      <c r="CM1124" s="34" t="s">
        <v>1049</v>
      </c>
      <c r="CN1124" s="34" t="s">
        <v>1049</v>
      </c>
      <c r="CO1124" s="34" t="s">
        <v>1049</v>
      </c>
      <c r="CP1124" s="34" t="s">
        <v>1049</v>
      </c>
      <c r="CT1124" s="34" t="s">
        <v>1049</v>
      </c>
      <c r="CU1124" s="34" t="s">
        <v>1049</v>
      </c>
      <c r="CV1124" s="34" t="s">
        <v>1049</v>
      </c>
    </row>
    <row r="1125" spans="1:100" x14ac:dyDescent="0.3">
      <c r="A1125" s="22" t="s">
        <v>1124</v>
      </c>
      <c r="B1125" s="22" t="s">
        <v>1621</v>
      </c>
      <c r="C1125" s="22" t="s">
        <v>2888</v>
      </c>
      <c r="D1125" s="22" t="s">
        <v>2758</v>
      </c>
      <c r="G1125" s="22" t="s">
        <v>914</v>
      </c>
      <c r="H1125" s="22">
        <v>33.595829799999997</v>
      </c>
      <c r="I1125" s="22">
        <v>-105.3198601</v>
      </c>
      <c r="J1125" s="22" t="s">
        <v>873</v>
      </c>
      <c r="K1125" s="22" t="s">
        <v>879</v>
      </c>
      <c r="M1125" s="22" t="s">
        <v>1103</v>
      </c>
      <c r="N1125" s="70" t="s">
        <v>3393</v>
      </c>
      <c r="O1125" s="70" t="s">
        <v>3394</v>
      </c>
      <c r="Q1125" s="22" t="s">
        <v>906</v>
      </c>
      <c r="W1125" s="34">
        <v>72.2</v>
      </c>
      <c r="X1125" s="34">
        <v>0.26</v>
      </c>
      <c r="Y1125" s="34">
        <v>13.9</v>
      </c>
      <c r="Z1125" s="34">
        <v>2</v>
      </c>
      <c r="AA1125" s="34">
        <v>0.05</v>
      </c>
      <c r="AB1125" s="34">
        <v>0.08</v>
      </c>
      <c r="AC1125" s="34">
        <v>0.51</v>
      </c>
      <c r="AD1125" s="34">
        <v>4.7300000000000004</v>
      </c>
      <c r="AE1125" s="34">
        <v>5.4</v>
      </c>
      <c r="AF1125" s="34">
        <v>0.01</v>
      </c>
      <c r="AG1125" s="34">
        <v>0.41</v>
      </c>
      <c r="AH1125" s="34" t="s">
        <v>1049</v>
      </c>
      <c r="AO1125" s="34">
        <f t="shared" si="83"/>
        <v>99.550000000000026</v>
      </c>
      <c r="AY1125" s="34" t="s">
        <v>1049</v>
      </c>
      <c r="BD1125" s="34" t="s">
        <v>1049</v>
      </c>
      <c r="BE1125" s="34" t="s">
        <v>1049</v>
      </c>
      <c r="BF1125" s="34" t="s">
        <v>1049</v>
      </c>
      <c r="BG1125" s="34">
        <v>9</v>
      </c>
      <c r="BH1125" s="34">
        <v>22</v>
      </c>
      <c r="BJ1125" s="34" t="s">
        <v>1049</v>
      </c>
      <c r="BN1125" s="34">
        <v>2</v>
      </c>
      <c r="BO1125" s="34">
        <v>53</v>
      </c>
      <c r="BP1125" s="34">
        <v>49</v>
      </c>
      <c r="BQ1125" s="34">
        <v>22</v>
      </c>
      <c r="BR1125" s="34">
        <v>141</v>
      </c>
      <c r="BT1125" s="34" t="s">
        <v>1049</v>
      </c>
      <c r="BU1125" s="34" t="s">
        <v>1049</v>
      </c>
      <c r="BX1125" s="34">
        <v>32</v>
      </c>
      <c r="BY1125" s="34" t="s">
        <v>1049</v>
      </c>
      <c r="CA1125" s="34">
        <v>23</v>
      </c>
      <c r="CC1125" s="34">
        <v>6</v>
      </c>
      <c r="CD1125" s="34" t="s">
        <v>1049</v>
      </c>
      <c r="CF1125" s="34">
        <v>79</v>
      </c>
      <c r="CG1125" s="34">
        <v>369</v>
      </c>
      <c r="CH1125" s="34">
        <v>58</v>
      </c>
      <c r="CI1125" s="34" t="s">
        <v>1049</v>
      </c>
      <c r="CJ1125" s="34" t="s">
        <v>1049</v>
      </c>
      <c r="CL1125" s="34" t="s">
        <v>1049</v>
      </c>
      <c r="CM1125" s="34" t="s">
        <v>1049</v>
      </c>
      <c r="CN1125" s="34" t="s">
        <v>1049</v>
      </c>
      <c r="CO1125" s="34" t="s">
        <v>1049</v>
      </c>
      <c r="CP1125" s="34" t="s">
        <v>1049</v>
      </c>
      <c r="CT1125" s="34" t="s">
        <v>1049</v>
      </c>
      <c r="CU1125" s="34" t="s">
        <v>1049</v>
      </c>
      <c r="CV1125" s="34" t="s">
        <v>1049</v>
      </c>
    </row>
    <row r="1126" spans="1:100" x14ac:dyDescent="0.3">
      <c r="A1126" s="22" t="s">
        <v>1125</v>
      </c>
      <c r="B1126" s="22" t="s">
        <v>1621</v>
      </c>
      <c r="C1126" s="22" t="s">
        <v>2888</v>
      </c>
      <c r="D1126" s="22" t="s">
        <v>2758</v>
      </c>
      <c r="G1126" s="22" t="s">
        <v>914</v>
      </c>
      <c r="H1126" s="22">
        <v>33.5971476</v>
      </c>
      <c r="I1126" s="22">
        <v>-105.32844710000001</v>
      </c>
      <c r="J1126" s="22" t="s">
        <v>873</v>
      </c>
      <c r="K1126" s="22" t="s">
        <v>879</v>
      </c>
      <c r="M1126" s="22" t="s">
        <v>1103</v>
      </c>
      <c r="N1126" s="70" t="s">
        <v>3393</v>
      </c>
      <c r="O1126" s="70" t="s">
        <v>3394</v>
      </c>
      <c r="Q1126" s="22" t="s">
        <v>906</v>
      </c>
      <c r="W1126" s="34">
        <v>72.900000000000006</v>
      </c>
      <c r="X1126" s="34">
        <v>0.26</v>
      </c>
      <c r="Y1126" s="34">
        <v>14.2</v>
      </c>
      <c r="Z1126" s="34">
        <v>1.81</v>
      </c>
      <c r="AA1126" s="34">
        <v>0.05</v>
      </c>
      <c r="AB1126" s="34">
        <v>0.12</v>
      </c>
      <c r="AC1126" s="34">
        <v>0.5</v>
      </c>
      <c r="AD1126" s="34">
        <v>4.8</v>
      </c>
      <c r="AE1126" s="34">
        <v>5.44</v>
      </c>
      <c r="AF1126" s="34">
        <v>0.02</v>
      </c>
      <c r="AG1126" s="34">
        <v>0.63</v>
      </c>
      <c r="AH1126" s="34" t="s">
        <v>1049</v>
      </c>
      <c r="AO1126" s="34">
        <f t="shared" si="83"/>
        <v>100.73</v>
      </c>
      <c r="AY1126" s="34" t="s">
        <v>1049</v>
      </c>
      <c r="BD1126" s="34" t="s">
        <v>1049</v>
      </c>
      <c r="BE1126" s="34" t="s">
        <v>1049</v>
      </c>
      <c r="BF1126" s="34" t="s">
        <v>1049</v>
      </c>
      <c r="BG1126" s="34" t="s">
        <v>1049</v>
      </c>
      <c r="BH1126" s="34">
        <v>24</v>
      </c>
      <c r="BJ1126" s="34" t="s">
        <v>1049</v>
      </c>
      <c r="BN1126" s="34">
        <v>2</v>
      </c>
      <c r="BO1126" s="34">
        <v>54</v>
      </c>
      <c r="BP1126" s="34">
        <v>45</v>
      </c>
      <c r="BQ1126" s="34">
        <v>24</v>
      </c>
      <c r="BR1126" s="34">
        <v>156</v>
      </c>
      <c r="BT1126" s="34" t="s">
        <v>1049</v>
      </c>
      <c r="BU1126" s="34" t="s">
        <v>1049</v>
      </c>
      <c r="BX1126" s="34">
        <v>22</v>
      </c>
      <c r="BY1126" s="34" t="s">
        <v>1049</v>
      </c>
      <c r="CA1126" s="34">
        <v>22</v>
      </c>
      <c r="CC1126" s="34">
        <v>4</v>
      </c>
      <c r="CD1126" s="34" t="s">
        <v>1049</v>
      </c>
      <c r="CF1126" s="34">
        <v>78</v>
      </c>
      <c r="CG1126" s="34">
        <v>358</v>
      </c>
      <c r="CH1126" s="34">
        <v>79</v>
      </c>
      <c r="CI1126" s="34" t="s">
        <v>1049</v>
      </c>
      <c r="CJ1126" s="34" t="s">
        <v>1049</v>
      </c>
      <c r="CL1126" s="34" t="s">
        <v>1049</v>
      </c>
      <c r="CM1126" s="34" t="s">
        <v>1049</v>
      </c>
      <c r="CN1126" s="34" t="s">
        <v>1049</v>
      </c>
      <c r="CO1126" s="34" t="s">
        <v>1049</v>
      </c>
      <c r="CP1126" s="34" t="s">
        <v>1049</v>
      </c>
      <c r="CT1126" s="34" t="s">
        <v>1049</v>
      </c>
      <c r="CU1126" s="34" t="s">
        <v>1049</v>
      </c>
      <c r="CV1126" s="34" t="s">
        <v>1049</v>
      </c>
    </row>
    <row r="1127" spans="1:100" x14ac:dyDescent="0.3">
      <c r="A1127" s="22" t="s">
        <v>1126</v>
      </c>
      <c r="B1127" s="22" t="s">
        <v>1621</v>
      </c>
      <c r="C1127" s="22" t="s">
        <v>2888</v>
      </c>
      <c r="D1127" s="22" t="s">
        <v>2758</v>
      </c>
      <c r="G1127" s="22" t="s">
        <v>914</v>
      </c>
      <c r="H1127" s="22">
        <v>33.5992332</v>
      </c>
      <c r="I1127" s="22">
        <v>-105.3324382</v>
      </c>
      <c r="J1127" s="22" t="s">
        <v>873</v>
      </c>
      <c r="K1127" s="22" t="s">
        <v>879</v>
      </c>
      <c r="M1127" s="22" t="s">
        <v>1103</v>
      </c>
      <c r="N1127" s="70" t="s">
        <v>3393</v>
      </c>
      <c r="O1127" s="70" t="s">
        <v>3394</v>
      </c>
      <c r="Q1127" s="22" t="s">
        <v>906</v>
      </c>
      <c r="W1127" s="34">
        <v>72.599999999999994</v>
      </c>
      <c r="X1127" s="34">
        <v>0.26</v>
      </c>
      <c r="Y1127" s="34">
        <v>13.7</v>
      </c>
      <c r="Z1127" s="34">
        <v>1.86</v>
      </c>
      <c r="AA1127" s="34">
        <v>0.06</v>
      </c>
      <c r="AB1127" s="34">
        <v>0.06</v>
      </c>
      <c r="AC1127" s="34">
        <v>0.47</v>
      </c>
      <c r="AD1127" s="34">
        <v>4.8099999999999996</v>
      </c>
      <c r="AE1127" s="34">
        <v>5.36</v>
      </c>
      <c r="AF1127" s="34">
        <v>0.02</v>
      </c>
      <c r="AG1127" s="34">
        <v>0.63</v>
      </c>
      <c r="AH1127" s="34" t="s">
        <v>1049</v>
      </c>
      <c r="AO1127" s="34">
        <f t="shared" si="83"/>
        <v>99.83</v>
      </c>
      <c r="AY1127" s="34" t="s">
        <v>1049</v>
      </c>
      <c r="BD1127" s="34" t="s">
        <v>1049</v>
      </c>
      <c r="BE1127" s="34" t="s">
        <v>1049</v>
      </c>
      <c r="BF1127" s="34" t="s">
        <v>1049</v>
      </c>
      <c r="BG1127" s="34">
        <v>18</v>
      </c>
      <c r="BH1127" s="34">
        <v>23</v>
      </c>
      <c r="BJ1127" s="34" t="s">
        <v>1049</v>
      </c>
      <c r="BN1127" s="34">
        <v>2</v>
      </c>
      <c r="BO1127" s="34">
        <v>56</v>
      </c>
      <c r="BP1127" s="34">
        <v>45</v>
      </c>
      <c r="BQ1127" s="34">
        <v>24</v>
      </c>
      <c r="BR1127" s="34">
        <v>179</v>
      </c>
      <c r="BT1127" s="34" t="s">
        <v>1049</v>
      </c>
      <c r="BU1127" s="34" t="s">
        <v>1049</v>
      </c>
      <c r="BX1127" s="34">
        <v>13</v>
      </c>
      <c r="BY1127" s="34" t="s">
        <v>1049</v>
      </c>
      <c r="CA1127" s="34">
        <v>27</v>
      </c>
      <c r="CC1127" s="34">
        <v>4</v>
      </c>
      <c r="CD1127" s="34" t="s">
        <v>1049</v>
      </c>
      <c r="CF1127" s="34">
        <v>78</v>
      </c>
      <c r="CG1127" s="34">
        <v>364</v>
      </c>
      <c r="CH1127" s="34">
        <v>74</v>
      </c>
      <c r="CI1127" s="34" t="s">
        <v>1049</v>
      </c>
      <c r="CJ1127" s="34" t="s">
        <v>1049</v>
      </c>
      <c r="CL1127" s="34" t="s">
        <v>1049</v>
      </c>
      <c r="CM1127" s="34" t="s">
        <v>1049</v>
      </c>
      <c r="CN1127" s="34" t="s">
        <v>1049</v>
      </c>
      <c r="CO1127" s="34" t="s">
        <v>1049</v>
      </c>
      <c r="CP1127" s="34" t="s">
        <v>1049</v>
      </c>
      <c r="CT1127" s="34" t="s">
        <v>1049</v>
      </c>
      <c r="CU1127" s="34" t="s">
        <v>1049</v>
      </c>
      <c r="CV1127" s="34" t="s">
        <v>1049</v>
      </c>
    </row>
    <row r="1128" spans="1:100" x14ac:dyDescent="0.3">
      <c r="A1128" s="22" t="s">
        <v>1097</v>
      </c>
      <c r="B1128" s="22" t="s">
        <v>1621</v>
      </c>
      <c r="C1128" s="22" t="s">
        <v>2888</v>
      </c>
      <c r="D1128" s="22" t="s">
        <v>2758</v>
      </c>
      <c r="G1128" s="22" t="s">
        <v>914</v>
      </c>
      <c r="H1128" s="22">
        <v>33.605934900000001</v>
      </c>
      <c r="I1128" s="22">
        <v>-105.3828882</v>
      </c>
      <c r="J1128" s="22" t="s">
        <v>873</v>
      </c>
      <c r="K1128" s="22" t="s">
        <v>879</v>
      </c>
      <c r="M1128" s="22" t="s">
        <v>1103</v>
      </c>
      <c r="N1128" s="70" t="s">
        <v>3393</v>
      </c>
      <c r="O1128" s="70" t="s">
        <v>3394</v>
      </c>
      <c r="Q1128" s="22" t="s">
        <v>906</v>
      </c>
      <c r="W1128" s="34">
        <v>71.3</v>
      </c>
      <c r="X1128" s="34">
        <v>0.26</v>
      </c>
      <c r="Y1128" s="34">
        <v>13.6</v>
      </c>
      <c r="Z1128" s="34">
        <v>1.88</v>
      </c>
      <c r="AA1128" s="34">
        <v>0.04</v>
      </c>
      <c r="AB1128" s="34">
        <v>0.16</v>
      </c>
      <c r="AC1128" s="34">
        <v>0.53</v>
      </c>
      <c r="AD1128" s="34">
        <v>4.88</v>
      </c>
      <c r="AE1128" s="34">
        <v>5.31</v>
      </c>
      <c r="AF1128" s="34">
        <v>0.02</v>
      </c>
      <c r="AG1128" s="34">
        <v>0.39</v>
      </c>
      <c r="AH1128" s="34" t="s">
        <v>1049</v>
      </c>
      <c r="AO1128" s="34">
        <f t="shared" si="83"/>
        <v>98.36999999999999</v>
      </c>
      <c r="AY1128" s="34" t="s">
        <v>1049</v>
      </c>
      <c r="BD1128" s="34" t="s">
        <v>1049</v>
      </c>
      <c r="BE1128" s="34" t="s">
        <v>1049</v>
      </c>
      <c r="BF1128" s="34" t="s">
        <v>1049</v>
      </c>
      <c r="BG1128" s="34" t="s">
        <v>1049</v>
      </c>
      <c r="BH1128" s="34" t="s">
        <v>1049</v>
      </c>
      <c r="BJ1128" s="34" t="s">
        <v>1049</v>
      </c>
      <c r="BN1128" s="34" t="s">
        <v>1049</v>
      </c>
      <c r="BO1128" s="34">
        <v>55</v>
      </c>
      <c r="BP1128" s="34" t="s">
        <v>1049</v>
      </c>
      <c r="BQ1128" s="34" t="s">
        <v>1049</v>
      </c>
      <c r="BR1128" s="34">
        <v>138</v>
      </c>
      <c r="BT1128" s="34" t="s">
        <v>1049</v>
      </c>
      <c r="BU1128" s="34" t="s">
        <v>1049</v>
      </c>
      <c r="BX1128" s="34">
        <v>9</v>
      </c>
      <c r="BY1128" s="34" t="s">
        <v>1049</v>
      </c>
      <c r="CA1128" s="34">
        <v>24</v>
      </c>
      <c r="CC1128" s="34">
        <v>3</v>
      </c>
      <c r="CD1128" s="34" t="s">
        <v>1049</v>
      </c>
      <c r="CF1128" s="34">
        <v>82</v>
      </c>
      <c r="CG1128" s="34">
        <v>364</v>
      </c>
      <c r="CH1128" s="34" t="s">
        <v>1049</v>
      </c>
      <c r="CI1128" s="34" t="s">
        <v>1049</v>
      </c>
      <c r="CJ1128" s="34" t="s">
        <v>1049</v>
      </c>
      <c r="CL1128" s="34" t="s">
        <v>1049</v>
      </c>
      <c r="CM1128" s="34" t="s">
        <v>1049</v>
      </c>
      <c r="CN1128" s="34" t="s">
        <v>1049</v>
      </c>
      <c r="CO1128" s="34" t="s">
        <v>1049</v>
      </c>
      <c r="CP1128" s="34" t="s">
        <v>1049</v>
      </c>
      <c r="CT1128" s="34" t="s">
        <v>1049</v>
      </c>
      <c r="CU1128" s="34" t="s">
        <v>1049</v>
      </c>
      <c r="CV1128" s="34" t="s">
        <v>1049</v>
      </c>
    </row>
    <row r="1129" spans="1:100" x14ac:dyDescent="0.3">
      <c r="A1129" s="22" t="s">
        <v>1127</v>
      </c>
      <c r="B1129" s="22" t="s">
        <v>1621</v>
      </c>
      <c r="C1129" s="22" t="s">
        <v>2888</v>
      </c>
      <c r="D1129" s="22" t="s">
        <v>2758</v>
      </c>
      <c r="G1129" s="22" t="s">
        <v>914</v>
      </c>
      <c r="H1129" s="22">
        <v>33.623618899999997</v>
      </c>
      <c r="I1129" s="22">
        <v>-105.2287548</v>
      </c>
      <c r="J1129" s="22" t="s">
        <v>873</v>
      </c>
      <c r="K1129" s="22" t="s">
        <v>879</v>
      </c>
      <c r="M1129" s="22" t="s">
        <v>1103</v>
      </c>
      <c r="N1129" s="70" t="s">
        <v>3393</v>
      </c>
      <c r="O1129" s="70" t="s">
        <v>3394</v>
      </c>
      <c r="Q1129" s="22" t="s">
        <v>906</v>
      </c>
      <c r="W1129" s="34">
        <v>74.3</v>
      </c>
      <c r="X1129" s="34">
        <v>0.38</v>
      </c>
      <c r="Y1129" s="34">
        <v>15.8</v>
      </c>
      <c r="Z1129" s="34">
        <v>0.47</v>
      </c>
      <c r="AA1129" s="34" t="s">
        <v>1049</v>
      </c>
      <c r="AB1129" s="34">
        <v>0.03</v>
      </c>
      <c r="AC1129" s="34">
        <v>0.59</v>
      </c>
      <c r="AD1129" s="34">
        <v>6.6</v>
      </c>
      <c r="AE1129" s="34">
        <v>3.46</v>
      </c>
      <c r="AF1129" s="34" t="s">
        <v>1049</v>
      </c>
      <c r="AG1129" s="34">
        <v>0.52</v>
      </c>
      <c r="AH1129" s="34" t="s">
        <v>1049</v>
      </c>
      <c r="AO1129" s="34">
        <f t="shared" si="83"/>
        <v>102.14999999999998</v>
      </c>
      <c r="AY1129" s="34">
        <v>311</v>
      </c>
      <c r="BD1129" s="34" t="s">
        <v>1049</v>
      </c>
      <c r="BE1129" s="34">
        <v>101</v>
      </c>
      <c r="BF1129" s="34" t="s">
        <v>1049</v>
      </c>
      <c r="BG1129" s="34" t="s">
        <v>1049</v>
      </c>
      <c r="BH1129" s="34">
        <v>18</v>
      </c>
      <c r="BJ1129" s="34" t="s">
        <v>1049</v>
      </c>
      <c r="BN1129" s="34" t="s">
        <v>1049</v>
      </c>
      <c r="BO1129" s="34" t="s">
        <v>1049</v>
      </c>
      <c r="BP1129" s="34">
        <v>7</v>
      </c>
      <c r="BQ1129" s="34" t="s">
        <v>1049</v>
      </c>
      <c r="BR1129" s="34" t="s">
        <v>1049</v>
      </c>
      <c r="BT1129" s="34" t="s">
        <v>1049</v>
      </c>
      <c r="BU1129" s="34" t="s">
        <v>1049</v>
      </c>
      <c r="BX1129" s="34" t="s">
        <v>1049</v>
      </c>
      <c r="BY1129" s="34" t="s">
        <v>1049</v>
      </c>
      <c r="CA1129" s="34" t="s">
        <v>1049</v>
      </c>
      <c r="CC1129" s="34" t="s">
        <v>1049</v>
      </c>
      <c r="CD1129" s="34">
        <v>78</v>
      </c>
      <c r="CF1129" s="34" t="s">
        <v>1049</v>
      </c>
      <c r="CG1129" s="34" t="s">
        <v>1049</v>
      </c>
      <c r="CH1129" s="34">
        <v>12</v>
      </c>
      <c r="CI1129" s="34" t="s">
        <v>1049</v>
      </c>
      <c r="CJ1129" s="34" t="s">
        <v>1049</v>
      </c>
      <c r="CL1129" s="34" t="s">
        <v>1049</v>
      </c>
      <c r="CM1129" s="34" t="s">
        <v>1049</v>
      </c>
      <c r="CN1129" s="34" t="s">
        <v>1049</v>
      </c>
      <c r="CO1129" s="34" t="s">
        <v>1049</v>
      </c>
      <c r="CP1129" s="34" t="s">
        <v>1049</v>
      </c>
      <c r="CT1129" s="34" t="s">
        <v>1049</v>
      </c>
      <c r="CU1129" s="34" t="s">
        <v>1049</v>
      </c>
      <c r="CV1129" s="34" t="s">
        <v>1049</v>
      </c>
    </row>
    <row r="1130" spans="1:100" x14ac:dyDescent="0.3">
      <c r="A1130" s="22" t="s">
        <v>1128</v>
      </c>
      <c r="B1130" s="22" t="s">
        <v>1621</v>
      </c>
      <c r="C1130" s="22" t="s">
        <v>2888</v>
      </c>
      <c r="D1130" s="22" t="s">
        <v>2758</v>
      </c>
      <c r="G1130" s="22" t="s">
        <v>914</v>
      </c>
      <c r="H1130" s="22">
        <v>33.620014900000001</v>
      </c>
      <c r="I1130" s="22">
        <v>-105.2264041</v>
      </c>
      <c r="J1130" s="22" t="s">
        <v>873</v>
      </c>
      <c r="K1130" s="22" t="s">
        <v>879</v>
      </c>
      <c r="M1130" s="22" t="s">
        <v>1103</v>
      </c>
      <c r="N1130" s="70" t="s">
        <v>3393</v>
      </c>
      <c r="O1130" s="70" t="s">
        <v>3394</v>
      </c>
      <c r="Q1130" s="22" t="s">
        <v>906</v>
      </c>
      <c r="S1130" s="22" t="s">
        <v>1211</v>
      </c>
      <c r="W1130" s="34">
        <v>71.400000000000006</v>
      </c>
      <c r="X1130" s="34">
        <v>0.41</v>
      </c>
      <c r="Y1130" s="34">
        <v>15.2</v>
      </c>
      <c r="Z1130" s="34">
        <v>2.36</v>
      </c>
      <c r="AA1130" s="34">
        <v>0.01</v>
      </c>
      <c r="AB1130" s="34">
        <v>0.49</v>
      </c>
      <c r="AC1130" s="34">
        <v>0.68</v>
      </c>
      <c r="AD1130" s="34">
        <v>3.32</v>
      </c>
      <c r="AE1130" s="34">
        <v>5.82</v>
      </c>
      <c r="AF1130" s="34">
        <v>0.01</v>
      </c>
      <c r="AG1130" s="34">
        <v>2.58</v>
      </c>
      <c r="AH1130" s="34" t="s">
        <v>1049</v>
      </c>
      <c r="AO1130" s="34">
        <f t="shared" si="83"/>
        <v>102.28</v>
      </c>
      <c r="AY1130" s="34" t="s">
        <v>1049</v>
      </c>
      <c r="BD1130" s="34" t="s">
        <v>1049</v>
      </c>
      <c r="BE1130" s="34" t="s">
        <v>1049</v>
      </c>
      <c r="BF1130" s="34" t="s">
        <v>1049</v>
      </c>
      <c r="BG1130" s="34">
        <v>4</v>
      </c>
      <c r="BH1130" s="34">
        <v>19</v>
      </c>
      <c r="BJ1130" s="34" t="s">
        <v>1049</v>
      </c>
      <c r="BN1130" s="34" t="s">
        <v>1049</v>
      </c>
      <c r="BO1130" s="34" t="s">
        <v>1049</v>
      </c>
      <c r="BP1130" s="34">
        <v>8</v>
      </c>
      <c r="BQ1130" s="34" t="s">
        <v>1049</v>
      </c>
      <c r="BR1130" s="34" t="s">
        <v>1049</v>
      </c>
      <c r="BT1130" s="34" t="s">
        <v>1049</v>
      </c>
      <c r="BU1130" s="34" t="s">
        <v>1049</v>
      </c>
      <c r="BX1130" s="34" t="s">
        <v>1049</v>
      </c>
      <c r="BY1130" s="34" t="s">
        <v>1049</v>
      </c>
      <c r="CA1130" s="34" t="s">
        <v>1049</v>
      </c>
      <c r="CC1130" s="34" t="s">
        <v>1049</v>
      </c>
      <c r="CD1130" s="34" t="s">
        <v>1049</v>
      </c>
      <c r="CF1130" s="34" t="s">
        <v>1049</v>
      </c>
      <c r="CG1130" s="34" t="s">
        <v>1049</v>
      </c>
      <c r="CH1130" s="34">
        <v>165</v>
      </c>
      <c r="CI1130" s="34" t="s">
        <v>1049</v>
      </c>
      <c r="CJ1130" s="34" t="s">
        <v>1049</v>
      </c>
      <c r="CL1130" s="34" t="s">
        <v>1049</v>
      </c>
      <c r="CM1130" s="34" t="s">
        <v>1049</v>
      </c>
      <c r="CN1130" s="34" t="s">
        <v>1049</v>
      </c>
      <c r="CO1130" s="34" t="s">
        <v>1049</v>
      </c>
      <c r="CP1130" s="34" t="s">
        <v>1049</v>
      </c>
      <c r="CT1130" s="34" t="s">
        <v>1049</v>
      </c>
      <c r="CU1130" s="34" t="s">
        <v>1049</v>
      </c>
      <c r="CV1130" s="34" t="s">
        <v>1049</v>
      </c>
    </row>
    <row r="1131" spans="1:100" x14ac:dyDescent="0.3">
      <c r="A1131" s="22" t="s">
        <v>1129</v>
      </c>
      <c r="B1131" s="22" t="s">
        <v>1621</v>
      </c>
      <c r="C1131" s="22" t="s">
        <v>2888</v>
      </c>
      <c r="D1131" s="22" t="s">
        <v>2758</v>
      </c>
      <c r="G1131" s="22" t="s">
        <v>914</v>
      </c>
      <c r="H1131" s="22">
        <v>33.625583599999999</v>
      </c>
      <c r="I1131" s="22">
        <v>-105.2321602</v>
      </c>
      <c r="J1131" s="22" t="s">
        <v>873</v>
      </c>
      <c r="K1131" s="22" t="s">
        <v>879</v>
      </c>
      <c r="M1131" s="22" t="s">
        <v>1103</v>
      </c>
      <c r="N1131" s="70" t="s">
        <v>3393</v>
      </c>
      <c r="O1131" s="70" t="s">
        <v>3394</v>
      </c>
      <c r="Q1131" s="22" t="s">
        <v>906</v>
      </c>
      <c r="W1131" s="34">
        <v>70.5</v>
      </c>
      <c r="X1131" s="34">
        <v>0.38</v>
      </c>
      <c r="Y1131" s="34">
        <v>14.8</v>
      </c>
      <c r="Z1131" s="34">
        <v>2.35</v>
      </c>
      <c r="AA1131" s="34">
        <v>0.03</v>
      </c>
      <c r="AB1131" s="34">
        <v>0.32</v>
      </c>
      <c r="AC1131" s="34">
        <v>0.5</v>
      </c>
      <c r="AD1131" s="34">
        <v>3.99</v>
      </c>
      <c r="AE1131" s="34">
        <v>6.04</v>
      </c>
      <c r="AF1131" s="34">
        <v>0.05</v>
      </c>
      <c r="AG1131" s="34">
        <v>1.22</v>
      </c>
      <c r="AH1131" s="34" t="s">
        <v>1049</v>
      </c>
      <c r="AO1131" s="34">
        <f t="shared" si="83"/>
        <v>100.17999999999998</v>
      </c>
      <c r="AY1131" s="34">
        <v>518</v>
      </c>
      <c r="BD1131" s="34" t="s">
        <v>1049</v>
      </c>
      <c r="BE1131" s="34">
        <v>40</v>
      </c>
      <c r="BF1131" s="34" t="s">
        <v>1049</v>
      </c>
      <c r="BG1131" s="34" t="s">
        <v>1049</v>
      </c>
      <c r="BH1131" s="34">
        <v>19</v>
      </c>
      <c r="BJ1131" s="34" t="s">
        <v>1049</v>
      </c>
      <c r="BN1131" s="34" t="s">
        <v>1049</v>
      </c>
      <c r="BO1131" s="34" t="s">
        <v>1049</v>
      </c>
      <c r="BP1131" s="34">
        <v>6</v>
      </c>
      <c r="BQ1131" s="34" t="s">
        <v>1049</v>
      </c>
      <c r="BR1131" s="34" t="s">
        <v>1049</v>
      </c>
      <c r="BT1131" s="34" t="s">
        <v>1049</v>
      </c>
      <c r="BU1131" s="34" t="s">
        <v>1049</v>
      </c>
      <c r="BX1131" s="34" t="s">
        <v>1049</v>
      </c>
      <c r="BY1131" s="34" t="s">
        <v>1049</v>
      </c>
      <c r="CA1131" s="34" t="s">
        <v>1049</v>
      </c>
      <c r="CC1131" s="34" t="s">
        <v>1049</v>
      </c>
      <c r="CD1131" s="34">
        <v>102</v>
      </c>
      <c r="CF1131" s="34" t="s">
        <v>1049</v>
      </c>
      <c r="CG1131" s="34" t="s">
        <v>1049</v>
      </c>
      <c r="CH1131" s="34">
        <v>41</v>
      </c>
      <c r="CI1131" s="34" t="s">
        <v>1049</v>
      </c>
      <c r="CJ1131" s="34" t="s">
        <v>1049</v>
      </c>
      <c r="CL1131" s="34" t="s">
        <v>1049</v>
      </c>
      <c r="CM1131" s="34" t="s">
        <v>1049</v>
      </c>
      <c r="CN1131" s="34" t="s">
        <v>1049</v>
      </c>
      <c r="CO1131" s="34" t="s">
        <v>1049</v>
      </c>
      <c r="CP1131" s="34" t="s">
        <v>1049</v>
      </c>
      <c r="CT1131" s="34" t="s">
        <v>1049</v>
      </c>
      <c r="CU1131" s="34" t="s">
        <v>1049</v>
      </c>
      <c r="CV1131" s="34" t="s">
        <v>1049</v>
      </c>
    </row>
    <row r="1132" spans="1:100" x14ac:dyDescent="0.3">
      <c r="A1132" s="22" t="s">
        <v>1130</v>
      </c>
      <c r="B1132" s="22" t="s">
        <v>1621</v>
      </c>
      <c r="C1132" s="22" t="s">
        <v>2888</v>
      </c>
      <c r="D1132" s="22" t="s">
        <v>2758</v>
      </c>
      <c r="G1132" s="22" t="s">
        <v>914</v>
      </c>
      <c r="H1132" s="22">
        <v>33.623902899999997</v>
      </c>
      <c r="I1132" s="22">
        <v>-105.2628684</v>
      </c>
      <c r="J1132" s="22" t="s">
        <v>873</v>
      </c>
      <c r="K1132" s="22" t="s">
        <v>879</v>
      </c>
      <c r="M1132" s="22" t="s">
        <v>1103</v>
      </c>
      <c r="N1132" s="70" t="s">
        <v>3393</v>
      </c>
      <c r="O1132" s="70" t="s">
        <v>3394</v>
      </c>
      <c r="Q1132" s="22" t="s">
        <v>906</v>
      </c>
      <c r="S1132" s="22" t="s">
        <v>1212</v>
      </c>
      <c r="W1132" s="34">
        <v>70.8</v>
      </c>
      <c r="X1132" s="34">
        <v>0.4</v>
      </c>
      <c r="Y1132" s="34">
        <v>15.5</v>
      </c>
      <c r="Z1132" s="34">
        <v>2.2599999999999998</v>
      </c>
      <c r="AA1132" s="34">
        <v>0.02</v>
      </c>
      <c r="AB1132" s="34">
        <v>0.19</v>
      </c>
      <c r="AC1132" s="34">
        <v>2.88</v>
      </c>
      <c r="AD1132" s="34">
        <v>4.93</v>
      </c>
      <c r="AE1132" s="34">
        <v>6.01</v>
      </c>
      <c r="AF1132" s="34">
        <v>0.06</v>
      </c>
      <c r="AG1132" s="34">
        <v>0.6</v>
      </c>
      <c r="AH1132" s="34" t="s">
        <v>1049</v>
      </c>
      <c r="AO1132" s="34">
        <f t="shared" si="83"/>
        <v>103.64999999999999</v>
      </c>
      <c r="AY1132" s="34">
        <v>473</v>
      </c>
      <c r="BD1132" s="34" t="s">
        <v>1049</v>
      </c>
      <c r="BE1132" s="34">
        <v>47</v>
      </c>
      <c r="BF1132" s="34" t="s">
        <v>1049</v>
      </c>
      <c r="BG1132" s="34" t="s">
        <v>1049</v>
      </c>
      <c r="BH1132" s="34" t="s">
        <v>1049</v>
      </c>
      <c r="BJ1132" s="34" t="s">
        <v>1049</v>
      </c>
      <c r="BN1132" s="34" t="s">
        <v>1049</v>
      </c>
      <c r="BO1132" s="34" t="s">
        <v>1049</v>
      </c>
      <c r="BP1132" s="34" t="s">
        <v>1049</v>
      </c>
      <c r="BQ1132" s="34" t="s">
        <v>1049</v>
      </c>
      <c r="BR1132" s="34" t="s">
        <v>1049</v>
      </c>
      <c r="BT1132" s="34" t="s">
        <v>1049</v>
      </c>
      <c r="BU1132" s="34" t="s">
        <v>1049</v>
      </c>
      <c r="BX1132" s="34" t="s">
        <v>1049</v>
      </c>
      <c r="BY1132" s="34" t="s">
        <v>1049</v>
      </c>
      <c r="CA1132" s="34" t="s">
        <v>1049</v>
      </c>
      <c r="CC1132" s="34" t="s">
        <v>1049</v>
      </c>
      <c r="CD1132" s="34">
        <v>103</v>
      </c>
      <c r="CF1132" s="34" t="s">
        <v>1049</v>
      </c>
      <c r="CG1132" s="34" t="s">
        <v>1049</v>
      </c>
      <c r="CH1132" s="34" t="s">
        <v>1049</v>
      </c>
      <c r="CI1132" s="34" t="s">
        <v>1049</v>
      </c>
      <c r="CJ1132" s="34" t="s">
        <v>1049</v>
      </c>
      <c r="CL1132" s="34" t="s">
        <v>1049</v>
      </c>
      <c r="CM1132" s="34" t="s">
        <v>1049</v>
      </c>
      <c r="CN1132" s="34" t="s">
        <v>1049</v>
      </c>
      <c r="CO1132" s="34" t="s">
        <v>1049</v>
      </c>
      <c r="CP1132" s="34" t="s">
        <v>1049</v>
      </c>
      <c r="CT1132" s="34" t="s">
        <v>1049</v>
      </c>
      <c r="CU1132" s="34" t="s">
        <v>1049</v>
      </c>
      <c r="CV1132" s="34" t="s">
        <v>1049</v>
      </c>
    </row>
    <row r="1133" spans="1:100" x14ac:dyDescent="0.3">
      <c r="A1133" s="22" t="s">
        <v>1131</v>
      </c>
      <c r="B1133" s="22" t="s">
        <v>1621</v>
      </c>
      <c r="C1133" s="22" t="s">
        <v>2888</v>
      </c>
      <c r="D1133" s="22" t="s">
        <v>2758</v>
      </c>
      <c r="G1133" s="22" t="s">
        <v>914</v>
      </c>
      <c r="H1133" s="22">
        <v>33.625571700000002</v>
      </c>
      <c r="I1133" s="22">
        <v>-105.2626023</v>
      </c>
      <c r="J1133" s="22" t="s">
        <v>873</v>
      </c>
      <c r="K1133" s="22" t="s">
        <v>879</v>
      </c>
      <c r="M1133" s="22" t="s">
        <v>1103</v>
      </c>
      <c r="N1133" s="70" t="s">
        <v>3393</v>
      </c>
      <c r="O1133" s="70" t="s">
        <v>3394</v>
      </c>
      <c r="Q1133" s="22" t="s">
        <v>906</v>
      </c>
      <c r="W1133" s="34">
        <v>68.900000000000006</v>
      </c>
      <c r="X1133" s="34">
        <v>0.43</v>
      </c>
      <c r="Y1133" s="34">
        <v>15.5</v>
      </c>
      <c r="Z1133" s="34">
        <v>2.41</v>
      </c>
      <c r="AA1133" s="34">
        <v>0.03</v>
      </c>
      <c r="AB1133" s="34">
        <v>0.32</v>
      </c>
      <c r="AC1133" s="34">
        <v>0.85</v>
      </c>
      <c r="AD1133" s="34">
        <v>4.38</v>
      </c>
      <c r="AE1133" s="34">
        <v>6.26</v>
      </c>
      <c r="AF1133" s="34">
        <v>0.06</v>
      </c>
      <c r="AG1133" s="34">
        <v>1.19</v>
      </c>
      <c r="AH1133" s="34" t="s">
        <v>1049</v>
      </c>
      <c r="AO1133" s="34">
        <f t="shared" si="83"/>
        <v>100.33</v>
      </c>
      <c r="AY1133" s="34">
        <v>520</v>
      </c>
      <c r="BD1133" s="34" t="s">
        <v>1049</v>
      </c>
      <c r="BE1133" s="34">
        <v>45</v>
      </c>
      <c r="BF1133" s="34" t="s">
        <v>1049</v>
      </c>
      <c r="BG1133" s="34">
        <v>35</v>
      </c>
      <c r="BH1133" s="34">
        <v>20</v>
      </c>
      <c r="BJ1133" s="34" t="s">
        <v>1049</v>
      </c>
      <c r="BN1133" s="34" t="s">
        <v>1049</v>
      </c>
      <c r="BO1133" s="34" t="s">
        <v>1049</v>
      </c>
      <c r="BP1133" s="34">
        <v>7</v>
      </c>
      <c r="BQ1133" s="34" t="s">
        <v>1049</v>
      </c>
      <c r="BR1133" s="34" t="s">
        <v>1049</v>
      </c>
      <c r="BT1133" s="34" t="s">
        <v>1049</v>
      </c>
      <c r="BU1133" s="34" t="s">
        <v>1049</v>
      </c>
      <c r="BX1133" s="34" t="s">
        <v>1049</v>
      </c>
      <c r="BY1133" s="34" t="s">
        <v>1049</v>
      </c>
      <c r="CA1133" s="34" t="s">
        <v>1049</v>
      </c>
      <c r="CC1133" s="34" t="s">
        <v>1049</v>
      </c>
      <c r="CD1133" s="34">
        <v>110</v>
      </c>
      <c r="CF1133" s="34" t="s">
        <v>1049</v>
      </c>
      <c r="CG1133" s="34" t="s">
        <v>1049</v>
      </c>
      <c r="CH1133" s="34">
        <v>32</v>
      </c>
      <c r="CI1133" s="34" t="s">
        <v>1049</v>
      </c>
      <c r="CJ1133" s="34" t="s">
        <v>1049</v>
      </c>
      <c r="CL1133" s="34" t="s">
        <v>1049</v>
      </c>
      <c r="CM1133" s="34" t="s">
        <v>1049</v>
      </c>
      <c r="CN1133" s="34" t="s">
        <v>1049</v>
      </c>
      <c r="CO1133" s="34" t="s">
        <v>1049</v>
      </c>
      <c r="CP1133" s="34" t="s">
        <v>1049</v>
      </c>
      <c r="CT1133" s="34" t="s">
        <v>1049</v>
      </c>
      <c r="CU1133" s="34" t="s">
        <v>1049</v>
      </c>
      <c r="CV1133" s="34" t="s">
        <v>1049</v>
      </c>
    </row>
    <row r="1134" spans="1:100" x14ac:dyDescent="0.3">
      <c r="A1134" s="22" t="s">
        <v>1132</v>
      </c>
      <c r="B1134" s="22" t="s">
        <v>1621</v>
      </c>
      <c r="C1134" s="22" t="s">
        <v>2888</v>
      </c>
      <c r="D1134" s="22" t="s">
        <v>2758</v>
      </c>
      <c r="G1134" s="22" t="s">
        <v>914</v>
      </c>
      <c r="H1134" s="22">
        <v>33.615944300000002</v>
      </c>
      <c r="I1134" s="22">
        <v>-105.25614950000001</v>
      </c>
      <c r="J1134" s="22" t="s">
        <v>873</v>
      </c>
      <c r="K1134" s="22" t="s">
        <v>879</v>
      </c>
      <c r="M1134" s="22" t="s">
        <v>1103</v>
      </c>
      <c r="N1134" s="70" t="s">
        <v>3393</v>
      </c>
      <c r="O1134" s="70" t="s">
        <v>3394</v>
      </c>
      <c r="Q1134" s="22" t="s">
        <v>906</v>
      </c>
      <c r="W1134" s="34">
        <v>68.099999999999994</v>
      </c>
      <c r="X1134" s="34">
        <v>0.42</v>
      </c>
      <c r="Y1134" s="34">
        <v>15.3</v>
      </c>
      <c r="Z1134" s="34">
        <v>2.35</v>
      </c>
      <c r="AA1134" s="34">
        <v>0.09</v>
      </c>
      <c r="AB1134" s="34">
        <v>0.39</v>
      </c>
      <c r="AC1134" s="34">
        <v>1.08</v>
      </c>
      <c r="AD1134" s="34">
        <v>4</v>
      </c>
      <c r="AE1134" s="34">
        <v>5.88</v>
      </c>
      <c r="AF1134" s="34">
        <v>7.0000000000000007E-2</v>
      </c>
      <c r="AG1134" s="34">
        <v>1.1100000000000001</v>
      </c>
      <c r="AH1134" s="34" t="s">
        <v>1049</v>
      </c>
      <c r="AO1134" s="34">
        <f t="shared" si="83"/>
        <v>98.789999999999978</v>
      </c>
      <c r="AY1134" s="34" t="s">
        <v>1049</v>
      </c>
      <c r="BD1134" s="34" t="s">
        <v>1049</v>
      </c>
      <c r="BE1134" s="34" t="s">
        <v>1049</v>
      </c>
      <c r="BF1134" s="34" t="s">
        <v>1049</v>
      </c>
      <c r="BG1134" s="34" t="s">
        <v>1049</v>
      </c>
      <c r="BH1134" s="34">
        <v>20</v>
      </c>
      <c r="BJ1134" s="34" t="s">
        <v>1049</v>
      </c>
      <c r="BN1134" s="34" t="s">
        <v>1049</v>
      </c>
      <c r="BO1134" s="34" t="s">
        <v>1049</v>
      </c>
      <c r="BP1134" s="34">
        <v>9</v>
      </c>
      <c r="BQ1134" s="34" t="s">
        <v>1049</v>
      </c>
      <c r="BR1134" s="34" t="s">
        <v>1049</v>
      </c>
      <c r="BT1134" s="34" t="s">
        <v>1049</v>
      </c>
      <c r="BU1134" s="34" t="s">
        <v>1049</v>
      </c>
      <c r="BX1134" s="34" t="s">
        <v>1049</v>
      </c>
      <c r="BY1134" s="34" t="s">
        <v>1049</v>
      </c>
      <c r="CA1134" s="34" t="s">
        <v>1049</v>
      </c>
      <c r="CC1134" s="34" t="s">
        <v>1049</v>
      </c>
      <c r="CD1134" s="34" t="s">
        <v>1049</v>
      </c>
      <c r="CF1134" s="34" t="s">
        <v>1049</v>
      </c>
      <c r="CG1134" s="34" t="s">
        <v>1049</v>
      </c>
      <c r="CH1134" s="34">
        <v>88</v>
      </c>
      <c r="CI1134" s="34" t="s">
        <v>1049</v>
      </c>
      <c r="CJ1134" s="34" t="s">
        <v>1049</v>
      </c>
      <c r="CL1134" s="34" t="s">
        <v>1049</v>
      </c>
      <c r="CM1134" s="34" t="s">
        <v>1049</v>
      </c>
      <c r="CN1134" s="34" t="s">
        <v>1049</v>
      </c>
      <c r="CO1134" s="34" t="s">
        <v>1049</v>
      </c>
      <c r="CP1134" s="34" t="s">
        <v>1049</v>
      </c>
      <c r="CT1134" s="34" t="s">
        <v>1049</v>
      </c>
      <c r="CU1134" s="34" t="s">
        <v>1049</v>
      </c>
      <c r="CV1134" s="34" t="s">
        <v>1049</v>
      </c>
    </row>
    <row r="1135" spans="1:100" x14ac:dyDescent="0.3">
      <c r="A1135" s="22" t="s">
        <v>1133</v>
      </c>
      <c r="B1135" s="22" t="s">
        <v>1621</v>
      </c>
      <c r="C1135" s="22" t="s">
        <v>2888</v>
      </c>
      <c r="D1135" s="22" t="s">
        <v>2758</v>
      </c>
      <c r="G1135" s="22" t="s">
        <v>914</v>
      </c>
      <c r="H1135" s="22">
        <v>33.613431300000002</v>
      </c>
      <c r="I1135" s="22">
        <v>-105.2582367</v>
      </c>
      <c r="J1135" s="22" t="s">
        <v>873</v>
      </c>
      <c r="K1135" s="22" t="s">
        <v>879</v>
      </c>
      <c r="M1135" s="22" t="s">
        <v>1103</v>
      </c>
      <c r="N1135" s="70" t="s">
        <v>3393</v>
      </c>
      <c r="O1135" s="70" t="s">
        <v>3394</v>
      </c>
      <c r="Q1135" s="22" t="s">
        <v>906</v>
      </c>
      <c r="W1135" s="34">
        <v>69</v>
      </c>
      <c r="X1135" s="34">
        <v>0.38</v>
      </c>
      <c r="Y1135" s="34">
        <v>14.9</v>
      </c>
      <c r="Z1135" s="34">
        <v>2.2400000000000002</v>
      </c>
      <c r="AA1135" s="34">
        <v>7.0000000000000007E-2</v>
      </c>
      <c r="AB1135" s="34">
        <v>0.28000000000000003</v>
      </c>
      <c r="AC1135" s="34">
        <v>0.88</v>
      </c>
      <c r="AD1135" s="34">
        <v>4.25</v>
      </c>
      <c r="AE1135" s="34">
        <v>5.81</v>
      </c>
      <c r="AF1135" s="34">
        <v>0.05</v>
      </c>
      <c r="AG1135" s="34">
        <v>0.88</v>
      </c>
      <c r="AH1135" s="34" t="s">
        <v>1049</v>
      </c>
      <c r="AO1135" s="34">
        <f t="shared" si="83"/>
        <v>98.739999999999981</v>
      </c>
      <c r="AY1135" s="34" t="s">
        <v>1049</v>
      </c>
      <c r="BD1135" s="34" t="s">
        <v>1049</v>
      </c>
      <c r="BE1135" s="34" t="s">
        <v>1049</v>
      </c>
      <c r="BF1135" s="34" t="s">
        <v>1049</v>
      </c>
      <c r="BG1135" s="34">
        <v>1</v>
      </c>
      <c r="BH1135" s="34">
        <v>22</v>
      </c>
      <c r="BJ1135" s="34" t="s">
        <v>1049</v>
      </c>
      <c r="BN1135" s="34" t="s">
        <v>1049</v>
      </c>
      <c r="BO1135" s="34" t="s">
        <v>1049</v>
      </c>
      <c r="BP1135" s="34">
        <v>8</v>
      </c>
      <c r="BQ1135" s="34" t="s">
        <v>1049</v>
      </c>
      <c r="BR1135" s="34" t="s">
        <v>1049</v>
      </c>
      <c r="BT1135" s="34" t="s">
        <v>1049</v>
      </c>
      <c r="BU1135" s="34" t="s">
        <v>1049</v>
      </c>
      <c r="BX1135" s="34" t="s">
        <v>1049</v>
      </c>
      <c r="BY1135" s="34" t="s">
        <v>1049</v>
      </c>
      <c r="CA1135" s="34" t="s">
        <v>1049</v>
      </c>
      <c r="CC1135" s="34" t="s">
        <v>1049</v>
      </c>
      <c r="CD1135" s="34" t="s">
        <v>1049</v>
      </c>
      <c r="CF1135" s="34" t="s">
        <v>1049</v>
      </c>
      <c r="CG1135" s="34" t="s">
        <v>1049</v>
      </c>
      <c r="CH1135" s="34">
        <v>54</v>
      </c>
      <c r="CI1135" s="34" t="s">
        <v>1049</v>
      </c>
      <c r="CJ1135" s="34" t="s">
        <v>1049</v>
      </c>
      <c r="CL1135" s="34" t="s">
        <v>1049</v>
      </c>
      <c r="CM1135" s="34" t="s">
        <v>1049</v>
      </c>
      <c r="CN1135" s="34" t="s">
        <v>1049</v>
      </c>
      <c r="CO1135" s="34" t="s">
        <v>1049</v>
      </c>
      <c r="CP1135" s="34" t="s">
        <v>1049</v>
      </c>
      <c r="CT1135" s="34" t="s">
        <v>1049</v>
      </c>
      <c r="CU1135" s="34" t="s">
        <v>1049</v>
      </c>
      <c r="CV1135" s="34" t="s">
        <v>1049</v>
      </c>
    </row>
    <row r="1136" spans="1:100" x14ac:dyDescent="0.3">
      <c r="A1136" s="22" t="s">
        <v>1134</v>
      </c>
      <c r="B1136" s="22" t="s">
        <v>1621</v>
      </c>
      <c r="C1136" s="22" t="s">
        <v>2888</v>
      </c>
      <c r="D1136" s="22" t="s">
        <v>2758</v>
      </c>
      <c r="G1136" s="22" t="s">
        <v>914</v>
      </c>
      <c r="H1136" s="22">
        <v>33.621172700000002</v>
      </c>
      <c r="I1136" s="22">
        <v>-105.24977850000001</v>
      </c>
      <c r="J1136" s="22" t="s">
        <v>873</v>
      </c>
      <c r="K1136" s="22" t="s">
        <v>879</v>
      </c>
      <c r="M1136" s="22" t="s">
        <v>1103</v>
      </c>
      <c r="N1136" s="70" t="s">
        <v>3393</v>
      </c>
      <c r="O1136" s="70" t="s">
        <v>3394</v>
      </c>
      <c r="Q1136" s="22" t="s">
        <v>906</v>
      </c>
      <c r="W1136" s="34">
        <v>72.400000000000006</v>
      </c>
      <c r="X1136" s="34">
        <v>0.41</v>
      </c>
      <c r="Y1136" s="34">
        <v>15.6</v>
      </c>
      <c r="Z1136" s="34">
        <v>2.36</v>
      </c>
      <c r="AA1136" s="34">
        <v>7.0000000000000007E-2</v>
      </c>
      <c r="AB1136" s="34">
        <v>0.53</v>
      </c>
      <c r="AC1136" s="34">
        <v>1.1000000000000001</v>
      </c>
      <c r="AD1136" s="34">
        <v>4.04</v>
      </c>
      <c r="AE1136" s="34">
        <v>6.21</v>
      </c>
      <c r="AF1136" s="34">
        <v>0.05</v>
      </c>
      <c r="AG1136" s="34">
        <v>1.32</v>
      </c>
      <c r="AH1136" s="34" t="s">
        <v>1049</v>
      </c>
      <c r="AO1136" s="34">
        <f t="shared" si="83"/>
        <v>104.08999999999997</v>
      </c>
      <c r="AY1136" s="34" t="s">
        <v>1049</v>
      </c>
      <c r="BD1136" s="34" t="s">
        <v>1049</v>
      </c>
      <c r="BE1136" s="34" t="s">
        <v>1049</v>
      </c>
      <c r="BF1136" s="34" t="s">
        <v>1049</v>
      </c>
      <c r="BG1136" s="34" t="s">
        <v>1049</v>
      </c>
      <c r="BH1136" s="34">
        <v>18</v>
      </c>
      <c r="BJ1136" s="34" t="s">
        <v>1049</v>
      </c>
      <c r="BN1136" s="34" t="s">
        <v>1049</v>
      </c>
      <c r="BO1136" s="34" t="s">
        <v>1049</v>
      </c>
      <c r="BP1136" s="34">
        <v>7</v>
      </c>
      <c r="BQ1136" s="34" t="s">
        <v>1049</v>
      </c>
      <c r="BR1136" s="34" t="s">
        <v>1049</v>
      </c>
      <c r="BT1136" s="34" t="s">
        <v>1049</v>
      </c>
      <c r="BU1136" s="34" t="s">
        <v>1049</v>
      </c>
      <c r="BX1136" s="34" t="s">
        <v>1049</v>
      </c>
      <c r="BY1136" s="34" t="s">
        <v>1049</v>
      </c>
      <c r="CA1136" s="34" t="s">
        <v>1049</v>
      </c>
      <c r="CC1136" s="34" t="s">
        <v>1049</v>
      </c>
      <c r="CD1136" s="34" t="s">
        <v>1049</v>
      </c>
      <c r="CF1136" s="34" t="s">
        <v>1049</v>
      </c>
      <c r="CG1136" s="34" t="s">
        <v>1049</v>
      </c>
      <c r="CH1136" s="34">
        <v>47</v>
      </c>
      <c r="CI1136" s="34" t="s">
        <v>1049</v>
      </c>
      <c r="CJ1136" s="34" t="s">
        <v>1049</v>
      </c>
      <c r="CL1136" s="34" t="s">
        <v>1049</v>
      </c>
      <c r="CM1136" s="34" t="s">
        <v>1049</v>
      </c>
      <c r="CN1136" s="34" t="s">
        <v>1049</v>
      </c>
      <c r="CO1136" s="34" t="s">
        <v>1049</v>
      </c>
      <c r="CP1136" s="34" t="s">
        <v>1049</v>
      </c>
      <c r="CT1136" s="34" t="s">
        <v>1049</v>
      </c>
      <c r="CU1136" s="34" t="s">
        <v>1049</v>
      </c>
      <c r="CV1136" s="34" t="s">
        <v>1049</v>
      </c>
    </row>
    <row r="1137" spans="1:101" x14ac:dyDescent="0.3">
      <c r="A1137" s="22" t="s">
        <v>1135</v>
      </c>
      <c r="B1137" s="22" t="s">
        <v>1621</v>
      </c>
      <c r="C1137" s="22" t="s">
        <v>2888</v>
      </c>
      <c r="D1137" s="22" t="s">
        <v>2758</v>
      </c>
      <c r="G1137" s="22" t="s">
        <v>914</v>
      </c>
      <c r="H1137" s="22">
        <v>33.624237100000002</v>
      </c>
      <c r="I1137" s="22">
        <v>-105.24682989999999</v>
      </c>
      <c r="J1137" s="22" t="s">
        <v>873</v>
      </c>
      <c r="K1137" s="22" t="s">
        <v>879</v>
      </c>
      <c r="M1137" s="22" t="s">
        <v>1103</v>
      </c>
      <c r="N1137" s="70" t="s">
        <v>3393</v>
      </c>
      <c r="O1137" s="70" t="s">
        <v>3394</v>
      </c>
      <c r="Q1137" s="22" t="s">
        <v>906</v>
      </c>
      <c r="W1137" s="34">
        <v>71.2</v>
      </c>
      <c r="X1137" s="34">
        <v>0.42</v>
      </c>
      <c r="Y1137" s="34">
        <v>15.3</v>
      </c>
      <c r="Z1137" s="34">
        <v>2.0499999999999998</v>
      </c>
      <c r="AA1137" s="34">
        <v>0.03</v>
      </c>
      <c r="AB1137" s="34">
        <v>0.28000000000000003</v>
      </c>
      <c r="AC1137" s="34">
        <v>1.0900000000000001</v>
      </c>
      <c r="AD1137" s="34">
        <v>4.55</v>
      </c>
      <c r="AE1137" s="34">
        <v>5.62</v>
      </c>
      <c r="AF1137" s="34">
        <v>0.06</v>
      </c>
      <c r="AG1137" s="34">
        <v>1.02</v>
      </c>
      <c r="AH1137" s="34" t="s">
        <v>1049</v>
      </c>
      <c r="AO1137" s="34">
        <f t="shared" si="83"/>
        <v>101.62</v>
      </c>
      <c r="AY1137" s="34">
        <v>586</v>
      </c>
      <c r="BD1137" s="34" t="s">
        <v>1049</v>
      </c>
      <c r="BE1137" s="34">
        <v>58</v>
      </c>
      <c r="BF1137" s="34" t="s">
        <v>1049</v>
      </c>
      <c r="BG1137" s="34" t="s">
        <v>1049</v>
      </c>
      <c r="BH1137" s="34">
        <v>20</v>
      </c>
      <c r="BJ1137" s="34" t="s">
        <v>1049</v>
      </c>
      <c r="BN1137" s="34" t="s">
        <v>1049</v>
      </c>
      <c r="BO1137" s="34" t="s">
        <v>1049</v>
      </c>
      <c r="BP1137" s="34">
        <v>7</v>
      </c>
      <c r="BQ1137" s="34" t="s">
        <v>1049</v>
      </c>
      <c r="BR1137" s="34" t="s">
        <v>1049</v>
      </c>
      <c r="BT1137" s="34" t="s">
        <v>1049</v>
      </c>
      <c r="BU1137" s="34" t="s">
        <v>1049</v>
      </c>
      <c r="BX1137" s="34" t="s">
        <v>1049</v>
      </c>
      <c r="BY1137" s="34" t="s">
        <v>1049</v>
      </c>
      <c r="CA1137" s="34" t="s">
        <v>1049</v>
      </c>
      <c r="CC1137" s="34" t="s">
        <v>1049</v>
      </c>
      <c r="CD1137" s="34">
        <v>99</v>
      </c>
      <c r="CF1137" s="34" t="s">
        <v>1049</v>
      </c>
      <c r="CG1137" s="34" t="s">
        <v>1049</v>
      </c>
      <c r="CH1137" s="34">
        <v>34</v>
      </c>
      <c r="CI1137" s="34" t="s">
        <v>1049</v>
      </c>
      <c r="CJ1137" s="34" t="s">
        <v>1049</v>
      </c>
      <c r="CL1137" s="34" t="s">
        <v>1049</v>
      </c>
      <c r="CM1137" s="34" t="s">
        <v>1049</v>
      </c>
      <c r="CN1137" s="34" t="s">
        <v>1049</v>
      </c>
      <c r="CO1137" s="34" t="s">
        <v>1049</v>
      </c>
      <c r="CP1137" s="34" t="s">
        <v>1049</v>
      </c>
      <c r="CT1137" s="34" t="s">
        <v>1049</v>
      </c>
      <c r="CU1137" s="34" t="s">
        <v>1049</v>
      </c>
      <c r="CV1137" s="34" t="s">
        <v>1049</v>
      </c>
    </row>
    <row r="1138" spans="1:101" x14ac:dyDescent="0.3">
      <c r="A1138" s="22" t="s">
        <v>1136</v>
      </c>
      <c r="B1138" s="22" t="s">
        <v>1621</v>
      </c>
      <c r="C1138" s="22" t="s">
        <v>2888</v>
      </c>
      <c r="D1138" s="22" t="s">
        <v>2758</v>
      </c>
      <c r="G1138" s="22" t="s">
        <v>914</v>
      </c>
      <c r="H1138" s="22">
        <v>33.564461100000003</v>
      </c>
      <c r="I1138" s="22">
        <v>-105.3035306</v>
      </c>
      <c r="J1138" s="22" t="s">
        <v>873</v>
      </c>
      <c r="K1138" s="22" t="s">
        <v>879</v>
      </c>
      <c r="M1138" s="22" t="s">
        <v>1114</v>
      </c>
      <c r="N1138" s="70" t="s">
        <v>3393</v>
      </c>
      <c r="O1138" s="70" t="s">
        <v>3394</v>
      </c>
      <c r="Q1138" s="22" t="s">
        <v>906</v>
      </c>
      <c r="S1138" s="22" t="s">
        <v>1213</v>
      </c>
      <c r="W1138" s="34">
        <v>72.3</v>
      </c>
      <c r="X1138" s="34">
        <v>0.3</v>
      </c>
      <c r="Y1138" s="34">
        <v>14.5</v>
      </c>
      <c r="Z1138" s="34">
        <v>1.99</v>
      </c>
      <c r="AA1138" s="34">
        <v>0.03</v>
      </c>
      <c r="AB1138" s="34">
        <v>0.13</v>
      </c>
      <c r="AC1138" s="34">
        <v>0.56000000000000005</v>
      </c>
      <c r="AD1138" s="34">
        <v>4.67</v>
      </c>
      <c r="AE1138" s="34">
        <v>5.7</v>
      </c>
      <c r="AF1138" s="34">
        <v>0.02</v>
      </c>
      <c r="AG1138" s="34">
        <v>0.38</v>
      </c>
      <c r="AH1138" s="34" t="s">
        <v>1049</v>
      </c>
      <c r="AO1138" s="34">
        <f t="shared" si="83"/>
        <v>100.57999999999998</v>
      </c>
      <c r="AY1138" s="34">
        <v>63</v>
      </c>
      <c r="BD1138" s="34" t="s">
        <v>1049</v>
      </c>
      <c r="BE1138" s="34">
        <v>68</v>
      </c>
      <c r="BF1138" s="34" t="s">
        <v>1049</v>
      </c>
      <c r="BG1138" s="34">
        <v>7</v>
      </c>
      <c r="BH1138" s="34">
        <v>21</v>
      </c>
      <c r="BJ1138" s="34" t="s">
        <v>1049</v>
      </c>
      <c r="BN1138" s="34" t="s">
        <v>1049</v>
      </c>
      <c r="BO1138" s="34" t="s">
        <v>1049</v>
      </c>
      <c r="BP1138" s="34">
        <v>6</v>
      </c>
      <c r="BQ1138" s="34" t="s">
        <v>1049</v>
      </c>
      <c r="BR1138" s="34" t="s">
        <v>1049</v>
      </c>
      <c r="BT1138" s="34" t="s">
        <v>1049</v>
      </c>
      <c r="BU1138" s="34" t="s">
        <v>1049</v>
      </c>
      <c r="BX1138" s="34" t="s">
        <v>1049</v>
      </c>
      <c r="BY1138" s="34" t="s">
        <v>1049</v>
      </c>
      <c r="CA1138" s="34" t="s">
        <v>1049</v>
      </c>
      <c r="CC1138" s="34" t="s">
        <v>1049</v>
      </c>
      <c r="CD1138" s="34">
        <v>69</v>
      </c>
      <c r="CF1138" s="34" t="s">
        <v>1049</v>
      </c>
      <c r="CG1138" s="34" t="s">
        <v>1049</v>
      </c>
      <c r="CH1138" s="34">
        <v>58</v>
      </c>
      <c r="CI1138" s="34" t="s">
        <v>1049</v>
      </c>
      <c r="CJ1138" s="34" t="s">
        <v>1049</v>
      </c>
      <c r="CL1138" s="34" t="s">
        <v>1049</v>
      </c>
      <c r="CM1138" s="34" t="s">
        <v>1049</v>
      </c>
      <c r="CN1138" s="34" t="s">
        <v>1049</v>
      </c>
      <c r="CO1138" s="34" t="s">
        <v>1049</v>
      </c>
      <c r="CP1138" s="34" t="s">
        <v>1049</v>
      </c>
      <c r="CT1138" s="34" t="s">
        <v>1049</v>
      </c>
      <c r="CU1138" s="34" t="s">
        <v>1049</v>
      </c>
      <c r="CV1138" s="34" t="s">
        <v>1049</v>
      </c>
    </row>
    <row r="1139" spans="1:101" x14ac:dyDescent="0.3">
      <c r="A1139" s="22" t="s">
        <v>1137</v>
      </c>
      <c r="B1139" s="22" t="s">
        <v>1621</v>
      </c>
      <c r="C1139" s="22" t="s">
        <v>2888</v>
      </c>
      <c r="D1139" s="22" t="s">
        <v>2758</v>
      </c>
      <c r="G1139" s="22" t="s">
        <v>914</v>
      </c>
      <c r="H1139" s="22">
        <v>33.5644676</v>
      </c>
      <c r="I1139" s="22">
        <v>-105.30086249999999</v>
      </c>
      <c r="J1139" s="22" t="s">
        <v>873</v>
      </c>
      <c r="K1139" s="22" t="s">
        <v>879</v>
      </c>
      <c r="M1139" s="22" t="s">
        <v>1114</v>
      </c>
      <c r="N1139" s="70" t="s">
        <v>3393</v>
      </c>
      <c r="O1139" s="70" t="s">
        <v>3394</v>
      </c>
      <c r="Q1139" s="22" t="s">
        <v>906</v>
      </c>
      <c r="W1139" s="34">
        <v>72.400000000000006</v>
      </c>
      <c r="X1139" s="34">
        <v>0.32</v>
      </c>
      <c r="Y1139" s="34">
        <v>15.2</v>
      </c>
      <c r="Z1139" s="34">
        <v>1.1499999999999999</v>
      </c>
      <c r="AA1139" s="34">
        <v>0.04</v>
      </c>
      <c r="AB1139" s="34">
        <v>0.19</v>
      </c>
      <c r="AC1139" s="34">
        <v>0.57999999999999996</v>
      </c>
      <c r="AD1139" s="34">
        <v>5.08</v>
      </c>
      <c r="AE1139" s="34">
        <v>5.07</v>
      </c>
      <c r="AF1139" s="34" t="s">
        <v>1049</v>
      </c>
      <c r="AG1139" s="34">
        <v>1.03</v>
      </c>
      <c r="AH1139" s="34" t="s">
        <v>1049</v>
      </c>
      <c r="AO1139" s="34">
        <f t="shared" si="83"/>
        <v>101.06</v>
      </c>
      <c r="AY1139" s="34">
        <v>122</v>
      </c>
      <c r="BD1139" s="34" t="s">
        <v>1049</v>
      </c>
      <c r="BE1139" s="34">
        <v>58</v>
      </c>
      <c r="BF1139" s="34" t="s">
        <v>1049</v>
      </c>
      <c r="BG1139" s="34">
        <v>5</v>
      </c>
      <c r="BH1139" s="34">
        <v>21</v>
      </c>
      <c r="BJ1139" s="34" t="s">
        <v>1049</v>
      </c>
      <c r="BN1139" s="34" t="s">
        <v>1049</v>
      </c>
      <c r="BO1139" s="34" t="s">
        <v>1049</v>
      </c>
      <c r="BP1139" s="34">
        <v>8</v>
      </c>
      <c r="BQ1139" s="34" t="s">
        <v>1049</v>
      </c>
      <c r="BR1139" s="34" t="s">
        <v>1049</v>
      </c>
      <c r="BT1139" s="34" t="s">
        <v>1049</v>
      </c>
      <c r="BU1139" s="34" t="s">
        <v>1049</v>
      </c>
      <c r="BX1139" s="34" t="s">
        <v>1049</v>
      </c>
      <c r="BY1139" s="34" t="s">
        <v>1049</v>
      </c>
      <c r="CA1139" s="34" t="s">
        <v>1049</v>
      </c>
      <c r="CC1139" s="34" t="s">
        <v>1049</v>
      </c>
      <c r="CD1139" s="34">
        <v>76</v>
      </c>
      <c r="CF1139" s="34" t="s">
        <v>1049</v>
      </c>
      <c r="CG1139" s="34" t="s">
        <v>1049</v>
      </c>
      <c r="CH1139" s="34">
        <v>42</v>
      </c>
      <c r="CI1139" s="34" t="s">
        <v>1049</v>
      </c>
      <c r="CJ1139" s="34" t="s">
        <v>1049</v>
      </c>
      <c r="CL1139" s="34" t="s">
        <v>1049</v>
      </c>
      <c r="CM1139" s="34" t="s">
        <v>1049</v>
      </c>
      <c r="CN1139" s="34" t="s">
        <v>1049</v>
      </c>
      <c r="CO1139" s="34" t="s">
        <v>1049</v>
      </c>
      <c r="CP1139" s="34" t="s">
        <v>1049</v>
      </c>
      <c r="CT1139" s="34" t="s">
        <v>1049</v>
      </c>
      <c r="CU1139" s="34" t="s">
        <v>1049</v>
      </c>
      <c r="CV1139" s="34" t="s">
        <v>1049</v>
      </c>
    </row>
    <row r="1140" spans="1:101" x14ac:dyDescent="0.3">
      <c r="A1140" s="22" t="s">
        <v>1138</v>
      </c>
      <c r="B1140" s="22" t="s">
        <v>1621</v>
      </c>
      <c r="C1140" s="22" t="s">
        <v>2888</v>
      </c>
      <c r="D1140" s="22" t="s">
        <v>2758</v>
      </c>
      <c r="G1140" s="22" t="s">
        <v>914</v>
      </c>
      <c r="H1140" s="22">
        <v>33.564265800000001</v>
      </c>
      <c r="I1140" s="22">
        <v>-105.2990557</v>
      </c>
      <c r="J1140" s="22" t="s">
        <v>873</v>
      </c>
      <c r="K1140" s="22" t="s">
        <v>879</v>
      </c>
      <c r="M1140" s="22" t="s">
        <v>1114</v>
      </c>
      <c r="N1140" s="70" t="s">
        <v>3393</v>
      </c>
      <c r="O1140" s="70" t="s">
        <v>3394</v>
      </c>
      <c r="Q1140" s="22" t="s">
        <v>906</v>
      </c>
      <c r="W1140" s="34">
        <v>72.7</v>
      </c>
      <c r="X1140" s="34">
        <v>0.31</v>
      </c>
      <c r="Y1140" s="34">
        <v>14.8</v>
      </c>
      <c r="Z1140" s="34">
        <v>1.1200000000000001</v>
      </c>
      <c r="AA1140" s="34">
        <v>0.04</v>
      </c>
      <c r="AB1140" s="34">
        <v>0.21</v>
      </c>
      <c r="AC1140" s="34">
        <v>0.56999999999999995</v>
      </c>
      <c r="AD1140" s="34">
        <v>5.17</v>
      </c>
      <c r="AE1140" s="34">
        <v>4.82</v>
      </c>
      <c r="AF1140" s="34">
        <v>0.03</v>
      </c>
      <c r="AG1140" s="34">
        <v>0.72</v>
      </c>
      <c r="AH1140" s="34" t="s">
        <v>1049</v>
      </c>
      <c r="AO1140" s="34">
        <f t="shared" si="83"/>
        <v>100.49000000000001</v>
      </c>
      <c r="AY1140" s="34" t="s">
        <v>1049</v>
      </c>
      <c r="BD1140" s="34" t="s">
        <v>1049</v>
      </c>
      <c r="BE1140" s="34" t="s">
        <v>1049</v>
      </c>
      <c r="BF1140" s="34" t="s">
        <v>1049</v>
      </c>
      <c r="BG1140" s="34" t="s">
        <v>1049</v>
      </c>
      <c r="BH1140" s="34">
        <v>22</v>
      </c>
      <c r="BJ1140" s="34" t="s">
        <v>1049</v>
      </c>
      <c r="BN1140" s="34" t="s">
        <v>1049</v>
      </c>
      <c r="BO1140" s="34" t="s">
        <v>1049</v>
      </c>
      <c r="BP1140" s="34">
        <v>7</v>
      </c>
      <c r="BQ1140" s="34" t="s">
        <v>1049</v>
      </c>
      <c r="BR1140" s="34" t="s">
        <v>1049</v>
      </c>
      <c r="BT1140" s="34" t="s">
        <v>1049</v>
      </c>
      <c r="BU1140" s="34" t="s">
        <v>1049</v>
      </c>
      <c r="BX1140" s="34" t="s">
        <v>1049</v>
      </c>
      <c r="BY1140" s="34" t="s">
        <v>1049</v>
      </c>
      <c r="CA1140" s="34" t="s">
        <v>1049</v>
      </c>
      <c r="CC1140" s="34" t="s">
        <v>1049</v>
      </c>
      <c r="CD1140" s="34" t="s">
        <v>1049</v>
      </c>
      <c r="CF1140" s="34" t="s">
        <v>1049</v>
      </c>
      <c r="CG1140" s="34" t="s">
        <v>1049</v>
      </c>
      <c r="CH1140" s="34">
        <v>91</v>
      </c>
      <c r="CI1140" s="34" t="s">
        <v>1049</v>
      </c>
      <c r="CJ1140" s="34" t="s">
        <v>1049</v>
      </c>
      <c r="CL1140" s="34" t="s">
        <v>1049</v>
      </c>
      <c r="CM1140" s="34" t="s">
        <v>1049</v>
      </c>
      <c r="CN1140" s="34" t="s">
        <v>1049</v>
      </c>
      <c r="CO1140" s="34" t="s">
        <v>1049</v>
      </c>
      <c r="CP1140" s="34" t="s">
        <v>1049</v>
      </c>
      <c r="CT1140" s="34" t="s">
        <v>1049</v>
      </c>
      <c r="CU1140" s="34" t="s">
        <v>1049</v>
      </c>
      <c r="CV1140" s="34" t="s">
        <v>1049</v>
      </c>
    </row>
    <row r="1141" spans="1:101" x14ac:dyDescent="0.3">
      <c r="A1141" s="22" t="s">
        <v>1139</v>
      </c>
      <c r="B1141" s="22" t="s">
        <v>1621</v>
      </c>
      <c r="C1141" s="22" t="s">
        <v>2888</v>
      </c>
      <c r="D1141" s="22" t="s">
        <v>2758</v>
      </c>
      <c r="G1141" s="22" t="s">
        <v>914</v>
      </c>
      <c r="H1141" s="22">
        <v>33.5665318</v>
      </c>
      <c r="I1141" s="22">
        <v>-105.2999255</v>
      </c>
      <c r="J1141" s="22" t="s">
        <v>873</v>
      </c>
      <c r="K1141" s="22" t="s">
        <v>879</v>
      </c>
      <c r="M1141" s="22" t="s">
        <v>1114</v>
      </c>
      <c r="N1141" s="70" t="s">
        <v>3393</v>
      </c>
      <c r="O1141" s="70" t="s">
        <v>3394</v>
      </c>
      <c r="Q1141" s="22" t="s">
        <v>906</v>
      </c>
      <c r="W1141" s="34">
        <v>74.099999999999994</v>
      </c>
      <c r="X1141" s="34">
        <v>0.3</v>
      </c>
      <c r="Y1141" s="34">
        <v>14.6</v>
      </c>
      <c r="Z1141" s="34">
        <v>0.74</v>
      </c>
      <c r="AA1141" s="34">
        <v>0.03</v>
      </c>
      <c r="AB1141" s="34">
        <v>0.05</v>
      </c>
      <c r="AC1141" s="34">
        <v>0.55000000000000004</v>
      </c>
      <c r="AD1141" s="34">
        <v>5.01</v>
      </c>
      <c r="AE1141" s="34">
        <v>5.0199999999999996</v>
      </c>
      <c r="AF1141" s="34">
        <v>0.01</v>
      </c>
      <c r="AG1141" s="34">
        <v>0.73</v>
      </c>
      <c r="AH1141" s="34" t="s">
        <v>1049</v>
      </c>
      <c r="AO1141" s="34">
        <f t="shared" si="83"/>
        <v>101.13999999999999</v>
      </c>
      <c r="AY1141" s="34">
        <v>111</v>
      </c>
      <c r="BD1141" s="34" t="s">
        <v>1049</v>
      </c>
      <c r="BE1141" s="34">
        <v>62</v>
      </c>
      <c r="BF1141" s="34" t="s">
        <v>1049</v>
      </c>
      <c r="BG1141" s="34" t="s">
        <v>1049</v>
      </c>
      <c r="BH1141" s="34">
        <v>23</v>
      </c>
      <c r="BJ1141" s="34" t="s">
        <v>1049</v>
      </c>
      <c r="BN1141" s="34" t="s">
        <v>1049</v>
      </c>
      <c r="BO1141" s="34" t="s">
        <v>1049</v>
      </c>
      <c r="BP1141" s="34">
        <v>6</v>
      </c>
      <c r="BQ1141" s="34" t="s">
        <v>1049</v>
      </c>
      <c r="BR1141" s="34" t="s">
        <v>1049</v>
      </c>
      <c r="BT1141" s="34" t="s">
        <v>1049</v>
      </c>
      <c r="BU1141" s="34" t="s">
        <v>1049</v>
      </c>
      <c r="BX1141" s="34" t="s">
        <v>1049</v>
      </c>
      <c r="BY1141" s="34" t="s">
        <v>1049</v>
      </c>
      <c r="CA1141" s="34" t="s">
        <v>1049</v>
      </c>
      <c r="CC1141" s="34" t="s">
        <v>1049</v>
      </c>
      <c r="CD1141" s="34">
        <v>65</v>
      </c>
      <c r="CF1141" s="34" t="s">
        <v>1049</v>
      </c>
      <c r="CG1141" s="34" t="s">
        <v>1049</v>
      </c>
      <c r="CH1141" s="34">
        <v>47</v>
      </c>
      <c r="CI1141" s="34" t="s">
        <v>1049</v>
      </c>
      <c r="CJ1141" s="34" t="s">
        <v>1049</v>
      </c>
      <c r="CL1141" s="34" t="s">
        <v>1049</v>
      </c>
      <c r="CM1141" s="34" t="s">
        <v>1049</v>
      </c>
      <c r="CN1141" s="34" t="s">
        <v>1049</v>
      </c>
      <c r="CO1141" s="34" t="s">
        <v>1049</v>
      </c>
      <c r="CP1141" s="34" t="s">
        <v>1049</v>
      </c>
      <c r="CT1141" s="34" t="s">
        <v>1049</v>
      </c>
      <c r="CU1141" s="34" t="s">
        <v>1049</v>
      </c>
      <c r="CV1141" s="34" t="s">
        <v>1049</v>
      </c>
    </row>
    <row r="1142" spans="1:101" x14ac:dyDescent="0.3">
      <c r="A1142" s="22" t="s">
        <v>1140</v>
      </c>
      <c r="B1142" s="22" t="s">
        <v>1621</v>
      </c>
      <c r="C1142" s="22" t="s">
        <v>2888</v>
      </c>
      <c r="D1142" s="22" t="s">
        <v>2758</v>
      </c>
      <c r="G1142" s="22" t="s">
        <v>914</v>
      </c>
      <c r="H1142" s="22">
        <v>33.563354500000003</v>
      </c>
      <c r="I1142" s="22">
        <v>-105.30635890000001</v>
      </c>
      <c r="J1142" s="22" t="s">
        <v>873</v>
      </c>
      <c r="K1142" s="22" t="s">
        <v>879</v>
      </c>
      <c r="M1142" s="22" t="s">
        <v>1103</v>
      </c>
      <c r="N1142" s="70" t="s">
        <v>3393</v>
      </c>
      <c r="O1142" s="70" t="s">
        <v>3394</v>
      </c>
      <c r="Q1142" s="22" t="s">
        <v>906</v>
      </c>
      <c r="W1142" s="34">
        <v>73.400000000000006</v>
      </c>
      <c r="X1142" s="34">
        <v>0.28000000000000003</v>
      </c>
      <c r="Y1142" s="34">
        <v>14.5</v>
      </c>
      <c r="Z1142" s="34">
        <v>1.04</v>
      </c>
      <c r="AA1142" s="34">
        <v>0.01</v>
      </c>
      <c r="AB1142" s="34">
        <v>0.04</v>
      </c>
      <c r="AC1142" s="34">
        <v>0.48</v>
      </c>
      <c r="AD1142" s="34">
        <v>5.48</v>
      </c>
      <c r="AE1142" s="34">
        <v>4.78</v>
      </c>
      <c r="AF1142" s="34">
        <v>0.01</v>
      </c>
      <c r="AG1142" s="34">
        <v>0.56999999999999995</v>
      </c>
      <c r="AH1142" s="34" t="s">
        <v>1049</v>
      </c>
      <c r="AO1142" s="34">
        <f t="shared" si="83"/>
        <v>100.59000000000003</v>
      </c>
      <c r="AY1142" s="34">
        <v>48</v>
      </c>
      <c r="BD1142" s="34" t="s">
        <v>1049</v>
      </c>
      <c r="BE1142" s="34">
        <v>61</v>
      </c>
      <c r="BF1142" s="34" t="s">
        <v>1049</v>
      </c>
      <c r="BG1142" s="34">
        <v>9</v>
      </c>
      <c r="BH1142" s="34">
        <v>22</v>
      </c>
      <c r="BJ1142" s="34" t="s">
        <v>1049</v>
      </c>
      <c r="BN1142" s="34" t="s">
        <v>1049</v>
      </c>
      <c r="BO1142" s="34" t="s">
        <v>1049</v>
      </c>
      <c r="BP1142" s="34">
        <v>8</v>
      </c>
      <c r="BQ1142" s="34" t="s">
        <v>1049</v>
      </c>
      <c r="BR1142" s="34" t="s">
        <v>1049</v>
      </c>
      <c r="BT1142" s="34" t="s">
        <v>1049</v>
      </c>
      <c r="BU1142" s="34" t="s">
        <v>1049</v>
      </c>
      <c r="BX1142" s="34" t="s">
        <v>1049</v>
      </c>
      <c r="BY1142" s="34" t="s">
        <v>1049</v>
      </c>
      <c r="CA1142" s="34" t="s">
        <v>1049</v>
      </c>
      <c r="CC1142" s="34" t="s">
        <v>1049</v>
      </c>
      <c r="CD1142" s="34">
        <v>64</v>
      </c>
      <c r="CF1142" s="34" t="s">
        <v>1049</v>
      </c>
      <c r="CG1142" s="34" t="s">
        <v>1049</v>
      </c>
      <c r="CH1142" s="34">
        <v>51</v>
      </c>
      <c r="CI1142" s="34" t="s">
        <v>1049</v>
      </c>
      <c r="CJ1142" s="34" t="s">
        <v>1049</v>
      </c>
      <c r="CL1142" s="34" t="s">
        <v>1049</v>
      </c>
      <c r="CM1142" s="34" t="s">
        <v>1049</v>
      </c>
      <c r="CN1142" s="34" t="s">
        <v>1049</v>
      </c>
      <c r="CO1142" s="34" t="s">
        <v>1049</v>
      </c>
      <c r="CP1142" s="34" t="s">
        <v>1049</v>
      </c>
      <c r="CT1142" s="34" t="s">
        <v>1049</v>
      </c>
      <c r="CU1142" s="34" t="s">
        <v>1049</v>
      </c>
      <c r="CV1142" s="34" t="s">
        <v>1049</v>
      </c>
    </row>
    <row r="1143" spans="1:101" x14ac:dyDescent="0.3">
      <c r="A1143" s="22" t="s">
        <v>1141</v>
      </c>
      <c r="B1143" s="22" t="s">
        <v>1621</v>
      </c>
      <c r="C1143" s="22" t="s">
        <v>2888</v>
      </c>
      <c r="D1143" s="22" t="s">
        <v>2758</v>
      </c>
      <c r="G1143" s="22" t="s">
        <v>914</v>
      </c>
      <c r="H1143" s="22">
        <v>33.560348900000001</v>
      </c>
      <c r="I1143" s="22">
        <v>-105.248454</v>
      </c>
      <c r="J1143" s="22" t="s">
        <v>873</v>
      </c>
      <c r="K1143" s="22" t="s">
        <v>879</v>
      </c>
      <c r="M1143" s="22" t="s">
        <v>1103</v>
      </c>
      <c r="N1143" s="70" t="s">
        <v>3393</v>
      </c>
      <c r="O1143" s="70" t="s">
        <v>3394</v>
      </c>
      <c r="Q1143" s="22" t="s">
        <v>906</v>
      </c>
      <c r="W1143" s="34">
        <v>69.2</v>
      </c>
      <c r="X1143" s="34">
        <v>0.39</v>
      </c>
      <c r="Y1143" s="34">
        <v>15.3</v>
      </c>
      <c r="Z1143" s="34">
        <v>2.1</v>
      </c>
      <c r="AA1143" s="34">
        <v>0.02</v>
      </c>
      <c r="AB1143" s="34">
        <v>0.51</v>
      </c>
      <c r="AC1143" s="34">
        <v>0.84</v>
      </c>
      <c r="AD1143" s="34">
        <v>3.99</v>
      </c>
      <c r="AE1143" s="34">
        <v>6.81</v>
      </c>
      <c r="AF1143" s="34">
        <v>7.0000000000000007E-2</v>
      </c>
      <c r="AG1143" s="34">
        <v>0.9</v>
      </c>
      <c r="AH1143" s="34" t="s">
        <v>1049</v>
      </c>
      <c r="AO1143" s="34">
        <f t="shared" si="83"/>
        <v>100.13</v>
      </c>
      <c r="AY1143" s="34" t="s">
        <v>1049</v>
      </c>
      <c r="BD1143" s="34" t="s">
        <v>1049</v>
      </c>
      <c r="BE1143" s="34" t="s">
        <v>1049</v>
      </c>
      <c r="BF1143" s="34" t="s">
        <v>1049</v>
      </c>
      <c r="BG1143" s="34" t="s">
        <v>1049</v>
      </c>
      <c r="BH1143" s="34" t="s">
        <v>1049</v>
      </c>
      <c r="BJ1143" s="34" t="s">
        <v>1049</v>
      </c>
      <c r="BN1143" s="34" t="s">
        <v>1049</v>
      </c>
      <c r="BO1143" s="34" t="s">
        <v>1049</v>
      </c>
      <c r="BP1143" s="34" t="s">
        <v>1049</v>
      </c>
      <c r="BQ1143" s="34" t="s">
        <v>1049</v>
      </c>
      <c r="BR1143" s="34" t="s">
        <v>1049</v>
      </c>
      <c r="BT1143" s="34" t="s">
        <v>1049</v>
      </c>
      <c r="BU1143" s="34" t="s">
        <v>1049</v>
      </c>
      <c r="BX1143" s="34" t="s">
        <v>1049</v>
      </c>
      <c r="BY1143" s="34" t="s">
        <v>1049</v>
      </c>
      <c r="CA1143" s="34" t="s">
        <v>1049</v>
      </c>
      <c r="CC1143" s="34" t="s">
        <v>1049</v>
      </c>
      <c r="CD1143" s="34" t="s">
        <v>1049</v>
      </c>
      <c r="CF1143" s="34" t="s">
        <v>1049</v>
      </c>
      <c r="CG1143" s="34" t="s">
        <v>1049</v>
      </c>
      <c r="CH1143" s="34" t="s">
        <v>1049</v>
      </c>
      <c r="CI1143" s="34" t="s">
        <v>1049</v>
      </c>
      <c r="CJ1143" s="34" t="s">
        <v>1049</v>
      </c>
      <c r="CL1143" s="34" t="s">
        <v>1049</v>
      </c>
      <c r="CM1143" s="34" t="s">
        <v>1049</v>
      </c>
      <c r="CN1143" s="34" t="s">
        <v>1049</v>
      </c>
      <c r="CO1143" s="34" t="s">
        <v>1049</v>
      </c>
      <c r="CP1143" s="34" t="s">
        <v>1049</v>
      </c>
      <c r="CT1143" s="34" t="s">
        <v>1049</v>
      </c>
      <c r="CU1143" s="34" t="s">
        <v>1049</v>
      </c>
      <c r="CV1143" s="34" t="s">
        <v>1049</v>
      </c>
    </row>
    <row r="1144" spans="1:101" x14ac:dyDescent="0.3">
      <c r="A1144" s="22" t="s">
        <v>1142</v>
      </c>
      <c r="B1144" s="22" t="s">
        <v>1621</v>
      </c>
      <c r="C1144" s="22" t="s">
        <v>2888</v>
      </c>
      <c r="D1144" s="22" t="s">
        <v>2758</v>
      </c>
      <c r="G1144" s="22" t="s">
        <v>914</v>
      </c>
      <c r="H1144" s="22">
        <v>33.563238300000002</v>
      </c>
      <c r="I1144" s="22">
        <v>-105.2471077</v>
      </c>
      <c r="J1144" s="22" t="s">
        <v>873</v>
      </c>
      <c r="K1144" s="22" t="s">
        <v>879</v>
      </c>
      <c r="M1144" s="22" t="s">
        <v>1103</v>
      </c>
      <c r="N1144" s="70" t="s">
        <v>3393</v>
      </c>
      <c r="O1144" s="70" t="s">
        <v>3394</v>
      </c>
      <c r="Q1144" s="22" t="s">
        <v>906</v>
      </c>
      <c r="W1144" s="34">
        <v>72.400000000000006</v>
      </c>
      <c r="X1144" s="34">
        <v>0.28000000000000003</v>
      </c>
      <c r="Y1144" s="34">
        <v>14.5</v>
      </c>
      <c r="Z1144" s="34">
        <v>1.87</v>
      </c>
      <c r="AA1144" s="34">
        <v>0.03</v>
      </c>
      <c r="AB1144" s="34">
        <v>0.13</v>
      </c>
      <c r="AC1144" s="34">
        <v>0.53</v>
      </c>
      <c r="AD1144" s="34">
        <v>4.57</v>
      </c>
      <c r="AE1144" s="34">
        <v>5.31</v>
      </c>
      <c r="AF1144" s="34">
        <v>0.04</v>
      </c>
      <c r="AG1144" s="34">
        <v>0.65</v>
      </c>
      <c r="AH1144" s="34" t="s">
        <v>1049</v>
      </c>
      <c r="AO1144" s="34">
        <f t="shared" si="83"/>
        <v>100.31000000000002</v>
      </c>
      <c r="AY1144" s="34">
        <v>148</v>
      </c>
      <c r="BD1144" s="34" t="s">
        <v>1049</v>
      </c>
      <c r="BE1144" s="34">
        <v>54</v>
      </c>
      <c r="BF1144" s="34" t="s">
        <v>1049</v>
      </c>
      <c r="BG1144" s="34" t="s">
        <v>1049</v>
      </c>
      <c r="BH1144" s="34" t="s">
        <v>1049</v>
      </c>
      <c r="BJ1144" s="34" t="s">
        <v>1049</v>
      </c>
      <c r="BN1144" s="34" t="s">
        <v>1049</v>
      </c>
      <c r="BO1144" s="34" t="s">
        <v>1049</v>
      </c>
      <c r="BP1144" s="34" t="s">
        <v>1049</v>
      </c>
      <c r="BQ1144" s="34" t="s">
        <v>1049</v>
      </c>
      <c r="BR1144" s="34" t="s">
        <v>1049</v>
      </c>
      <c r="BT1144" s="34" t="s">
        <v>1049</v>
      </c>
      <c r="BU1144" s="34" t="s">
        <v>1049</v>
      </c>
      <c r="BX1144" s="34" t="s">
        <v>1049</v>
      </c>
      <c r="BY1144" s="34" t="s">
        <v>1049</v>
      </c>
      <c r="CA1144" s="34" t="s">
        <v>1049</v>
      </c>
      <c r="CC1144" s="34" t="s">
        <v>1049</v>
      </c>
      <c r="CD1144" s="34">
        <v>73</v>
      </c>
      <c r="CF1144" s="34" t="s">
        <v>1049</v>
      </c>
      <c r="CG1144" s="34" t="s">
        <v>1049</v>
      </c>
      <c r="CH1144" s="34" t="s">
        <v>1049</v>
      </c>
      <c r="CI1144" s="34" t="s">
        <v>1049</v>
      </c>
      <c r="CJ1144" s="34" t="s">
        <v>1049</v>
      </c>
      <c r="CL1144" s="34" t="s">
        <v>1049</v>
      </c>
      <c r="CM1144" s="34" t="s">
        <v>1049</v>
      </c>
      <c r="CN1144" s="34" t="s">
        <v>1049</v>
      </c>
      <c r="CO1144" s="34" t="s">
        <v>1049</v>
      </c>
      <c r="CP1144" s="34" t="s">
        <v>1049</v>
      </c>
      <c r="CT1144" s="34" t="s">
        <v>1049</v>
      </c>
      <c r="CU1144" s="34" t="s">
        <v>1049</v>
      </c>
      <c r="CV1144" s="34" t="s">
        <v>1049</v>
      </c>
    </row>
    <row r="1145" spans="1:101" x14ac:dyDescent="0.3">
      <c r="A1145" s="22" t="s">
        <v>1143</v>
      </c>
      <c r="B1145" s="22" t="s">
        <v>1621</v>
      </c>
      <c r="C1145" s="22" t="s">
        <v>2888</v>
      </c>
      <c r="D1145" s="22" t="s">
        <v>2758</v>
      </c>
      <c r="G1145" s="22" t="s">
        <v>914</v>
      </c>
      <c r="H1145" s="22">
        <v>33.566506500000003</v>
      </c>
      <c r="I1145" s="22">
        <v>-105.2453519</v>
      </c>
      <c r="J1145" s="22" t="s">
        <v>873</v>
      </c>
      <c r="K1145" s="22" t="s">
        <v>879</v>
      </c>
      <c r="M1145" s="22" t="s">
        <v>1103</v>
      </c>
      <c r="N1145" s="70" t="s">
        <v>3393</v>
      </c>
      <c r="O1145" s="70" t="s">
        <v>3394</v>
      </c>
      <c r="Q1145" s="22" t="s">
        <v>906</v>
      </c>
      <c r="W1145" s="34">
        <v>71.099999999999994</v>
      </c>
      <c r="X1145" s="34">
        <v>0.43</v>
      </c>
      <c r="Y1145" s="34">
        <v>15.3</v>
      </c>
      <c r="Z1145" s="34">
        <v>2.1800000000000002</v>
      </c>
      <c r="AA1145" s="34">
        <v>0.1</v>
      </c>
      <c r="AB1145" s="34">
        <v>0.38</v>
      </c>
      <c r="AC1145" s="34">
        <v>0.95</v>
      </c>
      <c r="AD1145" s="34">
        <v>4.53</v>
      </c>
      <c r="AE1145" s="34">
        <v>5.63</v>
      </c>
      <c r="AF1145" s="34">
        <v>7.0000000000000007E-2</v>
      </c>
      <c r="AG1145" s="34">
        <v>0.53</v>
      </c>
      <c r="AH1145" s="34" t="s">
        <v>1049</v>
      </c>
      <c r="AO1145" s="34">
        <f t="shared" si="83"/>
        <v>101.19999999999999</v>
      </c>
      <c r="AY1145" s="34">
        <v>862</v>
      </c>
      <c r="BD1145" s="34" t="s">
        <v>1049</v>
      </c>
      <c r="BE1145" s="34">
        <v>52</v>
      </c>
      <c r="BF1145" s="34" t="s">
        <v>1049</v>
      </c>
      <c r="BG1145" s="34" t="s">
        <v>1049</v>
      </c>
      <c r="BH1145" s="34" t="s">
        <v>1049</v>
      </c>
      <c r="BJ1145" s="34" t="s">
        <v>1049</v>
      </c>
      <c r="BN1145" s="34" t="s">
        <v>1049</v>
      </c>
      <c r="BO1145" s="34" t="s">
        <v>1049</v>
      </c>
      <c r="BP1145" s="34" t="s">
        <v>1049</v>
      </c>
      <c r="BQ1145" s="34" t="s">
        <v>1049</v>
      </c>
      <c r="BR1145" s="34" t="s">
        <v>1049</v>
      </c>
      <c r="BT1145" s="34" t="s">
        <v>1049</v>
      </c>
      <c r="BU1145" s="34" t="s">
        <v>1049</v>
      </c>
      <c r="BX1145" s="34" t="s">
        <v>1049</v>
      </c>
      <c r="BY1145" s="34" t="s">
        <v>1049</v>
      </c>
      <c r="CA1145" s="34" t="s">
        <v>1049</v>
      </c>
      <c r="CC1145" s="34" t="s">
        <v>1049</v>
      </c>
      <c r="CD1145" s="34">
        <v>122</v>
      </c>
      <c r="CF1145" s="34" t="s">
        <v>1049</v>
      </c>
      <c r="CG1145" s="34" t="s">
        <v>1049</v>
      </c>
      <c r="CH1145" s="34" t="s">
        <v>1049</v>
      </c>
      <c r="CI1145" s="34" t="s">
        <v>1049</v>
      </c>
      <c r="CJ1145" s="34" t="s">
        <v>1049</v>
      </c>
      <c r="CL1145" s="34" t="s">
        <v>1049</v>
      </c>
      <c r="CM1145" s="34" t="s">
        <v>1049</v>
      </c>
      <c r="CN1145" s="34" t="s">
        <v>1049</v>
      </c>
      <c r="CO1145" s="34" t="s">
        <v>1049</v>
      </c>
      <c r="CP1145" s="34" t="s">
        <v>1049</v>
      </c>
      <c r="CT1145" s="34" t="s">
        <v>1049</v>
      </c>
      <c r="CU1145" s="34" t="s">
        <v>1049</v>
      </c>
      <c r="CV1145" s="34" t="s">
        <v>1049</v>
      </c>
    </row>
    <row r="1146" spans="1:101" x14ac:dyDescent="0.3">
      <c r="A1146" s="22" t="s">
        <v>1144</v>
      </c>
      <c r="B1146" s="22" t="s">
        <v>1621</v>
      </c>
      <c r="C1146" s="22" t="s">
        <v>2888</v>
      </c>
      <c r="D1146" s="22" t="s">
        <v>2758</v>
      </c>
      <c r="G1146" s="22" t="s">
        <v>914</v>
      </c>
      <c r="H1146" s="22">
        <v>33.566952999999998</v>
      </c>
      <c r="I1146" s="22">
        <v>-105.2454764</v>
      </c>
      <c r="J1146" s="22" t="s">
        <v>873</v>
      </c>
      <c r="K1146" s="22" t="s">
        <v>879</v>
      </c>
      <c r="M1146" s="22" t="s">
        <v>1103</v>
      </c>
      <c r="N1146" s="70" t="s">
        <v>3393</v>
      </c>
      <c r="O1146" s="70" t="s">
        <v>3394</v>
      </c>
      <c r="Q1146" s="22" t="s">
        <v>906</v>
      </c>
      <c r="W1146" s="34">
        <v>70.5</v>
      </c>
      <c r="X1146" s="34">
        <v>0.42</v>
      </c>
      <c r="Y1146" s="34">
        <v>15.1</v>
      </c>
      <c r="Z1146" s="34">
        <v>2.25</v>
      </c>
      <c r="AA1146" s="34">
        <v>0.08</v>
      </c>
      <c r="AB1146" s="34">
        <v>0.37</v>
      </c>
      <c r="AC1146" s="34">
        <v>0.96</v>
      </c>
      <c r="AD1146" s="34">
        <v>4.4000000000000004</v>
      </c>
      <c r="AE1146" s="34">
        <v>5.63</v>
      </c>
      <c r="AF1146" s="34">
        <v>0.09</v>
      </c>
      <c r="AG1146" s="34">
        <v>0.78</v>
      </c>
      <c r="AH1146" s="34" t="s">
        <v>1049</v>
      </c>
      <c r="AO1146" s="34">
        <f t="shared" si="83"/>
        <v>100.58</v>
      </c>
      <c r="AY1146" s="34" t="s">
        <v>1049</v>
      </c>
      <c r="BD1146" s="34" t="s">
        <v>1049</v>
      </c>
      <c r="BE1146" s="34" t="s">
        <v>1049</v>
      </c>
      <c r="BF1146" s="34" t="s">
        <v>1049</v>
      </c>
      <c r="BG1146" s="34" t="s">
        <v>1049</v>
      </c>
      <c r="BH1146" s="34" t="s">
        <v>1049</v>
      </c>
      <c r="BJ1146" s="34" t="s">
        <v>1049</v>
      </c>
      <c r="BN1146" s="34" t="s">
        <v>1049</v>
      </c>
      <c r="BO1146" s="34" t="s">
        <v>1049</v>
      </c>
      <c r="BP1146" s="34" t="s">
        <v>1049</v>
      </c>
      <c r="BQ1146" s="34" t="s">
        <v>1049</v>
      </c>
      <c r="BR1146" s="34" t="s">
        <v>1049</v>
      </c>
      <c r="BT1146" s="34" t="s">
        <v>1049</v>
      </c>
      <c r="BU1146" s="34" t="s">
        <v>1049</v>
      </c>
      <c r="BX1146" s="34" t="s">
        <v>1049</v>
      </c>
      <c r="BY1146" s="34" t="s">
        <v>1049</v>
      </c>
      <c r="CA1146" s="34" t="s">
        <v>1049</v>
      </c>
      <c r="CC1146" s="34" t="s">
        <v>1049</v>
      </c>
      <c r="CD1146" s="34" t="s">
        <v>1049</v>
      </c>
      <c r="CF1146" s="34" t="s">
        <v>1049</v>
      </c>
      <c r="CG1146" s="34" t="s">
        <v>1049</v>
      </c>
      <c r="CH1146" s="34" t="s">
        <v>1049</v>
      </c>
      <c r="CI1146" s="34" t="s">
        <v>1049</v>
      </c>
      <c r="CJ1146" s="34" t="s">
        <v>1049</v>
      </c>
      <c r="CL1146" s="34" t="s">
        <v>1049</v>
      </c>
      <c r="CM1146" s="34" t="s">
        <v>1049</v>
      </c>
      <c r="CN1146" s="34" t="s">
        <v>1049</v>
      </c>
      <c r="CO1146" s="34" t="s">
        <v>1049</v>
      </c>
      <c r="CP1146" s="34" t="s">
        <v>1049</v>
      </c>
      <c r="CT1146" s="34" t="s">
        <v>1049</v>
      </c>
      <c r="CU1146" s="34" t="s">
        <v>1049</v>
      </c>
      <c r="CV1146" s="34" t="s">
        <v>1049</v>
      </c>
    </row>
    <row r="1147" spans="1:101" x14ac:dyDescent="0.3">
      <c r="A1147" s="22" t="s">
        <v>1145</v>
      </c>
      <c r="B1147" s="22" t="s">
        <v>1621</v>
      </c>
      <c r="C1147" s="22" t="s">
        <v>2888</v>
      </c>
      <c r="D1147" s="22" t="s">
        <v>2758</v>
      </c>
      <c r="G1147" s="22" t="s">
        <v>914</v>
      </c>
      <c r="H1147" s="22">
        <v>33.565722200000003</v>
      </c>
      <c r="I1147" s="22">
        <v>-105.2422301</v>
      </c>
      <c r="J1147" s="22" t="s">
        <v>873</v>
      </c>
      <c r="K1147" s="22" t="s">
        <v>879</v>
      </c>
      <c r="M1147" s="22" t="s">
        <v>1103</v>
      </c>
      <c r="N1147" s="70" t="s">
        <v>3393</v>
      </c>
      <c r="O1147" s="70" t="s">
        <v>3394</v>
      </c>
      <c r="Q1147" s="22" t="s">
        <v>906</v>
      </c>
      <c r="W1147" s="34">
        <v>70.599999999999994</v>
      </c>
      <c r="X1147" s="34">
        <v>0.41</v>
      </c>
      <c r="Y1147" s="34">
        <v>14.8</v>
      </c>
      <c r="Z1147" s="34">
        <v>2.13</v>
      </c>
      <c r="AA1147" s="34">
        <v>0.06</v>
      </c>
      <c r="AB1147" s="34">
        <v>0.5</v>
      </c>
      <c r="AC1147" s="34">
        <v>0.87</v>
      </c>
      <c r="AD1147" s="34">
        <v>4.4400000000000004</v>
      </c>
      <c r="AE1147" s="34">
        <v>5.51</v>
      </c>
      <c r="AF1147" s="34">
        <v>7.0000000000000007E-2</v>
      </c>
      <c r="AG1147" s="34">
        <v>0.47</v>
      </c>
      <c r="AH1147" s="34" t="s">
        <v>1049</v>
      </c>
      <c r="AO1147" s="34">
        <f t="shared" si="83"/>
        <v>99.859999999999985</v>
      </c>
      <c r="AY1147" s="34" t="s">
        <v>1049</v>
      </c>
      <c r="BD1147" s="34" t="s">
        <v>1049</v>
      </c>
      <c r="BE1147" s="34" t="s">
        <v>1049</v>
      </c>
      <c r="BF1147" s="34" t="s">
        <v>1049</v>
      </c>
      <c r="BG1147" s="34" t="s">
        <v>1049</v>
      </c>
      <c r="BH1147" s="34" t="s">
        <v>1049</v>
      </c>
      <c r="BJ1147" s="34" t="s">
        <v>1049</v>
      </c>
      <c r="BN1147" s="34" t="s">
        <v>1049</v>
      </c>
      <c r="BO1147" s="34" t="s">
        <v>1049</v>
      </c>
      <c r="BP1147" s="34" t="s">
        <v>1049</v>
      </c>
      <c r="BQ1147" s="34" t="s">
        <v>1049</v>
      </c>
      <c r="BR1147" s="34" t="s">
        <v>1049</v>
      </c>
      <c r="BT1147" s="34" t="s">
        <v>1049</v>
      </c>
      <c r="BU1147" s="34" t="s">
        <v>1049</v>
      </c>
      <c r="BX1147" s="34" t="s">
        <v>1049</v>
      </c>
      <c r="BY1147" s="34" t="s">
        <v>1049</v>
      </c>
      <c r="CA1147" s="34" t="s">
        <v>1049</v>
      </c>
      <c r="CC1147" s="34" t="s">
        <v>1049</v>
      </c>
      <c r="CD1147" s="34" t="s">
        <v>1049</v>
      </c>
      <c r="CF1147" s="34" t="s">
        <v>1049</v>
      </c>
      <c r="CG1147" s="34" t="s">
        <v>1049</v>
      </c>
      <c r="CH1147" s="34" t="s">
        <v>1049</v>
      </c>
      <c r="CI1147" s="34" t="s">
        <v>1049</v>
      </c>
      <c r="CJ1147" s="34" t="s">
        <v>1049</v>
      </c>
      <c r="CL1147" s="34" t="s">
        <v>1049</v>
      </c>
      <c r="CM1147" s="34" t="s">
        <v>1049</v>
      </c>
      <c r="CN1147" s="34" t="s">
        <v>1049</v>
      </c>
      <c r="CO1147" s="34" t="s">
        <v>1049</v>
      </c>
      <c r="CP1147" s="34" t="s">
        <v>1049</v>
      </c>
      <c r="CT1147" s="34" t="s">
        <v>1049</v>
      </c>
      <c r="CU1147" s="34" t="s">
        <v>1049</v>
      </c>
      <c r="CV1147" s="34" t="s">
        <v>1049</v>
      </c>
    </row>
    <row r="1148" spans="1:101" x14ac:dyDescent="0.3">
      <c r="A1148" s="22" t="s">
        <v>1146</v>
      </c>
      <c r="B1148" s="22" t="s">
        <v>1621</v>
      </c>
      <c r="C1148" s="22" t="s">
        <v>2888</v>
      </c>
      <c r="D1148" s="22" t="s">
        <v>2758</v>
      </c>
      <c r="G1148" s="22" t="s">
        <v>914</v>
      </c>
      <c r="H1148" s="22">
        <v>33.562735600000003</v>
      </c>
      <c r="I1148" s="22">
        <v>-105.24057980000001</v>
      </c>
      <c r="J1148" s="22" t="s">
        <v>873</v>
      </c>
      <c r="K1148" s="22" t="s">
        <v>879</v>
      </c>
      <c r="M1148" s="22" t="s">
        <v>1103</v>
      </c>
      <c r="N1148" s="70" t="s">
        <v>3393</v>
      </c>
      <c r="O1148" s="70" t="s">
        <v>3394</v>
      </c>
      <c r="Q1148" s="22" t="s">
        <v>906</v>
      </c>
      <c r="W1148" s="34">
        <v>72.3</v>
      </c>
      <c r="X1148" s="34">
        <v>0.31</v>
      </c>
      <c r="Y1148" s="34">
        <v>14.8</v>
      </c>
      <c r="Z1148" s="34">
        <v>1.84</v>
      </c>
      <c r="AA1148" s="34">
        <v>0.03</v>
      </c>
      <c r="AB1148" s="34">
        <v>0.27</v>
      </c>
      <c r="AC1148" s="34">
        <v>0.56999999999999995</v>
      </c>
      <c r="AD1148" s="34">
        <v>4.96</v>
      </c>
      <c r="AE1148" s="34">
        <v>5.18</v>
      </c>
      <c r="AF1148" s="34">
        <v>0.05</v>
      </c>
      <c r="AG1148" s="34">
        <v>0.6</v>
      </c>
      <c r="AH1148" s="34" t="s">
        <v>1049</v>
      </c>
      <c r="AO1148" s="34">
        <f t="shared" si="83"/>
        <v>100.90999999999998</v>
      </c>
      <c r="AY1148" s="34" t="s">
        <v>1049</v>
      </c>
      <c r="BD1148" s="34" t="s">
        <v>1049</v>
      </c>
      <c r="BE1148" s="34" t="s">
        <v>1049</v>
      </c>
      <c r="BF1148" s="34" t="s">
        <v>1049</v>
      </c>
      <c r="BG1148" s="34" t="s">
        <v>1049</v>
      </c>
      <c r="BH1148" s="34" t="s">
        <v>1049</v>
      </c>
      <c r="BJ1148" s="34" t="s">
        <v>1049</v>
      </c>
      <c r="BN1148" s="34" t="s">
        <v>1049</v>
      </c>
      <c r="BO1148" s="34" t="s">
        <v>1049</v>
      </c>
      <c r="BP1148" s="34" t="s">
        <v>1049</v>
      </c>
      <c r="BQ1148" s="34" t="s">
        <v>1049</v>
      </c>
      <c r="BR1148" s="34" t="s">
        <v>1049</v>
      </c>
      <c r="BT1148" s="34" t="s">
        <v>1049</v>
      </c>
      <c r="BU1148" s="34" t="s">
        <v>1049</v>
      </c>
      <c r="BX1148" s="34" t="s">
        <v>1049</v>
      </c>
      <c r="BY1148" s="34" t="s">
        <v>1049</v>
      </c>
      <c r="CA1148" s="34" t="s">
        <v>1049</v>
      </c>
      <c r="CC1148" s="34" t="s">
        <v>1049</v>
      </c>
      <c r="CD1148" s="34" t="s">
        <v>1049</v>
      </c>
      <c r="CF1148" s="34" t="s">
        <v>1049</v>
      </c>
      <c r="CG1148" s="34" t="s">
        <v>1049</v>
      </c>
      <c r="CH1148" s="34" t="s">
        <v>1049</v>
      </c>
      <c r="CI1148" s="34" t="s">
        <v>1049</v>
      </c>
      <c r="CJ1148" s="34" t="s">
        <v>1049</v>
      </c>
      <c r="CL1148" s="34" t="s">
        <v>1049</v>
      </c>
      <c r="CM1148" s="34" t="s">
        <v>1049</v>
      </c>
      <c r="CN1148" s="34" t="s">
        <v>1049</v>
      </c>
      <c r="CO1148" s="34" t="s">
        <v>1049</v>
      </c>
      <c r="CP1148" s="34" t="s">
        <v>1049</v>
      </c>
      <c r="CT1148" s="34" t="s">
        <v>1049</v>
      </c>
      <c r="CU1148" s="34" t="s">
        <v>1049</v>
      </c>
      <c r="CV1148" s="34" t="s">
        <v>1049</v>
      </c>
    </row>
    <row r="1149" spans="1:101" x14ac:dyDescent="0.3">
      <c r="A1149" s="22" t="s">
        <v>1147</v>
      </c>
      <c r="B1149" s="22" t="s">
        <v>1621</v>
      </c>
      <c r="C1149" s="22" t="s">
        <v>2888</v>
      </c>
      <c r="D1149" s="22" t="s">
        <v>2758</v>
      </c>
      <c r="G1149" s="22" t="s">
        <v>914</v>
      </c>
      <c r="H1149" s="22">
        <v>33.557057499999999</v>
      </c>
      <c r="I1149" s="22">
        <v>-105.2445864</v>
      </c>
      <c r="J1149" s="22" t="s">
        <v>873</v>
      </c>
      <c r="K1149" s="22" t="s">
        <v>879</v>
      </c>
      <c r="M1149" s="22" t="s">
        <v>1103</v>
      </c>
      <c r="N1149" s="70" t="s">
        <v>3393</v>
      </c>
      <c r="O1149" s="70" t="s">
        <v>3394</v>
      </c>
      <c r="Q1149" s="22" t="s">
        <v>906</v>
      </c>
      <c r="W1149" s="34">
        <v>71.099999999999994</v>
      </c>
      <c r="X1149" s="34">
        <v>0.43</v>
      </c>
      <c r="Y1149" s="34">
        <v>15.2</v>
      </c>
      <c r="Z1149" s="34">
        <v>2.15</v>
      </c>
      <c r="AA1149" s="34">
        <v>0.02</v>
      </c>
      <c r="AB1149" s="34">
        <v>0.43</v>
      </c>
      <c r="AC1149" s="34">
        <v>1.01</v>
      </c>
      <c r="AD1149" s="34">
        <v>4.6900000000000004</v>
      </c>
      <c r="AE1149" s="34">
        <v>5.49</v>
      </c>
      <c r="AF1149" s="34">
        <v>0.08</v>
      </c>
      <c r="AG1149" s="34">
        <v>0.57999999999999996</v>
      </c>
      <c r="AH1149" s="34" t="s">
        <v>1049</v>
      </c>
      <c r="AO1149" s="34">
        <f t="shared" si="83"/>
        <v>101.18</v>
      </c>
      <c r="AY1149" s="34" t="s">
        <v>1049</v>
      </c>
      <c r="BD1149" s="34" t="s">
        <v>1049</v>
      </c>
      <c r="BE1149" s="34" t="s">
        <v>1049</v>
      </c>
      <c r="BF1149" s="34" t="s">
        <v>1049</v>
      </c>
      <c r="BG1149" s="34" t="s">
        <v>1049</v>
      </c>
      <c r="BH1149" s="34" t="s">
        <v>1049</v>
      </c>
      <c r="BJ1149" s="34" t="s">
        <v>1049</v>
      </c>
      <c r="BN1149" s="34" t="s">
        <v>1049</v>
      </c>
      <c r="BO1149" s="34" t="s">
        <v>1049</v>
      </c>
      <c r="BP1149" s="34" t="s">
        <v>1049</v>
      </c>
      <c r="BQ1149" s="34" t="s">
        <v>1049</v>
      </c>
      <c r="BR1149" s="34" t="s">
        <v>1049</v>
      </c>
      <c r="BT1149" s="34" t="s">
        <v>1049</v>
      </c>
      <c r="BU1149" s="34" t="s">
        <v>1049</v>
      </c>
      <c r="BX1149" s="34" t="s">
        <v>1049</v>
      </c>
      <c r="BY1149" s="34" t="s">
        <v>1049</v>
      </c>
      <c r="CA1149" s="34" t="s">
        <v>1049</v>
      </c>
      <c r="CC1149" s="34" t="s">
        <v>1049</v>
      </c>
      <c r="CD1149" s="34" t="s">
        <v>1049</v>
      </c>
      <c r="CF1149" s="34" t="s">
        <v>1049</v>
      </c>
      <c r="CG1149" s="34" t="s">
        <v>1049</v>
      </c>
      <c r="CH1149" s="34" t="s">
        <v>1049</v>
      </c>
      <c r="CI1149" s="34" t="s">
        <v>1049</v>
      </c>
      <c r="CJ1149" s="34" t="s">
        <v>1049</v>
      </c>
      <c r="CL1149" s="34" t="s">
        <v>1049</v>
      </c>
      <c r="CM1149" s="34" t="s">
        <v>1049</v>
      </c>
      <c r="CN1149" s="34" t="s">
        <v>1049</v>
      </c>
      <c r="CO1149" s="34" t="s">
        <v>1049</v>
      </c>
      <c r="CP1149" s="34" t="s">
        <v>1049</v>
      </c>
      <c r="CT1149" s="34" t="s">
        <v>1049</v>
      </c>
      <c r="CU1149" s="34" t="s">
        <v>1049</v>
      </c>
      <c r="CV1149" s="34" t="s">
        <v>1049</v>
      </c>
    </row>
    <row r="1150" spans="1:101" x14ac:dyDescent="0.3">
      <c r="A1150" s="22" t="s">
        <v>1148</v>
      </c>
      <c r="B1150" s="22" t="s">
        <v>1621</v>
      </c>
      <c r="C1150" s="22" t="s">
        <v>2888</v>
      </c>
      <c r="D1150" s="22" t="s">
        <v>2759</v>
      </c>
      <c r="G1150" s="22" t="s">
        <v>914</v>
      </c>
      <c r="H1150" s="22">
        <v>33.657186000000003</v>
      </c>
      <c r="I1150" s="22">
        <v>-105.50922799999999</v>
      </c>
      <c r="J1150" s="22" t="s">
        <v>873</v>
      </c>
      <c r="K1150" s="22" t="s">
        <v>879</v>
      </c>
      <c r="M1150" s="22" t="s">
        <v>1149</v>
      </c>
      <c r="N1150" s="70" t="s">
        <v>3393</v>
      </c>
      <c r="O1150" s="70" t="s">
        <v>3394</v>
      </c>
      <c r="Q1150" s="22" t="s">
        <v>291</v>
      </c>
      <c r="W1150" s="34" t="s">
        <v>1049</v>
      </c>
      <c r="X1150" s="34" t="s">
        <v>1049</v>
      </c>
      <c r="Y1150" s="34" t="s">
        <v>1049</v>
      </c>
      <c r="Z1150" s="34">
        <v>39.9</v>
      </c>
      <c r="AA1150" s="34" t="s">
        <v>1049</v>
      </c>
      <c r="AB1150" s="34" t="s">
        <v>1049</v>
      </c>
      <c r="AC1150" s="34" t="s">
        <v>1049</v>
      </c>
      <c r="AD1150" s="34" t="s">
        <v>1049</v>
      </c>
      <c r="AE1150" s="34" t="s">
        <v>1049</v>
      </c>
      <c r="AF1150" s="34" t="s">
        <v>1049</v>
      </c>
      <c r="AG1150" s="34" t="s">
        <v>1049</v>
      </c>
      <c r="AH1150" s="34" t="s">
        <v>1049</v>
      </c>
      <c r="AY1150" s="34" t="s">
        <v>1049</v>
      </c>
      <c r="BD1150" s="34" t="s">
        <v>1049</v>
      </c>
      <c r="BE1150" s="34" t="s">
        <v>1049</v>
      </c>
      <c r="BF1150" s="34" t="s">
        <v>1049</v>
      </c>
      <c r="BG1150" s="34" t="s">
        <v>1049</v>
      </c>
      <c r="BH1150" s="34" t="s">
        <v>1049</v>
      </c>
      <c r="BJ1150" s="34" t="s">
        <v>1049</v>
      </c>
      <c r="BN1150" s="34" t="s">
        <v>1049</v>
      </c>
      <c r="BO1150" s="34" t="s">
        <v>1049</v>
      </c>
      <c r="BP1150" s="34" t="s">
        <v>1049</v>
      </c>
      <c r="BQ1150" s="34" t="s">
        <v>1049</v>
      </c>
      <c r="BR1150" s="34" t="s">
        <v>1049</v>
      </c>
      <c r="BT1150" s="34" t="s">
        <v>1049</v>
      </c>
      <c r="BU1150" s="34" t="s">
        <v>1049</v>
      </c>
      <c r="BX1150" s="34" t="s">
        <v>1049</v>
      </c>
      <c r="BY1150" s="34" t="s">
        <v>1049</v>
      </c>
      <c r="CA1150" s="34">
        <v>8</v>
      </c>
      <c r="CC1150" s="34" t="s">
        <v>1049</v>
      </c>
      <c r="CD1150" s="34" t="s">
        <v>1049</v>
      </c>
      <c r="CF1150" s="34">
        <v>59</v>
      </c>
      <c r="CG1150" s="34" t="s">
        <v>1049</v>
      </c>
      <c r="CH1150" s="34" t="s">
        <v>1049</v>
      </c>
      <c r="CI1150" s="34" t="s">
        <v>1049</v>
      </c>
      <c r="CJ1150" s="34" t="s">
        <v>1049</v>
      </c>
      <c r="CL1150" s="34" t="s">
        <v>1049</v>
      </c>
      <c r="CM1150" s="34" t="s">
        <v>1049</v>
      </c>
      <c r="CN1150" s="34" t="s">
        <v>1049</v>
      </c>
      <c r="CO1150" s="34" t="s">
        <v>1049</v>
      </c>
      <c r="CP1150" s="34" t="s">
        <v>1049</v>
      </c>
      <c r="CT1150" s="34" t="s">
        <v>1049</v>
      </c>
      <c r="CU1150" s="34" t="s">
        <v>1049</v>
      </c>
      <c r="CV1150" s="34" t="s">
        <v>1049</v>
      </c>
    </row>
    <row r="1151" spans="1:101" x14ac:dyDescent="0.3">
      <c r="A1151" s="22" t="s">
        <v>1150</v>
      </c>
      <c r="B1151" s="22" t="s">
        <v>1621</v>
      </c>
      <c r="C1151" s="22" t="s">
        <v>2888</v>
      </c>
      <c r="D1151" s="22" t="s">
        <v>2759</v>
      </c>
      <c r="G1151" s="22" t="s">
        <v>914</v>
      </c>
      <c r="H1151" s="22">
        <v>33.656939000000001</v>
      </c>
      <c r="I1151" s="22">
        <v>-105.5024051</v>
      </c>
      <c r="J1151" s="22" t="s">
        <v>873</v>
      </c>
      <c r="K1151" s="22" t="s">
        <v>879</v>
      </c>
      <c r="M1151" s="22" t="s">
        <v>1149</v>
      </c>
      <c r="N1151" s="70" t="s">
        <v>3393</v>
      </c>
      <c r="O1151" s="70" t="s">
        <v>3394</v>
      </c>
      <c r="Q1151" s="22" t="s">
        <v>291</v>
      </c>
      <c r="W1151" s="34">
        <v>76.099999999999994</v>
      </c>
      <c r="X1151" s="34">
        <v>0.18</v>
      </c>
      <c r="Y1151" s="34">
        <v>12.5</v>
      </c>
      <c r="Z1151" s="34">
        <v>1.39</v>
      </c>
      <c r="AA1151" s="34">
        <v>0.19</v>
      </c>
      <c r="AB1151" s="34" t="s">
        <v>1049</v>
      </c>
      <c r="AC1151" s="34">
        <v>0.67</v>
      </c>
      <c r="AD1151" s="34">
        <v>5.8</v>
      </c>
      <c r="AE1151" s="34">
        <v>2.56</v>
      </c>
      <c r="AF1151" s="34">
        <v>0.05</v>
      </c>
      <c r="AG1151" s="34">
        <v>0.53</v>
      </c>
      <c r="AH1151" s="34" t="s">
        <v>1049</v>
      </c>
      <c r="AO1151" s="34">
        <f>SUM(W1151:AN1151)</f>
        <v>99.97</v>
      </c>
      <c r="AY1151" s="34" t="s">
        <v>1049</v>
      </c>
      <c r="BD1151" s="34" t="s">
        <v>1049</v>
      </c>
      <c r="BE1151" s="34" t="s">
        <v>1049</v>
      </c>
      <c r="BF1151" s="34" t="s">
        <v>1049</v>
      </c>
      <c r="BG1151" s="34" t="s">
        <v>1049</v>
      </c>
      <c r="BH1151" s="34" t="s">
        <v>1049</v>
      </c>
      <c r="BJ1151" s="34" t="s">
        <v>1049</v>
      </c>
      <c r="BN1151" s="34" t="s">
        <v>1049</v>
      </c>
      <c r="BO1151" s="34" t="s">
        <v>1049</v>
      </c>
      <c r="BP1151" s="34" t="s">
        <v>1049</v>
      </c>
      <c r="BQ1151" s="34" t="s">
        <v>1049</v>
      </c>
      <c r="BR1151" s="34" t="s">
        <v>1049</v>
      </c>
      <c r="BT1151" s="34" t="s">
        <v>1049</v>
      </c>
      <c r="BU1151" s="34" t="s">
        <v>1049</v>
      </c>
      <c r="BX1151" s="34" t="s">
        <v>1049</v>
      </c>
      <c r="BY1151" s="34" t="s">
        <v>1049</v>
      </c>
      <c r="CA1151" s="34">
        <v>14</v>
      </c>
      <c r="CC1151" s="34" t="s">
        <v>1049</v>
      </c>
      <c r="CD1151" s="34" t="s">
        <v>1049</v>
      </c>
      <c r="CF1151" s="34">
        <v>110</v>
      </c>
      <c r="CG1151" s="34" t="s">
        <v>1049</v>
      </c>
      <c r="CH1151" s="34" t="s">
        <v>1049</v>
      </c>
      <c r="CI1151" s="34">
        <v>160</v>
      </c>
      <c r="CJ1151" s="34">
        <v>290</v>
      </c>
      <c r="CL1151" s="34">
        <v>59</v>
      </c>
      <c r="CM1151" s="34">
        <v>15</v>
      </c>
      <c r="CN1151" s="34" t="s">
        <v>1049</v>
      </c>
      <c r="CO1151" s="34">
        <v>16</v>
      </c>
      <c r="CP1151" s="34" t="s">
        <v>1049</v>
      </c>
      <c r="CT1151" s="34" t="s">
        <v>1049</v>
      </c>
      <c r="CU1151" s="34">
        <v>11</v>
      </c>
      <c r="CV1151" s="34">
        <v>2.4</v>
      </c>
      <c r="CW1151" s="34">
        <f t="shared" ref="CW1151:CW1166" si="84">SUM(CI1151:CV1151)</f>
        <v>553.4</v>
      </c>
    </row>
    <row r="1152" spans="1:101" x14ac:dyDescent="0.3">
      <c r="A1152" s="22" t="s">
        <v>1151</v>
      </c>
      <c r="B1152" s="22" t="s">
        <v>1621</v>
      </c>
      <c r="C1152" s="22" t="s">
        <v>2888</v>
      </c>
      <c r="D1152" s="22" t="s">
        <v>2759</v>
      </c>
      <c r="G1152" s="22" t="s">
        <v>914</v>
      </c>
      <c r="H1152" s="22">
        <v>33.653472000000001</v>
      </c>
      <c r="I1152" s="22">
        <v>-105.475694</v>
      </c>
      <c r="J1152" s="22" t="s">
        <v>873</v>
      </c>
      <c r="K1152" s="22" t="s">
        <v>879</v>
      </c>
      <c r="M1152" s="22" t="s">
        <v>1149</v>
      </c>
      <c r="N1152" s="70" t="s">
        <v>3393</v>
      </c>
      <c r="O1152" s="70" t="s">
        <v>3394</v>
      </c>
      <c r="Q1152" s="22" t="s">
        <v>291</v>
      </c>
      <c r="S1152" s="22" t="s">
        <v>1214</v>
      </c>
      <c r="W1152" s="34" t="s">
        <v>1049</v>
      </c>
      <c r="X1152" s="34" t="s">
        <v>1049</v>
      </c>
      <c r="Y1152" s="34" t="s">
        <v>1049</v>
      </c>
      <c r="Z1152" s="34" t="s">
        <v>1049</v>
      </c>
      <c r="AA1152" s="34" t="s">
        <v>1049</v>
      </c>
      <c r="AB1152" s="34" t="s">
        <v>1049</v>
      </c>
      <c r="AC1152" s="34" t="s">
        <v>1049</v>
      </c>
      <c r="AD1152" s="34" t="s">
        <v>1049</v>
      </c>
      <c r="AE1152" s="34" t="s">
        <v>1049</v>
      </c>
      <c r="AF1152" s="34" t="s">
        <v>1049</v>
      </c>
      <c r="AG1152" s="34" t="s">
        <v>1049</v>
      </c>
      <c r="AH1152" s="34" t="s">
        <v>1049</v>
      </c>
      <c r="AY1152" s="34" t="s">
        <v>1049</v>
      </c>
      <c r="BD1152" s="34" t="s">
        <v>1049</v>
      </c>
      <c r="BE1152" s="34" t="s">
        <v>1049</v>
      </c>
      <c r="BF1152" s="34" t="s">
        <v>1049</v>
      </c>
      <c r="BG1152" s="34" t="s">
        <v>1049</v>
      </c>
      <c r="BH1152" s="34" t="s">
        <v>1049</v>
      </c>
      <c r="BJ1152" s="34" t="s">
        <v>1049</v>
      </c>
      <c r="BN1152" s="34" t="s">
        <v>1049</v>
      </c>
      <c r="BO1152" s="34" t="s">
        <v>1049</v>
      </c>
      <c r="BP1152" s="34" t="s">
        <v>1049</v>
      </c>
      <c r="BQ1152" s="34" t="s">
        <v>1049</v>
      </c>
      <c r="BR1152" s="34" t="s">
        <v>1049</v>
      </c>
      <c r="BT1152" s="34" t="s">
        <v>1049</v>
      </c>
      <c r="BU1152" s="34" t="s">
        <v>1049</v>
      </c>
      <c r="BX1152" s="34" t="s">
        <v>1049</v>
      </c>
      <c r="BY1152" s="34" t="s">
        <v>1049</v>
      </c>
      <c r="CA1152" s="34" t="s">
        <v>1049</v>
      </c>
      <c r="CC1152" s="34" t="s">
        <v>1049</v>
      </c>
      <c r="CD1152" s="34" t="s">
        <v>1049</v>
      </c>
      <c r="CF1152" s="34">
        <v>58</v>
      </c>
      <c r="CG1152" s="34" t="s">
        <v>1049</v>
      </c>
      <c r="CH1152" s="34" t="s">
        <v>1049</v>
      </c>
      <c r="CI1152" s="34" t="s">
        <v>1049</v>
      </c>
      <c r="CJ1152" s="34">
        <v>86</v>
      </c>
      <c r="CL1152" s="34">
        <v>59</v>
      </c>
      <c r="CM1152" s="34">
        <v>58</v>
      </c>
      <c r="CN1152" s="34" t="s">
        <v>1049</v>
      </c>
      <c r="CO1152" s="34">
        <v>7</v>
      </c>
      <c r="CP1152" s="34" t="s">
        <v>1049</v>
      </c>
      <c r="CT1152" s="34" t="s">
        <v>1049</v>
      </c>
      <c r="CU1152" s="34">
        <v>3.2</v>
      </c>
      <c r="CV1152" s="34" t="s">
        <v>1049</v>
      </c>
      <c r="CW1152" s="34">
        <f t="shared" si="84"/>
        <v>213.2</v>
      </c>
    </row>
    <row r="1153" spans="1:101" x14ac:dyDescent="0.3">
      <c r="A1153" s="22" t="s">
        <v>1152</v>
      </c>
      <c r="B1153" s="22" t="s">
        <v>1621</v>
      </c>
      <c r="C1153" s="22" t="s">
        <v>2888</v>
      </c>
      <c r="D1153" s="22" t="s">
        <v>2759</v>
      </c>
      <c r="G1153" s="22" t="s">
        <v>914</v>
      </c>
      <c r="H1153" s="22">
        <v>33.644582999999997</v>
      </c>
      <c r="I1153" s="22">
        <v>-105.45916699999999</v>
      </c>
      <c r="J1153" s="22" t="s">
        <v>873</v>
      </c>
      <c r="K1153" s="22" t="s">
        <v>879</v>
      </c>
      <c r="M1153" s="22" t="s">
        <v>1149</v>
      </c>
      <c r="N1153" s="70" t="s">
        <v>3393</v>
      </c>
      <c r="O1153" s="70" t="s">
        <v>3394</v>
      </c>
      <c r="Q1153" s="22" t="s">
        <v>291</v>
      </c>
      <c r="S1153" s="22" t="s">
        <v>1215</v>
      </c>
      <c r="W1153" s="34" t="s">
        <v>1049</v>
      </c>
      <c r="X1153" s="34" t="s">
        <v>1049</v>
      </c>
      <c r="Y1153" s="34" t="s">
        <v>1049</v>
      </c>
      <c r="Z1153" s="34" t="s">
        <v>1049</v>
      </c>
      <c r="AA1153" s="34" t="s">
        <v>1049</v>
      </c>
      <c r="AB1153" s="34" t="s">
        <v>1049</v>
      </c>
      <c r="AC1153" s="34" t="s">
        <v>1049</v>
      </c>
      <c r="AD1153" s="34" t="s">
        <v>1049</v>
      </c>
      <c r="AE1153" s="34" t="s">
        <v>1049</v>
      </c>
      <c r="AF1153" s="34" t="s">
        <v>1049</v>
      </c>
      <c r="AG1153" s="34" t="s">
        <v>1049</v>
      </c>
      <c r="AH1153" s="34" t="s">
        <v>1049</v>
      </c>
      <c r="AY1153" s="34" t="s">
        <v>1049</v>
      </c>
      <c r="BD1153" s="34" t="s">
        <v>1049</v>
      </c>
      <c r="BE1153" s="34" t="s">
        <v>1049</v>
      </c>
      <c r="BF1153" s="34" t="s">
        <v>1049</v>
      </c>
      <c r="BG1153" s="34" t="s">
        <v>1049</v>
      </c>
      <c r="BH1153" s="34" t="s">
        <v>1049</v>
      </c>
      <c r="BJ1153" s="34" t="s">
        <v>1049</v>
      </c>
      <c r="BN1153" s="34" t="s">
        <v>1049</v>
      </c>
      <c r="BO1153" s="34" t="s">
        <v>1049</v>
      </c>
      <c r="BP1153" s="34" t="s">
        <v>1049</v>
      </c>
      <c r="BQ1153" s="34" t="s">
        <v>1049</v>
      </c>
      <c r="BR1153" s="34" t="s">
        <v>1049</v>
      </c>
      <c r="BT1153" s="34" t="s">
        <v>1049</v>
      </c>
      <c r="BU1153" s="34" t="s">
        <v>1049</v>
      </c>
      <c r="BX1153" s="34" t="s">
        <v>1049</v>
      </c>
      <c r="BY1153" s="34" t="s">
        <v>1049</v>
      </c>
      <c r="CA1153" s="34" t="s">
        <v>1049</v>
      </c>
      <c r="CC1153" s="34" t="s">
        <v>1049</v>
      </c>
      <c r="CD1153" s="34" t="s">
        <v>1049</v>
      </c>
      <c r="CF1153" s="34">
        <v>60</v>
      </c>
      <c r="CG1153" s="34" t="s">
        <v>1049</v>
      </c>
      <c r="CH1153" s="34" t="s">
        <v>1049</v>
      </c>
      <c r="CI1153" s="34" t="s">
        <v>1049</v>
      </c>
      <c r="CJ1153" s="34">
        <v>89</v>
      </c>
      <c r="CL1153" s="34">
        <v>56</v>
      </c>
      <c r="CM1153" s="34">
        <v>58</v>
      </c>
      <c r="CN1153" s="34" t="s">
        <v>1049</v>
      </c>
      <c r="CO1153" s="34">
        <v>7</v>
      </c>
      <c r="CP1153" s="34" t="s">
        <v>1049</v>
      </c>
      <c r="CT1153" s="34" t="s">
        <v>1049</v>
      </c>
      <c r="CU1153" s="34">
        <v>2.7</v>
      </c>
      <c r="CV1153" s="34" t="s">
        <v>1049</v>
      </c>
      <c r="CW1153" s="34">
        <f t="shared" si="84"/>
        <v>212.7</v>
      </c>
    </row>
    <row r="1154" spans="1:101" x14ac:dyDescent="0.3">
      <c r="A1154" s="22" t="s">
        <v>1200</v>
      </c>
      <c r="B1154" s="22" t="s">
        <v>1621</v>
      </c>
      <c r="C1154" s="22" t="s">
        <v>2888</v>
      </c>
      <c r="D1154" s="22" t="s">
        <v>2759</v>
      </c>
      <c r="G1154" s="22" t="s">
        <v>914</v>
      </c>
      <c r="H1154" s="22">
        <v>33.6024636</v>
      </c>
      <c r="I1154" s="22">
        <v>-105.4724775</v>
      </c>
      <c r="J1154" s="22" t="s">
        <v>873</v>
      </c>
      <c r="K1154" s="22" t="s">
        <v>879</v>
      </c>
      <c r="M1154" s="22" t="s">
        <v>1149</v>
      </c>
      <c r="N1154" s="70" t="s">
        <v>3393</v>
      </c>
      <c r="O1154" s="70" t="s">
        <v>3394</v>
      </c>
      <c r="Q1154" s="22" t="s">
        <v>291</v>
      </c>
      <c r="S1154" s="22" t="s">
        <v>1216</v>
      </c>
      <c r="W1154" s="34">
        <v>76</v>
      </c>
      <c r="X1154" s="34">
        <v>0.23</v>
      </c>
      <c r="Y1154" s="34">
        <v>13.1</v>
      </c>
      <c r="Z1154" s="34">
        <v>1.04</v>
      </c>
      <c r="AA1154" s="34">
        <v>0.02</v>
      </c>
      <c r="AB1154" s="34" t="s">
        <v>1049</v>
      </c>
      <c r="AC1154" s="34">
        <v>0.65</v>
      </c>
      <c r="AD1154" s="34">
        <v>4.8099999999999996</v>
      </c>
      <c r="AE1154" s="34">
        <v>3.99</v>
      </c>
      <c r="AF1154" s="34">
        <v>0.01</v>
      </c>
      <c r="AG1154" s="34">
        <v>0.63</v>
      </c>
      <c r="AH1154" s="34" t="s">
        <v>1049</v>
      </c>
      <c r="AO1154" s="34">
        <f>SUM(W1154:AN1154)</f>
        <v>100.48</v>
      </c>
      <c r="AY1154" s="34" t="s">
        <v>1049</v>
      </c>
      <c r="BD1154" s="34" t="s">
        <v>1049</v>
      </c>
      <c r="BE1154" s="34" t="s">
        <v>1049</v>
      </c>
      <c r="BF1154" s="34" t="s">
        <v>1049</v>
      </c>
      <c r="BG1154" s="34" t="s">
        <v>1049</v>
      </c>
      <c r="BH1154" s="34" t="s">
        <v>1049</v>
      </c>
      <c r="BJ1154" s="34" t="s">
        <v>1049</v>
      </c>
      <c r="BN1154" s="34" t="s">
        <v>1049</v>
      </c>
      <c r="BO1154" s="34" t="s">
        <v>1049</v>
      </c>
      <c r="BP1154" s="34" t="s">
        <v>1049</v>
      </c>
      <c r="BQ1154" s="34" t="s">
        <v>1049</v>
      </c>
      <c r="BR1154" s="34" t="s">
        <v>1049</v>
      </c>
      <c r="BT1154" s="34" t="s">
        <v>1049</v>
      </c>
      <c r="BU1154" s="34" t="s">
        <v>1049</v>
      </c>
      <c r="BX1154" s="34" t="s">
        <v>1049</v>
      </c>
      <c r="BY1154" s="34" t="s">
        <v>1049</v>
      </c>
      <c r="CA1154" s="34">
        <v>2460</v>
      </c>
      <c r="CC1154" s="34" t="s">
        <v>1049</v>
      </c>
      <c r="CD1154" s="34" t="s">
        <v>1049</v>
      </c>
      <c r="CF1154" s="34">
        <v>87</v>
      </c>
      <c r="CG1154" s="34" t="s">
        <v>1049</v>
      </c>
      <c r="CH1154" s="34" t="s">
        <v>1049</v>
      </c>
      <c r="CI1154" s="34">
        <v>13</v>
      </c>
      <c r="CJ1154" s="34">
        <v>91</v>
      </c>
      <c r="CL1154" s="34">
        <v>40</v>
      </c>
      <c r="CM1154" s="34">
        <v>11</v>
      </c>
      <c r="CN1154" s="34" t="s">
        <v>1049</v>
      </c>
      <c r="CO1154" s="34">
        <v>17</v>
      </c>
      <c r="CP1154" s="34" t="s">
        <v>1049</v>
      </c>
      <c r="CT1154" s="34" t="s">
        <v>1049</v>
      </c>
      <c r="CU1154" s="34">
        <v>3.7</v>
      </c>
      <c r="CV1154" s="34" t="s">
        <v>1049</v>
      </c>
      <c r="CW1154" s="34">
        <f t="shared" si="84"/>
        <v>175.7</v>
      </c>
    </row>
    <row r="1155" spans="1:101" x14ac:dyDescent="0.3">
      <c r="A1155" s="22" t="s">
        <v>1201</v>
      </c>
      <c r="B1155" s="22" t="s">
        <v>1621</v>
      </c>
      <c r="C1155" s="22" t="s">
        <v>2888</v>
      </c>
      <c r="D1155" s="22" t="s">
        <v>2759</v>
      </c>
      <c r="G1155" s="22" t="s">
        <v>914</v>
      </c>
      <c r="H1155" s="22">
        <v>33.6024636</v>
      </c>
      <c r="I1155" s="22">
        <v>-105.4724775</v>
      </c>
      <c r="J1155" s="22" t="s">
        <v>873</v>
      </c>
      <c r="K1155" s="22" t="s">
        <v>879</v>
      </c>
      <c r="M1155" s="22" t="s">
        <v>1149</v>
      </c>
      <c r="N1155" s="70" t="s">
        <v>3393</v>
      </c>
      <c r="O1155" s="70" t="s">
        <v>3394</v>
      </c>
      <c r="Q1155" s="22" t="s">
        <v>291</v>
      </c>
      <c r="S1155" s="22" t="s">
        <v>1216</v>
      </c>
      <c r="W1155" s="34" t="s">
        <v>1049</v>
      </c>
      <c r="X1155" s="34" t="s">
        <v>1049</v>
      </c>
      <c r="Y1155" s="34" t="s">
        <v>1049</v>
      </c>
      <c r="Z1155" s="34" t="s">
        <v>1049</v>
      </c>
      <c r="AA1155" s="34" t="s">
        <v>1049</v>
      </c>
      <c r="AB1155" s="34" t="s">
        <v>1049</v>
      </c>
      <c r="AC1155" s="34" t="s">
        <v>1049</v>
      </c>
      <c r="AD1155" s="34" t="s">
        <v>1049</v>
      </c>
      <c r="AE1155" s="34" t="s">
        <v>1049</v>
      </c>
      <c r="AF1155" s="34" t="s">
        <v>1049</v>
      </c>
      <c r="AG1155" s="34" t="s">
        <v>1049</v>
      </c>
      <c r="AH1155" s="34" t="s">
        <v>1049</v>
      </c>
      <c r="AY1155" s="34" t="s">
        <v>1049</v>
      </c>
      <c r="BD1155" s="34" t="s">
        <v>1049</v>
      </c>
      <c r="BE1155" s="34" t="s">
        <v>1049</v>
      </c>
      <c r="BF1155" s="34" t="s">
        <v>1049</v>
      </c>
      <c r="BG1155" s="34" t="s">
        <v>1049</v>
      </c>
      <c r="BH1155" s="34" t="s">
        <v>1049</v>
      </c>
      <c r="BJ1155" s="34" t="s">
        <v>1049</v>
      </c>
      <c r="BN1155" s="34" t="s">
        <v>1049</v>
      </c>
      <c r="BO1155" s="34" t="s">
        <v>1049</v>
      </c>
      <c r="BP1155" s="34" t="s">
        <v>1049</v>
      </c>
      <c r="BQ1155" s="34" t="s">
        <v>1049</v>
      </c>
      <c r="BR1155" s="34" t="s">
        <v>1049</v>
      </c>
      <c r="BT1155" s="34" t="s">
        <v>1049</v>
      </c>
      <c r="BU1155" s="34" t="s">
        <v>1049</v>
      </c>
      <c r="BX1155" s="34" t="s">
        <v>1049</v>
      </c>
      <c r="BY1155" s="34" t="s">
        <v>1049</v>
      </c>
      <c r="CA1155" s="34">
        <v>5</v>
      </c>
      <c r="CC1155" s="34" t="s">
        <v>1049</v>
      </c>
      <c r="CD1155" s="34" t="s">
        <v>1049</v>
      </c>
      <c r="CF1155" s="34">
        <v>10</v>
      </c>
      <c r="CG1155" s="34" t="s">
        <v>1049</v>
      </c>
      <c r="CH1155" s="34" t="s">
        <v>1049</v>
      </c>
      <c r="CI1155" s="34">
        <v>8</v>
      </c>
      <c r="CJ1155" s="34">
        <v>56</v>
      </c>
      <c r="CL1155" s="34">
        <v>21</v>
      </c>
      <c r="CM1155" s="34">
        <v>4</v>
      </c>
      <c r="CN1155" s="34" t="s">
        <v>1049</v>
      </c>
      <c r="CO1155" s="34">
        <v>7</v>
      </c>
      <c r="CP1155" s="34" t="s">
        <v>1049</v>
      </c>
      <c r="CT1155" s="34" t="s">
        <v>1049</v>
      </c>
      <c r="CU1155" s="34" t="s">
        <v>1049</v>
      </c>
      <c r="CV1155" s="34" t="s">
        <v>1049</v>
      </c>
      <c r="CW1155" s="34">
        <f t="shared" si="84"/>
        <v>96</v>
      </c>
    </row>
    <row r="1156" spans="1:101" x14ac:dyDescent="0.3">
      <c r="A1156" s="22" t="s">
        <v>1202</v>
      </c>
      <c r="B1156" s="22" t="s">
        <v>1621</v>
      </c>
      <c r="C1156" s="22" t="s">
        <v>2888</v>
      </c>
      <c r="D1156" s="22" t="s">
        <v>2759</v>
      </c>
      <c r="G1156" s="22" t="s">
        <v>914</v>
      </c>
      <c r="H1156" s="22">
        <v>33.606566299999997</v>
      </c>
      <c r="I1156" s="22">
        <v>-105.4689681</v>
      </c>
      <c r="J1156" s="22" t="s">
        <v>873</v>
      </c>
      <c r="K1156" s="22" t="s">
        <v>879</v>
      </c>
      <c r="M1156" s="22" t="s">
        <v>1149</v>
      </c>
      <c r="N1156" s="70" t="s">
        <v>3393</v>
      </c>
      <c r="O1156" s="70" t="s">
        <v>3394</v>
      </c>
      <c r="Q1156" s="22" t="s">
        <v>291</v>
      </c>
      <c r="S1156" s="22" t="s">
        <v>1216</v>
      </c>
      <c r="W1156" s="34">
        <v>75.5</v>
      </c>
      <c r="X1156" s="34">
        <v>0.22</v>
      </c>
      <c r="Y1156" s="34">
        <v>13.3</v>
      </c>
      <c r="Z1156" s="34">
        <v>0.64</v>
      </c>
      <c r="AA1156" s="34">
        <v>0.02</v>
      </c>
      <c r="AB1156" s="34" t="s">
        <v>1049</v>
      </c>
      <c r="AC1156" s="34">
        <v>0.14000000000000001</v>
      </c>
      <c r="AD1156" s="34">
        <v>4.46</v>
      </c>
      <c r="AE1156" s="34">
        <v>5.38</v>
      </c>
      <c r="AF1156" s="34" t="s">
        <v>1049</v>
      </c>
      <c r="AG1156" s="34">
        <v>0.28000000000000003</v>
      </c>
      <c r="AH1156" s="34" t="s">
        <v>1049</v>
      </c>
      <c r="AO1156" s="34">
        <f>SUM(W1156:AN1156)</f>
        <v>99.939999999999984</v>
      </c>
      <c r="AY1156" s="34" t="s">
        <v>1049</v>
      </c>
      <c r="BD1156" s="34" t="s">
        <v>1049</v>
      </c>
      <c r="BE1156" s="34" t="s">
        <v>1049</v>
      </c>
      <c r="BF1156" s="34" t="s">
        <v>1049</v>
      </c>
      <c r="BG1156" s="34" t="s">
        <v>1049</v>
      </c>
      <c r="BH1156" s="34" t="s">
        <v>1049</v>
      </c>
      <c r="BJ1156" s="34" t="s">
        <v>1049</v>
      </c>
      <c r="BN1156" s="34" t="s">
        <v>1049</v>
      </c>
      <c r="BO1156" s="34" t="s">
        <v>1049</v>
      </c>
      <c r="BP1156" s="34" t="s">
        <v>1049</v>
      </c>
      <c r="BQ1156" s="34" t="s">
        <v>1049</v>
      </c>
      <c r="BR1156" s="34" t="s">
        <v>1049</v>
      </c>
      <c r="BT1156" s="34" t="s">
        <v>1049</v>
      </c>
      <c r="BU1156" s="34" t="s">
        <v>1049</v>
      </c>
      <c r="BX1156" s="34" t="s">
        <v>1049</v>
      </c>
      <c r="BY1156" s="34" t="s">
        <v>1049</v>
      </c>
      <c r="CA1156" s="34">
        <v>740</v>
      </c>
      <c r="CC1156" s="34">
        <v>6</v>
      </c>
      <c r="CD1156" s="34" t="s">
        <v>1049</v>
      </c>
      <c r="CF1156" s="34">
        <v>61</v>
      </c>
      <c r="CG1156" s="34" t="s">
        <v>1049</v>
      </c>
      <c r="CH1156" s="34" t="s">
        <v>1049</v>
      </c>
      <c r="CI1156" s="34">
        <v>25</v>
      </c>
      <c r="CJ1156" s="34">
        <v>59</v>
      </c>
      <c r="CL1156" s="34">
        <v>46</v>
      </c>
      <c r="CM1156" s="34">
        <v>11</v>
      </c>
      <c r="CN1156" s="34" t="s">
        <v>1049</v>
      </c>
      <c r="CO1156" s="34">
        <v>16</v>
      </c>
      <c r="CP1156" s="34" t="s">
        <v>1049</v>
      </c>
      <c r="CT1156" s="34" t="s">
        <v>1049</v>
      </c>
      <c r="CU1156" s="34">
        <v>3.5</v>
      </c>
      <c r="CV1156" s="34" t="s">
        <v>1049</v>
      </c>
      <c r="CW1156" s="34">
        <f t="shared" si="84"/>
        <v>160.5</v>
      </c>
    </row>
    <row r="1157" spans="1:101" x14ac:dyDescent="0.3">
      <c r="A1157" s="22" t="s">
        <v>1203</v>
      </c>
      <c r="B1157" s="22" t="s">
        <v>1621</v>
      </c>
      <c r="C1157" s="22" t="s">
        <v>2888</v>
      </c>
      <c r="D1157" s="22" t="s">
        <v>2759</v>
      </c>
      <c r="G1157" s="22" t="s">
        <v>914</v>
      </c>
      <c r="H1157" s="22">
        <v>33.606566299999997</v>
      </c>
      <c r="I1157" s="22">
        <v>-105.4689681</v>
      </c>
      <c r="J1157" s="22" t="s">
        <v>873</v>
      </c>
      <c r="K1157" s="22" t="s">
        <v>879</v>
      </c>
      <c r="M1157" s="22" t="s">
        <v>1149</v>
      </c>
      <c r="N1157" s="70" t="s">
        <v>3393</v>
      </c>
      <c r="O1157" s="70" t="s">
        <v>3394</v>
      </c>
      <c r="Q1157" s="22" t="s">
        <v>291</v>
      </c>
      <c r="S1157" s="22" t="s">
        <v>1216</v>
      </c>
      <c r="W1157" s="34" t="s">
        <v>1049</v>
      </c>
      <c r="X1157" s="34" t="s">
        <v>1049</v>
      </c>
      <c r="Y1157" s="34" t="s">
        <v>1049</v>
      </c>
      <c r="Z1157" s="34" t="s">
        <v>1049</v>
      </c>
      <c r="AA1157" s="34" t="s">
        <v>1049</v>
      </c>
      <c r="AB1157" s="34" t="s">
        <v>1049</v>
      </c>
      <c r="AC1157" s="34" t="s">
        <v>1049</v>
      </c>
      <c r="AD1157" s="34" t="s">
        <v>1049</v>
      </c>
      <c r="AE1157" s="34" t="s">
        <v>1049</v>
      </c>
      <c r="AF1157" s="34" t="s">
        <v>1049</v>
      </c>
      <c r="AG1157" s="34" t="s">
        <v>1049</v>
      </c>
      <c r="AH1157" s="34" t="s">
        <v>1049</v>
      </c>
      <c r="AY1157" s="34" t="s">
        <v>1049</v>
      </c>
      <c r="BD1157" s="34" t="s">
        <v>1049</v>
      </c>
      <c r="BE1157" s="34" t="s">
        <v>1049</v>
      </c>
      <c r="BF1157" s="34" t="s">
        <v>1049</v>
      </c>
      <c r="BG1157" s="34" t="s">
        <v>1049</v>
      </c>
      <c r="BH1157" s="34" t="s">
        <v>1049</v>
      </c>
      <c r="BJ1157" s="34" t="s">
        <v>1049</v>
      </c>
      <c r="BN1157" s="34" t="s">
        <v>1049</v>
      </c>
      <c r="BO1157" s="34" t="s">
        <v>1049</v>
      </c>
      <c r="BP1157" s="34" t="s">
        <v>1049</v>
      </c>
      <c r="BQ1157" s="34" t="s">
        <v>1049</v>
      </c>
      <c r="BR1157" s="34" t="s">
        <v>1049</v>
      </c>
      <c r="BT1157" s="34" t="s">
        <v>1049</v>
      </c>
      <c r="BU1157" s="34" t="s">
        <v>1049</v>
      </c>
      <c r="BX1157" s="34" t="s">
        <v>1049</v>
      </c>
      <c r="BY1157" s="34" t="s">
        <v>1049</v>
      </c>
      <c r="CA1157" s="34">
        <v>245</v>
      </c>
      <c r="CC1157" s="34" t="s">
        <v>1049</v>
      </c>
      <c r="CD1157" s="34" t="s">
        <v>1049</v>
      </c>
      <c r="CF1157" s="34">
        <v>131</v>
      </c>
      <c r="CG1157" s="34" t="s">
        <v>1049</v>
      </c>
      <c r="CH1157" s="34" t="s">
        <v>1049</v>
      </c>
      <c r="CI1157" s="34">
        <v>30</v>
      </c>
      <c r="CJ1157" s="34">
        <v>74</v>
      </c>
      <c r="CL1157" s="34">
        <v>110</v>
      </c>
      <c r="CM1157" s="34">
        <v>30</v>
      </c>
      <c r="CN1157" s="34" t="s">
        <v>1049</v>
      </c>
      <c r="CO1157" s="34">
        <v>38</v>
      </c>
      <c r="CP1157" s="34" t="s">
        <v>1049</v>
      </c>
      <c r="CT1157" s="34" t="s">
        <v>1049</v>
      </c>
      <c r="CU1157" s="34">
        <v>12</v>
      </c>
      <c r="CV1157" s="34" t="s">
        <v>1049</v>
      </c>
      <c r="CW1157" s="34">
        <f t="shared" si="84"/>
        <v>294</v>
      </c>
    </row>
    <row r="1158" spans="1:101" x14ac:dyDescent="0.3">
      <c r="A1158" s="22" t="s">
        <v>1204</v>
      </c>
      <c r="B1158" s="22" t="s">
        <v>1621</v>
      </c>
      <c r="C1158" s="22" t="s">
        <v>2888</v>
      </c>
      <c r="D1158" s="22" t="s">
        <v>2759</v>
      </c>
      <c r="G1158" s="22" t="s">
        <v>914</v>
      </c>
      <c r="H1158" s="22">
        <v>33.598806000000003</v>
      </c>
      <c r="I1158" s="22">
        <v>-105.458944</v>
      </c>
      <c r="J1158" s="22" t="s">
        <v>873</v>
      </c>
      <c r="K1158" s="22" t="s">
        <v>879</v>
      </c>
      <c r="M1158" s="22" t="s">
        <v>1149</v>
      </c>
      <c r="N1158" s="70" t="s">
        <v>3393</v>
      </c>
      <c r="O1158" s="70" t="s">
        <v>3394</v>
      </c>
      <c r="Q1158" s="22" t="s">
        <v>291</v>
      </c>
      <c r="S1158" s="22" t="s">
        <v>1217</v>
      </c>
      <c r="W1158" s="34" t="s">
        <v>1049</v>
      </c>
      <c r="X1158" s="34" t="s">
        <v>1049</v>
      </c>
      <c r="Y1158" s="34" t="s">
        <v>1049</v>
      </c>
      <c r="Z1158" s="34" t="s">
        <v>1049</v>
      </c>
      <c r="AA1158" s="34" t="s">
        <v>1049</v>
      </c>
      <c r="AB1158" s="34" t="s">
        <v>1049</v>
      </c>
      <c r="AC1158" s="34" t="s">
        <v>1049</v>
      </c>
      <c r="AD1158" s="34" t="s">
        <v>1049</v>
      </c>
      <c r="AE1158" s="34" t="s">
        <v>1049</v>
      </c>
      <c r="AF1158" s="34" t="s">
        <v>1049</v>
      </c>
      <c r="AG1158" s="34" t="s">
        <v>1049</v>
      </c>
      <c r="AH1158" s="34" t="s">
        <v>1049</v>
      </c>
      <c r="AY1158" s="34" t="s">
        <v>1049</v>
      </c>
      <c r="BD1158" s="34" t="s">
        <v>1049</v>
      </c>
      <c r="BE1158" s="34" t="s">
        <v>1049</v>
      </c>
      <c r="BF1158" s="34" t="s">
        <v>1049</v>
      </c>
      <c r="BG1158" s="34" t="s">
        <v>1049</v>
      </c>
      <c r="BH1158" s="34" t="s">
        <v>1049</v>
      </c>
      <c r="BJ1158" s="34" t="s">
        <v>1049</v>
      </c>
      <c r="BN1158" s="34" t="s">
        <v>1049</v>
      </c>
      <c r="BO1158" s="34" t="s">
        <v>1049</v>
      </c>
      <c r="BP1158" s="34" t="s">
        <v>1049</v>
      </c>
      <c r="BQ1158" s="34" t="s">
        <v>1049</v>
      </c>
      <c r="BR1158" s="34" t="s">
        <v>1049</v>
      </c>
      <c r="BT1158" s="34" t="s">
        <v>1049</v>
      </c>
      <c r="BU1158" s="34" t="s">
        <v>1049</v>
      </c>
      <c r="BX1158" s="34" t="s">
        <v>1049</v>
      </c>
      <c r="BY1158" s="34" t="s">
        <v>1049</v>
      </c>
      <c r="CA1158" s="34" t="s">
        <v>1049</v>
      </c>
      <c r="CC1158" s="34" t="s">
        <v>1049</v>
      </c>
      <c r="CD1158" s="34" t="s">
        <v>1049</v>
      </c>
      <c r="CF1158" s="34">
        <v>0.3</v>
      </c>
      <c r="CG1158" s="34" t="s">
        <v>1049</v>
      </c>
      <c r="CH1158" s="34" t="s">
        <v>1049</v>
      </c>
      <c r="CI1158" s="34" t="s">
        <v>1049</v>
      </c>
      <c r="CJ1158" s="34">
        <v>12</v>
      </c>
      <c r="CL1158" s="34" t="s">
        <v>1049</v>
      </c>
      <c r="CM1158" s="34">
        <v>0.9</v>
      </c>
      <c r="CN1158" s="34" t="s">
        <v>1049</v>
      </c>
      <c r="CO1158" s="34">
        <v>0.6</v>
      </c>
      <c r="CP1158" s="34" t="s">
        <v>1049</v>
      </c>
      <c r="CT1158" s="34" t="s">
        <v>1049</v>
      </c>
      <c r="CU1158" s="34" t="s">
        <v>1049</v>
      </c>
      <c r="CV1158" s="34" t="s">
        <v>1049</v>
      </c>
      <c r="CW1158" s="34">
        <f t="shared" si="84"/>
        <v>13.5</v>
      </c>
    </row>
    <row r="1159" spans="1:101" x14ac:dyDescent="0.3">
      <c r="A1159" s="22" t="s">
        <v>1153</v>
      </c>
      <c r="B1159" s="22" t="s">
        <v>1621</v>
      </c>
      <c r="C1159" s="22" t="s">
        <v>2888</v>
      </c>
      <c r="D1159" s="22" t="s">
        <v>2759</v>
      </c>
      <c r="G1159" s="22" t="s">
        <v>914</v>
      </c>
      <c r="H1159" s="22">
        <v>33.594334199999999</v>
      </c>
      <c r="I1159" s="22">
        <v>-105.4499726</v>
      </c>
      <c r="J1159" s="22" t="s">
        <v>873</v>
      </c>
      <c r="K1159" s="22" t="s">
        <v>879</v>
      </c>
      <c r="M1159" s="22" t="s">
        <v>1149</v>
      </c>
      <c r="N1159" s="70" t="s">
        <v>3393</v>
      </c>
      <c r="O1159" s="70" t="s">
        <v>3394</v>
      </c>
      <c r="Q1159" s="22" t="s">
        <v>291</v>
      </c>
      <c r="S1159" s="22" t="s">
        <v>1216</v>
      </c>
      <c r="W1159" s="34">
        <v>70.900000000000006</v>
      </c>
      <c r="X1159" s="34">
        <v>0.25</v>
      </c>
      <c r="Y1159" s="34">
        <v>13.1</v>
      </c>
      <c r="Z1159" s="34">
        <v>1.69</v>
      </c>
      <c r="AA1159" s="34">
        <v>0.18</v>
      </c>
      <c r="AB1159" s="34">
        <v>0.09</v>
      </c>
      <c r="AC1159" s="34">
        <v>3.08</v>
      </c>
      <c r="AD1159" s="34">
        <v>4.4000000000000004</v>
      </c>
      <c r="AE1159" s="34">
        <v>5.38</v>
      </c>
      <c r="AF1159" s="34">
        <v>0.03</v>
      </c>
      <c r="AG1159" s="34">
        <v>2.21</v>
      </c>
      <c r="AH1159" s="34" t="s">
        <v>1049</v>
      </c>
      <c r="AO1159" s="34">
        <f t="shared" ref="AO1159:AO1194" si="85">SUM(W1159:AN1159)</f>
        <v>101.31</v>
      </c>
      <c r="AY1159" s="34" t="s">
        <v>1049</v>
      </c>
      <c r="BD1159" s="34" t="s">
        <v>1049</v>
      </c>
      <c r="BE1159" s="34" t="s">
        <v>1049</v>
      </c>
      <c r="BF1159" s="34" t="s">
        <v>1049</v>
      </c>
      <c r="BG1159" s="34" t="s">
        <v>1049</v>
      </c>
      <c r="BH1159" s="34" t="s">
        <v>1049</v>
      </c>
      <c r="BJ1159" s="34" t="s">
        <v>1049</v>
      </c>
      <c r="BN1159" s="34" t="s">
        <v>1049</v>
      </c>
      <c r="BO1159" s="34" t="s">
        <v>1049</v>
      </c>
      <c r="BP1159" s="34" t="s">
        <v>1049</v>
      </c>
      <c r="BQ1159" s="34" t="s">
        <v>1049</v>
      </c>
      <c r="BR1159" s="34" t="s">
        <v>1049</v>
      </c>
      <c r="BT1159" s="34" t="s">
        <v>1049</v>
      </c>
      <c r="BU1159" s="34" t="s">
        <v>1049</v>
      </c>
      <c r="BX1159" s="34" t="s">
        <v>1049</v>
      </c>
      <c r="BY1159" s="34" t="s">
        <v>1049</v>
      </c>
      <c r="CA1159" s="34">
        <v>49</v>
      </c>
      <c r="CC1159" s="34" t="s">
        <v>1049</v>
      </c>
      <c r="CD1159" s="34" t="s">
        <v>1049</v>
      </c>
      <c r="CF1159" s="34" t="s">
        <v>1049</v>
      </c>
      <c r="CG1159" s="34" t="s">
        <v>1049</v>
      </c>
      <c r="CH1159" s="34" t="s">
        <v>1049</v>
      </c>
      <c r="CI1159" s="34">
        <v>48</v>
      </c>
      <c r="CJ1159" s="34">
        <v>120</v>
      </c>
      <c r="CL1159" s="34">
        <v>17</v>
      </c>
      <c r="CM1159" s="34">
        <v>12</v>
      </c>
      <c r="CN1159" s="34" t="s">
        <v>1049</v>
      </c>
      <c r="CO1159" s="34">
        <v>12</v>
      </c>
      <c r="CP1159" s="34" t="s">
        <v>1049</v>
      </c>
      <c r="CT1159" s="34" t="s">
        <v>1049</v>
      </c>
      <c r="CU1159" s="34">
        <v>5.9</v>
      </c>
      <c r="CV1159" s="34">
        <v>1.6</v>
      </c>
      <c r="CW1159" s="34">
        <f t="shared" si="84"/>
        <v>216.5</v>
      </c>
    </row>
    <row r="1160" spans="1:101" x14ac:dyDescent="0.3">
      <c r="A1160" s="22" t="s">
        <v>1154</v>
      </c>
      <c r="B1160" s="22" t="s">
        <v>1621</v>
      </c>
      <c r="C1160" s="22" t="s">
        <v>2888</v>
      </c>
      <c r="D1160" s="22" t="s">
        <v>2759</v>
      </c>
      <c r="G1160" s="22" t="s">
        <v>914</v>
      </c>
      <c r="H1160" s="22">
        <v>33.593440000000001</v>
      </c>
      <c r="I1160" s="22">
        <v>-105.450091</v>
      </c>
      <c r="J1160" s="22" t="s">
        <v>873</v>
      </c>
      <c r="K1160" s="22" t="s">
        <v>879</v>
      </c>
      <c r="M1160" s="22" t="s">
        <v>1149</v>
      </c>
      <c r="N1160" s="70" t="s">
        <v>3393</v>
      </c>
      <c r="O1160" s="70" t="s">
        <v>3394</v>
      </c>
      <c r="Q1160" s="22" t="s">
        <v>291</v>
      </c>
      <c r="S1160" s="22" t="s">
        <v>1216</v>
      </c>
      <c r="W1160" s="34">
        <v>74.400000000000006</v>
      </c>
      <c r="X1160" s="34">
        <v>0.24</v>
      </c>
      <c r="Y1160" s="34">
        <v>13.8</v>
      </c>
      <c r="Z1160" s="34">
        <v>1.37</v>
      </c>
      <c r="AA1160" s="34">
        <v>0.05</v>
      </c>
      <c r="AB1160" s="34">
        <v>0.15</v>
      </c>
      <c r="AC1160" s="34">
        <v>0.19</v>
      </c>
      <c r="AD1160" s="34">
        <v>5.57</v>
      </c>
      <c r="AE1160" s="34">
        <v>4.21</v>
      </c>
      <c r="AF1160" s="34">
        <v>0.01</v>
      </c>
      <c r="AG1160" s="34">
        <v>0.28000000000000003</v>
      </c>
      <c r="AH1160" s="34" t="s">
        <v>1049</v>
      </c>
      <c r="AO1160" s="34">
        <f t="shared" si="85"/>
        <v>100.27000000000001</v>
      </c>
      <c r="AY1160" s="34" t="s">
        <v>1049</v>
      </c>
      <c r="BD1160" s="34" t="s">
        <v>1049</v>
      </c>
      <c r="BE1160" s="34" t="s">
        <v>1049</v>
      </c>
      <c r="BF1160" s="34" t="s">
        <v>1049</v>
      </c>
      <c r="BG1160" s="34" t="s">
        <v>1049</v>
      </c>
      <c r="BH1160" s="34" t="s">
        <v>1049</v>
      </c>
      <c r="BJ1160" s="34" t="s">
        <v>1049</v>
      </c>
      <c r="BN1160" s="34" t="s">
        <v>1049</v>
      </c>
      <c r="BO1160" s="34" t="s">
        <v>1049</v>
      </c>
      <c r="BP1160" s="34" t="s">
        <v>1049</v>
      </c>
      <c r="BQ1160" s="34" t="s">
        <v>1049</v>
      </c>
      <c r="BR1160" s="34" t="s">
        <v>1049</v>
      </c>
      <c r="BT1160" s="34" t="s">
        <v>1049</v>
      </c>
      <c r="BU1160" s="34" t="s">
        <v>1049</v>
      </c>
      <c r="BX1160" s="34" t="s">
        <v>1049</v>
      </c>
      <c r="BY1160" s="34" t="s">
        <v>1049</v>
      </c>
      <c r="CA1160" s="34">
        <v>28</v>
      </c>
      <c r="CC1160" s="34">
        <v>4</v>
      </c>
      <c r="CD1160" s="34" t="s">
        <v>1049</v>
      </c>
      <c r="CF1160" s="34">
        <v>28</v>
      </c>
      <c r="CG1160" s="34" t="s">
        <v>1049</v>
      </c>
      <c r="CH1160" s="34" t="s">
        <v>1049</v>
      </c>
      <c r="CI1160" s="34">
        <v>41</v>
      </c>
      <c r="CJ1160" s="34">
        <v>98</v>
      </c>
      <c r="CL1160" s="34">
        <v>36</v>
      </c>
      <c r="CM1160" s="34">
        <v>12</v>
      </c>
      <c r="CN1160" s="34" t="s">
        <v>1049</v>
      </c>
      <c r="CO1160" s="34">
        <v>14</v>
      </c>
      <c r="CP1160" s="34" t="s">
        <v>1049</v>
      </c>
      <c r="CT1160" s="34" t="s">
        <v>1049</v>
      </c>
      <c r="CU1160" s="34">
        <v>4.8</v>
      </c>
      <c r="CV1160" s="34">
        <v>1.6</v>
      </c>
      <c r="CW1160" s="34">
        <f t="shared" si="84"/>
        <v>207.4</v>
      </c>
    </row>
    <row r="1161" spans="1:101" x14ac:dyDescent="0.3">
      <c r="A1161" s="22" t="s">
        <v>1155</v>
      </c>
      <c r="B1161" s="22" t="s">
        <v>1621</v>
      </c>
      <c r="C1161" s="22" t="s">
        <v>2888</v>
      </c>
      <c r="D1161" s="22" t="s">
        <v>2759</v>
      </c>
      <c r="G1161" s="22" t="s">
        <v>914</v>
      </c>
      <c r="H1161" s="22">
        <v>33.595401799999998</v>
      </c>
      <c r="I1161" s="22">
        <v>-105.4493622</v>
      </c>
      <c r="J1161" s="22" t="s">
        <v>873</v>
      </c>
      <c r="K1161" s="22" t="s">
        <v>879</v>
      </c>
      <c r="M1161" s="22" t="s">
        <v>1149</v>
      </c>
      <c r="N1161" s="70" t="s">
        <v>3393</v>
      </c>
      <c r="O1161" s="70" t="s">
        <v>3394</v>
      </c>
      <c r="Q1161" s="22" t="s">
        <v>291</v>
      </c>
      <c r="S1161" s="22" t="s">
        <v>1216</v>
      </c>
      <c r="W1161" s="34">
        <v>75</v>
      </c>
      <c r="X1161" s="34">
        <v>0.22</v>
      </c>
      <c r="Y1161" s="34">
        <v>14.1</v>
      </c>
      <c r="Z1161" s="34">
        <v>1.2</v>
      </c>
      <c r="AA1161" s="34">
        <v>0.13</v>
      </c>
      <c r="AB1161" s="34">
        <v>0.77</v>
      </c>
      <c r="AC1161" s="34">
        <v>0.47</v>
      </c>
      <c r="AD1161" s="34">
        <v>5.32</v>
      </c>
      <c r="AE1161" s="34">
        <v>4.75</v>
      </c>
      <c r="AF1161" s="34">
        <v>0.01</v>
      </c>
      <c r="AG1161" s="34">
        <v>0.39</v>
      </c>
      <c r="AH1161" s="34" t="s">
        <v>1049</v>
      </c>
      <c r="AO1161" s="34">
        <f t="shared" si="85"/>
        <v>102.35999999999999</v>
      </c>
      <c r="AY1161" s="34" t="s">
        <v>1049</v>
      </c>
      <c r="BD1161" s="34" t="s">
        <v>1049</v>
      </c>
      <c r="BE1161" s="34" t="s">
        <v>1049</v>
      </c>
      <c r="BF1161" s="34" t="s">
        <v>1049</v>
      </c>
      <c r="BG1161" s="34" t="s">
        <v>1049</v>
      </c>
      <c r="BH1161" s="34" t="s">
        <v>1049</v>
      </c>
      <c r="BJ1161" s="34" t="s">
        <v>1049</v>
      </c>
      <c r="BN1161" s="34" t="s">
        <v>1049</v>
      </c>
      <c r="BO1161" s="34" t="s">
        <v>1049</v>
      </c>
      <c r="BP1161" s="34" t="s">
        <v>1049</v>
      </c>
      <c r="BQ1161" s="34" t="s">
        <v>1049</v>
      </c>
      <c r="BR1161" s="34" t="s">
        <v>1049</v>
      </c>
      <c r="BT1161" s="34" t="s">
        <v>1049</v>
      </c>
      <c r="BU1161" s="34" t="s">
        <v>1049</v>
      </c>
      <c r="BX1161" s="34" t="s">
        <v>1049</v>
      </c>
      <c r="BY1161" s="34" t="s">
        <v>1049</v>
      </c>
      <c r="CA1161" s="34">
        <v>33</v>
      </c>
      <c r="CC1161" s="34">
        <v>3</v>
      </c>
      <c r="CD1161" s="34" t="s">
        <v>1049</v>
      </c>
      <c r="CF1161" s="34">
        <v>87</v>
      </c>
      <c r="CG1161" s="34" t="s">
        <v>1049</v>
      </c>
      <c r="CH1161" s="34" t="s">
        <v>1049</v>
      </c>
      <c r="CI1161" s="34">
        <v>33</v>
      </c>
      <c r="CJ1161" s="34">
        <v>41</v>
      </c>
      <c r="CL1161" s="34">
        <v>13</v>
      </c>
      <c r="CM1161" s="34">
        <v>10</v>
      </c>
      <c r="CN1161" s="34" t="s">
        <v>1049</v>
      </c>
      <c r="CO1161" s="34">
        <v>15</v>
      </c>
      <c r="CP1161" s="34" t="s">
        <v>1049</v>
      </c>
      <c r="CT1161" s="34" t="s">
        <v>1049</v>
      </c>
      <c r="CU1161" s="34">
        <v>1.7</v>
      </c>
      <c r="CV1161" s="34">
        <v>2.1</v>
      </c>
      <c r="CW1161" s="34">
        <f t="shared" si="84"/>
        <v>115.8</v>
      </c>
    </row>
    <row r="1162" spans="1:101" x14ac:dyDescent="0.3">
      <c r="A1162" s="22" t="s">
        <v>1205</v>
      </c>
      <c r="B1162" s="22" t="s">
        <v>1621</v>
      </c>
      <c r="C1162" s="22" t="s">
        <v>2888</v>
      </c>
      <c r="D1162" s="22" t="s">
        <v>2759</v>
      </c>
      <c r="G1162" s="22" t="s">
        <v>914</v>
      </c>
      <c r="H1162" s="22">
        <v>33.626193999999998</v>
      </c>
      <c r="I1162" s="22">
        <v>-105.441194</v>
      </c>
      <c r="J1162" s="22" t="s">
        <v>873</v>
      </c>
      <c r="K1162" s="22" t="s">
        <v>879</v>
      </c>
      <c r="M1162" s="22" t="s">
        <v>1149</v>
      </c>
      <c r="N1162" s="70" t="s">
        <v>3393</v>
      </c>
      <c r="O1162" s="70" t="s">
        <v>3394</v>
      </c>
      <c r="Q1162" s="22" t="s">
        <v>291</v>
      </c>
      <c r="S1162" s="22" t="s">
        <v>1218</v>
      </c>
      <c r="W1162" s="34">
        <v>65.099999999999994</v>
      </c>
      <c r="X1162" s="34">
        <v>0.06</v>
      </c>
      <c r="Y1162" s="34">
        <v>18.2</v>
      </c>
      <c r="Z1162" s="34">
        <v>1.65</v>
      </c>
      <c r="AA1162" s="34">
        <v>0.06</v>
      </c>
      <c r="AB1162" s="34">
        <v>0.08</v>
      </c>
      <c r="AC1162" s="34">
        <v>0.19</v>
      </c>
      <c r="AD1162" s="34">
        <v>6.89</v>
      </c>
      <c r="AE1162" s="34">
        <v>5.38</v>
      </c>
      <c r="AF1162" s="34">
        <v>0.03</v>
      </c>
      <c r="AG1162" s="34">
        <v>0.88</v>
      </c>
      <c r="AH1162" s="34" t="s">
        <v>1049</v>
      </c>
      <c r="AO1162" s="34">
        <f t="shared" si="85"/>
        <v>98.52</v>
      </c>
      <c r="AY1162" s="34" t="s">
        <v>1049</v>
      </c>
      <c r="BD1162" s="34" t="s">
        <v>1049</v>
      </c>
      <c r="BE1162" s="34" t="s">
        <v>1049</v>
      </c>
      <c r="BF1162" s="34" t="s">
        <v>1049</v>
      </c>
      <c r="BG1162" s="34" t="s">
        <v>1049</v>
      </c>
      <c r="BH1162" s="34" t="s">
        <v>1049</v>
      </c>
      <c r="BJ1162" s="34" t="s">
        <v>1049</v>
      </c>
      <c r="BN1162" s="34" t="s">
        <v>1049</v>
      </c>
      <c r="BO1162" s="34" t="s">
        <v>1049</v>
      </c>
      <c r="BP1162" s="34" t="s">
        <v>1049</v>
      </c>
      <c r="BQ1162" s="34" t="s">
        <v>1049</v>
      </c>
      <c r="BR1162" s="34" t="s">
        <v>1049</v>
      </c>
      <c r="BT1162" s="34" t="s">
        <v>1049</v>
      </c>
      <c r="BU1162" s="34" t="s">
        <v>1049</v>
      </c>
      <c r="BX1162" s="34" t="s">
        <v>1049</v>
      </c>
      <c r="BY1162" s="34" t="s">
        <v>1049</v>
      </c>
      <c r="CA1162" s="34" t="s">
        <v>1049</v>
      </c>
      <c r="CC1162" s="34" t="s">
        <v>1049</v>
      </c>
      <c r="CD1162" s="34" t="s">
        <v>1049</v>
      </c>
      <c r="CF1162" s="34">
        <v>344</v>
      </c>
      <c r="CG1162" s="34" t="s">
        <v>1049</v>
      </c>
      <c r="CH1162" s="34" t="s">
        <v>1049</v>
      </c>
      <c r="CI1162" s="34" t="s">
        <v>1049</v>
      </c>
      <c r="CJ1162" s="34">
        <v>85</v>
      </c>
      <c r="CL1162" s="34">
        <v>323</v>
      </c>
      <c r="CM1162" s="34">
        <v>316</v>
      </c>
      <c r="CN1162" s="34">
        <v>0.3</v>
      </c>
      <c r="CO1162" s="34">
        <v>48</v>
      </c>
      <c r="CP1162" s="34" t="s">
        <v>1049</v>
      </c>
      <c r="CT1162" s="34" t="s">
        <v>1049</v>
      </c>
      <c r="CU1162" s="34">
        <v>15</v>
      </c>
      <c r="CV1162" s="34" t="s">
        <v>1049</v>
      </c>
      <c r="CW1162" s="34">
        <f t="shared" si="84"/>
        <v>787.3</v>
      </c>
    </row>
    <row r="1163" spans="1:101" x14ac:dyDescent="0.3">
      <c r="A1163" s="22" t="s">
        <v>1206</v>
      </c>
      <c r="B1163" s="22" t="s">
        <v>1621</v>
      </c>
      <c r="C1163" s="22" t="s">
        <v>2888</v>
      </c>
      <c r="D1163" s="22" t="s">
        <v>2759</v>
      </c>
      <c r="G1163" s="22" t="s">
        <v>914</v>
      </c>
      <c r="H1163" s="22">
        <v>33.626193999999998</v>
      </c>
      <c r="I1163" s="22">
        <v>-105.441194</v>
      </c>
      <c r="J1163" s="22" t="s">
        <v>873</v>
      </c>
      <c r="K1163" s="22" t="s">
        <v>879</v>
      </c>
      <c r="M1163" s="22" t="s">
        <v>1149</v>
      </c>
      <c r="N1163" s="70" t="s">
        <v>3393</v>
      </c>
      <c r="O1163" s="70" t="s">
        <v>3394</v>
      </c>
      <c r="Q1163" s="22" t="s">
        <v>291</v>
      </c>
      <c r="S1163" s="22" t="s">
        <v>1218</v>
      </c>
      <c r="W1163" s="34">
        <v>75.8</v>
      </c>
      <c r="X1163" s="34">
        <v>0.21</v>
      </c>
      <c r="Y1163" s="34">
        <v>13.9</v>
      </c>
      <c r="Z1163" s="34">
        <v>0.72</v>
      </c>
      <c r="AA1163" s="34">
        <v>0.03</v>
      </c>
      <c r="AB1163" s="34">
        <v>0.16</v>
      </c>
      <c r="AC1163" s="34">
        <v>0.12</v>
      </c>
      <c r="AD1163" s="34">
        <v>6.06</v>
      </c>
      <c r="AE1163" s="34">
        <v>3.5</v>
      </c>
      <c r="AF1163" s="34">
        <v>0.02</v>
      </c>
      <c r="AG1163" s="34">
        <v>0.33</v>
      </c>
      <c r="AH1163" s="34" t="s">
        <v>1049</v>
      </c>
      <c r="AO1163" s="34">
        <f t="shared" si="85"/>
        <v>100.85</v>
      </c>
      <c r="AY1163" s="34" t="s">
        <v>1049</v>
      </c>
      <c r="BD1163" s="34" t="s">
        <v>1049</v>
      </c>
      <c r="BE1163" s="34" t="s">
        <v>1049</v>
      </c>
      <c r="BF1163" s="34" t="s">
        <v>1049</v>
      </c>
      <c r="BG1163" s="34" t="s">
        <v>1049</v>
      </c>
      <c r="BH1163" s="34" t="s">
        <v>1049</v>
      </c>
      <c r="BJ1163" s="34" t="s">
        <v>1049</v>
      </c>
      <c r="BN1163" s="34" t="s">
        <v>1049</v>
      </c>
      <c r="BO1163" s="34" t="s">
        <v>1049</v>
      </c>
      <c r="BP1163" s="34" t="s">
        <v>1049</v>
      </c>
      <c r="BQ1163" s="34" t="s">
        <v>1049</v>
      </c>
      <c r="BR1163" s="34" t="s">
        <v>1049</v>
      </c>
      <c r="BT1163" s="34" t="s">
        <v>1049</v>
      </c>
      <c r="BU1163" s="34" t="s">
        <v>1049</v>
      </c>
      <c r="BX1163" s="34" t="s">
        <v>1049</v>
      </c>
      <c r="BY1163" s="34" t="s">
        <v>1049</v>
      </c>
      <c r="CA1163" s="34" t="s">
        <v>1049</v>
      </c>
      <c r="CC1163" s="34" t="s">
        <v>1049</v>
      </c>
      <c r="CD1163" s="34" t="s">
        <v>1049</v>
      </c>
      <c r="CF1163" s="34">
        <v>10</v>
      </c>
      <c r="CG1163" s="34" t="s">
        <v>1049</v>
      </c>
      <c r="CH1163" s="34" t="s">
        <v>1049</v>
      </c>
      <c r="CI1163" s="34" t="s">
        <v>1049</v>
      </c>
      <c r="CJ1163" s="34">
        <v>56</v>
      </c>
      <c r="CL1163" s="34">
        <v>12</v>
      </c>
      <c r="CM1163" s="34">
        <v>11</v>
      </c>
      <c r="CN1163" s="34" t="s">
        <v>1049</v>
      </c>
      <c r="CO1163" s="34">
        <v>3.2</v>
      </c>
      <c r="CP1163" s="34" t="s">
        <v>1049</v>
      </c>
      <c r="CT1163" s="34" t="s">
        <v>1049</v>
      </c>
      <c r="CU1163" s="34" t="s">
        <v>1049</v>
      </c>
      <c r="CV1163" s="34" t="s">
        <v>1049</v>
      </c>
      <c r="CW1163" s="34">
        <f t="shared" si="84"/>
        <v>82.2</v>
      </c>
    </row>
    <row r="1164" spans="1:101" x14ac:dyDescent="0.3">
      <c r="A1164" s="22" t="s">
        <v>1207</v>
      </c>
      <c r="B1164" s="22" t="s">
        <v>1621</v>
      </c>
      <c r="C1164" s="22" t="s">
        <v>2888</v>
      </c>
      <c r="D1164" s="22" t="s">
        <v>2759</v>
      </c>
      <c r="G1164" s="22" t="s">
        <v>914</v>
      </c>
      <c r="H1164" s="22">
        <v>33.6437065</v>
      </c>
      <c r="I1164" s="22">
        <v>-105.426456</v>
      </c>
      <c r="J1164" s="22" t="s">
        <v>873</v>
      </c>
      <c r="K1164" s="22" t="s">
        <v>879</v>
      </c>
      <c r="M1164" s="22" t="s">
        <v>1149</v>
      </c>
      <c r="N1164" s="70" t="s">
        <v>3393</v>
      </c>
      <c r="O1164" s="70" t="s">
        <v>3394</v>
      </c>
      <c r="Q1164" s="22" t="s">
        <v>291</v>
      </c>
      <c r="S1164" s="22" t="s">
        <v>1219</v>
      </c>
      <c r="W1164" s="34">
        <v>65.900000000000006</v>
      </c>
      <c r="X1164" s="34">
        <v>0.47</v>
      </c>
      <c r="Y1164" s="34">
        <v>14.3</v>
      </c>
      <c r="Z1164" s="34">
        <v>3.51</v>
      </c>
      <c r="AA1164" s="34">
        <v>0.12</v>
      </c>
      <c r="AB1164" s="34">
        <v>0.17</v>
      </c>
      <c r="AC1164" s="34">
        <v>1.18</v>
      </c>
      <c r="AD1164" s="34">
        <v>3.02</v>
      </c>
      <c r="AE1164" s="34">
        <v>7.35</v>
      </c>
      <c r="AF1164" s="34">
        <v>0.04</v>
      </c>
      <c r="AG1164" s="34">
        <v>1.99</v>
      </c>
      <c r="AH1164" s="34" t="s">
        <v>1049</v>
      </c>
      <c r="AO1164" s="34">
        <f t="shared" si="85"/>
        <v>98.050000000000011</v>
      </c>
      <c r="AY1164" s="34" t="s">
        <v>1049</v>
      </c>
      <c r="BD1164" s="34" t="s">
        <v>1049</v>
      </c>
      <c r="BE1164" s="34" t="s">
        <v>1049</v>
      </c>
      <c r="BF1164" s="34" t="s">
        <v>1049</v>
      </c>
      <c r="BG1164" s="34" t="s">
        <v>1049</v>
      </c>
      <c r="BH1164" s="34" t="s">
        <v>1049</v>
      </c>
      <c r="BJ1164" s="34" t="s">
        <v>1049</v>
      </c>
      <c r="BN1164" s="34">
        <v>3</v>
      </c>
      <c r="BO1164" s="34">
        <v>113</v>
      </c>
      <c r="BP1164" s="34" t="s">
        <v>1049</v>
      </c>
      <c r="BQ1164" s="34">
        <v>100</v>
      </c>
      <c r="BR1164" s="34">
        <v>229</v>
      </c>
      <c r="BT1164" s="34" t="s">
        <v>1049</v>
      </c>
      <c r="BU1164" s="34" t="s">
        <v>1049</v>
      </c>
      <c r="BX1164" s="34">
        <v>100</v>
      </c>
      <c r="BY1164" s="34" t="s">
        <v>1049</v>
      </c>
      <c r="CA1164" s="34">
        <v>198</v>
      </c>
      <c r="CC1164" s="34">
        <v>9</v>
      </c>
      <c r="CD1164" s="34" t="s">
        <v>1049</v>
      </c>
      <c r="CF1164" s="34">
        <v>309</v>
      </c>
      <c r="CG1164" s="34">
        <v>343</v>
      </c>
      <c r="CH1164" s="34" t="s">
        <v>1049</v>
      </c>
      <c r="CI1164" s="34">
        <v>2500</v>
      </c>
      <c r="CJ1164" s="34">
        <v>4350</v>
      </c>
      <c r="CL1164" s="34">
        <v>1025</v>
      </c>
      <c r="CM1164" s="34">
        <v>96</v>
      </c>
      <c r="CN1164" s="34" t="s">
        <v>1049</v>
      </c>
      <c r="CO1164" s="34">
        <v>125</v>
      </c>
      <c r="CP1164" s="34" t="s">
        <v>1049</v>
      </c>
      <c r="CT1164" s="34" t="s">
        <v>1049</v>
      </c>
      <c r="CU1164" s="34">
        <v>32</v>
      </c>
      <c r="CV1164" s="34">
        <v>5</v>
      </c>
      <c r="CW1164" s="34">
        <f t="shared" si="84"/>
        <v>8133</v>
      </c>
    </row>
    <row r="1165" spans="1:101" x14ac:dyDescent="0.3">
      <c r="A1165" s="22" t="s">
        <v>1208</v>
      </c>
      <c r="B1165" s="22" t="s">
        <v>1621</v>
      </c>
      <c r="C1165" s="22" t="s">
        <v>2888</v>
      </c>
      <c r="D1165" s="22" t="s">
        <v>2759</v>
      </c>
      <c r="G1165" s="22" t="s">
        <v>914</v>
      </c>
      <c r="H1165" s="22">
        <v>33.6422284</v>
      </c>
      <c r="I1165" s="22">
        <v>-105.42657199999999</v>
      </c>
      <c r="J1165" s="22" t="s">
        <v>873</v>
      </c>
      <c r="K1165" s="22" t="s">
        <v>879</v>
      </c>
      <c r="M1165" s="22" t="s">
        <v>1149</v>
      </c>
      <c r="N1165" s="70" t="s">
        <v>3393</v>
      </c>
      <c r="O1165" s="70" t="s">
        <v>3394</v>
      </c>
      <c r="Q1165" s="22" t="s">
        <v>291</v>
      </c>
      <c r="S1165" s="22" t="s">
        <v>1219</v>
      </c>
      <c r="W1165" s="34" t="s">
        <v>1049</v>
      </c>
      <c r="X1165" s="34" t="s">
        <v>1049</v>
      </c>
      <c r="Y1165" s="34" t="s">
        <v>1049</v>
      </c>
      <c r="Z1165" s="34" t="s">
        <v>1049</v>
      </c>
      <c r="AA1165" s="34" t="s">
        <v>1049</v>
      </c>
      <c r="AB1165" s="34" t="s">
        <v>1049</v>
      </c>
      <c r="AC1165" s="34" t="s">
        <v>1049</v>
      </c>
      <c r="AD1165" s="34" t="s">
        <v>1049</v>
      </c>
      <c r="AE1165" s="34" t="s">
        <v>1049</v>
      </c>
      <c r="AF1165" s="34" t="s">
        <v>1049</v>
      </c>
      <c r="AG1165" s="34" t="s">
        <v>1049</v>
      </c>
      <c r="AH1165" s="34" t="s">
        <v>1049</v>
      </c>
      <c r="AO1165" s="34">
        <f t="shared" si="85"/>
        <v>0</v>
      </c>
      <c r="AY1165" s="34" t="s">
        <v>1049</v>
      </c>
      <c r="BD1165" s="34" t="s">
        <v>1049</v>
      </c>
      <c r="BE1165" s="34" t="s">
        <v>1049</v>
      </c>
      <c r="BF1165" s="34" t="s">
        <v>1049</v>
      </c>
      <c r="BG1165" s="34" t="s">
        <v>1049</v>
      </c>
      <c r="BH1165" s="34" t="s">
        <v>1049</v>
      </c>
      <c r="BJ1165" s="34" t="s">
        <v>1049</v>
      </c>
      <c r="BN1165" s="34" t="s">
        <v>1049</v>
      </c>
      <c r="BO1165" s="34" t="s">
        <v>1049</v>
      </c>
      <c r="BP1165" s="34" t="s">
        <v>1049</v>
      </c>
      <c r="BQ1165" s="34" t="s">
        <v>1049</v>
      </c>
      <c r="BR1165" s="34" t="s">
        <v>1049</v>
      </c>
      <c r="BT1165" s="34" t="s">
        <v>1049</v>
      </c>
      <c r="BU1165" s="34" t="s">
        <v>1049</v>
      </c>
      <c r="BX1165" s="34" t="s">
        <v>1049</v>
      </c>
      <c r="BY1165" s="34" t="s">
        <v>1049</v>
      </c>
      <c r="CA1165" s="34" t="s">
        <v>1049</v>
      </c>
      <c r="CC1165" s="34" t="s">
        <v>1049</v>
      </c>
      <c r="CD1165" s="34" t="s">
        <v>1049</v>
      </c>
      <c r="CF1165" s="34">
        <v>140</v>
      </c>
      <c r="CG1165" s="34" t="s">
        <v>1049</v>
      </c>
      <c r="CH1165" s="34" t="s">
        <v>1049</v>
      </c>
      <c r="CI1165" s="34">
        <v>91</v>
      </c>
      <c r="CJ1165" s="34">
        <v>139</v>
      </c>
      <c r="CL1165" s="34">
        <v>88</v>
      </c>
      <c r="CM1165" s="34">
        <v>20</v>
      </c>
      <c r="CN1165" s="34" t="s">
        <v>1049</v>
      </c>
      <c r="CO1165" s="34">
        <v>25</v>
      </c>
      <c r="CP1165" s="34" t="s">
        <v>1049</v>
      </c>
      <c r="CT1165" s="34" t="s">
        <v>1049</v>
      </c>
      <c r="CU1165" s="34">
        <v>11</v>
      </c>
      <c r="CV1165" s="34">
        <v>1</v>
      </c>
      <c r="CW1165" s="34">
        <f t="shared" si="84"/>
        <v>375</v>
      </c>
    </row>
    <row r="1166" spans="1:101" x14ac:dyDescent="0.3">
      <c r="A1166" s="22" t="s">
        <v>1156</v>
      </c>
      <c r="B1166" s="22" t="s">
        <v>1621</v>
      </c>
      <c r="C1166" s="22" t="s">
        <v>2888</v>
      </c>
      <c r="D1166" s="22" t="s">
        <v>2759</v>
      </c>
      <c r="G1166" s="22" t="s">
        <v>914</v>
      </c>
      <c r="H1166" s="22">
        <v>33.641941899999999</v>
      </c>
      <c r="I1166" s="22">
        <v>-105.3991675</v>
      </c>
      <c r="J1166" s="22" t="s">
        <v>873</v>
      </c>
      <c r="K1166" s="22" t="s">
        <v>879</v>
      </c>
      <c r="M1166" s="22" t="s">
        <v>1149</v>
      </c>
      <c r="N1166" s="70" t="s">
        <v>3393</v>
      </c>
      <c r="O1166" s="70" t="s">
        <v>3394</v>
      </c>
      <c r="Q1166" s="22" t="s">
        <v>291</v>
      </c>
      <c r="S1166" s="22" t="s">
        <v>1216</v>
      </c>
      <c r="W1166" s="34">
        <v>74.8</v>
      </c>
      <c r="X1166" s="34">
        <v>0.3</v>
      </c>
      <c r="Y1166" s="34">
        <v>13.9</v>
      </c>
      <c r="Z1166" s="34">
        <v>1.1599999999999999</v>
      </c>
      <c r="AA1166" s="34">
        <v>0.05</v>
      </c>
      <c r="AB1166" s="34">
        <v>0.05</v>
      </c>
      <c r="AC1166" s="34">
        <v>0.32</v>
      </c>
      <c r="AD1166" s="34">
        <v>6.34</v>
      </c>
      <c r="AE1166" s="34">
        <v>2.89</v>
      </c>
      <c r="AF1166" s="34" t="s">
        <v>1049</v>
      </c>
      <c r="AG1166" s="34">
        <v>0.56999999999999995</v>
      </c>
      <c r="AH1166" s="34" t="s">
        <v>1049</v>
      </c>
      <c r="AO1166" s="34">
        <f t="shared" si="85"/>
        <v>100.37999999999998</v>
      </c>
      <c r="AY1166" s="34" t="s">
        <v>1049</v>
      </c>
      <c r="BD1166" s="34" t="s">
        <v>1049</v>
      </c>
      <c r="BE1166" s="34" t="s">
        <v>1049</v>
      </c>
      <c r="BF1166" s="34" t="s">
        <v>1049</v>
      </c>
      <c r="BG1166" s="34" t="s">
        <v>1049</v>
      </c>
      <c r="BH1166" s="34" t="s">
        <v>1049</v>
      </c>
      <c r="BJ1166" s="34" t="s">
        <v>1049</v>
      </c>
      <c r="BN1166" s="34" t="s">
        <v>1049</v>
      </c>
      <c r="BO1166" s="34" t="s">
        <v>1049</v>
      </c>
      <c r="BP1166" s="34" t="s">
        <v>1049</v>
      </c>
      <c r="BQ1166" s="34" t="s">
        <v>1049</v>
      </c>
      <c r="BR1166" s="34" t="s">
        <v>1049</v>
      </c>
      <c r="BT1166" s="34" t="s">
        <v>1049</v>
      </c>
      <c r="BU1166" s="34" t="s">
        <v>1049</v>
      </c>
      <c r="BX1166" s="34" t="s">
        <v>1049</v>
      </c>
      <c r="BY1166" s="34" t="s">
        <v>1049</v>
      </c>
      <c r="CA1166" s="34">
        <v>18</v>
      </c>
      <c r="CC1166" s="34">
        <v>5</v>
      </c>
      <c r="CD1166" s="34" t="s">
        <v>1049</v>
      </c>
      <c r="CF1166" s="34">
        <v>67</v>
      </c>
      <c r="CG1166" s="34" t="s">
        <v>1049</v>
      </c>
      <c r="CH1166" s="34" t="s">
        <v>1049</v>
      </c>
      <c r="CI1166" s="34">
        <v>30</v>
      </c>
      <c r="CJ1166" s="34" t="s">
        <v>1049</v>
      </c>
      <c r="CL1166" s="34">
        <v>43</v>
      </c>
      <c r="CM1166" s="34">
        <v>11</v>
      </c>
      <c r="CN1166" s="34" t="s">
        <v>1049</v>
      </c>
      <c r="CO1166" s="34">
        <v>12</v>
      </c>
      <c r="CP1166" s="34" t="s">
        <v>1049</v>
      </c>
      <c r="CT1166" s="34" t="s">
        <v>1049</v>
      </c>
      <c r="CU1166" s="34">
        <v>6.1</v>
      </c>
      <c r="CV1166" s="34">
        <v>1.8</v>
      </c>
      <c r="CW1166" s="34">
        <f t="shared" si="84"/>
        <v>103.89999999999999</v>
      </c>
    </row>
    <row r="1167" spans="1:101" x14ac:dyDescent="0.3">
      <c r="A1167" s="22" t="s">
        <v>1157</v>
      </c>
      <c r="B1167" s="22" t="s">
        <v>1621</v>
      </c>
      <c r="C1167" s="22" t="s">
        <v>2888</v>
      </c>
      <c r="D1167" s="22" t="s">
        <v>2759</v>
      </c>
      <c r="G1167" s="22" t="s">
        <v>914</v>
      </c>
      <c r="H1167" s="22">
        <v>33.641941899999999</v>
      </c>
      <c r="I1167" s="22">
        <v>-105.3991675</v>
      </c>
      <c r="J1167" s="22" t="s">
        <v>873</v>
      </c>
      <c r="K1167" s="22" t="s">
        <v>879</v>
      </c>
      <c r="M1167" s="22" t="s">
        <v>1149</v>
      </c>
      <c r="N1167" s="70" t="s">
        <v>3393</v>
      </c>
      <c r="O1167" s="70" t="s">
        <v>3394</v>
      </c>
      <c r="Q1167" s="22" t="s">
        <v>291</v>
      </c>
      <c r="S1167" s="22" t="s">
        <v>1216</v>
      </c>
      <c r="W1167" s="34">
        <v>74.8</v>
      </c>
      <c r="X1167" s="34">
        <v>0.3</v>
      </c>
      <c r="Y1167" s="34">
        <v>14</v>
      </c>
      <c r="Z1167" s="34">
        <v>1.03</v>
      </c>
      <c r="AA1167" s="34">
        <v>0.17</v>
      </c>
      <c r="AB1167" s="34">
        <v>0.09</v>
      </c>
      <c r="AC1167" s="34">
        <v>0.32</v>
      </c>
      <c r="AD1167" s="34">
        <v>5.57</v>
      </c>
      <c r="AE1167" s="34">
        <v>4</v>
      </c>
      <c r="AF1167" s="34" t="s">
        <v>1049</v>
      </c>
      <c r="AG1167" s="34">
        <v>0.68</v>
      </c>
      <c r="AH1167" s="34" t="s">
        <v>1049</v>
      </c>
      <c r="AO1167" s="34">
        <f t="shared" si="85"/>
        <v>100.96000000000001</v>
      </c>
      <c r="AY1167" s="34" t="s">
        <v>1049</v>
      </c>
      <c r="BD1167" s="34" t="s">
        <v>1049</v>
      </c>
      <c r="BE1167" s="34" t="s">
        <v>1049</v>
      </c>
      <c r="BF1167" s="34" t="s">
        <v>1049</v>
      </c>
      <c r="BG1167" s="34" t="s">
        <v>1049</v>
      </c>
      <c r="BH1167" s="34" t="s">
        <v>1049</v>
      </c>
      <c r="BJ1167" s="34" t="s">
        <v>1049</v>
      </c>
      <c r="BN1167" s="34" t="s">
        <v>1049</v>
      </c>
      <c r="BO1167" s="34" t="s">
        <v>1049</v>
      </c>
      <c r="BP1167" s="34" t="s">
        <v>1049</v>
      </c>
      <c r="BQ1167" s="34" t="s">
        <v>1049</v>
      </c>
      <c r="BR1167" s="34" t="s">
        <v>1049</v>
      </c>
      <c r="BT1167" s="34" t="s">
        <v>1049</v>
      </c>
      <c r="BU1167" s="34" t="s">
        <v>1049</v>
      </c>
      <c r="BX1167" s="34" t="s">
        <v>1049</v>
      </c>
      <c r="BY1167" s="34" t="s">
        <v>1049</v>
      </c>
      <c r="CA1167" s="34">
        <v>10</v>
      </c>
      <c r="CC1167" s="34">
        <v>4</v>
      </c>
      <c r="CD1167" s="34" t="s">
        <v>1049</v>
      </c>
      <c r="CF1167" s="34">
        <v>57</v>
      </c>
      <c r="CG1167" s="34" t="s">
        <v>1049</v>
      </c>
      <c r="CH1167" s="34" t="s">
        <v>1049</v>
      </c>
      <c r="CI1167" s="34" t="s">
        <v>1049</v>
      </c>
      <c r="CJ1167" s="34" t="s">
        <v>1049</v>
      </c>
      <c r="CL1167" s="34" t="s">
        <v>1049</v>
      </c>
      <c r="CM1167" s="34" t="s">
        <v>1049</v>
      </c>
      <c r="CN1167" s="34" t="s">
        <v>1049</v>
      </c>
      <c r="CO1167" s="34" t="s">
        <v>1049</v>
      </c>
      <c r="CP1167" s="34" t="s">
        <v>1049</v>
      </c>
      <c r="CT1167" s="34" t="s">
        <v>1049</v>
      </c>
      <c r="CU1167" s="34" t="s">
        <v>1049</v>
      </c>
      <c r="CV1167" s="34" t="s">
        <v>1049</v>
      </c>
    </row>
    <row r="1168" spans="1:101" x14ac:dyDescent="0.3">
      <c r="A1168" s="22" t="s">
        <v>1158</v>
      </c>
      <c r="B1168" s="22" t="s">
        <v>1621</v>
      </c>
      <c r="C1168" s="22" t="s">
        <v>2888</v>
      </c>
      <c r="D1168" s="22" t="s">
        <v>2759</v>
      </c>
      <c r="G1168" s="22" t="s">
        <v>914</v>
      </c>
      <c r="H1168" s="22">
        <v>33.624830799999998</v>
      </c>
      <c r="I1168" s="22">
        <v>-105.26287120000001</v>
      </c>
      <c r="J1168" s="22" t="s">
        <v>873</v>
      </c>
      <c r="K1168" s="22" t="s">
        <v>879</v>
      </c>
      <c r="M1168" s="22" t="s">
        <v>1149</v>
      </c>
      <c r="N1168" s="70" t="s">
        <v>3393</v>
      </c>
      <c r="O1168" s="70" t="s">
        <v>3394</v>
      </c>
      <c r="Q1168" s="22" t="s">
        <v>291</v>
      </c>
      <c r="S1168" s="22" t="s">
        <v>1212</v>
      </c>
      <c r="W1168" s="34" t="s">
        <v>1049</v>
      </c>
      <c r="X1168" s="34" t="s">
        <v>1049</v>
      </c>
      <c r="Y1168" s="34" t="s">
        <v>1049</v>
      </c>
      <c r="Z1168" s="34" t="s">
        <v>1049</v>
      </c>
      <c r="AA1168" s="34" t="s">
        <v>1049</v>
      </c>
      <c r="AB1168" s="34" t="s">
        <v>1049</v>
      </c>
      <c r="AC1168" s="34" t="s">
        <v>1049</v>
      </c>
      <c r="AD1168" s="34" t="s">
        <v>1049</v>
      </c>
      <c r="AE1168" s="34" t="s">
        <v>1049</v>
      </c>
      <c r="AF1168" s="34" t="s">
        <v>1049</v>
      </c>
      <c r="AG1168" s="34" t="s">
        <v>1049</v>
      </c>
      <c r="AH1168" s="34" t="s">
        <v>1049</v>
      </c>
      <c r="AO1168" s="34">
        <f t="shared" si="85"/>
        <v>0</v>
      </c>
      <c r="AY1168" s="34" t="s">
        <v>1049</v>
      </c>
      <c r="BD1168" s="34" t="s">
        <v>1049</v>
      </c>
      <c r="BE1168" s="34" t="s">
        <v>1049</v>
      </c>
      <c r="BF1168" s="34" t="s">
        <v>1049</v>
      </c>
      <c r="BG1168" s="34" t="s">
        <v>1049</v>
      </c>
      <c r="BH1168" s="34" t="s">
        <v>1049</v>
      </c>
      <c r="BJ1168" s="34" t="s">
        <v>1049</v>
      </c>
      <c r="BN1168" s="34" t="s">
        <v>1049</v>
      </c>
      <c r="BO1168" s="34" t="s">
        <v>1049</v>
      </c>
      <c r="BP1168" s="34" t="s">
        <v>1049</v>
      </c>
      <c r="BQ1168" s="34" t="s">
        <v>1049</v>
      </c>
      <c r="BR1168" s="34" t="s">
        <v>1049</v>
      </c>
      <c r="BT1168" s="34" t="s">
        <v>1049</v>
      </c>
      <c r="BU1168" s="34" t="s">
        <v>1049</v>
      </c>
      <c r="BX1168" s="34" t="s">
        <v>1049</v>
      </c>
      <c r="BY1168" s="34" t="s">
        <v>1049</v>
      </c>
      <c r="CA1168" s="34" t="s">
        <v>1049</v>
      </c>
      <c r="CC1168" s="34">
        <v>110</v>
      </c>
      <c r="CD1168" s="34" t="s">
        <v>1049</v>
      </c>
      <c r="CF1168" s="34" t="s">
        <v>1049</v>
      </c>
      <c r="CG1168" s="34" t="s">
        <v>1049</v>
      </c>
      <c r="CH1168" s="34" t="s">
        <v>1049</v>
      </c>
      <c r="CI1168" s="34" t="s">
        <v>1049</v>
      </c>
      <c r="CJ1168" s="34" t="s">
        <v>1049</v>
      </c>
      <c r="CL1168" s="34" t="s">
        <v>1049</v>
      </c>
      <c r="CM1168" s="34" t="s">
        <v>1049</v>
      </c>
      <c r="CN1168" s="34" t="s">
        <v>1049</v>
      </c>
      <c r="CO1168" s="34" t="s">
        <v>1049</v>
      </c>
      <c r="CP1168" s="34" t="s">
        <v>1049</v>
      </c>
      <c r="CT1168" s="34" t="s">
        <v>1049</v>
      </c>
      <c r="CU1168" s="34" t="s">
        <v>1049</v>
      </c>
      <c r="CV1168" s="34" t="s">
        <v>1049</v>
      </c>
    </row>
    <row r="1169" spans="1:101" x14ac:dyDescent="0.3">
      <c r="A1169" s="22" t="s">
        <v>1159</v>
      </c>
      <c r="B1169" s="22" t="s">
        <v>1621</v>
      </c>
      <c r="C1169" s="22" t="s">
        <v>2888</v>
      </c>
      <c r="D1169" s="22" t="s">
        <v>2759</v>
      </c>
      <c r="G1169" s="22" t="s">
        <v>914</v>
      </c>
      <c r="H1169" s="22">
        <v>33.622382500000001</v>
      </c>
      <c r="I1169" s="22">
        <v>-105.55649270000001</v>
      </c>
      <c r="J1169" s="22" t="s">
        <v>873</v>
      </c>
      <c r="K1169" s="22" t="s">
        <v>879</v>
      </c>
      <c r="M1169" s="22" t="s">
        <v>1149</v>
      </c>
      <c r="N1169" s="70" t="s">
        <v>3393</v>
      </c>
      <c r="O1169" s="70" t="s">
        <v>3394</v>
      </c>
      <c r="Q1169" s="22" t="s">
        <v>1160</v>
      </c>
      <c r="S1169" s="22" t="s">
        <v>1220</v>
      </c>
      <c r="W1169" s="34" t="s">
        <v>1049</v>
      </c>
      <c r="X1169" s="34" t="s">
        <v>1049</v>
      </c>
      <c r="Y1169" s="34" t="s">
        <v>1049</v>
      </c>
      <c r="Z1169" s="34" t="s">
        <v>1049</v>
      </c>
      <c r="AA1169" s="34" t="s">
        <v>1049</v>
      </c>
      <c r="AB1169" s="34" t="s">
        <v>1049</v>
      </c>
      <c r="AC1169" s="34" t="s">
        <v>1049</v>
      </c>
      <c r="AD1169" s="34" t="s">
        <v>1049</v>
      </c>
      <c r="AE1169" s="34" t="s">
        <v>1049</v>
      </c>
      <c r="AF1169" s="34" t="s">
        <v>1049</v>
      </c>
      <c r="AG1169" s="34" t="s">
        <v>1049</v>
      </c>
      <c r="AH1169" s="34" t="s">
        <v>1049</v>
      </c>
      <c r="AO1169" s="34">
        <f t="shared" si="85"/>
        <v>0</v>
      </c>
      <c r="AY1169" s="34" t="s">
        <v>1049</v>
      </c>
      <c r="BD1169" s="34" t="s">
        <v>1049</v>
      </c>
      <c r="BE1169" s="34" t="s">
        <v>1049</v>
      </c>
      <c r="BF1169" s="34" t="s">
        <v>1049</v>
      </c>
      <c r="BG1169" s="34" t="s">
        <v>1049</v>
      </c>
      <c r="BH1169" s="34" t="s">
        <v>1049</v>
      </c>
      <c r="BJ1169" s="34" t="s">
        <v>1049</v>
      </c>
      <c r="BN1169" s="34" t="s">
        <v>1049</v>
      </c>
      <c r="BO1169" s="34" t="s">
        <v>1049</v>
      </c>
      <c r="BP1169" s="34" t="s">
        <v>1049</v>
      </c>
      <c r="BQ1169" s="34" t="s">
        <v>1049</v>
      </c>
      <c r="BR1169" s="34" t="s">
        <v>1049</v>
      </c>
      <c r="BT1169" s="34" t="s">
        <v>1049</v>
      </c>
      <c r="BU1169" s="34" t="s">
        <v>1049</v>
      </c>
      <c r="BX1169" s="34" t="s">
        <v>1049</v>
      </c>
      <c r="BY1169" s="34" t="s">
        <v>1049</v>
      </c>
      <c r="CA1169" s="34" t="s">
        <v>1049</v>
      </c>
      <c r="CC1169" s="34" t="s">
        <v>1049</v>
      </c>
      <c r="CD1169" s="34" t="s">
        <v>1049</v>
      </c>
      <c r="CF1169" s="34" t="s">
        <v>1049</v>
      </c>
      <c r="CG1169" s="34" t="s">
        <v>1049</v>
      </c>
      <c r="CH1169" s="34" t="s">
        <v>1049</v>
      </c>
      <c r="CI1169" s="34">
        <v>12</v>
      </c>
      <c r="CJ1169" s="34" t="s">
        <v>1049</v>
      </c>
      <c r="CL1169" s="34" t="s">
        <v>1049</v>
      </c>
      <c r="CM1169" s="34">
        <v>1.9</v>
      </c>
      <c r="CN1169" s="34" t="s">
        <v>1049</v>
      </c>
      <c r="CO1169" s="34" t="s">
        <v>1049</v>
      </c>
      <c r="CP1169" s="34" t="s">
        <v>1049</v>
      </c>
      <c r="CT1169" s="34" t="s">
        <v>1049</v>
      </c>
      <c r="CU1169" s="34">
        <v>3</v>
      </c>
      <c r="CV1169" s="34">
        <v>0.9</v>
      </c>
      <c r="CW1169" s="34">
        <f t="shared" ref="CW1169:CW1175" si="86">SUM(CI1169:CV1169)</f>
        <v>17.799999999999997</v>
      </c>
    </row>
    <row r="1170" spans="1:101" x14ac:dyDescent="0.3">
      <c r="A1170" s="22" t="s">
        <v>3722</v>
      </c>
      <c r="B1170" s="22" t="s">
        <v>1621</v>
      </c>
      <c r="C1170" s="22" t="s">
        <v>2888</v>
      </c>
      <c r="D1170" s="22" t="s">
        <v>2759</v>
      </c>
      <c r="G1170" s="22" t="s">
        <v>914</v>
      </c>
      <c r="H1170" s="22">
        <v>33.593440299999997</v>
      </c>
      <c r="I1170" s="22">
        <v>-105.45009109999999</v>
      </c>
      <c r="J1170" s="22" t="s">
        <v>873</v>
      </c>
      <c r="K1170" s="22" t="s">
        <v>879</v>
      </c>
      <c r="M1170" s="22" t="s">
        <v>1149</v>
      </c>
      <c r="N1170" s="70" t="s">
        <v>3393</v>
      </c>
      <c r="O1170" s="70" t="s">
        <v>3394</v>
      </c>
      <c r="Q1170" s="22" t="s">
        <v>291</v>
      </c>
      <c r="S1170" s="22" t="s">
        <v>1216</v>
      </c>
      <c r="W1170" s="34" t="s">
        <v>1049</v>
      </c>
      <c r="X1170" s="34">
        <v>0.38</v>
      </c>
      <c r="Y1170" s="34">
        <v>11.45</v>
      </c>
      <c r="Z1170" s="34">
        <v>2.8</v>
      </c>
      <c r="AA1170" s="34">
        <v>0.18659999999999999</v>
      </c>
      <c r="AB1170" s="34">
        <v>0.66</v>
      </c>
      <c r="AC1170" s="34">
        <v>1.08</v>
      </c>
      <c r="AD1170" s="34">
        <v>3.98</v>
      </c>
      <c r="AE1170" s="34">
        <v>5.66</v>
      </c>
      <c r="AF1170" s="34" t="s">
        <v>1049</v>
      </c>
      <c r="AG1170" s="34" t="s">
        <v>1049</v>
      </c>
      <c r="AH1170" s="34">
        <v>0.11</v>
      </c>
      <c r="AO1170" s="34">
        <f t="shared" si="85"/>
        <v>26.3066</v>
      </c>
      <c r="AY1170" s="34">
        <v>335</v>
      </c>
      <c r="BD1170" s="34">
        <v>3</v>
      </c>
      <c r="BE1170" s="34">
        <v>4</v>
      </c>
      <c r="BF1170" s="34" t="s">
        <v>1049</v>
      </c>
      <c r="BG1170" s="34">
        <v>8</v>
      </c>
      <c r="BH1170" s="34">
        <v>25</v>
      </c>
      <c r="BJ1170" s="34" t="s">
        <v>1049</v>
      </c>
      <c r="BN1170" s="34" t="s">
        <v>1049</v>
      </c>
      <c r="BO1170" s="34">
        <v>27</v>
      </c>
      <c r="BP1170" s="34">
        <v>2</v>
      </c>
      <c r="BQ1170" s="34">
        <v>17</v>
      </c>
      <c r="BR1170" s="34">
        <v>173</v>
      </c>
      <c r="BT1170" s="34" t="s">
        <v>1049</v>
      </c>
      <c r="BU1170" s="34">
        <v>12</v>
      </c>
      <c r="BX1170" s="34">
        <v>143</v>
      </c>
      <c r="BY1170" s="34" t="s">
        <v>1049</v>
      </c>
      <c r="CA1170" s="34" t="s">
        <v>1049</v>
      </c>
      <c r="CC1170" s="34" t="s">
        <v>1049</v>
      </c>
      <c r="CD1170" s="34">
        <v>9</v>
      </c>
      <c r="CF1170" s="34">
        <v>43</v>
      </c>
      <c r="CG1170" s="34">
        <v>46</v>
      </c>
      <c r="CH1170" s="34">
        <v>100</v>
      </c>
      <c r="CI1170" s="34">
        <v>56</v>
      </c>
      <c r="CJ1170" s="34">
        <v>163</v>
      </c>
      <c r="CL1170" s="34" t="s">
        <v>1049</v>
      </c>
      <c r="CM1170" s="34" t="s">
        <v>1049</v>
      </c>
      <c r="CN1170" s="34" t="s">
        <v>1049</v>
      </c>
      <c r="CO1170" s="34" t="s">
        <v>1049</v>
      </c>
      <c r="CP1170" s="34" t="s">
        <v>1049</v>
      </c>
      <c r="CT1170" s="34" t="s">
        <v>1049</v>
      </c>
      <c r="CU1170" s="34" t="s">
        <v>1049</v>
      </c>
      <c r="CV1170" s="34" t="s">
        <v>1049</v>
      </c>
      <c r="CW1170" s="34">
        <f t="shared" si="86"/>
        <v>219</v>
      </c>
    </row>
    <row r="1171" spans="1:101" x14ac:dyDescent="0.3">
      <c r="A1171" s="22" t="s">
        <v>3723</v>
      </c>
      <c r="B1171" s="22" t="s">
        <v>1621</v>
      </c>
      <c r="C1171" s="22" t="s">
        <v>2888</v>
      </c>
      <c r="D1171" s="22" t="s">
        <v>2759</v>
      </c>
      <c r="G1171" s="22" t="s">
        <v>914</v>
      </c>
      <c r="H1171" s="22">
        <v>33.593440299999997</v>
      </c>
      <c r="I1171" s="22">
        <v>-105.45009109999999</v>
      </c>
      <c r="J1171" s="22" t="s">
        <v>873</v>
      </c>
      <c r="K1171" s="22" t="s">
        <v>879</v>
      </c>
      <c r="M1171" s="22" t="s">
        <v>1149</v>
      </c>
      <c r="N1171" s="70" t="s">
        <v>3393</v>
      </c>
      <c r="O1171" s="70" t="s">
        <v>3394</v>
      </c>
      <c r="Q1171" s="22" t="s">
        <v>291</v>
      </c>
      <c r="S1171" s="22" t="s">
        <v>1216</v>
      </c>
      <c r="W1171" s="34" t="s">
        <v>1049</v>
      </c>
      <c r="X1171" s="34">
        <v>0.18</v>
      </c>
      <c r="Y1171" s="34">
        <v>2.93</v>
      </c>
      <c r="Z1171" s="34">
        <v>12.87</v>
      </c>
      <c r="AA1171" s="34">
        <v>0.11070000000000001</v>
      </c>
      <c r="AB1171" s="34">
        <v>4.21</v>
      </c>
      <c r="AC1171" s="34">
        <v>0.41</v>
      </c>
      <c r="AD1171" s="34">
        <v>0.38</v>
      </c>
      <c r="AE1171" s="34">
        <v>1.54</v>
      </c>
      <c r="AF1171" s="34">
        <v>0.23</v>
      </c>
      <c r="AG1171" s="34" t="s">
        <v>1049</v>
      </c>
      <c r="AH1171" s="34">
        <v>0.2</v>
      </c>
      <c r="AO1171" s="34">
        <f t="shared" si="85"/>
        <v>23.060700000000001</v>
      </c>
      <c r="AY1171" s="34">
        <v>72</v>
      </c>
      <c r="BD1171" s="34">
        <v>8</v>
      </c>
      <c r="BE1171" s="34">
        <v>6</v>
      </c>
      <c r="BF1171" s="34" t="s">
        <v>1049</v>
      </c>
      <c r="BG1171" s="34">
        <v>6</v>
      </c>
      <c r="BH1171" s="34">
        <v>7</v>
      </c>
      <c r="BJ1171" s="34" t="s">
        <v>1049</v>
      </c>
      <c r="BN1171" s="34">
        <v>7</v>
      </c>
      <c r="BO1171" s="34">
        <v>6</v>
      </c>
      <c r="BP1171" s="34">
        <v>5</v>
      </c>
      <c r="BQ1171" s="34" t="s">
        <v>1049</v>
      </c>
      <c r="BR1171" s="34">
        <v>174</v>
      </c>
      <c r="BT1171" s="34" t="s">
        <v>1049</v>
      </c>
      <c r="BU1171" s="34">
        <v>5</v>
      </c>
      <c r="BX1171" s="34">
        <v>27</v>
      </c>
      <c r="BY1171" s="34" t="s">
        <v>1049</v>
      </c>
      <c r="CA1171" s="34" t="s">
        <v>1049</v>
      </c>
      <c r="CC1171" s="34" t="s">
        <v>1049</v>
      </c>
      <c r="CD1171" s="34">
        <v>90</v>
      </c>
      <c r="CF1171" s="34">
        <v>17</v>
      </c>
      <c r="CG1171" s="34">
        <v>15</v>
      </c>
      <c r="CH1171" s="34">
        <v>69</v>
      </c>
      <c r="CI1171" s="34">
        <v>62</v>
      </c>
      <c r="CJ1171" s="34">
        <v>86</v>
      </c>
      <c r="CL1171" s="34" t="s">
        <v>1049</v>
      </c>
      <c r="CM1171" s="34" t="s">
        <v>1049</v>
      </c>
      <c r="CN1171" s="34" t="s">
        <v>1049</v>
      </c>
      <c r="CO1171" s="34" t="s">
        <v>1049</v>
      </c>
      <c r="CP1171" s="34" t="s">
        <v>1049</v>
      </c>
      <c r="CT1171" s="34" t="s">
        <v>1049</v>
      </c>
      <c r="CU1171" s="34" t="s">
        <v>1049</v>
      </c>
      <c r="CV1171" s="34" t="s">
        <v>1049</v>
      </c>
      <c r="CW1171" s="34">
        <f t="shared" si="86"/>
        <v>148</v>
      </c>
    </row>
    <row r="1172" spans="1:101" x14ac:dyDescent="0.3">
      <c r="A1172" s="22" t="s">
        <v>3724</v>
      </c>
      <c r="B1172" s="22" t="s">
        <v>1621</v>
      </c>
      <c r="C1172" s="22" t="s">
        <v>2888</v>
      </c>
      <c r="D1172" s="22" t="s">
        <v>2759</v>
      </c>
      <c r="G1172" s="22" t="s">
        <v>914</v>
      </c>
      <c r="H1172" s="22">
        <v>33.642770499999997</v>
      </c>
      <c r="I1172" s="22">
        <v>-105.4287932</v>
      </c>
      <c r="J1172" s="22" t="s">
        <v>873</v>
      </c>
      <c r="K1172" s="22" t="s">
        <v>879</v>
      </c>
      <c r="M1172" s="22" t="s">
        <v>1149</v>
      </c>
      <c r="N1172" s="70" t="s">
        <v>3393</v>
      </c>
      <c r="O1172" s="70" t="s">
        <v>3394</v>
      </c>
      <c r="Q1172" s="22" t="s">
        <v>291</v>
      </c>
      <c r="S1172" s="22" t="s">
        <v>1219</v>
      </c>
      <c r="W1172" s="34" t="s">
        <v>1049</v>
      </c>
      <c r="X1172" s="34">
        <v>0.12</v>
      </c>
      <c r="Y1172" s="34">
        <v>7.11</v>
      </c>
      <c r="Z1172" s="34">
        <v>0.51</v>
      </c>
      <c r="AA1172" s="34">
        <v>2.3199999999999998E-2</v>
      </c>
      <c r="AB1172" s="34" t="s">
        <v>1049</v>
      </c>
      <c r="AC1172" s="34">
        <v>0.1</v>
      </c>
      <c r="AD1172" s="34">
        <v>5.65</v>
      </c>
      <c r="AE1172" s="34">
        <v>4.88</v>
      </c>
      <c r="AF1172" s="34" t="s">
        <v>1049</v>
      </c>
      <c r="AG1172" s="34" t="s">
        <v>1049</v>
      </c>
      <c r="AH1172" s="34">
        <v>2E-3</v>
      </c>
      <c r="AO1172" s="34">
        <f t="shared" si="85"/>
        <v>18.395199999999999</v>
      </c>
      <c r="AY1172" s="34">
        <v>19</v>
      </c>
      <c r="BD1172" s="34" t="s">
        <v>1049</v>
      </c>
      <c r="BE1172" s="34">
        <v>3</v>
      </c>
      <c r="BF1172" s="34" t="s">
        <v>1049</v>
      </c>
      <c r="BG1172" s="34">
        <v>9</v>
      </c>
      <c r="BH1172" s="34">
        <v>25</v>
      </c>
      <c r="BJ1172" s="34" t="s">
        <v>1049</v>
      </c>
      <c r="BN1172" s="34" t="s">
        <v>1049</v>
      </c>
      <c r="BO1172" s="34">
        <v>21</v>
      </c>
      <c r="BP1172" s="34">
        <v>2</v>
      </c>
      <c r="BQ1172" s="34" t="s">
        <v>1049</v>
      </c>
      <c r="BR1172" s="34">
        <v>75</v>
      </c>
      <c r="BT1172" s="34" t="s">
        <v>1049</v>
      </c>
      <c r="BU1172" s="34" t="s">
        <v>1049</v>
      </c>
      <c r="BX1172" s="34">
        <v>17</v>
      </c>
      <c r="BY1172" s="34" t="s">
        <v>1049</v>
      </c>
      <c r="CA1172" s="34" t="s">
        <v>1049</v>
      </c>
      <c r="CC1172" s="34" t="s">
        <v>1049</v>
      </c>
      <c r="CD1172" s="34">
        <v>9</v>
      </c>
      <c r="CF1172" s="34">
        <v>33</v>
      </c>
      <c r="CG1172" s="34">
        <v>21</v>
      </c>
      <c r="CH1172" s="34">
        <v>40</v>
      </c>
      <c r="CI1172" s="34">
        <v>23</v>
      </c>
      <c r="CJ1172" s="34">
        <v>38</v>
      </c>
      <c r="CL1172" s="34" t="s">
        <v>1049</v>
      </c>
      <c r="CM1172" s="34" t="s">
        <v>1049</v>
      </c>
      <c r="CN1172" s="34" t="s">
        <v>1049</v>
      </c>
      <c r="CO1172" s="34" t="s">
        <v>1049</v>
      </c>
      <c r="CP1172" s="34" t="s">
        <v>1049</v>
      </c>
      <c r="CT1172" s="34" t="s">
        <v>1049</v>
      </c>
      <c r="CU1172" s="34" t="s">
        <v>1049</v>
      </c>
      <c r="CV1172" s="34" t="s">
        <v>1049</v>
      </c>
      <c r="CW1172" s="34">
        <f t="shared" si="86"/>
        <v>61</v>
      </c>
    </row>
    <row r="1173" spans="1:101" x14ac:dyDescent="0.3">
      <c r="A1173" s="22" t="s">
        <v>3725</v>
      </c>
      <c r="B1173" s="22" t="s">
        <v>1621</v>
      </c>
      <c r="C1173" s="22" t="s">
        <v>2888</v>
      </c>
      <c r="D1173" s="22" t="s">
        <v>2759</v>
      </c>
      <c r="G1173" s="22" t="s">
        <v>914</v>
      </c>
      <c r="H1173" s="22">
        <v>33.642770499999997</v>
      </c>
      <c r="I1173" s="22">
        <v>-105.4287932</v>
      </c>
      <c r="J1173" s="22" t="s">
        <v>873</v>
      </c>
      <c r="K1173" s="22" t="s">
        <v>879</v>
      </c>
      <c r="M1173" s="22" t="s">
        <v>1149</v>
      </c>
      <c r="N1173" s="70" t="s">
        <v>3393</v>
      </c>
      <c r="O1173" s="70" t="s">
        <v>3394</v>
      </c>
      <c r="Q1173" s="22" t="s">
        <v>291</v>
      </c>
      <c r="S1173" s="22" t="s">
        <v>1219</v>
      </c>
      <c r="W1173" s="34" t="s">
        <v>1049</v>
      </c>
      <c r="X1173" s="34">
        <v>0.22</v>
      </c>
      <c r="Y1173" s="34">
        <v>11.04</v>
      </c>
      <c r="Z1173" s="34">
        <v>1.1200000000000001</v>
      </c>
      <c r="AA1173" s="34">
        <v>7.3599999999999999E-2</v>
      </c>
      <c r="AB1173" s="34" t="s">
        <v>1049</v>
      </c>
      <c r="AC1173" s="34">
        <v>0.67</v>
      </c>
      <c r="AD1173" s="34">
        <v>3.3</v>
      </c>
      <c r="AE1173" s="34">
        <v>6.43</v>
      </c>
      <c r="AF1173" s="34">
        <v>0.23</v>
      </c>
      <c r="AG1173" s="34" t="s">
        <v>1049</v>
      </c>
      <c r="AH1173" s="34">
        <v>0.26</v>
      </c>
      <c r="AO1173" s="34">
        <f t="shared" si="85"/>
        <v>23.343600000000002</v>
      </c>
      <c r="AY1173" s="34">
        <v>98</v>
      </c>
      <c r="BD1173" s="34" t="s">
        <v>1049</v>
      </c>
      <c r="BE1173" s="34">
        <v>3</v>
      </c>
      <c r="BF1173" s="34" t="s">
        <v>1049</v>
      </c>
      <c r="BG1173" s="34">
        <v>10</v>
      </c>
      <c r="BH1173" s="34">
        <v>28</v>
      </c>
      <c r="BJ1173" s="34" t="s">
        <v>1049</v>
      </c>
      <c r="BN1173" s="34" t="s">
        <v>1049</v>
      </c>
      <c r="BO1173" s="34">
        <v>54</v>
      </c>
      <c r="BP1173" s="34" t="s">
        <v>1049</v>
      </c>
      <c r="BQ1173" s="34">
        <v>15</v>
      </c>
      <c r="BR1173" s="34">
        <v>146</v>
      </c>
      <c r="BT1173" s="34" t="s">
        <v>1049</v>
      </c>
      <c r="BU1173" s="34">
        <v>4</v>
      </c>
      <c r="BX1173" s="34">
        <v>70</v>
      </c>
      <c r="BY1173" s="34" t="s">
        <v>1049</v>
      </c>
      <c r="CA1173" s="34" t="s">
        <v>1049</v>
      </c>
      <c r="CC1173" s="34" t="s">
        <v>1049</v>
      </c>
      <c r="CD1173" s="34">
        <v>7</v>
      </c>
      <c r="CF1173" s="34">
        <v>140</v>
      </c>
      <c r="CG1173" s="34">
        <v>36</v>
      </c>
      <c r="CH1173" s="34">
        <v>37</v>
      </c>
      <c r="CI1173" s="34">
        <v>587</v>
      </c>
      <c r="CJ1173" s="34">
        <v>989</v>
      </c>
      <c r="CL1173" s="34" t="s">
        <v>1049</v>
      </c>
      <c r="CM1173" s="34" t="s">
        <v>1049</v>
      </c>
      <c r="CN1173" s="34" t="s">
        <v>1049</v>
      </c>
      <c r="CO1173" s="34" t="s">
        <v>1049</v>
      </c>
      <c r="CP1173" s="34" t="s">
        <v>1049</v>
      </c>
      <c r="CT1173" s="34" t="s">
        <v>1049</v>
      </c>
      <c r="CU1173" s="34" t="s">
        <v>1049</v>
      </c>
      <c r="CV1173" s="34" t="s">
        <v>1049</v>
      </c>
      <c r="CW1173" s="34">
        <f t="shared" si="86"/>
        <v>1576</v>
      </c>
    </row>
    <row r="1174" spans="1:101" x14ac:dyDescent="0.3">
      <c r="A1174" s="22" t="s">
        <v>3726</v>
      </c>
      <c r="B1174" s="22" t="s">
        <v>1621</v>
      </c>
      <c r="C1174" s="22" t="s">
        <v>2888</v>
      </c>
      <c r="D1174" s="22" t="s">
        <v>2760</v>
      </c>
      <c r="G1174" s="22" t="s">
        <v>1542</v>
      </c>
      <c r="H1174" s="22">
        <v>33.657186000000003</v>
      </c>
      <c r="I1174" s="22">
        <v>-105.50922799999999</v>
      </c>
      <c r="J1174" s="22" t="s">
        <v>873</v>
      </c>
      <c r="K1174" s="22" t="s">
        <v>879</v>
      </c>
      <c r="M1174" s="22" t="s">
        <v>1048</v>
      </c>
      <c r="N1174" s="70" t="s">
        <v>3393</v>
      </c>
      <c r="O1174" s="70" t="s">
        <v>3394</v>
      </c>
      <c r="Q1174" s="22" t="s">
        <v>1149</v>
      </c>
      <c r="S1174" s="22" t="s">
        <v>1209</v>
      </c>
      <c r="W1174" s="34">
        <v>75.400000000000006</v>
      </c>
      <c r="X1174" s="34">
        <v>0.2</v>
      </c>
      <c r="Y1174" s="34">
        <v>14.7</v>
      </c>
      <c r="Z1174" s="34">
        <v>0.6</v>
      </c>
      <c r="AA1174" s="34">
        <v>0.1</v>
      </c>
      <c r="AB1174" s="34" t="s">
        <v>1049</v>
      </c>
      <c r="AC1174" s="34">
        <v>0.1</v>
      </c>
      <c r="AD1174" s="34">
        <v>5.6</v>
      </c>
      <c r="AE1174" s="34">
        <v>4.4000000000000004</v>
      </c>
      <c r="AF1174" s="34" t="s">
        <v>1049</v>
      </c>
      <c r="AG1174" s="34">
        <v>0.08</v>
      </c>
      <c r="AH1174" s="34" t="s">
        <v>1049</v>
      </c>
      <c r="AO1174" s="34">
        <f t="shared" si="85"/>
        <v>101.17999999999999</v>
      </c>
      <c r="AY1174" s="34">
        <v>45</v>
      </c>
      <c r="BD1174" s="34">
        <v>96</v>
      </c>
      <c r="BE1174" s="34" t="s">
        <v>1049</v>
      </c>
      <c r="BF1174" s="34">
        <v>0.2</v>
      </c>
      <c r="BG1174" s="34" t="s">
        <v>1049</v>
      </c>
      <c r="BH1174" s="34" t="s">
        <v>1049</v>
      </c>
      <c r="BJ1174" s="34">
        <v>12.72</v>
      </c>
      <c r="BN1174" s="34" t="s">
        <v>1049</v>
      </c>
      <c r="BO1174" s="34">
        <v>70</v>
      </c>
      <c r="BP1174" s="34" t="s">
        <v>1049</v>
      </c>
      <c r="BQ1174" s="34">
        <v>9</v>
      </c>
      <c r="BR1174" s="34">
        <v>118</v>
      </c>
      <c r="BT1174" s="34">
        <v>0.2</v>
      </c>
      <c r="BU1174" s="34">
        <v>2.9</v>
      </c>
      <c r="BX1174" s="34">
        <v>41</v>
      </c>
      <c r="BY1174" s="34">
        <v>6.1</v>
      </c>
      <c r="CA1174" s="34">
        <v>24.3</v>
      </c>
      <c r="CC1174" s="34">
        <v>28</v>
      </c>
      <c r="CD1174" s="34" t="s">
        <v>1049</v>
      </c>
      <c r="CF1174" s="34">
        <v>108</v>
      </c>
      <c r="CG1174" s="34">
        <v>262</v>
      </c>
      <c r="CH1174" s="34">
        <v>18</v>
      </c>
      <c r="CI1174" s="34">
        <v>47.1</v>
      </c>
      <c r="CJ1174" s="34">
        <v>100.4</v>
      </c>
      <c r="CL1174" s="34">
        <v>56</v>
      </c>
      <c r="CM1174" s="34">
        <v>14.75</v>
      </c>
      <c r="CN1174" s="34">
        <v>0.93</v>
      </c>
      <c r="CO1174" s="34" t="s">
        <v>1049</v>
      </c>
      <c r="CP1174" s="34">
        <v>2.88</v>
      </c>
      <c r="CT1174" s="34" t="s">
        <v>1049</v>
      </c>
      <c r="CU1174" s="34">
        <v>9.1999999999999993</v>
      </c>
      <c r="CV1174" s="34">
        <v>1.23</v>
      </c>
      <c r="CW1174" s="34">
        <f t="shared" si="86"/>
        <v>232.48999999999998</v>
      </c>
    </row>
    <row r="1175" spans="1:101" x14ac:dyDescent="0.3">
      <c r="A1175" s="22" t="s">
        <v>3727</v>
      </c>
      <c r="B1175" s="22" t="s">
        <v>1621</v>
      </c>
      <c r="C1175" s="22" t="s">
        <v>2888</v>
      </c>
      <c r="D1175" s="22" t="s">
        <v>2760</v>
      </c>
      <c r="G1175" s="22" t="s">
        <v>1542</v>
      </c>
      <c r="H1175" s="22">
        <v>33.657186000000003</v>
      </c>
      <c r="I1175" s="22">
        <v>-105.50922799999999</v>
      </c>
      <c r="J1175" s="22" t="s">
        <v>873</v>
      </c>
      <c r="K1175" s="22" t="s">
        <v>879</v>
      </c>
      <c r="M1175" s="22" t="s">
        <v>1048</v>
      </c>
      <c r="N1175" s="70" t="s">
        <v>3393</v>
      </c>
      <c r="O1175" s="70" t="s">
        <v>3394</v>
      </c>
      <c r="Q1175" s="22" t="s">
        <v>1149</v>
      </c>
      <c r="S1175" s="22" t="s">
        <v>1209</v>
      </c>
      <c r="W1175" s="34">
        <v>75.7</v>
      </c>
      <c r="X1175" s="34">
        <v>0.2</v>
      </c>
      <c r="Y1175" s="34">
        <v>14.7</v>
      </c>
      <c r="Z1175" s="34">
        <v>0.6</v>
      </c>
      <c r="AA1175" s="34">
        <v>0.1</v>
      </c>
      <c r="AB1175" s="34">
        <v>0.1</v>
      </c>
      <c r="AC1175" s="34">
        <v>0.1</v>
      </c>
      <c r="AD1175" s="34">
        <v>5.2</v>
      </c>
      <c r="AE1175" s="34">
        <v>4.4000000000000004</v>
      </c>
      <c r="AF1175" s="34" t="s">
        <v>1049</v>
      </c>
      <c r="AG1175" s="34">
        <v>0.08</v>
      </c>
      <c r="AH1175" s="34" t="s">
        <v>1049</v>
      </c>
      <c r="AO1175" s="34">
        <f t="shared" si="85"/>
        <v>101.17999999999999</v>
      </c>
      <c r="AY1175" s="34">
        <v>53</v>
      </c>
      <c r="BD1175" s="34">
        <v>35</v>
      </c>
      <c r="BE1175" s="34" t="s">
        <v>1049</v>
      </c>
      <c r="BF1175" s="34">
        <v>0.2</v>
      </c>
      <c r="BG1175" s="34" t="s">
        <v>1049</v>
      </c>
      <c r="BH1175" s="34" t="s">
        <v>1049</v>
      </c>
      <c r="BJ1175" s="34">
        <v>12.5</v>
      </c>
      <c r="BN1175" s="34" t="s">
        <v>1049</v>
      </c>
      <c r="BO1175" s="34">
        <v>64</v>
      </c>
      <c r="BP1175" s="34" t="s">
        <v>1049</v>
      </c>
      <c r="BQ1175" s="34">
        <v>6</v>
      </c>
      <c r="BR1175" s="34">
        <v>122</v>
      </c>
      <c r="BT1175" s="34">
        <v>0.1</v>
      </c>
      <c r="BU1175" s="34">
        <v>2.4</v>
      </c>
      <c r="BX1175" s="34">
        <v>40</v>
      </c>
      <c r="BY1175" s="34">
        <v>4.93</v>
      </c>
      <c r="CA1175" s="34">
        <v>27.2</v>
      </c>
      <c r="CC1175" s="34">
        <v>3.2</v>
      </c>
      <c r="CD1175" s="34" t="s">
        <v>1049</v>
      </c>
      <c r="CF1175" s="34">
        <v>75</v>
      </c>
      <c r="CG1175" s="34">
        <v>221</v>
      </c>
      <c r="CH1175" s="34">
        <v>11</v>
      </c>
      <c r="CI1175" s="34">
        <v>43.1</v>
      </c>
      <c r="CJ1175" s="34">
        <v>76.099999999999994</v>
      </c>
      <c r="CL1175" s="34">
        <v>51</v>
      </c>
      <c r="CM1175" s="34">
        <v>11.79</v>
      </c>
      <c r="CN1175" s="34">
        <v>0.72</v>
      </c>
      <c r="CO1175" s="34" t="s">
        <v>1049</v>
      </c>
      <c r="CP1175" s="34">
        <v>2.04</v>
      </c>
      <c r="CT1175" s="34" t="s">
        <v>1049</v>
      </c>
      <c r="CU1175" s="34">
        <v>7.16</v>
      </c>
      <c r="CV1175" s="34">
        <v>0.97</v>
      </c>
      <c r="CW1175" s="34">
        <f t="shared" si="86"/>
        <v>192.87999999999997</v>
      </c>
    </row>
    <row r="1176" spans="1:101" x14ac:dyDescent="0.3">
      <c r="A1176" s="22" t="s">
        <v>3728</v>
      </c>
      <c r="B1176" s="22" t="s">
        <v>1621</v>
      </c>
      <c r="C1176" s="22" t="s">
        <v>2888</v>
      </c>
      <c r="D1176" s="22" t="s">
        <v>2760</v>
      </c>
      <c r="G1176" s="22" t="s">
        <v>1542</v>
      </c>
      <c r="H1176" s="22">
        <v>33.657186000000003</v>
      </c>
      <c r="I1176" s="22">
        <v>-105.50922799999999</v>
      </c>
      <c r="J1176" s="22" t="s">
        <v>873</v>
      </c>
      <c r="K1176" s="22" t="s">
        <v>879</v>
      </c>
      <c r="M1176" s="22" t="s">
        <v>1048</v>
      </c>
      <c r="N1176" s="70" t="s">
        <v>3393</v>
      </c>
      <c r="O1176" s="70" t="s">
        <v>3394</v>
      </c>
      <c r="Q1176" s="22" t="s">
        <v>1149</v>
      </c>
      <c r="S1176" s="22" t="s">
        <v>1209</v>
      </c>
      <c r="W1176" s="34">
        <v>75.5</v>
      </c>
      <c r="X1176" s="34">
        <v>0.2</v>
      </c>
      <c r="Y1176" s="34">
        <v>14.9</v>
      </c>
      <c r="Z1176" s="34">
        <v>0.5</v>
      </c>
      <c r="AA1176" s="34">
        <v>0.1</v>
      </c>
      <c r="AB1176" s="34">
        <v>0.1</v>
      </c>
      <c r="AC1176" s="34">
        <v>0.1</v>
      </c>
      <c r="AD1176" s="34">
        <v>5.6</v>
      </c>
      <c r="AE1176" s="34">
        <v>4.0999999999999996</v>
      </c>
      <c r="AF1176" s="34" t="s">
        <v>1049</v>
      </c>
      <c r="AG1176" s="34">
        <v>0.05</v>
      </c>
      <c r="AH1176" s="34" t="s">
        <v>1049</v>
      </c>
      <c r="AO1176" s="34">
        <f t="shared" si="85"/>
        <v>101.14999999999998</v>
      </c>
      <c r="AY1176" s="34" t="s">
        <v>1049</v>
      </c>
      <c r="BD1176" s="34" t="s">
        <v>1049</v>
      </c>
      <c r="BE1176" s="34" t="s">
        <v>1049</v>
      </c>
      <c r="BF1176" s="34" t="s">
        <v>1049</v>
      </c>
      <c r="BG1176" s="34" t="s">
        <v>1049</v>
      </c>
      <c r="BH1176" s="34" t="s">
        <v>1049</v>
      </c>
      <c r="BJ1176" s="34" t="s">
        <v>1049</v>
      </c>
      <c r="BN1176" s="34" t="s">
        <v>1049</v>
      </c>
      <c r="BO1176" s="34">
        <v>70</v>
      </c>
      <c r="BP1176" s="34" t="s">
        <v>1049</v>
      </c>
      <c r="BQ1176" s="34">
        <v>7</v>
      </c>
      <c r="BR1176" s="34">
        <v>113</v>
      </c>
      <c r="BT1176" s="34" t="s">
        <v>1049</v>
      </c>
      <c r="BU1176" s="34" t="s">
        <v>1049</v>
      </c>
      <c r="BX1176" s="34">
        <v>42</v>
      </c>
      <c r="BY1176" s="34" t="s">
        <v>1049</v>
      </c>
      <c r="CA1176" s="34" t="s">
        <v>1049</v>
      </c>
      <c r="CC1176" s="34" t="s">
        <v>1049</v>
      </c>
      <c r="CD1176" s="34" t="s">
        <v>1049</v>
      </c>
      <c r="CF1176" s="34">
        <v>86</v>
      </c>
      <c r="CG1176" s="34">
        <v>267</v>
      </c>
      <c r="CH1176" s="34" t="s">
        <v>1049</v>
      </c>
      <c r="CI1176" s="34" t="s">
        <v>1049</v>
      </c>
      <c r="CJ1176" s="34" t="s">
        <v>1049</v>
      </c>
      <c r="CL1176" s="34" t="s">
        <v>1049</v>
      </c>
      <c r="CM1176" s="34" t="s">
        <v>1049</v>
      </c>
      <c r="CN1176" s="34" t="s">
        <v>1049</v>
      </c>
      <c r="CO1176" s="34" t="s">
        <v>1049</v>
      </c>
      <c r="CP1176" s="34" t="s">
        <v>1049</v>
      </c>
      <c r="CT1176" s="34" t="s">
        <v>1049</v>
      </c>
      <c r="CU1176" s="34" t="s">
        <v>1049</v>
      </c>
      <c r="CV1176" s="34" t="s">
        <v>1049</v>
      </c>
    </row>
    <row r="1177" spans="1:101" x14ac:dyDescent="0.3">
      <c r="A1177" s="22" t="s">
        <v>3729</v>
      </c>
      <c r="B1177" s="22" t="s">
        <v>1621</v>
      </c>
      <c r="C1177" s="22" t="s">
        <v>2888</v>
      </c>
      <c r="D1177" s="22" t="s">
        <v>2760</v>
      </c>
      <c r="G1177" s="22" t="s">
        <v>1542</v>
      </c>
      <c r="H1177" s="22">
        <v>33.657186000000003</v>
      </c>
      <c r="I1177" s="22">
        <v>-105.50922799999999</v>
      </c>
      <c r="J1177" s="22" t="s">
        <v>873</v>
      </c>
      <c r="K1177" s="22" t="s">
        <v>879</v>
      </c>
      <c r="M1177" s="22" t="s">
        <v>1048</v>
      </c>
      <c r="N1177" s="70" t="s">
        <v>3393</v>
      </c>
      <c r="O1177" s="70" t="s">
        <v>3394</v>
      </c>
      <c r="Q1177" s="22" t="s">
        <v>1149</v>
      </c>
      <c r="S1177" s="22" t="s">
        <v>1209</v>
      </c>
      <c r="W1177" s="34">
        <v>75.900000000000006</v>
      </c>
      <c r="X1177" s="34">
        <v>0.2</v>
      </c>
      <c r="Y1177" s="34">
        <v>14.8</v>
      </c>
      <c r="Z1177" s="34">
        <v>0.6</v>
      </c>
      <c r="AA1177" s="34">
        <v>0.1</v>
      </c>
      <c r="AB1177" s="34">
        <v>0.4</v>
      </c>
      <c r="AC1177" s="34">
        <v>0.1</v>
      </c>
      <c r="AD1177" s="34">
        <v>5.0999999999999996</v>
      </c>
      <c r="AE1177" s="34">
        <v>4.5</v>
      </c>
      <c r="AF1177" s="34" t="s">
        <v>1049</v>
      </c>
      <c r="AG1177" s="34">
        <v>0.08</v>
      </c>
      <c r="AH1177" s="34" t="s">
        <v>1049</v>
      </c>
      <c r="AO1177" s="34">
        <f t="shared" si="85"/>
        <v>101.77999999999999</v>
      </c>
      <c r="AY1177" s="34">
        <v>52</v>
      </c>
      <c r="BD1177" s="34">
        <v>91</v>
      </c>
      <c r="BE1177" s="34" t="s">
        <v>1049</v>
      </c>
      <c r="BF1177" s="34">
        <v>0.24</v>
      </c>
      <c r="BG1177" s="34" t="s">
        <v>1049</v>
      </c>
      <c r="BH1177" s="34" t="s">
        <v>1049</v>
      </c>
      <c r="BJ1177" s="34">
        <v>14.09</v>
      </c>
      <c r="BN1177" s="34" t="s">
        <v>1049</v>
      </c>
      <c r="BO1177" s="34">
        <v>68</v>
      </c>
      <c r="BP1177" s="34" t="s">
        <v>1049</v>
      </c>
      <c r="BQ1177" s="34">
        <v>5</v>
      </c>
      <c r="BR1177" s="34">
        <v>123</v>
      </c>
      <c r="BT1177" s="34">
        <v>0.2</v>
      </c>
      <c r="BU1177" s="34">
        <v>2.6</v>
      </c>
      <c r="BX1177" s="34">
        <v>42</v>
      </c>
      <c r="BY1177" s="34">
        <v>5.8</v>
      </c>
      <c r="CA1177" s="34">
        <v>27.2</v>
      </c>
      <c r="CC1177" s="34">
        <v>4.0999999999999996</v>
      </c>
      <c r="CD1177" s="34" t="s">
        <v>1049</v>
      </c>
      <c r="CF1177" s="34">
        <v>130</v>
      </c>
      <c r="CG1177" s="34">
        <v>283</v>
      </c>
      <c r="CH1177" s="34">
        <v>12</v>
      </c>
      <c r="CI1177" s="34">
        <v>74.7</v>
      </c>
      <c r="CJ1177" s="34">
        <v>147.6</v>
      </c>
      <c r="CL1177" s="34">
        <v>79</v>
      </c>
      <c r="CM1177" s="34">
        <v>19.5</v>
      </c>
      <c r="CN1177" s="34">
        <v>1.1499999999999999</v>
      </c>
      <c r="CO1177" s="34" t="s">
        <v>1049</v>
      </c>
      <c r="CP1177" s="34">
        <v>3.5</v>
      </c>
      <c r="CT1177" s="34" t="s">
        <v>1049</v>
      </c>
      <c r="CU1177" s="34">
        <v>9.89</v>
      </c>
      <c r="CV1177" s="34">
        <v>1.36</v>
      </c>
      <c r="CW1177" s="34">
        <f t="shared" ref="CW1177:CW1182" si="87">SUM(CI1177:CV1177)</f>
        <v>336.7</v>
      </c>
    </row>
    <row r="1178" spans="1:101" x14ac:dyDescent="0.3">
      <c r="A1178" s="22" t="s">
        <v>3730</v>
      </c>
      <c r="B1178" s="22" t="s">
        <v>1621</v>
      </c>
      <c r="C1178" s="22" t="s">
        <v>2888</v>
      </c>
      <c r="D1178" s="22" t="s">
        <v>2760</v>
      </c>
      <c r="G1178" s="22" t="s">
        <v>1542</v>
      </c>
      <c r="H1178" s="22">
        <v>33.657186000000003</v>
      </c>
      <c r="I1178" s="22">
        <v>-105.50922799999999</v>
      </c>
      <c r="J1178" s="22" t="s">
        <v>873</v>
      </c>
      <c r="K1178" s="22" t="s">
        <v>879</v>
      </c>
      <c r="M1178" s="22" t="s">
        <v>1048</v>
      </c>
      <c r="N1178" s="70" t="s">
        <v>3393</v>
      </c>
      <c r="O1178" s="70" t="s">
        <v>3394</v>
      </c>
      <c r="Q1178" s="22" t="s">
        <v>1149</v>
      </c>
      <c r="S1178" s="22" t="s">
        <v>1209</v>
      </c>
      <c r="W1178" s="34">
        <v>75.599999999999994</v>
      </c>
      <c r="X1178" s="34">
        <v>0.2</v>
      </c>
      <c r="Y1178" s="34">
        <v>12.8</v>
      </c>
      <c r="Z1178" s="34">
        <v>0.7</v>
      </c>
      <c r="AA1178" s="34">
        <v>0.1</v>
      </c>
      <c r="AB1178" s="34">
        <v>0.1</v>
      </c>
      <c r="AC1178" s="34">
        <v>0.1</v>
      </c>
      <c r="AD1178" s="34">
        <v>5.7</v>
      </c>
      <c r="AE1178" s="34">
        <v>4</v>
      </c>
      <c r="AF1178" s="34" t="s">
        <v>1049</v>
      </c>
      <c r="AG1178" s="34">
        <v>7.0000000000000007E-2</v>
      </c>
      <c r="AH1178" s="34" t="s">
        <v>1049</v>
      </c>
      <c r="AO1178" s="34">
        <f t="shared" si="85"/>
        <v>99.369999999999976</v>
      </c>
      <c r="AY1178" s="34">
        <v>56</v>
      </c>
      <c r="BD1178" s="34">
        <v>47</v>
      </c>
      <c r="BE1178" s="34" t="s">
        <v>1049</v>
      </c>
      <c r="BF1178" s="34">
        <v>0.24</v>
      </c>
      <c r="BG1178" s="34" t="s">
        <v>1049</v>
      </c>
      <c r="BH1178" s="34" t="s">
        <v>1049</v>
      </c>
      <c r="BJ1178" s="34">
        <v>13.16</v>
      </c>
      <c r="BN1178" s="34" t="s">
        <v>1049</v>
      </c>
      <c r="BO1178" s="34">
        <v>63</v>
      </c>
      <c r="BP1178" s="34" t="s">
        <v>1049</v>
      </c>
      <c r="BQ1178" s="34">
        <v>5</v>
      </c>
      <c r="BR1178" s="34">
        <v>111</v>
      </c>
      <c r="BT1178" s="34">
        <v>0.2</v>
      </c>
      <c r="BU1178" s="34">
        <v>2.7</v>
      </c>
      <c r="BX1178" s="34">
        <v>42</v>
      </c>
      <c r="BY1178" s="34">
        <v>5.17</v>
      </c>
      <c r="CA1178" s="34">
        <v>10.199999999999999</v>
      </c>
      <c r="CC1178" s="34">
        <v>3.5</v>
      </c>
      <c r="CD1178" s="34" t="s">
        <v>1049</v>
      </c>
      <c r="CF1178" s="34">
        <v>69</v>
      </c>
      <c r="CG1178" s="34">
        <v>245</v>
      </c>
      <c r="CH1178" s="34">
        <v>13</v>
      </c>
      <c r="CI1178" s="34">
        <v>48.3</v>
      </c>
      <c r="CJ1178" s="34">
        <v>80.8</v>
      </c>
      <c r="CL1178" s="34">
        <v>53</v>
      </c>
      <c r="CM1178" s="34">
        <v>12.34</v>
      </c>
      <c r="CN1178" s="34">
        <v>0.73</v>
      </c>
      <c r="CO1178" s="34" t="s">
        <v>1049</v>
      </c>
      <c r="CP1178" s="34">
        <v>1.97</v>
      </c>
      <c r="CT1178" s="34" t="s">
        <v>1049</v>
      </c>
      <c r="CU1178" s="34">
        <v>7.39</v>
      </c>
      <c r="CV1178" s="34">
        <v>1.06</v>
      </c>
      <c r="CW1178" s="34">
        <f t="shared" si="87"/>
        <v>205.58999999999997</v>
      </c>
    </row>
    <row r="1179" spans="1:101" x14ac:dyDescent="0.3">
      <c r="A1179" s="22" t="s">
        <v>3731</v>
      </c>
      <c r="B1179" s="22" t="s">
        <v>1621</v>
      </c>
      <c r="C1179" s="22" t="s">
        <v>2888</v>
      </c>
      <c r="D1179" s="22" t="s">
        <v>2760</v>
      </c>
      <c r="G1179" s="22" t="s">
        <v>1542</v>
      </c>
      <c r="H1179" s="22">
        <v>33.657186000000003</v>
      </c>
      <c r="I1179" s="22">
        <v>-105.50922799999999</v>
      </c>
      <c r="J1179" s="22" t="s">
        <v>873</v>
      </c>
      <c r="K1179" s="22" t="s">
        <v>879</v>
      </c>
      <c r="M1179" s="22" t="s">
        <v>1048</v>
      </c>
      <c r="N1179" s="70" t="s">
        <v>3393</v>
      </c>
      <c r="O1179" s="70" t="s">
        <v>3394</v>
      </c>
      <c r="Q1179" s="22" t="s">
        <v>1149</v>
      </c>
      <c r="S1179" s="22" t="s">
        <v>1209</v>
      </c>
      <c r="W1179" s="34">
        <v>77.8</v>
      </c>
      <c r="X1179" s="34">
        <v>0.2</v>
      </c>
      <c r="Y1179" s="34">
        <v>13</v>
      </c>
      <c r="Z1179" s="34">
        <v>0.7</v>
      </c>
      <c r="AA1179" s="34">
        <v>0.1</v>
      </c>
      <c r="AB1179" s="34">
        <v>0.1</v>
      </c>
      <c r="AC1179" s="34">
        <v>0.1</v>
      </c>
      <c r="AD1179" s="34">
        <v>5.8</v>
      </c>
      <c r="AE1179" s="34">
        <v>4.2</v>
      </c>
      <c r="AF1179" s="34" t="s">
        <v>1049</v>
      </c>
      <c r="AG1179" s="34">
        <v>0.08</v>
      </c>
      <c r="AH1179" s="34" t="s">
        <v>1049</v>
      </c>
      <c r="AO1179" s="34">
        <f t="shared" si="85"/>
        <v>102.07999999999998</v>
      </c>
      <c r="AY1179" s="34">
        <v>55</v>
      </c>
      <c r="BD1179" s="34">
        <v>96</v>
      </c>
      <c r="BE1179" s="34" t="s">
        <v>1049</v>
      </c>
      <c r="BF1179" s="34">
        <v>0.21</v>
      </c>
      <c r="BG1179" s="34" t="s">
        <v>1049</v>
      </c>
      <c r="BH1179" s="34" t="s">
        <v>1049</v>
      </c>
      <c r="BJ1179" s="34">
        <v>13.04</v>
      </c>
      <c r="BN1179" s="34" t="s">
        <v>1049</v>
      </c>
      <c r="BO1179" s="34">
        <v>67</v>
      </c>
      <c r="BP1179" s="34" t="s">
        <v>1049</v>
      </c>
      <c r="BQ1179" s="34">
        <v>6</v>
      </c>
      <c r="BR1179" s="34">
        <v>113</v>
      </c>
      <c r="BT1179" s="34">
        <v>0.2</v>
      </c>
      <c r="BU1179" s="34">
        <v>2.8</v>
      </c>
      <c r="BX1179" s="34">
        <v>42</v>
      </c>
      <c r="BY1179" s="34">
        <v>6.23</v>
      </c>
      <c r="CA1179" s="34">
        <v>12.3</v>
      </c>
      <c r="CC1179" s="34">
        <v>3.3</v>
      </c>
      <c r="CD1179" s="34" t="s">
        <v>1049</v>
      </c>
      <c r="CF1179" s="34">
        <v>89</v>
      </c>
      <c r="CG1179" s="34">
        <v>266</v>
      </c>
      <c r="CH1179" s="34">
        <v>17</v>
      </c>
      <c r="CI1179" s="34">
        <v>55.4</v>
      </c>
      <c r="CJ1179" s="34">
        <v>114.2</v>
      </c>
      <c r="CL1179" s="34">
        <v>54</v>
      </c>
      <c r="CM1179" s="34">
        <v>14.61</v>
      </c>
      <c r="CN1179" s="34">
        <v>0.92</v>
      </c>
      <c r="CO1179" s="34" t="s">
        <v>1049</v>
      </c>
      <c r="CP1179" s="34">
        <v>2.58</v>
      </c>
      <c r="CT1179" s="34" t="s">
        <v>1049</v>
      </c>
      <c r="CU1179" s="34">
        <v>8.16</v>
      </c>
      <c r="CV1179" s="34">
        <v>1.1399999999999999</v>
      </c>
      <c r="CW1179" s="34">
        <f t="shared" si="87"/>
        <v>251.00999999999996</v>
      </c>
    </row>
    <row r="1180" spans="1:101" x14ac:dyDescent="0.3">
      <c r="A1180" s="22" t="s">
        <v>3732</v>
      </c>
      <c r="B1180" s="22" t="s">
        <v>1621</v>
      </c>
      <c r="C1180" s="22" t="s">
        <v>2888</v>
      </c>
      <c r="D1180" s="22" t="s">
        <v>2760</v>
      </c>
      <c r="G1180" s="22" t="s">
        <v>1542</v>
      </c>
      <c r="H1180" s="22">
        <v>33.657186000000003</v>
      </c>
      <c r="I1180" s="22">
        <v>-105.50922799999999</v>
      </c>
      <c r="J1180" s="22" t="s">
        <v>873</v>
      </c>
      <c r="K1180" s="22" t="s">
        <v>879</v>
      </c>
      <c r="M1180" s="22" t="s">
        <v>1048</v>
      </c>
      <c r="N1180" s="70" t="s">
        <v>3393</v>
      </c>
      <c r="O1180" s="70" t="s">
        <v>3394</v>
      </c>
      <c r="Q1180" s="22" t="s">
        <v>1149</v>
      </c>
      <c r="S1180" s="22" t="s">
        <v>1209</v>
      </c>
      <c r="W1180" s="34">
        <v>77.3</v>
      </c>
      <c r="X1180" s="34">
        <v>0.2</v>
      </c>
      <c r="Y1180" s="34">
        <v>13.1</v>
      </c>
      <c r="Z1180" s="34">
        <v>0.7</v>
      </c>
      <c r="AA1180" s="34">
        <v>0.1</v>
      </c>
      <c r="AB1180" s="34">
        <v>0.4</v>
      </c>
      <c r="AC1180" s="34">
        <v>0.1</v>
      </c>
      <c r="AD1180" s="34">
        <v>5.7</v>
      </c>
      <c r="AE1180" s="34">
        <v>4</v>
      </c>
      <c r="AF1180" s="34" t="s">
        <v>1049</v>
      </c>
      <c r="AG1180" s="34">
        <v>7.0000000000000007E-2</v>
      </c>
      <c r="AH1180" s="34" t="s">
        <v>1049</v>
      </c>
      <c r="AO1180" s="34">
        <f t="shared" si="85"/>
        <v>101.66999999999999</v>
      </c>
      <c r="AY1180" s="34">
        <v>82</v>
      </c>
      <c r="BD1180" s="34">
        <v>61</v>
      </c>
      <c r="BE1180" s="34" t="s">
        <v>1049</v>
      </c>
      <c r="BF1180" s="34">
        <v>0.22</v>
      </c>
      <c r="BG1180" s="34" t="s">
        <v>1049</v>
      </c>
      <c r="BH1180" s="34" t="s">
        <v>1049</v>
      </c>
      <c r="BJ1180" s="34">
        <v>11.5</v>
      </c>
      <c r="BN1180" s="34" t="s">
        <v>1049</v>
      </c>
      <c r="BO1180" s="34">
        <v>65</v>
      </c>
      <c r="BP1180" s="34" t="s">
        <v>1049</v>
      </c>
      <c r="BQ1180" s="34">
        <v>5</v>
      </c>
      <c r="BR1180" s="34">
        <v>107</v>
      </c>
      <c r="BT1180" s="34">
        <v>0.3</v>
      </c>
      <c r="BU1180" s="34">
        <v>2.7</v>
      </c>
      <c r="BX1180" s="34">
        <v>42</v>
      </c>
      <c r="BY1180" s="34">
        <v>5.26</v>
      </c>
      <c r="CA1180" s="34">
        <v>11.6</v>
      </c>
      <c r="CC1180" s="34">
        <v>3.9</v>
      </c>
      <c r="CD1180" s="34" t="s">
        <v>1049</v>
      </c>
      <c r="CF1180" s="34">
        <v>89</v>
      </c>
      <c r="CG1180" s="34">
        <v>224</v>
      </c>
      <c r="CH1180" s="34">
        <v>16</v>
      </c>
      <c r="CI1180" s="34">
        <v>24.6</v>
      </c>
      <c r="CJ1180" s="34">
        <v>187.1</v>
      </c>
      <c r="CL1180" s="34">
        <v>33</v>
      </c>
      <c r="CM1180" s="34">
        <v>8.94</v>
      </c>
      <c r="CN1180" s="34">
        <v>0.63</v>
      </c>
      <c r="CO1180" s="34" t="s">
        <v>1049</v>
      </c>
      <c r="CP1180" s="34">
        <v>2.12</v>
      </c>
      <c r="CT1180" s="34" t="s">
        <v>1049</v>
      </c>
      <c r="CU1180" s="34">
        <v>8.52</v>
      </c>
      <c r="CV1180" s="34">
        <v>1.18</v>
      </c>
      <c r="CW1180" s="34">
        <f t="shared" si="87"/>
        <v>266.08999999999997</v>
      </c>
    </row>
    <row r="1181" spans="1:101" x14ac:dyDescent="0.3">
      <c r="A1181" s="22" t="s">
        <v>3733</v>
      </c>
      <c r="B1181" s="22" t="s">
        <v>1621</v>
      </c>
      <c r="C1181" s="22" t="s">
        <v>2888</v>
      </c>
      <c r="D1181" s="22" t="s">
        <v>2760</v>
      </c>
      <c r="G1181" s="22" t="s">
        <v>1542</v>
      </c>
      <c r="H1181" s="22">
        <v>33.657186000000003</v>
      </c>
      <c r="I1181" s="22">
        <v>-105.50922799999999</v>
      </c>
      <c r="J1181" s="22" t="s">
        <v>873</v>
      </c>
      <c r="K1181" s="22" t="s">
        <v>879</v>
      </c>
      <c r="M1181" s="22" t="s">
        <v>1048</v>
      </c>
      <c r="N1181" s="70" t="s">
        <v>3393</v>
      </c>
      <c r="O1181" s="70" t="s">
        <v>3394</v>
      </c>
      <c r="Q1181" s="22" t="s">
        <v>1149</v>
      </c>
      <c r="S1181" s="22" t="s">
        <v>1209</v>
      </c>
      <c r="W1181" s="34">
        <v>76.8</v>
      </c>
      <c r="X1181" s="34">
        <v>0.2</v>
      </c>
      <c r="Y1181" s="34">
        <v>13.1</v>
      </c>
      <c r="Z1181" s="34">
        <v>0.7</v>
      </c>
      <c r="AA1181" s="34">
        <v>0.2</v>
      </c>
      <c r="AB1181" s="34">
        <v>0.6</v>
      </c>
      <c r="AC1181" s="34">
        <v>0.1</v>
      </c>
      <c r="AD1181" s="34">
        <v>6.2</v>
      </c>
      <c r="AE1181" s="34">
        <v>3.4</v>
      </c>
      <c r="AF1181" s="34" t="s">
        <v>1049</v>
      </c>
      <c r="AG1181" s="34">
        <v>7.0000000000000007E-2</v>
      </c>
      <c r="AH1181" s="34" t="s">
        <v>1049</v>
      </c>
      <c r="AO1181" s="34">
        <f t="shared" si="85"/>
        <v>101.36999999999999</v>
      </c>
      <c r="AY1181" s="34">
        <v>138</v>
      </c>
      <c r="BD1181" s="34">
        <v>62</v>
      </c>
      <c r="BE1181" s="34" t="s">
        <v>1049</v>
      </c>
      <c r="BF1181" s="34">
        <v>0.23</v>
      </c>
      <c r="BG1181" s="34" t="s">
        <v>1049</v>
      </c>
      <c r="BH1181" s="34" t="s">
        <v>1049</v>
      </c>
      <c r="BJ1181" s="34">
        <v>9.85</v>
      </c>
      <c r="BN1181" s="34" t="s">
        <v>1049</v>
      </c>
      <c r="BO1181" s="34">
        <v>67</v>
      </c>
      <c r="BP1181" s="34" t="s">
        <v>1049</v>
      </c>
      <c r="BQ1181" s="34">
        <v>4</v>
      </c>
      <c r="BR1181" s="34">
        <v>93</v>
      </c>
      <c r="BT1181" s="34">
        <v>0.4</v>
      </c>
      <c r="BU1181" s="34">
        <v>3.3</v>
      </c>
      <c r="BX1181" s="34">
        <v>45</v>
      </c>
      <c r="BY1181" s="34">
        <v>5.48</v>
      </c>
      <c r="CA1181" s="34">
        <v>8.6</v>
      </c>
      <c r="CC1181" s="34">
        <v>3.2</v>
      </c>
      <c r="CD1181" s="34" t="s">
        <v>1049</v>
      </c>
      <c r="CF1181" s="34">
        <v>78</v>
      </c>
      <c r="CG1181" s="34">
        <v>246</v>
      </c>
      <c r="CH1181" s="34">
        <v>14</v>
      </c>
      <c r="CI1181" s="34">
        <v>14.3</v>
      </c>
      <c r="CJ1181" s="34">
        <v>165.5</v>
      </c>
      <c r="CL1181" s="34">
        <v>15</v>
      </c>
      <c r="CM1181" s="34">
        <v>5.43</v>
      </c>
      <c r="CN1181" s="34">
        <v>0.43</v>
      </c>
      <c r="CO1181" s="34" t="s">
        <v>1049</v>
      </c>
      <c r="CP1181" s="34">
        <v>1.63</v>
      </c>
      <c r="CT1181" s="34" t="s">
        <v>1049</v>
      </c>
      <c r="CU1181" s="34">
        <v>6.79</v>
      </c>
      <c r="CV1181" s="34">
        <v>0.93</v>
      </c>
      <c r="CW1181" s="34">
        <f t="shared" si="87"/>
        <v>210.01000000000002</v>
      </c>
    </row>
    <row r="1182" spans="1:101" x14ac:dyDescent="0.3">
      <c r="A1182" s="22" t="s">
        <v>3734</v>
      </c>
      <c r="B1182" s="22" t="s">
        <v>1621</v>
      </c>
      <c r="C1182" s="22" t="s">
        <v>2888</v>
      </c>
      <c r="D1182" s="22" t="s">
        <v>2760</v>
      </c>
      <c r="G1182" s="22" t="s">
        <v>1542</v>
      </c>
      <c r="H1182" s="22">
        <v>33.657186000000003</v>
      </c>
      <c r="I1182" s="22">
        <v>-105.50922799999999</v>
      </c>
      <c r="J1182" s="22" t="s">
        <v>873</v>
      </c>
      <c r="K1182" s="22" t="s">
        <v>879</v>
      </c>
      <c r="M1182" s="22" t="s">
        <v>1048</v>
      </c>
      <c r="N1182" s="70" t="s">
        <v>3393</v>
      </c>
      <c r="O1182" s="70" t="s">
        <v>3394</v>
      </c>
      <c r="Q1182" s="22" t="s">
        <v>1149</v>
      </c>
      <c r="S1182" s="22" t="s">
        <v>1209</v>
      </c>
      <c r="W1182" s="34">
        <v>75</v>
      </c>
      <c r="X1182" s="34">
        <v>0.2</v>
      </c>
      <c r="Y1182" s="34">
        <v>12.8</v>
      </c>
      <c r="Z1182" s="34">
        <v>0.6</v>
      </c>
      <c r="AA1182" s="34">
        <v>0.1</v>
      </c>
      <c r="AB1182" s="34">
        <v>0.2</v>
      </c>
      <c r="AC1182" s="34">
        <v>0.1</v>
      </c>
      <c r="AD1182" s="34">
        <v>6.1</v>
      </c>
      <c r="AE1182" s="34">
        <v>3.5</v>
      </c>
      <c r="AF1182" s="34" t="s">
        <v>1049</v>
      </c>
      <c r="AG1182" s="34">
        <v>7.0000000000000007E-2</v>
      </c>
      <c r="AH1182" s="34" t="s">
        <v>1049</v>
      </c>
      <c r="AO1182" s="34">
        <f t="shared" si="85"/>
        <v>98.669999999999973</v>
      </c>
      <c r="AY1182" s="34">
        <v>49</v>
      </c>
      <c r="BD1182" s="34">
        <v>63</v>
      </c>
      <c r="BE1182" s="34" t="s">
        <v>1049</v>
      </c>
      <c r="BF1182" s="34">
        <v>0.21</v>
      </c>
      <c r="BG1182" s="34" t="s">
        <v>1049</v>
      </c>
      <c r="BH1182" s="34" t="s">
        <v>1049</v>
      </c>
      <c r="BJ1182" s="34">
        <v>13.86</v>
      </c>
      <c r="BN1182" s="34" t="s">
        <v>1049</v>
      </c>
      <c r="BO1182" s="34">
        <v>69</v>
      </c>
      <c r="BP1182" s="34" t="s">
        <v>1049</v>
      </c>
      <c r="BQ1182" s="34">
        <v>9</v>
      </c>
      <c r="BR1182" s="34">
        <v>89</v>
      </c>
      <c r="BT1182" s="34">
        <v>0.2</v>
      </c>
      <c r="BU1182" s="34">
        <v>3</v>
      </c>
      <c r="BX1182" s="34">
        <v>34</v>
      </c>
      <c r="BY1182" s="34">
        <v>5.62</v>
      </c>
      <c r="CA1182" s="34">
        <v>15.7</v>
      </c>
      <c r="CC1182" s="34">
        <v>3.5</v>
      </c>
      <c r="CD1182" s="34" t="s">
        <v>1049</v>
      </c>
      <c r="CF1182" s="34">
        <v>66</v>
      </c>
      <c r="CG1182" s="34">
        <v>252</v>
      </c>
      <c r="CH1182" s="34">
        <v>10</v>
      </c>
      <c r="CI1182" s="34">
        <v>18.2</v>
      </c>
      <c r="CJ1182" s="34">
        <v>96.2</v>
      </c>
      <c r="CL1182" s="34">
        <v>20</v>
      </c>
      <c r="CM1182" s="34">
        <v>6.3</v>
      </c>
      <c r="CN1182" s="34">
        <v>0.48</v>
      </c>
      <c r="CO1182" s="34" t="s">
        <v>1049</v>
      </c>
      <c r="CP1182" s="34">
        <v>1.51</v>
      </c>
      <c r="CT1182" s="34" t="s">
        <v>1049</v>
      </c>
      <c r="CU1182" s="34">
        <v>7.22</v>
      </c>
      <c r="CV1182" s="34">
        <v>1.07</v>
      </c>
      <c r="CW1182" s="34">
        <f t="shared" si="87"/>
        <v>150.97999999999999</v>
      </c>
    </row>
    <row r="1183" spans="1:101" x14ac:dyDescent="0.3">
      <c r="A1183" s="22" t="s">
        <v>3735</v>
      </c>
      <c r="B1183" s="22" t="s">
        <v>1621</v>
      </c>
      <c r="C1183" s="22" t="s">
        <v>2888</v>
      </c>
      <c r="D1183" s="22" t="s">
        <v>2760</v>
      </c>
      <c r="G1183" s="22" t="s">
        <v>1542</v>
      </c>
      <c r="H1183" s="22">
        <v>33.657186000000003</v>
      </c>
      <c r="I1183" s="22">
        <v>-105.50922799999999</v>
      </c>
      <c r="J1183" s="22" t="s">
        <v>873</v>
      </c>
      <c r="K1183" s="22" t="s">
        <v>879</v>
      </c>
      <c r="M1183" s="22" t="s">
        <v>1048</v>
      </c>
      <c r="N1183" s="70" t="s">
        <v>3393</v>
      </c>
      <c r="O1183" s="70" t="s">
        <v>3394</v>
      </c>
      <c r="Q1183" s="22" t="s">
        <v>1149</v>
      </c>
      <c r="S1183" s="22" t="s">
        <v>1209</v>
      </c>
      <c r="W1183" s="34">
        <v>76.8</v>
      </c>
      <c r="X1183" s="34">
        <v>0.2</v>
      </c>
      <c r="Y1183" s="34">
        <v>14</v>
      </c>
      <c r="Z1183" s="34">
        <v>0.5</v>
      </c>
      <c r="AA1183" s="34">
        <v>0.1</v>
      </c>
      <c r="AB1183" s="34">
        <v>0.3</v>
      </c>
      <c r="AC1183" s="34">
        <v>0.1</v>
      </c>
      <c r="AD1183" s="34">
        <v>5.7</v>
      </c>
      <c r="AE1183" s="34">
        <v>4</v>
      </c>
      <c r="AF1183" s="34" t="s">
        <v>1049</v>
      </c>
      <c r="AG1183" s="34">
        <v>7.0000000000000007E-2</v>
      </c>
      <c r="AH1183" s="34" t="s">
        <v>1049</v>
      </c>
      <c r="AO1183" s="34">
        <f t="shared" si="85"/>
        <v>101.76999999999998</v>
      </c>
      <c r="AY1183" s="34" t="s">
        <v>1049</v>
      </c>
      <c r="BD1183" s="34" t="s">
        <v>1049</v>
      </c>
      <c r="BE1183" s="34" t="s">
        <v>1049</v>
      </c>
      <c r="BF1183" s="34" t="s">
        <v>1049</v>
      </c>
      <c r="BG1183" s="34" t="s">
        <v>1049</v>
      </c>
      <c r="BH1183" s="34" t="s">
        <v>1049</v>
      </c>
      <c r="BJ1183" s="34" t="s">
        <v>1049</v>
      </c>
      <c r="BN1183" s="34" t="s">
        <v>1049</v>
      </c>
      <c r="BO1183" s="34">
        <v>69</v>
      </c>
      <c r="BP1183" s="34" t="s">
        <v>1049</v>
      </c>
      <c r="BQ1183" s="34">
        <v>8</v>
      </c>
      <c r="BR1183" s="34">
        <v>101</v>
      </c>
      <c r="BT1183" s="34" t="s">
        <v>1049</v>
      </c>
      <c r="BU1183" s="34" t="s">
        <v>1049</v>
      </c>
      <c r="BX1183" s="34">
        <v>32</v>
      </c>
      <c r="BY1183" s="34" t="s">
        <v>1049</v>
      </c>
      <c r="CA1183" s="34" t="s">
        <v>1049</v>
      </c>
      <c r="CC1183" s="34" t="s">
        <v>1049</v>
      </c>
      <c r="CD1183" s="34" t="s">
        <v>1049</v>
      </c>
      <c r="CF1183" s="34">
        <v>91</v>
      </c>
      <c r="CG1183" s="34">
        <v>265</v>
      </c>
      <c r="CH1183" s="34" t="s">
        <v>1049</v>
      </c>
      <c r="CI1183" s="34" t="s">
        <v>1049</v>
      </c>
      <c r="CJ1183" s="34" t="s">
        <v>1049</v>
      </c>
      <c r="CL1183" s="34" t="s">
        <v>1049</v>
      </c>
      <c r="CM1183" s="34" t="s">
        <v>1049</v>
      </c>
      <c r="CN1183" s="34" t="s">
        <v>1049</v>
      </c>
      <c r="CO1183" s="34" t="s">
        <v>1049</v>
      </c>
      <c r="CP1183" s="34" t="s">
        <v>1049</v>
      </c>
      <c r="CT1183" s="34" t="s">
        <v>1049</v>
      </c>
      <c r="CU1183" s="34" t="s">
        <v>1049</v>
      </c>
      <c r="CV1183" s="34" t="s">
        <v>1049</v>
      </c>
    </row>
    <row r="1184" spans="1:101" x14ac:dyDescent="0.3">
      <c r="A1184" s="22" t="s">
        <v>3736</v>
      </c>
      <c r="B1184" s="22" t="s">
        <v>1621</v>
      </c>
      <c r="C1184" s="22" t="s">
        <v>2888</v>
      </c>
      <c r="D1184" s="22" t="s">
        <v>2760</v>
      </c>
      <c r="G1184" s="22" t="s">
        <v>1542</v>
      </c>
      <c r="H1184" s="22">
        <v>33.657186000000003</v>
      </c>
      <c r="I1184" s="22">
        <v>-105.50922799999999</v>
      </c>
      <c r="J1184" s="22" t="s">
        <v>873</v>
      </c>
      <c r="K1184" s="22" t="s">
        <v>879</v>
      </c>
      <c r="M1184" s="22" t="s">
        <v>1048</v>
      </c>
      <c r="N1184" s="70" t="s">
        <v>3393</v>
      </c>
      <c r="O1184" s="70" t="s">
        <v>3394</v>
      </c>
      <c r="Q1184" s="22" t="s">
        <v>1149</v>
      </c>
      <c r="S1184" s="22" t="s">
        <v>1209</v>
      </c>
      <c r="W1184" s="34">
        <v>74.7</v>
      </c>
      <c r="X1184" s="34">
        <v>0.2</v>
      </c>
      <c r="Y1184" s="34">
        <v>13.8</v>
      </c>
      <c r="Z1184" s="34">
        <v>0.6</v>
      </c>
      <c r="AA1184" s="34">
        <v>0.1</v>
      </c>
      <c r="AB1184" s="34">
        <v>0.3</v>
      </c>
      <c r="AC1184" s="34">
        <v>0.1</v>
      </c>
      <c r="AD1184" s="34">
        <v>5.7</v>
      </c>
      <c r="AE1184" s="34">
        <v>4</v>
      </c>
      <c r="AF1184" s="34" t="s">
        <v>1049</v>
      </c>
      <c r="AG1184" s="34">
        <v>0.08</v>
      </c>
      <c r="AH1184" s="34" t="s">
        <v>1049</v>
      </c>
      <c r="AO1184" s="34">
        <f t="shared" si="85"/>
        <v>99.579999999999984</v>
      </c>
      <c r="AY1184" s="34">
        <v>55</v>
      </c>
      <c r="BD1184" s="34">
        <v>42</v>
      </c>
      <c r="BE1184" s="34" t="s">
        <v>1049</v>
      </c>
      <c r="BF1184" s="34">
        <v>0.22</v>
      </c>
      <c r="BG1184" s="34" t="s">
        <v>1049</v>
      </c>
      <c r="BH1184" s="34" t="s">
        <v>1049</v>
      </c>
      <c r="BJ1184" s="34">
        <v>10.65</v>
      </c>
      <c r="BN1184" s="34" t="s">
        <v>1049</v>
      </c>
      <c r="BO1184" s="34">
        <v>65</v>
      </c>
      <c r="BP1184" s="34" t="s">
        <v>1049</v>
      </c>
      <c r="BQ1184" s="34">
        <v>12</v>
      </c>
      <c r="BR1184" s="34">
        <v>104</v>
      </c>
      <c r="BT1184" s="34">
        <v>0.1</v>
      </c>
      <c r="BU1184" s="34">
        <v>2.5</v>
      </c>
      <c r="BX1184" s="34">
        <v>29</v>
      </c>
      <c r="BY1184" s="34">
        <v>5.0599999999999996</v>
      </c>
      <c r="CA1184" s="34">
        <v>26.3</v>
      </c>
      <c r="CC1184" s="34">
        <v>3.3</v>
      </c>
      <c r="CD1184" s="34" t="s">
        <v>1049</v>
      </c>
      <c r="CF1184" s="34">
        <v>120</v>
      </c>
      <c r="CG1184" s="34">
        <v>255</v>
      </c>
      <c r="CH1184" s="34">
        <v>25</v>
      </c>
      <c r="CI1184" s="34">
        <v>54.2</v>
      </c>
      <c r="CJ1184" s="34">
        <v>123.5</v>
      </c>
      <c r="CL1184" s="34">
        <v>75</v>
      </c>
      <c r="CM1184" s="34">
        <v>18.16</v>
      </c>
      <c r="CN1184" s="34">
        <v>1.1000000000000001</v>
      </c>
      <c r="CO1184" s="34" t="s">
        <v>1049</v>
      </c>
      <c r="CP1184" s="34">
        <v>3.19</v>
      </c>
      <c r="CT1184" s="34" t="s">
        <v>1049</v>
      </c>
      <c r="CU1184" s="34">
        <v>8.76</v>
      </c>
      <c r="CV1184" s="34">
        <v>1.2</v>
      </c>
      <c r="CW1184" s="34">
        <f t="shared" ref="CW1184:CW1190" si="88">SUM(CI1184:CV1184)</f>
        <v>285.11</v>
      </c>
    </row>
    <row r="1185" spans="1:111" x14ac:dyDescent="0.3">
      <c r="A1185" s="22" t="s">
        <v>3737</v>
      </c>
      <c r="B1185" s="22" t="s">
        <v>1621</v>
      </c>
      <c r="C1185" s="22" t="s">
        <v>2888</v>
      </c>
      <c r="D1185" s="22" t="s">
        <v>2760</v>
      </c>
      <c r="G1185" s="22" t="s">
        <v>1542</v>
      </c>
      <c r="H1185" s="22">
        <v>33.657186000000003</v>
      </c>
      <c r="I1185" s="22">
        <v>-105.50922799999999</v>
      </c>
      <c r="J1185" s="22" t="s">
        <v>873</v>
      </c>
      <c r="K1185" s="22" t="s">
        <v>879</v>
      </c>
      <c r="M1185" s="22" t="s">
        <v>1048</v>
      </c>
      <c r="N1185" s="70" t="s">
        <v>3393</v>
      </c>
      <c r="O1185" s="70" t="s">
        <v>3394</v>
      </c>
      <c r="Q1185" s="22" t="s">
        <v>1149</v>
      </c>
      <c r="S1185" s="22" t="s">
        <v>1209</v>
      </c>
      <c r="W1185" s="34">
        <v>76.400000000000006</v>
      </c>
      <c r="X1185" s="34">
        <v>0.2</v>
      </c>
      <c r="Y1185" s="34">
        <v>13.2</v>
      </c>
      <c r="Z1185" s="34">
        <v>0.6</v>
      </c>
      <c r="AA1185" s="34">
        <v>0.1</v>
      </c>
      <c r="AB1185" s="34">
        <v>0.2</v>
      </c>
      <c r="AC1185" s="34">
        <v>0.1</v>
      </c>
      <c r="AD1185" s="34">
        <v>5.6</v>
      </c>
      <c r="AE1185" s="34">
        <v>4</v>
      </c>
      <c r="AF1185" s="34" t="s">
        <v>1049</v>
      </c>
      <c r="AG1185" s="34">
        <v>7.0000000000000007E-2</v>
      </c>
      <c r="AH1185" s="34" t="s">
        <v>1049</v>
      </c>
      <c r="AO1185" s="34">
        <f t="shared" si="85"/>
        <v>100.46999999999998</v>
      </c>
      <c r="AY1185" s="34">
        <v>67</v>
      </c>
      <c r="BD1185" s="34">
        <v>30</v>
      </c>
      <c r="BE1185" s="34" t="s">
        <v>1049</v>
      </c>
      <c r="BF1185" s="34">
        <v>0.24</v>
      </c>
      <c r="BG1185" s="34" t="s">
        <v>1049</v>
      </c>
      <c r="BH1185" s="34" t="s">
        <v>1049</v>
      </c>
      <c r="BJ1185" s="34">
        <v>13.69</v>
      </c>
      <c r="BN1185" s="34" t="s">
        <v>1049</v>
      </c>
      <c r="BO1185" s="34">
        <v>67</v>
      </c>
      <c r="BP1185" s="34" t="s">
        <v>1049</v>
      </c>
      <c r="BQ1185" s="34">
        <v>10</v>
      </c>
      <c r="BR1185" s="34">
        <v>104</v>
      </c>
      <c r="BT1185" s="34">
        <v>0.2</v>
      </c>
      <c r="BU1185" s="34">
        <v>2.4</v>
      </c>
      <c r="BX1185" s="34">
        <v>31</v>
      </c>
      <c r="BY1185" s="34">
        <v>4.91</v>
      </c>
      <c r="CA1185" s="34">
        <v>18.8</v>
      </c>
      <c r="CC1185" s="34">
        <v>3.9</v>
      </c>
      <c r="CD1185" s="34" t="s">
        <v>1049</v>
      </c>
      <c r="CF1185" s="34">
        <v>95</v>
      </c>
      <c r="CG1185" s="34">
        <v>240</v>
      </c>
      <c r="CH1185" s="34">
        <v>20</v>
      </c>
      <c r="CI1185" s="34">
        <v>32.200000000000003</v>
      </c>
      <c r="CJ1185" s="34">
        <v>153.80000000000001</v>
      </c>
      <c r="CL1185" s="34">
        <v>38</v>
      </c>
      <c r="CM1185" s="34">
        <v>11.7</v>
      </c>
      <c r="CN1185" s="34">
        <v>0.78</v>
      </c>
      <c r="CO1185" s="34" t="s">
        <v>1049</v>
      </c>
      <c r="CP1185" s="34">
        <v>2.39</v>
      </c>
      <c r="CT1185" s="34" t="s">
        <v>1049</v>
      </c>
      <c r="CU1185" s="34">
        <v>8.19</v>
      </c>
      <c r="CV1185" s="34">
        <v>1.17</v>
      </c>
      <c r="CW1185" s="34">
        <f t="shared" si="88"/>
        <v>248.22999999999996</v>
      </c>
    </row>
    <row r="1186" spans="1:111" x14ac:dyDescent="0.3">
      <c r="A1186" s="22" t="s">
        <v>3738</v>
      </c>
      <c r="B1186" s="22" t="s">
        <v>1621</v>
      </c>
      <c r="C1186" s="22" t="s">
        <v>2888</v>
      </c>
      <c r="D1186" s="22" t="s">
        <v>2760</v>
      </c>
      <c r="G1186" s="22" t="s">
        <v>1542</v>
      </c>
      <c r="H1186" s="22">
        <v>33.657186000000003</v>
      </c>
      <c r="I1186" s="22">
        <v>-105.50922799999999</v>
      </c>
      <c r="J1186" s="22" t="s">
        <v>873</v>
      </c>
      <c r="K1186" s="22" t="s">
        <v>879</v>
      </c>
      <c r="M1186" s="22" t="s">
        <v>1048</v>
      </c>
      <c r="N1186" s="70" t="s">
        <v>3393</v>
      </c>
      <c r="O1186" s="70" t="s">
        <v>3394</v>
      </c>
      <c r="Q1186" s="22" t="s">
        <v>1149</v>
      </c>
      <c r="S1186" s="22" t="s">
        <v>1209</v>
      </c>
      <c r="W1186" s="34">
        <v>76.7</v>
      </c>
      <c r="X1186" s="34">
        <v>0.2</v>
      </c>
      <c r="Y1186" s="34">
        <v>12.9</v>
      </c>
      <c r="Z1186" s="34">
        <v>0.6</v>
      </c>
      <c r="AA1186" s="34">
        <v>0.1</v>
      </c>
      <c r="AB1186" s="34" t="s">
        <v>1049</v>
      </c>
      <c r="AC1186" s="34">
        <v>0.1</v>
      </c>
      <c r="AD1186" s="34">
        <v>5.4</v>
      </c>
      <c r="AE1186" s="34">
        <v>3.8</v>
      </c>
      <c r="AF1186" s="34" t="s">
        <v>1049</v>
      </c>
      <c r="AG1186" s="34">
        <v>7.0000000000000007E-2</v>
      </c>
      <c r="AH1186" s="34" t="s">
        <v>1049</v>
      </c>
      <c r="AO1186" s="34">
        <f t="shared" si="85"/>
        <v>99.86999999999999</v>
      </c>
      <c r="AY1186" s="34">
        <v>85</v>
      </c>
      <c r="BD1186" s="34">
        <v>91</v>
      </c>
      <c r="BE1186" s="34" t="s">
        <v>1049</v>
      </c>
      <c r="BF1186" s="34">
        <v>0.22</v>
      </c>
      <c r="BG1186" s="34" t="s">
        <v>1049</v>
      </c>
      <c r="BH1186" s="34" t="s">
        <v>1049</v>
      </c>
      <c r="BJ1186" s="34">
        <v>12.27</v>
      </c>
      <c r="BN1186" s="34" t="s">
        <v>1049</v>
      </c>
      <c r="BO1186" s="34">
        <v>68</v>
      </c>
      <c r="BP1186" s="34" t="s">
        <v>1049</v>
      </c>
      <c r="BQ1186" s="34">
        <v>6</v>
      </c>
      <c r="BR1186" s="34">
        <v>104</v>
      </c>
      <c r="BT1186" s="34">
        <v>0.4</v>
      </c>
      <c r="BU1186" s="34">
        <v>2.9</v>
      </c>
      <c r="BX1186" s="34">
        <v>34</v>
      </c>
      <c r="BY1186" s="34">
        <v>5.82</v>
      </c>
      <c r="CA1186" s="34">
        <v>12.7</v>
      </c>
      <c r="CC1186" s="34">
        <v>3.6</v>
      </c>
      <c r="CD1186" s="34" t="s">
        <v>1049</v>
      </c>
      <c r="CF1186" s="34">
        <v>79</v>
      </c>
      <c r="CG1186" s="34">
        <v>287</v>
      </c>
      <c r="CH1186" s="34">
        <v>14</v>
      </c>
      <c r="CI1186" s="34">
        <v>14.7</v>
      </c>
      <c r="CJ1186" s="34">
        <v>120</v>
      </c>
      <c r="CL1186" s="34">
        <v>18</v>
      </c>
      <c r="CM1186" s="34">
        <v>5.44</v>
      </c>
      <c r="CN1186" s="34">
        <v>0.42</v>
      </c>
      <c r="CO1186" s="34" t="s">
        <v>1049</v>
      </c>
      <c r="CP1186" s="34">
        <v>1.58</v>
      </c>
      <c r="CT1186" s="34" t="s">
        <v>1049</v>
      </c>
      <c r="CU1186" s="34">
        <v>8.1</v>
      </c>
      <c r="CV1186" s="34">
        <v>1.1299999999999999</v>
      </c>
      <c r="CW1186" s="34">
        <f t="shared" si="88"/>
        <v>169.36999999999998</v>
      </c>
    </row>
    <row r="1187" spans="1:111" x14ac:dyDescent="0.3">
      <c r="A1187" s="22" t="s">
        <v>3739</v>
      </c>
      <c r="B1187" s="22" t="s">
        <v>1621</v>
      </c>
      <c r="C1187" s="22" t="s">
        <v>2888</v>
      </c>
      <c r="D1187" s="22" t="s">
        <v>2760</v>
      </c>
      <c r="G1187" s="22" t="s">
        <v>1542</v>
      </c>
      <c r="H1187" s="22">
        <v>33.657186000000003</v>
      </c>
      <c r="I1187" s="22">
        <v>-105.50922799999999</v>
      </c>
      <c r="J1187" s="22" t="s">
        <v>873</v>
      </c>
      <c r="K1187" s="22" t="s">
        <v>879</v>
      </c>
      <c r="M1187" s="22" t="s">
        <v>1048</v>
      </c>
      <c r="N1187" s="70" t="s">
        <v>3393</v>
      </c>
      <c r="O1187" s="70" t="s">
        <v>3394</v>
      </c>
      <c r="Q1187" s="22" t="s">
        <v>1149</v>
      </c>
      <c r="S1187" s="22" t="s">
        <v>1209</v>
      </c>
      <c r="W1187" s="34">
        <v>77.2</v>
      </c>
      <c r="X1187" s="34">
        <v>0.2</v>
      </c>
      <c r="Y1187" s="34">
        <v>13.7</v>
      </c>
      <c r="Z1187" s="34">
        <v>0.6</v>
      </c>
      <c r="AA1187" s="34">
        <v>0.1</v>
      </c>
      <c r="AB1187" s="34">
        <v>0.1</v>
      </c>
      <c r="AC1187" s="34">
        <v>0.1</v>
      </c>
      <c r="AD1187" s="34">
        <v>6</v>
      </c>
      <c r="AE1187" s="34">
        <v>3.5</v>
      </c>
      <c r="AF1187" s="34" t="s">
        <v>1049</v>
      </c>
      <c r="AG1187" s="34">
        <v>7.0000000000000007E-2</v>
      </c>
      <c r="AH1187" s="34" t="s">
        <v>1049</v>
      </c>
      <c r="AO1187" s="34">
        <f t="shared" si="85"/>
        <v>101.56999999999998</v>
      </c>
      <c r="AY1187" s="34">
        <v>68</v>
      </c>
      <c r="BD1187" s="34">
        <v>16</v>
      </c>
      <c r="BE1187" s="34" t="s">
        <v>1049</v>
      </c>
      <c r="BF1187" s="34">
        <v>0.19</v>
      </c>
      <c r="BG1187" s="34" t="s">
        <v>1049</v>
      </c>
      <c r="BH1187" s="34" t="s">
        <v>1049</v>
      </c>
      <c r="BJ1187" s="34">
        <v>9.17</v>
      </c>
      <c r="BN1187" s="34" t="s">
        <v>1049</v>
      </c>
      <c r="BO1187" s="34">
        <v>67</v>
      </c>
      <c r="BP1187" s="34" t="s">
        <v>1049</v>
      </c>
      <c r="BQ1187" s="34">
        <v>10</v>
      </c>
      <c r="BR1187" s="34">
        <v>82</v>
      </c>
      <c r="BT1187" s="34">
        <v>0.5</v>
      </c>
      <c r="BU1187" s="34">
        <v>2.7</v>
      </c>
      <c r="BX1187" s="34">
        <v>31</v>
      </c>
      <c r="BY1187" s="34">
        <v>5.5</v>
      </c>
      <c r="CA1187" s="34">
        <v>15.9</v>
      </c>
      <c r="CC1187" s="34">
        <v>2.9</v>
      </c>
      <c r="CD1187" s="34" t="s">
        <v>1049</v>
      </c>
      <c r="CF1187" s="34">
        <v>51</v>
      </c>
      <c r="CG1187" s="34">
        <v>223</v>
      </c>
      <c r="CH1187" s="34">
        <v>15</v>
      </c>
      <c r="CI1187" s="34">
        <v>22.3</v>
      </c>
      <c r="CJ1187" s="34">
        <v>75.8</v>
      </c>
      <c r="CL1187" s="34">
        <v>24</v>
      </c>
      <c r="CM1187" s="34">
        <v>6.73</v>
      </c>
      <c r="CN1187" s="34">
        <v>0.5</v>
      </c>
      <c r="CO1187" s="34" t="s">
        <v>1049</v>
      </c>
      <c r="CP1187" s="34">
        <v>1.26</v>
      </c>
      <c r="CT1187" s="34" t="s">
        <v>1049</v>
      </c>
      <c r="CU1187" s="34">
        <v>6.1</v>
      </c>
      <c r="CV1187" s="34">
        <v>0.85</v>
      </c>
      <c r="CW1187" s="34">
        <f t="shared" si="88"/>
        <v>137.53999999999996</v>
      </c>
    </row>
    <row r="1188" spans="1:111" x14ac:dyDescent="0.3">
      <c r="A1188" s="22" t="s">
        <v>3740</v>
      </c>
      <c r="B1188" s="22" t="s">
        <v>1621</v>
      </c>
      <c r="C1188" s="22" t="s">
        <v>2888</v>
      </c>
      <c r="D1188" s="22" t="s">
        <v>2760</v>
      </c>
      <c r="G1188" s="22" t="s">
        <v>1542</v>
      </c>
      <c r="H1188" s="22">
        <v>33.657186000000003</v>
      </c>
      <c r="I1188" s="22">
        <v>-105.50922799999999</v>
      </c>
      <c r="J1188" s="22" t="s">
        <v>873</v>
      </c>
      <c r="K1188" s="22" t="s">
        <v>879</v>
      </c>
      <c r="M1188" s="22" t="s">
        <v>1048</v>
      </c>
      <c r="N1188" s="70" t="s">
        <v>3393</v>
      </c>
      <c r="O1188" s="70" t="s">
        <v>3394</v>
      </c>
      <c r="Q1188" s="22" t="s">
        <v>1149</v>
      </c>
      <c r="S1188" s="22" t="s">
        <v>1209</v>
      </c>
      <c r="W1188" s="34">
        <v>78.599999999999994</v>
      </c>
      <c r="X1188" s="34">
        <v>0.2</v>
      </c>
      <c r="Y1188" s="34">
        <v>12.8</v>
      </c>
      <c r="Z1188" s="34">
        <v>0.6</v>
      </c>
      <c r="AA1188" s="34">
        <v>0.2</v>
      </c>
      <c r="AB1188" s="34">
        <v>0.1</v>
      </c>
      <c r="AC1188" s="34">
        <v>0.1</v>
      </c>
      <c r="AD1188" s="34">
        <v>5.0999999999999996</v>
      </c>
      <c r="AE1188" s="34">
        <v>3.2</v>
      </c>
      <c r="AF1188" s="34" t="s">
        <v>1049</v>
      </c>
      <c r="AG1188" s="34">
        <v>0.09</v>
      </c>
      <c r="AH1188" s="34" t="s">
        <v>1049</v>
      </c>
      <c r="AO1188" s="34">
        <f t="shared" si="85"/>
        <v>100.98999999999998</v>
      </c>
      <c r="AY1188" s="34">
        <v>99</v>
      </c>
      <c r="BD1188" s="34">
        <v>60</v>
      </c>
      <c r="BE1188" s="34" t="s">
        <v>1049</v>
      </c>
      <c r="BF1188" s="34">
        <v>0.21</v>
      </c>
      <c r="BG1188" s="34" t="s">
        <v>1049</v>
      </c>
      <c r="BH1188" s="34" t="s">
        <v>1049</v>
      </c>
      <c r="BJ1188" s="34">
        <v>9.89</v>
      </c>
      <c r="BN1188" s="34" t="s">
        <v>1049</v>
      </c>
      <c r="BO1188" s="34">
        <v>70</v>
      </c>
      <c r="BP1188" s="34" t="s">
        <v>1049</v>
      </c>
      <c r="BQ1188" s="34">
        <v>11</v>
      </c>
      <c r="BR1188" s="34">
        <v>83</v>
      </c>
      <c r="BT1188" s="34" t="s">
        <v>1049</v>
      </c>
      <c r="BU1188" s="34">
        <v>2.4</v>
      </c>
      <c r="BX1188" s="34">
        <v>34</v>
      </c>
      <c r="BY1188" s="34">
        <v>5.46</v>
      </c>
      <c r="CA1188" s="34">
        <v>13.3</v>
      </c>
      <c r="CC1188" s="34">
        <v>3</v>
      </c>
      <c r="CD1188" s="34" t="s">
        <v>1049</v>
      </c>
      <c r="CF1188" s="34">
        <v>62</v>
      </c>
      <c r="CG1188" s="34">
        <v>228</v>
      </c>
      <c r="CH1188" s="34">
        <v>14</v>
      </c>
      <c r="CI1188" s="34">
        <v>42.3</v>
      </c>
      <c r="CJ1188" s="34">
        <v>82.3</v>
      </c>
      <c r="CL1188" s="34">
        <v>52</v>
      </c>
      <c r="CM1188" s="34">
        <v>14.63</v>
      </c>
      <c r="CN1188" s="34">
        <v>0.85</v>
      </c>
      <c r="CO1188" s="34" t="s">
        <v>1049</v>
      </c>
      <c r="CP1188" s="34">
        <v>2.1</v>
      </c>
      <c r="CT1188" s="34" t="s">
        <v>1049</v>
      </c>
      <c r="CU1188" s="34">
        <v>6.32</v>
      </c>
      <c r="CV1188" s="34">
        <v>0.9</v>
      </c>
      <c r="CW1188" s="34">
        <f t="shared" si="88"/>
        <v>201.39999999999998</v>
      </c>
    </row>
    <row r="1189" spans="1:111" x14ac:dyDescent="0.3">
      <c r="A1189" s="22" t="s">
        <v>3741</v>
      </c>
      <c r="B1189" s="22" t="s">
        <v>1621</v>
      </c>
      <c r="C1189" s="22" t="s">
        <v>2888</v>
      </c>
      <c r="D1189" s="22" t="s">
        <v>2760</v>
      </c>
      <c r="G1189" s="22" t="s">
        <v>1542</v>
      </c>
      <c r="H1189" s="22">
        <v>33.657186000000003</v>
      </c>
      <c r="I1189" s="22">
        <v>-105.50922799999999</v>
      </c>
      <c r="J1189" s="22" t="s">
        <v>873</v>
      </c>
      <c r="K1189" s="22" t="s">
        <v>879</v>
      </c>
      <c r="M1189" s="22" t="s">
        <v>1048</v>
      </c>
      <c r="N1189" s="70" t="s">
        <v>3393</v>
      </c>
      <c r="O1189" s="70" t="s">
        <v>3394</v>
      </c>
      <c r="Q1189" s="22" t="s">
        <v>1149</v>
      </c>
      <c r="S1189" s="22" t="s">
        <v>1209</v>
      </c>
      <c r="W1189" s="34">
        <v>76.400000000000006</v>
      </c>
      <c r="X1189" s="34">
        <v>0.2</v>
      </c>
      <c r="Y1189" s="34">
        <v>14.2</v>
      </c>
      <c r="Z1189" s="34">
        <v>0.6</v>
      </c>
      <c r="AA1189" s="34">
        <v>0.1</v>
      </c>
      <c r="AB1189" s="34">
        <v>0.1</v>
      </c>
      <c r="AC1189" s="34">
        <v>0.1</v>
      </c>
      <c r="AD1189" s="34">
        <v>5.5</v>
      </c>
      <c r="AE1189" s="34">
        <v>4.2</v>
      </c>
      <c r="AF1189" s="34" t="s">
        <v>1049</v>
      </c>
      <c r="AG1189" s="34">
        <v>7.0000000000000007E-2</v>
      </c>
      <c r="AH1189" s="34" t="s">
        <v>1049</v>
      </c>
      <c r="AO1189" s="34">
        <f t="shared" si="85"/>
        <v>101.46999999999998</v>
      </c>
      <c r="AY1189" s="34">
        <v>60</v>
      </c>
      <c r="BD1189" s="34">
        <v>52</v>
      </c>
      <c r="BE1189" s="34" t="s">
        <v>1049</v>
      </c>
      <c r="BF1189" s="34">
        <v>0.3</v>
      </c>
      <c r="BG1189" s="34" t="s">
        <v>1049</v>
      </c>
      <c r="BH1189" s="34" t="s">
        <v>1049</v>
      </c>
      <c r="BJ1189" s="34">
        <v>12.08</v>
      </c>
      <c r="BN1189" s="34" t="s">
        <v>1049</v>
      </c>
      <c r="BO1189" s="34">
        <v>68</v>
      </c>
      <c r="BP1189" s="34" t="s">
        <v>1049</v>
      </c>
      <c r="BQ1189" s="34">
        <v>6</v>
      </c>
      <c r="BR1189" s="34">
        <v>108</v>
      </c>
      <c r="BT1189" s="34">
        <v>0.4</v>
      </c>
      <c r="BU1189" s="34">
        <v>2.9</v>
      </c>
      <c r="BX1189" s="34">
        <v>35</v>
      </c>
      <c r="BY1189" s="34">
        <v>5.23</v>
      </c>
      <c r="CA1189" s="34">
        <v>14.7</v>
      </c>
      <c r="CC1189" s="34">
        <v>3.3</v>
      </c>
      <c r="CD1189" s="34" t="s">
        <v>1049</v>
      </c>
      <c r="CF1189" s="34">
        <v>91</v>
      </c>
      <c r="CG1189" s="34">
        <v>239</v>
      </c>
      <c r="CH1189" s="34">
        <v>15</v>
      </c>
      <c r="CI1189" s="34">
        <v>42.2</v>
      </c>
      <c r="CJ1189" s="34">
        <v>127.2</v>
      </c>
      <c r="CL1189" s="34">
        <v>50</v>
      </c>
      <c r="CM1189" s="34">
        <v>14.19</v>
      </c>
      <c r="CN1189" s="34">
        <v>0.93</v>
      </c>
      <c r="CO1189" s="34" t="s">
        <v>1049</v>
      </c>
      <c r="CP1189" s="34">
        <v>2.5299999999999998</v>
      </c>
      <c r="CT1189" s="34" t="s">
        <v>1049</v>
      </c>
      <c r="CU1189" s="34">
        <v>8.7899999999999991</v>
      </c>
      <c r="CV1189" s="34">
        <v>1.26</v>
      </c>
      <c r="CW1189" s="34">
        <f t="shared" si="88"/>
        <v>247.1</v>
      </c>
    </row>
    <row r="1190" spans="1:111" x14ac:dyDescent="0.3">
      <c r="A1190" s="22" t="s">
        <v>3742</v>
      </c>
      <c r="B1190" s="22" t="s">
        <v>1621</v>
      </c>
      <c r="C1190" s="22" t="s">
        <v>2888</v>
      </c>
      <c r="D1190" s="22" t="s">
        <v>2760</v>
      </c>
      <c r="G1190" s="22" t="s">
        <v>1542</v>
      </c>
      <c r="H1190" s="22">
        <v>33.657186000000003</v>
      </c>
      <c r="I1190" s="22">
        <v>-105.50922799999999</v>
      </c>
      <c r="J1190" s="22" t="s">
        <v>873</v>
      </c>
      <c r="K1190" s="22" t="s">
        <v>879</v>
      </c>
      <c r="M1190" s="22" t="s">
        <v>1048</v>
      </c>
      <c r="N1190" s="70" t="s">
        <v>3393</v>
      </c>
      <c r="O1190" s="70" t="s">
        <v>3394</v>
      </c>
      <c r="Q1190" s="22" t="s">
        <v>1149</v>
      </c>
      <c r="S1190" s="22" t="s">
        <v>1209</v>
      </c>
      <c r="W1190" s="34">
        <v>75.8</v>
      </c>
      <c r="X1190" s="34">
        <v>0.2</v>
      </c>
      <c r="Y1190" s="34">
        <v>13.2</v>
      </c>
      <c r="Z1190" s="34">
        <v>0.7</v>
      </c>
      <c r="AA1190" s="34">
        <v>0.1</v>
      </c>
      <c r="AB1190" s="34" t="s">
        <v>1049</v>
      </c>
      <c r="AC1190" s="34">
        <v>0.1</v>
      </c>
      <c r="AD1190" s="34">
        <v>5.5</v>
      </c>
      <c r="AE1190" s="34">
        <v>3.8</v>
      </c>
      <c r="AF1190" s="34" t="s">
        <v>1049</v>
      </c>
      <c r="AG1190" s="34">
        <v>0.03</v>
      </c>
      <c r="AH1190" s="34" t="s">
        <v>1049</v>
      </c>
      <c r="AO1190" s="34">
        <f t="shared" si="85"/>
        <v>99.429999999999993</v>
      </c>
      <c r="AY1190" s="34">
        <v>58</v>
      </c>
      <c r="BD1190" s="34">
        <v>66</v>
      </c>
      <c r="BE1190" s="34" t="s">
        <v>1049</v>
      </c>
      <c r="BF1190" s="34">
        <v>0.2</v>
      </c>
      <c r="BG1190" s="34" t="s">
        <v>1049</v>
      </c>
      <c r="BH1190" s="34" t="s">
        <v>1049</v>
      </c>
      <c r="BJ1190" s="34">
        <v>11.1</v>
      </c>
      <c r="BN1190" s="34" t="s">
        <v>1049</v>
      </c>
      <c r="BO1190" s="34">
        <v>67</v>
      </c>
      <c r="BP1190" s="34" t="s">
        <v>1049</v>
      </c>
      <c r="BQ1190" s="34">
        <v>13</v>
      </c>
      <c r="BR1190" s="34">
        <v>107</v>
      </c>
      <c r="BT1190" s="34">
        <v>0.4</v>
      </c>
      <c r="BU1190" s="34">
        <v>3.1</v>
      </c>
      <c r="BX1190" s="34">
        <v>42</v>
      </c>
      <c r="BY1190" s="34">
        <v>5.23</v>
      </c>
      <c r="CA1190" s="34">
        <v>6</v>
      </c>
      <c r="CC1190" s="34">
        <v>2.6</v>
      </c>
      <c r="CD1190" s="34" t="s">
        <v>1049</v>
      </c>
      <c r="CF1190" s="34">
        <v>69</v>
      </c>
      <c r="CG1190" s="34">
        <v>241</v>
      </c>
      <c r="CH1190" s="34">
        <v>11</v>
      </c>
      <c r="CI1190" s="34">
        <v>18.899999999999999</v>
      </c>
      <c r="CJ1190" s="34">
        <v>57.9</v>
      </c>
      <c r="CL1190" s="34">
        <v>19</v>
      </c>
      <c r="CM1190" s="34">
        <v>5.97</v>
      </c>
      <c r="CN1190" s="34">
        <v>0.42</v>
      </c>
      <c r="CO1190" s="34" t="s">
        <v>1049</v>
      </c>
      <c r="CP1190" s="34">
        <v>1.54</v>
      </c>
      <c r="CT1190" s="34" t="s">
        <v>1049</v>
      </c>
      <c r="CU1190" s="34">
        <v>7.21</v>
      </c>
      <c r="CV1190" s="34">
        <v>0.98</v>
      </c>
      <c r="CW1190" s="34">
        <f t="shared" si="88"/>
        <v>111.92</v>
      </c>
    </row>
    <row r="1191" spans="1:111" x14ac:dyDescent="0.3">
      <c r="A1191" s="22" t="s">
        <v>3743</v>
      </c>
      <c r="B1191" s="22" t="s">
        <v>1621</v>
      </c>
      <c r="C1191" s="22" t="s">
        <v>2888</v>
      </c>
      <c r="D1191" s="22" t="s">
        <v>2760</v>
      </c>
      <c r="G1191" s="22" t="s">
        <v>1542</v>
      </c>
      <c r="H1191" s="22">
        <v>33.657186000000003</v>
      </c>
      <c r="I1191" s="22">
        <v>-105.50922799999999</v>
      </c>
      <c r="J1191" s="22" t="s">
        <v>873</v>
      </c>
      <c r="K1191" s="22" t="s">
        <v>879</v>
      </c>
      <c r="M1191" s="22" t="s">
        <v>1048</v>
      </c>
      <c r="N1191" s="70" t="s">
        <v>3393</v>
      </c>
      <c r="O1191" s="70" t="s">
        <v>3394</v>
      </c>
      <c r="Q1191" s="22" t="s">
        <v>1149</v>
      </c>
      <c r="S1191" s="22" t="s">
        <v>1209</v>
      </c>
      <c r="W1191" s="34">
        <v>75.599999999999994</v>
      </c>
      <c r="X1191" s="34">
        <v>0.2</v>
      </c>
      <c r="Y1191" s="34">
        <v>12.9</v>
      </c>
      <c r="Z1191" s="34">
        <v>0.9</v>
      </c>
      <c r="AA1191" s="34">
        <v>0.1</v>
      </c>
      <c r="AB1191" s="34" t="s">
        <v>1049</v>
      </c>
      <c r="AC1191" s="34">
        <v>0.1</v>
      </c>
      <c r="AD1191" s="34">
        <v>5.7</v>
      </c>
      <c r="AE1191" s="34">
        <v>3.1</v>
      </c>
      <c r="AF1191" s="34" t="s">
        <v>1049</v>
      </c>
      <c r="AG1191" s="34">
        <v>0.04</v>
      </c>
      <c r="AH1191" s="34" t="s">
        <v>1049</v>
      </c>
      <c r="AO1191" s="34">
        <f t="shared" si="85"/>
        <v>98.64</v>
      </c>
      <c r="AY1191" s="34" t="s">
        <v>1049</v>
      </c>
      <c r="BD1191" s="34" t="s">
        <v>1049</v>
      </c>
      <c r="BE1191" s="34" t="s">
        <v>1049</v>
      </c>
      <c r="BF1191" s="34" t="s">
        <v>1049</v>
      </c>
      <c r="BG1191" s="34" t="s">
        <v>1049</v>
      </c>
      <c r="BH1191" s="34" t="s">
        <v>1049</v>
      </c>
      <c r="BJ1191" s="34" t="s">
        <v>1049</v>
      </c>
      <c r="BN1191" s="34" t="s">
        <v>1049</v>
      </c>
      <c r="BO1191" s="34">
        <v>70</v>
      </c>
      <c r="BP1191" s="34" t="s">
        <v>1049</v>
      </c>
      <c r="BQ1191" s="34">
        <v>11</v>
      </c>
      <c r="BR1191" s="34">
        <v>83</v>
      </c>
      <c r="BT1191" s="34" t="s">
        <v>1049</v>
      </c>
      <c r="BU1191" s="34" t="s">
        <v>1049</v>
      </c>
      <c r="BX1191" s="34">
        <v>39</v>
      </c>
      <c r="BY1191" s="34" t="s">
        <v>1049</v>
      </c>
      <c r="CA1191" s="34" t="s">
        <v>1049</v>
      </c>
      <c r="CC1191" s="34" t="s">
        <v>1049</v>
      </c>
      <c r="CD1191" s="34" t="s">
        <v>1049</v>
      </c>
      <c r="CF1191" s="34">
        <v>86</v>
      </c>
      <c r="CG1191" s="34">
        <v>228</v>
      </c>
      <c r="CH1191" s="34" t="s">
        <v>1049</v>
      </c>
      <c r="CI1191" s="34" t="s">
        <v>1049</v>
      </c>
      <c r="CJ1191" s="34" t="s">
        <v>1049</v>
      </c>
      <c r="CL1191" s="34" t="s">
        <v>1049</v>
      </c>
      <c r="CM1191" s="34" t="s">
        <v>1049</v>
      </c>
      <c r="CN1191" s="34" t="s">
        <v>1049</v>
      </c>
      <c r="CO1191" s="34" t="s">
        <v>1049</v>
      </c>
      <c r="CP1191" s="34" t="s">
        <v>1049</v>
      </c>
      <c r="CT1191" s="34" t="s">
        <v>1049</v>
      </c>
      <c r="CU1191" s="34" t="s">
        <v>1049</v>
      </c>
      <c r="CV1191" s="34" t="s">
        <v>1049</v>
      </c>
    </row>
    <row r="1192" spans="1:111" x14ac:dyDescent="0.3">
      <c r="A1192" s="22" t="s">
        <v>3744</v>
      </c>
      <c r="B1192" s="22" t="s">
        <v>1621</v>
      </c>
      <c r="C1192" s="22" t="s">
        <v>2888</v>
      </c>
      <c r="D1192" s="22" t="s">
        <v>2760</v>
      </c>
      <c r="G1192" s="22" t="s">
        <v>1542</v>
      </c>
      <c r="H1192" s="22">
        <v>33.657186000000003</v>
      </c>
      <c r="I1192" s="22">
        <v>-105.50922799999999</v>
      </c>
      <c r="J1192" s="22" t="s">
        <v>873</v>
      </c>
      <c r="K1192" s="22" t="s">
        <v>879</v>
      </c>
      <c r="M1192" s="22" t="s">
        <v>1048</v>
      </c>
      <c r="N1192" s="70" t="s">
        <v>3393</v>
      </c>
      <c r="O1192" s="70" t="s">
        <v>3394</v>
      </c>
      <c r="Q1192" s="22" t="s">
        <v>1149</v>
      </c>
      <c r="S1192" s="22" t="s">
        <v>1209</v>
      </c>
      <c r="W1192" s="34">
        <v>75.5</v>
      </c>
      <c r="X1192" s="34">
        <v>0.2</v>
      </c>
      <c r="Y1192" s="34">
        <v>13.6</v>
      </c>
      <c r="Z1192" s="34">
        <v>0.8</v>
      </c>
      <c r="AA1192" s="34">
        <v>0.1</v>
      </c>
      <c r="AB1192" s="34" t="s">
        <v>1049</v>
      </c>
      <c r="AC1192" s="34">
        <v>0.1</v>
      </c>
      <c r="AD1192" s="34">
        <v>5.0999999999999996</v>
      </c>
      <c r="AE1192" s="34">
        <v>4.7</v>
      </c>
      <c r="AF1192" s="34" t="s">
        <v>1049</v>
      </c>
      <c r="AG1192" s="34">
        <v>0.05</v>
      </c>
      <c r="AH1192" s="34" t="s">
        <v>1049</v>
      </c>
      <c r="AO1192" s="34">
        <f t="shared" si="85"/>
        <v>100.14999999999998</v>
      </c>
      <c r="AY1192" s="34">
        <v>71</v>
      </c>
      <c r="BD1192" s="34">
        <v>60</v>
      </c>
      <c r="BE1192" s="34" t="s">
        <v>1049</v>
      </c>
      <c r="BF1192" s="34">
        <v>0.27</v>
      </c>
      <c r="BG1192" s="34" t="s">
        <v>1049</v>
      </c>
      <c r="BH1192" s="34" t="s">
        <v>1049</v>
      </c>
      <c r="BJ1192" s="34">
        <v>13.8</v>
      </c>
      <c r="BN1192" s="34" t="s">
        <v>1049</v>
      </c>
      <c r="BO1192" s="34">
        <v>68</v>
      </c>
      <c r="BP1192" s="34" t="s">
        <v>1049</v>
      </c>
      <c r="BQ1192" s="34">
        <v>5</v>
      </c>
      <c r="BR1192" s="34">
        <v>128</v>
      </c>
      <c r="BT1192" s="34">
        <v>0.3</v>
      </c>
      <c r="BU1192" s="34">
        <v>3.3</v>
      </c>
      <c r="BX1192" s="34">
        <v>38</v>
      </c>
      <c r="BY1192" s="34">
        <v>5.45</v>
      </c>
      <c r="CA1192" s="34">
        <v>7.6</v>
      </c>
      <c r="CC1192" s="34">
        <v>3.4</v>
      </c>
      <c r="CD1192" s="34" t="s">
        <v>1049</v>
      </c>
      <c r="CF1192" s="34">
        <v>70</v>
      </c>
      <c r="CG1192" s="34">
        <v>262</v>
      </c>
      <c r="CH1192" s="34">
        <v>16</v>
      </c>
      <c r="CI1192" s="34">
        <v>37.4</v>
      </c>
      <c r="CJ1192" s="34">
        <v>74.3</v>
      </c>
      <c r="CL1192" s="34">
        <v>40</v>
      </c>
      <c r="CM1192" s="34">
        <v>11.42</v>
      </c>
      <c r="CN1192" s="34">
        <v>0.7</v>
      </c>
      <c r="CO1192" s="34" t="s">
        <v>1049</v>
      </c>
      <c r="CP1192" s="34">
        <v>2.0299999999999998</v>
      </c>
      <c r="CT1192" s="34" t="s">
        <v>1049</v>
      </c>
      <c r="CU1192" s="34">
        <v>7.69</v>
      </c>
      <c r="CV1192" s="34">
        <v>1.0900000000000001</v>
      </c>
      <c r="CW1192" s="34">
        <f>SUM(CI1192:CV1192)</f>
        <v>174.62999999999997</v>
      </c>
    </row>
    <row r="1193" spans="1:111" x14ac:dyDescent="0.3">
      <c r="A1193" s="22" t="s">
        <v>3745</v>
      </c>
      <c r="B1193" s="22" t="s">
        <v>1621</v>
      </c>
      <c r="C1193" s="22" t="s">
        <v>2888</v>
      </c>
      <c r="D1193" s="22" t="s">
        <v>2760</v>
      </c>
      <c r="G1193" s="22" t="s">
        <v>1542</v>
      </c>
      <c r="H1193" s="22">
        <v>33.657186000000003</v>
      </c>
      <c r="I1193" s="22">
        <v>-105.50922799999999</v>
      </c>
      <c r="J1193" s="22" t="s">
        <v>873</v>
      </c>
      <c r="K1193" s="22" t="s">
        <v>879</v>
      </c>
      <c r="M1193" s="22" t="s">
        <v>1048</v>
      </c>
      <c r="N1193" s="70" t="s">
        <v>3393</v>
      </c>
      <c r="O1193" s="70" t="s">
        <v>3394</v>
      </c>
      <c r="Q1193" s="22" t="s">
        <v>1149</v>
      </c>
      <c r="S1193" s="22" t="s">
        <v>1209</v>
      </c>
      <c r="W1193" s="34">
        <v>76.400000000000006</v>
      </c>
      <c r="X1193" s="34">
        <v>0.2</v>
      </c>
      <c r="Y1193" s="34">
        <v>13.2</v>
      </c>
      <c r="Z1193" s="34">
        <v>0.9</v>
      </c>
      <c r="AA1193" s="34">
        <v>0.1</v>
      </c>
      <c r="AB1193" s="34" t="s">
        <v>1049</v>
      </c>
      <c r="AC1193" s="34">
        <v>0.1</v>
      </c>
      <c r="AD1193" s="34">
        <v>5.0999999999999996</v>
      </c>
      <c r="AE1193" s="34">
        <v>4.5</v>
      </c>
      <c r="AF1193" s="34" t="s">
        <v>1049</v>
      </c>
      <c r="AG1193" s="34">
        <v>0.05</v>
      </c>
      <c r="AH1193" s="34" t="s">
        <v>1049</v>
      </c>
      <c r="AO1193" s="34">
        <f t="shared" si="85"/>
        <v>100.55</v>
      </c>
      <c r="AY1193" s="34">
        <v>61</v>
      </c>
      <c r="BD1193" s="34">
        <v>85</v>
      </c>
      <c r="BE1193" s="34" t="s">
        <v>1049</v>
      </c>
      <c r="BF1193" s="34">
        <v>0.23</v>
      </c>
      <c r="BG1193" s="34" t="s">
        <v>1049</v>
      </c>
      <c r="BH1193" s="34" t="s">
        <v>1049</v>
      </c>
      <c r="BJ1193" s="34">
        <v>12.58</v>
      </c>
      <c r="BN1193" s="34" t="s">
        <v>1049</v>
      </c>
      <c r="BO1193" s="34">
        <v>69</v>
      </c>
      <c r="BP1193" s="34" t="s">
        <v>1049</v>
      </c>
      <c r="BQ1193" s="34">
        <v>5</v>
      </c>
      <c r="BR1193" s="34">
        <v>129</v>
      </c>
      <c r="BT1193" s="34">
        <v>0.3</v>
      </c>
      <c r="BU1193" s="34">
        <v>3.3</v>
      </c>
      <c r="BX1193" s="34">
        <v>41</v>
      </c>
      <c r="BY1193" s="34">
        <v>5.93</v>
      </c>
      <c r="CA1193" s="34">
        <v>7.5</v>
      </c>
      <c r="CC1193" s="34">
        <v>3</v>
      </c>
      <c r="CD1193" s="34" t="s">
        <v>1049</v>
      </c>
      <c r="CF1193" s="34">
        <v>83</v>
      </c>
      <c r="CG1193" s="34">
        <v>265</v>
      </c>
      <c r="CH1193" s="34">
        <v>14</v>
      </c>
      <c r="CI1193" s="34">
        <v>79.8</v>
      </c>
      <c r="CJ1193" s="34">
        <v>179</v>
      </c>
      <c r="CL1193" s="34">
        <v>73</v>
      </c>
      <c r="CM1193" s="34">
        <v>17.62</v>
      </c>
      <c r="CN1193" s="34">
        <v>1.07</v>
      </c>
      <c r="CO1193" s="34" t="s">
        <v>1049</v>
      </c>
      <c r="CP1193" s="34">
        <v>2.4500000000000002</v>
      </c>
      <c r="CT1193" s="34" t="s">
        <v>1049</v>
      </c>
      <c r="CU1193" s="34">
        <v>7.77</v>
      </c>
      <c r="CV1193" s="34">
        <v>1.0900000000000001</v>
      </c>
      <c r="CW1193" s="34">
        <f>SUM(CI1193:CV1193)</f>
        <v>361.79999999999995</v>
      </c>
    </row>
    <row r="1194" spans="1:111" x14ac:dyDescent="0.3">
      <c r="A1194" s="22" t="s">
        <v>3746</v>
      </c>
      <c r="B1194" s="22" t="s">
        <v>1621</v>
      </c>
      <c r="C1194" s="22" t="s">
        <v>2888</v>
      </c>
      <c r="D1194" s="22" t="s">
        <v>2760</v>
      </c>
      <c r="G1194" s="22" t="s">
        <v>1542</v>
      </c>
      <c r="H1194" s="22">
        <v>33.657186000000003</v>
      </c>
      <c r="I1194" s="22">
        <v>-105.50922799999999</v>
      </c>
      <c r="J1194" s="22" t="s">
        <v>873</v>
      </c>
      <c r="K1194" s="22" t="s">
        <v>879</v>
      </c>
      <c r="M1194" s="22" t="s">
        <v>1048</v>
      </c>
      <c r="N1194" s="70" t="s">
        <v>3393</v>
      </c>
      <c r="O1194" s="70" t="s">
        <v>3394</v>
      </c>
      <c r="Q1194" s="22" t="s">
        <v>1149</v>
      </c>
      <c r="S1194" s="22" t="s">
        <v>1209</v>
      </c>
      <c r="W1194" s="34">
        <v>74.8</v>
      </c>
      <c r="X1194" s="34">
        <v>0.2</v>
      </c>
      <c r="Y1194" s="34">
        <v>14.3</v>
      </c>
      <c r="Z1194" s="34">
        <v>0.7</v>
      </c>
      <c r="AA1194" s="34">
        <v>0.1</v>
      </c>
      <c r="AB1194" s="34">
        <v>0.1</v>
      </c>
      <c r="AC1194" s="34">
        <v>0.1</v>
      </c>
      <c r="AD1194" s="34">
        <v>4.8</v>
      </c>
      <c r="AE1194" s="34">
        <v>4.7</v>
      </c>
      <c r="AF1194" s="34" t="s">
        <v>1049</v>
      </c>
      <c r="AG1194" s="34">
        <v>0.05</v>
      </c>
      <c r="AH1194" s="34" t="s">
        <v>1049</v>
      </c>
      <c r="AO1194" s="34">
        <f t="shared" si="85"/>
        <v>99.84999999999998</v>
      </c>
      <c r="AY1194" s="34">
        <v>56</v>
      </c>
      <c r="BD1194" s="34">
        <v>27.5</v>
      </c>
      <c r="BE1194" s="34" t="s">
        <v>1049</v>
      </c>
      <c r="BF1194" s="34">
        <v>0.25</v>
      </c>
      <c r="BG1194" s="34" t="s">
        <v>1049</v>
      </c>
      <c r="BH1194" s="34" t="s">
        <v>1049</v>
      </c>
      <c r="BJ1194" s="34">
        <v>12.07</v>
      </c>
      <c r="BN1194" s="34" t="s">
        <v>1049</v>
      </c>
      <c r="BO1194" s="34">
        <v>68</v>
      </c>
      <c r="BP1194" s="34" t="s">
        <v>1049</v>
      </c>
      <c r="BQ1194" s="34">
        <v>5</v>
      </c>
      <c r="BR1194" s="34">
        <v>134</v>
      </c>
      <c r="BT1194" s="34">
        <v>0.3</v>
      </c>
      <c r="BU1194" s="34">
        <v>2.8</v>
      </c>
      <c r="BX1194" s="34">
        <v>43</v>
      </c>
      <c r="BY1194" s="34">
        <v>5.03</v>
      </c>
      <c r="CA1194" s="34">
        <v>28.72</v>
      </c>
      <c r="CC1194" s="34">
        <v>3.7</v>
      </c>
      <c r="CD1194" s="34" t="s">
        <v>1049</v>
      </c>
      <c r="CF1194" s="34">
        <v>97</v>
      </c>
      <c r="CG1194" s="34">
        <v>240</v>
      </c>
      <c r="CH1194" s="34">
        <v>21.6</v>
      </c>
      <c r="CI1194" s="34">
        <v>58.1</v>
      </c>
      <c r="CJ1194" s="34">
        <v>145</v>
      </c>
      <c r="CL1194" s="34">
        <v>78.5</v>
      </c>
      <c r="CM1194" s="34">
        <v>18.82</v>
      </c>
      <c r="CN1194" s="34">
        <v>1.1100000000000001</v>
      </c>
      <c r="CO1194" s="34" t="s">
        <v>1049</v>
      </c>
      <c r="CP1194" s="34">
        <v>2.96</v>
      </c>
      <c r="CT1194" s="34" t="s">
        <v>1049</v>
      </c>
      <c r="CU1194" s="34">
        <v>8.5500000000000007</v>
      </c>
      <c r="CV1194" s="34">
        <v>1.1499999999999999</v>
      </c>
      <c r="CW1194" s="34">
        <f>SUM(CI1194:CV1194)</f>
        <v>314.19</v>
      </c>
    </row>
    <row r="1195" spans="1:111" x14ac:dyDescent="0.3">
      <c r="A1195" s="22">
        <v>136</v>
      </c>
      <c r="B1195" s="22" t="s">
        <v>1621</v>
      </c>
      <c r="C1195" s="22" t="s">
        <v>2888</v>
      </c>
      <c r="D1195" s="22" t="s">
        <v>1648</v>
      </c>
      <c r="H1195" s="22">
        <v>33.622382500000001</v>
      </c>
      <c r="I1195" s="22">
        <v>-105.55649270000001</v>
      </c>
      <c r="J1195" s="22" t="s">
        <v>873</v>
      </c>
      <c r="K1195" s="22" t="s">
        <v>879</v>
      </c>
      <c r="M1195" s="22" t="s">
        <v>1650</v>
      </c>
      <c r="N1195" s="70" t="s">
        <v>3393</v>
      </c>
      <c r="O1195" s="70" t="s">
        <v>3394</v>
      </c>
      <c r="Q1195" s="22" t="s">
        <v>1649</v>
      </c>
      <c r="S1195" s="22" t="s">
        <v>1220</v>
      </c>
      <c r="AU1195" s="34">
        <v>8.0000000000000002E-3</v>
      </c>
      <c r="CI1195" s="34">
        <v>12</v>
      </c>
      <c r="CM1195" s="34">
        <v>1.9</v>
      </c>
      <c r="CU1195" s="34">
        <v>3</v>
      </c>
      <c r="CV1195" s="34">
        <v>0.9</v>
      </c>
    </row>
    <row r="1196" spans="1:111" x14ac:dyDescent="0.3">
      <c r="A1196" s="22" t="s">
        <v>1656</v>
      </c>
      <c r="B1196" s="22" t="s">
        <v>1621</v>
      </c>
      <c r="C1196" s="22" t="s">
        <v>2888</v>
      </c>
      <c r="D1196" s="22" t="s">
        <v>1657</v>
      </c>
      <c r="G1196" s="22" t="s">
        <v>1658</v>
      </c>
      <c r="H1196" s="22">
        <v>33.622810999999999</v>
      </c>
      <c r="I1196" s="22">
        <v>-105.46941200000001</v>
      </c>
      <c r="J1196" s="22" t="s">
        <v>873</v>
      </c>
      <c r="K1196" s="22" t="s">
        <v>879</v>
      </c>
      <c r="M1196" s="22" t="s">
        <v>167</v>
      </c>
      <c r="N1196" s="70" t="s">
        <v>3393</v>
      </c>
      <c r="O1196" s="70" t="s">
        <v>3394</v>
      </c>
      <c r="AU1196" s="34">
        <v>0.13300000000000001</v>
      </c>
      <c r="AV1196" s="34">
        <v>0.8</v>
      </c>
      <c r="AW1196" s="34" t="s">
        <v>83</v>
      </c>
      <c r="AY1196" s="34">
        <v>80</v>
      </c>
      <c r="BA1196" s="34" t="s">
        <v>123</v>
      </c>
      <c r="BC1196" s="34" t="s">
        <v>1659</v>
      </c>
      <c r="BD1196" s="34">
        <v>2</v>
      </c>
      <c r="BE1196" s="34">
        <v>48</v>
      </c>
      <c r="BG1196" s="34">
        <v>4</v>
      </c>
      <c r="BK1196" s="34" t="s">
        <v>369</v>
      </c>
      <c r="BN1196" s="34">
        <v>5</v>
      </c>
      <c r="BP1196" s="34">
        <v>3</v>
      </c>
      <c r="BQ1196" s="34">
        <v>20</v>
      </c>
      <c r="BT1196" s="34" t="s">
        <v>83</v>
      </c>
      <c r="BU1196" s="34">
        <v>2</v>
      </c>
      <c r="BX1196" s="34">
        <v>40</v>
      </c>
      <c r="BZ1196" s="34" t="s">
        <v>121</v>
      </c>
      <c r="CB1196" s="34" t="s">
        <v>123</v>
      </c>
      <c r="CD1196" s="34">
        <v>3</v>
      </c>
      <c r="CE1196" s="34" t="s">
        <v>83</v>
      </c>
      <c r="CG1196" s="34">
        <v>21</v>
      </c>
      <c r="CH1196" s="34">
        <v>6</v>
      </c>
      <c r="CI1196" s="34">
        <v>13</v>
      </c>
      <c r="CX1196" s="34">
        <v>3.6700000000000003E-2</v>
      </c>
      <c r="CY1196" s="34">
        <v>0.53</v>
      </c>
      <c r="CZ1196" s="34">
        <v>6.92</v>
      </c>
      <c r="DA1196" s="34">
        <v>7.0000000000000007E-2</v>
      </c>
      <c r="DB1196" s="34">
        <v>2.93</v>
      </c>
      <c r="DC1196" s="34">
        <v>4.59</v>
      </c>
      <c r="DD1196" s="34">
        <v>0.02</v>
      </c>
      <c r="DE1196" s="34">
        <v>0.01</v>
      </c>
      <c r="DG1196" s="34">
        <v>0.06</v>
      </c>
    </row>
    <row r="1197" spans="1:111" x14ac:dyDescent="0.3">
      <c r="A1197" s="22" t="s">
        <v>3786</v>
      </c>
      <c r="B1197" s="22" t="s">
        <v>1502</v>
      </c>
      <c r="C1197" s="22" t="s">
        <v>2350</v>
      </c>
      <c r="D1197" s="22" t="s">
        <v>2761</v>
      </c>
      <c r="G1197" s="22" t="s">
        <v>1501</v>
      </c>
      <c r="H1197" s="22">
        <v>32.139444444444401</v>
      </c>
      <c r="I1197" s="22">
        <v>-106.138888888888</v>
      </c>
      <c r="J1197" s="22" t="s">
        <v>873</v>
      </c>
      <c r="K1197" s="22" t="s">
        <v>1253</v>
      </c>
      <c r="M1197" s="22" t="s">
        <v>1170</v>
      </c>
      <c r="N1197" s="70" t="s">
        <v>3393</v>
      </c>
      <c r="O1197" s="70" t="s">
        <v>3394</v>
      </c>
      <c r="Q1197" s="22" t="s">
        <v>1163</v>
      </c>
      <c r="W1197" s="34">
        <v>64</v>
      </c>
      <c r="X1197" s="34">
        <v>0.47</v>
      </c>
      <c r="Y1197" s="34">
        <v>15.7</v>
      </c>
      <c r="Z1197" s="34">
        <v>3.81</v>
      </c>
      <c r="AA1197" s="34">
        <v>0.1</v>
      </c>
      <c r="AB1197" s="34">
        <v>1.24</v>
      </c>
      <c r="AC1197" s="34">
        <v>3.9</v>
      </c>
      <c r="AD1197" s="34">
        <v>4.41</v>
      </c>
      <c r="AE1197" s="34">
        <v>3.63</v>
      </c>
      <c r="AF1197" s="34">
        <v>0.19</v>
      </c>
      <c r="AG1197" s="34">
        <v>2.65</v>
      </c>
      <c r="AO1197" s="34">
        <f t="shared" ref="AO1197:AO1213" si="89">SUM(W1197:AN1197)</f>
        <v>100.1</v>
      </c>
      <c r="AU1197" s="34">
        <v>3.0000000000000001E-3</v>
      </c>
      <c r="AV1197" s="34" t="s">
        <v>82</v>
      </c>
      <c r="AW1197" s="34" t="s">
        <v>121</v>
      </c>
      <c r="AY1197" s="34">
        <v>1700</v>
      </c>
      <c r="AZ1197" s="34">
        <v>3</v>
      </c>
      <c r="BC1197" s="34" t="s">
        <v>121</v>
      </c>
      <c r="BD1197" s="34">
        <v>14</v>
      </c>
      <c r="BE1197" s="34">
        <v>7</v>
      </c>
      <c r="BF1197" s="34">
        <v>1</v>
      </c>
      <c r="BG1197" s="34">
        <v>4</v>
      </c>
      <c r="BJ1197" s="34">
        <v>7</v>
      </c>
      <c r="BN1197" s="34" t="s">
        <v>121</v>
      </c>
      <c r="BO1197" s="34">
        <v>15</v>
      </c>
      <c r="BP1197" s="34" t="s">
        <v>121</v>
      </c>
      <c r="BQ1197" s="34">
        <v>10</v>
      </c>
      <c r="BR1197" s="34">
        <v>107</v>
      </c>
      <c r="BT1197" s="34" t="s">
        <v>124</v>
      </c>
      <c r="BU1197" s="34">
        <v>4.5999999999999996</v>
      </c>
      <c r="BX1197" s="34">
        <v>800</v>
      </c>
      <c r="BY1197" s="34">
        <v>1</v>
      </c>
      <c r="CA1197" s="34">
        <v>12</v>
      </c>
      <c r="CC1197" s="34">
        <v>2.8</v>
      </c>
      <c r="CD1197" s="34">
        <v>60</v>
      </c>
      <c r="CE1197" s="34">
        <v>100</v>
      </c>
      <c r="CF1197" s="34">
        <v>36</v>
      </c>
      <c r="CG1197" s="34">
        <v>220</v>
      </c>
      <c r="CH1197" s="34">
        <v>37</v>
      </c>
      <c r="CI1197" s="34">
        <v>42.6</v>
      </c>
      <c r="CJ1197" s="34">
        <v>80</v>
      </c>
      <c r="CL1197" s="34">
        <v>29</v>
      </c>
      <c r="CM1197" s="34">
        <v>5.0999999999999996</v>
      </c>
      <c r="CN1197" s="34">
        <v>1.4</v>
      </c>
      <c r="CU1197" s="34">
        <v>2.2999999999999998</v>
      </c>
      <c r="CV1197" s="34">
        <v>0.35</v>
      </c>
      <c r="CW1197" s="34">
        <f t="shared" ref="CW1197:CW1212" si="90">SUM(CI1197:CV1197)</f>
        <v>160.75</v>
      </c>
    </row>
    <row r="1198" spans="1:111" x14ac:dyDescent="0.3">
      <c r="A1198" s="22" t="s">
        <v>3787</v>
      </c>
      <c r="B1198" s="22" t="s">
        <v>1502</v>
      </c>
      <c r="C1198" s="22" t="s">
        <v>2350</v>
      </c>
      <c r="D1198" s="22" t="s">
        <v>2761</v>
      </c>
      <c r="G1198" s="22" t="s">
        <v>1501</v>
      </c>
      <c r="H1198" s="22">
        <v>32.073055555555499</v>
      </c>
      <c r="I1198" s="22">
        <v>-106.148333333333</v>
      </c>
      <c r="J1198" s="22" t="s">
        <v>873</v>
      </c>
      <c r="K1198" s="22" t="s">
        <v>1253</v>
      </c>
      <c r="M1198" s="22" t="s">
        <v>1041</v>
      </c>
      <c r="N1198" s="70" t="s">
        <v>3393</v>
      </c>
      <c r="O1198" s="70" t="s">
        <v>3394</v>
      </c>
      <c r="Q1198" s="22" t="s">
        <v>1163</v>
      </c>
      <c r="W1198" s="34">
        <v>68.8</v>
      </c>
      <c r="X1198" s="34">
        <v>0.21</v>
      </c>
      <c r="Y1198" s="34">
        <v>15.2</v>
      </c>
      <c r="Z1198" s="34">
        <v>1.34</v>
      </c>
      <c r="AA1198" s="34" t="s">
        <v>120</v>
      </c>
      <c r="AB1198" s="34">
        <v>0.16</v>
      </c>
      <c r="AC1198" s="34">
        <v>1.91</v>
      </c>
      <c r="AD1198" s="34">
        <v>3.96</v>
      </c>
      <c r="AE1198" s="34">
        <v>4.24</v>
      </c>
      <c r="AF1198" s="34">
        <v>0.09</v>
      </c>
      <c r="AG1198" s="34">
        <v>2.15</v>
      </c>
      <c r="AO1198" s="34">
        <f t="shared" si="89"/>
        <v>98.059999999999988</v>
      </c>
      <c r="AU1198" s="34">
        <v>0.02</v>
      </c>
      <c r="AV1198" s="34" t="s">
        <v>82</v>
      </c>
      <c r="AW1198" s="34">
        <v>4</v>
      </c>
      <c r="AY1198" s="34">
        <v>1500</v>
      </c>
      <c r="AZ1198" s="34">
        <v>3</v>
      </c>
      <c r="BC1198" s="34" t="s">
        <v>121</v>
      </c>
      <c r="BD1198" s="34">
        <v>47</v>
      </c>
      <c r="BE1198" s="34" t="s">
        <v>123</v>
      </c>
      <c r="BF1198" s="34">
        <v>1</v>
      </c>
      <c r="BG1198" s="34">
        <v>1.4</v>
      </c>
      <c r="BJ1198" s="34">
        <v>5</v>
      </c>
      <c r="BN1198" s="34" t="s">
        <v>121</v>
      </c>
      <c r="BO1198" s="34">
        <v>9</v>
      </c>
      <c r="BP1198" s="34" t="s">
        <v>121</v>
      </c>
      <c r="BQ1198" s="34">
        <v>14</v>
      </c>
      <c r="BR1198" s="34">
        <v>127</v>
      </c>
      <c r="BT1198" s="34">
        <v>0.4</v>
      </c>
      <c r="BU1198" s="34">
        <v>1.7</v>
      </c>
      <c r="BX1198" s="34">
        <v>455</v>
      </c>
      <c r="BY1198" s="34">
        <v>1</v>
      </c>
      <c r="CA1198" s="34">
        <v>9</v>
      </c>
      <c r="CC1198" s="34">
        <v>4.9000000000000004</v>
      </c>
      <c r="CD1198" s="34">
        <v>20</v>
      </c>
      <c r="CE1198" s="34">
        <v>290</v>
      </c>
      <c r="CF1198" s="34" t="s">
        <v>123</v>
      </c>
      <c r="CG1198" s="34">
        <v>110</v>
      </c>
      <c r="CH1198" s="34">
        <v>13</v>
      </c>
      <c r="CI1198" s="34">
        <v>26</v>
      </c>
      <c r="CJ1198" s="34">
        <v>43</v>
      </c>
      <c r="CL1198" s="34">
        <v>14</v>
      </c>
      <c r="CM1198" s="34">
        <v>2.2999999999999998</v>
      </c>
      <c r="CN1198" s="34">
        <v>1.1000000000000001</v>
      </c>
      <c r="CU1198" s="34">
        <v>1</v>
      </c>
      <c r="CV1198" s="34">
        <v>0.17</v>
      </c>
      <c r="CW1198" s="34">
        <f t="shared" si="90"/>
        <v>87.57</v>
      </c>
    </row>
    <row r="1199" spans="1:111" x14ac:dyDescent="0.3">
      <c r="A1199" s="22" t="s">
        <v>3788</v>
      </c>
      <c r="B1199" s="22" t="s">
        <v>1502</v>
      </c>
      <c r="C1199" s="22" t="s">
        <v>2350</v>
      </c>
      <c r="D1199" s="22" t="s">
        <v>2761</v>
      </c>
      <c r="G1199" s="22" t="s">
        <v>1501</v>
      </c>
      <c r="H1199" s="22">
        <v>32.073055555555499</v>
      </c>
      <c r="I1199" s="22">
        <v>-106.148333333333</v>
      </c>
      <c r="J1199" s="22" t="s">
        <v>873</v>
      </c>
      <c r="K1199" s="22" t="s">
        <v>1253</v>
      </c>
      <c r="M1199" s="22" t="s">
        <v>1041</v>
      </c>
      <c r="N1199" s="70" t="s">
        <v>3393</v>
      </c>
      <c r="O1199" s="70" t="s">
        <v>3394</v>
      </c>
      <c r="Q1199" s="22" t="s">
        <v>1163</v>
      </c>
      <c r="W1199" s="34">
        <v>68.3</v>
      </c>
      <c r="X1199" s="34">
        <v>0.23</v>
      </c>
      <c r="Y1199" s="34">
        <v>15.1</v>
      </c>
      <c r="Z1199" s="34">
        <v>2.0099999999999998</v>
      </c>
      <c r="AA1199" s="34" t="s">
        <v>120</v>
      </c>
      <c r="AB1199" s="34">
        <v>0.36</v>
      </c>
      <c r="AC1199" s="34">
        <v>1.34</v>
      </c>
      <c r="AD1199" s="34">
        <v>5.78</v>
      </c>
      <c r="AE1199" s="34">
        <v>3.49</v>
      </c>
      <c r="AF1199" s="34">
        <v>0.08</v>
      </c>
      <c r="AG1199" s="34">
        <v>1.95</v>
      </c>
      <c r="AO1199" s="34">
        <f t="shared" si="89"/>
        <v>98.64</v>
      </c>
      <c r="AU1199" s="34">
        <v>4.0000000000000001E-3</v>
      </c>
      <c r="AV1199" s="34" t="s">
        <v>82</v>
      </c>
      <c r="AW1199" s="34">
        <v>1</v>
      </c>
      <c r="AY1199" s="34">
        <v>1100</v>
      </c>
      <c r="AZ1199" s="34">
        <v>3</v>
      </c>
      <c r="BC1199" s="34" t="s">
        <v>121</v>
      </c>
      <c r="BD1199" s="34">
        <v>40</v>
      </c>
      <c r="BE1199" s="34">
        <v>4</v>
      </c>
      <c r="BF1199" s="34">
        <v>1</v>
      </c>
      <c r="BG1199" s="34">
        <v>0.6</v>
      </c>
      <c r="BJ1199" s="34">
        <v>5</v>
      </c>
      <c r="BN1199" s="34" t="s">
        <v>121</v>
      </c>
      <c r="BO1199" s="34">
        <v>10</v>
      </c>
      <c r="BP1199" s="34">
        <v>1</v>
      </c>
      <c r="BQ1199" s="34">
        <v>14</v>
      </c>
      <c r="BR1199" s="34">
        <v>102</v>
      </c>
      <c r="BT1199" s="34">
        <v>0.3</v>
      </c>
      <c r="BU1199" s="34">
        <v>1.8</v>
      </c>
      <c r="BX1199" s="34">
        <v>318</v>
      </c>
      <c r="BY1199" s="34">
        <v>1</v>
      </c>
      <c r="CA1199" s="34">
        <v>10</v>
      </c>
      <c r="CC1199" s="34">
        <v>3.9</v>
      </c>
      <c r="CD1199" s="34">
        <v>20</v>
      </c>
      <c r="CE1199" s="34">
        <v>250</v>
      </c>
      <c r="CF1199" s="34">
        <v>2</v>
      </c>
      <c r="CG1199" s="34">
        <v>100</v>
      </c>
      <c r="CH1199" s="34">
        <v>19</v>
      </c>
      <c r="CI1199" s="34">
        <v>28.7</v>
      </c>
      <c r="CJ1199" s="34">
        <v>47</v>
      </c>
      <c r="CL1199" s="34">
        <v>15</v>
      </c>
      <c r="CM1199" s="34">
        <v>2.4</v>
      </c>
      <c r="CN1199" s="34">
        <v>0.7</v>
      </c>
      <c r="CU1199" s="34">
        <v>1</v>
      </c>
      <c r="CV1199" s="34">
        <v>0.16</v>
      </c>
      <c r="CW1199" s="34">
        <f t="shared" si="90"/>
        <v>94.960000000000008</v>
      </c>
    </row>
    <row r="1200" spans="1:111" x14ac:dyDescent="0.3">
      <c r="A1200" s="22" t="s">
        <v>3789</v>
      </c>
      <c r="B1200" s="22" t="s">
        <v>1502</v>
      </c>
      <c r="C1200" s="22" t="s">
        <v>2350</v>
      </c>
      <c r="D1200" s="22" t="s">
        <v>2761</v>
      </c>
      <c r="G1200" s="22" t="s">
        <v>1501</v>
      </c>
      <c r="H1200" s="22">
        <v>32.078333333333298</v>
      </c>
      <c r="I1200" s="22">
        <v>-106.16527777777701</v>
      </c>
      <c r="J1200" s="22" t="s">
        <v>873</v>
      </c>
      <c r="K1200" s="22" t="s">
        <v>1253</v>
      </c>
      <c r="M1200" s="22" t="s">
        <v>1041</v>
      </c>
      <c r="N1200" s="70" t="s">
        <v>3393</v>
      </c>
      <c r="O1200" s="70" t="s">
        <v>3394</v>
      </c>
      <c r="Q1200" s="22" t="s">
        <v>1163</v>
      </c>
      <c r="W1200" s="34">
        <v>74.5</v>
      </c>
      <c r="X1200" s="34">
        <v>0.06</v>
      </c>
      <c r="Y1200" s="34">
        <v>13.9</v>
      </c>
      <c r="Z1200" s="34">
        <v>0.7</v>
      </c>
      <c r="AA1200" s="34" t="s">
        <v>120</v>
      </c>
      <c r="AB1200" s="34">
        <v>0.1</v>
      </c>
      <c r="AC1200" s="34">
        <v>0.15</v>
      </c>
      <c r="AD1200" s="34">
        <v>3.42</v>
      </c>
      <c r="AE1200" s="34">
        <v>4.6100000000000003</v>
      </c>
      <c r="AF1200" s="34" t="s">
        <v>120</v>
      </c>
      <c r="AG1200" s="34">
        <v>1.2</v>
      </c>
      <c r="AO1200" s="34">
        <f t="shared" si="89"/>
        <v>98.640000000000015</v>
      </c>
      <c r="AU1200" s="34">
        <v>6.0000000000000001E-3</v>
      </c>
      <c r="AV1200" s="34" t="s">
        <v>82</v>
      </c>
      <c r="AW1200" s="34">
        <v>6</v>
      </c>
      <c r="AY1200" s="34">
        <v>1300</v>
      </c>
      <c r="AZ1200" s="34">
        <v>2</v>
      </c>
      <c r="BC1200" s="34" t="s">
        <v>121</v>
      </c>
      <c r="BD1200" s="34">
        <v>22</v>
      </c>
      <c r="BE1200" s="34" t="s">
        <v>123</v>
      </c>
      <c r="BF1200" s="34">
        <v>2</v>
      </c>
      <c r="BG1200" s="34">
        <v>2.2000000000000002</v>
      </c>
      <c r="BJ1200" s="34">
        <v>3</v>
      </c>
      <c r="BN1200" s="34" t="s">
        <v>121</v>
      </c>
      <c r="BO1200" s="34">
        <v>13</v>
      </c>
      <c r="BP1200" s="34" t="s">
        <v>121</v>
      </c>
      <c r="BQ1200" s="34">
        <v>19</v>
      </c>
      <c r="BR1200" s="34">
        <v>162</v>
      </c>
      <c r="BT1200" s="34">
        <v>2.6</v>
      </c>
      <c r="BU1200" s="34" t="s">
        <v>82</v>
      </c>
      <c r="BX1200" s="34">
        <v>173</v>
      </c>
      <c r="BY1200" s="34">
        <v>1</v>
      </c>
      <c r="CA1200" s="34">
        <v>5</v>
      </c>
      <c r="CC1200" s="34">
        <v>3.3</v>
      </c>
      <c r="CD1200" s="34" t="s">
        <v>84</v>
      </c>
      <c r="CE1200" s="34">
        <v>170</v>
      </c>
      <c r="CF1200" s="34" t="s">
        <v>123</v>
      </c>
      <c r="CG1200" s="34">
        <v>62</v>
      </c>
      <c r="CH1200" s="34">
        <v>29</v>
      </c>
      <c r="CI1200" s="34">
        <v>6.6</v>
      </c>
      <c r="CJ1200" s="34">
        <v>11</v>
      </c>
      <c r="CL1200" s="34" t="s">
        <v>83</v>
      </c>
      <c r="CM1200" s="34">
        <v>0.8</v>
      </c>
      <c r="CN1200" s="34" t="s">
        <v>124</v>
      </c>
      <c r="CU1200" s="34">
        <v>0.9</v>
      </c>
      <c r="CV1200" s="34">
        <v>0.17</v>
      </c>
      <c r="CW1200" s="34">
        <f t="shared" si="90"/>
        <v>19.470000000000002</v>
      </c>
    </row>
    <row r="1201" spans="1:101" x14ac:dyDescent="0.3">
      <c r="A1201" s="22" t="s">
        <v>3790</v>
      </c>
      <c r="B1201" s="22" t="s">
        <v>1502</v>
      </c>
      <c r="C1201" s="22" t="s">
        <v>2350</v>
      </c>
      <c r="D1201" s="22" t="s">
        <v>2761</v>
      </c>
      <c r="G1201" s="22" t="s">
        <v>1501</v>
      </c>
      <c r="H1201" s="22">
        <v>32.07</v>
      </c>
      <c r="I1201" s="22">
        <v>-106.16527777777701</v>
      </c>
      <c r="J1201" s="22" t="s">
        <v>873</v>
      </c>
      <c r="K1201" s="22" t="s">
        <v>1253</v>
      </c>
      <c r="M1201" s="22" t="s">
        <v>1041</v>
      </c>
      <c r="N1201" s="70" t="s">
        <v>3393</v>
      </c>
      <c r="O1201" s="70" t="s">
        <v>3394</v>
      </c>
      <c r="Q1201" s="22" t="s">
        <v>1163</v>
      </c>
      <c r="W1201" s="34">
        <v>76.599999999999994</v>
      </c>
      <c r="X1201" s="34">
        <v>7.0000000000000007E-2</v>
      </c>
      <c r="Y1201" s="34">
        <v>13.6</v>
      </c>
      <c r="Z1201" s="34">
        <v>0.54</v>
      </c>
      <c r="AA1201" s="34">
        <v>0.05</v>
      </c>
      <c r="AB1201" s="34">
        <v>0.19</v>
      </c>
      <c r="AC1201" s="34" t="s">
        <v>120</v>
      </c>
      <c r="AD1201" s="34">
        <v>0.13</v>
      </c>
      <c r="AE1201" s="34">
        <v>6.82</v>
      </c>
      <c r="AF1201" s="34" t="s">
        <v>120</v>
      </c>
      <c r="AG1201" s="34">
        <v>2.1</v>
      </c>
      <c r="AO1201" s="34">
        <f t="shared" si="89"/>
        <v>100.09999999999997</v>
      </c>
      <c r="AU1201" s="34">
        <v>6.0000000000000001E-3</v>
      </c>
      <c r="AV1201" s="34" t="s">
        <v>82</v>
      </c>
      <c r="AW1201" s="34">
        <v>15</v>
      </c>
      <c r="AY1201" s="34">
        <v>1300</v>
      </c>
      <c r="AZ1201" s="34">
        <v>2</v>
      </c>
      <c r="BC1201" s="34" t="s">
        <v>121</v>
      </c>
      <c r="BD1201" s="34">
        <v>10</v>
      </c>
      <c r="BE1201" s="34">
        <v>4</v>
      </c>
      <c r="BF1201" s="34">
        <v>4</v>
      </c>
      <c r="BG1201" s="34" t="s">
        <v>82</v>
      </c>
      <c r="BJ1201" s="34">
        <v>3</v>
      </c>
      <c r="BN1201" s="34">
        <v>2</v>
      </c>
      <c r="BO1201" s="34">
        <v>15</v>
      </c>
      <c r="BP1201" s="34" t="s">
        <v>121</v>
      </c>
      <c r="BQ1201" s="34">
        <v>34</v>
      </c>
      <c r="BR1201" s="34">
        <v>235</v>
      </c>
      <c r="BT1201" s="34">
        <v>2.2000000000000002</v>
      </c>
      <c r="BU1201" s="34">
        <v>0.5</v>
      </c>
      <c r="BX1201" s="34">
        <v>58</v>
      </c>
      <c r="BY1201" s="34" t="s">
        <v>121</v>
      </c>
      <c r="CA1201" s="34">
        <v>6</v>
      </c>
      <c r="CC1201" s="34">
        <v>3.9</v>
      </c>
      <c r="CD1201" s="34" t="s">
        <v>84</v>
      </c>
      <c r="CE1201" s="34">
        <v>94</v>
      </c>
      <c r="CF1201" s="34">
        <v>23</v>
      </c>
      <c r="CG1201" s="34">
        <v>110</v>
      </c>
      <c r="CH1201" s="34">
        <v>35</v>
      </c>
      <c r="CI1201" s="34">
        <v>10.5</v>
      </c>
      <c r="CJ1201" s="34">
        <v>17</v>
      </c>
      <c r="CL1201" s="34">
        <v>6</v>
      </c>
      <c r="CM1201" s="34">
        <v>0.9</v>
      </c>
      <c r="CN1201" s="34">
        <v>0.4</v>
      </c>
      <c r="CU1201" s="34">
        <v>1</v>
      </c>
      <c r="CV1201" s="34">
        <v>0.17</v>
      </c>
      <c r="CW1201" s="34">
        <f t="shared" si="90"/>
        <v>35.97</v>
      </c>
    </row>
    <row r="1202" spans="1:101" x14ac:dyDescent="0.3">
      <c r="A1202" s="22" t="s">
        <v>3791</v>
      </c>
      <c r="B1202" s="22" t="s">
        <v>1502</v>
      </c>
      <c r="C1202" s="22" t="s">
        <v>2350</v>
      </c>
      <c r="D1202" s="22" t="s">
        <v>2761</v>
      </c>
      <c r="G1202" s="22" t="s">
        <v>1501</v>
      </c>
      <c r="H1202" s="22">
        <v>32.073055555555499</v>
      </c>
      <c r="I1202" s="22">
        <v>-106.148333333333</v>
      </c>
      <c r="J1202" s="22" t="s">
        <v>873</v>
      </c>
      <c r="K1202" s="22" t="s">
        <v>1253</v>
      </c>
      <c r="M1202" s="22" t="s">
        <v>1041</v>
      </c>
      <c r="N1202" s="70" t="s">
        <v>3393</v>
      </c>
      <c r="O1202" s="70" t="s">
        <v>3394</v>
      </c>
      <c r="Q1202" s="22" t="s">
        <v>1163</v>
      </c>
      <c r="W1202" s="34">
        <v>75.2</v>
      </c>
      <c r="X1202" s="34">
        <v>7.0000000000000007E-2</v>
      </c>
      <c r="Y1202" s="34">
        <v>13.7</v>
      </c>
      <c r="Z1202" s="34">
        <v>0.68</v>
      </c>
      <c r="AA1202" s="34">
        <v>0.03</v>
      </c>
      <c r="AB1202" s="34">
        <v>0.37</v>
      </c>
      <c r="AC1202" s="34">
        <v>0.08</v>
      </c>
      <c r="AD1202" s="34">
        <v>2.1800000000000002</v>
      </c>
      <c r="AE1202" s="34">
        <v>5.23</v>
      </c>
      <c r="AF1202" s="34" t="s">
        <v>120</v>
      </c>
      <c r="AG1202" s="34">
        <v>2.25</v>
      </c>
      <c r="AO1202" s="34">
        <f t="shared" si="89"/>
        <v>99.79000000000002</v>
      </c>
      <c r="AU1202" s="34" t="s">
        <v>2400</v>
      </c>
      <c r="AV1202" s="34" t="s">
        <v>82</v>
      </c>
      <c r="AW1202" s="34">
        <v>18</v>
      </c>
      <c r="AY1202" s="34">
        <v>1600</v>
      </c>
      <c r="AZ1202" s="34">
        <v>3</v>
      </c>
      <c r="BC1202" s="34" t="s">
        <v>121</v>
      </c>
      <c r="BD1202" s="34">
        <v>15</v>
      </c>
      <c r="BE1202" s="34" t="s">
        <v>123</v>
      </c>
      <c r="BF1202" s="34">
        <v>2</v>
      </c>
      <c r="BG1202" s="34" t="s">
        <v>82</v>
      </c>
      <c r="BJ1202" s="34">
        <v>5</v>
      </c>
      <c r="BN1202" s="34">
        <v>1</v>
      </c>
      <c r="BO1202" s="34">
        <v>18</v>
      </c>
      <c r="BP1202" s="34" t="s">
        <v>121</v>
      </c>
      <c r="BQ1202" s="34">
        <v>12</v>
      </c>
      <c r="BR1202" s="34">
        <v>171</v>
      </c>
      <c r="BT1202" s="34">
        <v>2.1</v>
      </c>
      <c r="BU1202" s="34" t="s">
        <v>82</v>
      </c>
      <c r="BX1202" s="34">
        <v>187</v>
      </c>
      <c r="BY1202" s="34" t="s">
        <v>121</v>
      </c>
      <c r="CA1202" s="34">
        <v>5</v>
      </c>
      <c r="CC1202" s="34">
        <v>3.1</v>
      </c>
      <c r="CD1202" s="34" t="s">
        <v>84</v>
      </c>
      <c r="CE1202" s="34">
        <v>140</v>
      </c>
      <c r="CF1202" s="34">
        <v>24</v>
      </c>
      <c r="CG1202" s="34">
        <v>130</v>
      </c>
      <c r="CH1202" s="34">
        <v>19</v>
      </c>
      <c r="CI1202" s="34">
        <v>10.7</v>
      </c>
      <c r="CJ1202" s="34">
        <v>17</v>
      </c>
      <c r="CL1202" s="34">
        <v>5</v>
      </c>
      <c r="CM1202" s="34">
        <v>0.9</v>
      </c>
      <c r="CN1202" s="34">
        <v>0.3</v>
      </c>
      <c r="CU1202" s="34">
        <v>1</v>
      </c>
      <c r="CV1202" s="34">
        <v>0.18</v>
      </c>
      <c r="CW1202" s="34">
        <f t="shared" si="90"/>
        <v>35.08</v>
      </c>
    </row>
    <row r="1203" spans="1:101" x14ac:dyDescent="0.3">
      <c r="A1203" s="22" t="s">
        <v>3792</v>
      </c>
      <c r="B1203" s="22" t="s">
        <v>1502</v>
      </c>
      <c r="C1203" s="22" t="s">
        <v>2350</v>
      </c>
      <c r="D1203" s="22" t="s">
        <v>2761</v>
      </c>
      <c r="G1203" s="22" t="s">
        <v>1501</v>
      </c>
      <c r="H1203" s="22">
        <v>32.073055555555499</v>
      </c>
      <c r="I1203" s="22">
        <v>-106.148333333333</v>
      </c>
      <c r="J1203" s="22" t="s">
        <v>873</v>
      </c>
      <c r="K1203" s="22" t="s">
        <v>1253</v>
      </c>
      <c r="M1203" s="22" t="s">
        <v>1041</v>
      </c>
      <c r="N1203" s="70" t="s">
        <v>3393</v>
      </c>
      <c r="O1203" s="70" t="s">
        <v>3394</v>
      </c>
      <c r="Q1203" s="22" t="s">
        <v>1163</v>
      </c>
      <c r="W1203" s="34">
        <v>73.400000000000006</v>
      </c>
      <c r="X1203" s="34">
        <v>7.0000000000000007E-2</v>
      </c>
      <c r="Y1203" s="34">
        <v>13.3</v>
      </c>
      <c r="Z1203" s="34">
        <v>0.79</v>
      </c>
      <c r="AA1203" s="34">
        <v>0.1</v>
      </c>
      <c r="AB1203" s="34" t="s">
        <v>120</v>
      </c>
      <c r="AC1203" s="34">
        <v>1.34</v>
      </c>
      <c r="AD1203" s="34">
        <v>3.35</v>
      </c>
      <c r="AE1203" s="34">
        <v>4.9800000000000004</v>
      </c>
      <c r="AF1203" s="34">
        <v>0.02</v>
      </c>
      <c r="AG1203" s="34">
        <v>1.65</v>
      </c>
      <c r="AO1203" s="34">
        <f t="shared" si="89"/>
        <v>99</v>
      </c>
      <c r="AU1203" s="34" t="s">
        <v>2400</v>
      </c>
      <c r="AV1203" s="34" t="s">
        <v>82</v>
      </c>
      <c r="AW1203" s="34">
        <v>1</v>
      </c>
      <c r="AY1203" s="34">
        <v>1800</v>
      </c>
      <c r="AZ1203" s="34" t="s">
        <v>121</v>
      </c>
      <c r="BC1203" s="34" t="s">
        <v>121</v>
      </c>
      <c r="BD1203" s="34">
        <v>19</v>
      </c>
      <c r="BE1203" s="34">
        <v>2</v>
      </c>
      <c r="BF1203" s="34">
        <v>1</v>
      </c>
      <c r="BG1203" s="34">
        <v>6.3</v>
      </c>
      <c r="BJ1203" s="34">
        <v>3</v>
      </c>
      <c r="BN1203" s="34">
        <v>3</v>
      </c>
      <c r="BO1203" s="34">
        <v>13</v>
      </c>
      <c r="BP1203" s="34">
        <v>6</v>
      </c>
      <c r="BQ1203" s="34">
        <v>20</v>
      </c>
      <c r="BR1203" s="34">
        <v>138</v>
      </c>
      <c r="BT1203" s="34">
        <v>0.5</v>
      </c>
      <c r="BU1203" s="34" t="s">
        <v>82</v>
      </c>
      <c r="BX1203" s="34">
        <v>257</v>
      </c>
      <c r="BY1203" s="34">
        <v>1</v>
      </c>
      <c r="CA1203" s="34">
        <v>5</v>
      </c>
      <c r="CC1203" s="34">
        <v>3.4</v>
      </c>
      <c r="CD1203" s="34" t="s">
        <v>84</v>
      </c>
      <c r="CE1203" s="34">
        <v>150</v>
      </c>
      <c r="CF1203" s="34">
        <v>18</v>
      </c>
      <c r="CG1203" s="34">
        <v>120</v>
      </c>
      <c r="CH1203" s="34">
        <v>20</v>
      </c>
      <c r="CI1203" s="34">
        <v>10.5</v>
      </c>
      <c r="CJ1203" s="34">
        <v>17</v>
      </c>
      <c r="CL1203" s="34">
        <v>6</v>
      </c>
      <c r="CM1203" s="34">
        <v>0.9</v>
      </c>
      <c r="CN1203" s="34">
        <v>0.4</v>
      </c>
      <c r="CU1203" s="34">
        <v>1</v>
      </c>
      <c r="CV1203" s="34">
        <v>0.17</v>
      </c>
      <c r="CW1203" s="34">
        <f t="shared" si="90"/>
        <v>35.97</v>
      </c>
    </row>
    <row r="1204" spans="1:101" x14ac:dyDescent="0.3">
      <c r="A1204" s="22" t="s">
        <v>3793</v>
      </c>
      <c r="B1204" s="22" t="s">
        <v>1502</v>
      </c>
      <c r="C1204" s="22" t="s">
        <v>2350</v>
      </c>
      <c r="D1204" s="22" t="s">
        <v>2761</v>
      </c>
      <c r="G1204" s="22" t="s">
        <v>1501</v>
      </c>
      <c r="H1204" s="22">
        <v>32.078333333333298</v>
      </c>
      <c r="I1204" s="22">
        <v>-106.16249999999999</v>
      </c>
      <c r="J1204" s="22" t="s">
        <v>873</v>
      </c>
      <c r="K1204" s="22" t="s">
        <v>1253</v>
      </c>
      <c r="M1204" s="22" t="s">
        <v>1041</v>
      </c>
      <c r="N1204" s="70" t="s">
        <v>3393</v>
      </c>
      <c r="O1204" s="70" t="s">
        <v>3394</v>
      </c>
      <c r="Q1204" s="22" t="s">
        <v>1163</v>
      </c>
      <c r="W1204" s="34">
        <v>62.3</v>
      </c>
      <c r="X1204" s="34">
        <v>0.45</v>
      </c>
      <c r="Y1204" s="34">
        <v>15.7</v>
      </c>
      <c r="Z1204" s="34">
        <v>3.75</v>
      </c>
      <c r="AA1204" s="34">
        <v>7.0000000000000007E-2</v>
      </c>
      <c r="AB1204" s="34">
        <v>0.86</v>
      </c>
      <c r="AC1204" s="34">
        <v>3.89</v>
      </c>
      <c r="AD1204" s="34">
        <v>3.71</v>
      </c>
      <c r="AE1204" s="34">
        <v>4.53</v>
      </c>
      <c r="AF1204" s="34">
        <v>0.18</v>
      </c>
      <c r="AG1204" s="34">
        <v>4.55</v>
      </c>
      <c r="AO1204" s="34">
        <f t="shared" si="89"/>
        <v>99.99</v>
      </c>
      <c r="AU1204" s="34" t="s">
        <v>2400</v>
      </c>
      <c r="AV1204" s="34" t="s">
        <v>82</v>
      </c>
      <c r="AW1204" s="34">
        <v>2</v>
      </c>
      <c r="AY1204" s="34">
        <v>1500</v>
      </c>
      <c r="AZ1204" s="34">
        <v>3</v>
      </c>
      <c r="BC1204" s="34" t="s">
        <v>121</v>
      </c>
      <c r="BD1204" s="34">
        <v>28</v>
      </c>
      <c r="BE1204" s="34">
        <v>5</v>
      </c>
      <c r="BF1204" s="34">
        <v>7</v>
      </c>
      <c r="BG1204" s="34">
        <v>4.5999999999999996</v>
      </c>
      <c r="BJ1204" s="34">
        <v>9</v>
      </c>
      <c r="BN1204" s="34">
        <v>3</v>
      </c>
      <c r="BO1204" s="34">
        <v>17</v>
      </c>
      <c r="BP1204" s="34" t="s">
        <v>121</v>
      </c>
      <c r="BQ1204" s="34">
        <v>23</v>
      </c>
      <c r="BR1204" s="34">
        <v>156</v>
      </c>
      <c r="BT1204" s="34">
        <v>0.9</v>
      </c>
      <c r="BU1204" s="34">
        <v>3.9</v>
      </c>
      <c r="BX1204" s="34">
        <v>497</v>
      </c>
      <c r="BY1204" s="34">
        <v>1</v>
      </c>
      <c r="CA1204" s="34">
        <v>13</v>
      </c>
      <c r="CC1204" s="34">
        <v>4.3</v>
      </c>
      <c r="CD1204" s="34">
        <v>60</v>
      </c>
      <c r="CE1204" s="34">
        <v>200</v>
      </c>
      <c r="CF1204" s="34">
        <v>36</v>
      </c>
      <c r="CG1204" s="34">
        <v>250</v>
      </c>
      <c r="CH1204" s="34">
        <v>59</v>
      </c>
      <c r="CI1204" s="34">
        <v>41.7</v>
      </c>
      <c r="CJ1204" s="34">
        <v>76</v>
      </c>
      <c r="CL1204" s="34">
        <v>30</v>
      </c>
      <c r="CM1204" s="34">
        <v>5.2</v>
      </c>
      <c r="CN1204" s="34">
        <v>1.3</v>
      </c>
      <c r="CU1204" s="34">
        <v>2.7</v>
      </c>
      <c r="CV1204" s="34">
        <v>0.44</v>
      </c>
      <c r="CW1204" s="34">
        <f t="shared" si="90"/>
        <v>157.33999999999997</v>
      </c>
    </row>
    <row r="1205" spans="1:101" x14ac:dyDescent="0.3">
      <c r="A1205" s="22" t="s">
        <v>3794</v>
      </c>
      <c r="B1205" s="22" t="s">
        <v>1502</v>
      </c>
      <c r="C1205" s="22" t="s">
        <v>2350</v>
      </c>
      <c r="D1205" s="22" t="s">
        <v>2761</v>
      </c>
      <c r="G1205" s="22" t="s">
        <v>1501</v>
      </c>
      <c r="H1205" s="22">
        <v>32.050555555555498</v>
      </c>
      <c r="I1205" s="22">
        <v>-106.13277777777699</v>
      </c>
      <c r="J1205" s="22" t="s">
        <v>873</v>
      </c>
      <c r="K1205" s="22" t="s">
        <v>1253</v>
      </c>
      <c r="M1205" s="22" t="s">
        <v>3275</v>
      </c>
      <c r="N1205" s="70" t="s">
        <v>3393</v>
      </c>
      <c r="O1205" s="70" t="s">
        <v>3394</v>
      </c>
      <c r="Q1205" s="22" t="s">
        <v>1163</v>
      </c>
      <c r="W1205" s="34">
        <v>61.9</v>
      </c>
      <c r="X1205" s="34">
        <v>0.82</v>
      </c>
      <c r="Y1205" s="34">
        <v>16.100000000000001</v>
      </c>
      <c r="Z1205" s="34">
        <v>4.5599999999999996</v>
      </c>
      <c r="AA1205" s="34">
        <v>0.13</v>
      </c>
      <c r="AB1205" s="34">
        <v>0.82</v>
      </c>
      <c r="AC1205" s="34">
        <v>1.85</v>
      </c>
      <c r="AD1205" s="34">
        <v>5.91</v>
      </c>
      <c r="AE1205" s="34">
        <v>5.43</v>
      </c>
      <c r="AF1205" s="34">
        <v>0.32</v>
      </c>
      <c r="AG1205" s="34">
        <v>1.1499999999999999</v>
      </c>
      <c r="AO1205" s="34">
        <f t="shared" si="89"/>
        <v>98.989999999999981</v>
      </c>
      <c r="AU1205" s="34" t="s">
        <v>2400</v>
      </c>
      <c r="AV1205" s="34" t="s">
        <v>82</v>
      </c>
      <c r="AW1205" s="34">
        <v>2</v>
      </c>
      <c r="AY1205" s="34">
        <v>1200</v>
      </c>
      <c r="AZ1205" s="34">
        <v>6</v>
      </c>
      <c r="BC1205" s="34" t="s">
        <v>121</v>
      </c>
      <c r="BD1205" s="34">
        <v>8</v>
      </c>
      <c r="BE1205" s="34" t="s">
        <v>123</v>
      </c>
      <c r="BF1205" s="34">
        <v>1</v>
      </c>
      <c r="BG1205" s="34" t="s">
        <v>82</v>
      </c>
      <c r="BJ1205" s="34">
        <v>16</v>
      </c>
      <c r="BN1205" s="34" t="s">
        <v>121</v>
      </c>
      <c r="BO1205" s="34">
        <v>87</v>
      </c>
      <c r="BP1205" s="34" t="s">
        <v>121</v>
      </c>
      <c r="BQ1205" s="34" t="s">
        <v>123</v>
      </c>
      <c r="BR1205" s="34">
        <v>130</v>
      </c>
      <c r="BT1205" s="34">
        <v>0.2</v>
      </c>
      <c r="BU1205" s="34">
        <v>4.5</v>
      </c>
      <c r="BX1205" s="34">
        <v>250</v>
      </c>
      <c r="BY1205" s="34">
        <v>5</v>
      </c>
      <c r="CA1205" s="34">
        <v>14</v>
      </c>
      <c r="CC1205" s="34">
        <v>4.5999999999999996</v>
      </c>
      <c r="CD1205" s="34">
        <v>10</v>
      </c>
      <c r="CE1205" s="34">
        <v>58</v>
      </c>
      <c r="CF1205" s="34">
        <v>62</v>
      </c>
      <c r="CG1205" s="34">
        <v>650</v>
      </c>
      <c r="CH1205" s="34">
        <v>37</v>
      </c>
      <c r="CI1205" s="34">
        <v>99.5</v>
      </c>
      <c r="CJ1205" s="34">
        <v>179</v>
      </c>
      <c r="CL1205" s="34">
        <v>70</v>
      </c>
      <c r="CM1205" s="34">
        <v>11.9</v>
      </c>
      <c r="CN1205" s="34">
        <v>2.5</v>
      </c>
      <c r="CU1205" s="34">
        <v>4.5</v>
      </c>
      <c r="CV1205" s="34">
        <v>0.63</v>
      </c>
      <c r="CW1205" s="34">
        <f t="shared" si="90"/>
        <v>368.03</v>
      </c>
    </row>
    <row r="1206" spans="1:101" x14ac:dyDescent="0.3">
      <c r="A1206" s="22" t="s">
        <v>3795</v>
      </c>
      <c r="B1206" s="22" t="s">
        <v>1502</v>
      </c>
      <c r="C1206" s="22" t="s">
        <v>2350</v>
      </c>
      <c r="D1206" s="22" t="s">
        <v>2761</v>
      </c>
      <c r="G1206" s="22" t="s">
        <v>1501</v>
      </c>
      <c r="H1206" s="22">
        <v>32.088888888888803</v>
      </c>
      <c r="I1206" s="22">
        <v>-105.918055555555</v>
      </c>
      <c r="J1206" s="22" t="s">
        <v>873</v>
      </c>
      <c r="K1206" s="22" t="s">
        <v>1253</v>
      </c>
      <c r="M1206" s="22" t="s">
        <v>908</v>
      </c>
      <c r="N1206" s="70" t="s">
        <v>3393</v>
      </c>
      <c r="O1206" s="70" t="s">
        <v>3394</v>
      </c>
      <c r="Q1206" s="22" t="s">
        <v>1163</v>
      </c>
      <c r="W1206" s="34">
        <v>61.2</v>
      </c>
      <c r="X1206" s="34">
        <v>0.85</v>
      </c>
      <c r="Y1206" s="34">
        <v>17</v>
      </c>
      <c r="Z1206" s="34">
        <v>4.2699999999999996</v>
      </c>
      <c r="AA1206" s="34">
        <v>0.09</v>
      </c>
      <c r="AB1206" s="34">
        <v>0.92</v>
      </c>
      <c r="AC1206" s="34">
        <v>2.93</v>
      </c>
      <c r="AD1206" s="34">
        <v>5.62</v>
      </c>
      <c r="AE1206" s="34">
        <v>5.12</v>
      </c>
      <c r="AF1206" s="34">
        <v>0.37</v>
      </c>
      <c r="AG1206" s="34">
        <v>1.45</v>
      </c>
      <c r="AO1206" s="34">
        <f t="shared" si="89"/>
        <v>99.820000000000036</v>
      </c>
      <c r="AU1206" s="34" t="s">
        <v>2400</v>
      </c>
      <c r="AV1206" s="34">
        <v>2.2000000000000002</v>
      </c>
      <c r="AW1206" s="34" t="s">
        <v>121</v>
      </c>
      <c r="AY1206" s="34">
        <v>1100</v>
      </c>
      <c r="AZ1206" s="34">
        <v>5</v>
      </c>
      <c r="BC1206" s="34" t="s">
        <v>121</v>
      </c>
      <c r="BD1206" s="34">
        <v>9</v>
      </c>
      <c r="BE1206" s="34">
        <v>6</v>
      </c>
      <c r="BF1206" s="34" t="s">
        <v>121</v>
      </c>
      <c r="BG1206" s="34" t="s">
        <v>82</v>
      </c>
      <c r="BJ1206" s="34">
        <v>14</v>
      </c>
      <c r="BN1206" s="34" t="s">
        <v>121</v>
      </c>
      <c r="BO1206" s="34">
        <v>58</v>
      </c>
      <c r="BP1206" s="34" t="s">
        <v>121</v>
      </c>
      <c r="BQ1206" s="34">
        <v>3</v>
      </c>
      <c r="BR1206" s="34">
        <v>111</v>
      </c>
      <c r="BT1206" s="34">
        <v>0.2</v>
      </c>
      <c r="BU1206" s="34">
        <v>3.6</v>
      </c>
      <c r="BX1206" s="34">
        <v>491</v>
      </c>
      <c r="BY1206" s="34">
        <v>4</v>
      </c>
      <c r="CA1206" s="34">
        <v>10</v>
      </c>
      <c r="CC1206" s="34">
        <v>3.2</v>
      </c>
      <c r="CD1206" s="34">
        <v>10</v>
      </c>
      <c r="CE1206" s="34">
        <v>77</v>
      </c>
      <c r="CF1206" s="34">
        <v>63</v>
      </c>
      <c r="CG1206" s="34">
        <v>560</v>
      </c>
      <c r="CH1206" s="34">
        <v>65</v>
      </c>
      <c r="CI1206" s="34">
        <v>85.5</v>
      </c>
      <c r="CJ1206" s="34">
        <v>154</v>
      </c>
      <c r="CL1206" s="34">
        <v>59</v>
      </c>
      <c r="CM1206" s="34">
        <v>10.8</v>
      </c>
      <c r="CN1206" s="34">
        <v>2.2999999999999998</v>
      </c>
      <c r="CU1206" s="34">
        <v>4.5</v>
      </c>
      <c r="CV1206" s="34">
        <v>0.63</v>
      </c>
      <c r="CW1206" s="34">
        <f t="shared" si="90"/>
        <v>316.73</v>
      </c>
    </row>
    <row r="1207" spans="1:101" x14ac:dyDescent="0.3">
      <c r="A1207" s="22" t="s">
        <v>3796</v>
      </c>
      <c r="B1207" s="22" t="s">
        <v>1502</v>
      </c>
      <c r="C1207" s="22" t="s">
        <v>2350</v>
      </c>
      <c r="D1207" s="22" t="s">
        <v>2761</v>
      </c>
      <c r="G1207" s="22" t="s">
        <v>1501</v>
      </c>
      <c r="H1207" s="22">
        <v>32.008611111111101</v>
      </c>
      <c r="I1207" s="22">
        <v>-105.986111111111</v>
      </c>
      <c r="J1207" s="22" t="s">
        <v>873</v>
      </c>
      <c r="K1207" s="22" t="s">
        <v>1253</v>
      </c>
      <c r="M1207" s="22" t="s">
        <v>163</v>
      </c>
      <c r="N1207" s="70" t="s">
        <v>3393</v>
      </c>
      <c r="O1207" s="70" t="s">
        <v>3394</v>
      </c>
      <c r="Q1207" s="22" t="s">
        <v>1163</v>
      </c>
      <c r="W1207" s="34">
        <v>65.8</v>
      </c>
      <c r="X1207" s="34">
        <v>0.69</v>
      </c>
      <c r="Y1207" s="34">
        <v>16.899999999999999</v>
      </c>
      <c r="Z1207" s="34">
        <v>2.41</v>
      </c>
      <c r="AA1207" s="34">
        <v>0.04</v>
      </c>
      <c r="AB1207" s="34">
        <v>0.3</v>
      </c>
      <c r="AC1207" s="34">
        <v>0.54</v>
      </c>
      <c r="AD1207" s="34">
        <v>5.86</v>
      </c>
      <c r="AE1207" s="34">
        <v>5.38</v>
      </c>
      <c r="AF1207" s="34">
        <v>0.21</v>
      </c>
      <c r="AG1207" s="34">
        <v>1.1499999999999999</v>
      </c>
      <c r="AO1207" s="34">
        <f t="shared" si="89"/>
        <v>99.279999999999987</v>
      </c>
      <c r="AU1207" s="34">
        <v>6.0000000000000001E-3</v>
      </c>
      <c r="AV1207" s="34" t="s">
        <v>82</v>
      </c>
      <c r="AW1207" s="34" t="s">
        <v>121</v>
      </c>
      <c r="AY1207" s="34">
        <v>830</v>
      </c>
      <c r="AZ1207" s="34">
        <v>5</v>
      </c>
      <c r="BC1207" s="34" t="s">
        <v>121</v>
      </c>
      <c r="BD1207" s="34">
        <v>4</v>
      </c>
      <c r="BE1207" s="34">
        <v>4</v>
      </c>
      <c r="BF1207" s="34" t="s">
        <v>121</v>
      </c>
      <c r="BG1207" s="34" t="s">
        <v>82</v>
      </c>
      <c r="BJ1207" s="34">
        <v>14</v>
      </c>
      <c r="BN1207" s="34">
        <v>3</v>
      </c>
      <c r="BO1207" s="34">
        <v>67</v>
      </c>
      <c r="BP1207" s="34" t="s">
        <v>121</v>
      </c>
      <c r="BQ1207" s="34">
        <v>4</v>
      </c>
      <c r="BR1207" s="34">
        <v>128</v>
      </c>
      <c r="BT1207" s="34" t="s">
        <v>124</v>
      </c>
      <c r="BU1207" s="34">
        <v>2.5</v>
      </c>
      <c r="BX1207" s="34">
        <v>237</v>
      </c>
      <c r="BY1207" s="34">
        <v>5</v>
      </c>
      <c r="CA1207" s="34">
        <v>11</v>
      </c>
      <c r="CC1207" s="34">
        <v>3.2</v>
      </c>
      <c r="CD1207" s="34">
        <v>10</v>
      </c>
      <c r="CE1207" s="34">
        <v>43</v>
      </c>
      <c r="CF1207" s="34">
        <v>66</v>
      </c>
      <c r="CG1207" s="34">
        <v>680</v>
      </c>
      <c r="CH1207" s="34">
        <v>7.2</v>
      </c>
      <c r="CI1207" s="34">
        <v>80.099999999999994</v>
      </c>
      <c r="CJ1207" s="34">
        <v>166</v>
      </c>
      <c r="CL1207" s="34">
        <v>64</v>
      </c>
      <c r="CM1207" s="34">
        <v>14</v>
      </c>
      <c r="CN1207" s="34">
        <v>1.8</v>
      </c>
      <c r="CU1207" s="34">
        <v>5</v>
      </c>
      <c r="CV1207" s="34">
        <v>0.72</v>
      </c>
      <c r="CW1207" s="34">
        <f t="shared" si="90"/>
        <v>331.62000000000006</v>
      </c>
    </row>
    <row r="1208" spans="1:101" x14ac:dyDescent="0.3">
      <c r="A1208" s="22" t="s">
        <v>3797</v>
      </c>
      <c r="B1208" s="22" t="s">
        <v>1502</v>
      </c>
      <c r="C1208" s="22" t="s">
        <v>2350</v>
      </c>
      <c r="D1208" s="22" t="s">
        <v>2761</v>
      </c>
      <c r="G1208" s="22" t="s">
        <v>1501</v>
      </c>
      <c r="H1208" s="22">
        <v>32.029444444444401</v>
      </c>
      <c r="I1208" s="22">
        <v>-105.98111111111101</v>
      </c>
      <c r="J1208" s="22" t="s">
        <v>873</v>
      </c>
      <c r="K1208" s="22" t="s">
        <v>1253</v>
      </c>
      <c r="M1208" s="22" t="s">
        <v>163</v>
      </c>
      <c r="N1208" s="70" t="s">
        <v>3393</v>
      </c>
      <c r="O1208" s="70" t="s">
        <v>3394</v>
      </c>
      <c r="Q1208" s="22" t="s">
        <v>1163</v>
      </c>
      <c r="W1208" s="34">
        <v>64</v>
      </c>
      <c r="X1208" s="34">
        <v>0.65</v>
      </c>
      <c r="Y1208" s="34">
        <v>17.399999999999999</v>
      </c>
      <c r="Z1208" s="34">
        <v>2.77</v>
      </c>
      <c r="AA1208" s="34">
        <v>0.09</v>
      </c>
      <c r="AB1208" s="34">
        <v>0.36</v>
      </c>
      <c r="AC1208" s="34">
        <v>1.44</v>
      </c>
      <c r="AD1208" s="34">
        <v>6.1</v>
      </c>
      <c r="AE1208" s="34">
        <v>5.81</v>
      </c>
      <c r="AF1208" s="34">
        <v>0.16</v>
      </c>
      <c r="AG1208" s="34">
        <v>0.2</v>
      </c>
      <c r="AO1208" s="34">
        <f t="shared" si="89"/>
        <v>98.98</v>
      </c>
      <c r="AU1208" s="34">
        <v>2E-3</v>
      </c>
      <c r="AV1208" s="34" t="s">
        <v>82</v>
      </c>
      <c r="AW1208" s="34" t="s">
        <v>121</v>
      </c>
      <c r="AY1208" s="34">
        <v>570</v>
      </c>
      <c r="AZ1208" s="34">
        <v>7</v>
      </c>
      <c r="BC1208" s="34" t="s">
        <v>121</v>
      </c>
      <c r="BD1208" s="34">
        <v>9</v>
      </c>
      <c r="BE1208" s="34">
        <v>5</v>
      </c>
      <c r="BF1208" s="34">
        <v>2</v>
      </c>
      <c r="BG1208" s="34" t="s">
        <v>82</v>
      </c>
      <c r="BJ1208" s="34">
        <v>16</v>
      </c>
      <c r="BN1208" s="34" t="s">
        <v>121</v>
      </c>
      <c r="BO1208" s="34">
        <v>88</v>
      </c>
      <c r="BP1208" s="34" t="s">
        <v>121</v>
      </c>
      <c r="BQ1208" s="34">
        <v>14</v>
      </c>
      <c r="BR1208" s="34">
        <v>163</v>
      </c>
      <c r="BT1208" s="34" t="s">
        <v>124</v>
      </c>
      <c r="BU1208" s="34">
        <v>1.6</v>
      </c>
      <c r="BX1208" s="34">
        <v>303</v>
      </c>
      <c r="BY1208" s="34">
        <v>3</v>
      </c>
      <c r="CA1208" s="34">
        <v>20</v>
      </c>
      <c r="CC1208" s="34">
        <v>4.7</v>
      </c>
      <c r="CD1208" s="34">
        <v>20</v>
      </c>
      <c r="CE1208" s="34">
        <v>69</v>
      </c>
      <c r="CF1208" s="34">
        <v>45</v>
      </c>
      <c r="CG1208" s="34">
        <v>630</v>
      </c>
      <c r="CH1208" s="34">
        <v>17</v>
      </c>
      <c r="CI1208" s="34">
        <v>43.4</v>
      </c>
      <c r="CJ1208" s="34">
        <v>91</v>
      </c>
      <c r="CL1208" s="34">
        <v>38</v>
      </c>
      <c r="CM1208" s="34">
        <v>8</v>
      </c>
      <c r="CN1208" s="34">
        <v>0.8</v>
      </c>
      <c r="CU1208" s="34">
        <v>3</v>
      </c>
      <c r="CV1208" s="34">
        <v>0.47</v>
      </c>
      <c r="CW1208" s="34">
        <f t="shared" si="90"/>
        <v>184.67000000000002</v>
      </c>
    </row>
    <row r="1209" spans="1:101" x14ac:dyDescent="0.3">
      <c r="A1209" s="22" t="s">
        <v>3798</v>
      </c>
      <c r="B1209" s="22" t="s">
        <v>1502</v>
      </c>
      <c r="C1209" s="22" t="s">
        <v>2350</v>
      </c>
      <c r="D1209" s="22" t="s">
        <v>2761</v>
      </c>
      <c r="G1209" s="22" t="s">
        <v>1501</v>
      </c>
      <c r="H1209" s="22">
        <v>32.084166666666597</v>
      </c>
      <c r="I1209" s="22">
        <v>-105.948055555555</v>
      </c>
      <c r="J1209" s="22" t="s">
        <v>873</v>
      </c>
      <c r="K1209" s="22" t="s">
        <v>1253</v>
      </c>
      <c r="M1209" s="22" t="s">
        <v>163</v>
      </c>
      <c r="N1209" s="70" t="s">
        <v>3393</v>
      </c>
      <c r="O1209" s="70" t="s">
        <v>3394</v>
      </c>
      <c r="Q1209" s="22" t="s">
        <v>1163</v>
      </c>
      <c r="W1209" s="34">
        <v>63.2</v>
      </c>
      <c r="X1209" s="34">
        <v>0.64</v>
      </c>
      <c r="Y1209" s="34">
        <v>16.399999999999999</v>
      </c>
      <c r="Z1209" s="34">
        <v>3.36</v>
      </c>
      <c r="AA1209" s="34">
        <v>0.17</v>
      </c>
      <c r="AB1209" s="34">
        <v>0.39</v>
      </c>
      <c r="AC1209" s="34">
        <v>2.46</v>
      </c>
      <c r="AD1209" s="34">
        <v>4.82</v>
      </c>
      <c r="AE1209" s="34">
        <v>5.48</v>
      </c>
      <c r="AF1209" s="34">
        <v>0.19</v>
      </c>
      <c r="AG1209" s="34">
        <v>3.05</v>
      </c>
      <c r="AO1209" s="34">
        <f t="shared" si="89"/>
        <v>100.16</v>
      </c>
      <c r="AU1209" s="34">
        <v>3.0000000000000001E-3</v>
      </c>
      <c r="AV1209" s="34">
        <v>0.8</v>
      </c>
      <c r="AW1209" s="34" t="s">
        <v>121</v>
      </c>
      <c r="AY1209" s="34">
        <v>740</v>
      </c>
      <c r="AZ1209" s="34">
        <v>5</v>
      </c>
      <c r="BC1209" s="34" t="s">
        <v>121</v>
      </c>
      <c r="BD1209" s="34">
        <v>6</v>
      </c>
      <c r="BE1209" s="34">
        <v>5</v>
      </c>
      <c r="BF1209" s="34" t="s">
        <v>121</v>
      </c>
      <c r="BG1209" s="34" t="s">
        <v>82</v>
      </c>
      <c r="BJ1209" s="34">
        <v>20</v>
      </c>
      <c r="BN1209" s="34">
        <v>2</v>
      </c>
      <c r="BO1209" s="34">
        <v>68</v>
      </c>
      <c r="BP1209" s="34" t="s">
        <v>121</v>
      </c>
      <c r="BQ1209" s="34">
        <v>8</v>
      </c>
      <c r="BR1209" s="34">
        <v>136</v>
      </c>
      <c r="BT1209" s="34" t="s">
        <v>124</v>
      </c>
      <c r="BU1209" s="34">
        <v>3.1</v>
      </c>
      <c r="BX1209" s="34">
        <v>142</v>
      </c>
      <c r="BY1209" s="34">
        <v>4</v>
      </c>
      <c r="CA1209" s="34">
        <v>13</v>
      </c>
      <c r="CC1209" s="34">
        <v>4.5999999999999996</v>
      </c>
      <c r="CD1209" s="34" t="s">
        <v>84</v>
      </c>
      <c r="CE1209" s="34">
        <v>59</v>
      </c>
      <c r="CF1209" s="34">
        <v>74</v>
      </c>
      <c r="CG1209" s="34">
        <v>660</v>
      </c>
      <c r="CH1209" s="34">
        <v>54</v>
      </c>
      <c r="CI1209" s="34">
        <v>90</v>
      </c>
      <c r="CJ1209" s="34">
        <v>179</v>
      </c>
      <c r="CL1209" s="34">
        <v>77</v>
      </c>
      <c r="CM1209" s="34">
        <v>14.1</v>
      </c>
      <c r="CN1209" s="34">
        <v>2.2999999999999998</v>
      </c>
      <c r="CU1209" s="34">
        <v>5.9</v>
      </c>
      <c r="CV1209" s="34">
        <v>0.84</v>
      </c>
      <c r="CW1209" s="34">
        <f t="shared" si="90"/>
        <v>369.14</v>
      </c>
    </row>
    <row r="1210" spans="1:101" x14ac:dyDescent="0.3">
      <c r="A1210" s="22" t="s">
        <v>3799</v>
      </c>
      <c r="B1210" s="22" t="s">
        <v>1502</v>
      </c>
      <c r="C1210" s="22" t="s">
        <v>2350</v>
      </c>
      <c r="D1210" s="22" t="s">
        <v>2761</v>
      </c>
      <c r="G1210" s="22" t="s">
        <v>1501</v>
      </c>
      <c r="H1210" s="22">
        <v>32.0266666666666</v>
      </c>
      <c r="I1210" s="22">
        <v>-105.994166666666</v>
      </c>
      <c r="J1210" s="22" t="s">
        <v>873</v>
      </c>
      <c r="K1210" s="22" t="s">
        <v>1253</v>
      </c>
      <c r="M1210" s="22" t="s">
        <v>1165</v>
      </c>
      <c r="N1210" s="70" t="s">
        <v>3393</v>
      </c>
      <c r="O1210" s="70" t="s">
        <v>3394</v>
      </c>
      <c r="Q1210" s="22" t="s">
        <v>1163</v>
      </c>
      <c r="W1210" s="34">
        <v>60.8</v>
      </c>
      <c r="X1210" s="34">
        <v>1.1599999999999999</v>
      </c>
      <c r="Y1210" s="34">
        <v>17.899999999999999</v>
      </c>
      <c r="Z1210" s="34">
        <v>3.37</v>
      </c>
      <c r="AA1210" s="34">
        <v>0.08</v>
      </c>
      <c r="AB1210" s="34">
        <v>0.82</v>
      </c>
      <c r="AC1210" s="34">
        <v>3.29</v>
      </c>
      <c r="AD1210" s="34">
        <v>6.39</v>
      </c>
      <c r="AE1210" s="34">
        <v>4.6500000000000004</v>
      </c>
      <c r="AF1210" s="34">
        <v>0.31</v>
      </c>
      <c r="AG1210" s="34">
        <v>0.55000000000000004</v>
      </c>
      <c r="AO1210" s="34">
        <f t="shared" si="89"/>
        <v>99.32</v>
      </c>
      <c r="AU1210" s="34">
        <v>1E-3</v>
      </c>
      <c r="AV1210" s="34" t="s">
        <v>82</v>
      </c>
      <c r="AW1210" s="34" t="s">
        <v>121</v>
      </c>
      <c r="AY1210" s="34">
        <v>950</v>
      </c>
      <c r="AZ1210" s="34">
        <v>5</v>
      </c>
      <c r="BC1210" s="34" t="s">
        <v>121</v>
      </c>
      <c r="BD1210" s="34">
        <v>12</v>
      </c>
      <c r="BE1210" s="34">
        <v>6</v>
      </c>
      <c r="BF1210" s="34" t="s">
        <v>121</v>
      </c>
      <c r="BG1210" s="34" t="s">
        <v>82</v>
      </c>
      <c r="BJ1210" s="34">
        <v>15</v>
      </c>
      <c r="BN1210" s="34">
        <v>2</v>
      </c>
      <c r="BO1210" s="34">
        <v>110</v>
      </c>
      <c r="BP1210" s="34" t="s">
        <v>121</v>
      </c>
      <c r="BQ1210" s="34">
        <v>7</v>
      </c>
      <c r="BR1210" s="34">
        <v>88</v>
      </c>
      <c r="BT1210" s="34">
        <v>0.3</v>
      </c>
      <c r="BU1210" s="34">
        <v>2.7</v>
      </c>
      <c r="BX1210" s="34">
        <v>669</v>
      </c>
      <c r="BY1210" s="34">
        <v>11</v>
      </c>
      <c r="CA1210" s="34">
        <v>16</v>
      </c>
      <c r="CC1210" s="34">
        <v>3.9</v>
      </c>
      <c r="CD1210" s="34">
        <v>50</v>
      </c>
      <c r="CE1210" s="34">
        <v>100</v>
      </c>
      <c r="CF1210" s="34">
        <v>64</v>
      </c>
      <c r="CG1210" s="34">
        <v>590</v>
      </c>
      <c r="CH1210" s="34">
        <v>39</v>
      </c>
      <c r="CI1210" s="34">
        <v>97</v>
      </c>
      <c r="CJ1210" s="34">
        <v>197</v>
      </c>
      <c r="CL1210" s="34">
        <v>84</v>
      </c>
      <c r="CM1210" s="34">
        <v>15.9</v>
      </c>
      <c r="CN1210" s="34">
        <v>2.5</v>
      </c>
      <c r="CU1210" s="34">
        <v>4.4000000000000004</v>
      </c>
      <c r="CV1210" s="34">
        <v>0.61</v>
      </c>
      <c r="CW1210" s="34">
        <f t="shared" si="90"/>
        <v>401.40999999999997</v>
      </c>
    </row>
    <row r="1211" spans="1:101" x14ac:dyDescent="0.3">
      <c r="A1211" s="22" t="s">
        <v>3800</v>
      </c>
      <c r="B1211" s="22" t="s">
        <v>1502</v>
      </c>
      <c r="C1211" s="22" t="s">
        <v>2350</v>
      </c>
      <c r="D1211" s="22" t="s">
        <v>2761</v>
      </c>
      <c r="G1211" s="22" t="s">
        <v>1501</v>
      </c>
      <c r="H1211" s="22">
        <v>32.0266666666666</v>
      </c>
      <c r="I1211" s="22">
        <v>-105.99277777777699</v>
      </c>
      <c r="J1211" s="22" t="s">
        <v>873</v>
      </c>
      <c r="K1211" s="22" t="s">
        <v>1253</v>
      </c>
      <c r="M1211" s="22" t="s">
        <v>163</v>
      </c>
      <c r="N1211" s="70" t="s">
        <v>3393</v>
      </c>
      <c r="O1211" s="70" t="s">
        <v>3394</v>
      </c>
      <c r="Q1211" s="22" t="s">
        <v>1163</v>
      </c>
      <c r="W1211" s="34">
        <v>63</v>
      </c>
      <c r="X1211" s="34">
        <v>0.77</v>
      </c>
      <c r="Y1211" s="34">
        <v>18.3</v>
      </c>
      <c r="Z1211" s="34">
        <v>2.21</v>
      </c>
      <c r="AA1211" s="34" t="s">
        <v>120</v>
      </c>
      <c r="AB1211" s="34">
        <v>0.06</v>
      </c>
      <c r="AC1211" s="34">
        <v>0.61</v>
      </c>
      <c r="AD1211" s="34">
        <v>6.77</v>
      </c>
      <c r="AE1211" s="34">
        <v>5.14</v>
      </c>
      <c r="AF1211" s="34">
        <v>0.26</v>
      </c>
      <c r="AG1211" s="34">
        <v>1.1000000000000001</v>
      </c>
      <c r="AO1211" s="34">
        <f t="shared" si="89"/>
        <v>98.22</v>
      </c>
      <c r="AU1211" s="34">
        <v>2E-3</v>
      </c>
      <c r="AV1211" s="34" t="s">
        <v>82</v>
      </c>
      <c r="AW1211" s="34">
        <v>6</v>
      </c>
      <c r="AY1211" s="34">
        <v>1500</v>
      </c>
      <c r="AZ1211" s="34">
        <v>4</v>
      </c>
      <c r="BC1211" s="34" t="s">
        <v>121</v>
      </c>
      <c r="BD1211" s="34">
        <v>10</v>
      </c>
      <c r="BE1211" s="34">
        <v>4</v>
      </c>
      <c r="BF1211" s="34">
        <v>1</v>
      </c>
      <c r="BG1211" s="34">
        <v>0.8</v>
      </c>
      <c r="BJ1211" s="34">
        <v>13</v>
      </c>
      <c r="BN1211" s="34">
        <v>1</v>
      </c>
      <c r="BO1211" s="34">
        <v>59</v>
      </c>
      <c r="BP1211" s="34" t="s">
        <v>121</v>
      </c>
      <c r="BQ1211" s="34">
        <v>12</v>
      </c>
      <c r="BR1211" s="34">
        <v>146</v>
      </c>
      <c r="BT1211" s="34">
        <v>0.4</v>
      </c>
      <c r="BU1211" s="34">
        <v>1.3</v>
      </c>
      <c r="BX1211" s="34">
        <v>372</v>
      </c>
      <c r="BY1211" s="34">
        <v>4</v>
      </c>
      <c r="CA1211" s="34">
        <v>13</v>
      </c>
      <c r="CC1211" s="34">
        <v>3.8</v>
      </c>
      <c r="CD1211" s="34">
        <v>30</v>
      </c>
      <c r="CE1211" s="34">
        <v>88</v>
      </c>
      <c r="CF1211" s="34">
        <v>41</v>
      </c>
      <c r="CG1211" s="34">
        <v>570</v>
      </c>
      <c r="CH1211" s="34">
        <v>19</v>
      </c>
      <c r="CI1211" s="34">
        <v>79.5</v>
      </c>
      <c r="CJ1211" s="34">
        <v>151</v>
      </c>
      <c r="CL1211" s="34">
        <v>60</v>
      </c>
      <c r="CM1211" s="34">
        <v>10.199999999999999</v>
      </c>
      <c r="CN1211" s="34">
        <v>2.2000000000000002</v>
      </c>
      <c r="CU1211" s="34">
        <v>2.7</v>
      </c>
      <c r="CV1211" s="34">
        <v>0.4</v>
      </c>
      <c r="CW1211" s="34">
        <f t="shared" si="90"/>
        <v>305.99999999999994</v>
      </c>
    </row>
    <row r="1212" spans="1:101" x14ac:dyDescent="0.3">
      <c r="A1212" s="22" t="s">
        <v>3801</v>
      </c>
      <c r="B1212" s="22" t="s">
        <v>1502</v>
      </c>
      <c r="C1212" s="22" t="s">
        <v>2350</v>
      </c>
      <c r="D1212" s="22" t="s">
        <v>2761</v>
      </c>
      <c r="G1212" s="22" t="s">
        <v>1501</v>
      </c>
      <c r="H1212" s="22">
        <v>32.0272222222222</v>
      </c>
      <c r="I1212" s="22">
        <v>-105.991388888888</v>
      </c>
      <c r="J1212" s="22" t="s">
        <v>873</v>
      </c>
      <c r="K1212" s="22" t="s">
        <v>1253</v>
      </c>
      <c r="M1212" s="22" t="s">
        <v>163</v>
      </c>
      <c r="N1212" s="70" t="s">
        <v>3393</v>
      </c>
      <c r="O1212" s="70" t="s">
        <v>3394</v>
      </c>
      <c r="Q1212" s="22" t="s">
        <v>1163</v>
      </c>
      <c r="W1212" s="34">
        <v>65.3</v>
      </c>
      <c r="X1212" s="34">
        <v>0.55000000000000004</v>
      </c>
      <c r="Y1212" s="34">
        <v>16.7</v>
      </c>
      <c r="Z1212" s="34">
        <v>2.5499999999999998</v>
      </c>
      <c r="AA1212" s="34">
        <v>0.08</v>
      </c>
      <c r="AB1212" s="34">
        <v>0.38</v>
      </c>
      <c r="AC1212" s="34">
        <v>1.33</v>
      </c>
      <c r="AD1212" s="34">
        <v>5.72</v>
      </c>
      <c r="AE1212" s="34">
        <v>5.64</v>
      </c>
      <c r="AF1212" s="34">
        <v>0.17</v>
      </c>
      <c r="AG1212" s="34">
        <v>0.4</v>
      </c>
      <c r="AO1212" s="34">
        <f t="shared" si="89"/>
        <v>98.82</v>
      </c>
      <c r="AU1212" s="34">
        <v>5.0000000000000001E-3</v>
      </c>
      <c r="AV1212" s="34" t="s">
        <v>82</v>
      </c>
      <c r="AW1212" s="34" t="s">
        <v>121</v>
      </c>
      <c r="AY1212" s="34">
        <v>680</v>
      </c>
      <c r="AZ1212" s="34">
        <v>11</v>
      </c>
      <c r="BC1212" s="34" t="s">
        <v>121</v>
      </c>
      <c r="BD1212" s="34">
        <v>11</v>
      </c>
      <c r="BE1212" s="34">
        <v>4</v>
      </c>
      <c r="BF1212" s="34">
        <v>2</v>
      </c>
      <c r="BG1212" s="34" t="s">
        <v>82</v>
      </c>
      <c r="BJ1212" s="34">
        <v>15</v>
      </c>
      <c r="BN1212" s="34" t="s">
        <v>121</v>
      </c>
      <c r="BO1212" s="34">
        <v>78</v>
      </c>
      <c r="BP1212" s="34" t="s">
        <v>121</v>
      </c>
      <c r="BQ1212" s="34">
        <v>16</v>
      </c>
      <c r="BR1212" s="34">
        <v>135</v>
      </c>
      <c r="BT1212" s="34">
        <v>0.3</v>
      </c>
      <c r="BU1212" s="34">
        <v>1.6</v>
      </c>
      <c r="BX1212" s="34">
        <v>308</v>
      </c>
      <c r="BY1212" s="34">
        <v>4</v>
      </c>
      <c r="CA1212" s="34">
        <v>38</v>
      </c>
      <c r="CC1212" s="34">
        <v>8</v>
      </c>
      <c r="CD1212" s="34">
        <v>20</v>
      </c>
      <c r="CE1212" s="34">
        <v>100</v>
      </c>
      <c r="CF1212" s="34">
        <v>30</v>
      </c>
      <c r="CG1212" s="34">
        <v>480</v>
      </c>
      <c r="CH1212" s="34">
        <v>77</v>
      </c>
      <c r="CI1212" s="34">
        <v>60.4</v>
      </c>
      <c r="CJ1212" s="34">
        <v>113</v>
      </c>
      <c r="CL1212" s="34">
        <v>37</v>
      </c>
      <c r="CM1212" s="34">
        <v>6.3</v>
      </c>
      <c r="CN1212" s="34">
        <v>1.6</v>
      </c>
      <c r="CU1212" s="34">
        <v>3.1</v>
      </c>
      <c r="CV1212" s="34">
        <v>0.5</v>
      </c>
      <c r="CW1212" s="34">
        <f t="shared" si="90"/>
        <v>221.9</v>
      </c>
    </row>
    <row r="1213" spans="1:101" x14ac:dyDescent="0.3">
      <c r="A1213" s="22" t="s">
        <v>3802</v>
      </c>
      <c r="B1213" s="22" t="s">
        <v>1502</v>
      </c>
      <c r="C1213" s="22" t="s">
        <v>2350</v>
      </c>
      <c r="D1213" s="22" t="s">
        <v>2761</v>
      </c>
      <c r="G1213" s="22" t="s">
        <v>1501</v>
      </c>
      <c r="H1213" s="22">
        <v>32.051111111111098</v>
      </c>
      <c r="I1213" s="22">
        <v>-105.98333333333299</v>
      </c>
      <c r="J1213" s="22" t="s">
        <v>873</v>
      </c>
      <c r="K1213" s="22" t="s">
        <v>1253</v>
      </c>
      <c r="M1213" s="22" t="s">
        <v>163</v>
      </c>
      <c r="N1213" s="70" t="s">
        <v>3393</v>
      </c>
      <c r="O1213" s="70" t="s">
        <v>3394</v>
      </c>
      <c r="Q1213" s="22" t="s">
        <v>1163</v>
      </c>
      <c r="W1213" s="34">
        <v>58.71</v>
      </c>
      <c r="X1213" s="34">
        <v>0.98</v>
      </c>
      <c r="Y1213" s="34">
        <v>17.43</v>
      </c>
      <c r="Z1213" s="34">
        <v>4.03</v>
      </c>
      <c r="AA1213" s="34">
        <v>0.19</v>
      </c>
      <c r="AB1213" s="34">
        <v>1.05</v>
      </c>
      <c r="AC1213" s="34">
        <v>2.33</v>
      </c>
      <c r="AD1213" s="34">
        <v>5.2</v>
      </c>
      <c r="AE1213" s="34">
        <v>5.85</v>
      </c>
      <c r="AF1213" s="34">
        <v>0.35</v>
      </c>
      <c r="AG1213" s="34">
        <v>4.2699999999999996</v>
      </c>
      <c r="AO1213" s="34">
        <f t="shared" si="89"/>
        <v>100.38999999999999</v>
      </c>
      <c r="AW1213" s="34" t="s">
        <v>123</v>
      </c>
      <c r="AY1213" s="34">
        <v>1209</v>
      </c>
      <c r="BE1213" s="34">
        <v>53</v>
      </c>
      <c r="BG1213" s="34">
        <v>6</v>
      </c>
      <c r="BN1213" s="34">
        <v>4</v>
      </c>
      <c r="BO1213" s="34">
        <v>67</v>
      </c>
      <c r="BP1213" s="34">
        <v>4</v>
      </c>
      <c r="BQ1213" s="34">
        <v>290</v>
      </c>
      <c r="BR1213" s="34">
        <v>144</v>
      </c>
      <c r="BX1213" s="34">
        <v>406</v>
      </c>
      <c r="CA1213" s="34">
        <v>14</v>
      </c>
      <c r="CC1213" s="34">
        <v>4</v>
      </c>
      <c r="CD1213" s="34">
        <v>35</v>
      </c>
      <c r="CF1213" s="34">
        <v>30</v>
      </c>
      <c r="CG1213" s="34">
        <v>494</v>
      </c>
      <c r="CH1213" s="34">
        <v>297</v>
      </c>
    </row>
    <row r="1214" spans="1:101" x14ac:dyDescent="0.3">
      <c r="A1214" s="22" t="s">
        <v>1189</v>
      </c>
      <c r="B1214" s="22" t="s">
        <v>904</v>
      </c>
      <c r="C1214" s="22" t="s">
        <v>1695</v>
      </c>
      <c r="D1214" s="22" t="s">
        <v>2762</v>
      </c>
      <c r="G1214" s="22" t="s">
        <v>2795</v>
      </c>
      <c r="J1214" s="22" t="s">
        <v>873</v>
      </c>
      <c r="L1214" s="22" t="s">
        <v>1300</v>
      </c>
      <c r="M1214" s="22" t="s">
        <v>1041</v>
      </c>
      <c r="N1214" s="70" t="s">
        <v>3393</v>
      </c>
      <c r="O1214" s="70" t="s">
        <v>3394</v>
      </c>
      <c r="Q1214" s="22" t="s">
        <v>906</v>
      </c>
      <c r="W1214" s="34">
        <v>71.45</v>
      </c>
      <c r="X1214" s="34">
        <v>0.1</v>
      </c>
      <c r="Y1214" s="34">
        <v>13.61</v>
      </c>
      <c r="Z1214" s="34">
        <v>3.3000000000000003</v>
      </c>
      <c r="AA1214" s="34">
        <v>0.56999999999999995</v>
      </c>
      <c r="AC1214" s="34">
        <v>0.86</v>
      </c>
      <c r="AD1214" s="34">
        <v>5.37</v>
      </c>
      <c r="AE1214" s="34">
        <v>5.04</v>
      </c>
      <c r="AF1214" s="34">
        <v>0.15</v>
      </c>
      <c r="AO1214" s="34">
        <f t="shared" ref="AO1214:AO1219" si="91">SUM(W1214:AN1214)</f>
        <v>100.45</v>
      </c>
      <c r="AY1214" s="34">
        <v>644</v>
      </c>
      <c r="BE1214" s="34">
        <v>1.8</v>
      </c>
      <c r="BF1214" s="34">
        <v>3.9</v>
      </c>
      <c r="BO1214" s="34">
        <v>217</v>
      </c>
      <c r="BR1214" s="34">
        <v>390</v>
      </c>
      <c r="BU1214" s="34">
        <v>0.3</v>
      </c>
      <c r="BY1214" s="34">
        <v>15.1</v>
      </c>
      <c r="CA1214" s="34">
        <v>42.5</v>
      </c>
      <c r="CD1214" s="34">
        <v>55.8</v>
      </c>
      <c r="CF1214" s="34">
        <v>147</v>
      </c>
      <c r="CG1214" s="34">
        <v>935</v>
      </c>
      <c r="CH1214" s="34">
        <v>197</v>
      </c>
      <c r="CI1214" s="34">
        <v>163</v>
      </c>
      <c r="CJ1214" s="34">
        <v>297</v>
      </c>
      <c r="CL1214" s="34">
        <v>119</v>
      </c>
      <c r="CM1214" s="34">
        <v>17.3</v>
      </c>
      <c r="CN1214" s="34">
        <v>0.54</v>
      </c>
      <c r="CP1214" s="34">
        <v>5.5</v>
      </c>
      <c r="CU1214" s="34">
        <v>12.3</v>
      </c>
      <c r="CV1214" s="34">
        <v>1.4</v>
      </c>
      <c r="CW1214" s="34">
        <f t="shared" ref="CW1214:CW1219" si="92">SUM(CI1214:CV1214)</f>
        <v>616.03999999999985</v>
      </c>
    </row>
    <row r="1215" spans="1:101" x14ac:dyDescent="0.3">
      <c r="A1215" s="22" t="s">
        <v>1190</v>
      </c>
      <c r="B1215" s="22" t="s">
        <v>904</v>
      </c>
      <c r="C1215" s="22" t="s">
        <v>1695</v>
      </c>
      <c r="D1215" s="22" t="s">
        <v>2762</v>
      </c>
      <c r="G1215" s="22" t="s">
        <v>2795</v>
      </c>
      <c r="J1215" s="22" t="s">
        <v>873</v>
      </c>
      <c r="L1215" s="22" t="s">
        <v>1300</v>
      </c>
      <c r="M1215" s="22" t="s">
        <v>1041</v>
      </c>
      <c r="N1215" s="70" t="s">
        <v>3393</v>
      </c>
      <c r="O1215" s="70" t="s">
        <v>3394</v>
      </c>
      <c r="Q1215" s="22" t="s">
        <v>906</v>
      </c>
      <c r="W1215" s="34">
        <v>76.650000000000006</v>
      </c>
      <c r="X1215" s="34">
        <v>0.03</v>
      </c>
      <c r="Y1215" s="34">
        <v>14.57</v>
      </c>
      <c r="Z1215" s="34">
        <v>1.4850000000000003</v>
      </c>
      <c r="AA1215" s="34">
        <v>8.0000000000000002E-3</v>
      </c>
      <c r="AC1215" s="34">
        <v>0.47</v>
      </c>
      <c r="AE1215" s="34">
        <v>7.92</v>
      </c>
      <c r="AF1215" s="34">
        <v>0.18</v>
      </c>
      <c r="AO1215" s="34">
        <f t="shared" si="91"/>
        <v>101.313</v>
      </c>
      <c r="AY1215" s="34">
        <v>433</v>
      </c>
      <c r="BF1215" s="34">
        <v>6.2</v>
      </c>
      <c r="BO1215" s="34">
        <v>227</v>
      </c>
      <c r="BR1215" s="34">
        <v>869</v>
      </c>
      <c r="BU1215" s="34">
        <v>0.1</v>
      </c>
      <c r="BY1215" s="34">
        <v>17.7</v>
      </c>
      <c r="CA1215" s="34">
        <v>34.299999999999997</v>
      </c>
      <c r="CD1215" s="34">
        <v>66.2</v>
      </c>
      <c r="CF1215" s="34">
        <v>114</v>
      </c>
      <c r="CG1215" s="34">
        <v>799</v>
      </c>
      <c r="CH1215" s="34">
        <v>176</v>
      </c>
      <c r="CI1215" s="34">
        <v>126</v>
      </c>
      <c r="CL1215" s="34">
        <v>36</v>
      </c>
      <c r="CM1215" s="34">
        <v>3.5</v>
      </c>
      <c r="CN1215" s="34">
        <v>0.18</v>
      </c>
      <c r="CP1215" s="34">
        <v>4.8</v>
      </c>
      <c r="CU1215" s="34">
        <v>9.6</v>
      </c>
      <c r="CV1215" s="34">
        <v>1.6</v>
      </c>
      <c r="CW1215" s="34">
        <f t="shared" si="92"/>
        <v>181.68</v>
      </c>
    </row>
    <row r="1216" spans="1:101" x14ac:dyDescent="0.3">
      <c r="A1216" s="22" t="s">
        <v>1191</v>
      </c>
      <c r="B1216" s="22" t="s">
        <v>904</v>
      </c>
      <c r="C1216" s="22" t="s">
        <v>1695</v>
      </c>
      <c r="D1216" s="22" t="s">
        <v>2762</v>
      </c>
      <c r="G1216" s="22" t="s">
        <v>2795</v>
      </c>
      <c r="J1216" s="22" t="s">
        <v>873</v>
      </c>
      <c r="L1216" s="22" t="s">
        <v>1300</v>
      </c>
      <c r="M1216" s="22" t="s">
        <v>1041</v>
      </c>
      <c r="N1216" s="70" t="s">
        <v>3393</v>
      </c>
      <c r="O1216" s="70" t="s">
        <v>3394</v>
      </c>
      <c r="Q1216" s="22" t="s">
        <v>906</v>
      </c>
      <c r="W1216" s="34">
        <v>70.47</v>
      </c>
      <c r="X1216" s="34">
        <v>0.12</v>
      </c>
      <c r="Y1216" s="34">
        <v>14.35</v>
      </c>
      <c r="Z1216" s="34">
        <v>2.2549999999999999</v>
      </c>
      <c r="AA1216" s="34">
        <v>1.4999999999999999E-2</v>
      </c>
      <c r="AC1216" s="34">
        <v>0.76</v>
      </c>
      <c r="AD1216" s="34">
        <v>6.95</v>
      </c>
      <c r="AE1216" s="34">
        <v>4.8600000000000003</v>
      </c>
      <c r="AF1216" s="34">
        <v>0.13</v>
      </c>
      <c r="AO1216" s="34">
        <f t="shared" si="91"/>
        <v>99.91</v>
      </c>
      <c r="AY1216" s="34">
        <v>305</v>
      </c>
      <c r="BE1216" s="34">
        <v>7.3</v>
      </c>
      <c r="BF1216" s="34">
        <v>1.9</v>
      </c>
      <c r="BO1216" s="34">
        <v>170</v>
      </c>
      <c r="BR1216" s="34">
        <v>170</v>
      </c>
      <c r="BU1216" s="34">
        <v>9.8000000000000007</v>
      </c>
      <c r="BX1216" s="34">
        <v>3.6</v>
      </c>
      <c r="BY1216" s="34">
        <v>11.1</v>
      </c>
      <c r="CA1216" s="34">
        <v>34.6</v>
      </c>
      <c r="CC1216" s="34">
        <v>9</v>
      </c>
      <c r="CD1216" s="34">
        <v>29.2</v>
      </c>
      <c r="CF1216" s="34">
        <v>98.5</v>
      </c>
      <c r="CG1216" s="34">
        <v>1015</v>
      </c>
      <c r="CH1216" s="34">
        <v>158</v>
      </c>
      <c r="CI1216" s="34">
        <v>105</v>
      </c>
      <c r="CL1216" s="34">
        <v>76.099999999999994</v>
      </c>
      <c r="CM1216" s="34">
        <v>10.4</v>
      </c>
      <c r="CN1216" s="34">
        <v>0.56999999999999995</v>
      </c>
      <c r="CP1216" s="34">
        <v>2.9</v>
      </c>
      <c r="CU1216" s="34">
        <v>8.1</v>
      </c>
      <c r="CV1216" s="34">
        <v>1.1000000000000001</v>
      </c>
      <c r="CW1216" s="34">
        <f t="shared" si="92"/>
        <v>204.17</v>
      </c>
    </row>
    <row r="1217" spans="1:101" x14ac:dyDescent="0.3">
      <c r="A1217" s="22" t="s">
        <v>3803</v>
      </c>
      <c r="B1217" s="22" t="s">
        <v>904</v>
      </c>
      <c r="C1217" s="22" t="s">
        <v>1695</v>
      </c>
      <c r="D1217" s="22" t="s">
        <v>2762</v>
      </c>
      <c r="G1217" s="22" t="s">
        <v>2795</v>
      </c>
      <c r="J1217" s="22" t="s">
        <v>873</v>
      </c>
      <c r="L1217" s="22" t="s">
        <v>1300</v>
      </c>
      <c r="M1217" s="22" t="s">
        <v>1041</v>
      </c>
      <c r="N1217" s="70" t="s">
        <v>3393</v>
      </c>
      <c r="O1217" s="70" t="s">
        <v>3394</v>
      </c>
      <c r="Q1217" s="22" t="s">
        <v>906</v>
      </c>
      <c r="AO1217" s="34">
        <f t="shared" si="91"/>
        <v>0</v>
      </c>
      <c r="AY1217" s="34">
        <v>448</v>
      </c>
      <c r="BE1217" s="34">
        <v>1.5</v>
      </c>
      <c r="BF1217" s="34">
        <v>5.8</v>
      </c>
      <c r="BO1217" s="34">
        <v>123</v>
      </c>
      <c r="BR1217" s="34">
        <v>1032</v>
      </c>
      <c r="BU1217" s="34">
        <v>0.15</v>
      </c>
      <c r="BY1217" s="34">
        <v>16</v>
      </c>
      <c r="CA1217" s="34">
        <v>8.9</v>
      </c>
      <c r="CD1217" s="34">
        <v>34.9</v>
      </c>
      <c r="CF1217" s="34">
        <v>127</v>
      </c>
      <c r="CG1217" s="34">
        <v>792</v>
      </c>
      <c r="CH1217" s="34">
        <v>14</v>
      </c>
      <c r="CI1217" s="34">
        <v>106</v>
      </c>
      <c r="CJ1217" s="34">
        <v>209</v>
      </c>
      <c r="CL1217" s="34">
        <v>55.3</v>
      </c>
      <c r="CM1217" s="34">
        <v>22</v>
      </c>
      <c r="CN1217" s="34">
        <v>0.48</v>
      </c>
      <c r="CP1217" s="34">
        <v>5.4</v>
      </c>
      <c r="CU1217" s="34">
        <v>10.5</v>
      </c>
      <c r="CV1217" s="34">
        <v>1.4</v>
      </c>
      <c r="CW1217" s="34">
        <f t="shared" si="92"/>
        <v>410.08</v>
      </c>
    </row>
    <row r="1218" spans="1:101" x14ac:dyDescent="0.3">
      <c r="A1218" s="22" t="s">
        <v>1192</v>
      </c>
      <c r="B1218" s="22" t="s">
        <v>904</v>
      </c>
      <c r="C1218" s="22" t="s">
        <v>1695</v>
      </c>
      <c r="D1218" s="22" t="s">
        <v>2762</v>
      </c>
      <c r="G1218" s="22" t="s">
        <v>2795</v>
      </c>
      <c r="J1218" s="22" t="s">
        <v>873</v>
      </c>
      <c r="L1218" s="22" t="s">
        <v>1300</v>
      </c>
      <c r="M1218" s="22" t="s">
        <v>1041</v>
      </c>
      <c r="N1218" s="70" t="s">
        <v>3393</v>
      </c>
      <c r="O1218" s="70" t="s">
        <v>3394</v>
      </c>
      <c r="Q1218" s="22" t="s">
        <v>906</v>
      </c>
      <c r="W1218" s="34">
        <v>68.59</v>
      </c>
      <c r="X1218" s="34">
        <v>0.11</v>
      </c>
      <c r="Y1218" s="34">
        <v>13.56</v>
      </c>
      <c r="Z1218" s="34">
        <v>3.7730000000000006</v>
      </c>
      <c r="AA1218" s="34">
        <v>3.6999999999999998E-2</v>
      </c>
      <c r="AC1218" s="34">
        <v>0.88</v>
      </c>
      <c r="AD1218" s="34">
        <v>4.1399999999999997</v>
      </c>
      <c r="AE1218" s="34">
        <v>4.75</v>
      </c>
      <c r="AF1218" s="34">
        <v>0.14000000000000001</v>
      </c>
      <c r="AO1218" s="34">
        <f t="shared" si="91"/>
        <v>95.98</v>
      </c>
      <c r="AY1218" s="34">
        <v>472</v>
      </c>
      <c r="BE1218" s="34">
        <v>1.5</v>
      </c>
      <c r="BF1218" s="34">
        <v>4</v>
      </c>
      <c r="BO1218" s="34">
        <v>192</v>
      </c>
      <c r="BR1218" s="34">
        <v>325</v>
      </c>
      <c r="BU1218" s="34">
        <v>0.32</v>
      </c>
      <c r="BY1218" s="34">
        <v>13.5</v>
      </c>
      <c r="CA1218" s="34">
        <v>38.299999999999997</v>
      </c>
      <c r="CD1218" s="34">
        <v>62.3</v>
      </c>
      <c r="CF1218" s="34">
        <v>132</v>
      </c>
      <c r="CG1218" s="34">
        <v>862</v>
      </c>
      <c r="CH1218" s="34">
        <v>216</v>
      </c>
      <c r="CI1218" s="34">
        <v>126</v>
      </c>
      <c r="CJ1218" s="34">
        <v>301</v>
      </c>
      <c r="CL1218" s="34">
        <v>83.8</v>
      </c>
      <c r="CM1218" s="34">
        <v>10.7</v>
      </c>
      <c r="CN1218" s="34">
        <v>0.45</v>
      </c>
      <c r="CP1218" s="34">
        <v>4.5</v>
      </c>
      <c r="CU1218" s="34">
        <v>11.1</v>
      </c>
      <c r="CV1218" s="34">
        <v>1.3</v>
      </c>
      <c r="CW1218" s="34">
        <f t="shared" si="92"/>
        <v>538.85</v>
      </c>
    </row>
    <row r="1219" spans="1:101" x14ac:dyDescent="0.3">
      <c r="A1219" s="22" t="s">
        <v>3804</v>
      </c>
      <c r="B1219" s="22" t="s">
        <v>904</v>
      </c>
      <c r="C1219" s="22" t="s">
        <v>1695</v>
      </c>
      <c r="D1219" s="22" t="s">
        <v>2762</v>
      </c>
      <c r="G1219" s="22" t="s">
        <v>2795</v>
      </c>
      <c r="J1219" s="22" t="s">
        <v>873</v>
      </c>
      <c r="L1219" s="22" t="s">
        <v>1300</v>
      </c>
      <c r="M1219" s="22" t="s">
        <v>1041</v>
      </c>
      <c r="N1219" s="70" t="s">
        <v>3393</v>
      </c>
      <c r="O1219" s="70" t="s">
        <v>3394</v>
      </c>
      <c r="Q1219" s="22" t="s">
        <v>906</v>
      </c>
      <c r="W1219" s="34">
        <v>68.239999999999995</v>
      </c>
      <c r="X1219" s="34">
        <v>0.15</v>
      </c>
      <c r="Y1219" s="34">
        <v>14.06</v>
      </c>
      <c r="Z1219" s="34">
        <v>4.5430000000000001</v>
      </c>
      <c r="AA1219" s="34">
        <v>5.5E-2</v>
      </c>
      <c r="AC1219" s="34">
        <v>0.64</v>
      </c>
      <c r="AD1219" s="34">
        <v>4.71</v>
      </c>
      <c r="AE1219" s="34">
        <v>5.79</v>
      </c>
      <c r="AF1219" s="34">
        <v>7.0000000000000007E-2</v>
      </c>
      <c r="AO1219" s="34">
        <f t="shared" si="91"/>
        <v>98.25800000000001</v>
      </c>
      <c r="AY1219" s="34">
        <v>520</v>
      </c>
      <c r="BE1219" s="34">
        <v>2</v>
      </c>
      <c r="BF1219" s="34">
        <v>5.2</v>
      </c>
      <c r="BO1219" s="34">
        <v>157</v>
      </c>
      <c r="BR1219" s="34">
        <v>372</v>
      </c>
      <c r="BU1219" s="34">
        <v>0.37</v>
      </c>
      <c r="BY1219" s="34">
        <v>16</v>
      </c>
      <c r="CA1219" s="34">
        <v>8.6</v>
      </c>
      <c r="CD1219" s="34">
        <v>41.7</v>
      </c>
      <c r="CF1219" s="34">
        <v>187</v>
      </c>
      <c r="CG1219" s="34">
        <v>1000</v>
      </c>
      <c r="CH1219" s="34">
        <v>260</v>
      </c>
      <c r="CI1219" s="34">
        <v>171</v>
      </c>
      <c r="CJ1219" s="34">
        <v>380</v>
      </c>
      <c r="CL1219" s="34">
        <v>110</v>
      </c>
      <c r="CM1219" s="34">
        <v>32</v>
      </c>
      <c r="CN1219" s="34">
        <v>6.4</v>
      </c>
      <c r="CP1219" s="34">
        <v>0.66</v>
      </c>
      <c r="CU1219" s="34">
        <v>12</v>
      </c>
      <c r="CV1219" s="34">
        <v>1.6</v>
      </c>
      <c r="CW1219" s="34">
        <f t="shared" si="92"/>
        <v>713.66</v>
      </c>
    </row>
    <row r="1220" spans="1:101" x14ac:dyDescent="0.3">
      <c r="A1220" s="22" t="s">
        <v>3805</v>
      </c>
      <c r="B1220" s="22" t="s">
        <v>904</v>
      </c>
      <c r="C1220" s="22" t="s">
        <v>1193</v>
      </c>
      <c r="D1220" s="22" t="s">
        <v>2763</v>
      </c>
      <c r="G1220" s="22" t="s">
        <v>2796</v>
      </c>
      <c r="L1220" s="22" t="s">
        <v>1301</v>
      </c>
      <c r="M1220" s="22" t="s">
        <v>1194</v>
      </c>
      <c r="N1220" s="70" t="s">
        <v>3393</v>
      </c>
      <c r="O1220" s="70" t="s">
        <v>3394</v>
      </c>
      <c r="Q1220" s="22" t="s">
        <v>906</v>
      </c>
      <c r="W1220" s="34">
        <v>70.48</v>
      </c>
      <c r="X1220" s="34">
        <v>0.02</v>
      </c>
      <c r="Y1220" s="34">
        <v>13.43</v>
      </c>
      <c r="Z1220" s="34">
        <v>3.2670000000000003</v>
      </c>
      <c r="AA1220" s="34">
        <v>0.08</v>
      </c>
      <c r="AB1220" s="34">
        <v>0.01</v>
      </c>
      <c r="AC1220" s="34">
        <v>0.02</v>
      </c>
      <c r="AD1220" s="34">
        <v>7.42</v>
      </c>
      <c r="AE1220" s="34">
        <v>4.07</v>
      </c>
      <c r="AF1220" s="34" t="s">
        <v>120</v>
      </c>
      <c r="AG1220" s="34">
        <v>0.2</v>
      </c>
      <c r="AH1220" s="34">
        <v>1.68</v>
      </c>
      <c r="AO1220" s="34">
        <f t="shared" ref="AO1220:AO1234" si="93">SUM(W1220:AN1220)</f>
        <v>100.67700000000001</v>
      </c>
      <c r="AY1220" s="34">
        <v>8</v>
      </c>
      <c r="AZ1220" s="34">
        <v>58</v>
      </c>
      <c r="BF1220" s="34">
        <v>62</v>
      </c>
      <c r="BG1220" s="34">
        <v>68</v>
      </c>
      <c r="BM1220" s="34">
        <v>480</v>
      </c>
      <c r="BO1220" s="34">
        <v>350</v>
      </c>
      <c r="BP1220" s="34">
        <v>32</v>
      </c>
      <c r="BQ1220" s="34">
        <v>280</v>
      </c>
      <c r="BR1220" s="34">
        <v>1700</v>
      </c>
      <c r="BX1220" s="34">
        <v>14</v>
      </c>
      <c r="CA1220" s="34">
        <v>200</v>
      </c>
      <c r="CC1220" s="34">
        <v>38</v>
      </c>
      <c r="CD1220" s="34">
        <v>7</v>
      </c>
      <c r="CF1220" s="34">
        <v>200</v>
      </c>
      <c r="CG1220" s="34">
        <v>1000</v>
      </c>
      <c r="CH1220" s="34">
        <v>590</v>
      </c>
      <c r="CI1220" s="34">
        <v>20</v>
      </c>
      <c r="CJ1220" s="34">
        <v>73</v>
      </c>
      <c r="CK1220" s="34">
        <v>9.6</v>
      </c>
      <c r="CL1220" s="34">
        <v>25</v>
      </c>
      <c r="CM1220" s="34">
        <v>9.5</v>
      </c>
      <c r="CN1220" s="34">
        <v>0.1</v>
      </c>
      <c r="CO1220" s="34">
        <v>17</v>
      </c>
      <c r="CP1220" s="34">
        <v>3.2</v>
      </c>
      <c r="CQ1220" s="34">
        <v>29</v>
      </c>
      <c r="CR1220" s="34">
        <v>6.9</v>
      </c>
      <c r="CS1220" s="34">
        <v>26</v>
      </c>
      <c r="CU1220" s="34">
        <v>41</v>
      </c>
      <c r="CV1220" s="34">
        <v>5.8</v>
      </c>
      <c r="CW1220" s="34">
        <f t="shared" ref="CW1220:CW1234" si="94">SUM(CI1220:CV1220)</f>
        <v>266.09999999999997</v>
      </c>
    </row>
    <row r="1221" spans="1:101" x14ac:dyDescent="0.3">
      <c r="A1221" s="22" t="s">
        <v>3806</v>
      </c>
      <c r="B1221" s="22" t="s">
        <v>904</v>
      </c>
      <c r="C1221" s="22" t="s">
        <v>1193</v>
      </c>
      <c r="D1221" s="22" t="s">
        <v>2763</v>
      </c>
      <c r="G1221" s="22" t="s">
        <v>2796</v>
      </c>
      <c r="L1221" s="22" t="s">
        <v>1301</v>
      </c>
      <c r="M1221" s="22" t="s">
        <v>1194</v>
      </c>
      <c r="N1221" s="70" t="s">
        <v>3393</v>
      </c>
      <c r="O1221" s="70" t="s">
        <v>3394</v>
      </c>
      <c r="Q1221" s="22" t="s">
        <v>906</v>
      </c>
      <c r="W1221" s="34">
        <v>70.5</v>
      </c>
      <c r="X1221" s="34">
        <v>0.02</v>
      </c>
      <c r="Y1221" s="34">
        <v>13.73</v>
      </c>
      <c r="Z1221" s="34">
        <v>3.2010000000000005</v>
      </c>
      <c r="AA1221" s="34">
        <v>0.08</v>
      </c>
      <c r="AB1221" s="34">
        <v>0.01</v>
      </c>
      <c r="AC1221" s="34">
        <v>0.03</v>
      </c>
      <c r="AD1221" s="34">
        <v>6.72</v>
      </c>
      <c r="AE1221" s="34">
        <v>4.2</v>
      </c>
      <c r="AF1221" s="34" t="s">
        <v>120</v>
      </c>
      <c r="AG1221" s="34">
        <v>0.12</v>
      </c>
      <c r="AH1221" s="34">
        <v>1.69</v>
      </c>
      <c r="AO1221" s="34">
        <f t="shared" si="93"/>
        <v>100.301</v>
      </c>
      <c r="AY1221" s="34">
        <v>8</v>
      </c>
      <c r="AZ1221" s="34">
        <v>31</v>
      </c>
      <c r="BF1221" s="34">
        <v>75</v>
      </c>
      <c r="BG1221" s="34">
        <v>51</v>
      </c>
      <c r="BM1221" s="34">
        <v>470</v>
      </c>
      <c r="BO1221" s="34">
        <v>400</v>
      </c>
      <c r="BP1221" s="34">
        <v>29</v>
      </c>
      <c r="BQ1221" s="34">
        <v>320</v>
      </c>
      <c r="BR1221" s="34">
        <v>2000</v>
      </c>
      <c r="BX1221" s="34">
        <v>12</v>
      </c>
      <c r="CA1221" s="34">
        <v>200</v>
      </c>
      <c r="CC1221" s="34">
        <v>66</v>
      </c>
      <c r="CD1221" s="34">
        <v>6</v>
      </c>
      <c r="CF1221" s="34">
        <v>200</v>
      </c>
      <c r="CG1221" s="34">
        <v>1100</v>
      </c>
      <c r="CH1221" s="34">
        <v>580</v>
      </c>
      <c r="CI1221" s="34">
        <v>21</v>
      </c>
      <c r="CJ1221" s="34">
        <v>84</v>
      </c>
      <c r="CK1221" s="34">
        <v>10</v>
      </c>
      <c r="CL1221" s="34">
        <v>28</v>
      </c>
      <c r="CM1221" s="34">
        <v>10</v>
      </c>
      <c r="CN1221" s="34">
        <v>0.1</v>
      </c>
      <c r="CO1221" s="34">
        <v>12</v>
      </c>
      <c r="CP1221" s="34">
        <v>3.7</v>
      </c>
      <c r="CQ1221" s="34">
        <v>32</v>
      </c>
      <c r="CR1221" s="34">
        <v>7.6</v>
      </c>
      <c r="CS1221" s="34">
        <v>29</v>
      </c>
      <c r="CU1221" s="34">
        <v>44</v>
      </c>
      <c r="CV1221" s="34">
        <v>6.3</v>
      </c>
      <c r="CW1221" s="34">
        <f t="shared" si="94"/>
        <v>287.7</v>
      </c>
    </row>
    <row r="1222" spans="1:101" x14ac:dyDescent="0.3">
      <c r="A1222" s="22" t="s">
        <v>3807</v>
      </c>
      <c r="B1222" s="22" t="s">
        <v>904</v>
      </c>
      <c r="C1222" s="22" t="s">
        <v>1193</v>
      </c>
      <c r="D1222" s="22" t="s">
        <v>2763</v>
      </c>
      <c r="G1222" s="22" t="s">
        <v>2796</v>
      </c>
      <c r="L1222" s="22" t="s">
        <v>1301</v>
      </c>
      <c r="M1222" s="22" t="s">
        <v>1194</v>
      </c>
      <c r="N1222" s="70" t="s">
        <v>3393</v>
      </c>
      <c r="O1222" s="70" t="s">
        <v>3394</v>
      </c>
      <c r="Q1222" s="22" t="s">
        <v>906</v>
      </c>
      <c r="W1222" s="34">
        <v>70.56</v>
      </c>
      <c r="X1222" s="34">
        <v>0.03</v>
      </c>
      <c r="Y1222" s="34">
        <v>13.52</v>
      </c>
      <c r="Z1222" s="34">
        <v>3.2450000000000001</v>
      </c>
      <c r="AA1222" s="34">
        <v>0.08</v>
      </c>
      <c r="AB1222" s="34">
        <v>0.04</v>
      </c>
      <c r="AC1222" s="34">
        <v>0.06</v>
      </c>
      <c r="AD1222" s="34">
        <v>6.89</v>
      </c>
      <c r="AE1222" s="34">
        <v>4.04</v>
      </c>
      <c r="AF1222" s="34" t="s">
        <v>120</v>
      </c>
      <c r="AG1222" s="34">
        <v>0.25</v>
      </c>
      <c r="AH1222" s="34">
        <v>1.97</v>
      </c>
      <c r="AO1222" s="34">
        <f t="shared" si="93"/>
        <v>100.68500000000002</v>
      </c>
      <c r="AY1222" s="34">
        <v>6</v>
      </c>
      <c r="AZ1222" s="34">
        <v>45</v>
      </c>
      <c r="BF1222" s="34">
        <v>53</v>
      </c>
      <c r="BG1222" s="34">
        <v>89</v>
      </c>
      <c r="BM1222" s="34">
        <v>520</v>
      </c>
      <c r="BO1222" s="34">
        <v>420</v>
      </c>
      <c r="BP1222" s="34">
        <v>42</v>
      </c>
      <c r="BQ1222" s="34">
        <v>300</v>
      </c>
      <c r="BR1222" s="34">
        <v>1600</v>
      </c>
      <c r="BX1222" s="34">
        <v>40</v>
      </c>
      <c r="CA1222" s="34">
        <v>220</v>
      </c>
      <c r="CC1222" s="34">
        <v>54</v>
      </c>
      <c r="CD1222" s="34" t="s">
        <v>83</v>
      </c>
      <c r="CF1222" s="34">
        <v>240</v>
      </c>
      <c r="CG1222" s="34">
        <v>1200</v>
      </c>
      <c r="CH1222" s="34">
        <v>630</v>
      </c>
      <c r="CI1222" s="34">
        <v>25</v>
      </c>
      <c r="CJ1222" s="34">
        <v>96</v>
      </c>
      <c r="CK1222" s="34">
        <v>13</v>
      </c>
      <c r="CL1222" s="34">
        <v>34</v>
      </c>
      <c r="CM1222" s="34">
        <v>13</v>
      </c>
      <c r="CN1222" s="34">
        <v>0.1</v>
      </c>
      <c r="CO1222" s="34">
        <v>15</v>
      </c>
      <c r="CP1222" s="34">
        <v>4.5999999999999996</v>
      </c>
      <c r="CQ1222" s="34">
        <v>39</v>
      </c>
      <c r="CR1222" s="34">
        <v>9.6999999999999993</v>
      </c>
      <c r="CS1222" s="34">
        <v>37</v>
      </c>
      <c r="CU1222" s="34">
        <v>58</v>
      </c>
      <c r="CV1222" s="34">
        <v>8.1999999999999993</v>
      </c>
      <c r="CW1222" s="34">
        <f t="shared" si="94"/>
        <v>352.59999999999997</v>
      </c>
    </row>
    <row r="1223" spans="1:101" x14ac:dyDescent="0.3">
      <c r="A1223" s="22" t="s">
        <v>3808</v>
      </c>
      <c r="B1223" s="22" t="s">
        <v>904</v>
      </c>
      <c r="C1223" s="22" t="s">
        <v>1193</v>
      </c>
      <c r="D1223" s="22" t="s">
        <v>2763</v>
      </c>
      <c r="G1223" s="22" t="s">
        <v>2796</v>
      </c>
      <c r="L1223" s="22" t="s">
        <v>1301</v>
      </c>
      <c r="M1223" s="22" t="s">
        <v>1194</v>
      </c>
      <c r="N1223" s="70" t="s">
        <v>3393</v>
      </c>
      <c r="O1223" s="70" t="s">
        <v>3394</v>
      </c>
      <c r="Q1223" s="22" t="s">
        <v>906</v>
      </c>
      <c r="W1223" s="34">
        <v>72.47</v>
      </c>
      <c r="X1223" s="34">
        <v>0.02</v>
      </c>
      <c r="Y1223" s="34">
        <v>13.68</v>
      </c>
      <c r="Z1223" s="34">
        <v>1.4740000000000002</v>
      </c>
      <c r="AA1223" s="34">
        <v>0.08</v>
      </c>
      <c r="AB1223" s="34">
        <v>0.01</v>
      </c>
      <c r="AC1223" s="34">
        <v>0.08</v>
      </c>
      <c r="AD1223" s="34">
        <v>6.48</v>
      </c>
      <c r="AE1223" s="34">
        <v>4.22</v>
      </c>
      <c r="AF1223" s="34" t="s">
        <v>120</v>
      </c>
      <c r="AG1223" s="34">
        <v>0.13</v>
      </c>
      <c r="AH1223" s="34">
        <v>1.94</v>
      </c>
      <c r="AO1223" s="34">
        <f t="shared" si="93"/>
        <v>100.58399999999999</v>
      </c>
      <c r="AY1223" s="34">
        <v>5</v>
      </c>
      <c r="AZ1223" s="34">
        <v>180</v>
      </c>
      <c r="BF1223" s="34">
        <v>83</v>
      </c>
      <c r="BG1223" s="34">
        <v>13</v>
      </c>
      <c r="BM1223" s="34">
        <v>460</v>
      </c>
      <c r="BO1223" s="34">
        <v>340</v>
      </c>
      <c r="BP1223" s="34" t="s">
        <v>83</v>
      </c>
      <c r="BQ1223" s="34">
        <v>320</v>
      </c>
      <c r="BR1223" s="34">
        <v>2000</v>
      </c>
      <c r="BX1223" s="34">
        <v>32</v>
      </c>
      <c r="CA1223" s="34">
        <v>230</v>
      </c>
      <c r="CC1223" s="34">
        <v>54</v>
      </c>
      <c r="CD1223" s="34" t="s">
        <v>83</v>
      </c>
      <c r="CF1223" s="34">
        <v>200</v>
      </c>
      <c r="CG1223" s="34">
        <v>1000</v>
      </c>
      <c r="CH1223" s="34">
        <v>610</v>
      </c>
      <c r="CI1223" s="34">
        <v>22</v>
      </c>
      <c r="CJ1223" s="34">
        <v>80</v>
      </c>
      <c r="CK1223" s="34">
        <v>10</v>
      </c>
      <c r="CL1223" s="34">
        <v>25</v>
      </c>
      <c r="CM1223" s="34">
        <v>9.6999999999999993</v>
      </c>
      <c r="CN1223" s="34">
        <v>0.1</v>
      </c>
      <c r="CO1223" s="34">
        <v>11</v>
      </c>
      <c r="CP1223" s="34">
        <v>3.5</v>
      </c>
      <c r="CQ1223" s="34">
        <v>30</v>
      </c>
      <c r="CR1223" s="34">
        <v>7.4</v>
      </c>
      <c r="CS1223" s="34">
        <v>30</v>
      </c>
      <c r="CU1223" s="34">
        <v>48</v>
      </c>
      <c r="CV1223" s="34">
        <v>7.1</v>
      </c>
      <c r="CW1223" s="34">
        <f t="shared" si="94"/>
        <v>283.8</v>
      </c>
    </row>
    <row r="1224" spans="1:101" x14ac:dyDescent="0.3">
      <c r="A1224" s="22" t="s">
        <v>3809</v>
      </c>
      <c r="B1224" s="22" t="s">
        <v>904</v>
      </c>
      <c r="C1224" s="22" t="s">
        <v>1193</v>
      </c>
      <c r="D1224" s="22" t="s">
        <v>2763</v>
      </c>
      <c r="G1224" s="22" t="s">
        <v>2796</v>
      </c>
      <c r="L1224" s="22" t="s">
        <v>1301</v>
      </c>
      <c r="M1224" s="22" t="s">
        <v>1194</v>
      </c>
      <c r="N1224" s="70" t="s">
        <v>3393</v>
      </c>
      <c r="O1224" s="70" t="s">
        <v>3394</v>
      </c>
      <c r="Q1224" s="22" t="s">
        <v>906</v>
      </c>
      <c r="W1224" s="34">
        <v>72.53</v>
      </c>
      <c r="X1224" s="34">
        <v>0.03</v>
      </c>
      <c r="Y1224" s="34">
        <v>13.49</v>
      </c>
      <c r="Z1224" s="34">
        <v>2.827</v>
      </c>
      <c r="AA1224" s="34">
        <v>0.08</v>
      </c>
      <c r="AB1224" s="34">
        <v>0.01</v>
      </c>
      <c r="AC1224" s="34">
        <v>0.02</v>
      </c>
      <c r="AD1224" s="34">
        <v>6.29</v>
      </c>
      <c r="AE1224" s="34">
        <v>4.12</v>
      </c>
      <c r="AF1224" s="34" t="s">
        <v>120</v>
      </c>
      <c r="AG1224" s="34">
        <v>0.14000000000000001</v>
      </c>
      <c r="AH1224" s="34">
        <v>1.38</v>
      </c>
      <c r="AO1224" s="34">
        <f t="shared" si="93"/>
        <v>100.917</v>
      </c>
      <c r="AY1224" s="34">
        <v>12</v>
      </c>
      <c r="AZ1224" s="34">
        <v>14</v>
      </c>
      <c r="BF1224" s="34">
        <v>51</v>
      </c>
      <c r="BG1224" s="34">
        <v>45</v>
      </c>
      <c r="BM1224" s="34">
        <v>500</v>
      </c>
      <c r="BO1224" s="34">
        <v>410</v>
      </c>
      <c r="BP1224" s="34">
        <v>21</v>
      </c>
      <c r="BQ1224" s="34">
        <v>300</v>
      </c>
      <c r="BR1224" s="34">
        <v>2000</v>
      </c>
      <c r="BX1224" s="34">
        <v>7</v>
      </c>
      <c r="CA1224" s="34">
        <v>210</v>
      </c>
      <c r="CC1224" s="34">
        <v>35</v>
      </c>
      <c r="CD1224" s="34" t="s">
        <v>83</v>
      </c>
      <c r="CF1224" s="34">
        <v>230</v>
      </c>
      <c r="CG1224" s="34">
        <v>1100</v>
      </c>
      <c r="CH1224" s="34">
        <v>620</v>
      </c>
      <c r="CI1224" s="34">
        <v>21</v>
      </c>
      <c r="CJ1224" s="34">
        <v>73</v>
      </c>
      <c r="CK1224" s="34">
        <v>11</v>
      </c>
      <c r="CL1224" s="34">
        <v>28</v>
      </c>
      <c r="CM1224" s="34">
        <v>10</v>
      </c>
      <c r="CN1224" s="34">
        <v>0.1</v>
      </c>
      <c r="CO1224" s="34">
        <v>12</v>
      </c>
      <c r="CP1224" s="34">
        <v>4</v>
      </c>
      <c r="CQ1224" s="34">
        <v>33</v>
      </c>
      <c r="CR1224" s="34">
        <v>8</v>
      </c>
      <c r="CS1224" s="34">
        <v>30</v>
      </c>
      <c r="CU1224" s="34">
        <v>44</v>
      </c>
      <c r="CV1224" s="34">
        <v>6.1</v>
      </c>
      <c r="CW1224" s="34">
        <f t="shared" si="94"/>
        <v>280.20000000000005</v>
      </c>
    </row>
    <row r="1225" spans="1:101" x14ac:dyDescent="0.3">
      <c r="A1225" s="22" t="s">
        <v>3810</v>
      </c>
      <c r="B1225" s="22" t="s">
        <v>904</v>
      </c>
      <c r="C1225" s="22" t="s">
        <v>1193</v>
      </c>
      <c r="D1225" s="22" t="s">
        <v>2763</v>
      </c>
      <c r="G1225" s="22" t="s">
        <v>2796</v>
      </c>
      <c r="L1225" s="22" t="s">
        <v>1301</v>
      </c>
      <c r="M1225" s="22" t="s">
        <v>1195</v>
      </c>
      <c r="N1225" s="70" t="s">
        <v>3393</v>
      </c>
      <c r="O1225" s="70" t="s">
        <v>3394</v>
      </c>
      <c r="Q1225" s="22" t="s">
        <v>906</v>
      </c>
      <c r="W1225" s="34">
        <v>73.150000000000006</v>
      </c>
      <c r="X1225" s="34">
        <v>0.02</v>
      </c>
      <c r="Y1225" s="34">
        <v>13.71</v>
      </c>
      <c r="Z1225" s="34">
        <v>1.8920000000000001</v>
      </c>
      <c r="AA1225" s="34">
        <v>0.08</v>
      </c>
      <c r="AB1225" s="34">
        <v>0.01</v>
      </c>
      <c r="AC1225" s="34">
        <v>0.03</v>
      </c>
      <c r="AD1225" s="34">
        <v>5.34</v>
      </c>
      <c r="AE1225" s="34">
        <v>4.2</v>
      </c>
      <c r="AF1225" s="34" t="s">
        <v>120</v>
      </c>
      <c r="AG1225" s="34">
        <v>0.39</v>
      </c>
      <c r="AH1225" s="34">
        <v>0.31</v>
      </c>
      <c r="AO1225" s="34">
        <f t="shared" si="93"/>
        <v>99.132000000000005</v>
      </c>
      <c r="AY1225" s="34">
        <v>8</v>
      </c>
      <c r="AZ1225" s="34">
        <v>19</v>
      </c>
      <c r="BF1225" s="34">
        <v>49</v>
      </c>
      <c r="BG1225" s="34">
        <v>37</v>
      </c>
      <c r="BM1225" s="34">
        <v>490</v>
      </c>
      <c r="BO1225" s="34">
        <v>370</v>
      </c>
      <c r="BP1225" s="34">
        <v>16</v>
      </c>
      <c r="BQ1225" s="34">
        <v>250</v>
      </c>
      <c r="BR1225" s="34">
        <v>2200</v>
      </c>
      <c r="BX1225" s="34">
        <v>7</v>
      </c>
      <c r="CA1225" s="34">
        <v>170</v>
      </c>
      <c r="CC1225" s="34">
        <v>36</v>
      </c>
      <c r="CD1225" s="34" t="s">
        <v>83</v>
      </c>
      <c r="CF1225" s="34">
        <v>200</v>
      </c>
      <c r="CG1225" s="34">
        <v>1100</v>
      </c>
      <c r="CH1225" s="34">
        <v>590</v>
      </c>
      <c r="CI1225" s="34">
        <v>21</v>
      </c>
      <c r="CJ1225" s="34">
        <v>77</v>
      </c>
      <c r="CK1225" s="34">
        <v>10</v>
      </c>
      <c r="CL1225" s="34">
        <v>26</v>
      </c>
      <c r="CM1225" s="34">
        <v>10</v>
      </c>
      <c r="CN1225" s="34">
        <v>0.1</v>
      </c>
      <c r="CO1225" s="34">
        <v>11</v>
      </c>
      <c r="CP1225" s="34">
        <v>3.2</v>
      </c>
      <c r="CQ1225" s="34">
        <v>28</v>
      </c>
      <c r="CR1225" s="34">
        <v>6.7</v>
      </c>
      <c r="CS1225" s="34">
        <v>26</v>
      </c>
      <c r="CU1225" s="34">
        <v>40</v>
      </c>
      <c r="CV1225" s="34">
        <v>5.8</v>
      </c>
      <c r="CW1225" s="34">
        <f t="shared" si="94"/>
        <v>264.8</v>
      </c>
    </row>
    <row r="1226" spans="1:101" x14ac:dyDescent="0.3">
      <c r="A1226" s="22" t="s">
        <v>3811</v>
      </c>
      <c r="B1226" s="22" t="s">
        <v>904</v>
      </c>
      <c r="C1226" s="22" t="s">
        <v>1193</v>
      </c>
      <c r="D1226" s="22" t="s">
        <v>2763</v>
      </c>
      <c r="G1226" s="22" t="s">
        <v>2796</v>
      </c>
      <c r="L1226" s="22" t="s">
        <v>1301</v>
      </c>
      <c r="M1226" s="22" t="s">
        <v>1196</v>
      </c>
      <c r="N1226" s="70" t="s">
        <v>3393</v>
      </c>
      <c r="O1226" s="70" t="s">
        <v>3394</v>
      </c>
      <c r="Q1226" s="22" t="s">
        <v>906</v>
      </c>
      <c r="W1226" s="34">
        <v>69.34</v>
      </c>
      <c r="X1226" s="34">
        <v>0.03</v>
      </c>
      <c r="Y1226" s="34">
        <v>13.43</v>
      </c>
      <c r="Z1226" s="34">
        <v>3.9380000000000006</v>
      </c>
      <c r="AA1226" s="34">
        <v>0.1</v>
      </c>
      <c r="AB1226" s="34">
        <v>0.17</v>
      </c>
      <c r="AC1226" s="34">
        <v>0.67</v>
      </c>
      <c r="AD1226" s="34">
        <v>5.74</v>
      </c>
      <c r="AE1226" s="34">
        <v>4.0199999999999996</v>
      </c>
      <c r="AF1226" s="34" t="s">
        <v>120</v>
      </c>
      <c r="AG1226" s="34">
        <v>0.59</v>
      </c>
      <c r="AH1226" s="34">
        <v>1.72</v>
      </c>
      <c r="AO1226" s="34">
        <f t="shared" si="93"/>
        <v>99.748000000000005</v>
      </c>
      <c r="AY1226" s="34">
        <v>10</v>
      </c>
      <c r="AZ1226" s="34">
        <v>57</v>
      </c>
      <c r="BF1226" s="34">
        <v>93</v>
      </c>
      <c r="BG1226" s="34">
        <v>49</v>
      </c>
      <c r="BM1226" s="34">
        <v>470</v>
      </c>
      <c r="BO1226" s="34">
        <v>380</v>
      </c>
      <c r="BP1226" s="34">
        <v>29</v>
      </c>
      <c r="BQ1226" s="34">
        <v>320</v>
      </c>
      <c r="BR1226" s="34">
        <v>1800</v>
      </c>
      <c r="BX1226" s="34">
        <v>290</v>
      </c>
      <c r="CA1226" s="34">
        <v>250</v>
      </c>
      <c r="CC1226" s="34">
        <v>51</v>
      </c>
      <c r="CD1226" s="34" t="s">
        <v>83</v>
      </c>
      <c r="CF1226" s="34">
        <v>280</v>
      </c>
      <c r="CG1226" s="34">
        <v>1100</v>
      </c>
      <c r="CH1226" s="34">
        <v>590</v>
      </c>
      <c r="CI1226" s="34">
        <v>27</v>
      </c>
      <c r="CJ1226" s="34">
        <v>110</v>
      </c>
      <c r="CK1226" s="34">
        <v>13</v>
      </c>
      <c r="CL1226" s="34">
        <v>36</v>
      </c>
      <c r="CM1226" s="34">
        <v>13</v>
      </c>
      <c r="CN1226" s="34">
        <v>0.2</v>
      </c>
      <c r="CO1226" s="34">
        <v>15</v>
      </c>
      <c r="CP1226" s="34">
        <v>4.7</v>
      </c>
      <c r="CQ1226" s="34">
        <v>40</v>
      </c>
      <c r="CR1226" s="34">
        <v>9.6999999999999993</v>
      </c>
      <c r="CS1226" s="34">
        <v>39</v>
      </c>
      <c r="CU1226" s="34">
        <v>64</v>
      </c>
      <c r="CV1226" s="34">
        <v>9.6999999999999993</v>
      </c>
      <c r="CW1226" s="34">
        <f t="shared" si="94"/>
        <v>381.29999999999995</v>
      </c>
    </row>
    <row r="1227" spans="1:101" x14ac:dyDescent="0.3">
      <c r="A1227" s="22" t="s">
        <v>3812</v>
      </c>
      <c r="B1227" s="22" t="s">
        <v>904</v>
      </c>
      <c r="C1227" s="22" t="s">
        <v>1193</v>
      </c>
      <c r="D1227" s="22" t="s">
        <v>2763</v>
      </c>
      <c r="G1227" s="22" t="s">
        <v>2796</v>
      </c>
      <c r="L1227" s="22" t="s">
        <v>1301</v>
      </c>
      <c r="M1227" s="22" t="s">
        <v>1196</v>
      </c>
      <c r="N1227" s="70" t="s">
        <v>3393</v>
      </c>
      <c r="O1227" s="70" t="s">
        <v>3394</v>
      </c>
      <c r="Q1227" s="22" t="s">
        <v>906</v>
      </c>
      <c r="W1227" s="34">
        <v>70.099999999999994</v>
      </c>
      <c r="X1227" s="34">
        <v>0.03</v>
      </c>
      <c r="Y1227" s="34">
        <v>13.62</v>
      </c>
      <c r="Z1227" s="34">
        <v>3.7730000000000006</v>
      </c>
      <c r="AA1227" s="34">
        <v>0.09</v>
      </c>
      <c r="AB1227" s="34">
        <v>0.22</v>
      </c>
      <c r="AC1227" s="34">
        <v>1.32</v>
      </c>
      <c r="AD1227" s="34">
        <v>5.51</v>
      </c>
      <c r="AE1227" s="34">
        <v>4.2300000000000004</v>
      </c>
      <c r="AF1227" s="34" t="s">
        <v>120</v>
      </c>
      <c r="AG1227" s="34">
        <v>0.82</v>
      </c>
      <c r="AH1227" s="34">
        <v>1.63</v>
      </c>
      <c r="AO1227" s="34">
        <f t="shared" si="93"/>
        <v>101.34299999999999</v>
      </c>
      <c r="AY1227" s="34">
        <v>19</v>
      </c>
      <c r="AZ1227" s="34">
        <v>46</v>
      </c>
      <c r="BF1227" s="34">
        <v>86</v>
      </c>
      <c r="BG1227" s="34">
        <v>46</v>
      </c>
      <c r="BM1227" s="34">
        <v>470</v>
      </c>
      <c r="BO1227" s="34">
        <v>370</v>
      </c>
      <c r="BP1227" s="34">
        <v>26</v>
      </c>
      <c r="BQ1227" s="34">
        <v>290</v>
      </c>
      <c r="BR1227" s="34">
        <v>1900</v>
      </c>
      <c r="BX1227" s="34">
        <v>230</v>
      </c>
      <c r="CA1227" s="34">
        <v>210</v>
      </c>
      <c r="CC1227" s="34">
        <v>21</v>
      </c>
      <c r="CD1227" s="34" t="s">
        <v>83</v>
      </c>
      <c r="CF1227" s="34">
        <v>310</v>
      </c>
      <c r="CG1227" s="34">
        <v>1200</v>
      </c>
      <c r="CH1227" s="34">
        <v>620</v>
      </c>
      <c r="CI1227" s="34">
        <v>31</v>
      </c>
      <c r="CJ1227" s="34">
        <v>120</v>
      </c>
      <c r="CK1227" s="34">
        <v>15</v>
      </c>
      <c r="CL1227" s="34">
        <v>41</v>
      </c>
      <c r="CM1227" s="34">
        <v>15</v>
      </c>
      <c r="CN1227" s="34">
        <v>0.2</v>
      </c>
      <c r="CO1227" s="34">
        <v>17</v>
      </c>
      <c r="CP1227" s="34">
        <v>5.5</v>
      </c>
      <c r="CQ1227" s="34">
        <v>46</v>
      </c>
      <c r="CR1227" s="34">
        <v>11</v>
      </c>
      <c r="CS1227" s="34">
        <v>45</v>
      </c>
      <c r="CU1227" s="34">
        <v>72</v>
      </c>
      <c r="CV1227" s="34">
        <v>11</v>
      </c>
      <c r="CW1227" s="34">
        <f t="shared" si="94"/>
        <v>429.7</v>
      </c>
    </row>
    <row r="1228" spans="1:101" x14ac:dyDescent="0.3">
      <c r="A1228" s="22" t="s">
        <v>3813</v>
      </c>
      <c r="B1228" s="22" t="s">
        <v>904</v>
      </c>
      <c r="C1228" s="22" t="s">
        <v>1193</v>
      </c>
      <c r="D1228" s="22" t="s">
        <v>2763</v>
      </c>
      <c r="G1228" s="22" t="s">
        <v>2796</v>
      </c>
      <c r="L1228" s="22" t="s">
        <v>1301</v>
      </c>
      <c r="M1228" s="22" t="s">
        <v>1196</v>
      </c>
      <c r="N1228" s="70" t="s">
        <v>3393</v>
      </c>
      <c r="O1228" s="70" t="s">
        <v>3394</v>
      </c>
      <c r="Q1228" s="22" t="s">
        <v>906</v>
      </c>
      <c r="W1228" s="34">
        <v>70.900000000000006</v>
      </c>
      <c r="X1228" s="34">
        <v>0.02</v>
      </c>
      <c r="Y1228" s="34">
        <v>13.19</v>
      </c>
      <c r="Z1228" s="34">
        <v>3.3880000000000003</v>
      </c>
      <c r="AA1228" s="34">
        <v>0.08</v>
      </c>
      <c r="AB1228" s="34">
        <v>0.05</v>
      </c>
      <c r="AC1228" s="34">
        <v>1.62</v>
      </c>
      <c r="AD1228" s="34">
        <v>5.29</v>
      </c>
      <c r="AE1228" s="34">
        <v>3.9</v>
      </c>
      <c r="AF1228" s="34" t="s">
        <v>120</v>
      </c>
      <c r="AG1228" s="34">
        <v>0.43</v>
      </c>
      <c r="AH1228" s="34">
        <v>1.33</v>
      </c>
      <c r="AO1228" s="34">
        <f t="shared" si="93"/>
        <v>100.19800000000002</v>
      </c>
      <c r="AY1228" s="34">
        <v>15</v>
      </c>
      <c r="AZ1228" s="34">
        <v>26</v>
      </c>
      <c r="BF1228" s="34">
        <v>67</v>
      </c>
      <c r="BG1228" s="34">
        <v>40</v>
      </c>
      <c r="BM1228" s="34">
        <v>470</v>
      </c>
      <c r="BO1228" s="34">
        <v>380</v>
      </c>
      <c r="BP1228" s="34">
        <v>27</v>
      </c>
      <c r="BQ1228" s="34">
        <v>210</v>
      </c>
      <c r="BR1228" s="34">
        <v>1500</v>
      </c>
      <c r="BX1228" s="34">
        <v>120</v>
      </c>
      <c r="CA1228" s="34">
        <v>190</v>
      </c>
      <c r="CC1228" s="34">
        <v>46</v>
      </c>
      <c r="CD1228" s="34">
        <v>5</v>
      </c>
      <c r="CF1228" s="34">
        <v>250</v>
      </c>
      <c r="CG1228" s="34">
        <v>1000</v>
      </c>
      <c r="CH1228" s="34">
        <v>580</v>
      </c>
      <c r="CI1228" s="34">
        <v>29</v>
      </c>
      <c r="CJ1228" s="34">
        <v>110</v>
      </c>
      <c r="CK1228" s="34">
        <v>14</v>
      </c>
      <c r="CL1228" s="34">
        <v>38</v>
      </c>
      <c r="CM1228" s="34">
        <v>13</v>
      </c>
      <c r="CN1228" s="34">
        <v>0.2</v>
      </c>
      <c r="CO1228" s="34">
        <v>15</v>
      </c>
      <c r="CP1228" s="34">
        <v>4.7</v>
      </c>
      <c r="CQ1228" s="34">
        <v>38</v>
      </c>
      <c r="CR1228" s="34">
        <v>8.9</v>
      </c>
      <c r="CS1228" s="34">
        <v>34</v>
      </c>
      <c r="CU1228" s="34">
        <v>54</v>
      </c>
      <c r="CV1228" s="34">
        <v>7.8</v>
      </c>
      <c r="CW1228" s="34">
        <f t="shared" si="94"/>
        <v>366.59999999999997</v>
      </c>
    </row>
    <row r="1229" spans="1:101" x14ac:dyDescent="0.3">
      <c r="A1229" s="22" t="s">
        <v>3814</v>
      </c>
      <c r="B1229" s="22" t="s">
        <v>904</v>
      </c>
      <c r="C1229" s="22" t="s">
        <v>1193</v>
      </c>
      <c r="D1229" s="22" t="s">
        <v>2763</v>
      </c>
      <c r="G1229" s="22" t="s">
        <v>2796</v>
      </c>
      <c r="L1229" s="22" t="s">
        <v>1301</v>
      </c>
      <c r="M1229" s="22" t="s">
        <v>1196</v>
      </c>
      <c r="N1229" s="70" t="s">
        <v>3393</v>
      </c>
      <c r="O1229" s="70" t="s">
        <v>3394</v>
      </c>
      <c r="Q1229" s="22" t="s">
        <v>906</v>
      </c>
      <c r="W1229" s="34">
        <v>71.55</v>
      </c>
      <c r="X1229" s="34">
        <v>0.04</v>
      </c>
      <c r="Y1229" s="34">
        <v>13.26</v>
      </c>
      <c r="Z1229" s="34">
        <v>2.4090000000000003</v>
      </c>
      <c r="AA1229" s="34">
        <v>0.08</v>
      </c>
      <c r="AB1229" s="34">
        <v>0.12</v>
      </c>
      <c r="AC1229" s="34">
        <v>1.1599999999999999</v>
      </c>
      <c r="AD1229" s="34">
        <v>5.44</v>
      </c>
      <c r="AE1229" s="34">
        <v>4.32</v>
      </c>
      <c r="AF1229" s="34" t="s">
        <v>120</v>
      </c>
      <c r="AG1229" s="34">
        <v>0.31</v>
      </c>
      <c r="AH1229" s="34">
        <v>1.18</v>
      </c>
      <c r="AO1229" s="34">
        <f t="shared" si="93"/>
        <v>99.869000000000028</v>
      </c>
      <c r="AY1229" s="34">
        <v>22</v>
      </c>
      <c r="AZ1229" s="34">
        <v>18</v>
      </c>
      <c r="BF1229" s="34">
        <v>58</v>
      </c>
      <c r="BG1229" s="34">
        <v>62</v>
      </c>
      <c r="BM1229" s="34">
        <v>510</v>
      </c>
      <c r="BO1229" s="34">
        <v>400</v>
      </c>
      <c r="BP1229" s="34">
        <v>22</v>
      </c>
      <c r="BQ1229" s="34">
        <v>290</v>
      </c>
      <c r="BR1229" s="34">
        <v>1800</v>
      </c>
      <c r="BX1229" s="34">
        <v>140</v>
      </c>
      <c r="CA1229" s="34">
        <v>230</v>
      </c>
      <c r="CC1229" s="34">
        <v>56</v>
      </c>
      <c r="CD1229" s="34">
        <v>5</v>
      </c>
      <c r="CF1229" s="34">
        <v>240</v>
      </c>
      <c r="CG1229" s="34">
        <v>1100</v>
      </c>
      <c r="CH1229" s="34">
        <v>630</v>
      </c>
      <c r="CI1229" s="34">
        <v>28</v>
      </c>
      <c r="CJ1229" s="34">
        <v>110</v>
      </c>
      <c r="CK1229" s="34">
        <v>13</v>
      </c>
      <c r="CL1229" s="34">
        <v>36</v>
      </c>
      <c r="CM1229" s="34">
        <v>13</v>
      </c>
      <c r="CN1229" s="34">
        <v>0.2</v>
      </c>
      <c r="CO1229" s="34">
        <v>14</v>
      </c>
      <c r="CP1229" s="34">
        <v>4.4000000000000004</v>
      </c>
      <c r="CQ1229" s="34">
        <v>37</v>
      </c>
      <c r="CR1229" s="34">
        <v>8.9</v>
      </c>
      <c r="CS1229" s="34">
        <v>34</v>
      </c>
      <c r="CU1229" s="34">
        <v>51</v>
      </c>
      <c r="CV1229" s="34">
        <v>7.4</v>
      </c>
      <c r="CW1229" s="34">
        <f t="shared" si="94"/>
        <v>356.9</v>
      </c>
    </row>
    <row r="1230" spans="1:101" x14ac:dyDescent="0.3">
      <c r="A1230" s="22" t="s">
        <v>3815</v>
      </c>
      <c r="B1230" s="22" t="s">
        <v>904</v>
      </c>
      <c r="C1230" s="22" t="s">
        <v>1193</v>
      </c>
      <c r="D1230" s="22" t="s">
        <v>2763</v>
      </c>
      <c r="G1230" s="22" t="s">
        <v>2796</v>
      </c>
      <c r="L1230" s="22" t="s">
        <v>1301</v>
      </c>
      <c r="M1230" s="22" t="s">
        <v>1196</v>
      </c>
      <c r="N1230" s="70" t="s">
        <v>3393</v>
      </c>
      <c r="O1230" s="70" t="s">
        <v>3394</v>
      </c>
      <c r="Q1230" s="22" t="s">
        <v>906</v>
      </c>
      <c r="W1230" s="34">
        <v>71.94</v>
      </c>
      <c r="X1230" s="34">
        <v>0.02</v>
      </c>
      <c r="Y1230" s="34">
        <v>13.55</v>
      </c>
      <c r="Z1230" s="34">
        <v>3.08</v>
      </c>
      <c r="AA1230" s="34">
        <v>0.08</v>
      </c>
      <c r="AB1230" s="34">
        <v>0.14000000000000001</v>
      </c>
      <c r="AC1230" s="34">
        <v>0.33</v>
      </c>
      <c r="AD1230" s="34">
        <v>5.61</v>
      </c>
      <c r="AE1230" s="34">
        <v>4.09</v>
      </c>
      <c r="AF1230" s="34" t="s">
        <v>120</v>
      </c>
      <c r="AG1230" s="34">
        <v>0.41</v>
      </c>
      <c r="AH1230" s="34">
        <v>1.24</v>
      </c>
      <c r="AO1230" s="34">
        <f t="shared" si="93"/>
        <v>100.48999999999998</v>
      </c>
      <c r="AY1230" s="34">
        <v>14</v>
      </c>
      <c r="AZ1230" s="34">
        <v>13</v>
      </c>
      <c r="BF1230" s="34">
        <v>56</v>
      </c>
      <c r="BG1230" s="34">
        <v>52</v>
      </c>
      <c r="BM1230" s="34">
        <v>510</v>
      </c>
      <c r="BO1230" s="34">
        <v>410</v>
      </c>
      <c r="BP1230" s="34">
        <v>25</v>
      </c>
      <c r="BQ1230" s="34">
        <v>250</v>
      </c>
      <c r="BR1230" s="34">
        <v>1700</v>
      </c>
      <c r="BX1230" s="34">
        <v>90</v>
      </c>
      <c r="CA1230" s="34">
        <v>210</v>
      </c>
      <c r="CC1230" s="34">
        <v>40</v>
      </c>
      <c r="CD1230" s="34" t="s">
        <v>83</v>
      </c>
      <c r="CF1230" s="34">
        <v>280</v>
      </c>
      <c r="CG1230" s="34">
        <v>1100</v>
      </c>
      <c r="CH1230" s="34">
        <v>600</v>
      </c>
      <c r="CI1230" s="34">
        <v>31</v>
      </c>
      <c r="CJ1230" s="34">
        <v>110</v>
      </c>
      <c r="CK1230" s="34">
        <v>16</v>
      </c>
      <c r="CL1230" s="34">
        <v>40</v>
      </c>
      <c r="CM1230" s="34">
        <v>14</v>
      </c>
      <c r="CN1230" s="34">
        <v>0.2</v>
      </c>
      <c r="CO1230" s="34">
        <v>17</v>
      </c>
      <c r="CP1230" s="34">
        <v>5.3</v>
      </c>
      <c r="CQ1230" s="34">
        <v>42</v>
      </c>
      <c r="CR1230" s="34">
        <v>10</v>
      </c>
      <c r="CS1230" s="34">
        <v>41</v>
      </c>
      <c r="CU1230" s="34">
        <v>61</v>
      </c>
      <c r="CV1230" s="34">
        <v>8.9</v>
      </c>
      <c r="CW1230" s="34">
        <f t="shared" si="94"/>
        <v>396.4</v>
      </c>
    </row>
    <row r="1231" spans="1:101" x14ac:dyDescent="0.3">
      <c r="A1231" s="22" t="s">
        <v>3816</v>
      </c>
      <c r="B1231" s="22" t="s">
        <v>904</v>
      </c>
      <c r="C1231" s="22" t="s">
        <v>1193</v>
      </c>
      <c r="D1231" s="22" t="s">
        <v>2763</v>
      </c>
      <c r="G1231" s="22" t="s">
        <v>2796</v>
      </c>
      <c r="L1231" s="22" t="s">
        <v>1301</v>
      </c>
      <c r="M1231" s="22" t="s">
        <v>1196</v>
      </c>
      <c r="N1231" s="70" t="s">
        <v>3393</v>
      </c>
      <c r="O1231" s="70" t="s">
        <v>3394</v>
      </c>
      <c r="Q1231" s="22" t="s">
        <v>906</v>
      </c>
      <c r="W1231" s="34">
        <v>71.97</v>
      </c>
      <c r="X1231" s="34">
        <v>0.02</v>
      </c>
      <c r="Y1231" s="34">
        <v>13.99</v>
      </c>
      <c r="Z1231" s="34">
        <v>2.75</v>
      </c>
      <c r="AA1231" s="34">
        <v>0.08</v>
      </c>
      <c r="AB1231" s="34">
        <v>0.45</v>
      </c>
      <c r="AC1231" s="34">
        <v>0.15</v>
      </c>
      <c r="AD1231" s="34">
        <v>5.74</v>
      </c>
      <c r="AE1231" s="34">
        <v>4.13</v>
      </c>
      <c r="AF1231" s="34" t="s">
        <v>120</v>
      </c>
      <c r="AG1231" s="34">
        <v>0.41</v>
      </c>
      <c r="AH1231" s="34">
        <v>1.57</v>
      </c>
      <c r="AO1231" s="34">
        <f t="shared" si="93"/>
        <v>101.25999999999998</v>
      </c>
      <c r="AY1231" s="34">
        <v>14</v>
      </c>
      <c r="AZ1231" s="34">
        <v>13</v>
      </c>
      <c r="BF1231" s="34">
        <v>48</v>
      </c>
      <c r="BG1231" s="34">
        <v>45</v>
      </c>
      <c r="BM1231" s="34">
        <v>520</v>
      </c>
      <c r="BO1231" s="34">
        <v>390</v>
      </c>
      <c r="BP1231" s="34">
        <v>23</v>
      </c>
      <c r="BQ1231" s="34">
        <v>240</v>
      </c>
      <c r="BR1231" s="34">
        <v>2000</v>
      </c>
      <c r="BX1231" s="34">
        <v>220</v>
      </c>
      <c r="CA1231" s="34">
        <v>180</v>
      </c>
      <c r="CC1231" s="34">
        <v>28</v>
      </c>
      <c r="CD1231" s="34" t="s">
        <v>83</v>
      </c>
      <c r="CF1231" s="34">
        <v>230</v>
      </c>
      <c r="CG1231" s="34">
        <v>1100</v>
      </c>
      <c r="CH1231" s="34">
        <v>580</v>
      </c>
      <c r="CI1231" s="34">
        <v>26</v>
      </c>
      <c r="CJ1231" s="34">
        <v>88</v>
      </c>
      <c r="CK1231" s="34">
        <v>12</v>
      </c>
      <c r="CL1231" s="34">
        <v>31</v>
      </c>
      <c r="CM1231" s="34">
        <v>11</v>
      </c>
      <c r="CN1231" s="34">
        <v>0.1</v>
      </c>
      <c r="CO1231" s="34">
        <v>12</v>
      </c>
      <c r="CP1231" s="34">
        <v>3.8</v>
      </c>
      <c r="CQ1231" s="34">
        <v>33</v>
      </c>
      <c r="CR1231" s="34">
        <v>7.9</v>
      </c>
      <c r="CS1231" s="34">
        <v>30</v>
      </c>
      <c r="CU1231" s="34">
        <v>44</v>
      </c>
      <c r="CV1231" s="34">
        <v>6</v>
      </c>
      <c r="CW1231" s="34">
        <f t="shared" si="94"/>
        <v>304.8</v>
      </c>
    </row>
    <row r="1232" spans="1:101" x14ac:dyDescent="0.3">
      <c r="A1232" s="22" t="s">
        <v>3817</v>
      </c>
      <c r="B1232" s="22" t="s">
        <v>904</v>
      </c>
      <c r="C1232" s="22" t="s">
        <v>1193</v>
      </c>
      <c r="D1232" s="22" t="s">
        <v>2763</v>
      </c>
      <c r="G1232" s="22" t="s">
        <v>2796</v>
      </c>
      <c r="L1232" s="22" t="s">
        <v>1301</v>
      </c>
      <c r="M1232" s="22" t="s">
        <v>1196</v>
      </c>
      <c r="N1232" s="70" t="s">
        <v>3393</v>
      </c>
      <c r="O1232" s="70" t="s">
        <v>3394</v>
      </c>
      <c r="Q1232" s="22" t="s">
        <v>906</v>
      </c>
      <c r="W1232" s="34">
        <v>72.2</v>
      </c>
      <c r="X1232" s="34">
        <v>0.02</v>
      </c>
      <c r="Y1232" s="34">
        <v>13.69</v>
      </c>
      <c r="Z1232" s="34">
        <v>2.8380000000000005</v>
      </c>
      <c r="AA1232" s="34">
        <v>7.0000000000000007E-2</v>
      </c>
      <c r="AB1232" s="34">
        <v>0.2</v>
      </c>
      <c r="AC1232" s="34">
        <v>0.44</v>
      </c>
      <c r="AD1232" s="34">
        <v>5.56</v>
      </c>
      <c r="AE1232" s="34">
        <v>4.09</v>
      </c>
      <c r="AF1232" s="34" t="s">
        <v>120</v>
      </c>
      <c r="AG1232" s="34">
        <v>0.55000000000000004</v>
      </c>
      <c r="AH1232" s="34">
        <v>1.32</v>
      </c>
      <c r="AO1232" s="34">
        <f t="shared" si="93"/>
        <v>100.97799999999998</v>
      </c>
      <c r="AY1232" s="34">
        <v>7</v>
      </c>
      <c r="AZ1232" s="34">
        <v>100</v>
      </c>
      <c r="BF1232" s="34">
        <v>49</v>
      </c>
      <c r="BG1232" s="34">
        <v>56</v>
      </c>
      <c r="BM1232" s="34">
        <v>480</v>
      </c>
      <c r="BO1232" s="34">
        <v>380</v>
      </c>
      <c r="BP1232" s="34">
        <v>23</v>
      </c>
      <c r="BQ1232" s="34">
        <v>260</v>
      </c>
      <c r="BR1232" s="34">
        <v>2000</v>
      </c>
      <c r="BX1232" s="34">
        <v>100</v>
      </c>
      <c r="CA1232" s="34">
        <v>190</v>
      </c>
      <c r="CC1232" s="34">
        <v>33</v>
      </c>
      <c r="CD1232" s="34">
        <v>6</v>
      </c>
      <c r="CF1232" s="34">
        <v>220</v>
      </c>
      <c r="CG1232" s="34">
        <v>1100</v>
      </c>
      <c r="CH1232" s="34">
        <v>550</v>
      </c>
      <c r="CI1232" s="34">
        <v>27</v>
      </c>
      <c r="CJ1232" s="34">
        <v>97</v>
      </c>
      <c r="CK1232" s="34">
        <v>12</v>
      </c>
      <c r="CL1232" s="34">
        <v>29</v>
      </c>
      <c r="CM1232" s="34">
        <v>12</v>
      </c>
      <c r="CN1232" s="34">
        <v>0.1</v>
      </c>
      <c r="CO1232" s="34">
        <v>12</v>
      </c>
      <c r="CP1232" s="34">
        <v>4.0999999999999996</v>
      </c>
      <c r="CQ1232" s="34">
        <v>32</v>
      </c>
      <c r="CR1232" s="34">
        <v>8.1</v>
      </c>
      <c r="CS1232" s="34">
        <v>32</v>
      </c>
      <c r="CU1232" s="34">
        <v>47</v>
      </c>
      <c r="CV1232" s="34">
        <v>7.1</v>
      </c>
      <c r="CW1232" s="34">
        <f t="shared" si="94"/>
        <v>319.39999999999998</v>
      </c>
    </row>
    <row r="1233" spans="1:101" x14ac:dyDescent="0.3">
      <c r="A1233" s="22" t="s">
        <v>1197</v>
      </c>
      <c r="B1233" s="22" t="s">
        <v>904</v>
      </c>
      <c r="C1233" s="22" t="s">
        <v>1193</v>
      </c>
      <c r="D1233" s="22" t="s">
        <v>2763</v>
      </c>
      <c r="G1233" s="22" t="s">
        <v>2796</v>
      </c>
      <c r="L1233" s="22" t="s">
        <v>1301</v>
      </c>
      <c r="M1233" s="22" t="s">
        <v>1041</v>
      </c>
      <c r="N1233" s="70" t="s">
        <v>3393</v>
      </c>
      <c r="O1233" s="70" t="s">
        <v>3394</v>
      </c>
      <c r="Q1233" s="22" t="s">
        <v>906</v>
      </c>
      <c r="W1233" s="34">
        <v>71.900000000000006</v>
      </c>
      <c r="X1233" s="34">
        <v>0.27</v>
      </c>
      <c r="Y1233" s="34">
        <v>14.8</v>
      </c>
      <c r="Z1233" s="34">
        <v>1.518</v>
      </c>
      <c r="AA1233" s="34">
        <v>0.03</v>
      </c>
      <c r="AB1233" s="34">
        <v>0.22</v>
      </c>
      <c r="AC1233" s="34">
        <v>1.03</v>
      </c>
      <c r="AD1233" s="34">
        <v>4.17</v>
      </c>
      <c r="AE1233" s="34">
        <v>4.6900000000000004</v>
      </c>
      <c r="AF1233" s="34">
        <v>0.08</v>
      </c>
      <c r="AG1233" s="34">
        <v>0.69</v>
      </c>
      <c r="AH1233" s="81">
        <v>0.19</v>
      </c>
      <c r="AO1233" s="34">
        <f t="shared" si="93"/>
        <v>99.587999999999994</v>
      </c>
      <c r="AY1233" s="34">
        <v>860</v>
      </c>
      <c r="AZ1233" s="34">
        <v>7</v>
      </c>
      <c r="BM1233" s="34">
        <v>28</v>
      </c>
      <c r="BQ1233" s="34">
        <v>40</v>
      </c>
      <c r="BX1233" s="34">
        <v>160</v>
      </c>
      <c r="CA1233" s="34">
        <v>40</v>
      </c>
      <c r="CC1233" s="34">
        <v>4</v>
      </c>
      <c r="CF1233" s="34">
        <v>54</v>
      </c>
      <c r="CG1233" s="34">
        <v>290</v>
      </c>
      <c r="CI1233" s="34">
        <v>87</v>
      </c>
      <c r="CJ1233" s="34">
        <v>130</v>
      </c>
      <c r="CL1233" s="34">
        <v>64</v>
      </c>
      <c r="CM1233" s="34">
        <v>13</v>
      </c>
      <c r="CN1233" s="34">
        <v>1.9</v>
      </c>
      <c r="CU1233" s="34">
        <v>31</v>
      </c>
      <c r="CV1233" s="34">
        <v>0.6</v>
      </c>
      <c r="CW1233" s="34">
        <f t="shared" si="94"/>
        <v>327.5</v>
      </c>
    </row>
    <row r="1234" spans="1:101" x14ac:dyDescent="0.3">
      <c r="A1234" s="22" t="s">
        <v>1198</v>
      </c>
      <c r="B1234" s="22" t="s">
        <v>904</v>
      </c>
      <c r="C1234" s="22" t="s">
        <v>1193</v>
      </c>
      <c r="D1234" s="22" t="s">
        <v>2763</v>
      </c>
      <c r="G1234" s="22" t="s">
        <v>2796</v>
      </c>
      <c r="L1234" s="22" t="s">
        <v>1301</v>
      </c>
      <c r="M1234" s="22" t="s">
        <v>1041</v>
      </c>
      <c r="N1234" s="70" t="s">
        <v>3393</v>
      </c>
      <c r="O1234" s="70" t="s">
        <v>3394</v>
      </c>
      <c r="Q1234" s="22" t="s">
        <v>906</v>
      </c>
      <c r="W1234" s="34">
        <v>74.400000000000006</v>
      </c>
      <c r="X1234" s="34">
        <v>0.02</v>
      </c>
      <c r="Y1234" s="34">
        <v>14.1</v>
      </c>
      <c r="Z1234" s="34">
        <v>0.86900000000000011</v>
      </c>
      <c r="AA1234" s="34">
        <v>0.05</v>
      </c>
      <c r="AB1234" s="34">
        <v>0.01</v>
      </c>
      <c r="AC1234" s="34">
        <v>0.45</v>
      </c>
      <c r="AD1234" s="34">
        <v>5.0599999999999996</v>
      </c>
      <c r="AE1234" s="34">
        <v>4.3</v>
      </c>
      <c r="AF1234" s="34" t="s">
        <v>120</v>
      </c>
      <c r="AG1234" s="34">
        <v>0.33</v>
      </c>
      <c r="AH1234" s="34">
        <v>0.65</v>
      </c>
      <c r="AO1234" s="34">
        <f t="shared" si="93"/>
        <v>100.239</v>
      </c>
      <c r="AY1234" s="34">
        <v>16</v>
      </c>
      <c r="AZ1234" s="34">
        <v>4</v>
      </c>
      <c r="BF1234" s="34">
        <v>30</v>
      </c>
      <c r="BM1234" s="34">
        <v>170</v>
      </c>
      <c r="BO1234" s="34">
        <v>72</v>
      </c>
      <c r="BR1234" s="34">
        <v>1090</v>
      </c>
      <c r="BX1234" s="34">
        <v>9</v>
      </c>
      <c r="CF1234" s="34">
        <v>200</v>
      </c>
      <c r="CG1234" s="34">
        <v>100</v>
      </c>
      <c r="CI1234" s="34">
        <v>20</v>
      </c>
      <c r="CJ1234" s="34">
        <v>54</v>
      </c>
      <c r="CL1234" s="34">
        <v>26</v>
      </c>
      <c r="CM1234" s="34">
        <v>9.1999999999999993</v>
      </c>
      <c r="CN1234" s="34">
        <v>0.1</v>
      </c>
      <c r="CU1234" s="34">
        <v>31</v>
      </c>
      <c r="CV1234" s="34">
        <v>0.6</v>
      </c>
      <c r="CW1234" s="34">
        <f t="shared" si="94"/>
        <v>140.9</v>
      </c>
    </row>
    <row r="1235" spans="1:101" x14ac:dyDescent="0.3">
      <c r="A1235" s="22" t="s">
        <v>3818</v>
      </c>
      <c r="B1235" s="22" t="s">
        <v>1252</v>
      </c>
      <c r="C1235" s="22" t="s">
        <v>2889</v>
      </c>
      <c r="D1235" s="22" t="s">
        <v>1254</v>
      </c>
      <c r="G1235" s="22" t="s">
        <v>1254</v>
      </c>
      <c r="H1235" s="22">
        <v>33.234000000000002</v>
      </c>
      <c r="I1235" s="22">
        <v>-105.42700000000001</v>
      </c>
      <c r="K1235" s="22" t="s">
        <v>1253</v>
      </c>
      <c r="M1235" s="22" t="s">
        <v>1221</v>
      </c>
      <c r="N1235" s="70" t="s">
        <v>3393</v>
      </c>
      <c r="O1235" s="70" t="s">
        <v>3394</v>
      </c>
      <c r="Q1235" s="22" t="s">
        <v>1241</v>
      </c>
      <c r="W1235" s="34">
        <v>68.459999999999994</v>
      </c>
      <c r="X1235" s="34">
        <v>0.26400000000000001</v>
      </c>
      <c r="Y1235" s="34">
        <v>7.04</v>
      </c>
      <c r="Z1235" s="34">
        <v>9.34</v>
      </c>
      <c r="AA1235" s="34">
        <v>0.26700000000000002</v>
      </c>
      <c r="AB1235" s="34">
        <v>0.12</v>
      </c>
      <c r="AC1235" s="34">
        <v>2.91</v>
      </c>
      <c r="AD1235" s="34">
        <v>4.78</v>
      </c>
      <c r="AE1235" s="34">
        <v>3.2</v>
      </c>
      <c r="AF1235" s="34" t="s">
        <v>415</v>
      </c>
      <c r="AG1235" s="34">
        <v>1.52</v>
      </c>
      <c r="AH1235" s="34">
        <v>0.28000000000000003</v>
      </c>
      <c r="AO1235" s="34">
        <f t="shared" ref="AO1235:AO1256" si="95">SUM(W1235:AN1235)</f>
        <v>98.180999999999997</v>
      </c>
      <c r="AP1235" s="34">
        <v>7.1</v>
      </c>
      <c r="AQ1235" s="34">
        <v>1.41</v>
      </c>
      <c r="AW1235" s="34">
        <v>17</v>
      </c>
      <c r="AY1235" s="34">
        <v>157</v>
      </c>
      <c r="AZ1235" s="34">
        <v>44</v>
      </c>
      <c r="BA1235" s="34">
        <v>0.4</v>
      </c>
      <c r="BD1235" s="34">
        <v>1</v>
      </c>
      <c r="BE1235" s="34" t="s">
        <v>913</v>
      </c>
      <c r="BF1235" s="34">
        <v>1.5</v>
      </c>
      <c r="BG1235" s="34" t="s">
        <v>471</v>
      </c>
      <c r="BH1235" s="34">
        <v>57</v>
      </c>
      <c r="BI1235" s="34">
        <v>4</v>
      </c>
      <c r="BJ1235" s="34">
        <v>277</v>
      </c>
      <c r="BL1235" s="34">
        <v>0.4</v>
      </c>
      <c r="BN1235" s="34">
        <v>14</v>
      </c>
      <c r="BO1235" s="34">
        <v>310</v>
      </c>
      <c r="BP1235" s="34" t="s">
        <v>913</v>
      </c>
      <c r="BQ1235" s="34">
        <v>38</v>
      </c>
      <c r="BR1235" s="34">
        <v>439</v>
      </c>
      <c r="BT1235" s="34" t="s">
        <v>1222</v>
      </c>
      <c r="BV1235" s="34" t="s">
        <v>121</v>
      </c>
      <c r="BW1235" s="34">
        <v>69</v>
      </c>
      <c r="BX1235" s="34">
        <v>137</v>
      </c>
      <c r="BY1235" s="34">
        <v>33.1</v>
      </c>
      <c r="CA1235" s="34">
        <v>109</v>
      </c>
      <c r="CC1235" s="34">
        <v>21.9</v>
      </c>
      <c r="CD1235" s="34">
        <v>9</v>
      </c>
      <c r="CE1235" s="34">
        <v>8</v>
      </c>
      <c r="CF1235" s="34">
        <v>1959</v>
      </c>
      <c r="CG1235" s="34">
        <v>12050</v>
      </c>
      <c r="CH1235" s="34">
        <v>540</v>
      </c>
      <c r="CI1235" s="34">
        <v>1020</v>
      </c>
      <c r="CJ1235" s="34">
        <v>2330</v>
      </c>
      <c r="CK1235" s="34">
        <v>282</v>
      </c>
      <c r="CL1235" s="34">
        <v>1100</v>
      </c>
      <c r="CM1235" s="34">
        <v>273</v>
      </c>
      <c r="CN1235" s="34">
        <v>24.1</v>
      </c>
      <c r="CO1235" s="34">
        <v>280</v>
      </c>
      <c r="CP1235" s="34">
        <v>53.2</v>
      </c>
      <c r="CQ1235" s="34">
        <v>359</v>
      </c>
      <c r="CR1235" s="34">
        <v>74.3</v>
      </c>
      <c r="CS1235" s="34">
        <v>221</v>
      </c>
      <c r="CT1235" s="34">
        <v>33.1</v>
      </c>
      <c r="CU1235" s="34">
        <v>206</v>
      </c>
      <c r="CV1235" s="34">
        <v>29.4</v>
      </c>
      <c r="CW1235" s="34">
        <f t="shared" ref="CW1235:CW1250" si="96">SUM(CI1235:CV1235)</f>
        <v>6285.1</v>
      </c>
    </row>
    <row r="1236" spans="1:101" x14ac:dyDescent="0.3">
      <c r="A1236" s="22" t="s">
        <v>3819</v>
      </c>
      <c r="B1236" s="22" t="s">
        <v>1252</v>
      </c>
      <c r="C1236" s="22" t="s">
        <v>2889</v>
      </c>
      <c r="D1236" s="22" t="s">
        <v>1254</v>
      </c>
      <c r="G1236" s="22" t="s">
        <v>1254</v>
      </c>
      <c r="H1236" s="22">
        <v>33.234000000000002</v>
      </c>
      <c r="I1236" s="22">
        <v>-105.42700000000001</v>
      </c>
      <c r="K1236" s="22" t="s">
        <v>1253</v>
      </c>
      <c r="M1236" s="22" t="s">
        <v>1223</v>
      </c>
      <c r="N1236" s="70" t="s">
        <v>3393</v>
      </c>
      <c r="O1236" s="70" t="s">
        <v>3394</v>
      </c>
      <c r="Q1236" s="22" t="s">
        <v>1242</v>
      </c>
      <c r="W1236" s="34">
        <v>62.01</v>
      </c>
      <c r="X1236" s="34">
        <v>0.47199999999999998</v>
      </c>
      <c r="Y1236" s="34">
        <v>8.16</v>
      </c>
      <c r="Z1236" s="34">
        <v>15.1</v>
      </c>
      <c r="AA1236" s="34">
        <v>0.33900000000000002</v>
      </c>
      <c r="AB1236" s="34">
        <v>0.28000000000000003</v>
      </c>
      <c r="AC1236" s="34">
        <v>2.4500000000000002</v>
      </c>
      <c r="AD1236" s="34">
        <v>6.37</v>
      </c>
      <c r="AE1236" s="34">
        <v>3.74</v>
      </c>
      <c r="AF1236" s="34" t="s">
        <v>415</v>
      </c>
      <c r="AG1236" s="34">
        <v>0.94</v>
      </c>
      <c r="AH1236" s="34">
        <v>0.54</v>
      </c>
      <c r="AO1236" s="34">
        <f t="shared" si="95"/>
        <v>100.401</v>
      </c>
      <c r="AP1236" s="34">
        <v>10.7</v>
      </c>
      <c r="AQ1236" s="34">
        <v>3.26</v>
      </c>
      <c r="AW1236" s="34">
        <v>23</v>
      </c>
      <c r="AY1236" s="34">
        <v>173</v>
      </c>
      <c r="AZ1236" s="34">
        <v>79</v>
      </c>
      <c r="BA1236" s="34">
        <v>0.7</v>
      </c>
      <c r="BD1236" s="34">
        <v>2</v>
      </c>
      <c r="BE1236" s="34" t="s">
        <v>411</v>
      </c>
      <c r="BF1236" s="34">
        <v>1</v>
      </c>
      <c r="BG1236" s="34" t="s">
        <v>471</v>
      </c>
      <c r="BH1236" s="34">
        <v>58</v>
      </c>
      <c r="BI1236" s="34">
        <v>4</v>
      </c>
      <c r="BJ1236" s="34">
        <v>173</v>
      </c>
      <c r="BL1236" s="34">
        <v>0.6</v>
      </c>
      <c r="BN1236" s="34">
        <v>3</v>
      </c>
      <c r="BO1236" s="34">
        <v>244</v>
      </c>
      <c r="BP1236" s="34" t="s">
        <v>411</v>
      </c>
      <c r="BQ1236" s="34">
        <v>34</v>
      </c>
      <c r="BR1236" s="34">
        <v>462</v>
      </c>
      <c r="BT1236" s="34" t="s">
        <v>82</v>
      </c>
      <c r="BV1236" s="34">
        <v>2</v>
      </c>
      <c r="BW1236" s="34">
        <v>80</v>
      </c>
      <c r="BX1236" s="34">
        <v>59</v>
      </c>
      <c r="BY1236" s="34">
        <v>19.5</v>
      </c>
      <c r="CA1236" s="34">
        <v>37</v>
      </c>
      <c r="CC1236" s="34">
        <v>21.9</v>
      </c>
      <c r="CD1236" s="34" t="s">
        <v>83</v>
      </c>
      <c r="CE1236" s="34">
        <v>7</v>
      </c>
      <c r="CF1236" s="34">
        <v>1155</v>
      </c>
      <c r="CG1236" s="34">
        <v>6921</v>
      </c>
      <c r="CH1236" s="34">
        <v>910</v>
      </c>
      <c r="CI1236" s="34">
        <v>742</v>
      </c>
      <c r="CJ1236" s="34">
        <v>1590</v>
      </c>
      <c r="CK1236" s="34">
        <v>188</v>
      </c>
      <c r="CL1236" s="34">
        <v>715</v>
      </c>
      <c r="CM1236" s="34">
        <v>171</v>
      </c>
      <c r="CN1236" s="34">
        <v>14.1</v>
      </c>
      <c r="CO1236" s="34">
        <v>171</v>
      </c>
      <c r="CP1236" s="34">
        <v>31</v>
      </c>
      <c r="CQ1236" s="34">
        <v>205</v>
      </c>
      <c r="CR1236" s="34">
        <v>42.1</v>
      </c>
      <c r="CS1236" s="34">
        <v>124</v>
      </c>
      <c r="CT1236" s="34">
        <v>18.8</v>
      </c>
      <c r="CU1236" s="34">
        <v>120</v>
      </c>
      <c r="CV1236" s="34">
        <v>17.3</v>
      </c>
      <c r="CW1236" s="34">
        <f t="shared" si="96"/>
        <v>4149.3</v>
      </c>
    </row>
    <row r="1237" spans="1:101" x14ac:dyDescent="0.3">
      <c r="A1237" s="22" t="s">
        <v>3820</v>
      </c>
      <c r="B1237" s="22" t="s">
        <v>1252</v>
      </c>
      <c r="C1237" s="22" t="s">
        <v>2889</v>
      </c>
      <c r="D1237" s="22" t="s">
        <v>1254</v>
      </c>
      <c r="G1237" s="22" t="s">
        <v>1254</v>
      </c>
      <c r="H1237" s="22">
        <v>33.234999999999999</v>
      </c>
      <c r="I1237" s="22">
        <v>-105.42700000000001</v>
      </c>
      <c r="K1237" s="22" t="s">
        <v>1253</v>
      </c>
      <c r="M1237" s="22" t="s">
        <v>1224</v>
      </c>
      <c r="N1237" s="70" t="s">
        <v>3393</v>
      </c>
      <c r="O1237" s="70" t="s">
        <v>3394</v>
      </c>
      <c r="Q1237" s="22" t="s">
        <v>1242</v>
      </c>
      <c r="W1237" s="34">
        <v>61.5</v>
      </c>
      <c r="X1237" s="34">
        <v>0.56100000000000005</v>
      </c>
      <c r="Y1237" s="34">
        <v>7.08</v>
      </c>
      <c r="Z1237" s="34">
        <v>18.13</v>
      </c>
      <c r="AA1237" s="34">
        <v>0.38400000000000001</v>
      </c>
      <c r="AB1237" s="34">
        <v>0.37</v>
      </c>
      <c r="AC1237" s="34">
        <v>1.8</v>
      </c>
      <c r="AD1237" s="34">
        <v>6.45</v>
      </c>
      <c r="AE1237" s="34">
        <v>3.38</v>
      </c>
      <c r="AF1237" s="34" t="s">
        <v>120</v>
      </c>
      <c r="AG1237" s="34">
        <v>0.42</v>
      </c>
      <c r="AH1237" s="34">
        <v>0.66</v>
      </c>
      <c r="AO1237" s="34">
        <f t="shared" si="95"/>
        <v>100.735</v>
      </c>
      <c r="AP1237" s="34">
        <v>12.2</v>
      </c>
      <c r="AQ1237" s="34">
        <v>4.53</v>
      </c>
      <c r="AW1237" s="34">
        <v>11</v>
      </c>
      <c r="AY1237" s="34">
        <v>140</v>
      </c>
      <c r="AZ1237" s="34">
        <v>44</v>
      </c>
      <c r="BA1237" s="34">
        <v>0.4</v>
      </c>
      <c r="BD1237" s="34">
        <v>2</v>
      </c>
      <c r="BE1237" s="34" t="s">
        <v>1225</v>
      </c>
      <c r="BF1237" s="34">
        <v>0.6</v>
      </c>
      <c r="BG1237" s="34" t="s">
        <v>471</v>
      </c>
      <c r="BH1237" s="34">
        <v>50</v>
      </c>
      <c r="BI1237" s="34">
        <v>4</v>
      </c>
      <c r="BJ1237" s="34">
        <v>146</v>
      </c>
      <c r="BL1237" s="34">
        <v>0.5</v>
      </c>
      <c r="BN1237" s="34">
        <v>8</v>
      </c>
      <c r="BO1237" s="34">
        <v>230</v>
      </c>
      <c r="BP1237" s="34" t="s">
        <v>913</v>
      </c>
      <c r="BQ1237" s="34">
        <v>23</v>
      </c>
      <c r="BR1237" s="34">
        <v>388</v>
      </c>
      <c r="BT1237" s="34" t="s">
        <v>82</v>
      </c>
      <c r="BV1237" s="34">
        <v>3</v>
      </c>
      <c r="BW1237" s="34">
        <v>64</v>
      </c>
      <c r="BX1237" s="34">
        <v>47</v>
      </c>
      <c r="BY1237" s="34">
        <v>16.3</v>
      </c>
      <c r="CA1237" s="34">
        <v>55.4</v>
      </c>
      <c r="CC1237" s="34">
        <v>12.7</v>
      </c>
      <c r="CD1237" s="34">
        <v>6</v>
      </c>
      <c r="CE1237" s="34">
        <v>7</v>
      </c>
      <c r="CF1237" s="34">
        <v>895</v>
      </c>
      <c r="CG1237" s="34">
        <v>5679</v>
      </c>
      <c r="CH1237" s="34">
        <v>1070</v>
      </c>
      <c r="CI1237" s="34">
        <v>531</v>
      </c>
      <c r="CJ1237" s="34">
        <v>1200</v>
      </c>
      <c r="CK1237" s="34">
        <v>143</v>
      </c>
      <c r="CL1237" s="34">
        <v>541</v>
      </c>
      <c r="CM1237" s="34">
        <v>130</v>
      </c>
      <c r="CN1237" s="34">
        <v>10.8</v>
      </c>
      <c r="CO1237" s="34">
        <v>130</v>
      </c>
      <c r="CP1237" s="34">
        <v>23.9</v>
      </c>
      <c r="CQ1237" s="34">
        <v>155</v>
      </c>
      <c r="CR1237" s="34">
        <v>32.1</v>
      </c>
      <c r="CS1237" s="34">
        <v>95.7</v>
      </c>
      <c r="CT1237" s="34">
        <v>14.8</v>
      </c>
      <c r="CU1237" s="34">
        <v>96.1</v>
      </c>
      <c r="CV1237" s="34">
        <v>14.2</v>
      </c>
      <c r="CW1237" s="34">
        <f t="shared" si="96"/>
        <v>3117.6</v>
      </c>
    </row>
    <row r="1238" spans="1:101" x14ac:dyDescent="0.3">
      <c r="A1238" s="22" t="s">
        <v>3821</v>
      </c>
      <c r="B1238" s="22" t="s">
        <v>1252</v>
      </c>
      <c r="C1238" s="22" t="s">
        <v>2889</v>
      </c>
      <c r="D1238" s="22" t="s">
        <v>1254</v>
      </c>
      <c r="G1238" s="22" t="s">
        <v>1254</v>
      </c>
      <c r="H1238" s="22">
        <v>33.234000000000002</v>
      </c>
      <c r="I1238" s="22">
        <v>-105.42700000000001</v>
      </c>
      <c r="K1238" s="22" t="s">
        <v>1253</v>
      </c>
      <c r="M1238" s="22" t="s">
        <v>1226</v>
      </c>
      <c r="N1238" s="70" t="s">
        <v>3393</v>
      </c>
      <c r="O1238" s="70" t="s">
        <v>3394</v>
      </c>
      <c r="Q1238" s="22" t="s">
        <v>1242</v>
      </c>
      <c r="W1238" s="34">
        <v>61.28</v>
      </c>
      <c r="X1238" s="34">
        <v>0.20399999999999999</v>
      </c>
      <c r="Y1238" s="34">
        <v>10.61</v>
      </c>
      <c r="Z1238" s="34">
        <v>6.23</v>
      </c>
      <c r="AA1238" s="34">
        <v>0.25600000000000001</v>
      </c>
      <c r="AB1238" s="34">
        <v>0.28000000000000003</v>
      </c>
      <c r="AC1238" s="34">
        <v>3.88</v>
      </c>
      <c r="AD1238" s="34">
        <v>6.66</v>
      </c>
      <c r="AE1238" s="34">
        <v>4.55</v>
      </c>
      <c r="AF1238" s="34">
        <v>0.16</v>
      </c>
      <c r="AG1238" s="34">
        <v>1.99</v>
      </c>
      <c r="AH1238" s="34">
        <v>0.13</v>
      </c>
      <c r="AO1238" s="34">
        <f t="shared" si="95"/>
        <v>96.229999999999976</v>
      </c>
      <c r="AP1238" s="34">
        <v>3</v>
      </c>
      <c r="AQ1238" s="34">
        <v>2.92</v>
      </c>
      <c r="AW1238" s="34">
        <v>32</v>
      </c>
      <c r="AY1238" s="34">
        <v>393</v>
      </c>
      <c r="AZ1238" s="34">
        <v>58</v>
      </c>
      <c r="BA1238" s="34">
        <v>0.6</v>
      </c>
      <c r="BD1238" s="34" t="s">
        <v>420</v>
      </c>
      <c r="BE1238" s="34" t="s">
        <v>1228</v>
      </c>
      <c r="BF1238" s="34">
        <v>1.1000000000000001</v>
      </c>
      <c r="BG1238" s="34" t="s">
        <v>471</v>
      </c>
      <c r="BH1238" s="34">
        <v>82</v>
      </c>
      <c r="BI1238" s="34">
        <v>6</v>
      </c>
      <c r="BJ1238" s="34">
        <v>471</v>
      </c>
      <c r="BL1238" s="34">
        <v>0.6</v>
      </c>
      <c r="BN1238" s="34">
        <v>4</v>
      </c>
      <c r="BO1238" s="34">
        <v>656</v>
      </c>
      <c r="BP1238" s="34" t="s">
        <v>913</v>
      </c>
      <c r="BQ1238" s="34">
        <v>93</v>
      </c>
      <c r="BR1238" s="34">
        <v>492</v>
      </c>
      <c r="BT1238" s="34" t="s">
        <v>82</v>
      </c>
      <c r="BV1238" s="34">
        <v>1</v>
      </c>
      <c r="BW1238" s="34">
        <v>117</v>
      </c>
      <c r="BX1238" s="34">
        <v>194</v>
      </c>
      <c r="BY1238" s="34">
        <v>60.6</v>
      </c>
      <c r="CA1238" s="34">
        <v>18.5</v>
      </c>
      <c r="CC1238" s="34">
        <v>14.4</v>
      </c>
      <c r="CD1238" s="34" t="s">
        <v>1227</v>
      </c>
      <c r="CE1238" s="34">
        <v>16</v>
      </c>
      <c r="CF1238" s="34">
        <v>3402</v>
      </c>
      <c r="CG1238" s="34">
        <v>21260</v>
      </c>
      <c r="CH1238" s="34">
        <v>330</v>
      </c>
      <c r="CI1238" s="34">
        <v>1750</v>
      </c>
      <c r="CJ1238" s="34">
        <v>3870</v>
      </c>
      <c r="CK1238" s="34">
        <v>467</v>
      </c>
      <c r="CL1238" s="34">
        <v>1800</v>
      </c>
      <c r="CM1238" s="34">
        <v>435</v>
      </c>
      <c r="CN1238" s="34">
        <v>37.6</v>
      </c>
      <c r="CO1238" s="34">
        <v>454</v>
      </c>
      <c r="CP1238" s="34">
        <v>84.7</v>
      </c>
      <c r="CQ1238" s="34">
        <v>577</v>
      </c>
      <c r="CR1238" s="34">
        <v>122</v>
      </c>
      <c r="CS1238" s="34">
        <v>360</v>
      </c>
      <c r="CT1238" s="34">
        <v>54.3</v>
      </c>
      <c r="CU1238" s="34">
        <v>335</v>
      </c>
      <c r="CV1238" s="34">
        <v>46</v>
      </c>
      <c r="CW1238" s="34">
        <f t="shared" si="96"/>
        <v>10392.6</v>
      </c>
    </row>
    <row r="1239" spans="1:101" x14ac:dyDescent="0.3">
      <c r="A1239" s="22" t="s">
        <v>3822</v>
      </c>
      <c r="B1239" s="22" t="s">
        <v>1252</v>
      </c>
      <c r="C1239" s="22" t="s">
        <v>2889</v>
      </c>
      <c r="D1239" s="22" t="s">
        <v>1254</v>
      </c>
      <c r="G1239" s="22" t="s">
        <v>1254</v>
      </c>
      <c r="H1239" s="22">
        <v>33.247</v>
      </c>
      <c r="I1239" s="22">
        <v>-105.432</v>
      </c>
      <c r="K1239" s="22" t="s">
        <v>1253</v>
      </c>
      <c r="M1239" s="22" t="s">
        <v>1229</v>
      </c>
      <c r="N1239" s="70" t="s">
        <v>3393</v>
      </c>
      <c r="O1239" s="70" t="s">
        <v>3394</v>
      </c>
      <c r="Q1239" s="22" t="s">
        <v>1243</v>
      </c>
      <c r="W1239" s="34">
        <v>63.75</v>
      </c>
      <c r="X1239" s="34">
        <v>0.13900000000000001</v>
      </c>
      <c r="Y1239" s="34">
        <v>13.93</v>
      </c>
      <c r="Z1239" s="34">
        <v>4.38</v>
      </c>
      <c r="AA1239" s="34">
        <v>0.157</v>
      </c>
      <c r="AB1239" s="34">
        <v>0.93</v>
      </c>
      <c r="AC1239" s="34">
        <v>1.53</v>
      </c>
      <c r="AD1239" s="34">
        <v>7.02</v>
      </c>
      <c r="AE1239" s="34">
        <v>4.6100000000000003</v>
      </c>
      <c r="AF1239" s="34">
        <v>0.01</v>
      </c>
      <c r="AG1239" s="34">
        <v>1.6</v>
      </c>
      <c r="AH1239" s="34">
        <v>0.14000000000000001</v>
      </c>
      <c r="AO1239" s="34">
        <f t="shared" si="95"/>
        <v>98.195999999999998</v>
      </c>
      <c r="AP1239" s="34">
        <v>1.8</v>
      </c>
      <c r="AQ1239" s="34">
        <v>2.33</v>
      </c>
      <c r="AW1239" s="34">
        <v>15</v>
      </c>
      <c r="AY1239" s="34">
        <v>439</v>
      </c>
      <c r="AZ1239" s="34">
        <v>77</v>
      </c>
      <c r="BA1239" s="34">
        <v>0.6</v>
      </c>
      <c r="BD1239" s="34">
        <v>2</v>
      </c>
      <c r="BE1239" s="34">
        <v>40</v>
      </c>
      <c r="BF1239" s="34">
        <v>2.6</v>
      </c>
      <c r="BG1239" s="34" t="s">
        <v>471</v>
      </c>
      <c r="BH1239" s="34">
        <v>87</v>
      </c>
      <c r="BI1239" s="34">
        <v>3</v>
      </c>
      <c r="BJ1239" s="34">
        <v>319</v>
      </c>
      <c r="BL1239" s="34">
        <v>0.4</v>
      </c>
      <c r="BN1239" s="34">
        <v>3</v>
      </c>
      <c r="BO1239" s="34">
        <v>561</v>
      </c>
      <c r="BP1239" s="34" t="s">
        <v>411</v>
      </c>
      <c r="BQ1239" s="34">
        <v>36</v>
      </c>
      <c r="BR1239" s="34">
        <v>531</v>
      </c>
      <c r="BT1239" s="34">
        <v>1.3</v>
      </c>
      <c r="BV1239" s="34" t="s">
        <v>420</v>
      </c>
      <c r="BW1239" s="34">
        <v>92</v>
      </c>
      <c r="BX1239" s="34">
        <v>119</v>
      </c>
      <c r="BY1239" s="34">
        <v>41.6</v>
      </c>
      <c r="CA1239" s="34">
        <v>287</v>
      </c>
      <c r="CC1239" s="34">
        <v>36.6</v>
      </c>
      <c r="CD1239" s="34" t="s">
        <v>1227</v>
      </c>
      <c r="CE1239" s="34">
        <v>11</v>
      </c>
      <c r="CF1239" s="34">
        <v>2006</v>
      </c>
      <c r="CG1239" s="34">
        <v>13280</v>
      </c>
      <c r="CH1239" s="34">
        <v>420</v>
      </c>
      <c r="CI1239" s="34">
        <v>927</v>
      </c>
      <c r="CJ1239" s="34">
        <v>2140</v>
      </c>
      <c r="CK1239" s="34">
        <v>252</v>
      </c>
      <c r="CL1239" s="34">
        <v>978</v>
      </c>
      <c r="CM1239" s="34">
        <v>246</v>
      </c>
      <c r="CN1239" s="34">
        <v>21.3</v>
      </c>
      <c r="CO1239" s="34">
        <v>272</v>
      </c>
      <c r="CP1239" s="34">
        <v>51.3</v>
      </c>
      <c r="CQ1239" s="34">
        <v>351</v>
      </c>
      <c r="CR1239" s="34">
        <v>74.400000000000006</v>
      </c>
      <c r="CS1239" s="34">
        <v>219</v>
      </c>
      <c r="CT1239" s="34">
        <v>32.700000000000003</v>
      </c>
      <c r="CU1239" s="34">
        <v>200</v>
      </c>
      <c r="CV1239" s="34">
        <v>28.6</v>
      </c>
      <c r="CW1239" s="34">
        <f t="shared" si="96"/>
        <v>5793.3</v>
      </c>
    </row>
    <row r="1240" spans="1:101" x14ac:dyDescent="0.3">
      <c r="A1240" s="22" t="s">
        <v>3823</v>
      </c>
      <c r="B1240" s="22" t="s">
        <v>1252</v>
      </c>
      <c r="C1240" s="22" t="s">
        <v>2889</v>
      </c>
      <c r="D1240" s="22" t="s">
        <v>1254</v>
      </c>
      <c r="G1240" s="22" t="s">
        <v>1254</v>
      </c>
      <c r="H1240" s="22">
        <v>33.234999999999999</v>
      </c>
      <c r="I1240" s="22">
        <v>-105.42700000000001</v>
      </c>
      <c r="K1240" s="22" t="s">
        <v>1253</v>
      </c>
      <c r="M1240" s="22" t="s">
        <v>1229</v>
      </c>
      <c r="N1240" s="70" t="s">
        <v>3393</v>
      </c>
      <c r="O1240" s="70" t="s">
        <v>3394</v>
      </c>
      <c r="Q1240" s="22" t="s">
        <v>1244</v>
      </c>
      <c r="W1240" s="34">
        <v>64.73</v>
      </c>
      <c r="X1240" s="34">
        <v>0.38100000000000001</v>
      </c>
      <c r="Y1240" s="34">
        <v>11.63</v>
      </c>
      <c r="Z1240" s="34">
        <v>4.78</v>
      </c>
      <c r="AA1240" s="34">
        <v>0.17699999999999999</v>
      </c>
      <c r="AB1240" s="34">
        <v>0.23</v>
      </c>
      <c r="AC1240" s="34">
        <v>1.96</v>
      </c>
      <c r="AD1240" s="34">
        <v>6.59</v>
      </c>
      <c r="AE1240" s="34">
        <v>4.54</v>
      </c>
      <c r="AF1240" s="34">
        <v>0.05</v>
      </c>
      <c r="AG1240" s="34">
        <v>1.39</v>
      </c>
      <c r="AH1240" s="34">
        <v>0.08</v>
      </c>
      <c r="AO1240" s="34">
        <f t="shared" si="95"/>
        <v>96.538000000000011</v>
      </c>
      <c r="AP1240" s="34">
        <v>3.4</v>
      </c>
      <c r="AQ1240" s="34">
        <v>1.02</v>
      </c>
      <c r="AW1240" s="34">
        <v>11</v>
      </c>
      <c r="AY1240" s="34">
        <v>605</v>
      </c>
      <c r="AZ1240" s="34">
        <v>53</v>
      </c>
      <c r="BA1240" s="34" t="s">
        <v>413</v>
      </c>
      <c r="BD1240" s="34" t="s">
        <v>121</v>
      </c>
      <c r="BE1240" s="34" t="s">
        <v>913</v>
      </c>
      <c r="BF1240" s="34">
        <v>1.7</v>
      </c>
      <c r="BG1240" s="34" t="s">
        <v>471</v>
      </c>
      <c r="BH1240" s="34">
        <v>77</v>
      </c>
      <c r="BI1240" s="34">
        <v>5</v>
      </c>
      <c r="BJ1240" s="34">
        <v>383</v>
      </c>
      <c r="BL1240" s="34">
        <v>0.6</v>
      </c>
      <c r="BN1240" s="34">
        <v>3</v>
      </c>
      <c r="BO1240" s="34">
        <v>739</v>
      </c>
      <c r="BP1240" s="34" t="s">
        <v>913</v>
      </c>
      <c r="BQ1240" s="34">
        <v>50</v>
      </c>
      <c r="BR1240" s="34">
        <v>516</v>
      </c>
      <c r="BT1240" s="34" t="s">
        <v>421</v>
      </c>
      <c r="BV1240" s="34" t="s">
        <v>121</v>
      </c>
      <c r="BW1240" s="34">
        <v>142</v>
      </c>
      <c r="BX1240" s="34">
        <v>94</v>
      </c>
      <c r="BY1240" s="34">
        <v>46.4</v>
      </c>
      <c r="CA1240" s="34">
        <v>14.4</v>
      </c>
      <c r="CC1240" s="34">
        <v>15.5</v>
      </c>
      <c r="CD1240" s="34">
        <v>7</v>
      </c>
      <c r="CE1240" s="34">
        <v>12</v>
      </c>
      <c r="CF1240" s="34">
        <v>2283</v>
      </c>
      <c r="CG1240" s="34">
        <v>15010</v>
      </c>
      <c r="CH1240" s="34">
        <v>530</v>
      </c>
      <c r="CI1240" s="34">
        <v>1200</v>
      </c>
      <c r="CJ1240" s="34">
        <v>2790</v>
      </c>
      <c r="CK1240" s="34">
        <v>332</v>
      </c>
      <c r="CL1240" s="34">
        <v>1260</v>
      </c>
      <c r="CM1240" s="34">
        <v>302</v>
      </c>
      <c r="CN1240" s="34">
        <v>27.2</v>
      </c>
      <c r="CO1240" s="34">
        <v>319</v>
      </c>
      <c r="CP1240" s="34">
        <v>60.4</v>
      </c>
      <c r="CQ1240" s="34">
        <v>402</v>
      </c>
      <c r="CR1240" s="34">
        <v>86.7</v>
      </c>
      <c r="CS1240" s="34">
        <v>260</v>
      </c>
      <c r="CT1240" s="34">
        <v>38.6</v>
      </c>
      <c r="CU1240" s="34">
        <v>235</v>
      </c>
      <c r="CV1240" s="34">
        <v>33.1</v>
      </c>
      <c r="CW1240" s="34">
        <f t="shared" si="96"/>
        <v>7346</v>
      </c>
    </row>
    <row r="1241" spans="1:101" x14ac:dyDescent="0.3">
      <c r="A1241" s="22" t="s">
        <v>3824</v>
      </c>
      <c r="B1241" s="22" t="s">
        <v>1252</v>
      </c>
      <c r="C1241" s="22" t="s">
        <v>2889</v>
      </c>
      <c r="D1241" s="22" t="s">
        <v>1254</v>
      </c>
      <c r="G1241" s="22" t="s">
        <v>1254</v>
      </c>
      <c r="H1241" s="22">
        <v>33.234999999999999</v>
      </c>
      <c r="I1241" s="22">
        <v>-105.42700000000001</v>
      </c>
      <c r="K1241" s="22" t="s">
        <v>1253</v>
      </c>
      <c r="M1241" s="22" t="s">
        <v>1223</v>
      </c>
      <c r="N1241" s="70" t="s">
        <v>3393</v>
      </c>
      <c r="O1241" s="70" t="s">
        <v>3394</v>
      </c>
      <c r="Q1241" s="22" t="s">
        <v>1245</v>
      </c>
      <c r="W1241" s="34">
        <v>62.34</v>
      </c>
      <c r="X1241" s="34">
        <v>0.39700000000000002</v>
      </c>
      <c r="Y1241" s="34">
        <v>8.9</v>
      </c>
      <c r="Z1241" s="34">
        <v>14.46</v>
      </c>
      <c r="AA1241" s="34">
        <v>0.315</v>
      </c>
      <c r="AB1241" s="34">
        <v>0.17</v>
      </c>
      <c r="AC1241" s="34">
        <v>1.35</v>
      </c>
      <c r="AD1241" s="34">
        <v>6.93</v>
      </c>
      <c r="AE1241" s="34">
        <v>4.4400000000000004</v>
      </c>
      <c r="AF1241" s="34">
        <v>0.02</v>
      </c>
      <c r="AG1241" s="34">
        <v>0.63</v>
      </c>
      <c r="AH1241" s="34">
        <v>0.52</v>
      </c>
      <c r="AO1241" s="34">
        <f t="shared" si="95"/>
        <v>100.47199999999998</v>
      </c>
      <c r="AP1241" s="34">
        <v>10.4</v>
      </c>
      <c r="AQ1241" s="34">
        <v>2.85</v>
      </c>
      <c r="AW1241" s="34">
        <v>9</v>
      </c>
      <c r="AY1241" s="34">
        <v>118</v>
      </c>
      <c r="AZ1241" s="34">
        <v>35</v>
      </c>
      <c r="BA1241" s="34" t="s">
        <v>413</v>
      </c>
      <c r="BD1241" s="34">
        <v>1</v>
      </c>
      <c r="BE1241" s="34" t="s">
        <v>411</v>
      </c>
      <c r="BF1241" s="34">
        <v>1</v>
      </c>
      <c r="BG1241" s="34" t="s">
        <v>471</v>
      </c>
      <c r="BH1241" s="34">
        <v>61</v>
      </c>
      <c r="BI1241" s="34">
        <v>4</v>
      </c>
      <c r="BJ1241" s="34">
        <v>225</v>
      </c>
      <c r="BL1241" s="34">
        <v>0.4</v>
      </c>
      <c r="BN1241" s="34">
        <v>24</v>
      </c>
      <c r="BO1241" s="34">
        <v>372</v>
      </c>
      <c r="BP1241" s="34" t="s">
        <v>913</v>
      </c>
      <c r="BQ1241" s="34">
        <v>244</v>
      </c>
      <c r="BR1241" s="34">
        <v>492</v>
      </c>
      <c r="BT1241" s="34" t="s">
        <v>421</v>
      </c>
      <c r="BV1241" s="34" t="s">
        <v>121</v>
      </c>
      <c r="BW1241" s="34">
        <v>52</v>
      </c>
      <c r="BX1241" s="34">
        <v>41</v>
      </c>
      <c r="BY1241" s="34">
        <v>31.4</v>
      </c>
      <c r="CA1241" s="34">
        <v>48.9</v>
      </c>
      <c r="CC1241" s="34">
        <v>12</v>
      </c>
      <c r="CD1241" s="34">
        <v>5</v>
      </c>
      <c r="CE1241" s="34">
        <v>11</v>
      </c>
      <c r="CF1241" s="34">
        <v>1503</v>
      </c>
      <c r="CG1241" s="34">
        <v>7929</v>
      </c>
      <c r="CH1241" s="34">
        <v>870</v>
      </c>
      <c r="CI1241" s="34">
        <v>703</v>
      </c>
      <c r="CJ1241" s="34">
        <v>1600</v>
      </c>
      <c r="CK1241" s="34">
        <v>195</v>
      </c>
      <c r="CL1241" s="34">
        <v>762</v>
      </c>
      <c r="CM1241" s="34">
        <v>190</v>
      </c>
      <c r="CN1241" s="34">
        <v>16.2</v>
      </c>
      <c r="CO1241" s="34">
        <v>206</v>
      </c>
      <c r="CP1241" s="34">
        <v>40.700000000000003</v>
      </c>
      <c r="CQ1241" s="34">
        <v>275</v>
      </c>
      <c r="CR1241" s="34">
        <v>60.5</v>
      </c>
      <c r="CS1241" s="34">
        <v>181</v>
      </c>
      <c r="CT1241" s="34">
        <v>27.2</v>
      </c>
      <c r="CU1241" s="34">
        <v>170</v>
      </c>
      <c r="CV1241" s="34">
        <v>24.3</v>
      </c>
      <c r="CW1241" s="34">
        <f t="shared" si="96"/>
        <v>4450.8999999999996</v>
      </c>
    </row>
    <row r="1242" spans="1:101" x14ac:dyDescent="0.3">
      <c r="A1242" s="22" t="s">
        <v>3825</v>
      </c>
      <c r="B1242" s="22" t="s">
        <v>1252</v>
      </c>
      <c r="C1242" s="22" t="s">
        <v>2889</v>
      </c>
      <c r="D1242" s="22" t="s">
        <v>1254</v>
      </c>
      <c r="G1242" s="22" t="s">
        <v>1254</v>
      </c>
      <c r="H1242" s="22">
        <v>33.234999999999999</v>
      </c>
      <c r="I1242" s="22">
        <v>-105.42700000000001</v>
      </c>
      <c r="K1242" s="22" t="s">
        <v>1253</v>
      </c>
      <c r="M1242" s="22" t="s">
        <v>1230</v>
      </c>
      <c r="N1242" s="70" t="s">
        <v>3393</v>
      </c>
      <c r="O1242" s="70" t="s">
        <v>3394</v>
      </c>
      <c r="Q1242" s="22" t="s">
        <v>1246</v>
      </c>
      <c r="W1242" s="34">
        <v>53.29</v>
      </c>
      <c r="X1242" s="34">
        <v>0.26300000000000001</v>
      </c>
      <c r="Y1242" s="34">
        <v>3.76</v>
      </c>
      <c r="Z1242" s="34">
        <v>10.17</v>
      </c>
      <c r="AA1242" s="34">
        <v>0.55800000000000005</v>
      </c>
      <c r="AB1242" s="34">
        <v>0.11</v>
      </c>
      <c r="AC1242" s="34">
        <v>6.23</v>
      </c>
      <c r="AD1242" s="34">
        <v>9.1</v>
      </c>
      <c r="AE1242" s="34">
        <v>1.94</v>
      </c>
      <c r="AF1242" s="34">
        <v>0.02</v>
      </c>
      <c r="AG1242" s="34">
        <v>4.6100000000000003</v>
      </c>
      <c r="AH1242" s="34">
        <v>1.07</v>
      </c>
      <c r="AO1242" s="34">
        <f t="shared" si="95"/>
        <v>91.120999999999981</v>
      </c>
      <c r="AP1242" s="34">
        <v>2.9</v>
      </c>
      <c r="AQ1242" s="34">
        <v>2.91</v>
      </c>
      <c r="AW1242" s="34">
        <v>30</v>
      </c>
      <c r="AY1242" s="34">
        <v>502</v>
      </c>
      <c r="AZ1242" s="34">
        <v>19</v>
      </c>
      <c r="BA1242" s="34">
        <v>0.5</v>
      </c>
      <c r="BD1242" s="34" t="s">
        <v>420</v>
      </c>
      <c r="BE1242" s="34" t="s">
        <v>1231</v>
      </c>
      <c r="BF1242" s="34">
        <v>1.7</v>
      </c>
      <c r="BG1242" s="34" t="s">
        <v>471</v>
      </c>
      <c r="BH1242" s="34">
        <v>66</v>
      </c>
      <c r="BI1242" s="34">
        <v>12</v>
      </c>
      <c r="BJ1242" s="34">
        <v>1330</v>
      </c>
      <c r="BL1242" s="34">
        <v>1.2</v>
      </c>
      <c r="BN1242" s="34">
        <v>42</v>
      </c>
      <c r="BO1242" s="34">
        <v>2210</v>
      </c>
      <c r="BP1242" s="34" t="s">
        <v>411</v>
      </c>
      <c r="BQ1242" s="34">
        <v>367</v>
      </c>
      <c r="BR1242" s="34">
        <v>186</v>
      </c>
      <c r="BT1242" s="34" t="s">
        <v>421</v>
      </c>
      <c r="BV1242" s="34">
        <v>2</v>
      </c>
      <c r="BW1242" s="34">
        <v>200</v>
      </c>
      <c r="BX1242" s="34">
        <v>277</v>
      </c>
      <c r="BY1242" s="34">
        <v>165</v>
      </c>
      <c r="CA1242" s="34">
        <v>12.1</v>
      </c>
      <c r="CC1242" s="34">
        <v>16.8</v>
      </c>
      <c r="CD1242" s="34" t="s">
        <v>83</v>
      </c>
      <c r="CE1242" s="34">
        <v>51</v>
      </c>
      <c r="CF1242" s="34">
        <v>9184</v>
      </c>
      <c r="CG1242" s="34">
        <v>55270</v>
      </c>
      <c r="CH1242" s="34">
        <v>790</v>
      </c>
      <c r="CI1242" s="34">
        <v>3160</v>
      </c>
      <c r="CJ1242" s="34">
        <v>7570</v>
      </c>
      <c r="CK1242" s="34">
        <v>935</v>
      </c>
      <c r="CL1242" s="34">
        <v>3860</v>
      </c>
      <c r="CM1242" s="34">
        <v>1020</v>
      </c>
      <c r="CN1242" s="34">
        <v>90.2</v>
      </c>
      <c r="CO1242" s="34">
        <v>1190</v>
      </c>
      <c r="CP1242" s="34">
        <v>246</v>
      </c>
      <c r="CQ1242" s="34">
        <v>1700</v>
      </c>
      <c r="CR1242" s="34">
        <v>379</v>
      </c>
      <c r="CS1242" s="34">
        <v>1130</v>
      </c>
      <c r="CT1242" s="34">
        <v>166</v>
      </c>
      <c r="CU1242" s="34">
        <v>1010</v>
      </c>
      <c r="CV1242" s="34">
        <v>136</v>
      </c>
      <c r="CW1242" s="34">
        <f t="shared" si="96"/>
        <v>22592.2</v>
      </c>
    </row>
    <row r="1243" spans="1:101" x14ac:dyDescent="0.3">
      <c r="A1243" s="22" t="s">
        <v>3826</v>
      </c>
      <c r="B1243" s="22" t="s">
        <v>1252</v>
      </c>
      <c r="C1243" s="22" t="s">
        <v>2889</v>
      </c>
      <c r="D1243" s="22" t="s">
        <v>1254</v>
      </c>
      <c r="G1243" s="22" t="s">
        <v>1254</v>
      </c>
      <c r="H1243" s="22">
        <v>33.234999999999999</v>
      </c>
      <c r="I1243" s="22">
        <v>-105.42700000000001</v>
      </c>
      <c r="K1243" s="22" t="s">
        <v>1253</v>
      </c>
      <c r="M1243" s="22" t="s">
        <v>1232</v>
      </c>
      <c r="N1243" s="70" t="s">
        <v>3393</v>
      </c>
      <c r="O1243" s="70" t="s">
        <v>3394</v>
      </c>
      <c r="Q1243" s="22" t="s">
        <v>1242</v>
      </c>
      <c r="W1243" s="34">
        <v>61.04</v>
      </c>
      <c r="X1243" s="34">
        <v>0.33400000000000002</v>
      </c>
      <c r="Y1243" s="34">
        <v>10.18</v>
      </c>
      <c r="Z1243" s="34">
        <v>12.23</v>
      </c>
      <c r="AA1243" s="34">
        <v>0.27300000000000002</v>
      </c>
      <c r="AB1243" s="34">
        <v>0.16</v>
      </c>
      <c r="AC1243" s="34">
        <v>1.53</v>
      </c>
      <c r="AD1243" s="34">
        <v>7.59</v>
      </c>
      <c r="AE1243" s="34">
        <v>4.58</v>
      </c>
      <c r="AF1243" s="34">
        <v>7.0000000000000007E-2</v>
      </c>
      <c r="AG1243" s="34">
        <v>1.57</v>
      </c>
      <c r="AH1243" s="34">
        <v>0.56000000000000005</v>
      </c>
      <c r="AO1243" s="34">
        <f t="shared" si="95"/>
        <v>100.11699999999999</v>
      </c>
      <c r="AP1243" s="34">
        <v>6.3</v>
      </c>
      <c r="AQ1243" s="34">
        <v>5.21</v>
      </c>
      <c r="AW1243" s="34">
        <v>9</v>
      </c>
      <c r="AY1243" s="34">
        <v>148</v>
      </c>
      <c r="AZ1243" s="34">
        <v>40</v>
      </c>
      <c r="BA1243" s="34" t="s">
        <v>1235</v>
      </c>
      <c r="BD1243" s="34" t="s">
        <v>1233</v>
      </c>
      <c r="BE1243" s="34" t="s">
        <v>1225</v>
      </c>
      <c r="BF1243" s="34">
        <v>1.1000000000000001</v>
      </c>
      <c r="BG1243" s="34" t="s">
        <v>471</v>
      </c>
      <c r="BH1243" s="34">
        <v>53</v>
      </c>
      <c r="BI1243" s="34">
        <v>4</v>
      </c>
      <c r="BJ1243" s="34">
        <v>242</v>
      </c>
      <c r="BL1243" s="34">
        <v>0.4</v>
      </c>
      <c r="BN1243" s="34">
        <v>4</v>
      </c>
      <c r="BO1243" s="34">
        <v>480</v>
      </c>
      <c r="BP1243" s="34" t="s">
        <v>913</v>
      </c>
      <c r="BQ1243" s="34">
        <v>35</v>
      </c>
      <c r="BR1243" s="34">
        <v>484</v>
      </c>
      <c r="BT1243" s="34" t="s">
        <v>82</v>
      </c>
      <c r="BV1243" s="34" t="s">
        <v>1233</v>
      </c>
      <c r="BW1243" s="34">
        <v>64</v>
      </c>
      <c r="BX1243" s="34">
        <v>65</v>
      </c>
      <c r="BY1243" s="34">
        <v>32.9</v>
      </c>
      <c r="CA1243" s="34">
        <v>35.9</v>
      </c>
      <c r="CC1243" s="34">
        <v>22.4</v>
      </c>
      <c r="CD1243" s="34" t="s">
        <v>1234</v>
      </c>
      <c r="CE1243" s="34">
        <v>8</v>
      </c>
      <c r="CF1243" s="34">
        <v>1751</v>
      </c>
      <c r="CG1243" s="34">
        <v>9273</v>
      </c>
      <c r="CH1243" s="34">
        <v>460</v>
      </c>
      <c r="CI1243" s="34">
        <v>840</v>
      </c>
      <c r="CJ1243" s="34">
        <v>1900</v>
      </c>
      <c r="CK1243" s="34">
        <v>227</v>
      </c>
      <c r="CL1243" s="34">
        <v>877</v>
      </c>
      <c r="CM1243" s="34">
        <v>217</v>
      </c>
      <c r="CN1243" s="34">
        <v>18.7</v>
      </c>
      <c r="CO1243" s="34">
        <v>240</v>
      </c>
      <c r="CP1243" s="34">
        <v>46.1</v>
      </c>
      <c r="CQ1243" s="34">
        <v>309</v>
      </c>
      <c r="CR1243" s="34">
        <v>65.3</v>
      </c>
      <c r="CS1243" s="34">
        <v>189</v>
      </c>
      <c r="CT1243" s="34">
        <v>27.2</v>
      </c>
      <c r="CU1243" s="34">
        <v>167</v>
      </c>
      <c r="CV1243" s="34">
        <v>23</v>
      </c>
      <c r="CW1243" s="34">
        <f t="shared" si="96"/>
        <v>5146.3</v>
      </c>
    </row>
    <row r="1244" spans="1:101" x14ac:dyDescent="0.3">
      <c r="A1244" s="22" t="s">
        <v>3827</v>
      </c>
      <c r="B1244" s="22" t="s">
        <v>1252</v>
      </c>
      <c r="C1244" s="22" t="s">
        <v>2889</v>
      </c>
      <c r="D1244" s="22" t="s">
        <v>1254</v>
      </c>
      <c r="G1244" s="22" t="s">
        <v>1254</v>
      </c>
      <c r="H1244" s="22">
        <v>33.234999999999999</v>
      </c>
      <c r="I1244" s="22">
        <v>-105.42700000000001</v>
      </c>
      <c r="K1244" s="22" t="s">
        <v>1253</v>
      </c>
      <c r="M1244" s="22" t="s">
        <v>1224</v>
      </c>
      <c r="N1244" s="70" t="s">
        <v>3393</v>
      </c>
      <c r="O1244" s="70" t="s">
        <v>3394</v>
      </c>
      <c r="Q1244" s="22" t="s">
        <v>1247</v>
      </c>
      <c r="W1244" s="34">
        <v>58.46</v>
      </c>
      <c r="X1244" s="34">
        <v>0.55800000000000005</v>
      </c>
      <c r="Y1244" s="34">
        <v>6.69</v>
      </c>
      <c r="Z1244" s="34">
        <v>21.9</v>
      </c>
      <c r="AA1244" s="34">
        <v>0.43</v>
      </c>
      <c r="AB1244" s="34">
        <v>0.13</v>
      </c>
      <c r="AC1244" s="34">
        <v>1.1599999999999999</v>
      </c>
      <c r="AD1244" s="34">
        <v>7.29</v>
      </c>
      <c r="AE1244" s="34">
        <v>3.57</v>
      </c>
      <c r="AF1244" s="34">
        <v>0.01</v>
      </c>
      <c r="AG1244" s="34">
        <v>0.12</v>
      </c>
      <c r="AH1244" s="34">
        <v>0.83</v>
      </c>
      <c r="AO1244" s="34">
        <f t="shared" si="95"/>
        <v>101.14800000000001</v>
      </c>
      <c r="AP1244" s="34">
        <v>14.6</v>
      </c>
      <c r="AQ1244" s="34">
        <v>5.63</v>
      </c>
      <c r="AW1244" s="34" t="s">
        <v>83</v>
      </c>
      <c r="AY1244" s="34">
        <v>65</v>
      </c>
      <c r="AZ1244" s="34">
        <v>36</v>
      </c>
      <c r="BA1244" s="34" t="s">
        <v>1235</v>
      </c>
      <c r="BD1244" s="34" t="s">
        <v>420</v>
      </c>
      <c r="BE1244" s="34" t="s">
        <v>411</v>
      </c>
      <c r="BF1244" s="34" t="s">
        <v>421</v>
      </c>
      <c r="BG1244" s="34" t="s">
        <v>471</v>
      </c>
      <c r="BH1244" s="34">
        <v>43</v>
      </c>
      <c r="BI1244" s="34">
        <v>4</v>
      </c>
      <c r="BJ1244" s="34">
        <v>69.599999999999994</v>
      </c>
      <c r="BL1244" s="34">
        <v>0.5</v>
      </c>
      <c r="BN1244" s="34">
        <v>9</v>
      </c>
      <c r="BO1244" s="34">
        <v>87</v>
      </c>
      <c r="BP1244" s="34" t="s">
        <v>1225</v>
      </c>
      <c r="BQ1244" s="34">
        <v>60</v>
      </c>
      <c r="BR1244" s="34">
        <v>304</v>
      </c>
      <c r="BT1244" s="34" t="s">
        <v>421</v>
      </c>
      <c r="BV1244" s="34" t="s">
        <v>121</v>
      </c>
      <c r="BW1244" s="34">
        <v>32</v>
      </c>
      <c r="BX1244" s="34">
        <v>23</v>
      </c>
      <c r="BY1244" s="34">
        <v>4.0999999999999996</v>
      </c>
      <c r="CA1244" s="34">
        <v>43.6</v>
      </c>
      <c r="CC1244" s="34">
        <v>5.9</v>
      </c>
      <c r="CD1244" s="34" t="s">
        <v>83</v>
      </c>
      <c r="CE1244" s="34">
        <v>2</v>
      </c>
      <c r="CF1244" s="34">
        <v>503</v>
      </c>
      <c r="CG1244" s="34">
        <v>3095</v>
      </c>
      <c r="CH1244" s="34">
        <v>900</v>
      </c>
      <c r="CI1244" s="34">
        <v>306</v>
      </c>
      <c r="CJ1244" s="34">
        <v>693</v>
      </c>
      <c r="CK1244" s="34">
        <v>83.5</v>
      </c>
      <c r="CL1244" s="34">
        <v>318</v>
      </c>
      <c r="CM1244" s="34">
        <v>73.5</v>
      </c>
      <c r="CN1244" s="34">
        <v>6.19</v>
      </c>
      <c r="CO1244" s="34">
        <v>72.900000000000006</v>
      </c>
      <c r="CP1244" s="34">
        <v>12.9</v>
      </c>
      <c r="CQ1244" s="34">
        <v>85.1</v>
      </c>
      <c r="CR1244" s="34">
        <v>17.899999999999999</v>
      </c>
      <c r="CS1244" s="34">
        <v>54.7</v>
      </c>
      <c r="CT1244" s="34">
        <v>8.94</v>
      </c>
      <c r="CU1244" s="34">
        <v>63.8</v>
      </c>
      <c r="CV1244" s="34">
        <v>9.99</v>
      </c>
      <c r="CW1244" s="34">
        <f t="shared" si="96"/>
        <v>1806.4200000000003</v>
      </c>
    </row>
    <row r="1245" spans="1:101" x14ac:dyDescent="0.3">
      <c r="A1245" s="22" t="s">
        <v>3828</v>
      </c>
      <c r="B1245" s="22" t="s">
        <v>1252</v>
      </c>
      <c r="C1245" s="22" t="s">
        <v>2889</v>
      </c>
      <c r="D1245" s="22" t="s">
        <v>1254</v>
      </c>
      <c r="G1245" s="22" t="s">
        <v>1254</v>
      </c>
      <c r="H1245" s="22">
        <v>33.234999999999999</v>
      </c>
      <c r="I1245" s="22">
        <v>-105.42700000000001</v>
      </c>
      <c r="K1245" s="22" t="s">
        <v>1253</v>
      </c>
      <c r="M1245" s="22" t="s">
        <v>1226</v>
      </c>
      <c r="N1245" s="70" t="s">
        <v>3393</v>
      </c>
      <c r="O1245" s="70" t="s">
        <v>3394</v>
      </c>
      <c r="Q1245" s="22" t="s">
        <v>1242</v>
      </c>
      <c r="W1245" s="34">
        <v>64.5</v>
      </c>
      <c r="X1245" s="34">
        <v>0.19700000000000001</v>
      </c>
      <c r="Y1245" s="34">
        <v>11.3</v>
      </c>
      <c r="Z1245" s="34">
        <v>9.15</v>
      </c>
      <c r="AA1245" s="34">
        <v>0.21099999999999999</v>
      </c>
      <c r="AB1245" s="34">
        <v>0.14000000000000001</v>
      </c>
      <c r="AC1245" s="34">
        <v>1.0900000000000001</v>
      </c>
      <c r="AD1245" s="34">
        <v>6.78</v>
      </c>
      <c r="AE1245" s="34">
        <v>4.55</v>
      </c>
      <c r="AF1245" s="34" t="s">
        <v>120</v>
      </c>
      <c r="AG1245" s="34">
        <v>0.59</v>
      </c>
      <c r="AH1245" s="34">
        <v>0.24</v>
      </c>
      <c r="AO1245" s="34">
        <f t="shared" si="95"/>
        <v>98.748000000000005</v>
      </c>
      <c r="AP1245" s="34">
        <v>6.7</v>
      </c>
      <c r="AQ1245" s="34">
        <v>1.76</v>
      </c>
      <c r="AW1245" s="34">
        <v>11</v>
      </c>
      <c r="AY1245" s="34">
        <v>130</v>
      </c>
      <c r="AZ1245" s="34">
        <v>42</v>
      </c>
      <c r="BA1245" s="34" t="s">
        <v>1235</v>
      </c>
      <c r="BD1245" s="34" t="s">
        <v>121</v>
      </c>
      <c r="BE1245" s="34" t="s">
        <v>1236</v>
      </c>
      <c r="BF1245" s="34">
        <v>1</v>
      </c>
      <c r="BG1245" s="34" t="s">
        <v>471</v>
      </c>
      <c r="BH1245" s="34">
        <v>69</v>
      </c>
      <c r="BI1245" s="34">
        <v>3</v>
      </c>
      <c r="BJ1245" s="34">
        <v>259</v>
      </c>
      <c r="BL1245" s="34">
        <v>0.3</v>
      </c>
      <c r="BN1245" s="34">
        <v>18</v>
      </c>
      <c r="BO1245" s="34">
        <v>386</v>
      </c>
      <c r="BP1245" s="34" t="s">
        <v>913</v>
      </c>
      <c r="BQ1245" s="34">
        <v>110</v>
      </c>
      <c r="BR1245" s="34">
        <v>489</v>
      </c>
      <c r="BT1245" s="34" t="s">
        <v>82</v>
      </c>
      <c r="BV1245" s="34" t="s">
        <v>121</v>
      </c>
      <c r="BW1245" s="34">
        <v>43</v>
      </c>
      <c r="BX1245" s="34">
        <v>44</v>
      </c>
      <c r="BY1245" s="34">
        <v>35.200000000000003</v>
      </c>
      <c r="CA1245" s="34">
        <v>12.4</v>
      </c>
      <c r="CC1245" s="34">
        <v>9.1</v>
      </c>
      <c r="CD1245" s="34" t="s">
        <v>83</v>
      </c>
      <c r="CE1245" s="34">
        <v>15</v>
      </c>
      <c r="CF1245" s="34">
        <v>1709</v>
      </c>
      <c r="CG1245" s="34">
        <v>8767</v>
      </c>
      <c r="CH1245" s="34">
        <v>530</v>
      </c>
      <c r="CI1245" s="34">
        <v>797</v>
      </c>
      <c r="CJ1245" s="34">
        <v>1840</v>
      </c>
      <c r="CK1245" s="34">
        <v>224</v>
      </c>
      <c r="CL1245" s="34">
        <v>866</v>
      </c>
      <c r="CM1245" s="34">
        <v>222</v>
      </c>
      <c r="CN1245" s="34">
        <v>19.8</v>
      </c>
      <c r="CO1245" s="34">
        <v>245</v>
      </c>
      <c r="CP1245" s="34">
        <v>48</v>
      </c>
      <c r="CQ1245" s="34">
        <v>333</v>
      </c>
      <c r="CR1245" s="34">
        <v>71.5</v>
      </c>
      <c r="CS1245" s="34">
        <v>214</v>
      </c>
      <c r="CT1245" s="34">
        <v>32.4</v>
      </c>
      <c r="CU1245" s="34">
        <v>201</v>
      </c>
      <c r="CV1245" s="34">
        <v>26.8</v>
      </c>
      <c r="CW1245" s="34">
        <f t="shared" si="96"/>
        <v>5140.5</v>
      </c>
    </row>
    <row r="1246" spans="1:101" x14ac:dyDescent="0.3">
      <c r="A1246" s="22" t="s">
        <v>3829</v>
      </c>
      <c r="B1246" s="22" t="s">
        <v>1252</v>
      </c>
      <c r="C1246" s="22" t="s">
        <v>2889</v>
      </c>
      <c r="D1246" s="22" t="s">
        <v>1254</v>
      </c>
      <c r="G1246" s="22" t="s">
        <v>1254</v>
      </c>
      <c r="H1246" s="22">
        <v>33.234999999999999</v>
      </c>
      <c r="I1246" s="22">
        <v>-105.42700000000001</v>
      </c>
      <c r="K1246" s="22" t="s">
        <v>1253</v>
      </c>
      <c r="M1246" s="22" t="s">
        <v>1226</v>
      </c>
      <c r="N1246" s="70" t="s">
        <v>3393</v>
      </c>
      <c r="O1246" s="70" t="s">
        <v>3394</v>
      </c>
      <c r="Q1246" s="22" t="s">
        <v>1242</v>
      </c>
      <c r="W1246" s="34">
        <v>66.489999999999995</v>
      </c>
      <c r="X1246" s="34">
        <v>7.2999999999999995E-2</v>
      </c>
      <c r="Y1246" s="34">
        <v>13.12</v>
      </c>
      <c r="Z1246" s="34">
        <v>3.58</v>
      </c>
      <c r="AA1246" s="34">
        <v>0.14299999999999999</v>
      </c>
      <c r="AB1246" s="34">
        <v>0.08</v>
      </c>
      <c r="AC1246" s="34">
        <v>1.21</v>
      </c>
      <c r="AD1246" s="34">
        <v>7.32</v>
      </c>
      <c r="AE1246" s="34">
        <v>4.96</v>
      </c>
      <c r="AF1246" s="34" t="s">
        <v>120</v>
      </c>
      <c r="AG1246" s="34">
        <v>0.94</v>
      </c>
      <c r="AH1246" s="34">
        <v>0.02</v>
      </c>
      <c r="AO1246" s="34">
        <f t="shared" si="95"/>
        <v>97.935999999999979</v>
      </c>
      <c r="AP1246" s="34">
        <v>3.2</v>
      </c>
      <c r="AQ1246" s="34">
        <v>7.0000000000000007E-2</v>
      </c>
      <c r="AW1246" s="34">
        <v>8</v>
      </c>
      <c r="AY1246" s="34">
        <v>222</v>
      </c>
      <c r="AZ1246" s="34">
        <v>53</v>
      </c>
      <c r="BA1246" s="34" t="s">
        <v>1235</v>
      </c>
      <c r="BD1246" s="34" t="s">
        <v>420</v>
      </c>
      <c r="BE1246" s="34" t="s">
        <v>913</v>
      </c>
      <c r="BF1246" s="34">
        <v>0.9</v>
      </c>
      <c r="BG1246" s="34" t="s">
        <v>471</v>
      </c>
      <c r="BH1246" s="34">
        <v>78</v>
      </c>
      <c r="BI1246" s="34">
        <v>3</v>
      </c>
      <c r="BJ1246" s="34">
        <v>349</v>
      </c>
      <c r="BL1246" s="34">
        <v>0.3</v>
      </c>
      <c r="BN1246" s="34">
        <v>13</v>
      </c>
      <c r="BO1246" s="34">
        <v>555</v>
      </c>
      <c r="BP1246" s="34" t="s">
        <v>913</v>
      </c>
      <c r="BQ1246" s="34">
        <v>249</v>
      </c>
      <c r="BR1246" s="34">
        <v>560</v>
      </c>
      <c r="BT1246" s="34" t="s">
        <v>82</v>
      </c>
      <c r="BV1246" s="34" t="s">
        <v>121</v>
      </c>
      <c r="BW1246" s="34">
        <v>65</v>
      </c>
      <c r="BX1246" s="34">
        <v>78</v>
      </c>
      <c r="BY1246" s="34">
        <v>49.4</v>
      </c>
      <c r="CA1246" s="34">
        <v>19</v>
      </c>
      <c r="CC1246" s="34">
        <v>10.5</v>
      </c>
      <c r="CD1246" s="34" t="s">
        <v>1227</v>
      </c>
      <c r="CE1246" s="34">
        <v>23</v>
      </c>
      <c r="CF1246" s="34">
        <v>2396</v>
      </c>
      <c r="CG1246" s="34">
        <v>11750</v>
      </c>
      <c r="CH1246" s="34">
        <v>270</v>
      </c>
      <c r="CI1246" s="34">
        <v>1180</v>
      </c>
      <c r="CJ1246" s="34">
        <v>2630</v>
      </c>
      <c r="CK1246" s="34">
        <v>315</v>
      </c>
      <c r="CL1246" s="34">
        <v>1240</v>
      </c>
      <c r="CM1246" s="34">
        <v>308</v>
      </c>
      <c r="CN1246" s="34">
        <v>27.5</v>
      </c>
      <c r="CO1246" s="34">
        <v>344</v>
      </c>
      <c r="CP1246" s="34">
        <v>66.2</v>
      </c>
      <c r="CQ1246" s="34">
        <v>454</v>
      </c>
      <c r="CR1246" s="34">
        <v>96.6</v>
      </c>
      <c r="CS1246" s="34">
        <v>288</v>
      </c>
      <c r="CT1246" s="34">
        <v>43.7</v>
      </c>
      <c r="CU1246" s="34">
        <v>264</v>
      </c>
      <c r="CV1246" s="34">
        <v>35.200000000000003</v>
      </c>
      <c r="CW1246" s="34">
        <f t="shared" si="96"/>
        <v>7292.2</v>
      </c>
    </row>
    <row r="1247" spans="1:101" x14ac:dyDescent="0.3">
      <c r="A1247" s="22" t="s">
        <v>3830</v>
      </c>
      <c r="B1247" s="22" t="s">
        <v>1252</v>
      </c>
      <c r="C1247" s="22" t="s">
        <v>2889</v>
      </c>
      <c r="D1247" s="22" t="s">
        <v>1254</v>
      </c>
      <c r="G1247" s="22" t="s">
        <v>1254</v>
      </c>
      <c r="H1247" s="22">
        <v>33.234000000000002</v>
      </c>
      <c r="I1247" s="22">
        <v>-105.42700000000001</v>
      </c>
      <c r="K1247" s="22" t="s">
        <v>1253</v>
      </c>
      <c r="M1247" s="22" t="s">
        <v>1237</v>
      </c>
      <c r="N1247" s="70" t="s">
        <v>3393</v>
      </c>
      <c r="O1247" s="70" t="s">
        <v>3394</v>
      </c>
      <c r="Q1247" s="22" t="s">
        <v>1248</v>
      </c>
      <c r="W1247" s="34">
        <v>65.209999999999994</v>
      </c>
      <c r="X1247" s="34">
        <v>0.42899999999999999</v>
      </c>
      <c r="Y1247" s="34">
        <v>11.02</v>
      </c>
      <c r="Z1247" s="34">
        <v>9.66</v>
      </c>
      <c r="AA1247" s="34">
        <v>0.23400000000000001</v>
      </c>
      <c r="AB1247" s="34">
        <v>0.24</v>
      </c>
      <c r="AC1247" s="34">
        <v>1.61</v>
      </c>
      <c r="AD1247" s="34">
        <v>6.14</v>
      </c>
      <c r="AE1247" s="34">
        <v>4.41</v>
      </c>
      <c r="AF1247" s="34">
        <v>0.05</v>
      </c>
      <c r="AG1247" s="34">
        <v>0.5</v>
      </c>
      <c r="AH1247" s="34">
        <v>0.47</v>
      </c>
      <c r="AO1247" s="34">
        <f t="shared" si="95"/>
        <v>99.972999999999971</v>
      </c>
      <c r="AP1247" s="34">
        <v>5.9</v>
      </c>
      <c r="AQ1247" s="34">
        <v>3.12</v>
      </c>
      <c r="AW1247" s="34">
        <v>8</v>
      </c>
      <c r="AY1247" s="34">
        <v>180</v>
      </c>
      <c r="AZ1247" s="34">
        <v>50</v>
      </c>
      <c r="BA1247" s="34">
        <v>0.5</v>
      </c>
      <c r="BD1247" s="34">
        <v>2</v>
      </c>
      <c r="BE1247" s="34" t="s">
        <v>411</v>
      </c>
      <c r="BF1247" s="34">
        <v>1.2</v>
      </c>
      <c r="BG1247" s="34" t="s">
        <v>471</v>
      </c>
      <c r="BH1247" s="34">
        <v>50</v>
      </c>
      <c r="BI1247" s="34">
        <v>3</v>
      </c>
      <c r="BJ1247" s="34">
        <v>128</v>
      </c>
      <c r="BL1247" s="34">
        <v>0.3</v>
      </c>
      <c r="BN1247" s="34">
        <v>14</v>
      </c>
      <c r="BO1247" s="34">
        <v>209</v>
      </c>
      <c r="BP1247" s="34" t="s">
        <v>913</v>
      </c>
      <c r="BQ1247" s="34">
        <v>230</v>
      </c>
      <c r="BR1247" s="34">
        <v>522</v>
      </c>
      <c r="BT1247" s="34" t="s">
        <v>421</v>
      </c>
      <c r="BV1247" s="34">
        <v>2</v>
      </c>
      <c r="BW1247" s="34">
        <v>63</v>
      </c>
      <c r="BX1247" s="34">
        <v>93</v>
      </c>
      <c r="BY1247" s="34">
        <v>16.899999999999999</v>
      </c>
      <c r="CA1247" s="34">
        <v>76.7</v>
      </c>
      <c r="CC1247" s="34">
        <v>15.5</v>
      </c>
      <c r="CD1247" s="34" t="s">
        <v>1234</v>
      </c>
      <c r="CE1247" s="34">
        <v>8</v>
      </c>
      <c r="CF1247" s="34">
        <v>875</v>
      </c>
      <c r="CG1247" s="34">
        <v>5574</v>
      </c>
      <c r="CH1247" s="34">
        <v>760</v>
      </c>
      <c r="CI1247" s="34">
        <v>639</v>
      </c>
      <c r="CJ1247" s="34">
        <v>1360</v>
      </c>
      <c r="CK1247" s="34">
        <v>159</v>
      </c>
      <c r="CL1247" s="34">
        <v>598</v>
      </c>
      <c r="CM1247" s="34">
        <v>137</v>
      </c>
      <c r="CN1247" s="34">
        <v>11.6</v>
      </c>
      <c r="CO1247" s="34">
        <v>134</v>
      </c>
      <c r="CP1247" s="34">
        <v>23.5</v>
      </c>
      <c r="CQ1247" s="34">
        <v>149</v>
      </c>
      <c r="CR1247" s="34">
        <v>29.7</v>
      </c>
      <c r="CS1247" s="34">
        <v>83.6</v>
      </c>
      <c r="CT1247" s="34">
        <v>12.3</v>
      </c>
      <c r="CU1247" s="34">
        <v>75.8</v>
      </c>
      <c r="CV1247" s="34">
        <v>10.9</v>
      </c>
      <c r="CW1247" s="34">
        <f t="shared" si="96"/>
        <v>3423.4</v>
      </c>
    </row>
    <row r="1248" spans="1:101" x14ac:dyDescent="0.3">
      <c r="A1248" s="22" t="s">
        <v>3831</v>
      </c>
      <c r="B1248" s="22" t="s">
        <v>1252</v>
      </c>
      <c r="C1248" s="22" t="s">
        <v>2889</v>
      </c>
      <c r="D1248" s="22" t="s">
        <v>1254</v>
      </c>
      <c r="G1248" s="22" t="s">
        <v>1254</v>
      </c>
      <c r="H1248" s="22">
        <v>33.247</v>
      </c>
      <c r="I1248" s="22">
        <v>-105.432</v>
      </c>
      <c r="K1248" s="22" t="s">
        <v>1253</v>
      </c>
      <c r="M1248" s="22" t="s">
        <v>1238</v>
      </c>
      <c r="N1248" s="70" t="s">
        <v>3393</v>
      </c>
      <c r="O1248" s="70" t="s">
        <v>3394</v>
      </c>
      <c r="Q1248" s="22" t="s">
        <v>1249</v>
      </c>
      <c r="W1248" s="34">
        <v>61.85</v>
      </c>
      <c r="X1248" s="34">
        <v>0.50700000000000001</v>
      </c>
      <c r="Y1248" s="34">
        <v>12.13</v>
      </c>
      <c r="Z1248" s="34">
        <v>9.7799999999999994</v>
      </c>
      <c r="AA1248" s="34">
        <v>0.23</v>
      </c>
      <c r="AB1248" s="34">
        <v>0.37</v>
      </c>
      <c r="AC1248" s="34">
        <v>1.75</v>
      </c>
      <c r="AD1248" s="34">
        <v>6.91</v>
      </c>
      <c r="AE1248" s="34">
        <v>4.7</v>
      </c>
      <c r="AF1248" s="34">
        <v>0.09</v>
      </c>
      <c r="AG1248" s="34">
        <v>0.62</v>
      </c>
      <c r="AH1248" s="34">
        <v>0.49</v>
      </c>
      <c r="AO1248" s="34">
        <f t="shared" si="95"/>
        <v>99.427000000000007</v>
      </c>
      <c r="AP1248" s="34">
        <v>7.3</v>
      </c>
      <c r="AQ1248" s="34">
        <v>1.67</v>
      </c>
      <c r="AW1248" s="34">
        <v>10</v>
      </c>
      <c r="AY1248" s="34">
        <v>416</v>
      </c>
      <c r="AZ1248" s="34">
        <v>44</v>
      </c>
      <c r="BA1248" s="34">
        <v>0.6</v>
      </c>
      <c r="BD1248" s="34">
        <v>2</v>
      </c>
      <c r="BE1248" s="34">
        <v>30</v>
      </c>
      <c r="BF1248" s="34">
        <v>1.9</v>
      </c>
      <c r="BG1248" s="34" t="s">
        <v>471</v>
      </c>
      <c r="BH1248" s="34">
        <v>52</v>
      </c>
      <c r="BI1248" s="34">
        <v>3</v>
      </c>
      <c r="BJ1248" s="34">
        <v>153</v>
      </c>
      <c r="BL1248" s="34">
        <v>0.4</v>
      </c>
      <c r="BN1248" s="34">
        <v>13</v>
      </c>
      <c r="BO1248" s="34">
        <v>351</v>
      </c>
      <c r="BP1248" s="34" t="s">
        <v>913</v>
      </c>
      <c r="BQ1248" s="34">
        <v>165</v>
      </c>
      <c r="BR1248" s="34">
        <v>491</v>
      </c>
      <c r="BT1248" s="34" t="s">
        <v>82</v>
      </c>
      <c r="BV1248" s="34">
        <v>3</v>
      </c>
      <c r="BW1248" s="34">
        <v>62</v>
      </c>
      <c r="BX1248" s="34">
        <v>70</v>
      </c>
      <c r="BY1248" s="34">
        <v>22.7</v>
      </c>
      <c r="CA1248" s="34">
        <v>71.099999999999994</v>
      </c>
      <c r="CC1248" s="34">
        <v>13.4</v>
      </c>
      <c r="CD1248" s="34">
        <v>5</v>
      </c>
      <c r="CE1248" s="34">
        <v>5</v>
      </c>
      <c r="CF1248" s="34">
        <v>807</v>
      </c>
      <c r="CG1248" s="34">
        <v>6268</v>
      </c>
      <c r="CH1248" s="34">
        <v>660</v>
      </c>
      <c r="CI1248" s="34">
        <v>567</v>
      </c>
      <c r="CJ1248" s="34">
        <v>1220</v>
      </c>
      <c r="CK1248" s="34">
        <v>142</v>
      </c>
      <c r="CL1248" s="34">
        <v>539</v>
      </c>
      <c r="CM1248" s="34">
        <v>125</v>
      </c>
      <c r="CN1248" s="34">
        <v>10.9</v>
      </c>
      <c r="CO1248" s="34">
        <v>128</v>
      </c>
      <c r="CP1248" s="34">
        <v>22.8</v>
      </c>
      <c r="CQ1248" s="34">
        <v>149</v>
      </c>
      <c r="CR1248" s="34">
        <v>30.5</v>
      </c>
      <c r="CS1248" s="34">
        <v>88.3</v>
      </c>
      <c r="CT1248" s="34">
        <v>13</v>
      </c>
      <c r="CU1248" s="34">
        <v>81.099999999999994</v>
      </c>
      <c r="CV1248" s="34">
        <v>11.7</v>
      </c>
      <c r="CW1248" s="34">
        <f t="shared" si="96"/>
        <v>3128.3</v>
      </c>
    </row>
    <row r="1249" spans="1:101" x14ac:dyDescent="0.3">
      <c r="A1249" s="22" t="s">
        <v>3832</v>
      </c>
      <c r="B1249" s="22" t="s">
        <v>1252</v>
      </c>
      <c r="C1249" s="22" t="s">
        <v>2889</v>
      </c>
      <c r="D1249" s="22" t="s">
        <v>1254</v>
      </c>
      <c r="G1249" s="22" t="s">
        <v>1254</v>
      </c>
      <c r="H1249" s="22">
        <v>33.234999999999999</v>
      </c>
      <c r="I1249" s="22">
        <v>-105.42700000000001</v>
      </c>
      <c r="K1249" s="22" t="s">
        <v>1253</v>
      </c>
      <c r="M1249" s="22" t="s">
        <v>1239</v>
      </c>
      <c r="N1249" s="70" t="s">
        <v>3393</v>
      </c>
      <c r="O1249" s="70" t="s">
        <v>3394</v>
      </c>
      <c r="Q1249" s="22" t="s">
        <v>1250</v>
      </c>
      <c r="W1249" s="34">
        <v>61.29</v>
      </c>
      <c r="X1249" s="34">
        <v>0.45200000000000001</v>
      </c>
      <c r="Y1249" s="34">
        <v>10.88</v>
      </c>
      <c r="Z1249" s="34">
        <v>10.72</v>
      </c>
      <c r="AA1249" s="34">
        <v>0.251</v>
      </c>
      <c r="AB1249" s="34">
        <v>0.28000000000000003</v>
      </c>
      <c r="AC1249" s="34">
        <v>1.64</v>
      </c>
      <c r="AD1249" s="34">
        <v>7.05</v>
      </c>
      <c r="AE1249" s="34">
        <v>4.92</v>
      </c>
      <c r="AF1249" s="34">
        <v>0.1</v>
      </c>
      <c r="AG1249" s="34">
        <v>0.53</v>
      </c>
      <c r="AH1249" s="34">
        <v>0.55000000000000004</v>
      </c>
      <c r="AO1249" s="34">
        <f t="shared" si="95"/>
        <v>98.662999999999997</v>
      </c>
      <c r="AP1249" s="34">
        <v>7.3</v>
      </c>
      <c r="AQ1249" s="34">
        <v>2.6</v>
      </c>
      <c r="AW1249" s="34">
        <v>6</v>
      </c>
      <c r="AY1249" s="34">
        <v>311</v>
      </c>
      <c r="AZ1249" s="34">
        <v>42</v>
      </c>
      <c r="BA1249" s="34" t="s">
        <v>413</v>
      </c>
      <c r="BD1249" s="34">
        <v>1</v>
      </c>
      <c r="BE1249" s="34" t="s">
        <v>1231</v>
      </c>
      <c r="BF1249" s="34">
        <v>1.5</v>
      </c>
      <c r="BG1249" s="34" t="s">
        <v>471</v>
      </c>
      <c r="BH1249" s="34">
        <v>50</v>
      </c>
      <c r="BI1249" s="34">
        <v>4</v>
      </c>
      <c r="BJ1249" s="34">
        <v>155</v>
      </c>
      <c r="BL1249" s="34">
        <v>0.4</v>
      </c>
      <c r="BN1249" s="34">
        <v>8</v>
      </c>
      <c r="BO1249" s="34">
        <v>258</v>
      </c>
      <c r="BP1249" s="34" t="s">
        <v>411</v>
      </c>
      <c r="BQ1249" s="34">
        <v>105</v>
      </c>
      <c r="BR1249" s="34">
        <v>493</v>
      </c>
      <c r="BT1249" s="34" t="s">
        <v>421</v>
      </c>
      <c r="BV1249" s="34">
        <v>2</v>
      </c>
      <c r="BW1249" s="34">
        <v>60</v>
      </c>
      <c r="BX1249" s="34">
        <v>62</v>
      </c>
      <c r="BY1249" s="34">
        <v>22.3</v>
      </c>
      <c r="CA1249" s="34">
        <v>73</v>
      </c>
      <c r="CC1249" s="34">
        <v>15.6</v>
      </c>
      <c r="CD1249" s="34" t="s">
        <v>83</v>
      </c>
      <c r="CE1249" s="34">
        <v>5</v>
      </c>
      <c r="CF1249" s="34">
        <v>985</v>
      </c>
      <c r="CG1249" s="34">
        <v>7135</v>
      </c>
      <c r="CH1249" s="34">
        <v>710</v>
      </c>
      <c r="CI1249" s="34">
        <v>629</v>
      </c>
      <c r="CJ1249" s="34">
        <v>1390</v>
      </c>
      <c r="CK1249" s="34">
        <v>164</v>
      </c>
      <c r="CL1249" s="34">
        <v>633</v>
      </c>
      <c r="CM1249" s="34">
        <v>149</v>
      </c>
      <c r="CN1249" s="34">
        <v>12.9</v>
      </c>
      <c r="CO1249" s="34">
        <v>155</v>
      </c>
      <c r="CP1249" s="34">
        <v>28.2</v>
      </c>
      <c r="CQ1249" s="34">
        <v>185</v>
      </c>
      <c r="CR1249" s="34">
        <v>38.4</v>
      </c>
      <c r="CS1249" s="34">
        <v>110</v>
      </c>
      <c r="CT1249" s="34">
        <v>16.2</v>
      </c>
      <c r="CU1249" s="34">
        <v>98.6</v>
      </c>
      <c r="CV1249" s="34">
        <v>13.5</v>
      </c>
      <c r="CW1249" s="34">
        <f t="shared" si="96"/>
        <v>3622.7999999999997</v>
      </c>
    </row>
    <row r="1250" spans="1:101" x14ac:dyDescent="0.3">
      <c r="A1250" s="22" t="s">
        <v>3833</v>
      </c>
      <c r="B1250" s="22" t="s">
        <v>1252</v>
      </c>
      <c r="C1250" s="22" t="s">
        <v>2889</v>
      </c>
      <c r="D1250" s="22" t="s">
        <v>1254</v>
      </c>
      <c r="G1250" s="22" t="s">
        <v>1254</v>
      </c>
      <c r="H1250" s="22">
        <v>33.234999999999999</v>
      </c>
      <c r="I1250" s="22">
        <v>-105.42700000000001</v>
      </c>
      <c r="K1250" s="22" t="s">
        <v>1253</v>
      </c>
      <c r="M1250" s="22" t="s">
        <v>1240</v>
      </c>
      <c r="N1250" s="70" t="s">
        <v>3393</v>
      </c>
      <c r="O1250" s="70" t="s">
        <v>3394</v>
      </c>
      <c r="Q1250" s="22" t="s">
        <v>1251</v>
      </c>
      <c r="W1250" s="34">
        <v>58.96</v>
      </c>
      <c r="X1250" s="34">
        <v>0.77600000000000002</v>
      </c>
      <c r="Y1250" s="34">
        <v>10.87</v>
      </c>
      <c r="Z1250" s="34">
        <v>15.51</v>
      </c>
      <c r="AA1250" s="34">
        <v>0.28000000000000003</v>
      </c>
      <c r="AB1250" s="34">
        <v>0.22</v>
      </c>
      <c r="AC1250" s="34">
        <v>2.1800000000000002</v>
      </c>
      <c r="AD1250" s="34">
        <v>6.55</v>
      </c>
      <c r="AE1250" s="34">
        <v>4.17</v>
      </c>
      <c r="AF1250" s="34">
        <v>0.08</v>
      </c>
      <c r="AG1250" s="34">
        <v>0.39</v>
      </c>
      <c r="AH1250" s="34">
        <v>0.86</v>
      </c>
      <c r="AO1250" s="34">
        <f t="shared" si="95"/>
        <v>100.84600000000002</v>
      </c>
      <c r="AP1250" s="34">
        <v>11</v>
      </c>
      <c r="AQ1250" s="34">
        <v>3.26</v>
      </c>
      <c r="AV1250" s="34">
        <v>0.5</v>
      </c>
      <c r="AW1250" s="34" t="s">
        <v>83</v>
      </c>
      <c r="AY1250" s="34">
        <v>154</v>
      </c>
      <c r="AZ1250" s="34">
        <v>18</v>
      </c>
      <c r="BA1250" s="34" t="s">
        <v>413</v>
      </c>
      <c r="BD1250" s="34">
        <v>2</v>
      </c>
      <c r="BE1250" s="34">
        <v>20</v>
      </c>
      <c r="BF1250" s="34">
        <v>2.2000000000000002</v>
      </c>
      <c r="BG1250" s="34" t="s">
        <v>471</v>
      </c>
      <c r="BH1250" s="34">
        <v>50</v>
      </c>
      <c r="BI1250" s="34">
        <v>4</v>
      </c>
      <c r="BJ1250" s="34">
        <v>21.9</v>
      </c>
      <c r="BL1250" s="34">
        <v>0.3</v>
      </c>
      <c r="BN1250" s="34">
        <v>13</v>
      </c>
      <c r="BO1250" s="34">
        <v>73</v>
      </c>
      <c r="BP1250" s="34" t="s">
        <v>411</v>
      </c>
      <c r="BQ1250" s="34">
        <v>42</v>
      </c>
      <c r="BR1250" s="34">
        <v>335</v>
      </c>
      <c r="BT1250" s="34" t="s">
        <v>421</v>
      </c>
      <c r="BV1250" s="34">
        <v>2</v>
      </c>
      <c r="BW1250" s="34">
        <v>8</v>
      </c>
      <c r="BX1250" s="34">
        <v>43</v>
      </c>
      <c r="BY1250" s="34">
        <v>2.2999999999999998</v>
      </c>
      <c r="CA1250" s="34">
        <v>6.1</v>
      </c>
      <c r="CC1250" s="34">
        <v>1.3</v>
      </c>
      <c r="CD1250" s="34">
        <v>9</v>
      </c>
      <c r="CE1250" s="34" t="s">
        <v>420</v>
      </c>
      <c r="CF1250" s="34">
        <v>174</v>
      </c>
      <c r="CG1250" s="34">
        <v>675</v>
      </c>
      <c r="CH1250" s="34">
        <v>540</v>
      </c>
      <c r="CI1250" s="34">
        <v>120</v>
      </c>
      <c r="CJ1250" s="34">
        <v>268</v>
      </c>
      <c r="CK1250" s="34">
        <v>33.200000000000003</v>
      </c>
      <c r="CL1250" s="34">
        <v>134</v>
      </c>
      <c r="CM1250" s="34">
        <v>27</v>
      </c>
      <c r="CN1250" s="34">
        <v>2.14</v>
      </c>
      <c r="CO1250" s="34">
        <v>25.4</v>
      </c>
      <c r="CP1250" s="34">
        <v>4</v>
      </c>
      <c r="CQ1250" s="34">
        <v>24.9</v>
      </c>
      <c r="CR1250" s="34">
        <v>5.3</v>
      </c>
      <c r="CS1250" s="34">
        <v>16.7</v>
      </c>
      <c r="CT1250" s="34">
        <v>2.88</v>
      </c>
      <c r="CU1250" s="34">
        <v>22.5</v>
      </c>
      <c r="CV1250" s="34">
        <v>3.87</v>
      </c>
      <c r="CW1250" s="34">
        <f t="shared" si="96"/>
        <v>689.89</v>
      </c>
    </row>
    <row r="1251" spans="1:101" x14ac:dyDescent="0.3">
      <c r="A1251" s="22" t="s">
        <v>1259</v>
      </c>
      <c r="B1251" s="22" t="s">
        <v>1252</v>
      </c>
      <c r="C1251" s="22" t="s">
        <v>2889</v>
      </c>
      <c r="D1251" s="22" t="s">
        <v>1260</v>
      </c>
      <c r="G1251" s="22" t="s">
        <v>1260</v>
      </c>
      <c r="K1251" s="22" t="s">
        <v>1253</v>
      </c>
      <c r="M1251" s="22" t="s">
        <v>163</v>
      </c>
      <c r="N1251" s="70" t="s">
        <v>3393</v>
      </c>
      <c r="O1251" s="70" t="s">
        <v>3394</v>
      </c>
      <c r="Q1251" s="22" t="s">
        <v>144</v>
      </c>
      <c r="W1251" s="34">
        <v>59.9</v>
      </c>
      <c r="X1251" s="34">
        <v>0.55000000000000004</v>
      </c>
      <c r="Y1251" s="34">
        <v>11</v>
      </c>
      <c r="AA1251" s="34">
        <v>0.24</v>
      </c>
      <c r="AB1251" s="34">
        <v>0.94</v>
      </c>
      <c r="AC1251" s="34">
        <v>1.6</v>
      </c>
      <c r="AD1251" s="34">
        <v>6.3</v>
      </c>
      <c r="AE1251" s="34">
        <v>4.53</v>
      </c>
      <c r="AF1251" s="34">
        <v>0.11</v>
      </c>
      <c r="AG1251" s="34">
        <v>1.04</v>
      </c>
      <c r="AO1251" s="34">
        <f t="shared" si="95"/>
        <v>86.20999999999998</v>
      </c>
      <c r="AQ1251" s="34">
        <v>0.94</v>
      </c>
    </row>
    <row r="1252" spans="1:101" x14ac:dyDescent="0.3">
      <c r="A1252" s="22" t="s">
        <v>1261</v>
      </c>
      <c r="B1252" s="22" t="s">
        <v>1252</v>
      </c>
      <c r="C1252" s="22" t="s">
        <v>2889</v>
      </c>
      <c r="D1252" s="22" t="s">
        <v>1260</v>
      </c>
      <c r="G1252" s="22" t="s">
        <v>1260</v>
      </c>
      <c r="K1252" s="22" t="s">
        <v>1253</v>
      </c>
      <c r="M1252" s="22" t="s">
        <v>1165</v>
      </c>
      <c r="N1252" s="70" t="s">
        <v>3393</v>
      </c>
      <c r="O1252" s="70" t="s">
        <v>3394</v>
      </c>
      <c r="Q1252" s="22" t="s">
        <v>144</v>
      </c>
      <c r="W1252" s="34">
        <v>59.6</v>
      </c>
      <c r="X1252" s="34">
        <v>0.59</v>
      </c>
      <c r="Y1252" s="34">
        <v>12.7</v>
      </c>
      <c r="Z1252" s="34">
        <v>10.9</v>
      </c>
      <c r="AA1252" s="34">
        <v>0.2</v>
      </c>
      <c r="AB1252" s="34">
        <v>0.68</v>
      </c>
      <c r="AC1252" s="34">
        <v>1.68</v>
      </c>
      <c r="AD1252" s="34">
        <v>6.51</v>
      </c>
      <c r="AE1252" s="34">
        <v>4.7</v>
      </c>
      <c r="AF1252" s="34">
        <v>0.12</v>
      </c>
      <c r="AG1252" s="34">
        <v>0.68</v>
      </c>
      <c r="AO1252" s="34">
        <f t="shared" si="95"/>
        <v>98.360000000000042</v>
      </c>
    </row>
    <row r="1253" spans="1:101" x14ac:dyDescent="0.3">
      <c r="A1253" s="22" t="s">
        <v>1262</v>
      </c>
      <c r="B1253" s="22" t="s">
        <v>1252</v>
      </c>
      <c r="C1253" s="22" t="s">
        <v>2889</v>
      </c>
      <c r="D1253" s="22" t="s">
        <v>1260</v>
      </c>
      <c r="G1253" s="22" t="s">
        <v>1260</v>
      </c>
      <c r="K1253" s="22" t="s">
        <v>1253</v>
      </c>
      <c r="M1253" s="22" t="s">
        <v>3276</v>
      </c>
      <c r="N1253" s="70" t="s">
        <v>3393</v>
      </c>
      <c r="O1253" s="70" t="s">
        <v>3394</v>
      </c>
      <c r="Q1253" s="22" t="s">
        <v>144</v>
      </c>
      <c r="W1253" s="34">
        <v>65.599999999999994</v>
      </c>
      <c r="X1253" s="34">
        <v>0.37</v>
      </c>
      <c r="Y1253" s="34">
        <v>7.01</v>
      </c>
      <c r="Z1253" s="34">
        <v>12.5</v>
      </c>
      <c r="AA1253" s="34">
        <v>0.33</v>
      </c>
      <c r="AB1253" s="34">
        <v>0.19</v>
      </c>
      <c r="AC1253" s="34">
        <v>1.06</v>
      </c>
      <c r="AD1253" s="34">
        <v>4.57</v>
      </c>
      <c r="AE1253" s="34">
        <v>3.7</v>
      </c>
      <c r="AF1253" s="34" t="s">
        <v>148</v>
      </c>
      <c r="AG1253" s="34">
        <v>0.9</v>
      </c>
      <c r="AO1253" s="34">
        <f t="shared" si="95"/>
        <v>96.23</v>
      </c>
    </row>
    <row r="1254" spans="1:101" x14ac:dyDescent="0.3">
      <c r="A1254" s="22" t="s">
        <v>1263</v>
      </c>
      <c r="B1254" s="22" t="s">
        <v>1252</v>
      </c>
      <c r="C1254" s="22" t="s">
        <v>2889</v>
      </c>
      <c r="D1254" s="22" t="s">
        <v>1260</v>
      </c>
      <c r="G1254" s="22" t="s">
        <v>1260</v>
      </c>
      <c r="K1254" s="22" t="s">
        <v>1253</v>
      </c>
      <c r="M1254" s="22" t="s">
        <v>1264</v>
      </c>
      <c r="N1254" s="70" t="s">
        <v>3393</v>
      </c>
      <c r="O1254" s="70" t="s">
        <v>3394</v>
      </c>
      <c r="Q1254" s="22" t="s">
        <v>144</v>
      </c>
      <c r="W1254" s="34">
        <v>66.599999999999994</v>
      </c>
      <c r="X1254" s="34">
        <v>0.39</v>
      </c>
      <c r="Y1254" s="34">
        <v>6.31</v>
      </c>
      <c r="Z1254" s="34">
        <v>14.8</v>
      </c>
      <c r="AA1254" s="34">
        <v>0.28999999999999998</v>
      </c>
      <c r="AB1254" s="34">
        <v>0.19</v>
      </c>
      <c r="AC1254" s="34">
        <v>0.8</v>
      </c>
      <c r="AD1254" s="34">
        <v>5.07</v>
      </c>
      <c r="AE1254" s="34">
        <v>3.63</v>
      </c>
      <c r="AF1254" s="34" t="s">
        <v>148</v>
      </c>
      <c r="AG1254" s="34">
        <v>0.44</v>
      </c>
      <c r="AO1254" s="34">
        <f t="shared" si="95"/>
        <v>98.519999999999982</v>
      </c>
    </row>
    <row r="1255" spans="1:101" x14ac:dyDescent="0.3">
      <c r="A1255" s="22" t="s">
        <v>1265</v>
      </c>
      <c r="B1255" s="22" t="s">
        <v>1252</v>
      </c>
      <c r="C1255" s="22" t="s">
        <v>2889</v>
      </c>
      <c r="D1255" s="22" t="s">
        <v>1260</v>
      </c>
      <c r="G1255" s="22" t="s">
        <v>1260</v>
      </c>
      <c r="K1255" s="22" t="s">
        <v>1253</v>
      </c>
      <c r="M1255" s="22" t="s">
        <v>1264</v>
      </c>
      <c r="N1255" s="70" t="s">
        <v>3393</v>
      </c>
      <c r="O1255" s="70" t="s">
        <v>3394</v>
      </c>
      <c r="Q1255" s="22" t="s">
        <v>144</v>
      </c>
      <c r="W1255" s="34">
        <v>63.2</v>
      </c>
      <c r="X1255" s="34">
        <v>0.53</v>
      </c>
      <c r="Y1255" s="34">
        <v>7.11</v>
      </c>
      <c r="Z1255" s="34">
        <v>16.100000000000001</v>
      </c>
      <c r="AA1255" s="34">
        <v>0.34</v>
      </c>
      <c r="AB1255" s="34">
        <v>0.14000000000000001</v>
      </c>
      <c r="AC1255" s="34">
        <v>0.64</v>
      </c>
      <c r="AD1255" s="34">
        <v>5.7</v>
      </c>
      <c r="AE1255" s="34">
        <v>3.66</v>
      </c>
      <c r="AF1255" s="34" t="s">
        <v>148</v>
      </c>
      <c r="AG1255" s="34">
        <v>0.37</v>
      </c>
      <c r="AO1255" s="34">
        <f t="shared" si="95"/>
        <v>97.79</v>
      </c>
    </row>
    <row r="1256" spans="1:101" x14ac:dyDescent="0.3">
      <c r="A1256" s="22" t="s">
        <v>1266</v>
      </c>
      <c r="B1256" s="22" t="s">
        <v>1252</v>
      </c>
      <c r="C1256" s="22" t="s">
        <v>2889</v>
      </c>
      <c r="D1256" s="22" t="s">
        <v>1260</v>
      </c>
      <c r="G1256" s="22" t="s">
        <v>1260</v>
      </c>
      <c r="K1256" s="22" t="s">
        <v>1253</v>
      </c>
      <c r="M1256" s="22" t="s">
        <v>1267</v>
      </c>
      <c r="N1256" s="70" t="s">
        <v>3393</v>
      </c>
      <c r="O1256" s="70" t="s">
        <v>3394</v>
      </c>
      <c r="Q1256" s="22" t="s">
        <v>144</v>
      </c>
      <c r="W1256" s="34">
        <v>48.9</v>
      </c>
      <c r="X1256" s="34">
        <v>0.84</v>
      </c>
      <c r="Y1256" s="34">
        <v>17.899999999999999</v>
      </c>
      <c r="Z1256" s="34">
        <v>10.5</v>
      </c>
      <c r="AA1256" s="34">
        <v>0.16</v>
      </c>
      <c r="AB1256" s="34">
        <v>8.57</v>
      </c>
      <c r="AC1256" s="34">
        <v>10.4</v>
      </c>
      <c r="AD1256" s="34">
        <v>2.66</v>
      </c>
      <c r="AE1256" s="34">
        <v>0.38</v>
      </c>
      <c r="AF1256" s="34">
        <v>0.06</v>
      </c>
      <c r="AG1256" s="34">
        <v>0.57999999999999996</v>
      </c>
      <c r="AO1256" s="34">
        <f t="shared" si="95"/>
        <v>100.95</v>
      </c>
    </row>
    <row r="1257" spans="1:101" x14ac:dyDescent="0.35">
      <c r="A1257" s="22" t="s">
        <v>1272</v>
      </c>
      <c r="C1257" s="22" t="s">
        <v>2351</v>
      </c>
      <c r="D1257" s="22" t="s">
        <v>1709</v>
      </c>
      <c r="G1257" s="22" t="s">
        <v>914</v>
      </c>
      <c r="H1257" s="22">
        <v>33.157222222222202</v>
      </c>
      <c r="I1257" s="22">
        <v>-105.84444444444399</v>
      </c>
      <c r="J1257" s="22" t="s">
        <v>873</v>
      </c>
      <c r="K1257" s="22" t="s">
        <v>1253</v>
      </c>
      <c r="M1257" s="22" t="s">
        <v>674</v>
      </c>
      <c r="Q1257" s="22" t="s">
        <v>144</v>
      </c>
      <c r="W1257" s="34">
        <v>71.3</v>
      </c>
      <c r="X1257" s="34">
        <v>0.52</v>
      </c>
      <c r="Y1257" s="34">
        <v>13.9</v>
      </c>
      <c r="Z1257" s="34">
        <v>3.49</v>
      </c>
      <c r="AA1257" s="34">
        <v>0.44</v>
      </c>
      <c r="AB1257" s="34">
        <v>0.11</v>
      </c>
      <c r="AC1257" s="34">
        <v>2.46</v>
      </c>
      <c r="AD1257" s="34">
        <v>5.66</v>
      </c>
      <c r="AE1257" s="34">
        <v>0.01</v>
      </c>
      <c r="AF1257" s="34">
        <v>1.92</v>
      </c>
      <c r="BO1257" s="34">
        <v>24</v>
      </c>
      <c r="BR1257" s="34">
        <v>191</v>
      </c>
      <c r="BX1257" s="34">
        <v>63</v>
      </c>
      <c r="BZ1257" s="34">
        <v>21</v>
      </c>
      <c r="CC1257" s="34">
        <v>2</v>
      </c>
      <c r="CF1257" s="34">
        <v>83</v>
      </c>
      <c r="CG1257" s="34">
        <v>412</v>
      </c>
    </row>
    <row r="1258" spans="1:101" x14ac:dyDescent="0.35">
      <c r="A1258" s="22" t="s">
        <v>1273</v>
      </c>
      <c r="C1258" s="22" t="s">
        <v>2351</v>
      </c>
      <c r="D1258" s="22" t="s">
        <v>1709</v>
      </c>
      <c r="G1258" s="22" t="s">
        <v>914</v>
      </c>
      <c r="H1258" s="22">
        <v>33.157222222222202</v>
      </c>
      <c r="I1258" s="22">
        <v>-105.84444444444399</v>
      </c>
      <c r="J1258" s="22" t="s">
        <v>873</v>
      </c>
      <c r="K1258" s="22" t="s">
        <v>1253</v>
      </c>
      <c r="M1258" s="22" t="s">
        <v>379</v>
      </c>
      <c r="Q1258" s="22" t="s">
        <v>144</v>
      </c>
      <c r="W1258" s="34">
        <v>51.08</v>
      </c>
      <c r="X1258" s="34">
        <v>1.8</v>
      </c>
      <c r="Y1258" s="34">
        <v>12.77</v>
      </c>
      <c r="Z1258" s="34">
        <v>15.98</v>
      </c>
      <c r="AA1258" s="34">
        <v>0.25</v>
      </c>
      <c r="AB1258" s="34">
        <v>4.71</v>
      </c>
      <c r="AC1258" s="34">
        <v>7.72</v>
      </c>
      <c r="AD1258" s="34">
        <v>2.4300000000000002</v>
      </c>
      <c r="AE1258" s="34">
        <v>1.42</v>
      </c>
      <c r="AF1258" s="34">
        <v>0.21</v>
      </c>
      <c r="AG1258" s="34">
        <v>4.22</v>
      </c>
      <c r="AO1258" s="34">
        <f t="shared" ref="AO1258:AO1266" si="97">SUM(W1258:AN1258)</f>
        <v>102.58999999999999</v>
      </c>
      <c r="AW1258" s="34">
        <v>3</v>
      </c>
      <c r="AY1258" s="34">
        <v>332</v>
      </c>
      <c r="BE1258" s="34">
        <v>22</v>
      </c>
      <c r="BG1258" s="34">
        <v>173</v>
      </c>
      <c r="BH1258" s="34">
        <v>22</v>
      </c>
      <c r="BO1258" s="34">
        <v>5</v>
      </c>
      <c r="BP1258" s="34">
        <v>39</v>
      </c>
      <c r="BQ1258" s="34">
        <v>14</v>
      </c>
      <c r="BR1258" s="34">
        <v>49</v>
      </c>
      <c r="BX1258" s="34">
        <v>182</v>
      </c>
      <c r="BZ1258" s="34">
        <v>2</v>
      </c>
      <c r="CC1258" s="34">
        <v>2</v>
      </c>
      <c r="CD1258" s="34">
        <v>528</v>
      </c>
      <c r="CF1258" s="34">
        <v>43</v>
      </c>
      <c r="CG1258" s="34">
        <v>174</v>
      </c>
      <c r="CH1258" s="34">
        <v>140</v>
      </c>
    </row>
    <row r="1259" spans="1:101" x14ac:dyDescent="0.35">
      <c r="A1259" s="22" t="s">
        <v>1274</v>
      </c>
      <c r="C1259" s="22" t="s">
        <v>2351</v>
      </c>
      <c r="D1259" s="22" t="s">
        <v>1709</v>
      </c>
      <c r="G1259" s="22" t="s">
        <v>914</v>
      </c>
      <c r="H1259" s="22">
        <v>33.157222222222202</v>
      </c>
      <c r="I1259" s="22">
        <v>-105.84444444444399</v>
      </c>
      <c r="J1259" s="22" t="s">
        <v>873</v>
      </c>
      <c r="K1259" s="22" t="s">
        <v>1253</v>
      </c>
      <c r="M1259" s="22" t="s">
        <v>379</v>
      </c>
      <c r="Q1259" s="22" t="s">
        <v>144</v>
      </c>
      <c r="W1259" s="34">
        <v>49.33</v>
      </c>
      <c r="X1259" s="34">
        <v>1.77</v>
      </c>
      <c r="Y1259" s="34">
        <v>13.29</v>
      </c>
      <c r="Z1259" s="34">
        <v>14.95</v>
      </c>
      <c r="AA1259" s="34">
        <v>0.35</v>
      </c>
      <c r="AB1259" s="34">
        <v>4.4800000000000004</v>
      </c>
      <c r="AC1259" s="34">
        <v>7.93</v>
      </c>
      <c r="AD1259" s="34">
        <v>2.44</v>
      </c>
      <c r="AE1259" s="34">
        <v>1.4</v>
      </c>
      <c r="AF1259" s="34">
        <v>0.2</v>
      </c>
      <c r="AG1259" s="34">
        <v>4.88</v>
      </c>
      <c r="AO1259" s="34">
        <f t="shared" si="97"/>
        <v>101.02</v>
      </c>
      <c r="AW1259" s="34">
        <v>8</v>
      </c>
      <c r="AY1259" s="34">
        <v>309</v>
      </c>
      <c r="BE1259" s="34">
        <v>19</v>
      </c>
      <c r="BG1259" s="34">
        <v>167</v>
      </c>
      <c r="BH1259" s="34">
        <v>22</v>
      </c>
      <c r="BO1259" s="34">
        <v>5</v>
      </c>
      <c r="BP1259" s="34">
        <v>41</v>
      </c>
      <c r="BQ1259" s="34">
        <v>86</v>
      </c>
      <c r="BR1259" s="34">
        <v>51</v>
      </c>
      <c r="BX1259" s="34">
        <v>198</v>
      </c>
      <c r="BZ1259" s="34">
        <v>4</v>
      </c>
      <c r="CC1259" s="34" t="s">
        <v>123</v>
      </c>
      <c r="CD1259" s="34">
        <v>557</v>
      </c>
      <c r="CF1259" s="34">
        <v>41</v>
      </c>
      <c r="CG1259" s="34">
        <v>164</v>
      </c>
      <c r="CH1259" s="34">
        <v>334</v>
      </c>
    </row>
    <row r="1260" spans="1:101" x14ac:dyDescent="0.35">
      <c r="A1260" s="22" t="s">
        <v>1275</v>
      </c>
      <c r="C1260" s="22" t="s">
        <v>2351</v>
      </c>
      <c r="D1260" s="22" t="s">
        <v>1709</v>
      </c>
      <c r="G1260" s="22" t="s">
        <v>914</v>
      </c>
      <c r="H1260" s="22">
        <v>33.157222222222202</v>
      </c>
      <c r="I1260" s="22">
        <v>-105.84444444444399</v>
      </c>
      <c r="J1260" s="22" t="s">
        <v>873</v>
      </c>
      <c r="K1260" s="22" t="s">
        <v>1253</v>
      </c>
      <c r="M1260" s="22" t="s">
        <v>379</v>
      </c>
      <c r="Q1260" s="22" t="s">
        <v>144</v>
      </c>
      <c r="W1260" s="34">
        <v>47.18</v>
      </c>
      <c r="X1260" s="34">
        <v>2.0099999999999998</v>
      </c>
      <c r="Y1260" s="34">
        <v>11.92</v>
      </c>
      <c r="Z1260" s="34">
        <v>17.649999999999999</v>
      </c>
      <c r="AA1260" s="34">
        <v>0.43</v>
      </c>
      <c r="AB1260" s="34">
        <v>4.6399999999999997</v>
      </c>
      <c r="AC1260" s="34">
        <v>7.37</v>
      </c>
      <c r="AD1260" s="34">
        <v>2.0099999999999998</v>
      </c>
      <c r="AE1260" s="34">
        <v>1.7</v>
      </c>
      <c r="AF1260" s="34">
        <v>0.2</v>
      </c>
      <c r="AG1260" s="34">
        <v>3.01</v>
      </c>
      <c r="AO1260" s="34">
        <f t="shared" si="97"/>
        <v>98.120000000000019</v>
      </c>
      <c r="AW1260" s="34">
        <v>2</v>
      </c>
      <c r="AY1260" s="34">
        <v>275</v>
      </c>
      <c r="BE1260" s="34">
        <v>10</v>
      </c>
      <c r="BG1260" s="34">
        <v>234</v>
      </c>
      <c r="BH1260" s="34">
        <v>22</v>
      </c>
      <c r="BO1260" s="34">
        <v>4</v>
      </c>
      <c r="BP1260" s="34">
        <v>46</v>
      </c>
      <c r="BQ1260" s="34">
        <v>40</v>
      </c>
      <c r="BR1260" s="34">
        <v>52</v>
      </c>
      <c r="BX1260" s="34">
        <v>197</v>
      </c>
      <c r="BZ1260" s="34">
        <v>3</v>
      </c>
      <c r="CC1260" s="34">
        <v>3</v>
      </c>
      <c r="CD1260" s="34">
        <v>811</v>
      </c>
      <c r="CF1260" s="34">
        <v>43</v>
      </c>
      <c r="CG1260" s="34">
        <v>162</v>
      </c>
      <c r="CH1260" s="34">
        <v>282</v>
      </c>
    </row>
    <row r="1261" spans="1:101" x14ac:dyDescent="0.35">
      <c r="A1261" s="22" t="s">
        <v>1276</v>
      </c>
      <c r="C1261" s="22" t="s">
        <v>2351</v>
      </c>
      <c r="D1261" s="22" t="s">
        <v>1277</v>
      </c>
      <c r="G1261" s="22" t="s">
        <v>1277</v>
      </c>
      <c r="H1261" s="22">
        <v>33.157222222222202</v>
      </c>
      <c r="I1261" s="22">
        <v>-105.84444444444399</v>
      </c>
      <c r="J1261" s="22" t="s">
        <v>873</v>
      </c>
      <c r="K1261" s="22" t="s">
        <v>1253</v>
      </c>
      <c r="M1261" s="22" t="s">
        <v>379</v>
      </c>
      <c r="Q1261" s="22" t="s">
        <v>144</v>
      </c>
      <c r="W1261" s="34">
        <v>47</v>
      </c>
      <c r="X1261" s="34">
        <v>2</v>
      </c>
      <c r="Y1261" s="34">
        <v>13.6</v>
      </c>
      <c r="Z1261" s="34">
        <v>12.9</v>
      </c>
      <c r="AA1261" s="34">
        <v>0.48</v>
      </c>
      <c r="AB1261" s="34">
        <v>4.5999999999999996</v>
      </c>
      <c r="AC1261" s="34">
        <v>3.32</v>
      </c>
      <c r="AD1261" s="34">
        <v>3.7</v>
      </c>
      <c r="AE1261" s="34">
        <v>1.47</v>
      </c>
      <c r="AF1261" s="34">
        <v>0.21</v>
      </c>
      <c r="AG1261" s="34">
        <v>9.3800000000000008</v>
      </c>
      <c r="AN1261" s="34">
        <v>7.65</v>
      </c>
      <c r="AO1261" s="34">
        <f t="shared" si="97"/>
        <v>106.30999999999999</v>
      </c>
      <c r="AY1261" s="34">
        <v>180</v>
      </c>
      <c r="AZ1261" s="34">
        <v>1</v>
      </c>
      <c r="BD1261" s="34">
        <v>70</v>
      </c>
      <c r="BE1261" s="34">
        <v>5</v>
      </c>
      <c r="BG1261" s="34">
        <v>5200</v>
      </c>
      <c r="BH1261" s="34">
        <v>24</v>
      </c>
      <c r="BM1261" s="34">
        <v>65</v>
      </c>
      <c r="BO1261" s="34">
        <v>8</v>
      </c>
      <c r="BP1261" s="34">
        <v>52</v>
      </c>
      <c r="BQ1261" s="34">
        <v>5</v>
      </c>
      <c r="BU1261" s="34">
        <v>41</v>
      </c>
      <c r="BX1261" s="34">
        <v>95</v>
      </c>
      <c r="BZ1261" s="34">
        <v>6</v>
      </c>
      <c r="CD1261" s="34">
        <v>570</v>
      </c>
      <c r="CF1261" s="34">
        <v>26</v>
      </c>
      <c r="CH1261" s="34">
        <v>610</v>
      </c>
      <c r="CI1261" s="34">
        <v>17</v>
      </c>
      <c r="CJ1261" s="34">
        <v>31</v>
      </c>
      <c r="CL1261" s="34">
        <v>22</v>
      </c>
      <c r="CW1261" s="34">
        <f>SUM(CI1261:CV1261)</f>
        <v>70</v>
      </c>
    </row>
    <row r="1262" spans="1:101" x14ac:dyDescent="0.35">
      <c r="A1262" s="22" t="s">
        <v>1278</v>
      </c>
      <c r="C1262" s="22" t="s">
        <v>2351</v>
      </c>
      <c r="D1262" s="22" t="s">
        <v>1277</v>
      </c>
      <c r="G1262" s="22" t="s">
        <v>1277</v>
      </c>
      <c r="H1262" s="22">
        <v>33.157222222222202</v>
      </c>
      <c r="I1262" s="22">
        <v>-105.84444444444399</v>
      </c>
      <c r="J1262" s="22" t="s">
        <v>873</v>
      </c>
      <c r="K1262" s="22" t="s">
        <v>1253</v>
      </c>
      <c r="M1262" s="22" t="s">
        <v>379</v>
      </c>
      <c r="Q1262" s="22" t="s">
        <v>144</v>
      </c>
      <c r="W1262" s="34">
        <v>47.8</v>
      </c>
      <c r="X1262" s="34">
        <v>1.92</v>
      </c>
      <c r="Y1262" s="34">
        <v>13.5</v>
      </c>
      <c r="Z1262" s="34">
        <v>12.6</v>
      </c>
      <c r="AA1262" s="34">
        <v>0.46</v>
      </c>
      <c r="AB1262" s="34">
        <v>4.4800000000000004</v>
      </c>
      <c r="AC1262" s="34">
        <v>3.52</v>
      </c>
      <c r="AD1262" s="34">
        <v>3.69</v>
      </c>
      <c r="AE1262" s="34">
        <v>1.52</v>
      </c>
      <c r="AF1262" s="34">
        <v>0.2</v>
      </c>
      <c r="AG1262" s="34">
        <v>8.98</v>
      </c>
      <c r="AN1262" s="34">
        <v>7.43</v>
      </c>
      <c r="AO1262" s="34">
        <f t="shared" si="97"/>
        <v>106.1</v>
      </c>
      <c r="AY1262" s="34">
        <v>410</v>
      </c>
      <c r="AZ1262" s="34">
        <v>1</v>
      </c>
      <c r="BD1262" s="34">
        <v>69</v>
      </c>
      <c r="BE1262" s="34">
        <v>5</v>
      </c>
      <c r="BG1262" s="34">
        <v>5700</v>
      </c>
      <c r="BH1262" s="34">
        <v>23</v>
      </c>
      <c r="BM1262" s="34">
        <v>67</v>
      </c>
      <c r="BO1262" s="34">
        <v>8</v>
      </c>
      <c r="BP1262" s="34">
        <v>53</v>
      </c>
      <c r="BQ1262" s="34">
        <v>11</v>
      </c>
      <c r="BU1262" s="34">
        <v>40</v>
      </c>
      <c r="BX1262" s="34">
        <v>100</v>
      </c>
      <c r="BZ1262" s="34">
        <v>7</v>
      </c>
      <c r="CD1262" s="34">
        <v>560</v>
      </c>
      <c r="CF1262" s="34">
        <v>25</v>
      </c>
      <c r="CH1262" s="34">
        <v>610</v>
      </c>
      <c r="CI1262" s="34">
        <v>17</v>
      </c>
      <c r="CJ1262" s="34">
        <v>29</v>
      </c>
      <c r="CL1262" s="34">
        <v>21</v>
      </c>
      <c r="CW1262" s="34">
        <f>SUM(CI1262:CV1262)</f>
        <v>67</v>
      </c>
    </row>
    <row r="1263" spans="1:101" x14ac:dyDescent="0.35">
      <c r="A1263" s="22">
        <v>2</v>
      </c>
      <c r="C1263" s="22" t="s">
        <v>2351</v>
      </c>
      <c r="D1263" s="22" t="s">
        <v>1277</v>
      </c>
      <c r="G1263" s="22" t="s">
        <v>1277</v>
      </c>
      <c r="H1263" s="22">
        <v>33.157222222222202</v>
      </c>
      <c r="I1263" s="22">
        <v>-105.84444444444399</v>
      </c>
      <c r="J1263" s="22" t="s">
        <v>873</v>
      </c>
      <c r="K1263" s="22" t="s">
        <v>1253</v>
      </c>
      <c r="M1263" s="22" t="s">
        <v>379</v>
      </c>
      <c r="Q1263" s="22" t="s">
        <v>144</v>
      </c>
      <c r="W1263" s="34">
        <v>46.2</v>
      </c>
      <c r="X1263" s="34">
        <v>1.8</v>
      </c>
      <c r="Y1263" s="34">
        <v>12.5</v>
      </c>
      <c r="Z1263" s="34">
        <v>15.1</v>
      </c>
      <c r="AA1263" s="34">
        <v>0.7</v>
      </c>
      <c r="AB1263" s="34">
        <v>5.42</v>
      </c>
      <c r="AC1263" s="34">
        <v>6.4</v>
      </c>
      <c r="AD1263" s="34">
        <v>2.36</v>
      </c>
      <c r="AE1263" s="34">
        <v>1.08</v>
      </c>
      <c r="AF1263" s="34">
        <v>0.21</v>
      </c>
      <c r="AG1263" s="34">
        <v>8.02</v>
      </c>
      <c r="AN1263" s="34">
        <v>5.83</v>
      </c>
      <c r="AO1263" s="34">
        <f t="shared" si="97"/>
        <v>105.61999999999999</v>
      </c>
      <c r="AY1263" s="34">
        <v>270</v>
      </c>
      <c r="AZ1263" s="34">
        <v>1</v>
      </c>
      <c r="BD1263" s="34">
        <v>75</v>
      </c>
      <c r="BE1263" s="34">
        <v>6</v>
      </c>
      <c r="BG1263" s="34">
        <v>350</v>
      </c>
      <c r="BH1263" s="34">
        <v>26</v>
      </c>
      <c r="BM1263" s="34">
        <v>54</v>
      </c>
      <c r="BO1263" s="34">
        <v>6</v>
      </c>
      <c r="BP1263" s="34">
        <v>42</v>
      </c>
      <c r="BQ1263" s="34">
        <v>10</v>
      </c>
      <c r="BU1263" s="34">
        <v>38</v>
      </c>
      <c r="BX1263" s="34">
        <v>140</v>
      </c>
      <c r="BZ1263" s="34">
        <v>8</v>
      </c>
      <c r="CD1263" s="34">
        <v>490</v>
      </c>
      <c r="CF1263" s="34">
        <v>28</v>
      </c>
      <c r="CH1263" s="34">
        <v>620</v>
      </c>
      <c r="CI1263" s="34">
        <v>18</v>
      </c>
      <c r="CJ1263" s="34">
        <v>32</v>
      </c>
      <c r="CL1263" s="34">
        <v>21</v>
      </c>
      <c r="CW1263" s="34">
        <f>SUM(CI1263:CV1263)</f>
        <v>71</v>
      </c>
    </row>
    <row r="1264" spans="1:101" x14ac:dyDescent="0.35">
      <c r="A1264" s="22" t="s">
        <v>3834</v>
      </c>
      <c r="C1264" s="22" t="s">
        <v>2351</v>
      </c>
      <c r="D1264" s="22" t="s">
        <v>1277</v>
      </c>
      <c r="G1264" s="22" t="s">
        <v>1277</v>
      </c>
      <c r="H1264" s="22">
        <v>33.155555555555502</v>
      </c>
      <c r="I1264" s="22">
        <v>-105.847222222222</v>
      </c>
      <c r="J1264" s="22" t="s">
        <v>873</v>
      </c>
      <c r="K1264" s="22" t="s">
        <v>1253</v>
      </c>
      <c r="M1264" s="22" t="s">
        <v>379</v>
      </c>
      <c r="Q1264" s="22" t="s">
        <v>144</v>
      </c>
      <c r="W1264" s="34">
        <v>48.8</v>
      </c>
      <c r="X1264" s="34">
        <v>1.72</v>
      </c>
      <c r="Y1264" s="34">
        <v>13.4</v>
      </c>
      <c r="Z1264" s="34">
        <v>14.3</v>
      </c>
      <c r="AA1264" s="34">
        <v>0.5</v>
      </c>
      <c r="AB1264" s="34">
        <v>3.14</v>
      </c>
      <c r="AC1264" s="34">
        <v>8.06</v>
      </c>
      <c r="AD1264" s="34">
        <v>2.2999999999999998</v>
      </c>
      <c r="AE1264" s="34">
        <v>1.8</v>
      </c>
      <c r="AF1264" s="34">
        <v>0.24</v>
      </c>
      <c r="AG1264" s="34">
        <v>5.83</v>
      </c>
      <c r="AO1264" s="34">
        <f t="shared" si="97"/>
        <v>100.08999999999999</v>
      </c>
    </row>
    <row r="1265" spans="1:101" x14ac:dyDescent="0.35">
      <c r="A1265" s="22" t="s">
        <v>3835</v>
      </c>
      <c r="C1265" s="22" t="s">
        <v>2351</v>
      </c>
      <c r="D1265" s="22" t="s">
        <v>1277</v>
      </c>
      <c r="G1265" s="22" t="s">
        <v>1277</v>
      </c>
      <c r="H1265" s="22">
        <v>33.155555555555502</v>
      </c>
      <c r="I1265" s="22">
        <v>-105.847222222222</v>
      </c>
      <c r="J1265" s="22" t="s">
        <v>873</v>
      </c>
      <c r="K1265" s="22" t="s">
        <v>1253</v>
      </c>
      <c r="M1265" s="22" t="s">
        <v>1279</v>
      </c>
      <c r="Q1265" s="22" t="s">
        <v>144</v>
      </c>
      <c r="W1265" s="34">
        <v>48.8</v>
      </c>
      <c r="X1265" s="34">
        <v>1.91</v>
      </c>
      <c r="Y1265" s="34">
        <v>13.4</v>
      </c>
      <c r="Z1265" s="34">
        <v>15.6</v>
      </c>
      <c r="AA1265" s="34">
        <v>0.36</v>
      </c>
      <c r="AB1265" s="34">
        <v>4.24</v>
      </c>
      <c r="AC1265" s="34">
        <v>6.09</v>
      </c>
      <c r="AD1265" s="34">
        <v>2.48</v>
      </c>
      <c r="AE1265" s="34">
        <v>1.68</v>
      </c>
      <c r="AF1265" s="34">
        <v>0.24</v>
      </c>
      <c r="AG1265" s="34">
        <v>4.7699999999999996</v>
      </c>
      <c r="AO1265" s="34">
        <f t="shared" si="97"/>
        <v>99.57</v>
      </c>
    </row>
    <row r="1266" spans="1:101" x14ac:dyDescent="0.35">
      <c r="A1266" s="22" t="s">
        <v>3836</v>
      </c>
      <c r="C1266" s="22" t="s">
        <v>2351</v>
      </c>
      <c r="D1266" s="22" t="s">
        <v>1277</v>
      </c>
      <c r="G1266" s="22" t="s">
        <v>1277</v>
      </c>
      <c r="H1266" s="22">
        <v>33.155555555555502</v>
      </c>
      <c r="I1266" s="22">
        <v>-105.847222222222</v>
      </c>
      <c r="J1266" s="22" t="s">
        <v>873</v>
      </c>
      <c r="K1266" s="22" t="s">
        <v>1253</v>
      </c>
      <c r="M1266" s="22" t="s">
        <v>1280</v>
      </c>
      <c r="Q1266" s="22" t="s">
        <v>144</v>
      </c>
      <c r="W1266" s="34">
        <v>68.2</v>
      </c>
      <c r="X1266" s="34">
        <v>0.57999999999999996</v>
      </c>
      <c r="Y1266" s="34">
        <v>5.29</v>
      </c>
      <c r="Z1266" s="34">
        <v>15.7</v>
      </c>
      <c r="AA1266" s="34" t="s">
        <v>85</v>
      </c>
      <c r="AB1266" s="34">
        <v>1.26</v>
      </c>
      <c r="AC1266" s="34">
        <v>1</v>
      </c>
      <c r="AD1266" s="34" t="s">
        <v>1281</v>
      </c>
      <c r="AE1266" s="34">
        <v>4</v>
      </c>
      <c r="AF1266" s="34">
        <v>0.64</v>
      </c>
      <c r="AG1266" s="34">
        <v>3.12</v>
      </c>
      <c r="AO1266" s="34">
        <f t="shared" si="97"/>
        <v>99.79000000000002</v>
      </c>
    </row>
    <row r="1267" spans="1:101" x14ac:dyDescent="0.3">
      <c r="A1267" s="22" t="s">
        <v>1309</v>
      </c>
      <c r="B1267" s="22" t="s">
        <v>1314</v>
      </c>
      <c r="C1267" s="22" t="s">
        <v>2352</v>
      </c>
      <c r="D1267" s="22" t="s">
        <v>1504</v>
      </c>
      <c r="E1267" s="71">
        <v>39901</v>
      </c>
      <c r="H1267" s="22">
        <v>33.887462089541998</v>
      </c>
      <c r="I1267" s="22">
        <v>-106.37110750854499</v>
      </c>
      <c r="K1267" s="22" t="s">
        <v>880</v>
      </c>
      <c r="L1267" s="22" t="s">
        <v>878</v>
      </c>
      <c r="N1267" s="70" t="s">
        <v>3393</v>
      </c>
      <c r="O1267" s="70" t="s">
        <v>3394</v>
      </c>
      <c r="W1267" s="34">
        <v>51.551055407800035</v>
      </c>
      <c r="X1267" s="34">
        <v>1.5682723429408403</v>
      </c>
      <c r="Y1267" s="34">
        <v>16.565243333700117</v>
      </c>
      <c r="Z1267" s="34">
        <v>9.486138313004064</v>
      </c>
      <c r="AA1267" s="34">
        <v>0.11972717809867173</v>
      </c>
      <c r="AB1267" s="34">
        <v>4.7079824796875451</v>
      </c>
      <c r="AC1267" s="34">
        <v>5.7888181070516991</v>
      </c>
      <c r="AD1267" s="34">
        <v>6.5370030436310991</v>
      </c>
      <c r="AE1267" s="34">
        <v>0.11585974391597585</v>
      </c>
      <c r="AF1267" s="34">
        <v>0.45835919656070417</v>
      </c>
      <c r="AG1267" s="34">
        <v>2.8273076544183438</v>
      </c>
      <c r="AO1267" s="34">
        <f>SUM(W1267:AN1267)</f>
        <v>99.725766800809097</v>
      </c>
      <c r="AY1267" s="34">
        <v>39.4</v>
      </c>
      <c r="BE1267" s="34">
        <v>2.7</v>
      </c>
      <c r="BG1267" s="34">
        <v>32.700000000000003</v>
      </c>
      <c r="BH1267" s="34">
        <v>20.8</v>
      </c>
      <c r="BO1267" s="34">
        <v>12.5</v>
      </c>
      <c r="BP1267" s="34">
        <v>6.3908327893313448</v>
      </c>
      <c r="BQ1267" s="34">
        <v>27.4</v>
      </c>
      <c r="BR1267" s="34">
        <v>2.9</v>
      </c>
      <c r="BU1267" s="34">
        <v>25</v>
      </c>
      <c r="BX1267" s="34">
        <v>220.1</v>
      </c>
      <c r="CA1267" s="34">
        <v>4.0999999999999996</v>
      </c>
      <c r="CC1267" s="34">
        <v>1</v>
      </c>
      <c r="CD1267" s="34">
        <v>237.4</v>
      </c>
      <c r="CF1267" s="34">
        <v>34.700000000000003</v>
      </c>
      <c r="CG1267" s="34">
        <v>230.4</v>
      </c>
      <c r="CH1267" s="34">
        <v>120.5</v>
      </c>
      <c r="CI1267" s="34">
        <v>41.5</v>
      </c>
      <c r="CJ1267" s="34">
        <v>88.3</v>
      </c>
      <c r="CL1267" s="34">
        <v>44.3</v>
      </c>
      <c r="CW1267" s="34">
        <f>SUM(CI1267:CV1267)</f>
        <v>174.10000000000002</v>
      </c>
    </row>
    <row r="1268" spans="1:101" x14ac:dyDescent="0.3">
      <c r="A1268" s="22" t="s">
        <v>1310</v>
      </c>
      <c r="B1268" s="22" t="s">
        <v>1314</v>
      </c>
      <c r="C1268" s="22" t="s">
        <v>2352</v>
      </c>
      <c r="D1268" s="22" t="s">
        <v>1504</v>
      </c>
      <c r="E1268" s="71">
        <v>39901</v>
      </c>
      <c r="H1268" s="22">
        <v>33.882999699411201</v>
      </c>
      <c r="I1268" s="22">
        <v>-106.284774229005</v>
      </c>
      <c r="K1268" s="22" t="s">
        <v>880</v>
      </c>
      <c r="L1268" s="22" t="s">
        <v>878</v>
      </c>
      <c r="N1268" s="70" t="s">
        <v>3393</v>
      </c>
      <c r="O1268" s="70" t="s">
        <v>3394</v>
      </c>
      <c r="W1268" s="34">
        <v>57.073110276881039</v>
      </c>
      <c r="X1268" s="34">
        <v>1.50439742076635</v>
      </c>
      <c r="Y1268" s="34">
        <v>17.238905595480659</v>
      </c>
      <c r="Z1268" s="34">
        <v>6.3594757315718597</v>
      </c>
      <c r="AA1268" s="34">
        <v>9.2672470062884191E-2</v>
      </c>
      <c r="AB1268" s="34">
        <v>2.8244459509038422</v>
      </c>
      <c r="AC1268" s="34">
        <v>3.3975949631234319</v>
      </c>
      <c r="AD1268" s="34">
        <v>6.6036870734378557</v>
      </c>
      <c r="AE1268" s="34">
        <v>3.1320335215772408</v>
      </c>
      <c r="AF1268" s="34">
        <v>0.61107854707687081</v>
      </c>
      <c r="AG1268" s="34">
        <v>0.73749252541329191</v>
      </c>
      <c r="AO1268" s="34">
        <f>SUM(W1268:AN1268)</f>
        <v>99.574894076295323</v>
      </c>
      <c r="AY1268" s="34">
        <v>1017.8</v>
      </c>
      <c r="BE1268" s="34">
        <v>2.1</v>
      </c>
      <c r="BG1268" s="34">
        <v>24.5</v>
      </c>
      <c r="BH1268" s="34">
        <v>20.7</v>
      </c>
      <c r="BO1268" s="34">
        <v>19.3</v>
      </c>
      <c r="BP1268" s="34">
        <v>0</v>
      </c>
      <c r="BQ1268" s="34">
        <v>3</v>
      </c>
      <c r="BR1268" s="34">
        <v>49.2</v>
      </c>
      <c r="BU1268" s="34">
        <v>14.5</v>
      </c>
      <c r="BX1268" s="34">
        <v>760</v>
      </c>
      <c r="CA1268" s="34">
        <v>5.0999999999999996</v>
      </c>
      <c r="CC1268" s="34">
        <v>1</v>
      </c>
      <c r="CD1268" s="34">
        <v>118.2</v>
      </c>
      <c r="CF1268" s="34">
        <v>46.2</v>
      </c>
      <c r="CG1268" s="34">
        <v>314.89999999999998</v>
      </c>
      <c r="CH1268" s="34">
        <v>52.9</v>
      </c>
      <c r="CI1268" s="34">
        <v>56.7</v>
      </c>
      <c r="CJ1268" s="34">
        <v>114.2</v>
      </c>
      <c r="CL1268" s="34">
        <v>53</v>
      </c>
      <c r="CW1268" s="34">
        <f>SUM(CI1268:CV1268)</f>
        <v>223.9</v>
      </c>
    </row>
    <row r="1269" spans="1:101" x14ac:dyDescent="0.3">
      <c r="A1269" s="22" t="s">
        <v>1311</v>
      </c>
      <c r="B1269" s="22" t="s">
        <v>1314</v>
      </c>
      <c r="C1269" s="22" t="s">
        <v>2352</v>
      </c>
      <c r="D1269" s="22" t="s">
        <v>1504</v>
      </c>
      <c r="E1269" s="71">
        <v>39902</v>
      </c>
      <c r="H1269" s="22">
        <v>33.867496744801798</v>
      </c>
      <c r="I1269" s="22">
        <v>-106.17736494323999</v>
      </c>
      <c r="K1269" s="22" t="s">
        <v>880</v>
      </c>
      <c r="L1269" s="22" t="s">
        <v>878</v>
      </c>
      <c r="N1269" s="70" t="s">
        <v>3393</v>
      </c>
      <c r="O1269" s="70" t="s">
        <v>3394</v>
      </c>
      <c r="W1269" s="34">
        <v>51.425052951270224</v>
      </c>
      <c r="X1269" s="34">
        <v>1.5853825931069838</v>
      </c>
      <c r="Y1269" s="34">
        <v>15.765510899496446</v>
      </c>
      <c r="Z1269" s="34">
        <v>9.3841821436680313</v>
      </c>
      <c r="AA1269" s="34">
        <v>0.1379992010631402</v>
      </c>
      <c r="AB1269" s="34">
        <v>4.3657011883590116</v>
      </c>
      <c r="AC1269" s="34">
        <v>4.3042842327557382</v>
      </c>
      <c r="AD1269" s="34">
        <v>5.4358334198976808</v>
      </c>
      <c r="AE1269" s="34">
        <v>2.8262176858920487</v>
      </c>
      <c r="AF1269" s="34">
        <v>0.66095245285294391</v>
      </c>
      <c r="AG1269" s="34">
        <v>3.3903331026985999</v>
      </c>
      <c r="AO1269" s="34">
        <f>SUM(W1269:AN1269)</f>
        <v>99.281449871060829</v>
      </c>
      <c r="AY1269" s="34">
        <v>1038.9000000000001</v>
      </c>
      <c r="BE1269" s="34">
        <v>63.6</v>
      </c>
      <c r="BG1269" s="34">
        <v>80.7</v>
      </c>
      <c r="BH1269" s="34">
        <v>19.5</v>
      </c>
      <c r="BO1269" s="34">
        <v>13.4</v>
      </c>
      <c r="BP1269" s="34">
        <v>35.094348596474866</v>
      </c>
      <c r="BQ1269" s="34">
        <v>0.3</v>
      </c>
      <c r="BR1269" s="34">
        <v>59.9</v>
      </c>
      <c r="BU1269" s="34">
        <v>19.399999999999999</v>
      </c>
      <c r="BX1269" s="34">
        <v>525.6</v>
      </c>
      <c r="CA1269" s="34">
        <v>5</v>
      </c>
      <c r="CC1269" s="34">
        <v>3</v>
      </c>
      <c r="CD1269" s="34">
        <v>204.6</v>
      </c>
      <c r="CF1269" s="34">
        <v>33</v>
      </c>
      <c r="CG1269" s="34">
        <v>261</v>
      </c>
      <c r="CH1269" s="34">
        <v>55.5</v>
      </c>
      <c r="CI1269" s="34">
        <v>41.7</v>
      </c>
      <c r="CJ1269" s="34">
        <v>88.2</v>
      </c>
      <c r="CL1269" s="34">
        <v>46</v>
      </c>
      <c r="CW1269" s="34">
        <f>SUM(CI1269:CV1269)</f>
        <v>175.9</v>
      </c>
    </row>
    <row r="1270" spans="1:101" x14ac:dyDescent="0.3">
      <c r="A1270" s="22" t="s">
        <v>1312</v>
      </c>
      <c r="B1270" s="22" t="s">
        <v>1314</v>
      </c>
      <c r="C1270" s="22" t="s">
        <v>2352</v>
      </c>
      <c r="D1270" s="22" t="s">
        <v>1504</v>
      </c>
      <c r="E1270" s="71">
        <v>39903</v>
      </c>
      <c r="H1270" s="22">
        <v>33.865517446134596</v>
      </c>
      <c r="I1270" s="22">
        <v>-106.173078432181</v>
      </c>
      <c r="K1270" s="22" t="s">
        <v>880</v>
      </c>
      <c r="L1270" s="22" t="s">
        <v>878</v>
      </c>
      <c r="N1270" s="70" t="s">
        <v>3393</v>
      </c>
      <c r="O1270" s="70" t="s">
        <v>3394</v>
      </c>
      <c r="W1270" s="34">
        <v>59.40573240104338</v>
      </c>
      <c r="X1270" s="34">
        <v>1.3910984621881892</v>
      </c>
      <c r="Y1270" s="34">
        <v>17.341115656045535</v>
      </c>
      <c r="Z1270" s="34">
        <v>5.347183658275938</v>
      </c>
      <c r="AA1270" s="34">
        <v>6.7172398235123248E-2</v>
      </c>
      <c r="AB1270" s="34">
        <v>2.4045072373226044</v>
      </c>
      <c r="AC1270" s="34">
        <v>3.8487393113369497</v>
      </c>
      <c r="AD1270" s="34">
        <v>7.778747083460857</v>
      </c>
      <c r="AE1270" s="34">
        <v>1.361301722120007</v>
      </c>
      <c r="AF1270" s="34">
        <v>0.53593077051731886</v>
      </c>
      <c r="AG1270" s="34">
        <v>0.5858405322212743</v>
      </c>
      <c r="AO1270" s="34">
        <f>SUM(W1270:AN1270)</f>
        <v>100.06736923276719</v>
      </c>
      <c r="AY1270" s="34">
        <v>1050.8</v>
      </c>
      <c r="BE1270" s="34">
        <v>1.2</v>
      </c>
      <c r="BG1270" s="34">
        <v>4.8</v>
      </c>
      <c r="BH1270" s="34">
        <v>22.3</v>
      </c>
      <c r="BO1270" s="34">
        <v>19</v>
      </c>
      <c r="BP1270" s="34">
        <v>0</v>
      </c>
      <c r="BQ1270" s="34">
        <v>0.8</v>
      </c>
      <c r="BR1270" s="34">
        <v>18.600000000000001</v>
      </c>
      <c r="BU1270" s="34">
        <v>14.1</v>
      </c>
      <c r="BX1270" s="34">
        <v>909.7</v>
      </c>
      <c r="CA1270" s="34">
        <v>6</v>
      </c>
      <c r="CC1270" s="34">
        <v>2</v>
      </c>
      <c r="CD1270" s="34">
        <v>105.7</v>
      </c>
      <c r="CF1270" s="34">
        <v>47</v>
      </c>
      <c r="CG1270" s="34">
        <v>321.5</v>
      </c>
      <c r="CH1270" s="34">
        <v>21</v>
      </c>
      <c r="CI1270" s="34">
        <v>39.1</v>
      </c>
      <c r="CJ1270" s="34">
        <v>86.4</v>
      </c>
      <c r="CL1270" s="34">
        <v>46.7</v>
      </c>
      <c r="CW1270" s="34">
        <f>SUM(CI1270:CV1270)</f>
        <v>172.2</v>
      </c>
    </row>
    <row r="1271" spans="1:101" x14ac:dyDescent="0.3">
      <c r="A1271" s="22" t="s">
        <v>1313</v>
      </c>
      <c r="B1271" s="22" t="s">
        <v>1314</v>
      </c>
      <c r="C1271" s="22" t="s">
        <v>2352</v>
      </c>
      <c r="D1271" s="22" t="s">
        <v>1504</v>
      </c>
      <c r="E1271" s="71">
        <v>39904</v>
      </c>
      <c r="H1271" s="22">
        <v>33.865896797850702</v>
      </c>
      <c r="I1271" s="22">
        <v>-106.173018757592</v>
      </c>
      <c r="K1271" s="22" t="s">
        <v>880</v>
      </c>
      <c r="L1271" s="22" t="s">
        <v>878</v>
      </c>
      <c r="N1271" s="70" t="s">
        <v>3393</v>
      </c>
      <c r="O1271" s="70" t="s">
        <v>3394</v>
      </c>
      <c r="W1271" s="34">
        <v>53.199226753368329</v>
      </c>
      <c r="X1271" s="34">
        <v>1.6888870624404784</v>
      </c>
      <c r="Y1271" s="34">
        <v>16.591010236738583</v>
      </c>
      <c r="Z1271" s="34">
        <v>7.1269197415611929</v>
      </c>
      <c r="AA1271" s="34">
        <v>8.9532912525895417E-2</v>
      </c>
      <c r="AB1271" s="34">
        <v>4.7392222395123946</v>
      </c>
      <c r="AC1271" s="34">
        <v>7.7501344517136204</v>
      </c>
      <c r="AD1271" s="34">
        <v>5.4779512428708301</v>
      </c>
      <c r="AE1271" s="34">
        <v>0.96125182016230193</v>
      </c>
      <c r="AF1271" s="34">
        <v>0.62679802978064214</v>
      </c>
      <c r="AG1271" s="34">
        <v>2.004323049714936</v>
      </c>
      <c r="AO1271" s="34">
        <f>SUM(W1271:AN1271)</f>
        <v>100.25525754038922</v>
      </c>
      <c r="AY1271" s="34">
        <v>1083.2</v>
      </c>
      <c r="BE1271" s="34">
        <v>60.2</v>
      </c>
      <c r="BG1271" s="34">
        <v>4.3</v>
      </c>
      <c r="BH1271" s="34">
        <v>20.7</v>
      </c>
      <c r="BO1271" s="34">
        <v>14.1</v>
      </c>
      <c r="BP1271" s="34">
        <v>23.146143803040193</v>
      </c>
      <c r="BQ1271" s="34">
        <v>5.9</v>
      </c>
      <c r="BR1271" s="34">
        <v>33.1</v>
      </c>
      <c r="BU1271" s="34">
        <v>21.4</v>
      </c>
      <c r="BX1271" s="34">
        <v>788.2</v>
      </c>
      <c r="CA1271" s="34">
        <v>4</v>
      </c>
      <c r="CC1271" s="34">
        <v>3</v>
      </c>
      <c r="CD1271" s="34">
        <v>228.5</v>
      </c>
      <c r="CF1271" s="34">
        <v>35.6</v>
      </c>
      <c r="CG1271" s="34">
        <v>264.89999999999998</v>
      </c>
      <c r="CH1271" s="34">
        <v>47</v>
      </c>
      <c r="CI1271" s="34">
        <v>39.4</v>
      </c>
      <c r="CJ1271" s="34">
        <v>78.7</v>
      </c>
      <c r="CL1271" s="34">
        <v>44.7</v>
      </c>
      <c r="CW1271" s="34">
        <f>SUM(CI1271:CV1271)</f>
        <v>162.80000000000001</v>
      </c>
    </row>
    <row r="1272" spans="1:101" x14ac:dyDescent="0.35">
      <c r="A1272" s="22" t="s">
        <v>3837</v>
      </c>
      <c r="B1272" s="22" t="s">
        <v>1505</v>
      </c>
      <c r="C1272" s="22" t="s">
        <v>2353</v>
      </c>
      <c r="D1272" s="22" t="s">
        <v>2769</v>
      </c>
      <c r="G1272" s="22" t="s">
        <v>2769</v>
      </c>
      <c r="K1272" s="22" t="s">
        <v>1307</v>
      </c>
      <c r="L1272" s="22" t="s">
        <v>878</v>
      </c>
      <c r="M1272" s="22" t="s">
        <v>1318</v>
      </c>
      <c r="W1272" s="34">
        <v>73.400000000000006</v>
      </c>
      <c r="X1272" s="34">
        <v>0.32</v>
      </c>
      <c r="Y1272" s="34">
        <v>11.3</v>
      </c>
      <c r="Z1272" s="34">
        <v>7.5</v>
      </c>
      <c r="AA1272" s="34">
        <v>0.02</v>
      </c>
      <c r="AB1272" s="34">
        <v>0.09</v>
      </c>
      <c r="AC1272" s="34">
        <v>1.23</v>
      </c>
      <c r="AD1272" s="34">
        <v>4.4800000000000004</v>
      </c>
      <c r="AE1272" s="34">
        <v>1.8</v>
      </c>
      <c r="AF1272" s="34">
        <v>0.04</v>
      </c>
      <c r="AO1272" s="34">
        <f t="shared" ref="AO1272:AO1295" si="98">SUM(W1272:AN1272)</f>
        <v>100.18</v>
      </c>
    </row>
    <row r="1273" spans="1:101" x14ac:dyDescent="0.35">
      <c r="A1273" s="22" t="s">
        <v>3838</v>
      </c>
      <c r="B1273" s="22" t="s">
        <v>1505</v>
      </c>
      <c r="C1273" s="22" t="s">
        <v>2353</v>
      </c>
      <c r="D1273" s="22" t="s">
        <v>2769</v>
      </c>
      <c r="G1273" s="22" t="s">
        <v>2769</v>
      </c>
      <c r="K1273" s="22" t="s">
        <v>1307</v>
      </c>
      <c r="L1273" s="22" t="s">
        <v>878</v>
      </c>
      <c r="M1273" s="22" t="s">
        <v>1319</v>
      </c>
      <c r="W1273" s="34">
        <v>73.7</v>
      </c>
      <c r="X1273" s="34">
        <v>0.15</v>
      </c>
      <c r="Y1273" s="34">
        <v>12.2</v>
      </c>
      <c r="Z1273" s="34">
        <v>4.13</v>
      </c>
      <c r="AA1273" s="34">
        <v>0.04</v>
      </c>
      <c r="AB1273" s="34">
        <v>0.05</v>
      </c>
      <c r="AC1273" s="34">
        <v>1.2</v>
      </c>
      <c r="AD1273" s="34">
        <v>4.4800000000000004</v>
      </c>
      <c r="AE1273" s="34">
        <v>2.86</v>
      </c>
      <c r="AF1273" s="34">
        <v>0.01</v>
      </c>
      <c r="AO1273" s="34">
        <f t="shared" si="98"/>
        <v>98.820000000000022</v>
      </c>
    </row>
    <row r="1274" spans="1:101" x14ac:dyDescent="0.35">
      <c r="A1274" s="22" t="s">
        <v>3839</v>
      </c>
      <c r="B1274" s="22" t="s">
        <v>1505</v>
      </c>
      <c r="C1274" s="22" t="s">
        <v>2353</v>
      </c>
      <c r="D1274" s="22" t="s">
        <v>2769</v>
      </c>
      <c r="G1274" s="22" t="s">
        <v>2769</v>
      </c>
      <c r="K1274" s="22" t="s">
        <v>1307</v>
      </c>
      <c r="L1274" s="22" t="s">
        <v>878</v>
      </c>
      <c r="M1274" s="22" t="s">
        <v>1320</v>
      </c>
      <c r="W1274" s="34">
        <v>71.2</v>
      </c>
      <c r="X1274" s="34">
        <v>7.0000000000000007E-2</v>
      </c>
      <c r="Y1274" s="34">
        <v>12.9</v>
      </c>
      <c r="Z1274" s="34">
        <v>2.11</v>
      </c>
      <c r="AA1274" s="34">
        <v>0.03</v>
      </c>
      <c r="AB1274" s="34">
        <v>0.16</v>
      </c>
      <c r="AC1274" s="34">
        <v>0.61</v>
      </c>
      <c r="AD1274" s="34">
        <v>5.1100000000000003</v>
      </c>
      <c r="AE1274" s="34">
        <v>3.2</v>
      </c>
      <c r="AF1274" s="34">
        <v>0.05</v>
      </c>
      <c r="AO1274" s="34">
        <f t="shared" si="98"/>
        <v>95.44</v>
      </c>
    </row>
    <row r="1275" spans="1:101" x14ac:dyDescent="0.35">
      <c r="A1275" s="22" t="s">
        <v>3840</v>
      </c>
      <c r="B1275" s="22" t="s">
        <v>1505</v>
      </c>
      <c r="C1275" s="22" t="s">
        <v>2353</v>
      </c>
      <c r="D1275" s="22" t="s">
        <v>2769</v>
      </c>
      <c r="G1275" s="22" t="s">
        <v>2769</v>
      </c>
      <c r="K1275" s="22" t="s">
        <v>1307</v>
      </c>
      <c r="L1275" s="22" t="s">
        <v>878</v>
      </c>
      <c r="M1275" s="22" t="s">
        <v>1320</v>
      </c>
      <c r="W1275" s="34">
        <v>69.8</v>
      </c>
      <c r="X1275" s="34">
        <v>0.06</v>
      </c>
      <c r="Y1275" s="34">
        <v>14.4</v>
      </c>
      <c r="Z1275" s="34">
        <v>1.79</v>
      </c>
      <c r="AA1275" s="34">
        <v>0.02</v>
      </c>
      <c r="AB1275" s="34">
        <v>0.17</v>
      </c>
      <c r="AC1275" s="34">
        <v>0.63</v>
      </c>
      <c r="AD1275" s="34">
        <v>4.62</v>
      </c>
      <c r="AE1275" s="34">
        <v>4.6100000000000003</v>
      </c>
      <c r="AF1275" s="34">
        <v>0.04</v>
      </c>
      <c r="AO1275" s="34">
        <f t="shared" si="98"/>
        <v>96.140000000000015</v>
      </c>
    </row>
    <row r="1276" spans="1:101" x14ac:dyDescent="0.35">
      <c r="A1276" s="22" t="s">
        <v>3841</v>
      </c>
      <c r="B1276" s="22" t="s">
        <v>1505</v>
      </c>
      <c r="C1276" s="22" t="s">
        <v>2353</v>
      </c>
      <c r="D1276" s="22" t="s">
        <v>2769</v>
      </c>
      <c r="G1276" s="22" t="s">
        <v>2769</v>
      </c>
      <c r="K1276" s="22" t="s">
        <v>1307</v>
      </c>
      <c r="L1276" s="22" t="s">
        <v>878</v>
      </c>
      <c r="M1276" s="22" t="s">
        <v>1321</v>
      </c>
      <c r="W1276" s="34">
        <v>73.7</v>
      </c>
      <c r="X1276" s="34">
        <v>0.06</v>
      </c>
      <c r="Y1276" s="34">
        <v>10.3</v>
      </c>
      <c r="Z1276" s="34">
        <v>1.72</v>
      </c>
      <c r="AA1276" s="34">
        <v>0.02</v>
      </c>
      <c r="AB1276" s="34">
        <v>0.22</v>
      </c>
      <c r="AC1276" s="34">
        <v>0.43</v>
      </c>
      <c r="AD1276" s="34">
        <v>3.63</v>
      </c>
      <c r="AE1276" s="34">
        <v>2.79</v>
      </c>
      <c r="AF1276" s="34">
        <v>0.04</v>
      </c>
      <c r="AO1276" s="34">
        <f t="shared" si="98"/>
        <v>92.910000000000011</v>
      </c>
    </row>
    <row r="1277" spans="1:101" x14ac:dyDescent="0.35">
      <c r="A1277" s="22" t="s">
        <v>3842</v>
      </c>
      <c r="B1277" s="22" t="s">
        <v>1505</v>
      </c>
      <c r="C1277" s="22" t="s">
        <v>2353</v>
      </c>
      <c r="D1277" s="22" t="s">
        <v>2769</v>
      </c>
      <c r="G1277" s="22" t="s">
        <v>2769</v>
      </c>
      <c r="K1277" s="22" t="s">
        <v>1307</v>
      </c>
      <c r="L1277" s="22" t="s">
        <v>878</v>
      </c>
      <c r="M1277" s="22" t="s">
        <v>1322</v>
      </c>
      <c r="W1277" s="34">
        <v>75.400000000000006</v>
      </c>
      <c r="X1277" s="34">
        <v>0.14000000000000001</v>
      </c>
      <c r="Y1277" s="34">
        <v>12.8</v>
      </c>
      <c r="Z1277" s="34">
        <v>2.67</v>
      </c>
      <c r="AA1277" s="34">
        <v>0.03</v>
      </c>
      <c r="AB1277" s="34">
        <v>0.36</v>
      </c>
      <c r="AC1277" s="34">
        <v>0.8</v>
      </c>
      <c r="AD1277" s="34">
        <v>4.3899999999999997</v>
      </c>
      <c r="AE1277" s="34">
        <v>2.58</v>
      </c>
      <c r="AF1277" s="34">
        <v>0.02</v>
      </c>
      <c r="AO1277" s="34">
        <f t="shared" si="98"/>
        <v>99.19</v>
      </c>
    </row>
    <row r="1278" spans="1:101" x14ac:dyDescent="0.35">
      <c r="A1278" s="22" t="s">
        <v>3843</v>
      </c>
      <c r="B1278" s="22" t="s">
        <v>1505</v>
      </c>
      <c r="C1278" s="22" t="s">
        <v>2353</v>
      </c>
      <c r="D1278" s="22" t="s">
        <v>2769</v>
      </c>
      <c r="G1278" s="22" t="s">
        <v>2769</v>
      </c>
      <c r="K1278" s="22" t="s">
        <v>1307</v>
      </c>
      <c r="L1278" s="22" t="s">
        <v>878</v>
      </c>
      <c r="M1278" s="22" t="s">
        <v>1323</v>
      </c>
      <c r="W1278" s="34">
        <v>70.3</v>
      </c>
      <c r="X1278" s="34">
        <v>0.02</v>
      </c>
      <c r="Y1278" s="34">
        <v>13.2</v>
      </c>
      <c r="Z1278" s="34">
        <v>1.43</v>
      </c>
      <c r="AA1278" s="34">
        <v>0.01</v>
      </c>
      <c r="AB1278" s="34">
        <v>0.11</v>
      </c>
      <c r="AC1278" s="34">
        <v>0.32</v>
      </c>
      <c r="AD1278" s="34">
        <v>2.5099999999999998</v>
      </c>
      <c r="AE1278" s="34">
        <v>6.03</v>
      </c>
      <c r="AF1278" s="34">
        <v>0.03</v>
      </c>
      <c r="AO1278" s="34">
        <f t="shared" si="98"/>
        <v>93.960000000000008</v>
      </c>
    </row>
    <row r="1279" spans="1:101" x14ac:dyDescent="0.35">
      <c r="A1279" s="22" t="s">
        <v>3844</v>
      </c>
      <c r="B1279" s="22" t="s">
        <v>1505</v>
      </c>
      <c r="C1279" s="22" t="s">
        <v>2353</v>
      </c>
      <c r="D1279" s="22" t="s">
        <v>2769</v>
      </c>
      <c r="G1279" s="22" t="s">
        <v>2769</v>
      </c>
      <c r="K1279" s="22" t="s">
        <v>1307</v>
      </c>
      <c r="L1279" s="22" t="s">
        <v>878</v>
      </c>
      <c r="M1279" s="22" t="s">
        <v>1323</v>
      </c>
      <c r="W1279" s="34">
        <v>72.8</v>
      </c>
      <c r="X1279" s="34">
        <v>0.12</v>
      </c>
      <c r="Y1279" s="34">
        <v>12.1</v>
      </c>
      <c r="Z1279" s="34">
        <v>2.08</v>
      </c>
      <c r="AA1279" s="34">
        <v>0.03</v>
      </c>
      <c r="AB1279" s="34">
        <v>0.2</v>
      </c>
      <c r="AC1279" s="34">
        <v>0.43</v>
      </c>
      <c r="AD1279" s="34">
        <v>3.6</v>
      </c>
      <c r="AE1279" s="34">
        <v>4.18</v>
      </c>
      <c r="AF1279" s="34">
        <v>0.04</v>
      </c>
      <c r="AO1279" s="34">
        <f t="shared" si="98"/>
        <v>95.58</v>
      </c>
    </row>
    <row r="1280" spans="1:101" x14ac:dyDescent="0.35">
      <c r="A1280" s="22" t="s">
        <v>3845</v>
      </c>
      <c r="B1280" s="22" t="s">
        <v>1505</v>
      </c>
      <c r="C1280" s="22" t="s">
        <v>2353</v>
      </c>
      <c r="D1280" s="22" t="s">
        <v>2769</v>
      </c>
      <c r="G1280" s="22" t="s">
        <v>2769</v>
      </c>
      <c r="K1280" s="22" t="s">
        <v>1307</v>
      </c>
      <c r="L1280" s="22" t="s">
        <v>878</v>
      </c>
      <c r="M1280" s="22" t="s">
        <v>1324</v>
      </c>
      <c r="W1280" s="34">
        <v>75.099999999999994</v>
      </c>
      <c r="X1280" s="34">
        <v>0.09</v>
      </c>
      <c r="Y1280" s="34">
        <v>10.9</v>
      </c>
      <c r="Z1280" s="34">
        <v>2.17</v>
      </c>
      <c r="AA1280" s="34">
        <v>0.05</v>
      </c>
      <c r="AB1280" s="34">
        <v>0.1</v>
      </c>
      <c r="AC1280" s="34">
        <v>0.5</v>
      </c>
      <c r="AD1280" s="34">
        <v>2.5</v>
      </c>
      <c r="AE1280" s="34">
        <v>2.9</v>
      </c>
      <c r="AF1280" s="34">
        <v>0.01</v>
      </c>
      <c r="AO1280" s="34">
        <f t="shared" si="98"/>
        <v>94.320000000000007</v>
      </c>
    </row>
    <row r="1281" spans="1:101" x14ac:dyDescent="0.35">
      <c r="A1281" s="22" t="s">
        <v>3846</v>
      </c>
      <c r="B1281" s="22" t="s">
        <v>1505</v>
      </c>
      <c r="C1281" s="22" t="s">
        <v>2353</v>
      </c>
      <c r="D1281" s="22" t="s">
        <v>2769</v>
      </c>
      <c r="G1281" s="22" t="s">
        <v>2769</v>
      </c>
      <c r="K1281" s="22" t="s">
        <v>1307</v>
      </c>
      <c r="L1281" s="22" t="s">
        <v>878</v>
      </c>
      <c r="M1281" s="22" t="s">
        <v>1325</v>
      </c>
      <c r="W1281" s="34">
        <v>71</v>
      </c>
      <c r="X1281" s="34">
        <v>0.26</v>
      </c>
      <c r="Y1281" s="34">
        <v>11.8</v>
      </c>
      <c r="Z1281" s="34">
        <v>2.42</v>
      </c>
      <c r="AA1281" s="34">
        <v>0.03</v>
      </c>
      <c r="AB1281" s="34">
        <v>0.16</v>
      </c>
      <c r="AC1281" s="34">
        <v>0.54</v>
      </c>
      <c r="AD1281" s="34">
        <v>2.82</v>
      </c>
      <c r="AE1281" s="34">
        <v>4.8600000000000003</v>
      </c>
      <c r="AF1281" s="34">
        <v>0.05</v>
      </c>
      <c r="AO1281" s="34">
        <f t="shared" si="98"/>
        <v>93.94</v>
      </c>
    </row>
    <row r="1282" spans="1:101" x14ac:dyDescent="0.35">
      <c r="A1282" s="22" t="s">
        <v>3847</v>
      </c>
      <c r="B1282" s="22" t="s">
        <v>1505</v>
      </c>
      <c r="C1282" s="22" t="s">
        <v>2353</v>
      </c>
      <c r="D1282" s="22" t="s">
        <v>2769</v>
      </c>
      <c r="G1282" s="22" t="s">
        <v>2769</v>
      </c>
      <c r="K1282" s="22" t="s">
        <v>1307</v>
      </c>
      <c r="L1282" s="22" t="s">
        <v>878</v>
      </c>
      <c r="M1282" s="22" t="s">
        <v>1326</v>
      </c>
      <c r="W1282" s="34">
        <v>68.2</v>
      </c>
      <c r="X1282" s="34">
        <v>0.05</v>
      </c>
      <c r="Y1282" s="34">
        <v>13.8</v>
      </c>
      <c r="Z1282" s="34">
        <v>1.78</v>
      </c>
      <c r="AA1282" s="34">
        <v>0.02</v>
      </c>
      <c r="AB1282" s="34">
        <v>0.2</v>
      </c>
      <c r="AC1282" s="34">
        <v>0.99</v>
      </c>
      <c r="AD1282" s="34">
        <v>6.28</v>
      </c>
      <c r="AE1282" s="34">
        <v>1.2</v>
      </c>
      <c r="AF1282" s="34">
        <v>0.06</v>
      </c>
      <c r="AO1282" s="34">
        <f t="shared" si="98"/>
        <v>92.58</v>
      </c>
    </row>
    <row r="1283" spans="1:101" x14ac:dyDescent="0.35">
      <c r="A1283" s="22">
        <v>1</v>
      </c>
      <c r="B1283" s="22" t="s">
        <v>1505</v>
      </c>
      <c r="C1283" s="22" t="s">
        <v>2353</v>
      </c>
      <c r="D1283" s="22" t="s">
        <v>2769</v>
      </c>
      <c r="G1283" s="22" t="s">
        <v>2769</v>
      </c>
      <c r="K1283" s="22" t="s">
        <v>1307</v>
      </c>
      <c r="L1283" s="22" t="s">
        <v>878</v>
      </c>
      <c r="M1283" s="22" t="s">
        <v>3277</v>
      </c>
      <c r="W1283" s="34">
        <v>74.2</v>
      </c>
      <c r="X1283" s="34">
        <v>0.2</v>
      </c>
      <c r="Y1283" s="34">
        <v>13.6</v>
      </c>
      <c r="Z1283" s="34">
        <v>2.0299999999999998</v>
      </c>
      <c r="AA1283" s="34">
        <v>0.04</v>
      </c>
      <c r="AB1283" s="34">
        <v>0.27</v>
      </c>
      <c r="AC1283" s="34">
        <v>0.71</v>
      </c>
      <c r="AD1283" s="34">
        <v>3.48</v>
      </c>
      <c r="AE1283" s="34">
        <v>5.0599999999999996</v>
      </c>
      <c r="AF1283" s="34">
        <v>0.08</v>
      </c>
      <c r="AO1283" s="34">
        <f t="shared" si="98"/>
        <v>99.67</v>
      </c>
    </row>
    <row r="1284" spans="1:101" x14ac:dyDescent="0.35">
      <c r="A1284" s="22" t="s">
        <v>3848</v>
      </c>
      <c r="B1284" s="22" t="s">
        <v>1505</v>
      </c>
      <c r="C1284" s="22" t="s">
        <v>2353</v>
      </c>
      <c r="D1284" s="22" t="s">
        <v>2769</v>
      </c>
      <c r="G1284" s="22" t="s">
        <v>2769</v>
      </c>
      <c r="K1284" s="22" t="s">
        <v>1307</v>
      </c>
      <c r="L1284" s="22" t="s">
        <v>878</v>
      </c>
      <c r="M1284" s="22" t="s">
        <v>1327</v>
      </c>
      <c r="W1284" s="34">
        <v>69.5</v>
      </c>
      <c r="X1284" s="34">
        <v>0.3</v>
      </c>
      <c r="Y1284" s="34">
        <v>18.5</v>
      </c>
      <c r="Z1284" s="34">
        <v>2.95</v>
      </c>
      <c r="AA1284" s="34">
        <v>0.14000000000000001</v>
      </c>
      <c r="AB1284" s="34">
        <v>0.15</v>
      </c>
      <c r="AC1284" s="34">
        <v>0.25</v>
      </c>
      <c r="AD1284" s="34">
        <v>0.73</v>
      </c>
      <c r="AE1284" s="34">
        <v>1.55</v>
      </c>
      <c r="AF1284" s="34">
        <v>0.04</v>
      </c>
      <c r="AO1284" s="34">
        <f t="shared" si="98"/>
        <v>94.110000000000014</v>
      </c>
      <c r="AY1284" s="34">
        <v>453</v>
      </c>
      <c r="BO1284" s="34">
        <v>55</v>
      </c>
      <c r="BQ1284" s="34">
        <v>72</v>
      </c>
      <c r="BR1284" s="34">
        <v>330</v>
      </c>
      <c r="BX1284" s="34">
        <v>24</v>
      </c>
      <c r="BY1284" s="34">
        <v>2</v>
      </c>
      <c r="CA1284" s="34">
        <v>1836</v>
      </c>
      <c r="CC1284" s="34">
        <v>16</v>
      </c>
      <c r="CF1284" s="34">
        <v>108</v>
      </c>
      <c r="CI1284" s="34">
        <v>73</v>
      </c>
      <c r="CJ1284" s="34">
        <v>112</v>
      </c>
      <c r="CW1284" s="34">
        <f t="shared" ref="CW1284:CW1295" si="99">SUM(CI1284:CV1284)</f>
        <v>185</v>
      </c>
    </row>
    <row r="1285" spans="1:101" x14ac:dyDescent="0.35">
      <c r="A1285" s="22" t="s">
        <v>3849</v>
      </c>
      <c r="B1285" s="22" t="s">
        <v>1505</v>
      </c>
      <c r="C1285" s="22" t="s">
        <v>2353</v>
      </c>
      <c r="D1285" s="22" t="s">
        <v>2769</v>
      </c>
      <c r="G1285" s="22" t="s">
        <v>2769</v>
      </c>
      <c r="K1285" s="22" t="s">
        <v>1307</v>
      </c>
      <c r="L1285" s="22" t="s">
        <v>878</v>
      </c>
      <c r="M1285" s="22" t="s">
        <v>3278</v>
      </c>
      <c r="W1285" s="34">
        <v>84.6</v>
      </c>
      <c r="X1285" s="34">
        <v>0.27</v>
      </c>
      <c r="Y1285" s="34">
        <v>4.2</v>
      </c>
      <c r="Z1285" s="34">
        <v>1.93</v>
      </c>
      <c r="AA1285" s="34">
        <v>0.01</v>
      </c>
      <c r="AB1285" s="34">
        <v>0.28000000000000003</v>
      </c>
      <c r="AC1285" s="34">
        <v>0.27</v>
      </c>
      <c r="AD1285" s="34">
        <v>0.45</v>
      </c>
      <c r="AE1285" s="34">
        <v>7.0000000000000007E-2</v>
      </c>
      <c r="AF1285" s="34">
        <v>0.05</v>
      </c>
      <c r="AO1285" s="34">
        <f t="shared" si="98"/>
        <v>92.13</v>
      </c>
      <c r="AY1285" s="34">
        <v>38</v>
      </c>
      <c r="BO1285" s="34">
        <v>15</v>
      </c>
      <c r="BQ1285" s="34">
        <v>1</v>
      </c>
      <c r="BR1285" s="34">
        <v>0</v>
      </c>
      <c r="BX1285" s="34">
        <v>20</v>
      </c>
      <c r="BY1285" s="34">
        <v>0</v>
      </c>
      <c r="CA1285" s="34">
        <v>6</v>
      </c>
      <c r="CC1285" s="34">
        <v>25</v>
      </c>
      <c r="CF1285" s="34">
        <v>2</v>
      </c>
      <c r="CI1285" s="34">
        <v>4</v>
      </c>
      <c r="CJ1285" s="34">
        <v>5</v>
      </c>
      <c r="CW1285" s="34">
        <f t="shared" si="99"/>
        <v>9</v>
      </c>
    </row>
    <row r="1286" spans="1:101" x14ac:dyDescent="0.35">
      <c r="A1286" s="22" t="s">
        <v>3850</v>
      </c>
      <c r="B1286" s="22" t="s">
        <v>1505</v>
      </c>
      <c r="C1286" s="22" t="s">
        <v>2353</v>
      </c>
      <c r="D1286" s="22" t="s">
        <v>2769</v>
      </c>
      <c r="G1286" s="22" t="s">
        <v>2769</v>
      </c>
      <c r="K1286" s="22" t="s">
        <v>1307</v>
      </c>
      <c r="L1286" s="22" t="s">
        <v>878</v>
      </c>
      <c r="M1286" s="22" t="s">
        <v>1328</v>
      </c>
      <c r="W1286" s="34">
        <v>76.599999999999994</v>
      </c>
      <c r="X1286" s="34">
        <v>0.24</v>
      </c>
      <c r="Y1286" s="34">
        <v>14.1</v>
      </c>
      <c r="Z1286" s="34">
        <v>2.57</v>
      </c>
      <c r="AA1286" s="34">
        <v>0.02</v>
      </c>
      <c r="AB1286" s="34">
        <v>0.1</v>
      </c>
      <c r="AC1286" s="34">
        <v>0.24</v>
      </c>
      <c r="AD1286" s="34">
        <v>0.48</v>
      </c>
      <c r="AE1286" s="34">
        <v>0.12</v>
      </c>
      <c r="AF1286" s="34">
        <v>0.04</v>
      </c>
      <c r="AO1286" s="34">
        <f t="shared" si="98"/>
        <v>94.509999999999977</v>
      </c>
      <c r="AY1286" s="34">
        <v>59</v>
      </c>
      <c r="BO1286" s="34">
        <v>37</v>
      </c>
      <c r="BQ1286" s="34">
        <v>2</v>
      </c>
      <c r="BR1286" s="34">
        <v>0</v>
      </c>
      <c r="BX1286" s="34">
        <v>0</v>
      </c>
      <c r="BY1286" s="34">
        <v>0</v>
      </c>
      <c r="CA1286" s="34">
        <v>21</v>
      </c>
      <c r="CC1286" s="34">
        <v>17</v>
      </c>
      <c r="CF1286" s="34">
        <v>64</v>
      </c>
      <c r="CI1286" s="34">
        <v>79</v>
      </c>
      <c r="CJ1286" s="34">
        <v>0</v>
      </c>
      <c r="CW1286" s="34">
        <f t="shared" si="99"/>
        <v>79</v>
      </c>
    </row>
    <row r="1287" spans="1:101" x14ac:dyDescent="0.35">
      <c r="A1287" s="22" t="s">
        <v>3851</v>
      </c>
      <c r="B1287" s="22" t="s">
        <v>1505</v>
      </c>
      <c r="C1287" s="22" t="s">
        <v>2353</v>
      </c>
      <c r="D1287" s="22" t="s">
        <v>2769</v>
      </c>
      <c r="G1287" s="22" t="s">
        <v>2769</v>
      </c>
      <c r="K1287" s="22" t="s">
        <v>1307</v>
      </c>
      <c r="L1287" s="22" t="s">
        <v>878</v>
      </c>
      <c r="M1287" s="22" t="s">
        <v>1329</v>
      </c>
      <c r="W1287" s="34">
        <v>68.7</v>
      </c>
      <c r="X1287" s="34">
        <v>0.37</v>
      </c>
      <c r="Y1287" s="34">
        <v>16.399999999999999</v>
      </c>
      <c r="Z1287" s="34">
        <v>3.23</v>
      </c>
      <c r="AA1287" s="34">
        <v>0.15</v>
      </c>
      <c r="AB1287" s="34">
        <v>0.05</v>
      </c>
      <c r="AC1287" s="34">
        <v>0.28000000000000003</v>
      </c>
      <c r="AD1287" s="34">
        <v>0.94</v>
      </c>
      <c r="AE1287" s="34">
        <v>3.5</v>
      </c>
      <c r="AF1287" s="34">
        <v>0.05</v>
      </c>
      <c r="AO1287" s="34">
        <f t="shared" si="98"/>
        <v>93.67</v>
      </c>
      <c r="AY1287" s="34">
        <v>734</v>
      </c>
      <c r="BO1287" s="34">
        <v>62</v>
      </c>
      <c r="BQ1287" s="34">
        <v>56</v>
      </c>
      <c r="BR1287" s="34">
        <v>138</v>
      </c>
      <c r="BX1287" s="34">
        <v>23</v>
      </c>
      <c r="BY1287" s="34">
        <v>0</v>
      </c>
      <c r="CA1287" s="34">
        <v>24</v>
      </c>
      <c r="CC1287" s="34">
        <v>23</v>
      </c>
      <c r="CF1287" s="34">
        <v>123</v>
      </c>
      <c r="CI1287" s="34">
        <v>40</v>
      </c>
      <c r="CJ1287" s="34">
        <v>117</v>
      </c>
      <c r="CW1287" s="34">
        <f t="shared" si="99"/>
        <v>157</v>
      </c>
    </row>
    <row r="1288" spans="1:101" x14ac:dyDescent="0.35">
      <c r="A1288" s="22" t="s">
        <v>3852</v>
      </c>
      <c r="B1288" s="22" t="s">
        <v>1505</v>
      </c>
      <c r="C1288" s="22" t="s">
        <v>2353</v>
      </c>
      <c r="D1288" s="22" t="s">
        <v>2769</v>
      </c>
      <c r="G1288" s="22" t="s">
        <v>2769</v>
      </c>
      <c r="K1288" s="22" t="s">
        <v>1307</v>
      </c>
      <c r="L1288" s="22" t="s">
        <v>878</v>
      </c>
      <c r="M1288" s="22" t="s">
        <v>1330</v>
      </c>
      <c r="W1288" s="34">
        <v>57.8</v>
      </c>
      <c r="X1288" s="34">
        <v>0.27</v>
      </c>
      <c r="Y1288" s="34">
        <v>4</v>
      </c>
      <c r="Z1288" s="34">
        <v>33.200000000000003</v>
      </c>
      <c r="AA1288" s="34">
        <v>0.14000000000000001</v>
      </c>
      <c r="AB1288" s="34">
        <v>0.87</v>
      </c>
      <c r="AC1288" s="34">
        <v>3.07</v>
      </c>
      <c r="AD1288" s="34">
        <v>1.08</v>
      </c>
      <c r="AE1288" s="34">
        <v>0.56000000000000005</v>
      </c>
      <c r="AF1288" s="34">
        <v>0.21</v>
      </c>
      <c r="AO1288" s="34">
        <f t="shared" si="98"/>
        <v>101.2</v>
      </c>
      <c r="AY1288" s="34">
        <v>72</v>
      </c>
      <c r="BO1288" s="34">
        <v>16</v>
      </c>
      <c r="BQ1288" s="34">
        <v>9</v>
      </c>
      <c r="BR1288" s="34">
        <v>11</v>
      </c>
      <c r="BX1288" s="34">
        <v>116</v>
      </c>
      <c r="BY1288" s="34">
        <v>11</v>
      </c>
      <c r="CA1288" s="34">
        <v>1</v>
      </c>
      <c r="CC1288" s="34">
        <v>25</v>
      </c>
      <c r="CF1288" s="34">
        <v>0</v>
      </c>
      <c r="CI1288" s="34">
        <v>7</v>
      </c>
      <c r="CJ1288" s="34">
        <v>764</v>
      </c>
      <c r="CW1288" s="34">
        <f t="shared" si="99"/>
        <v>771</v>
      </c>
    </row>
    <row r="1289" spans="1:101" x14ac:dyDescent="0.35">
      <c r="A1289" s="22" t="s">
        <v>3853</v>
      </c>
      <c r="B1289" s="22" t="s">
        <v>1505</v>
      </c>
      <c r="C1289" s="22" t="s">
        <v>2353</v>
      </c>
      <c r="D1289" s="22" t="s">
        <v>2769</v>
      </c>
      <c r="G1289" s="22" t="s">
        <v>2769</v>
      </c>
      <c r="K1289" s="22" t="s">
        <v>1307</v>
      </c>
      <c r="L1289" s="22" t="s">
        <v>878</v>
      </c>
      <c r="M1289" s="22" t="s">
        <v>1331</v>
      </c>
      <c r="W1289" s="34">
        <v>64.3</v>
      </c>
      <c r="X1289" s="34">
        <v>0.37</v>
      </c>
      <c r="Y1289" s="34">
        <v>13.2</v>
      </c>
      <c r="Z1289" s="34">
        <v>4.1399999999999997</v>
      </c>
      <c r="AA1289" s="34">
        <v>0.1</v>
      </c>
      <c r="AB1289" s="34">
        <v>1.57</v>
      </c>
      <c r="AC1289" s="34">
        <v>1.63</v>
      </c>
      <c r="AD1289" s="34">
        <v>2.94</v>
      </c>
      <c r="AE1289" s="34">
        <v>2.5299999999999998</v>
      </c>
      <c r="AF1289" s="34">
        <v>0.13</v>
      </c>
      <c r="AO1289" s="34">
        <f t="shared" si="98"/>
        <v>90.909999999999982</v>
      </c>
      <c r="AY1289" s="34">
        <v>1218</v>
      </c>
      <c r="BO1289" s="34">
        <v>19</v>
      </c>
      <c r="BQ1289" s="34">
        <v>8</v>
      </c>
      <c r="BR1289" s="34">
        <v>88</v>
      </c>
      <c r="BX1289" s="34">
        <v>227</v>
      </c>
      <c r="BY1289" s="34">
        <v>1</v>
      </c>
      <c r="CA1289" s="34">
        <v>1</v>
      </c>
      <c r="CC1289" s="34">
        <v>17</v>
      </c>
      <c r="CF1289" s="34">
        <v>16</v>
      </c>
      <c r="CI1289" s="34">
        <v>15</v>
      </c>
      <c r="CJ1289" s="34">
        <v>115</v>
      </c>
      <c r="CW1289" s="34">
        <f t="shared" si="99"/>
        <v>130</v>
      </c>
    </row>
    <row r="1290" spans="1:101" x14ac:dyDescent="0.35">
      <c r="A1290" s="22" t="s">
        <v>3854</v>
      </c>
      <c r="B1290" s="22" t="s">
        <v>1505</v>
      </c>
      <c r="C1290" s="22" t="s">
        <v>2353</v>
      </c>
      <c r="D1290" s="22" t="s">
        <v>2769</v>
      </c>
      <c r="G1290" s="22" t="s">
        <v>2769</v>
      </c>
      <c r="K1290" s="22" t="s">
        <v>1307</v>
      </c>
      <c r="L1290" s="22" t="s">
        <v>878</v>
      </c>
      <c r="M1290" s="22" t="s">
        <v>3279</v>
      </c>
      <c r="W1290" s="34">
        <v>48.5</v>
      </c>
      <c r="X1290" s="34">
        <v>0.66</v>
      </c>
      <c r="Y1290" s="34">
        <v>15</v>
      </c>
      <c r="Z1290" s="34">
        <v>9.5299999999999994</v>
      </c>
      <c r="AA1290" s="34">
        <v>0.18</v>
      </c>
      <c r="AB1290" s="34">
        <v>11.82</v>
      </c>
      <c r="AC1290" s="34">
        <v>8.4</v>
      </c>
      <c r="AD1290" s="34">
        <v>2.19</v>
      </c>
      <c r="AE1290" s="34">
        <v>0.49</v>
      </c>
      <c r="AF1290" s="34">
        <v>0.45</v>
      </c>
      <c r="AO1290" s="34">
        <f t="shared" si="98"/>
        <v>97.22</v>
      </c>
      <c r="AY1290" s="34">
        <v>321</v>
      </c>
      <c r="BO1290" s="34">
        <v>14</v>
      </c>
      <c r="BQ1290" s="34">
        <v>4</v>
      </c>
      <c r="BR1290" s="34">
        <v>10</v>
      </c>
      <c r="BX1290" s="34">
        <v>205</v>
      </c>
      <c r="BY1290" s="34">
        <v>4</v>
      </c>
      <c r="CA1290" s="34">
        <v>2</v>
      </c>
      <c r="CC1290" s="34">
        <v>5</v>
      </c>
      <c r="CF1290" s="34">
        <v>4</v>
      </c>
      <c r="CI1290" s="34">
        <v>0</v>
      </c>
      <c r="CJ1290" s="34">
        <v>442</v>
      </c>
      <c r="CW1290" s="34">
        <f t="shared" si="99"/>
        <v>442</v>
      </c>
    </row>
    <row r="1291" spans="1:101" x14ac:dyDescent="0.35">
      <c r="A1291" s="22" t="s">
        <v>3855</v>
      </c>
      <c r="B1291" s="22" t="s">
        <v>1505</v>
      </c>
      <c r="C1291" s="22" t="s">
        <v>2353</v>
      </c>
      <c r="D1291" s="22" t="s">
        <v>2769</v>
      </c>
      <c r="G1291" s="22" t="s">
        <v>2769</v>
      </c>
      <c r="K1291" s="22" t="s">
        <v>1307</v>
      </c>
      <c r="L1291" s="22" t="s">
        <v>878</v>
      </c>
      <c r="M1291" s="22" t="s">
        <v>1332</v>
      </c>
      <c r="W1291" s="34">
        <v>72.8</v>
      </c>
      <c r="X1291" s="34">
        <v>0.12</v>
      </c>
      <c r="Y1291" s="34">
        <v>10.1</v>
      </c>
      <c r="Z1291" s="34">
        <v>2.57</v>
      </c>
      <c r="AA1291" s="34">
        <v>0.04</v>
      </c>
      <c r="AB1291" s="34">
        <v>0.17</v>
      </c>
      <c r="AC1291" s="34">
        <v>0.4</v>
      </c>
      <c r="AD1291" s="34">
        <v>3.04</v>
      </c>
      <c r="AE1291" s="34">
        <v>3.22</v>
      </c>
      <c r="AF1291" s="34">
        <v>0.05</v>
      </c>
      <c r="AO1291" s="34">
        <f t="shared" si="98"/>
        <v>92.51</v>
      </c>
      <c r="AY1291" s="34">
        <v>779</v>
      </c>
      <c r="BO1291" s="34">
        <v>36</v>
      </c>
      <c r="BQ1291" s="34">
        <v>27</v>
      </c>
      <c r="BR1291" s="34">
        <v>124</v>
      </c>
      <c r="BX1291" s="34">
        <v>66</v>
      </c>
      <c r="BY1291" s="34">
        <v>6</v>
      </c>
      <c r="CA1291" s="34">
        <v>8</v>
      </c>
      <c r="CC1291" s="34">
        <v>12</v>
      </c>
      <c r="CF1291" s="34">
        <v>3</v>
      </c>
      <c r="CI1291" s="34">
        <v>0</v>
      </c>
      <c r="CJ1291" s="34">
        <v>125</v>
      </c>
      <c r="CW1291" s="34">
        <f t="shared" si="99"/>
        <v>125</v>
      </c>
    </row>
    <row r="1292" spans="1:101" x14ac:dyDescent="0.35">
      <c r="A1292" s="22" t="s">
        <v>3856</v>
      </c>
      <c r="B1292" s="22" t="s">
        <v>1505</v>
      </c>
      <c r="C1292" s="22" t="s">
        <v>2353</v>
      </c>
      <c r="D1292" s="22" t="s">
        <v>2769</v>
      </c>
      <c r="G1292" s="22" t="s">
        <v>2769</v>
      </c>
      <c r="K1292" s="22" t="s">
        <v>1307</v>
      </c>
      <c r="L1292" s="22" t="s">
        <v>878</v>
      </c>
      <c r="M1292" s="22" t="s">
        <v>1333</v>
      </c>
      <c r="W1292" s="34">
        <v>60.5</v>
      </c>
      <c r="X1292" s="34">
        <v>0.63</v>
      </c>
      <c r="Y1292" s="34">
        <v>14</v>
      </c>
      <c r="Z1292" s="34">
        <v>5.07</v>
      </c>
      <c r="AA1292" s="34">
        <v>7.0000000000000007E-2</v>
      </c>
      <c r="AB1292" s="34">
        <v>2.0499999999999998</v>
      </c>
      <c r="AC1292" s="34">
        <v>3.29</v>
      </c>
      <c r="AD1292" s="34">
        <v>3.73</v>
      </c>
      <c r="AE1292" s="34">
        <v>6.1</v>
      </c>
      <c r="AF1292" s="34">
        <v>0.35</v>
      </c>
      <c r="AO1292" s="34">
        <f t="shared" si="98"/>
        <v>95.789999999999978</v>
      </c>
      <c r="AY1292" s="34">
        <v>1210</v>
      </c>
      <c r="BO1292" s="34">
        <v>16</v>
      </c>
      <c r="BQ1292" s="34">
        <v>19</v>
      </c>
      <c r="BR1292" s="34">
        <v>82</v>
      </c>
      <c r="BX1292" s="34">
        <v>636</v>
      </c>
      <c r="BY1292" s="34">
        <v>4</v>
      </c>
      <c r="CA1292" s="34">
        <v>5</v>
      </c>
      <c r="CC1292" s="34">
        <v>0</v>
      </c>
      <c r="CF1292" s="34">
        <v>1</v>
      </c>
      <c r="CI1292" s="34">
        <v>49</v>
      </c>
      <c r="CJ1292" s="34">
        <v>95</v>
      </c>
      <c r="CW1292" s="34">
        <f t="shared" si="99"/>
        <v>144</v>
      </c>
    </row>
    <row r="1293" spans="1:101" x14ac:dyDescent="0.35">
      <c r="A1293" s="22" t="s">
        <v>3857</v>
      </c>
      <c r="B1293" s="22" t="s">
        <v>1505</v>
      </c>
      <c r="C1293" s="22" t="s">
        <v>2353</v>
      </c>
      <c r="D1293" s="22" t="s">
        <v>2769</v>
      </c>
      <c r="G1293" s="22" t="s">
        <v>2769</v>
      </c>
      <c r="K1293" s="22" t="s">
        <v>1307</v>
      </c>
      <c r="L1293" s="22" t="s">
        <v>878</v>
      </c>
      <c r="M1293" s="22" t="s">
        <v>1334</v>
      </c>
      <c r="W1293" s="34">
        <v>70.7</v>
      </c>
      <c r="X1293" s="34">
        <v>0.23</v>
      </c>
      <c r="Y1293" s="34">
        <v>13.7</v>
      </c>
      <c r="Z1293" s="34">
        <v>1.92</v>
      </c>
      <c r="AA1293" s="34">
        <v>0.06</v>
      </c>
      <c r="AB1293" s="34">
        <v>0.3</v>
      </c>
      <c r="AC1293" s="34">
        <v>0.56999999999999995</v>
      </c>
      <c r="AD1293" s="34">
        <v>4.99</v>
      </c>
      <c r="AE1293" s="34">
        <v>4.22</v>
      </c>
      <c r="AF1293" s="34">
        <v>0.05</v>
      </c>
      <c r="AO1293" s="34">
        <f t="shared" si="98"/>
        <v>96.74</v>
      </c>
      <c r="AY1293" s="34">
        <v>207</v>
      </c>
      <c r="BO1293" s="34">
        <v>47</v>
      </c>
      <c r="BQ1293" s="34">
        <v>43</v>
      </c>
      <c r="BR1293" s="34">
        <v>155</v>
      </c>
      <c r="BX1293" s="34">
        <v>41</v>
      </c>
      <c r="BY1293" s="34">
        <v>4</v>
      </c>
      <c r="CA1293" s="34">
        <v>30</v>
      </c>
      <c r="CC1293" s="34">
        <v>22</v>
      </c>
      <c r="CF1293" s="34">
        <v>38</v>
      </c>
      <c r="CI1293" s="34">
        <v>42</v>
      </c>
      <c r="CJ1293" s="34">
        <v>18</v>
      </c>
      <c r="CW1293" s="34">
        <f t="shared" si="99"/>
        <v>60</v>
      </c>
    </row>
    <row r="1294" spans="1:101" x14ac:dyDescent="0.35">
      <c r="A1294" s="22" t="s">
        <v>3858</v>
      </c>
      <c r="B1294" s="22" t="s">
        <v>1505</v>
      </c>
      <c r="C1294" s="22" t="s">
        <v>2353</v>
      </c>
      <c r="D1294" s="22" t="s">
        <v>2769</v>
      </c>
      <c r="G1294" s="22" t="s">
        <v>2769</v>
      </c>
      <c r="K1294" s="22" t="s">
        <v>1307</v>
      </c>
      <c r="L1294" s="22" t="s">
        <v>878</v>
      </c>
      <c r="M1294" s="22" t="s">
        <v>1335</v>
      </c>
      <c r="W1294" s="34">
        <v>51.9</v>
      </c>
      <c r="X1294" s="34">
        <v>1.46</v>
      </c>
      <c r="Y1294" s="34">
        <v>12.7</v>
      </c>
      <c r="Z1294" s="34">
        <v>9.6199999999999992</v>
      </c>
      <c r="AA1294" s="34">
        <v>0.16</v>
      </c>
      <c r="AB1294" s="34">
        <v>7.95</v>
      </c>
      <c r="AC1294" s="34">
        <v>5.78</v>
      </c>
      <c r="AD1294" s="34">
        <v>3.4</v>
      </c>
      <c r="AE1294" s="34">
        <v>6.71</v>
      </c>
      <c r="AF1294" s="34">
        <v>0.6</v>
      </c>
      <c r="AO1294" s="34">
        <f t="shared" si="98"/>
        <v>100.28</v>
      </c>
      <c r="AY1294" s="34">
        <v>900</v>
      </c>
      <c r="BO1294" s="34">
        <v>23</v>
      </c>
      <c r="BQ1294" s="34">
        <v>7</v>
      </c>
      <c r="BR1294" s="34">
        <v>29</v>
      </c>
      <c r="BX1294" s="34">
        <v>650</v>
      </c>
      <c r="BY1294" s="34">
        <v>6</v>
      </c>
      <c r="CA1294" s="34">
        <v>305</v>
      </c>
      <c r="CC1294" s="34">
        <v>4</v>
      </c>
      <c r="CF1294" s="34">
        <v>6</v>
      </c>
      <c r="CI1294" s="34">
        <v>32</v>
      </c>
      <c r="CJ1294" s="34">
        <v>243</v>
      </c>
      <c r="CW1294" s="34">
        <f t="shared" si="99"/>
        <v>275</v>
      </c>
    </row>
    <row r="1295" spans="1:101" x14ac:dyDescent="0.35">
      <c r="A1295" s="22" t="s">
        <v>3859</v>
      </c>
      <c r="B1295" s="22" t="s">
        <v>1505</v>
      </c>
      <c r="C1295" s="22" t="s">
        <v>2353</v>
      </c>
      <c r="D1295" s="22" t="s">
        <v>2769</v>
      </c>
      <c r="G1295" s="22" t="s">
        <v>2769</v>
      </c>
      <c r="K1295" s="22" t="s">
        <v>1307</v>
      </c>
      <c r="L1295" s="22" t="s">
        <v>878</v>
      </c>
      <c r="M1295" s="22" t="s">
        <v>3280</v>
      </c>
      <c r="W1295" s="34">
        <v>55.4</v>
      </c>
      <c r="X1295" s="34">
        <v>0.96</v>
      </c>
      <c r="Y1295" s="34">
        <v>14.5</v>
      </c>
      <c r="Z1295" s="34">
        <v>9.0399999999999991</v>
      </c>
      <c r="AA1295" s="34">
        <v>0.13</v>
      </c>
      <c r="AB1295" s="34">
        <v>3.2</v>
      </c>
      <c r="AC1295" s="34">
        <v>5.03</v>
      </c>
      <c r="AD1295" s="34">
        <v>3.54</v>
      </c>
      <c r="AE1295" s="34">
        <v>7.31</v>
      </c>
      <c r="AF1295" s="34">
        <v>0.65</v>
      </c>
      <c r="AO1295" s="34">
        <f t="shared" si="98"/>
        <v>99.760000000000019</v>
      </c>
      <c r="AY1295" s="34">
        <v>1018</v>
      </c>
      <c r="BO1295" s="34">
        <v>14</v>
      </c>
      <c r="BQ1295" s="34">
        <v>13</v>
      </c>
      <c r="BR1295" s="34">
        <v>72</v>
      </c>
      <c r="BX1295" s="34">
        <v>893</v>
      </c>
      <c r="BY1295" s="34">
        <v>6</v>
      </c>
      <c r="CA1295" s="34">
        <v>6</v>
      </c>
      <c r="CC1295" s="34">
        <v>5</v>
      </c>
      <c r="CF1295" s="34">
        <v>12</v>
      </c>
      <c r="CI1295" s="34">
        <v>43</v>
      </c>
      <c r="CJ1295" s="34">
        <v>280</v>
      </c>
      <c r="CW1295" s="34">
        <f t="shared" si="99"/>
        <v>323</v>
      </c>
    </row>
    <row r="1296" spans="1:101" x14ac:dyDescent="0.35">
      <c r="A1296" s="22">
        <v>76</v>
      </c>
      <c r="B1296" s="22" t="s">
        <v>1505</v>
      </c>
      <c r="C1296" s="22" t="s">
        <v>2890</v>
      </c>
      <c r="D1296" s="22" t="s">
        <v>1268</v>
      </c>
      <c r="G1296" s="22" t="s">
        <v>1268</v>
      </c>
      <c r="K1296" s="22" t="s">
        <v>1308</v>
      </c>
      <c r="M1296" s="22" t="s">
        <v>163</v>
      </c>
      <c r="Q1296" s="22" t="s">
        <v>144</v>
      </c>
      <c r="W1296" s="34">
        <v>60.89</v>
      </c>
      <c r="X1296" s="34">
        <v>0.49</v>
      </c>
      <c r="Y1296" s="34">
        <v>17.45</v>
      </c>
      <c r="AA1296" s="34">
        <v>0.06</v>
      </c>
      <c r="AB1296" s="34">
        <v>2.0299999999999998</v>
      </c>
      <c r="AC1296" s="34">
        <v>2.84</v>
      </c>
      <c r="AD1296" s="34">
        <v>5.64</v>
      </c>
      <c r="AE1296" s="34">
        <v>5.5</v>
      </c>
      <c r="AF1296" s="34">
        <v>0.34</v>
      </c>
      <c r="AG1296" s="34">
        <v>0.64</v>
      </c>
      <c r="AO1296" s="34">
        <f>SUM(W1296:AN1296)</f>
        <v>95.88000000000001</v>
      </c>
      <c r="AP1296" s="34">
        <v>2.74</v>
      </c>
      <c r="AQ1296" s="34">
        <v>2.0099999999999998</v>
      </c>
      <c r="AX1296" s="34">
        <v>0</v>
      </c>
      <c r="AY1296" s="34">
        <v>3250</v>
      </c>
      <c r="BD1296" s="34">
        <v>13</v>
      </c>
      <c r="BE1296" s="34">
        <v>24</v>
      </c>
      <c r="BF1296" s="34">
        <v>3</v>
      </c>
      <c r="BJ1296" s="34">
        <v>14</v>
      </c>
      <c r="BO1296" s="34">
        <v>6</v>
      </c>
      <c r="BR1296" s="34">
        <v>85</v>
      </c>
      <c r="BU1296" s="34">
        <v>7</v>
      </c>
      <c r="BX1296" s="34">
        <v>1805</v>
      </c>
      <c r="BY1296" s="34">
        <v>0.2</v>
      </c>
      <c r="BZ1296" s="34">
        <v>10</v>
      </c>
      <c r="CC1296" s="34">
        <v>3</v>
      </c>
      <c r="CF1296" s="34">
        <v>19</v>
      </c>
      <c r="CG1296" s="34">
        <v>477</v>
      </c>
      <c r="CI1296" s="34">
        <v>67.099999999999994</v>
      </c>
      <c r="CJ1296" s="34">
        <v>116.1</v>
      </c>
      <c r="CM1296" s="34">
        <v>8.6999999999999993</v>
      </c>
      <c r="CN1296" s="34">
        <v>3.2</v>
      </c>
      <c r="CP1296" s="34">
        <v>0.8</v>
      </c>
      <c r="CV1296" s="34">
        <v>0.3</v>
      </c>
      <c r="CW1296" s="34">
        <f>SUM(CI1296:CV1296)</f>
        <v>196.2</v>
      </c>
    </row>
    <row r="1297" spans="1:101" x14ac:dyDescent="0.35">
      <c r="A1297" s="22">
        <v>210</v>
      </c>
      <c r="B1297" s="22" t="s">
        <v>1505</v>
      </c>
      <c r="C1297" s="22" t="s">
        <v>2890</v>
      </c>
      <c r="D1297" s="22" t="s">
        <v>1268</v>
      </c>
      <c r="G1297" s="22" t="s">
        <v>1268</v>
      </c>
      <c r="K1297" s="22" t="s">
        <v>1308</v>
      </c>
      <c r="M1297" s="22" t="s">
        <v>1269</v>
      </c>
      <c r="Q1297" s="22" t="s">
        <v>144</v>
      </c>
      <c r="W1297" s="34">
        <v>57.77</v>
      </c>
      <c r="X1297" s="34">
        <v>0.8</v>
      </c>
      <c r="Y1297" s="34">
        <v>16.93</v>
      </c>
      <c r="AA1297" s="34">
        <v>0.13</v>
      </c>
      <c r="AB1297" s="34">
        <v>3.76</v>
      </c>
      <c r="AC1297" s="34">
        <v>7.97</v>
      </c>
      <c r="AD1297" s="34">
        <v>3.97</v>
      </c>
      <c r="AE1297" s="34">
        <v>1.02</v>
      </c>
      <c r="AF1297" s="34">
        <v>0.21</v>
      </c>
      <c r="AG1297" s="34">
        <v>0.75</v>
      </c>
      <c r="AO1297" s="34">
        <f>SUM(W1297:AN1297)</f>
        <v>93.309999999999988</v>
      </c>
      <c r="AP1297" s="34">
        <v>3.11</v>
      </c>
      <c r="AQ1297" s="34">
        <v>2.3199999999999998</v>
      </c>
      <c r="AY1297" s="34">
        <v>397</v>
      </c>
      <c r="BD1297" s="34">
        <v>25</v>
      </c>
      <c r="BE1297" s="34">
        <v>50</v>
      </c>
      <c r="BF1297" s="34">
        <v>19</v>
      </c>
      <c r="BJ1297" s="34">
        <v>3</v>
      </c>
      <c r="BO1297" s="34">
        <v>8</v>
      </c>
      <c r="BR1297" s="34">
        <v>60</v>
      </c>
      <c r="BU1297" s="34">
        <v>17</v>
      </c>
      <c r="BX1297" s="34">
        <v>399</v>
      </c>
      <c r="BY1297" s="34">
        <v>0.4</v>
      </c>
      <c r="BZ1297" s="34">
        <v>4</v>
      </c>
      <c r="CC1297" s="34">
        <v>1</v>
      </c>
      <c r="CF1297" s="34">
        <v>20</v>
      </c>
      <c r="CG1297" s="34">
        <v>117</v>
      </c>
      <c r="CI1297" s="34">
        <v>20.3</v>
      </c>
      <c r="CJ1297" s="34">
        <v>46.3</v>
      </c>
      <c r="CM1297" s="34">
        <v>3.8</v>
      </c>
      <c r="CN1297" s="34">
        <v>1</v>
      </c>
      <c r="CP1297" s="34">
        <v>0.9</v>
      </c>
      <c r="CV1297" s="34">
        <v>0.3</v>
      </c>
      <c r="CW1297" s="34">
        <f>SUM(CI1297:CV1297)</f>
        <v>72.599999999999994</v>
      </c>
    </row>
    <row r="1298" spans="1:101" x14ac:dyDescent="0.35">
      <c r="A1298" s="22">
        <v>292</v>
      </c>
      <c r="B1298" s="22" t="s">
        <v>1505</v>
      </c>
      <c r="C1298" s="22" t="s">
        <v>2890</v>
      </c>
      <c r="D1298" s="22" t="s">
        <v>1268</v>
      </c>
      <c r="G1298" s="22" t="s">
        <v>1268</v>
      </c>
      <c r="K1298" s="22" t="s">
        <v>1308</v>
      </c>
      <c r="M1298" s="22" t="s">
        <v>1270</v>
      </c>
      <c r="Q1298" s="22" t="s">
        <v>144</v>
      </c>
      <c r="W1298" s="34">
        <v>76.349999999999994</v>
      </c>
      <c r="X1298" s="34">
        <v>0.18</v>
      </c>
      <c r="Y1298" s="34">
        <v>12.8</v>
      </c>
      <c r="AA1298" s="34">
        <v>0.02</v>
      </c>
      <c r="AB1298" s="34">
        <v>0.4</v>
      </c>
      <c r="AC1298" s="34">
        <v>1.04</v>
      </c>
      <c r="AD1298" s="34">
        <v>4.25</v>
      </c>
      <c r="AE1298" s="34">
        <v>3.27</v>
      </c>
      <c r="AF1298" s="34">
        <v>0.4</v>
      </c>
      <c r="AG1298" s="34">
        <v>0.56000000000000005</v>
      </c>
      <c r="AO1298" s="34">
        <f>SUM(W1298:AN1298)</f>
        <v>99.27000000000001</v>
      </c>
      <c r="AP1298" s="34">
        <v>0.57999999999999996</v>
      </c>
      <c r="AQ1298" s="34">
        <v>1.69</v>
      </c>
      <c r="AY1298" s="34">
        <v>875</v>
      </c>
      <c r="BD1298" s="34">
        <v>49</v>
      </c>
      <c r="BE1298" s="34">
        <v>1.2</v>
      </c>
      <c r="BF1298" s="34">
        <v>0.8</v>
      </c>
      <c r="BJ1298" s="34">
        <v>6</v>
      </c>
      <c r="BO1298" s="34">
        <v>19</v>
      </c>
      <c r="BR1298" s="34">
        <v>57</v>
      </c>
      <c r="BU1298" s="34">
        <v>5</v>
      </c>
      <c r="BX1298" s="34">
        <v>51</v>
      </c>
      <c r="BY1298" s="34">
        <v>1</v>
      </c>
      <c r="BZ1298" s="34">
        <v>6</v>
      </c>
      <c r="CC1298" s="34">
        <v>1</v>
      </c>
      <c r="CF1298" s="34">
        <v>37</v>
      </c>
      <c r="CG1298" s="34">
        <v>194</v>
      </c>
      <c r="CI1298" s="34">
        <v>26.5</v>
      </c>
      <c r="CJ1298" s="34">
        <v>61.8</v>
      </c>
      <c r="CM1298" s="34">
        <v>3.9</v>
      </c>
      <c r="CN1298" s="34">
        <v>0.5</v>
      </c>
      <c r="CP1298" s="34">
        <v>0.8</v>
      </c>
      <c r="CU1298" s="34">
        <v>3.4</v>
      </c>
      <c r="CV1298" s="34">
        <v>0.6</v>
      </c>
      <c r="CW1298" s="34">
        <f>SUM(CI1298:CV1298)</f>
        <v>97.5</v>
      </c>
    </row>
    <row r="1299" spans="1:101" x14ac:dyDescent="0.35">
      <c r="A1299" s="22">
        <v>42</v>
      </c>
      <c r="B1299" s="22" t="s">
        <v>1505</v>
      </c>
      <c r="C1299" s="22" t="s">
        <v>2890</v>
      </c>
      <c r="D1299" s="22" t="s">
        <v>1268</v>
      </c>
      <c r="G1299" s="22" t="s">
        <v>1268</v>
      </c>
      <c r="K1299" s="22" t="s">
        <v>1308</v>
      </c>
      <c r="M1299" s="22" t="s">
        <v>1271</v>
      </c>
      <c r="Q1299" s="22" t="s">
        <v>144</v>
      </c>
      <c r="W1299" s="34">
        <v>78.209999999999994</v>
      </c>
      <c r="X1299" s="34">
        <v>0.11</v>
      </c>
      <c r="Y1299" s="34">
        <v>11.91</v>
      </c>
      <c r="AA1299" s="34">
        <v>0.01</v>
      </c>
      <c r="AB1299" s="34">
        <v>0.19</v>
      </c>
      <c r="AC1299" s="34">
        <v>0.11</v>
      </c>
      <c r="AD1299" s="34">
        <v>3.44</v>
      </c>
      <c r="AE1299" s="34">
        <v>4.22</v>
      </c>
      <c r="AF1299" s="34">
        <v>0.08</v>
      </c>
      <c r="AG1299" s="34">
        <v>0.67</v>
      </c>
      <c r="AO1299" s="34">
        <f>SUM(W1299:AN1299)</f>
        <v>98.949999999999989</v>
      </c>
      <c r="AP1299" s="34">
        <v>0.11</v>
      </c>
      <c r="AQ1299" s="34">
        <v>1.62</v>
      </c>
      <c r="AY1299" s="34">
        <v>233</v>
      </c>
      <c r="BF1299" s="34">
        <v>23</v>
      </c>
      <c r="BJ1299" s="34">
        <v>5</v>
      </c>
      <c r="BO1299" s="34">
        <v>13</v>
      </c>
      <c r="BR1299" s="34">
        <v>171</v>
      </c>
      <c r="BU1299" s="34">
        <v>5</v>
      </c>
      <c r="BX1299" s="34">
        <v>28</v>
      </c>
      <c r="BY1299" s="34">
        <v>2</v>
      </c>
      <c r="BZ1299" s="34">
        <v>11</v>
      </c>
      <c r="CC1299" s="34">
        <v>1</v>
      </c>
      <c r="CF1299" s="34">
        <v>78</v>
      </c>
      <c r="CN1299" s="34">
        <v>0.5</v>
      </c>
      <c r="CP1299" s="34">
        <v>1.7</v>
      </c>
      <c r="CU1299" s="34">
        <v>6.3</v>
      </c>
      <c r="CV1299" s="34">
        <v>1</v>
      </c>
      <c r="CW1299" s="34">
        <f>SUM(CI1299:CV1299)</f>
        <v>9.5</v>
      </c>
    </row>
    <row r="1300" spans="1:101" x14ac:dyDescent="0.35">
      <c r="A1300" s="22">
        <v>1</v>
      </c>
      <c r="B1300" s="22" t="s">
        <v>1505</v>
      </c>
      <c r="C1300" s="22" t="s">
        <v>2890</v>
      </c>
      <c r="D1300" s="22" t="s">
        <v>1268</v>
      </c>
      <c r="G1300" s="22" t="s">
        <v>1268</v>
      </c>
      <c r="K1300" s="22" t="s">
        <v>1308</v>
      </c>
      <c r="L1300" s="22" t="s">
        <v>878</v>
      </c>
      <c r="M1300" s="22" t="s">
        <v>1317</v>
      </c>
      <c r="W1300" s="34">
        <v>73.55</v>
      </c>
      <c r="X1300" s="34">
        <v>0.01</v>
      </c>
      <c r="Y1300" s="34">
        <v>15.55</v>
      </c>
      <c r="Z1300" s="34">
        <v>0.75</v>
      </c>
      <c r="AA1300" s="34">
        <v>0.03</v>
      </c>
      <c r="AB1300" s="34">
        <v>0.17</v>
      </c>
      <c r="AC1300" s="34">
        <v>1.51</v>
      </c>
      <c r="AD1300" s="34">
        <v>4.5999999999999996</v>
      </c>
      <c r="AE1300" s="34">
        <v>3.82</v>
      </c>
      <c r="AF1300" s="34">
        <v>0.02</v>
      </c>
      <c r="AY1300" s="34">
        <v>1864</v>
      </c>
      <c r="BJ1300" s="34">
        <v>2</v>
      </c>
      <c r="BO1300" s="34">
        <v>11</v>
      </c>
      <c r="BR1300" s="34">
        <v>114</v>
      </c>
      <c r="BX1300" s="34">
        <v>625</v>
      </c>
      <c r="CF1300" s="34">
        <v>4</v>
      </c>
      <c r="CG1300" s="34">
        <v>42</v>
      </c>
    </row>
    <row r="1301" spans="1:101" x14ac:dyDescent="0.35">
      <c r="A1301" s="22">
        <v>2</v>
      </c>
      <c r="B1301" s="22" t="s">
        <v>1505</v>
      </c>
      <c r="C1301" s="22" t="s">
        <v>2890</v>
      </c>
      <c r="D1301" s="22" t="s">
        <v>1268</v>
      </c>
      <c r="G1301" s="22" t="s">
        <v>1268</v>
      </c>
      <c r="K1301" s="22" t="s">
        <v>1308</v>
      </c>
      <c r="L1301" s="22" t="s">
        <v>878</v>
      </c>
      <c r="M1301" s="22" t="s">
        <v>1316</v>
      </c>
      <c r="W1301" s="34">
        <v>74</v>
      </c>
      <c r="X1301" s="34">
        <v>0.27</v>
      </c>
      <c r="Y1301" s="34">
        <v>13.53</v>
      </c>
      <c r="Z1301" s="34">
        <v>1.47</v>
      </c>
      <c r="AA1301" s="34">
        <v>0.01</v>
      </c>
      <c r="AB1301" s="34">
        <v>0.41</v>
      </c>
      <c r="AC1301" s="34">
        <v>1.1599999999999999</v>
      </c>
      <c r="AD1301" s="34">
        <v>3.62</v>
      </c>
      <c r="AE1301" s="34">
        <v>4.38</v>
      </c>
      <c r="AF1301" s="34">
        <v>0.01</v>
      </c>
      <c r="AY1301" s="34" t="s">
        <v>1336</v>
      </c>
      <c r="BJ1301" s="34" t="s">
        <v>1336</v>
      </c>
      <c r="BO1301" s="34" t="s">
        <v>1336</v>
      </c>
      <c r="BR1301" s="34" t="s">
        <v>1336</v>
      </c>
      <c r="BX1301" s="34" t="s">
        <v>1336</v>
      </c>
      <c r="CF1301" s="34" t="s">
        <v>1336</v>
      </c>
      <c r="CG1301" s="34" t="s">
        <v>1336</v>
      </c>
    </row>
    <row r="1302" spans="1:101" x14ac:dyDescent="0.35">
      <c r="A1302" s="22">
        <v>3</v>
      </c>
      <c r="B1302" s="22" t="s">
        <v>1505</v>
      </c>
      <c r="C1302" s="22" t="s">
        <v>2890</v>
      </c>
      <c r="D1302" s="22" t="s">
        <v>1268</v>
      </c>
      <c r="G1302" s="22" t="s">
        <v>1268</v>
      </c>
      <c r="K1302" s="22" t="s">
        <v>1308</v>
      </c>
      <c r="L1302" s="22" t="s">
        <v>878</v>
      </c>
      <c r="M1302" s="22" t="s">
        <v>1316</v>
      </c>
      <c r="W1302" s="34">
        <v>70.349999999999994</v>
      </c>
      <c r="X1302" s="34">
        <v>0.54</v>
      </c>
      <c r="Y1302" s="34">
        <v>14.9</v>
      </c>
      <c r="Z1302" s="34">
        <v>2.1</v>
      </c>
      <c r="AA1302" s="34">
        <v>0.11</v>
      </c>
      <c r="AB1302" s="34">
        <v>0.92</v>
      </c>
      <c r="AC1302" s="34">
        <v>3.92</v>
      </c>
      <c r="AD1302" s="34">
        <v>3.99</v>
      </c>
      <c r="AE1302" s="34">
        <v>1.07</v>
      </c>
      <c r="AF1302" s="34">
        <v>0.15</v>
      </c>
      <c r="AY1302" s="34">
        <v>445</v>
      </c>
      <c r="BJ1302" s="34" t="s">
        <v>1337</v>
      </c>
      <c r="BO1302" s="34" t="s">
        <v>1337</v>
      </c>
      <c r="BR1302" s="34" t="s">
        <v>1337</v>
      </c>
      <c r="BX1302" s="34">
        <v>285</v>
      </c>
      <c r="CF1302" s="34">
        <v>11</v>
      </c>
      <c r="CG1302" s="34" t="s">
        <v>1337</v>
      </c>
    </row>
    <row r="1303" spans="1:101" x14ac:dyDescent="0.35">
      <c r="A1303" s="22">
        <v>4</v>
      </c>
      <c r="B1303" s="22" t="s">
        <v>1505</v>
      </c>
      <c r="C1303" s="22" t="s">
        <v>2890</v>
      </c>
      <c r="D1303" s="22" t="s">
        <v>1268</v>
      </c>
      <c r="G1303" s="22" t="s">
        <v>1268</v>
      </c>
      <c r="K1303" s="22" t="s">
        <v>1308</v>
      </c>
      <c r="L1303" s="22" t="s">
        <v>878</v>
      </c>
      <c r="M1303" s="22" t="s">
        <v>1316</v>
      </c>
      <c r="W1303" s="34">
        <v>75.010000000000005</v>
      </c>
      <c r="X1303" s="34">
        <v>0.34</v>
      </c>
      <c r="Y1303" s="34">
        <v>12.99</v>
      </c>
      <c r="Z1303" s="34">
        <v>1.39</v>
      </c>
      <c r="AA1303" s="34">
        <v>0.09</v>
      </c>
      <c r="AB1303" s="34">
        <v>0.57999999999999996</v>
      </c>
      <c r="AC1303" s="34">
        <v>2.57</v>
      </c>
      <c r="AD1303" s="34">
        <v>4.17</v>
      </c>
      <c r="AE1303" s="34">
        <v>1.18</v>
      </c>
      <c r="AF1303" s="34">
        <v>0.22</v>
      </c>
      <c r="AY1303" s="34">
        <v>403</v>
      </c>
      <c r="BJ1303" s="34">
        <v>4</v>
      </c>
      <c r="BO1303" s="34" t="s">
        <v>1337</v>
      </c>
      <c r="BR1303" s="34" t="s">
        <v>1338</v>
      </c>
      <c r="BX1303" s="34">
        <v>117</v>
      </c>
      <c r="CF1303" s="34">
        <v>11</v>
      </c>
      <c r="CG1303" s="34" t="s">
        <v>1337</v>
      </c>
    </row>
    <row r="1304" spans="1:101" x14ac:dyDescent="0.35">
      <c r="A1304" s="22">
        <v>5</v>
      </c>
      <c r="B1304" s="22" t="s">
        <v>1505</v>
      </c>
      <c r="C1304" s="22" t="s">
        <v>2890</v>
      </c>
      <c r="D1304" s="22" t="s">
        <v>1268</v>
      </c>
      <c r="G1304" s="22" t="s">
        <v>1268</v>
      </c>
      <c r="K1304" s="22" t="s">
        <v>1308</v>
      </c>
      <c r="L1304" s="22" t="s">
        <v>878</v>
      </c>
      <c r="M1304" s="22" t="s">
        <v>1316</v>
      </c>
      <c r="W1304" s="34">
        <v>70.88</v>
      </c>
      <c r="X1304" s="34">
        <v>0.39</v>
      </c>
      <c r="Y1304" s="34">
        <v>15.03</v>
      </c>
      <c r="Z1304" s="34">
        <v>1.17</v>
      </c>
      <c r="AA1304" s="34">
        <v>0.06</v>
      </c>
      <c r="AB1304" s="34">
        <v>0.82</v>
      </c>
      <c r="AC1304" s="34">
        <v>2.52</v>
      </c>
      <c r="AD1304" s="34">
        <v>4.76</v>
      </c>
      <c r="AE1304" s="34">
        <v>2.65</v>
      </c>
      <c r="AF1304" s="34">
        <v>0.12</v>
      </c>
      <c r="AY1304" s="34">
        <v>699</v>
      </c>
      <c r="BJ1304" s="34" t="s">
        <v>1337</v>
      </c>
      <c r="BO1304" s="34">
        <v>5</v>
      </c>
      <c r="BR1304" s="34">
        <v>61</v>
      </c>
      <c r="BX1304" s="34">
        <v>467</v>
      </c>
      <c r="CF1304" s="34">
        <v>12</v>
      </c>
      <c r="CG1304" s="34">
        <v>115</v>
      </c>
    </row>
    <row r="1305" spans="1:101" x14ac:dyDescent="0.35">
      <c r="A1305" s="22">
        <v>6</v>
      </c>
      <c r="B1305" s="22" t="s">
        <v>1505</v>
      </c>
      <c r="C1305" s="22" t="s">
        <v>2890</v>
      </c>
      <c r="D1305" s="22" t="s">
        <v>1268</v>
      </c>
      <c r="G1305" s="22" t="s">
        <v>1268</v>
      </c>
      <c r="K1305" s="22" t="s">
        <v>1308</v>
      </c>
      <c r="L1305" s="22" t="s">
        <v>878</v>
      </c>
      <c r="M1305" s="22" t="s">
        <v>1316</v>
      </c>
      <c r="W1305" s="34">
        <v>75.569999999999993</v>
      </c>
      <c r="X1305" s="34">
        <v>0.21</v>
      </c>
      <c r="Y1305" s="34">
        <v>13.61</v>
      </c>
      <c r="Z1305" s="34">
        <v>0.62</v>
      </c>
      <c r="AA1305" s="34">
        <v>0.06</v>
      </c>
      <c r="AB1305" s="34">
        <v>0.36</v>
      </c>
      <c r="AC1305" s="34">
        <v>1.49</v>
      </c>
      <c r="AD1305" s="34">
        <v>4.21</v>
      </c>
      <c r="AE1305" s="34">
        <v>2.79</v>
      </c>
      <c r="AF1305" s="34">
        <v>0.06</v>
      </c>
      <c r="AY1305" s="34">
        <v>613</v>
      </c>
      <c r="BJ1305" s="34">
        <v>6</v>
      </c>
      <c r="BO1305" s="34" t="s">
        <v>1337</v>
      </c>
      <c r="BR1305" s="34">
        <v>44</v>
      </c>
      <c r="BX1305" s="34">
        <v>500</v>
      </c>
      <c r="CF1305" s="34">
        <v>80</v>
      </c>
      <c r="CG1305" s="34">
        <v>200</v>
      </c>
    </row>
    <row r="1306" spans="1:101" x14ac:dyDescent="0.35">
      <c r="A1306" s="22">
        <v>7</v>
      </c>
      <c r="B1306" s="22" t="s">
        <v>1505</v>
      </c>
      <c r="C1306" s="22" t="s">
        <v>2890</v>
      </c>
      <c r="D1306" s="22" t="s">
        <v>1268</v>
      </c>
      <c r="G1306" s="22" t="s">
        <v>1268</v>
      </c>
      <c r="K1306" s="22" t="s">
        <v>1308</v>
      </c>
      <c r="L1306" s="22" t="s">
        <v>878</v>
      </c>
      <c r="M1306" s="22" t="s">
        <v>1316</v>
      </c>
      <c r="W1306" s="34">
        <v>73.040000000000006</v>
      </c>
      <c r="X1306" s="34">
        <v>0.31</v>
      </c>
      <c r="Y1306" s="34">
        <v>14.24</v>
      </c>
      <c r="Z1306" s="34">
        <v>1.44</v>
      </c>
      <c r="AA1306" s="34">
        <v>7.0000000000000007E-2</v>
      </c>
      <c r="AB1306" s="34">
        <v>0.47</v>
      </c>
      <c r="AC1306" s="34">
        <v>1.36</v>
      </c>
      <c r="AD1306" s="34">
        <v>3.76</v>
      </c>
      <c r="AE1306" s="34">
        <v>4.7</v>
      </c>
      <c r="AF1306" s="34">
        <v>0.08</v>
      </c>
      <c r="AY1306" s="34">
        <v>957</v>
      </c>
      <c r="BJ1306" s="34" t="s">
        <v>1337</v>
      </c>
      <c r="BO1306" s="34">
        <v>27</v>
      </c>
      <c r="BR1306" s="34">
        <v>180</v>
      </c>
      <c r="BX1306" s="34">
        <v>249</v>
      </c>
      <c r="CF1306" s="34">
        <v>29</v>
      </c>
      <c r="CG1306" s="34">
        <v>217</v>
      </c>
    </row>
    <row r="1307" spans="1:101" x14ac:dyDescent="0.35">
      <c r="A1307" s="22">
        <v>8</v>
      </c>
      <c r="B1307" s="22" t="s">
        <v>1505</v>
      </c>
      <c r="C1307" s="22" t="s">
        <v>2890</v>
      </c>
      <c r="D1307" s="22" t="s">
        <v>1268</v>
      </c>
      <c r="G1307" s="22" t="s">
        <v>1268</v>
      </c>
      <c r="K1307" s="22" t="s">
        <v>1308</v>
      </c>
      <c r="L1307" s="22" t="s">
        <v>878</v>
      </c>
      <c r="M1307" s="22" t="s">
        <v>1316</v>
      </c>
      <c r="W1307" s="34">
        <v>74.75</v>
      </c>
      <c r="X1307" s="34">
        <v>0.2</v>
      </c>
      <c r="Y1307" s="34">
        <v>13.67</v>
      </c>
      <c r="Z1307" s="34">
        <v>0.95</v>
      </c>
      <c r="AA1307" s="34">
        <v>0.05</v>
      </c>
      <c r="AB1307" s="34">
        <v>0.28999999999999998</v>
      </c>
      <c r="AC1307" s="34">
        <v>1.1399999999999999</v>
      </c>
      <c r="AD1307" s="34">
        <v>3.63</v>
      </c>
      <c r="AE1307" s="34">
        <v>4.67</v>
      </c>
      <c r="AF1307" s="34">
        <v>0.08</v>
      </c>
      <c r="AY1307" s="34">
        <v>631</v>
      </c>
      <c r="BJ1307" s="34" t="s">
        <v>1337</v>
      </c>
      <c r="BO1307" s="34">
        <v>19</v>
      </c>
      <c r="BR1307" s="34">
        <v>182</v>
      </c>
      <c r="BX1307" s="34">
        <v>184</v>
      </c>
      <c r="CF1307" s="34">
        <v>32</v>
      </c>
      <c r="CG1307" s="34">
        <v>142</v>
      </c>
    </row>
    <row r="1308" spans="1:101" x14ac:dyDescent="0.35">
      <c r="A1308" s="22">
        <v>9</v>
      </c>
      <c r="B1308" s="22" t="s">
        <v>1505</v>
      </c>
      <c r="C1308" s="22" t="s">
        <v>2890</v>
      </c>
      <c r="D1308" s="22" t="s">
        <v>1268</v>
      </c>
      <c r="G1308" s="22" t="s">
        <v>1268</v>
      </c>
      <c r="K1308" s="22" t="s">
        <v>1308</v>
      </c>
      <c r="L1308" s="22" t="s">
        <v>878</v>
      </c>
      <c r="M1308" s="22" t="s">
        <v>1316</v>
      </c>
      <c r="W1308" s="34">
        <v>76.599999999999994</v>
      </c>
      <c r="X1308" s="34">
        <v>0.11</v>
      </c>
      <c r="Y1308" s="34">
        <v>12.57</v>
      </c>
      <c r="Z1308" s="34">
        <v>0.74</v>
      </c>
      <c r="AA1308" s="34">
        <v>0.04</v>
      </c>
      <c r="AB1308" s="34">
        <v>0.11</v>
      </c>
      <c r="AC1308" s="34">
        <v>0.56000000000000005</v>
      </c>
      <c r="AD1308" s="34">
        <v>3.76</v>
      </c>
      <c r="AE1308" s="34">
        <v>4.93</v>
      </c>
      <c r="AF1308" s="34">
        <v>0.03</v>
      </c>
      <c r="AY1308" s="34">
        <v>537</v>
      </c>
      <c r="BJ1308" s="34" t="s">
        <v>1337</v>
      </c>
      <c r="BO1308" s="34">
        <v>29</v>
      </c>
      <c r="BR1308" s="34">
        <v>185</v>
      </c>
      <c r="BX1308" s="34">
        <v>18</v>
      </c>
      <c r="CF1308" s="34">
        <v>40</v>
      </c>
      <c r="CG1308" s="34">
        <v>157</v>
      </c>
    </row>
    <row r="1309" spans="1:101" x14ac:dyDescent="0.35">
      <c r="A1309" s="22">
        <v>17</v>
      </c>
      <c r="B1309" s="22" t="s">
        <v>1505</v>
      </c>
      <c r="C1309" s="22" t="s">
        <v>2890</v>
      </c>
      <c r="D1309" s="22" t="s">
        <v>1268</v>
      </c>
      <c r="G1309" s="22" t="s">
        <v>1268</v>
      </c>
      <c r="K1309" s="22" t="s">
        <v>1308</v>
      </c>
      <c r="L1309" s="22" t="s">
        <v>878</v>
      </c>
      <c r="M1309" s="22" t="s">
        <v>1339</v>
      </c>
      <c r="W1309" s="34">
        <v>49.29</v>
      </c>
      <c r="X1309" s="34">
        <v>0.51</v>
      </c>
      <c r="Y1309" s="34">
        <v>16.649999999999999</v>
      </c>
      <c r="Z1309" s="34">
        <v>2.02</v>
      </c>
      <c r="AA1309" s="34">
        <v>0.18</v>
      </c>
      <c r="AB1309" s="34">
        <v>8.2100000000000009</v>
      </c>
      <c r="AC1309" s="34">
        <v>14.04</v>
      </c>
      <c r="AD1309" s="34">
        <v>1.94</v>
      </c>
      <c r="AE1309" s="34">
        <v>23</v>
      </c>
      <c r="AF1309" s="34">
        <v>0.06</v>
      </c>
      <c r="AG1309" s="34">
        <v>0.51</v>
      </c>
      <c r="AO1309" s="34">
        <f t="shared" ref="AO1309:AO1341" si="100">SUM(W1309:AN1309)</f>
        <v>116.40999999999998</v>
      </c>
      <c r="BD1309" s="34">
        <v>47</v>
      </c>
      <c r="BE1309" s="34">
        <v>88</v>
      </c>
      <c r="BF1309" s="34">
        <v>18</v>
      </c>
      <c r="BO1309" s="34">
        <v>2</v>
      </c>
      <c r="BR1309" s="34">
        <v>4</v>
      </c>
      <c r="BU1309" s="34">
        <v>42</v>
      </c>
      <c r="BX1309" s="34">
        <v>147</v>
      </c>
      <c r="BY1309" s="34">
        <v>0.4</v>
      </c>
      <c r="CA1309" s="34">
        <v>0.2</v>
      </c>
      <c r="CC1309" s="34">
        <v>0.2</v>
      </c>
      <c r="CF1309" s="34">
        <v>18</v>
      </c>
      <c r="CG1309" s="34">
        <v>37</v>
      </c>
      <c r="CI1309" s="34">
        <v>2.2999999999999998</v>
      </c>
      <c r="CM1309" s="34">
        <v>1.4</v>
      </c>
      <c r="CN1309" s="34">
        <v>0.4</v>
      </c>
      <c r="CP1309" s="34">
        <v>0.4</v>
      </c>
      <c r="CU1309" s="34">
        <v>1.5</v>
      </c>
      <c r="CW1309" s="34">
        <f t="shared" ref="CW1309:CW1340" si="101">SUM(CI1309:CV1309)</f>
        <v>6</v>
      </c>
    </row>
    <row r="1310" spans="1:101" x14ac:dyDescent="0.35">
      <c r="A1310" s="22" t="s">
        <v>3860</v>
      </c>
      <c r="B1310" s="22" t="s">
        <v>1505</v>
      </c>
      <c r="C1310" s="22" t="s">
        <v>2890</v>
      </c>
      <c r="D1310" s="22" t="s">
        <v>1268</v>
      </c>
      <c r="G1310" s="22" t="s">
        <v>1268</v>
      </c>
      <c r="K1310" s="22" t="s">
        <v>1308</v>
      </c>
      <c r="L1310" s="22" t="s">
        <v>878</v>
      </c>
      <c r="M1310" s="22" t="s">
        <v>1339</v>
      </c>
      <c r="W1310" s="34">
        <v>53.57</v>
      </c>
      <c r="X1310" s="34">
        <v>0.94</v>
      </c>
      <c r="Y1310" s="34">
        <v>11.38</v>
      </c>
      <c r="Z1310" s="34">
        <v>2.4900000000000002</v>
      </c>
      <c r="AA1310" s="34">
        <v>0.13</v>
      </c>
      <c r="AB1310" s="34">
        <v>12.2</v>
      </c>
      <c r="AC1310" s="34">
        <v>7.69</v>
      </c>
      <c r="AD1310" s="34">
        <v>2.4300000000000002</v>
      </c>
      <c r="AE1310" s="34">
        <v>3.1</v>
      </c>
      <c r="AF1310" s="34">
        <v>0.84</v>
      </c>
      <c r="AG1310" s="34">
        <v>2.54</v>
      </c>
      <c r="AO1310" s="34">
        <f t="shared" si="100"/>
        <v>97.31</v>
      </c>
      <c r="AY1310" s="34">
        <v>1618</v>
      </c>
      <c r="BD1310" s="34">
        <v>50</v>
      </c>
      <c r="BE1310" s="34">
        <v>583</v>
      </c>
      <c r="BF1310" s="34">
        <v>1</v>
      </c>
      <c r="BJ1310" s="34">
        <v>5</v>
      </c>
      <c r="BO1310" s="34">
        <v>6</v>
      </c>
      <c r="BR1310" s="34">
        <v>107</v>
      </c>
      <c r="BU1310" s="34">
        <v>21</v>
      </c>
      <c r="BX1310" s="34">
        <v>536</v>
      </c>
      <c r="BY1310" s="34">
        <v>0.3</v>
      </c>
      <c r="CA1310" s="34">
        <v>13</v>
      </c>
      <c r="CC1310" s="34">
        <v>3</v>
      </c>
      <c r="CF1310" s="34">
        <v>25</v>
      </c>
      <c r="CG1310" s="34">
        <v>218</v>
      </c>
      <c r="CI1310" s="34">
        <v>77.599999999999994</v>
      </c>
      <c r="CJ1310" s="34">
        <v>175.6</v>
      </c>
      <c r="CM1310" s="34">
        <v>13</v>
      </c>
      <c r="CN1310" s="34">
        <v>3.2</v>
      </c>
      <c r="CP1310" s="34">
        <v>1.4</v>
      </c>
      <c r="CV1310" s="34">
        <v>0.4</v>
      </c>
      <c r="CW1310" s="34">
        <f t="shared" si="101"/>
        <v>271.19999999999993</v>
      </c>
    </row>
    <row r="1311" spans="1:101" x14ac:dyDescent="0.35">
      <c r="A1311" s="22" t="s">
        <v>3861</v>
      </c>
      <c r="B1311" s="22" t="s">
        <v>1505</v>
      </c>
      <c r="C1311" s="22" t="s">
        <v>2890</v>
      </c>
      <c r="D1311" s="22" t="s">
        <v>1268</v>
      </c>
      <c r="G1311" s="22" t="s">
        <v>1268</v>
      </c>
      <c r="K1311" s="22" t="s">
        <v>1308</v>
      </c>
      <c r="L1311" s="22" t="s">
        <v>878</v>
      </c>
      <c r="M1311" s="22" t="s">
        <v>1339</v>
      </c>
      <c r="W1311" s="34">
        <v>46.75</v>
      </c>
      <c r="X1311" s="34">
        <v>0.52</v>
      </c>
      <c r="Y1311" s="34">
        <v>24.81</v>
      </c>
      <c r="Z1311" s="34">
        <v>1.92</v>
      </c>
      <c r="AA1311" s="34">
        <v>0.14000000000000001</v>
      </c>
      <c r="AB1311" s="34">
        <v>4.4000000000000004</v>
      </c>
      <c r="AC1311" s="34">
        <v>13.63</v>
      </c>
      <c r="AD1311" s="34">
        <v>2.54</v>
      </c>
      <c r="AE1311" s="34">
        <v>0.45</v>
      </c>
      <c r="AF1311" s="34">
        <v>0.06</v>
      </c>
      <c r="AG1311" s="34">
        <v>1.0900000000000001</v>
      </c>
      <c r="AO1311" s="34">
        <f t="shared" si="100"/>
        <v>96.310000000000016</v>
      </c>
      <c r="AY1311" s="34">
        <v>126</v>
      </c>
      <c r="BD1311" s="34">
        <v>45</v>
      </c>
      <c r="BE1311" s="34">
        <v>225</v>
      </c>
      <c r="BF1311" s="34">
        <v>24</v>
      </c>
      <c r="BO1311" s="34">
        <v>3</v>
      </c>
      <c r="BR1311" s="34">
        <v>10</v>
      </c>
      <c r="BU1311" s="34">
        <v>36</v>
      </c>
      <c r="BX1311" s="34">
        <v>249</v>
      </c>
      <c r="CA1311" s="34">
        <v>0.6</v>
      </c>
      <c r="CC1311" s="34">
        <v>1.5</v>
      </c>
      <c r="CF1311" s="34">
        <v>18</v>
      </c>
      <c r="CG1311" s="34">
        <v>50</v>
      </c>
      <c r="CI1311" s="34">
        <v>4.0999999999999996</v>
      </c>
      <c r="CN1311" s="34">
        <v>0.4</v>
      </c>
      <c r="CP1311" s="34">
        <v>0.6</v>
      </c>
      <c r="CU1311" s="34">
        <v>1.9</v>
      </c>
      <c r="CW1311" s="34">
        <f t="shared" si="101"/>
        <v>7</v>
      </c>
    </row>
    <row r="1312" spans="1:101" x14ac:dyDescent="0.35">
      <c r="A1312" s="22" t="s">
        <v>3862</v>
      </c>
      <c r="B1312" s="22" t="s">
        <v>1505</v>
      </c>
      <c r="C1312" s="22" t="s">
        <v>2890</v>
      </c>
      <c r="D1312" s="22" t="s">
        <v>1268</v>
      </c>
      <c r="G1312" s="22" t="s">
        <v>1268</v>
      </c>
      <c r="K1312" s="22" t="s">
        <v>1308</v>
      </c>
      <c r="L1312" s="22" t="s">
        <v>878</v>
      </c>
      <c r="M1312" s="22" t="s">
        <v>1339</v>
      </c>
      <c r="W1312" s="34">
        <v>46.99</v>
      </c>
      <c r="X1312" s="34">
        <v>1.41</v>
      </c>
      <c r="Y1312" s="34">
        <v>17.309999999999999</v>
      </c>
      <c r="Z1312" s="34">
        <v>2.93</v>
      </c>
      <c r="AA1312" s="34">
        <v>0.26</v>
      </c>
      <c r="AB1312" s="34">
        <v>6.95</v>
      </c>
      <c r="AC1312" s="34">
        <v>11.02</v>
      </c>
      <c r="AD1312" s="34">
        <v>2.88</v>
      </c>
      <c r="AE1312" s="34">
        <v>0.22</v>
      </c>
      <c r="AF1312" s="34">
        <v>0.15</v>
      </c>
      <c r="AG1312" s="34">
        <v>0.4</v>
      </c>
      <c r="AO1312" s="34">
        <f t="shared" si="100"/>
        <v>90.52000000000001</v>
      </c>
      <c r="BD1312" s="34">
        <v>71</v>
      </c>
      <c r="BE1312" s="34">
        <v>25</v>
      </c>
      <c r="BF1312" s="34">
        <v>0.7</v>
      </c>
      <c r="BJ1312" s="34">
        <v>3</v>
      </c>
      <c r="BO1312" s="34">
        <v>5</v>
      </c>
      <c r="BR1312" s="34">
        <v>2</v>
      </c>
      <c r="BU1312" s="34">
        <v>57</v>
      </c>
      <c r="BX1312" s="34">
        <v>109</v>
      </c>
      <c r="BY1312" s="34">
        <v>0.5</v>
      </c>
      <c r="CA1312" s="34">
        <v>1</v>
      </c>
      <c r="CC1312" s="34">
        <v>0.5</v>
      </c>
      <c r="CF1312" s="34">
        <v>46</v>
      </c>
      <c r="CG1312" s="34">
        <v>104</v>
      </c>
      <c r="CJ1312" s="34">
        <v>11.8</v>
      </c>
      <c r="CM1312" s="34">
        <v>3.9</v>
      </c>
      <c r="CN1312" s="34">
        <v>0.7</v>
      </c>
      <c r="CP1312" s="34">
        <v>1.2</v>
      </c>
      <c r="CU1312" s="34">
        <v>4.8</v>
      </c>
      <c r="CW1312" s="34">
        <f t="shared" si="101"/>
        <v>22.400000000000002</v>
      </c>
    </row>
    <row r="1313" spans="1:101" x14ac:dyDescent="0.35">
      <c r="A1313" s="22">
        <v>113</v>
      </c>
      <c r="B1313" s="22" t="s">
        <v>1505</v>
      </c>
      <c r="C1313" s="22" t="s">
        <v>2890</v>
      </c>
      <c r="D1313" s="22" t="s">
        <v>1268</v>
      </c>
      <c r="G1313" s="22" t="s">
        <v>1268</v>
      </c>
      <c r="K1313" s="22" t="s">
        <v>1308</v>
      </c>
      <c r="L1313" s="22" t="s">
        <v>878</v>
      </c>
      <c r="M1313" s="22" t="s">
        <v>1339</v>
      </c>
      <c r="W1313" s="34">
        <v>52.03</v>
      </c>
      <c r="X1313" s="34">
        <v>1.25</v>
      </c>
      <c r="Y1313" s="34">
        <v>13.53</v>
      </c>
      <c r="Z1313" s="34">
        <v>2.77</v>
      </c>
      <c r="AA1313" s="34">
        <v>0.21</v>
      </c>
      <c r="AB1313" s="34">
        <v>6.36</v>
      </c>
      <c r="AC1313" s="34">
        <v>10.87</v>
      </c>
      <c r="AD1313" s="34">
        <v>2.06</v>
      </c>
      <c r="AE1313" s="34">
        <v>0.24</v>
      </c>
      <c r="AF1313" s="34">
        <v>0.14000000000000001</v>
      </c>
      <c r="AG1313" s="34">
        <v>0.6</v>
      </c>
      <c r="AO1313" s="34">
        <f t="shared" si="100"/>
        <v>90.059999999999988</v>
      </c>
      <c r="BD1313" s="34">
        <v>50</v>
      </c>
      <c r="BE1313" s="34">
        <v>43</v>
      </c>
      <c r="BF1313" s="34">
        <v>2</v>
      </c>
      <c r="BJ1313" s="34">
        <v>3</v>
      </c>
      <c r="BO1313" s="34">
        <v>2</v>
      </c>
      <c r="BR1313" s="34">
        <v>4</v>
      </c>
      <c r="BU1313" s="34">
        <v>34</v>
      </c>
      <c r="BX1313" s="34">
        <v>160</v>
      </c>
      <c r="BY1313" s="34">
        <v>0.3</v>
      </c>
      <c r="CA1313" s="34">
        <v>0.3</v>
      </c>
      <c r="CC1313" s="34">
        <v>0.4</v>
      </c>
      <c r="CF1313" s="34">
        <v>26</v>
      </c>
      <c r="CG1313" s="34">
        <v>62</v>
      </c>
      <c r="CI1313" s="34">
        <v>2.4</v>
      </c>
      <c r="CM1313" s="34">
        <v>2.4</v>
      </c>
      <c r="CN1313" s="34">
        <v>0.4</v>
      </c>
      <c r="CP1313" s="34">
        <v>0.6</v>
      </c>
      <c r="CU1313" s="34">
        <v>3.1</v>
      </c>
      <c r="CW1313" s="34">
        <f t="shared" si="101"/>
        <v>8.9</v>
      </c>
    </row>
    <row r="1314" spans="1:101" x14ac:dyDescent="0.35">
      <c r="A1314" s="22">
        <v>151</v>
      </c>
      <c r="B1314" s="22" t="s">
        <v>1505</v>
      </c>
      <c r="C1314" s="22" t="s">
        <v>2890</v>
      </c>
      <c r="D1314" s="22" t="s">
        <v>1268</v>
      </c>
      <c r="G1314" s="22" t="s">
        <v>1268</v>
      </c>
      <c r="K1314" s="22" t="s">
        <v>1308</v>
      </c>
      <c r="L1314" s="22" t="s">
        <v>878</v>
      </c>
      <c r="M1314" s="22" t="s">
        <v>1339</v>
      </c>
      <c r="W1314" s="34">
        <v>53.85</v>
      </c>
      <c r="X1314" s="34">
        <v>1.06</v>
      </c>
      <c r="Y1314" s="34">
        <v>13.9</v>
      </c>
      <c r="Z1314" s="34">
        <v>2.56</v>
      </c>
      <c r="AA1314" s="34">
        <v>0.22</v>
      </c>
      <c r="AB1314" s="34">
        <v>5.97</v>
      </c>
      <c r="AC1314" s="34">
        <v>9.99</v>
      </c>
      <c r="AD1314" s="34">
        <v>2.25</v>
      </c>
      <c r="AE1314" s="34">
        <v>0.31</v>
      </c>
      <c r="AF1314" s="34">
        <v>0.12</v>
      </c>
      <c r="AG1314" s="34">
        <v>0.51</v>
      </c>
      <c r="AO1314" s="34">
        <f t="shared" si="100"/>
        <v>90.740000000000009</v>
      </c>
      <c r="BD1314" s="34">
        <v>55</v>
      </c>
      <c r="BE1314" s="34">
        <v>55</v>
      </c>
      <c r="BF1314" s="34">
        <v>2</v>
      </c>
      <c r="BJ1314" s="34">
        <v>3</v>
      </c>
      <c r="BO1314" s="34">
        <v>2</v>
      </c>
      <c r="BR1314" s="34">
        <v>3</v>
      </c>
      <c r="BU1314" s="34">
        <v>40</v>
      </c>
      <c r="BX1314" s="34">
        <v>162</v>
      </c>
      <c r="CA1314" s="34">
        <v>0.7</v>
      </c>
      <c r="CC1314" s="34">
        <v>0.4</v>
      </c>
      <c r="CF1314" s="34">
        <v>32</v>
      </c>
      <c r="CG1314" s="34">
        <v>65</v>
      </c>
      <c r="CI1314" s="34">
        <v>4.5</v>
      </c>
      <c r="CM1314" s="34">
        <v>2.6</v>
      </c>
      <c r="CN1314" s="34">
        <v>0.6</v>
      </c>
      <c r="CP1314" s="34">
        <v>0.8</v>
      </c>
      <c r="CU1314" s="34">
        <v>3.3</v>
      </c>
      <c r="CW1314" s="34">
        <f t="shared" si="101"/>
        <v>11.8</v>
      </c>
    </row>
    <row r="1315" spans="1:101" x14ac:dyDescent="0.35">
      <c r="A1315" s="22">
        <v>228</v>
      </c>
      <c r="B1315" s="22" t="s">
        <v>1505</v>
      </c>
      <c r="C1315" s="22" t="s">
        <v>2890</v>
      </c>
      <c r="D1315" s="22" t="s">
        <v>1268</v>
      </c>
      <c r="G1315" s="22" t="s">
        <v>1268</v>
      </c>
      <c r="K1315" s="22" t="s">
        <v>1308</v>
      </c>
      <c r="L1315" s="22" t="s">
        <v>878</v>
      </c>
      <c r="M1315" s="22" t="s">
        <v>1339</v>
      </c>
      <c r="W1315" s="34">
        <v>48.22</v>
      </c>
      <c r="X1315" s="34">
        <v>1.1000000000000001</v>
      </c>
      <c r="Y1315" s="34">
        <v>15.5</v>
      </c>
      <c r="Z1315" s="34">
        <v>2.61</v>
      </c>
      <c r="AA1315" s="34">
        <v>0.2</v>
      </c>
      <c r="AB1315" s="34">
        <v>7.64</v>
      </c>
      <c r="AC1315" s="34">
        <v>12.51</v>
      </c>
      <c r="AD1315" s="34">
        <v>1.97</v>
      </c>
      <c r="AE1315" s="34">
        <v>0.25</v>
      </c>
      <c r="AF1315" s="34">
        <v>0.09</v>
      </c>
      <c r="AG1315" s="34">
        <v>0.52</v>
      </c>
      <c r="AO1315" s="34">
        <f t="shared" si="100"/>
        <v>90.61</v>
      </c>
      <c r="BD1315" s="34">
        <v>76</v>
      </c>
      <c r="BE1315" s="34">
        <v>168</v>
      </c>
      <c r="BF1315" s="34">
        <v>6</v>
      </c>
      <c r="BJ1315" s="34">
        <v>2</v>
      </c>
      <c r="BO1315" s="34">
        <v>2</v>
      </c>
      <c r="BR1315" s="34">
        <v>11</v>
      </c>
      <c r="BU1315" s="34">
        <v>50</v>
      </c>
      <c r="BX1315" s="34">
        <v>168</v>
      </c>
      <c r="BY1315" s="34">
        <v>0.1</v>
      </c>
      <c r="CA1315" s="34">
        <v>0.1</v>
      </c>
      <c r="CF1315" s="34">
        <v>27</v>
      </c>
      <c r="CG1315" s="34">
        <v>70</v>
      </c>
      <c r="CI1315" s="34">
        <v>3.5</v>
      </c>
      <c r="CM1315" s="34">
        <v>2.8</v>
      </c>
      <c r="CN1315" s="34">
        <v>0.6</v>
      </c>
      <c r="CP1315" s="34">
        <v>1</v>
      </c>
      <c r="CW1315" s="34">
        <f t="shared" si="101"/>
        <v>7.8999999999999995</v>
      </c>
    </row>
    <row r="1316" spans="1:101" x14ac:dyDescent="0.35">
      <c r="A1316" s="22">
        <v>238</v>
      </c>
      <c r="B1316" s="22" t="s">
        <v>1505</v>
      </c>
      <c r="C1316" s="22" t="s">
        <v>2890</v>
      </c>
      <c r="D1316" s="22" t="s">
        <v>1268</v>
      </c>
      <c r="G1316" s="22" t="s">
        <v>1268</v>
      </c>
      <c r="K1316" s="22" t="s">
        <v>1308</v>
      </c>
      <c r="L1316" s="22" t="s">
        <v>878</v>
      </c>
      <c r="M1316" s="22" t="s">
        <v>1339</v>
      </c>
      <c r="W1316" s="34">
        <v>49.82</v>
      </c>
      <c r="X1316" s="34">
        <v>0.89</v>
      </c>
      <c r="Y1316" s="34">
        <v>15.8</v>
      </c>
      <c r="Z1316" s="34">
        <v>2.4</v>
      </c>
      <c r="AA1316" s="34">
        <v>0.21</v>
      </c>
      <c r="AB1316" s="34">
        <v>7.77</v>
      </c>
      <c r="AC1316" s="34">
        <v>11.14</v>
      </c>
      <c r="AD1316" s="34">
        <v>3.09</v>
      </c>
      <c r="AE1316" s="34">
        <v>0.34</v>
      </c>
      <c r="AF1316" s="34">
        <v>0.09</v>
      </c>
      <c r="AG1316" s="34">
        <v>0.72</v>
      </c>
      <c r="AO1316" s="34">
        <f t="shared" si="100"/>
        <v>92.27000000000001</v>
      </c>
      <c r="BD1316" s="34">
        <v>49</v>
      </c>
      <c r="BE1316" s="34">
        <v>195</v>
      </c>
      <c r="BF1316" s="34">
        <v>10</v>
      </c>
      <c r="BJ1316" s="34">
        <v>2</v>
      </c>
      <c r="BO1316" s="34">
        <v>4</v>
      </c>
      <c r="BR1316" s="34">
        <v>7</v>
      </c>
      <c r="BU1316" s="34">
        <v>39</v>
      </c>
      <c r="BX1316" s="34">
        <v>175</v>
      </c>
      <c r="BY1316" s="34">
        <v>0.2</v>
      </c>
      <c r="CA1316" s="34">
        <v>0.6</v>
      </c>
      <c r="CC1316" s="34">
        <v>0.6</v>
      </c>
      <c r="CF1316" s="34">
        <v>29</v>
      </c>
      <c r="CG1316" s="34">
        <v>65</v>
      </c>
      <c r="CI1316" s="34">
        <v>3.4</v>
      </c>
      <c r="CM1316" s="34">
        <v>2.6</v>
      </c>
      <c r="CN1316" s="34">
        <v>0.4</v>
      </c>
      <c r="CP1316" s="34">
        <v>0.8</v>
      </c>
      <c r="CU1316" s="34">
        <v>2.9</v>
      </c>
      <c r="CW1316" s="34">
        <f t="shared" si="101"/>
        <v>10.1</v>
      </c>
    </row>
    <row r="1317" spans="1:101" x14ac:dyDescent="0.35">
      <c r="A1317" s="22">
        <v>385</v>
      </c>
      <c r="B1317" s="22" t="s">
        <v>1505</v>
      </c>
      <c r="C1317" s="22" t="s">
        <v>2890</v>
      </c>
      <c r="D1317" s="22" t="s">
        <v>1268</v>
      </c>
      <c r="G1317" s="22" t="s">
        <v>1268</v>
      </c>
      <c r="K1317" s="22" t="s">
        <v>1308</v>
      </c>
      <c r="L1317" s="22" t="s">
        <v>878</v>
      </c>
      <c r="M1317" s="22" t="s">
        <v>1339</v>
      </c>
      <c r="W1317" s="34">
        <v>50.14</v>
      </c>
      <c r="X1317" s="34">
        <v>0.94</v>
      </c>
      <c r="Y1317" s="34">
        <v>15.25</v>
      </c>
      <c r="Z1317" s="34">
        <v>2.46</v>
      </c>
      <c r="AA1317" s="34">
        <v>0.25</v>
      </c>
      <c r="AB1317" s="34">
        <v>7.3</v>
      </c>
      <c r="AC1317" s="34">
        <v>11.76</v>
      </c>
      <c r="AD1317" s="34">
        <v>2.59</v>
      </c>
      <c r="AE1317" s="34">
        <v>0.62</v>
      </c>
      <c r="AF1317" s="34">
        <v>0.11</v>
      </c>
      <c r="AG1317" s="34">
        <v>0.75</v>
      </c>
      <c r="AO1317" s="34">
        <f t="shared" si="100"/>
        <v>92.17</v>
      </c>
      <c r="AY1317" s="34">
        <v>212</v>
      </c>
      <c r="BD1317" s="34">
        <v>39</v>
      </c>
      <c r="BE1317" s="34">
        <v>106</v>
      </c>
      <c r="BF1317" s="34">
        <v>6</v>
      </c>
      <c r="BO1317" s="34">
        <v>3</v>
      </c>
      <c r="BR1317" s="34">
        <v>21</v>
      </c>
      <c r="BU1317" s="34">
        <v>38</v>
      </c>
      <c r="BX1317" s="34">
        <v>158</v>
      </c>
      <c r="BY1317" s="34">
        <v>0.3</v>
      </c>
      <c r="CA1317" s="34">
        <v>0.7</v>
      </c>
      <c r="CC1317" s="34">
        <v>0.2</v>
      </c>
      <c r="CF1317" s="34">
        <v>32</v>
      </c>
      <c r="CG1317" s="34">
        <v>71</v>
      </c>
      <c r="CI1317" s="34">
        <v>4.7</v>
      </c>
      <c r="CM1317" s="34">
        <v>2.7</v>
      </c>
      <c r="CN1317" s="34">
        <v>0.5</v>
      </c>
      <c r="CP1317" s="34">
        <v>0.9</v>
      </c>
      <c r="CU1317" s="34">
        <v>2.9</v>
      </c>
      <c r="CW1317" s="34">
        <f t="shared" si="101"/>
        <v>11.700000000000001</v>
      </c>
    </row>
    <row r="1318" spans="1:101" x14ac:dyDescent="0.35">
      <c r="A1318" s="22">
        <v>532</v>
      </c>
      <c r="B1318" s="22" t="s">
        <v>1505</v>
      </c>
      <c r="C1318" s="22" t="s">
        <v>2890</v>
      </c>
      <c r="D1318" s="22" t="s">
        <v>1268</v>
      </c>
      <c r="G1318" s="22" t="s">
        <v>1268</v>
      </c>
      <c r="K1318" s="22" t="s">
        <v>1308</v>
      </c>
      <c r="L1318" s="22" t="s">
        <v>878</v>
      </c>
      <c r="M1318" s="22" t="s">
        <v>1339</v>
      </c>
      <c r="W1318" s="34">
        <v>51.91</v>
      </c>
      <c r="X1318" s="34">
        <v>0.99</v>
      </c>
      <c r="Y1318" s="34">
        <v>15.01</v>
      </c>
      <c r="Z1318" s="34">
        <v>2.52</v>
      </c>
      <c r="AA1318" s="34">
        <v>0.19</v>
      </c>
      <c r="AB1318" s="34">
        <v>6.45</v>
      </c>
      <c r="AC1318" s="34">
        <v>10.78</v>
      </c>
      <c r="AD1318" s="34">
        <v>2.5</v>
      </c>
      <c r="AE1318" s="34">
        <v>0.69</v>
      </c>
      <c r="AF1318" s="34">
        <v>0.19</v>
      </c>
      <c r="AG1318" s="34">
        <v>0.61</v>
      </c>
      <c r="AO1318" s="34">
        <f t="shared" si="100"/>
        <v>91.839999999999989</v>
      </c>
      <c r="AY1318" s="34">
        <v>306</v>
      </c>
      <c r="BD1318" s="34">
        <v>43</v>
      </c>
      <c r="BE1318" s="34">
        <v>226</v>
      </c>
      <c r="BF1318" s="34">
        <v>0.8</v>
      </c>
      <c r="BJ1318" s="34">
        <v>2</v>
      </c>
      <c r="BO1318" s="34">
        <v>7</v>
      </c>
      <c r="BR1318" s="34">
        <v>12</v>
      </c>
      <c r="BU1318" s="34">
        <v>28</v>
      </c>
      <c r="BX1318" s="34">
        <v>188</v>
      </c>
      <c r="BY1318" s="34">
        <v>0.4</v>
      </c>
      <c r="CA1318" s="34">
        <v>0.9</v>
      </c>
      <c r="CC1318" s="34">
        <v>0.4</v>
      </c>
      <c r="CF1318" s="34">
        <v>28</v>
      </c>
      <c r="CG1318" s="34">
        <v>107</v>
      </c>
      <c r="CI1318" s="34">
        <v>15.5</v>
      </c>
      <c r="CJ1318" s="34">
        <v>28.2</v>
      </c>
      <c r="CM1318" s="34">
        <v>3.5</v>
      </c>
      <c r="CN1318" s="34">
        <v>0.9</v>
      </c>
      <c r="CP1318" s="34">
        <v>0.9</v>
      </c>
      <c r="CU1318" s="34">
        <v>2.2000000000000002</v>
      </c>
      <c r="CV1318" s="34">
        <v>0.4</v>
      </c>
      <c r="CW1318" s="34">
        <f t="shared" si="101"/>
        <v>51.6</v>
      </c>
    </row>
    <row r="1319" spans="1:101" x14ac:dyDescent="0.35">
      <c r="A1319" s="22" t="s">
        <v>1315</v>
      </c>
      <c r="B1319" s="22" t="s">
        <v>1505</v>
      </c>
      <c r="C1319" s="22" t="s">
        <v>2890</v>
      </c>
      <c r="D1319" s="22" t="s">
        <v>1268</v>
      </c>
      <c r="G1319" s="22" t="s">
        <v>1268</v>
      </c>
      <c r="K1319" s="22" t="s">
        <v>1308</v>
      </c>
      <c r="L1319" s="22" t="s">
        <v>878</v>
      </c>
      <c r="M1319" s="22" t="s">
        <v>1339</v>
      </c>
      <c r="W1319" s="34">
        <v>49.2</v>
      </c>
      <c r="X1319" s="34">
        <v>1.84</v>
      </c>
      <c r="Y1319" s="34">
        <v>15.74</v>
      </c>
      <c r="Z1319" s="34">
        <v>3.79</v>
      </c>
      <c r="AA1319" s="34">
        <v>0.2</v>
      </c>
      <c r="AB1319" s="34">
        <v>6.73</v>
      </c>
      <c r="AC1319" s="34">
        <v>9.4700000000000006</v>
      </c>
      <c r="AD1319" s="34">
        <v>2.91</v>
      </c>
      <c r="AE1319" s="34">
        <v>1.1000000000000001</v>
      </c>
      <c r="AF1319" s="34">
        <v>0.35</v>
      </c>
      <c r="AG1319" s="34">
        <v>1.49</v>
      </c>
      <c r="AO1319" s="34">
        <f t="shared" si="100"/>
        <v>92.82</v>
      </c>
    </row>
    <row r="1320" spans="1:101" x14ac:dyDescent="0.35">
      <c r="A1320" s="22" t="s">
        <v>885</v>
      </c>
      <c r="B1320" s="22" t="s">
        <v>1505</v>
      </c>
      <c r="C1320" s="22" t="s">
        <v>2890</v>
      </c>
      <c r="D1320" s="22" t="s">
        <v>1268</v>
      </c>
      <c r="G1320" s="22" t="s">
        <v>1268</v>
      </c>
      <c r="K1320" s="22" t="s">
        <v>1308</v>
      </c>
      <c r="L1320" s="22" t="s">
        <v>878</v>
      </c>
      <c r="M1320" s="22" t="s">
        <v>1339</v>
      </c>
      <c r="W1320" s="34">
        <v>50.14</v>
      </c>
      <c r="X1320" s="34">
        <v>1.1200000000000001</v>
      </c>
      <c r="Y1320" s="34">
        <v>15.48</v>
      </c>
      <c r="Z1320" s="34">
        <v>3.01</v>
      </c>
      <c r="AA1320" s="34">
        <v>0.12</v>
      </c>
      <c r="AB1320" s="34">
        <v>7.59</v>
      </c>
      <c r="AC1320" s="34">
        <v>9.58</v>
      </c>
      <c r="AD1320" s="34">
        <v>2.39</v>
      </c>
      <c r="AE1320" s="34">
        <v>0.93</v>
      </c>
      <c r="AF1320" s="34">
        <v>0.24</v>
      </c>
      <c r="AG1320" s="34">
        <v>0.93</v>
      </c>
      <c r="AO1320" s="34">
        <f t="shared" si="100"/>
        <v>91.530000000000015</v>
      </c>
    </row>
    <row r="1321" spans="1:101" x14ac:dyDescent="0.35">
      <c r="A1321" s="22" t="s">
        <v>23</v>
      </c>
      <c r="B1321" s="22" t="s">
        <v>1505</v>
      </c>
      <c r="C1321" s="22" t="s">
        <v>2890</v>
      </c>
      <c r="D1321" s="22" t="s">
        <v>1268</v>
      </c>
      <c r="G1321" s="22" t="s">
        <v>1268</v>
      </c>
      <c r="K1321" s="22" t="s">
        <v>1308</v>
      </c>
      <c r="L1321" s="22" t="s">
        <v>878</v>
      </c>
      <c r="M1321" s="22" t="s">
        <v>1339</v>
      </c>
      <c r="W1321" s="34">
        <v>50.28</v>
      </c>
      <c r="X1321" s="34">
        <v>0.64</v>
      </c>
      <c r="Y1321" s="34">
        <v>25.06</v>
      </c>
      <c r="Z1321" s="34">
        <v>0.96</v>
      </c>
      <c r="AA1321" s="34">
        <v>0.05</v>
      </c>
      <c r="AB1321" s="34">
        <v>2.12</v>
      </c>
      <c r="AC1321" s="34">
        <v>12.48</v>
      </c>
      <c r="AD1321" s="34">
        <v>3.15</v>
      </c>
      <c r="AE1321" s="34">
        <v>0.65</v>
      </c>
      <c r="AF1321" s="34">
        <v>0.09</v>
      </c>
      <c r="AG1321" s="34">
        <v>1.45</v>
      </c>
      <c r="AO1321" s="34">
        <f t="shared" si="100"/>
        <v>96.930000000000021</v>
      </c>
    </row>
    <row r="1322" spans="1:101" x14ac:dyDescent="0.35">
      <c r="A1322" s="22">
        <v>108</v>
      </c>
      <c r="B1322" s="22" t="s">
        <v>1505</v>
      </c>
      <c r="C1322" s="22" t="s">
        <v>2890</v>
      </c>
      <c r="D1322" s="22" t="s">
        <v>1268</v>
      </c>
      <c r="G1322" s="22" t="s">
        <v>1268</v>
      </c>
      <c r="K1322" s="22" t="s">
        <v>1308</v>
      </c>
      <c r="L1322" s="22" t="s">
        <v>878</v>
      </c>
      <c r="M1322" s="22" t="s">
        <v>1340</v>
      </c>
      <c r="W1322" s="34">
        <v>72.61</v>
      </c>
      <c r="X1322" s="34">
        <v>0.33</v>
      </c>
      <c r="Y1322" s="34">
        <v>13.84</v>
      </c>
      <c r="Z1322" s="34">
        <v>1.86</v>
      </c>
      <c r="AA1322" s="34">
        <v>0.06</v>
      </c>
      <c r="AB1322" s="34">
        <v>0.64</v>
      </c>
      <c r="AC1322" s="34">
        <v>1.97</v>
      </c>
      <c r="AD1322" s="34">
        <v>5.04</v>
      </c>
      <c r="AE1322" s="34">
        <v>1.56</v>
      </c>
      <c r="AF1322" s="34">
        <v>0.08</v>
      </c>
      <c r="AG1322" s="34">
        <v>1.1499999999999999</v>
      </c>
      <c r="AO1322" s="34">
        <f t="shared" si="100"/>
        <v>99.140000000000015</v>
      </c>
      <c r="AY1322" s="34">
        <v>915</v>
      </c>
      <c r="BD1322" s="34">
        <v>9</v>
      </c>
      <c r="BF1322" s="34">
        <v>2</v>
      </c>
      <c r="BJ1322" s="34">
        <v>6</v>
      </c>
      <c r="BO1322" s="34">
        <v>12</v>
      </c>
      <c r="BR1322" s="34">
        <v>22</v>
      </c>
      <c r="BU1322" s="34">
        <v>7</v>
      </c>
      <c r="BX1322" s="34">
        <v>237</v>
      </c>
      <c r="BY1322" s="34">
        <v>0.8</v>
      </c>
      <c r="CA1322" s="34">
        <v>6</v>
      </c>
      <c r="CC1322" s="34">
        <v>3</v>
      </c>
      <c r="CF1322" s="34">
        <v>47</v>
      </c>
      <c r="CG1322" s="34">
        <v>216</v>
      </c>
      <c r="CI1322" s="34">
        <v>34.6</v>
      </c>
      <c r="CJ1322" s="34">
        <v>63.4</v>
      </c>
      <c r="CM1322" s="34">
        <v>6</v>
      </c>
      <c r="CN1322" s="34">
        <v>1.5</v>
      </c>
      <c r="CP1322" s="34">
        <v>1.1000000000000001</v>
      </c>
      <c r="CU1322" s="34">
        <v>2.7</v>
      </c>
      <c r="CW1322" s="34">
        <f t="shared" si="101"/>
        <v>109.3</v>
      </c>
    </row>
    <row r="1323" spans="1:101" x14ac:dyDescent="0.35">
      <c r="A1323" s="22">
        <v>409</v>
      </c>
      <c r="B1323" s="22" t="s">
        <v>1505</v>
      </c>
      <c r="C1323" s="22" t="s">
        <v>2890</v>
      </c>
      <c r="D1323" s="22" t="s">
        <v>1268</v>
      </c>
      <c r="G1323" s="22" t="s">
        <v>1268</v>
      </c>
      <c r="K1323" s="22" t="s">
        <v>1308</v>
      </c>
      <c r="L1323" s="22" t="s">
        <v>878</v>
      </c>
      <c r="M1323" s="22" t="s">
        <v>1340</v>
      </c>
      <c r="W1323" s="34">
        <v>65.459999999999994</v>
      </c>
      <c r="X1323" s="34">
        <v>0.73</v>
      </c>
      <c r="Y1323" s="34">
        <v>14.63</v>
      </c>
      <c r="Z1323" s="34">
        <v>2.25</v>
      </c>
      <c r="AA1323" s="34">
        <v>0.12</v>
      </c>
      <c r="AB1323" s="34">
        <v>1.78</v>
      </c>
      <c r="AC1323" s="34">
        <v>4.26</v>
      </c>
      <c r="AD1323" s="34">
        <v>3.51</v>
      </c>
      <c r="AE1323" s="34">
        <v>1.68</v>
      </c>
      <c r="AF1323" s="34">
        <v>0.22</v>
      </c>
      <c r="AG1323" s="34">
        <v>0.66</v>
      </c>
      <c r="AO1323" s="34">
        <f t="shared" si="100"/>
        <v>95.300000000000011</v>
      </c>
      <c r="AY1323" s="34">
        <v>406</v>
      </c>
      <c r="BD1323" s="34">
        <v>16</v>
      </c>
      <c r="BE1323" s="34">
        <v>8</v>
      </c>
      <c r="BF1323" s="34">
        <v>2</v>
      </c>
      <c r="BJ1323" s="34">
        <v>2</v>
      </c>
      <c r="BO1323" s="34">
        <v>6</v>
      </c>
      <c r="BR1323" s="34">
        <v>23</v>
      </c>
      <c r="BU1323" s="34">
        <v>18</v>
      </c>
      <c r="BX1323" s="34">
        <v>324</v>
      </c>
      <c r="BY1323" s="34">
        <v>0.3</v>
      </c>
      <c r="CA1323" s="34">
        <v>1</v>
      </c>
      <c r="CC1323" s="34">
        <v>0.9</v>
      </c>
      <c r="CF1323" s="34">
        <v>27</v>
      </c>
      <c r="CG1323" s="34">
        <v>101</v>
      </c>
      <c r="CI1323" s="34">
        <v>16.399999999999999</v>
      </c>
      <c r="CJ1323" s="34">
        <v>34.6</v>
      </c>
      <c r="CM1323" s="34">
        <v>4.5</v>
      </c>
      <c r="CN1323" s="34">
        <v>0.9</v>
      </c>
      <c r="CP1323" s="34">
        <v>1</v>
      </c>
      <c r="CU1323" s="34">
        <v>3.6</v>
      </c>
      <c r="CW1323" s="34">
        <f t="shared" si="101"/>
        <v>61</v>
      </c>
    </row>
    <row r="1324" spans="1:101" x14ac:dyDescent="0.35">
      <c r="A1324" s="22">
        <v>452</v>
      </c>
      <c r="B1324" s="22" t="s">
        <v>1505</v>
      </c>
      <c r="C1324" s="22" t="s">
        <v>2890</v>
      </c>
      <c r="D1324" s="22" t="s">
        <v>1268</v>
      </c>
      <c r="G1324" s="22" t="s">
        <v>1268</v>
      </c>
      <c r="K1324" s="22" t="s">
        <v>1308</v>
      </c>
      <c r="L1324" s="22" t="s">
        <v>878</v>
      </c>
      <c r="M1324" s="22" t="s">
        <v>1340</v>
      </c>
      <c r="W1324" s="34">
        <v>76.59</v>
      </c>
      <c r="X1324" s="34">
        <v>0.1</v>
      </c>
      <c r="Y1324" s="34">
        <v>13.02</v>
      </c>
      <c r="Z1324" s="34">
        <v>1.6</v>
      </c>
      <c r="AA1324" s="34">
        <v>0.02</v>
      </c>
      <c r="AB1324" s="34">
        <v>0.23</v>
      </c>
      <c r="AC1324" s="34">
        <v>0.81</v>
      </c>
      <c r="AD1324" s="34">
        <v>4.57</v>
      </c>
      <c r="AE1324" s="34">
        <v>2.84</v>
      </c>
      <c r="AF1324" s="34">
        <v>0.03</v>
      </c>
      <c r="AG1324" s="34">
        <v>0.78</v>
      </c>
      <c r="AO1324" s="34">
        <f t="shared" si="100"/>
        <v>100.59</v>
      </c>
      <c r="AY1324" s="34">
        <v>850</v>
      </c>
      <c r="BD1324" s="34">
        <v>2</v>
      </c>
      <c r="BF1324" s="34">
        <v>2</v>
      </c>
      <c r="BJ1324" s="34">
        <v>3</v>
      </c>
      <c r="BO1324" s="34">
        <v>16</v>
      </c>
      <c r="BR1324" s="34">
        <v>54</v>
      </c>
      <c r="BU1324" s="34">
        <v>3</v>
      </c>
      <c r="BX1324" s="34">
        <v>113</v>
      </c>
      <c r="BY1324" s="34">
        <v>3</v>
      </c>
      <c r="CA1324" s="34">
        <v>6</v>
      </c>
      <c r="CC1324" s="34">
        <v>2</v>
      </c>
      <c r="CF1324" s="34">
        <v>24</v>
      </c>
      <c r="CG1324" s="34">
        <v>148</v>
      </c>
      <c r="CI1324" s="34">
        <v>39.299999999999997</v>
      </c>
      <c r="CJ1324" s="34">
        <v>89.2</v>
      </c>
      <c r="CM1324" s="34">
        <v>3.8</v>
      </c>
      <c r="CN1324" s="34">
        <v>0.9</v>
      </c>
      <c r="CP1324" s="34">
        <v>1</v>
      </c>
      <c r="CU1324" s="34">
        <v>3</v>
      </c>
      <c r="CW1324" s="34">
        <f t="shared" si="101"/>
        <v>137.20000000000002</v>
      </c>
    </row>
    <row r="1325" spans="1:101" x14ac:dyDescent="0.35">
      <c r="A1325" s="22">
        <v>528</v>
      </c>
      <c r="B1325" s="22" t="s">
        <v>1505</v>
      </c>
      <c r="C1325" s="22" t="s">
        <v>2890</v>
      </c>
      <c r="D1325" s="22" t="s">
        <v>1268</v>
      </c>
      <c r="G1325" s="22" t="s">
        <v>1268</v>
      </c>
      <c r="K1325" s="22" t="s">
        <v>1308</v>
      </c>
      <c r="L1325" s="22" t="s">
        <v>878</v>
      </c>
      <c r="M1325" s="22" t="s">
        <v>1340</v>
      </c>
      <c r="W1325" s="34">
        <v>70.3</v>
      </c>
      <c r="X1325" s="34">
        <v>0.1</v>
      </c>
      <c r="Y1325" s="34">
        <v>15.34</v>
      </c>
      <c r="Z1325" s="34">
        <v>1.62</v>
      </c>
      <c r="AA1325" s="34">
        <v>0.04</v>
      </c>
      <c r="AB1325" s="34">
        <v>1.49</v>
      </c>
      <c r="AC1325" s="34">
        <v>3.45</v>
      </c>
      <c r="AD1325" s="34">
        <v>0.47</v>
      </c>
      <c r="AE1325" s="34">
        <v>6.48</v>
      </c>
      <c r="AF1325" s="34">
        <v>0.03</v>
      </c>
      <c r="AG1325" s="34">
        <v>1.74</v>
      </c>
      <c r="AO1325" s="34">
        <f t="shared" si="100"/>
        <v>101.06</v>
      </c>
      <c r="AY1325" s="34">
        <v>720</v>
      </c>
      <c r="BD1325" s="34">
        <v>2</v>
      </c>
      <c r="BE1325" s="34">
        <v>3</v>
      </c>
      <c r="BF1325" s="34">
        <v>9</v>
      </c>
      <c r="BJ1325" s="34">
        <v>6</v>
      </c>
      <c r="BO1325" s="34">
        <v>19</v>
      </c>
      <c r="BR1325" s="34">
        <v>184</v>
      </c>
      <c r="BU1325" s="34">
        <v>2</v>
      </c>
      <c r="BX1325" s="34">
        <v>103</v>
      </c>
      <c r="BY1325" s="34">
        <v>1</v>
      </c>
      <c r="CA1325" s="34">
        <v>14</v>
      </c>
      <c r="CC1325" s="34">
        <v>1</v>
      </c>
      <c r="CF1325" s="34">
        <v>63</v>
      </c>
      <c r="CG1325" s="34">
        <v>207</v>
      </c>
      <c r="CI1325" s="34">
        <v>55.9</v>
      </c>
      <c r="CM1325" s="34">
        <v>10.1</v>
      </c>
      <c r="CN1325" s="34">
        <v>0.9</v>
      </c>
      <c r="CP1325" s="34">
        <v>1.6</v>
      </c>
      <c r="CU1325" s="34">
        <v>4.2</v>
      </c>
      <c r="CV1325" s="34">
        <v>6</v>
      </c>
      <c r="CW1325" s="34">
        <f t="shared" si="101"/>
        <v>78.7</v>
      </c>
    </row>
    <row r="1326" spans="1:101" x14ac:dyDescent="0.35">
      <c r="A1326" s="22">
        <v>557</v>
      </c>
      <c r="B1326" s="22" t="s">
        <v>1505</v>
      </c>
      <c r="C1326" s="22" t="s">
        <v>2890</v>
      </c>
      <c r="D1326" s="22" t="s">
        <v>1268</v>
      </c>
      <c r="G1326" s="22" t="s">
        <v>1268</v>
      </c>
      <c r="K1326" s="22" t="s">
        <v>1308</v>
      </c>
      <c r="L1326" s="22" t="s">
        <v>878</v>
      </c>
      <c r="M1326" s="22" t="s">
        <v>1340</v>
      </c>
      <c r="W1326" s="34">
        <v>74.23</v>
      </c>
      <c r="X1326" s="34">
        <v>0.23</v>
      </c>
      <c r="Y1326" s="34">
        <v>13.98</v>
      </c>
      <c r="Z1326" s="34">
        <v>1.75</v>
      </c>
      <c r="AA1326" s="34">
        <v>0.04</v>
      </c>
      <c r="AB1326" s="34">
        <v>0.43</v>
      </c>
      <c r="AC1326" s="34">
        <v>0.8</v>
      </c>
      <c r="AD1326" s="34">
        <v>4.72</v>
      </c>
      <c r="AE1326" s="34">
        <v>2.54</v>
      </c>
      <c r="AF1326" s="34">
        <v>0.06</v>
      </c>
      <c r="AG1326" s="34">
        <v>0.8</v>
      </c>
      <c r="AO1326" s="34">
        <f t="shared" si="100"/>
        <v>99.580000000000027</v>
      </c>
      <c r="AY1326" s="34">
        <v>680</v>
      </c>
      <c r="BD1326" s="34">
        <v>3</v>
      </c>
      <c r="BF1326" s="34">
        <v>2</v>
      </c>
      <c r="BJ1326" s="34">
        <v>8</v>
      </c>
      <c r="BO1326" s="34">
        <v>10</v>
      </c>
      <c r="BR1326" s="34">
        <v>53</v>
      </c>
      <c r="BU1326" s="34">
        <v>3</v>
      </c>
      <c r="BX1326" s="34">
        <v>101</v>
      </c>
      <c r="BY1326" s="34">
        <v>1</v>
      </c>
      <c r="CA1326" s="34">
        <v>8</v>
      </c>
      <c r="CC1326" s="34">
        <v>3</v>
      </c>
      <c r="CF1326" s="34">
        <v>38</v>
      </c>
      <c r="CG1326" s="34">
        <v>243</v>
      </c>
      <c r="CI1326" s="34">
        <v>40.6</v>
      </c>
      <c r="CJ1326" s="34">
        <v>80</v>
      </c>
      <c r="CM1326" s="34">
        <v>5.4</v>
      </c>
      <c r="CN1326" s="34">
        <v>1.4</v>
      </c>
      <c r="CP1326" s="34">
        <v>1.2</v>
      </c>
      <c r="CU1326" s="34">
        <v>3.3</v>
      </c>
      <c r="CV1326" s="34">
        <v>0.5</v>
      </c>
      <c r="CW1326" s="34">
        <f t="shared" si="101"/>
        <v>132.4</v>
      </c>
    </row>
    <row r="1327" spans="1:101" x14ac:dyDescent="0.35">
      <c r="A1327" s="22">
        <v>573</v>
      </c>
      <c r="B1327" s="22" t="s">
        <v>1505</v>
      </c>
      <c r="C1327" s="22" t="s">
        <v>2890</v>
      </c>
      <c r="D1327" s="22" t="s">
        <v>1268</v>
      </c>
      <c r="G1327" s="22" t="s">
        <v>1268</v>
      </c>
      <c r="K1327" s="22" t="s">
        <v>1308</v>
      </c>
      <c r="L1327" s="22" t="s">
        <v>878</v>
      </c>
      <c r="M1327" s="22" t="s">
        <v>1340</v>
      </c>
      <c r="W1327" s="34">
        <v>70.45</v>
      </c>
      <c r="X1327" s="34">
        <v>0.34</v>
      </c>
      <c r="Y1327" s="34">
        <v>13.65</v>
      </c>
      <c r="Z1327" s="34">
        <v>1.86</v>
      </c>
      <c r="AA1327" s="34">
        <v>0.11</v>
      </c>
      <c r="AB1327" s="34">
        <v>1.18</v>
      </c>
      <c r="AC1327" s="34">
        <v>3.47</v>
      </c>
      <c r="AD1327" s="34">
        <v>4.3899999999999997</v>
      </c>
      <c r="AE1327" s="34">
        <v>2.33</v>
      </c>
      <c r="AF1327" s="34">
        <v>0.12</v>
      </c>
      <c r="AG1327" s="34">
        <v>1.74</v>
      </c>
      <c r="AO1327" s="34">
        <f t="shared" si="100"/>
        <v>99.640000000000015</v>
      </c>
      <c r="AY1327" s="34">
        <v>622</v>
      </c>
      <c r="BD1327" s="34">
        <v>9</v>
      </c>
      <c r="BE1327" s="34">
        <v>32</v>
      </c>
      <c r="BF1327" s="34">
        <v>3</v>
      </c>
      <c r="BJ1327" s="34">
        <v>3</v>
      </c>
      <c r="BO1327" s="34">
        <v>20</v>
      </c>
      <c r="BR1327" s="34">
        <v>65</v>
      </c>
      <c r="BU1327" s="34">
        <v>6</v>
      </c>
      <c r="BX1327" s="34">
        <v>203</v>
      </c>
      <c r="BY1327" s="34">
        <v>2</v>
      </c>
      <c r="CA1327" s="34">
        <v>4</v>
      </c>
      <c r="CC1327" s="34">
        <v>1</v>
      </c>
      <c r="CF1327" s="34">
        <v>39</v>
      </c>
      <c r="CG1327" s="34">
        <v>108</v>
      </c>
      <c r="CI1327" s="34">
        <v>27.38</v>
      </c>
      <c r="CJ1327" s="34">
        <v>53.7</v>
      </c>
      <c r="CM1327" s="34">
        <v>4.9000000000000004</v>
      </c>
      <c r="CN1327" s="34">
        <v>1.3</v>
      </c>
      <c r="CP1327" s="34">
        <v>1.1000000000000001</v>
      </c>
      <c r="CV1327" s="34">
        <v>0.3</v>
      </c>
      <c r="CW1327" s="34">
        <f t="shared" si="101"/>
        <v>88.679999999999993</v>
      </c>
    </row>
    <row r="1328" spans="1:101" x14ac:dyDescent="0.35">
      <c r="A1328" s="22" t="s">
        <v>1315</v>
      </c>
      <c r="B1328" s="22" t="s">
        <v>1505</v>
      </c>
      <c r="C1328" s="22" t="s">
        <v>2890</v>
      </c>
      <c r="D1328" s="22" t="s">
        <v>1268</v>
      </c>
      <c r="G1328" s="22" t="s">
        <v>1268</v>
      </c>
      <c r="K1328" s="22" t="s">
        <v>1308</v>
      </c>
      <c r="L1328" s="22" t="s">
        <v>878</v>
      </c>
      <c r="M1328" s="22" t="s">
        <v>1340</v>
      </c>
      <c r="W1328" s="34">
        <v>72.819999999999993</v>
      </c>
      <c r="X1328" s="34">
        <v>0.28000000000000003</v>
      </c>
      <c r="Y1328" s="34">
        <v>13.27</v>
      </c>
      <c r="Z1328" s="34">
        <v>1.48</v>
      </c>
      <c r="AA1328" s="34">
        <v>0.06</v>
      </c>
      <c r="AB1328" s="34">
        <v>0.39</v>
      </c>
      <c r="AC1328" s="34">
        <v>1.1399999999999999</v>
      </c>
      <c r="AD1328" s="34">
        <v>3.5</v>
      </c>
      <c r="AE1328" s="34">
        <v>4.0999999999999996</v>
      </c>
      <c r="AF1328" s="34">
        <v>7.0000000000000007E-2</v>
      </c>
      <c r="AG1328" s="34">
        <v>1.49</v>
      </c>
      <c r="AO1328" s="34">
        <f t="shared" si="100"/>
        <v>98.59999999999998</v>
      </c>
    </row>
    <row r="1329" spans="1:101" x14ac:dyDescent="0.35">
      <c r="A1329" s="22" t="s">
        <v>885</v>
      </c>
      <c r="B1329" s="22" t="s">
        <v>1505</v>
      </c>
      <c r="C1329" s="22" t="s">
        <v>2890</v>
      </c>
      <c r="D1329" s="22" t="s">
        <v>1268</v>
      </c>
      <c r="G1329" s="22" t="s">
        <v>1268</v>
      </c>
      <c r="K1329" s="22" t="s">
        <v>1308</v>
      </c>
      <c r="L1329" s="22" t="s">
        <v>878</v>
      </c>
      <c r="M1329" s="22" t="s">
        <v>1340</v>
      </c>
      <c r="W1329" s="34">
        <v>65.55</v>
      </c>
      <c r="X1329" s="34">
        <v>0.6</v>
      </c>
      <c r="Y1329" s="34">
        <v>15.04</v>
      </c>
      <c r="Z1329" s="34">
        <v>2.13</v>
      </c>
      <c r="AA1329" s="34">
        <v>0.09</v>
      </c>
      <c r="AB1329" s="34">
        <v>2.09</v>
      </c>
      <c r="AC1329" s="34">
        <v>3.62</v>
      </c>
      <c r="AD1329" s="34">
        <v>3.67</v>
      </c>
      <c r="AE1329" s="34">
        <v>3</v>
      </c>
      <c r="AF1329" s="34">
        <v>0.25</v>
      </c>
      <c r="AG1329" s="34">
        <v>1.7</v>
      </c>
      <c r="AO1329" s="34">
        <f t="shared" si="100"/>
        <v>97.740000000000009</v>
      </c>
    </row>
    <row r="1330" spans="1:101" x14ac:dyDescent="0.35">
      <c r="A1330" s="22" t="s">
        <v>23</v>
      </c>
      <c r="B1330" s="22" t="s">
        <v>1505</v>
      </c>
      <c r="C1330" s="22" t="s">
        <v>2890</v>
      </c>
      <c r="D1330" s="22" t="s">
        <v>1268</v>
      </c>
      <c r="G1330" s="22" t="s">
        <v>1268</v>
      </c>
      <c r="K1330" s="22" t="s">
        <v>1308</v>
      </c>
      <c r="L1330" s="22" t="s">
        <v>878</v>
      </c>
      <c r="M1330" s="22" t="s">
        <v>1340</v>
      </c>
      <c r="W1330" s="34">
        <v>65.010000000000005</v>
      </c>
      <c r="X1330" s="34">
        <v>0.57999999999999996</v>
      </c>
      <c r="Y1330" s="34">
        <v>15.91</v>
      </c>
      <c r="Z1330" s="34">
        <v>2.4300000000000002</v>
      </c>
      <c r="AA1330" s="34">
        <v>0.09</v>
      </c>
      <c r="AB1330" s="34">
        <v>1.78</v>
      </c>
      <c r="AC1330" s="34">
        <v>4.32</v>
      </c>
      <c r="AD1330" s="34">
        <v>3.79</v>
      </c>
      <c r="AE1330" s="34">
        <v>2.17</v>
      </c>
      <c r="AF1330" s="34">
        <v>0.15</v>
      </c>
      <c r="AG1330" s="34">
        <v>1.25</v>
      </c>
      <c r="AO1330" s="34">
        <f t="shared" si="100"/>
        <v>97.480000000000018</v>
      </c>
    </row>
    <row r="1331" spans="1:101" x14ac:dyDescent="0.35">
      <c r="A1331" s="22">
        <v>42</v>
      </c>
      <c r="B1331" s="22" t="s">
        <v>1505</v>
      </c>
      <c r="C1331" s="22" t="s">
        <v>2890</v>
      </c>
      <c r="D1331" s="22" t="s">
        <v>1268</v>
      </c>
      <c r="G1331" s="22" t="s">
        <v>1268</v>
      </c>
      <c r="K1331" s="22" t="s">
        <v>1308</v>
      </c>
      <c r="L1331" s="22" t="s">
        <v>878</v>
      </c>
      <c r="M1331" s="22" t="s">
        <v>1344</v>
      </c>
      <c r="W1331" s="34">
        <v>78.209999999999994</v>
      </c>
      <c r="X1331" s="34">
        <v>0.11</v>
      </c>
      <c r="Y1331" s="34">
        <v>11.91</v>
      </c>
      <c r="Z1331" s="34">
        <v>1.62</v>
      </c>
      <c r="AA1331" s="34">
        <v>0.01</v>
      </c>
      <c r="AB1331" s="34">
        <v>0.19</v>
      </c>
      <c r="AC1331" s="34">
        <v>0.11</v>
      </c>
      <c r="AD1331" s="34">
        <v>3.44</v>
      </c>
      <c r="AE1331" s="34">
        <v>4.22</v>
      </c>
      <c r="AF1331" s="34">
        <v>0.08</v>
      </c>
      <c r="AG1331" s="34">
        <v>0.67</v>
      </c>
      <c r="AO1331" s="34">
        <f t="shared" si="100"/>
        <v>100.57</v>
      </c>
      <c r="AY1331" s="34">
        <v>925</v>
      </c>
      <c r="BD1331" s="34">
        <v>0.6</v>
      </c>
      <c r="BF1331" s="34">
        <v>23</v>
      </c>
      <c r="BJ1331" s="34">
        <v>5</v>
      </c>
      <c r="BO1331" s="34">
        <v>13</v>
      </c>
      <c r="BR1331" s="34">
        <v>171</v>
      </c>
      <c r="BU1331" s="34">
        <v>5</v>
      </c>
      <c r="BX1331" s="34">
        <v>28</v>
      </c>
      <c r="CA1331" s="34">
        <v>11</v>
      </c>
      <c r="CC1331" s="34">
        <v>1</v>
      </c>
      <c r="CF1331" s="34">
        <v>78</v>
      </c>
      <c r="CG1331" s="34">
        <v>147</v>
      </c>
      <c r="CJ1331" s="34">
        <v>64.099999999999994</v>
      </c>
      <c r="CN1331" s="34">
        <v>0.5</v>
      </c>
      <c r="CP1331" s="34">
        <v>1.7</v>
      </c>
      <c r="CU1331" s="34">
        <v>6.3</v>
      </c>
      <c r="CV1331" s="34">
        <v>1</v>
      </c>
      <c r="CW1331" s="34">
        <f t="shared" si="101"/>
        <v>73.599999999999994</v>
      </c>
    </row>
    <row r="1332" spans="1:101" x14ac:dyDescent="0.35">
      <c r="A1332" s="22">
        <v>76</v>
      </c>
      <c r="B1332" s="22" t="s">
        <v>1505</v>
      </c>
      <c r="C1332" s="22" t="s">
        <v>2890</v>
      </c>
      <c r="D1332" s="22" t="s">
        <v>1268</v>
      </c>
      <c r="G1332" s="22" t="s">
        <v>1268</v>
      </c>
      <c r="K1332" s="22" t="s">
        <v>1308</v>
      </c>
      <c r="L1332" s="22" t="s">
        <v>878</v>
      </c>
      <c r="M1332" s="22" t="s">
        <v>1344</v>
      </c>
      <c r="W1332" s="34">
        <v>60.89</v>
      </c>
      <c r="X1332" s="34">
        <v>0.49</v>
      </c>
      <c r="Y1332" s="34">
        <v>17.45</v>
      </c>
      <c r="Z1332" s="34">
        <v>2.0099999999999998</v>
      </c>
      <c r="AA1332" s="34">
        <v>0.06</v>
      </c>
      <c r="AB1332" s="34">
        <v>2.0299999999999998</v>
      </c>
      <c r="AC1332" s="34">
        <v>2.84</v>
      </c>
      <c r="AD1332" s="34">
        <v>5.64</v>
      </c>
      <c r="AE1332" s="34">
        <v>5.5</v>
      </c>
      <c r="AF1332" s="34">
        <v>0.34</v>
      </c>
      <c r="AG1332" s="34">
        <v>0.64</v>
      </c>
      <c r="AO1332" s="34">
        <f t="shared" si="100"/>
        <v>97.890000000000015</v>
      </c>
      <c r="AY1332" s="34">
        <v>3250</v>
      </c>
      <c r="BD1332" s="34">
        <v>13</v>
      </c>
      <c r="BE1332" s="34">
        <v>24</v>
      </c>
      <c r="BF1332" s="34">
        <v>3</v>
      </c>
      <c r="BJ1332" s="34">
        <v>14</v>
      </c>
      <c r="BO1332" s="34">
        <v>6</v>
      </c>
      <c r="BR1332" s="34">
        <v>85</v>
      </c>
      <c r="BU1332" s="34">
        <v>7</v>
      </c>
      <c r="BX1332" s="34">
        <v>1805</v>
      </c>
      <c r="CA1332" s="34">
        <v>10</v>
      </c>
      <c r="CC1332" s="34">
        <v>3</v>
      </c>
      <c r="CF1332" s="34">
        <v>19</v>
      </c>
      <c r="CG1332" s="34">
        <v>477</v>
      </c>
      <c r="CI1332" s="34">
        <v>67.099999999999994</v>
      </c>
      <c r="CJ1332" s="34">
        <v>116.1</v>
      </c>
      <c r="CM1332" s="34">
        <v>8.6999999999999993</v>
      </c>
      <c r="CN1332" s="34">
        <v>3.2</v>
      </c>
      <c r="CP1332" s="34">
        <v>0.8</v>
      </c>
      <c r="CV1332" s="34">
        <v>0.3</v>
      </c>
      <c r="CW1332" s="34">
        <f t="shared" si="101"/>
        <v>196.2</v>
      </c>
    </row>
    <row r="1333" spans="1:101" x14ac:dyDescent="0.35">
      <c r="A1333" s="22">
        <v>210</v>
      </c>
      <c r="B1333" s="22" t="s">
        <v>1505</v>
      </c>
      <c r="C1333" s="22" t="s">
        <v>2890</v>
      </c>
      <c r="D1333" s="22" t="s">
        <v>1268</v>
      </c>
      <c r="G1333" s="22" t="s">
        <v>1268</v>
      </c>
      <c r="K1333" s="22" t="s">
        <v>1308</v>
      </c>
      <c r="L1333" s="22" t="s">
        <v>878</v>
      </c>
      <c r="M1333" s="22" t="s">
        <v>1344</v>
      </c>
      <c r="W1333" s="34">
        <v>57.77</v>
      </c>
      <c r="X1333" s="34">
        <v>0.8</v>
      </c>
      <c r="Y1333" s="34">
        <v>16.93</v>
      </c>
      <c r="Z1333" s="34">
        <v>2.3199999999999998</v>
      </c>
      <c r="AA1333" s="34">
        <v>0.13</v>
      </c>
      <c r="AB1333" s="34">
        <v>3.76</v>
      </c>
      <c r="AC1333" s="34">
        <v>7.97</v>
      </c>
      <c r="AD1333" s="34">
        <v>3.97</v>
      </c>
      <c r="AE1333" s="34">
        <v>1.02</v>
      </c>
      <c r="AF1333" s="34">
        <v>0.21</v>
      </c>
      <c r="AG1333" s="34">
        <v>0.75</v>
      </c>
      <c r="AO1333" s="34">
        <f t="shared" si="100"/>
        <v>95.629999999999981</v>
      </c>
      <c r="AY1333" s="34">
        <v>397</v>
      </c>
      <c r="BD1333" s="34">
        <v>25</v>
      </c>
      <c r="BE1333" s="34">
        <v>50</v>
      </c>
      <c r="BF1333" s="34">
        <v>19</v>
      </c>
      <c r="BJ1333" s="34">
        <v>3</v>
      </c>
      <c r="BO1333" s="34">
        <v>8</v>
      </c>
      <c r="BR1333" s="34">
        <v>60</v>
      </c>
      <c r="BU1333" s="34">
        <v>17</v>
      </c>
      <c r="BX1333" s="34">
        <v>399</v>
      </c>
      <c r="CA1333" s="34">
        <v>4</v>
      </c>
      <c r="CC1333" s="34">
        <v>1</v>
      </c>
      <c r="CF1333" s="34">
        <v>20</v>
      </c>
      <c r="CG1333" s="34">
        <v>117</v>
      </c>
      <c r="CI1333" s="34">
        <v>20.3</v>
      </c>
      <c r="CJ1333" s="34">
        <v>46.3</v>
      </c>
      <c r="CM1333" s="34">
        <v>3.8</v>
      </c>
      <c r="CN1333" s="34">
        <v>1</v>
      </c>
      <c r="CP1333" s="34">
        <v>0.9</v>
      </c>
      <c r="CV1333" s="34">
        <v>0.3</v>
      </c>
      <c r="CW1333" s="34">
        <f t="shared" si="101"/>
        <v>72.599999999999994</v>
      </c>
    </row>
    <row r="1334" spans="1:101" x14ac:dyDescent="0.35">
      <c r="A1334" s="22">
        <v>292</v>
      </c>
      <c r="B1334" s="22" t="s">
        <v>1505</v>
      </c>
      <c r="C1334" s="22" t="s">
        <v>2890</v>
      </c>
      <c r="D1334" s="22" t="s">
        <v>1268</v>
      </c>
      <c r="G1334" s="22" t="s">
        <v>1268</v>
      </c>
      <c r="K1334" s="22" t="s">
        <v>1308</v>
      </c>
      <c r="L1334" s="22" t="s">
        <v>878</v>
      </c>
      <c r="M1334" s="22" t="s">
        <v>1344</v>
      </c>
      <c r="W1334" s="34">
        <v>76.36</v>
      </c>
      <c r="X1334" s="34">
        <v>0.18</v>
      </c>
      <c r="Y1334" s="34">
        <v>12.8</v>
      </c>
      <c r="Z1334" s="34">
        <v>1.69</v>
      </c>
      <c r="AA1334" s="34">
        <v>0.02</v>
      </c>
      <c r="AB1334" s="34">
        <v>0.4</v>
      </c>
      <c r="AC1334" s="34">
        <v>1.04</v>
      </c>
      <c r="AD1334" s="34">
        <v>4.25</v>
      </c>
      <c r="AE1334" s="34">
        <v>3.27</v>
      </c>
      <c r="AF1334" s="34">
        <v>0.4</v>
      </c>
      <c r="AG1334" s="34">
        <v>0.56000000000000005</v>
      </c>
      <c r="AO1334" s="34">
        <f t="shared" si="100"/>
        <v>100.97000000000001</v>
      </c>
      <c r="AY1334" s="34">
        <v>875</v>
      </c>
      <c r="BD1334" s="34">
        <v>49</v>
      </c>
      <c r="BE1334" s="34">
        <v>1.2</v>
      </c>
      <c r="BF1334" s="34">
        <v>0.8</v>
      </c>
      <c r="BJ1334" s="34">
        <v>6</v>
      </c>
      <c r="BO1334" s="34">
        <v>19</v>
      </c>
      <c r="BR1334" s="34">
        <v>57</v>
      </c>
      <c r="BU1334" s="34">
        <v>5</v>
      </c>
      <c r="BX1334" s="34">
        <v>91</v>
      </c>
      <c r="CA1334" s="34">
        <v>6</v>
      </c>
      <c r="CC1334" s="34">
        <v>1</v>
      </c>
      <c r="CF1334" s="34">
        <v>37</v>
      </c>
      <c r="CG1334" s="34">
        <v>194</v>
      </c>
      <c r="CI1334" s="34">
        <v>26.5</v>
      </c>
      <c r="CJ1334" s="34">
        <v>61.8</v>
      </c>
      <c r="CM1334" s="34">
        <v>3.9</v>
      </c>
      <c r="CN1334" s="34">
        <v>0.5</v>
      </c>
      <c r="CP1334" s="34">
        <v>0.8</v>
      </c>
      <c r="CU1334" s="34">
        <v>3.4</v>
      </c>
      <c r="CV1334" s="34">
        <v>0.6</v>
      </c>
      <c r="CW1334" s="34">
        <f t="shared" si="101"/>
        <v>97.5</v>
      </c>
    </row>
    <row r="1335" spans="1:101" x14ac:dyDescent="0.35">
      <c r="A1335" s="22" t="s">
        <v>1315</v>
      </c>
      <c r="B1335" s="22" t="s">
        <v>1505</v>
      </c>
      <c r="C1335" s="22" t="s">
        <v>2890</v>
      </c>
      <c r="D1335" s="22" t="s">
        <v>1268</v>
      </c>
      <c r="G1335" s="22" t="s">
        <v>1268</v>
      </c>
      <c r="K1335" s="22" t="s">
        <v>1308</v>
      </c>
      <c r="L1335" s="22" t="s">
        <v>878</v>
      </c>
      <c r="M1335" s="22" t="s">
        <v>1344</v>
      </c>
      <c r="W1335" s="34">
        <v>71.3</v>
      </c>
      <c r="X1335" s="34">
        <v>0.31</v>
      </c>
      <c r="Y1335" s="34">
        <v>14.32</v>
      </c>
      <c r="Z1335" s="34">
        <v>1.21</v>
      </c>
      <c r="AA1335" s="34">
        <v>0.05</v>
      </c>
      <c r="AB1335" s="34">
        <v>0.71</v>
      </c>
      <c r="AC1335" s="34">
        <v>1.84</v>
      </c>
      <c r="AD1335" s="34">
        <v>3.68</v>
      </c>
      <c r="AE1335" s="34">
        <v>4.07</v>
      </c>
      <c r="AF1335" s="34">
        <v>0.12</v>
      </c>
      <c r="AG1335" s="34">
        <v>0.82</v>
      </c>
      <c r="AO1335" s="34">
        <f t="shared" si="100"/>
        <v>98.43</v>
      </c>
    </row>
    <row r="1336" spans="1:101" x14ac:dyDescent="0.35">
      <c r="A1336" s="22" t="s">
        <v>885</v>
      </c>
      <c r="B1336" s="22" t="s">
        <v>1505</v>
      </c>
      <c r="C1336" s="22" t="s">
        <v>2890</v>
      </c>
      <c r="D1336" s="22" t="s">
        <v>1268</v>
      </c>
      <c r="G1336" s="22" t="s">
        <v>1268</v>
      </c>
      <c r="K1336" s="22" t="s">
        <v>1308</v>
      </c>
      <c r="L1336" s="22" t="s">
        <v>878</v>
      </c>
      <c r="M1336" s="22" t="s">
        <v>1344</v>
      </c>
      <c r="W1336" s="34">
        <v>72.099999999999994</v>
      </c>
      <c r="X1336" s="34">
        <v>0.37</v>
      </c>
      <c r="Y1336" s="34">
        <v>13.9</v>
      </c>
      <c r="Z1336" s="34">
        <v>0.86</v>
      </c>
      <c r="AA1336" s="34">
        <v>0.06</v>
      </c>
      <c r="AB1336" s="34">
        <v>0.52</v>
      </c>
      <c r="AC1336" s="34">
        <v>1.33</v>
      </c>
      <c r="AD1336" s="34">
        <v>3.08</v>
      </c>
      <c r="AE1336" s="34">
        <v>5.46</v>
      </c>
      <c r="AF1336" s="34">
        <v>0.18</v>
      </c>
      <c r="AG1336" s="34">
        <v>0.53</v>
      </c>
      <c r="AO1336" s="34">
        <f t="shared" si="100"/>
        <v>98.39</v>
      </c>
      <c r="AY1336" s="34">
        <v>500</v>
      </c>
      <c r="BD1336" s="34">
        <v>2</v>
      </c>
      <c r="BE1336" s="34">
        <v>2</v>
      </c>
      <c r="BR1336" s="34">
        <v>250</v>
      </c>
      <c r="BU1336" s="34" t="s">
        <v>1336</v>
      </c>
      <c r="BX1336" s="34">
        <v>100</v>
      </c>
      <c r="CA1336" s="34" t="s">
        <v>1336</v>
      </c>
      <c r="CC1336" s="34" t="s">
        <v>1336</v>
      </c>
      <c r="CF1336" s="34" t="s">
        <v>1336</v>
      </c>
      <c r="CG1336" s="34">
        <v>200</v>
      </c>
      <c r="CI1336" s="34">
        <v>45</v>
      </c>
      <c r="CJ1336" s="34">
        <v>90</v>
      </c>
      <c r="CM1336" s="34">
        <v>10</v>
      </c>
      <c r="CN1336" s="34">
        <v>0.7</v>
      </c>
      <c r="CP1336" s="34" t="s">
        <v>1336</v>
      </c>
      <c r="CU1336" s="34">
        <v>4</v>
      </c>
      <c r="CV1336" s="34">
        <v>2.7</v>
      </c>
      <c r="CW1336" s="34">
        <f t="shared" si="101"/>
        <v>152.39999999999998</v>
      </c>
    </row>
    <row r="1337" spans="1:101" x14ac:dyDescent="0.35">
      <c r="A1337" s="22" t="s">
        <v>23</v>
      </c>
      <c r="B1337" s="22" t="s">
        <v>1505</v>
      </c>
      <c r="C1337" s="22" t="s">
        <v>2890</v>
      </c>
      <c r="D1337" s="22" t="s">
        <v>1268</v>
      </c>
      <c r="G1337" s="22" t="s">
        <v>1268</v>
      </c>
      <c r="K1337" s="22" t="s">
        <v>1308</v>
      </c>
      <c r="L1337" s="22" t="s">
        <v>878</v>
      </c>
      <c r="M1337" s="22" t="s">
        <v>1344</v>
      </c>
      <c r="W1337" s="34">
        <v>58.58</v>
      </c>
      <c r="X1337" s="34">
        <v>0.84</v>
      </c>
      <c r="Y1337" s="34">
        <v>16.64</v>
      </c>
      <c r="Z1337" s="34">
        <v>3.04</v>
      </c>
      <c r="AA1337" s="34">
        <v>0.13</v>
      </c>
      <c r="AB1337" s="34">
        <v>1.87</v>
      </c>
      <c r="AC1337" s="34">
        <v>3.53</v>
      </c>
      <c r="AD1337" s="34">
        <v>5.24</v>
      </c>
      <c r="AE1337" s="34">
        <v>4.95</v>
      </c>
      <c r="AF1337" s="34">
        <v>0.28999999999999998</v>
      </c>
      <c r="AG1337" s="34">
        <v>1.5</v>
      </c>
      <c r="AO1337" s="34">
        <f t="shared" si="100"/>
        <v>96.610000000000014</v>
      </c>
    </row>
    <row r="1338" spans="1:101" x14ac:dyDescent="0.35">
      <c r="A1338" s="22" t="s">
        <v>1341</v>
      </c>
      <c r="B1338" s="22" t="s">
        <v>1505</v>
      </c>
      <c r="C1338" s="22" t="s">
        <v>2890</v>
      </c>
      <c r="D1338" s="22" t="s">
        <v>1268</v>
      </c>
      <c r="G1338" s="22" t="s">
        <v>1268</v>
      </c>
      <c r="K1338" s="22" t="s">
        <v>1308</v>
      </c>
      <c r="L1338" s="22" t="s">
        <v>878</v>
      </c>
      <c r="M1338" s="22" t="s">
        <v>1344</v>
      </c>
      <c r="W1338" s="34">
        <v>61.9</v>
      </c>
      <c r="X1338" s="34">
        <v>0.57999999999999996</v>
      </c>
      <c r="Y1338" s="34">
        <v>16.899999999999999</v>
      </c>
      <c r="Z1338" s="34">
        <v>2.3199999999999998</v>
      </c>
      <c r="AA1338" s="34">
        <v>0.11</v>
      </c>
      <c r="AB1338" s="34">
        <v>0.96</v>
      </c>
      <c r="AC1338" s="34">
        <v>2.54</v>
      </c>
      <c r="AD1338" s="34">
        <v>5.46</v>
      </c>
      <c r="AE1338" s="34">
        <v>5.91</v>
      </c>
      <c r="AF1338" s="34">
        <v>0.19</v>
      </c>
      <c r="AG1338" s="34">
        <v>0.53</v>
      </c>
      <c r="AO1338" s="34">
        <f t="shared" si="100"/>
        <v>97.399999999999977</v>
      </c>
      <c r="AY1338" s="34">
        <v>1600</v>
      </c>
      <c r="BD1338" s="34">
        <v>1</v>
      </c>
      <c r="BE1338" s="34">
        <v>2</v>
      </c>
      <c r="BR1338" s="34">
        <v>110</v>
      </c>
      <c r="BU1338" s="34">
        <v>2</v>
      </c>
      <c r="BX1338" s="34">
        <v>200</v>
      </c>
      <c r="CA1338" s="34" t="s">
        <v>1336</v>
      </c>
      <c r="CC1338" s="34" t="s">
        <v>1336</v>
      </c>
      <c r="CF1338" s="34" t="s">
        <v>1336</v>
      </c>
      <c r="CG1338" s="34">
        <v>500</v>
      </c>
      <c r="CI1338" s="34">
        <v>85</v>
      </c>
      <c r="CJ1338" s="34">
        <v>200</v>
      </c>
      <c r="CM1338" s="34">
        <v>18</v>
      </c>
      <c r="CN1338" s="34">
        <v>1</v>
      </c>
      <c r="CP1338" s="34" t="s">
        <v>1336</v>
      </c>
      <c r="CU1338" s="34">
        <v>6</v>
      </c>
      <c r="CV1338" s="34">
        <v>1</v>
      </c>
      <c r="CW1338" s="34">
        <f t="shared" si="101"/>
        <v>311</v>
      </c>
    </row>
    <row r="1339" spans="1:101" x14ac:dyDescent="0.35">
      <c r="A1339" s="22" t="s">
        <v>1342</v>
      </c>
      <c r="B1339" s="22" t="s">
        <v>1505</v>
      </c>
      <c r="C1339" s="22" t="s">
        <v>2890</v>
      </c>
      <c r="D1339" s="22" t="s">
        <v>1268</v>
      </c>
      <c r="G1339" s="22" t="s">
        <v>1268</v>
      </c>
      <c r="K1339" s="22" t="s">
        <v>1308</v>
      </c>
      <c r="L1339" s="22" t="s">
        <v>878</v>
      </c>
      <c r="M1339" s="22" t="s">
        <v>1344</v>
      </c>
      <c r="W1339" s="34">
        <v>61.52</v>
      </c>
      <c r="X1339" s="34">
        <v>0.73</v>
      </c>
      <c r="Y1339" s="34">
        <v>16.48</v>
      </c>
      <c r="Z1339" s="34">
        <v>1.83</v>
      </c>
      <c r="AA1339" s="34">
        <v>0.08</v>
      </c>
      <c r="AB1339" s="34">
        <v>2.8</v>
      </c>
      <c r="AC1339" s="34">
        <v>5.42</v>
      </c>
      <c r="AD1339" s="34">
        <v>3.63</v>
      </c>
      <c r="AE1339" s="34">
        <v>2.0699999999999998</v>
      </c>
      <c r="AF1339" s="34">
        <v>0.25</v>
      </c>
      <c r="AG1339" s="34">
        <v>1.38</v>
      </c>
      <c r="AO1339" s="34">
        <f t="shared" si="100"/>
        <v>96.189999999999984</v>
      </c>
    </row>
    <row r="1340" spans="1:101" x14ac:dyDescent="0.35">
      <c r="A1340" s="22" t="s">
        <v>24</v>
      </c>
      <c r="B1340" s="22" t="s">
        <v>1505</v>
      </c>
      <c r="C1340" s="22" t="s">
        <v>2890</v>
      </c>
      <c r="D1340" s="22" t="s">
        <v>1268</v>
      </c>
      <c r="G1340" s="22" t="s">
        <v>1268</v>
      </c>
      <c r="K1340" s="22" t="s">
        <v>1308</v>
      </c>
      <c r="L1340" s="22" t="s">
        <v>878</v>
      </c>
      <c r="M1340" s="22" t="s">
        <v>1344</v>
      </c>
      <c r="W1340" s="34">
        <v>69.7</v>
      </c>
      <c r="X1340" s="34">
        <v>0.35</v>
      </c>
      <c r="Y1340" s="34">
        <v>15.67</v>
      </c>
      <c r="Z1340" s="34">
        <v>0.8</v>
      </c>
      <c r="AA1340" s="34">
        <v>7.0000000000000007E-2</v>
      </c>
      <c r="AB1340" s="34">
        <v>1.04</v>
      </c>
      <c r="AC1340" s="34">
        <v>2.52</v>
      </c>
      <c r="AD1340" s="34">
        <v>4.7</v>
      </c>
      <c r="AE1340" s="34">
        <v>2.12</v>
      </c>
      <c r="AF1340" s="34">
        <v>0.14000000000000001</v>
      </c>
      <c r="AG1340" s="34">
        <v>0.68</v>
      </c>
      <c r="AO1340" s="34">
        <f t="shared" si="100"/>
        <v>97.79</v>
      </c>
      <c r="AY1340" s="34">
        <v>575</v>
      </c>
      <c r="BE1340" s="34">
        <v>30</v>
      </c>
      <c r="BR1340" s="34">
        <v>72</v>
      </c>
      <c r="BU1340" s="34" t="s">
        <v>1336</v>
      </c>
      <c r="BX1340" s="34">
        <v>530</v>
      </c>
      <c r="CA1340" s="34">
        <v>5</v>
      </c>
      <c r="CC1340" s="34" t="s">
        <v>1336</v>
      </c>
      <c r="CF1340" s="34" t="s">
        <v>1336</v>
      </c>
      <c r="CI1340" s="34">
        <v>35</v>
      </c>
      <c r="CJ1340" s="34">
        <v>84</v>
      </c>
      <c r="CM1340" s="34">
        <v>7</v>
      </c>
      <c r="CN1340" s="34">
        <v>0.8</v>
      </c>
      <c r="CP1340" s="34" t="s">
        <v>1336</v>
      </c>
      <c r="CU1340" s="34">
        <v>4</v>
      </c>
      <c r="CV1340" s="34">
        <v>0.8</v>
      </c>
      <c r="CW1340" s="34">
        <f t="shared" si="101"/>
        <v>131.60000000000002</v>
      </c>
    </row>
    <row r="1341" spans="1:101" x14ac:dyDescent="0.35">
      <c r="A1341" s="22" t="s">
        <v>1343</v>
      </c>
      <c r="B1341" s="22" t="s">
        <v>1505</v>
      </c>
      <c r="C1341" s="22" t="s">
        <v>2890</v>
      </c>
      <c r="D1341" s="22" t="s">
        <v>1268</v>
      </c>
      <c r="G1341" s="22" t="s">
        <v>1268</v>
      </c>
      <c r="K1341" s="22" t="s">
        <v>1308</v>
      </c>
      <c r="L1341" s="22" t="s">
        <v>878</v>
      </c>
      <c r="M1341" s="22" t="s">
        <v>1344</v>
      </c>
      <c r="W1341" s="34">
        <v>57.48</v>
      </c>
      <c r="X1341" s="34">
        <v>0.95</v>
      </c>
      <c r="Y1341" s="34">
        <v>16.670000000000002</v>
      </c>
      <c r="Z1341" s="34">
        <v>2.5</v>
      </c>
      <c r="AA1341" s="34">
        <v>0.12</v>
      </c>
      <c r="AB1341" s="34">
        <v>3.71</v>
      </c>
      <c r="AC1341" s="34">
        <v>6.58</v>
      </c>
      <c r="AD1341" s="34">
        <v>3.54</v>
      </c>
      <c r="AE1341" s="34">
        <v>1.76</v>
      </c>
      <c r="AF1341" s="34">
        <v>0.28999999999999998</v>
      </c>
      <c r="AG1341" s="34">
        <v>1.46</v>
      </c>
      <c r="AO1341" s="34">
        <f t="shared" si="100"/>
        <v>95.06</v>
      </c>
      <c r="AY1341" s="34" t="s">
        <v>1336</v>
      </c>
    </row>
    <row r="1342" spans="1:101" x14ac:dyDescent="0.35">
      <c r="A1342" s="22" t="s">
        <v>3863</v>
      </c>
      <c r="B1342" s="22" t="s">
        <v>1502</v>
      </c>
      <c r="C1342" s="22" t="s">
        <v>2354</v>
      </c>
      <c r="D1342" s="22" t="s">
        <v>1501</v>
      </c>
      <c r="E1342" s="22">
        <v>1997</v>
      </c>
      <c r="F1342" s="22">
        <v>1997</v>
      </c>
      <c r="G1342" s="22" t="s">
        <v>1501</v>
      </c>
      <c r="H1342" s="22">
        <v>32.142222222222202</v>
      </c>
      <c r="I1342" s="22">
        <v>-106.16611111111099</v>
      </c>
      <c r="J1342" s="22" t="s">
        <v>873</v>
      </c>
      <c r="K1342" s="22" t="s">
        <v>1253</v>
      </c>
      <c r="L1342" s="22" t="s">
        <v>878</v>
      </c>
      <c r="M1342" s="22" t="s">
        <v>1491</v>
      </c>
      <c r="P1342" s="22" t="s">
        <v>119</v>
      </c>
      <c r="Q1342" s="22" t="s">
        <v>144</v>
      </c>
      <c r="W1342" s="34">
        <v>3.75</v>
      </c>
      <c r="X1342" s="34">
        <v>0.01</v>
      </c>
      <c r="Y1342" s="34">
        <v>0.22</v>
      </c>
      <c r="Z1342" s="34">
        <v>0.14000000000000001</v>
      </c>
      <c r="AA1342" s="34">
        <v>0.02</v>
      </c>
      <c r="AB1342" s="34">
        <v>0.79</v>
      </c>
      <c r="AC1342" s="34">
        <v>52.4</v>
      </c>
      <c r="AD1342" s="34" t="s">
        <v>120</v>
      </c>
      <c r="AE1342" s="34">
        <v>0.03</v>
      </c>
      <c r="AF1342" s="34">
        <v>0.05</v>
      </c>
      <c r="AG1342" s="34">
        <v>42.4</v>
      </c>
      <c r="AI1342" s="34">
        <v>0.05</v>
      </c>
      <c r="AO1342" s="34">
        <f t="shared" ref="AO1342:AO1373" si="102">SUM(W1342:AN1342)</f>
        <v>99.86</v>
      </c>
      <c r="AU1342" s="34">
        <v>6.0000000000000001E-3</v>
      </c>
      <c r="AV1342" s="34" t="s">
        <v>82</v>
      </c>
      <c r="AW1342" s="34">
        <v>13</v>
      </c>
      <c r="AX1342" s="34" t="s">
        <v>84</v>
      </c>
      <c r="AY1342" s="34">
        <v>420</v>
      </c>
      <c r="AZ1342" s="34" t="s">
        <v>121</v>
      </c>
      <c r="BA1342" s="34" t="s">
        <v>369</v>
      </c>
      <c r="BB1342" s="34">
        <v>11</v>
      </c>
      <c r="BC1342" s="34" t="s">
        <v>121</v>
      </c>
      <c r="BD1342" s="34" t="s">
        <v>121</v>
      </c>
      <c r="BE1342" s="34">
        <v>6</v>
      </c>
      <c r="BF1342" s="34" t="s">
        <v>121</v>
      </c>
      <c r="BG1342" s="34">
        <v>2.1</v>
      </c>
      <c r="BI1342" s="34" t="s">
        <v>84</v>
      </c>
      <c r="BJ1342" s="34" t="s">
        <v>121</v>
      </c>
      <c r="BK1342" s="34" t="s">
        <v>121</v>
      </c>
      <c r="BN1342" s="34" t="s">
        <v>121</v>
      </c>
      <c r="BO1342" s="34">
        <v>18</v>
      </c>
      <c r="BP1342" s="34">
        <v>23</v>
      </c>
      <c r="BQ1342" s="34" t="s">
        <v>123</v>
      </c>
      <c r="BR1342" s="34" t="s">
        <v>84</v>
      </c>
      <c r="BT1342" s="34">
        <v>0.9</v>
      </c>
      <c r="BU1342" s="34" t="s">
        <v>82</v>
      </c>
      <c r="BV1342" s="34" t="s">
        <v>369</v>
      </c>
      <c r="BW1342" s="34" t="s">
        <v>84</v>
      </c>
      <c r="BX1342" s="34">
        <v>1010</v>
      </c>
      <c r="BY1342" s="34" t="s">
        <v>121</v>
      </c>
      <c r="CA1342" s="34" t="s">
        <v>121</v>
      </c>
      <c r="CC1342" s="34">
        <v>3.9</v>
      </c>
      <c r="CD1342" s="34" t="s">
        <v>84</v>
      </c>
      <c r="CE1342" s="34">
        <v>4</v>
      </c>
      <c r="CF1342" s="34">
        <v>14</v>
      </c>
      <c r="CG1342" s="34">
        <v>24</v>
      </c>
      <c r="CH1342" s="34">
        <v>74</v>
      </c>
      <c r="CI1342" s="34">
        <v>1.7</v>
      </c>
      <c r="CJ1342" s="34" t="s">
        <v>369</v>
      </c>
      <c r="CL1342" s="34" t="s">
        <v>83</v>
      </c>
      <c r="CM1342" s="34">
        <v>0.2</v>
      </c>
      <c r="CN1342" s="34" t="s">
        <v>124</v>
      </c>
      <c r="CP1342" s="34" t="s">
        <v>82</v>
      </c>
      <c r="CU1342" s="34" t="s">
        <v>124</v>
      </c>
      <c r="CV1342" s="34" t="s">
        <v>148</v>
      </c>
      <c r="CW1342" s="34">
        <f t="shared" ref="CW1342:CW1373" si="103">SUM(CI1342:CV1342)</f>
        <v>1.9</v>
      </c>
    </row>
    <row r="1343" spans="1:101" x14ac:dyDescent="0.35">
      <c r="A1343" s="22" t="s">
        <v>3864</v>
      </c>
      <c r="B1343" s="22" t="s">
        <v>1502</v>
      </c>
      <c r="C1343" s="22" t="s">
        <v>2354</v>
      </c>
      <c r="D1343" s="22" t="s">
        <v>1501</v>
      </c>
      <c r="E1343" s="22">
        <v>1997</v>
      </c>
      <c r="F1343" s="22">
        <v>1997</v>
      </c>
      <c r="G1343" s="22" t="s">
        <v>1501</v>
      </c>
      <c r="H1343" s="22">
        <v>32.03</v>
      </c>
      <c r="I1343" s="22">
        <v>-105.98</v>
      </c>
      <c r="J1343" s="22" t="s">
        <v>873</v>
      </c>
      <c r="K1343" s="22" t="s">
        <v>1253</v>
      </c>
      <c r="L1343" s="22" t="s">
        <v>878</v>
      </c>
      <c r="M1343" s="22" t="s">
        <v>1491</v>
      </c>
      <c r="P1343" s="22" t="s">
        <v>119</v>
      </c>
      <c r="Q1343" s="22" t="s">
        <v>144</v>
      </c>
      <c r="W1343" s="34">
        <v>25.7</v>
      </c>
      <c r="X1343" s="34">
        <v>0.05</v>
      </c>
      <c r="Y1343" s="34">
        <v>1.01</v>
      </c>
      <c r="Z1343" s="34">
        <v>3.21</v>
      </c>
      <c r="AA1343" s="34">
        <v>0.09</v>
      </c>
      <c r="AB1343" s="34">
        <v>2.66</v>
      </c>
      <c r="AC1343" s="34">
        <v>35.299999999999997</v>
      </c>
      <c r="AD1343" s="34" t="s">
        <v>120</v>
      </c>
      <c r="AE1343" s="34" t="s">
        <v>120</v>
      </c>
      <c r="AF1343" s="34">
        <v>0.04</v>
      </c>
      <c r="AG1343" s="34">
        <v>31.7</v>
      </c>
      <c r="AI1343" s="34">
        <v>0.02</v>
      </c>
      <c r="AO1343" s="34">
        <f t="shared" si="102"/>
        <v>99.78</v>
      </c>
      <c r="AU1343" s="34" t="s">
        <v>2400</v>
      </c>
      <c r="AV1343" s="34" t="s">
        <v>82</v>
      </c>
      <c r="AW1343" s="34">
        <v>9</v>
      </c>
      <c r="AX1343" s="34" t="s">
        <v>84</v>
      </c>
      <c r="AY1343" s="34">
        <v>70</v>
      </c>
      <c r="AZ1343" s="34" t="s">
        <v>121</v>
      </c>
      <c r="BA1343" s="34" t="s">
        <v>369</v>
      </c>
      <c r="BB1343" s="34">
        <v>1</v>
      </c>
      <c r="BC1343" s="34" t="s">
        <v>121</v>
      </c>
      <c r="BD1343" s="34">
        <v>4</v>
      </c>
      <c r="BE1343" s="34">
        <v>8</v>
      </c>
      <c r="BF1343" s="34" t="s">
        <v>121</v>
      </c>
      <c r="BG1343" s="34">
        <v>2.4</v>
      </c>
      <c r="BI1343" s="34" t="s">
        <v>84</v>
      </c>
      <c r="BJ1343" s="34" t="s">
        <v>121</v>
      </c>
      <c r="BK1343" s="34" t="s">
        <v>121</v>
      </c>
      <c r="BN1343" s="34">
        <v>1</v>
      </c>
      <c r="BO1343" s="34">
        <v>12</v>
      </c>
      <c r="BP1343" s="34">
        <v>5</v>
      </c>
      <c r="BQ1343" s="34" t="s">
        <v>123</v>
      </c>
      <c r="BR1343" s="34" t="s">
        <v>84</v>
      </c>
      <c r="BT1343" s="34">
        <v>0.5</v>
      </c>
      <c r="BU1343" s="34">
        <v>0.9</v>
      </c>
      <c r="BV1343" s="34" t="s">
        <v>369</v>
      </c>
      <c r="BW1343" s="34" t="s">
        <v>84</v>
      </c>
      <c r="BX1343" s="34">
        <v>756</v>
      </c>
      <c r="BY1343" s="34" t="s">
        <v>121</v>
      </c>
      <c r="CA1343" s="34" t="s">
        <v>121</v>
      </c>
      <c r="CC1343" s="34">
        <v>1.4</v>
      </c>
      <c r="CD1343" s="34">
        <v>40</v>
      </c>
      <c r="CE1343" s="34">
        <v>38</v>
      </c>
      <c r="CF1343" s="34">
        <v>17</v>
      </c>
      <c r="CG1343" s="34" t="s">
        <v>84</v>
      </c>
      <c r="CH1343" s="34">
        <v>12</v>
      </c>
      <c r="CI1343" s="34">
        <v>6</v>
      </c>
      <c r="CJ1343" s="34">
        <v>10</v>
      </c>
      <c r="CL1343" s="34" t="s">
        <v>83</v>
      </c>
      <c r="CM1343" s="34">
        <v>0.6</v>
      </c>
      <c r="CN1343" s="34">
        <v>0.2</v>
      </c>
      <c r="CP1343" s="34" t="s">
        <v>82</v>
      </c>
      <c r="CU1343" s="34">
        <v>0.3</v>
      </c>
      <c r="CV1343" s="34" t="s">
        <v>148</v>
      </c>
      <c r="CW1343" s="34">
        <f t="shared" si="103"/>
        <v>17.100000000000001</v>
      </c>
    </row>
    <row r="1344" spans="1:101" x14ac:dyDescent="0.35">
      <c r="A1344" s="22" t="s">
        <v>3865</v>
      </c>
      <c r="B1344" s="22" t="s">
        <v>1502</v>
      </c>
      <c r="C1344" s="22" t="s">
        <v>2354</v>
      </c>
      <c r="D1344" s="22" t="s">
        <v>1501</v>
      </c>
      <c r="E1344" s="22">
        <v>1997</v>
      </c>
      <c r="F1344" s="22">
        <v>1997</v>
      </c>
      <c r="G1344" s="22" t="s">
        <v>1501</v>
      </c>
      <c r="H1344" s="22">
        <v>32.03</v>
      </c>
      <c r="I1344" s="22">
        <v>-105.98</v>
      </c>
      <c r="J1344" s="22" t="s">
        <v>873</v>
      </c>
      <c r="K1344" s="22" t="s">
        <v>1253</v>
      </c>
      <c r="L1344" s="22" t="s">
        <v>878</v>
      </c>
      <c r="M1344" s="22" t="s">
        <v>1491</v>
      </c>
      <c r="P1344" s="22" t="s">
        <v>119</v>
      </c>
      <c r="Q1344" s="22" t="s">
        <v>144</v>
      </c>
      <c r="W1344" s="34">
        <v>74.7</v>
      </c>
      <c r="X1344" s="34">
        <v>0.01</v>
      </c>
      <c r="Y1344" s="34">
        <v>0.34</v>
      </c>
      <c r="Z1344" s="34">
        <v>18.899999999999999</v>
      </c>
      <c r="AA1344" s="34" t="s">
        <v>120</v>
      </c>
      <c r="AB1344" s="34">
        <v>0.06</v>
      </c>
      <c r="AC1344" s="34">
        <v>2.13</v>
      </c>
      <c r="AD1344" s="34">
        <v>0.04</v>
      </c>
      <c r="AE1344" s="34">
        <v>0.08</v>
      </c>
      <c r="AF1344" s="34">
        <v>0.1</v>
      </c>
      <c r="AG1344" s="34">
        <v>3.35</v>
      </c>
      <c r="AI1344" s="34">
        <v>0.2</v>
      </c>
      <c r="AO1344" s="34">
        <f t="shared" si="102"/>
        <v>99.910000000000011</v>
      </c>
      <c r="AU1344" s="34">
        <v>6.0000000000000001E-3</v>
      </c>
      <c r="AV1344" s="34" t="s">
        <v>82</v>
      </c>
      <c r="AW1344" s="34">
        <v>1300</v>
      </c>
      <c r="AX1344" s="34" t="s">
        <v>84</v>
      </c>
      <c r="AY1344" s="34">
        <v>2100</v>
      </c>
      <c r="AZ1344" s="34">
        <v>3</v>
      </c>
      <c r="BA1344" s="34" t="s">
        <v>369</v>
      </c>
      <c r="BB1344" s="34">
        <v>1</v>
      </c>
      <c r="BC1344" s="34">
        <v>5</v>
      </c>
      <c r="BD1344" s="34">
        <v>14</v>
      </c>
      <c r="BE1344" s="34">
        <v>14</v>
      </c>
      <c r="BF1344" s="34" t="s">
        <v>121</v>
      </c>
      <c r="BG1344" s="34">
        <v>5.3</v>
      </c>
      <c r="BI1344" s="34" t="s">
        <v>84</v>
      </c>
      <c r="BJ1344" s="34" t="s">
        <v>121</v>
      </c>
      <c r="BK1344" s="34" t="s">
        <v>121</v>
      </c>
      <c r="BN1344" s="34">
        <v>24</v>
      </c>
      <c r="BO1344" s="34" t="s">
        <v>84</v>
      </c>
      <c r="BP1344" s="34">
        <v>12</v>
      </c>
      <c r="BQ1344" s="34">
        <v>12</v>
      </c>
      <c r="BR1344" s="34" t="s">
        <v>84</v>
      </c>
      <c r="BT1344" s="34">
        <v>86</v>
      </c>
      <c r="BU1344" s="34" t="s">
        <v>82</v>
      </c>
      <c r="BV1344" s="34" t="s">
        <v>369</v>
      </c>
      <c r="BW1344" s="34" t="s">
        <v>84</v>
      </c>
      <c r="BX1344" s="34">
        <v>78</v>
      </c>
      <c r="BY1344" s="34" t="s">
        <v>121</v>
      </c>
      <c r="CA1344" s="34" t="s">
        <v>121</v>
      </c>
      <c r="CC1344" s="34">
        <v>6.7</v>
      </c>
      <c r="CD1344" s="34">
        <v>90</v>
      </c>
      <c r="CE1344" s="34">
        <v>140</v>
      </c>
      <c r="CF1344" s="34">
        <v>12</v>
      </c>
      <c r="CG1344" s="34">
        <v>19</v>
      </c>
      <c r="CH1344" s="34">
        <v>100</v>
      </c>
      <c r="CI1344" s="34">
        <v>2</v>
      </c>
      <c r="CJ1344" s="34" t="s">
        <v>369</v>
      </c>
      <c r="CL1344" s="34" t="s">
        <v>83</v>
      </c>
      <c r="CM1344" s="34">
        <v>0.2</v>
      </c>
      <c r="CN1344" s="34" t="s">
        <v>124</v>
      </c>
      <c r="CP1344" s="34" t="s">
        <v>82</v>
      </c>
      <c r="CU1344" s="34" t="s">
        <v>124</v>
      </c>
      <c r="CV1344" s="34" t="s">
        <v>148</v>
      </c>
      <c r="CW1344" s="34">
        <f t="shared" si="103"/>
        <v>2.2000000000000002</v>
      </c>
    </row>
    <row r="1345" spans="1:101" x14ac:dyDescent="0.35">
      <c r="A1345" s="22" t="s">
        <v>3866</v>
      </c>
      <c r="B1345" s="22" t="s">
        <v>1502</v>
      </c>
      <c r="C1345" s="22" t="s">
        <v>2354</v>
      </c>
      <c r="D1345" s="22" t="s">
        <v>1501</v>
      </c>
      <c r="E1345" s="22">
        <v>1997</v>
      </c>
      <c r="F1345" s="22">
        <v>1997</v>
      </c>
      <c r="G1345" s="22" t="s">
        <v>1501</v>
      </c>
      <c r="H1345" s="22">
        <v>32.608611111111102</v>
      </c>
      <c r="I1345" s="22">
        <v>-105.78916666666601</v>
      </c>
      <c r="J1345" s="22" t="s">
        <v>873</v>
      </c>
      <c r="K1345" s="22" t="s">
        <v>1253</v>
      </c>
      <c r="L1345" s="22" t="s">
        <v>878</v>
      </c>
      <c r="M1345" s="22" t="s">
        <v>1491</v>
      </c>
      <c r="P1345" s="22" t="s">
        <v>119</v>
      </c>
      <c r="Q1345" s="22" t="s">
        <v>144</v>
      </c>
      <c r="W1345" s="34">
        <v>33.799999999999997</v>
      </c>
      <c r="X1345" s="34">
        <v>2.9</v>
      </c>
      <c r="Y1345" s="34">
        <v>3.71</v>
      </c>
      <c r="Z1345" s="34">
        <v>17.3</v>
      </c>
      <c r="AA1345" s="34">
        <v>7.0000000000000007E-2</v>
      </c>
      <c r="AB1345" s="34">
        <v>0.08</v>
      </c>
      <c r="AC1345" s="34">
        <v>17.5</v>
      </c>
      <c r="AD1345" s="34">
        <v>0.03</v>
      </c>
      <c r="AE1345" s="34">
        <v>0.74</v>
      </c>
      <c r="AF1345" s="34">
        <v>0.11</v>
      </c>
      <c r="AG1345" s="34">
        <v>12.9</v>
      </c>
      <c r="AI1345" s="34">
        <v>8.06</v>
      </c>
      <c r="AO1345" s="34">
        <f t="shared" si="102"/>
        <v>97.199999999999989</v>
      </c>
      <c r="AU1345" s="34">
        <v>7.0000000000000001E-3</v>
      </c>
      <c r="AV1345" s="34" t="s">
        <v>82</v>
      </c>
      <c r="AW1345" s="34">
        <v>210</v>
      </c>
      <c r="AX1345" s="34">
        <v>20</v>
      </c>
      <c r="AY1345" s="34">
        <v>360</v>
      </c>
      <c r="AZ1345" s="34">
        <v>4</v>
      </c>
      <c r="BA1345" s="34">
        <v>11</v>
      </c>
      <c r="BB1345" s="34">
        <v>2</v>
      </c>
      <c r="BC1345" s="34" t="s">
        <v>121</v>
      </c>
      <c r="BD1345" s="34">
        <v>28</v>
      </c>
      <c r="BE1345" s="34">
        <v>50</v>
      </c>
      <c r="BF1345" s="34">
        <v>3</v>
      </c>
      <c r="BG1345" s="34">
        <v>5.6</v>
      </c>
      <c r="BI1345" s="34" t="s">
        <v>84</v>
      </c>
      <c r="BJ1345" s="34">
        <v>5</v>
      </c>
      <c r="BK1345" s="34" t="s">
        <v>121</v>
      </c>
      <c r="BN1345" s="34">
        <v>5</v>
      </c>
      <c r="BO1345" s="34">
        <v>17</v>
      </c>
      <c r="BP1345" s="34">
        <v>56</v>
      </c>
      <c r="BQ1345" s="34">
        <v>9</v>
      </c>
      <c r="BR1345" s="34">
        <v>23</v>
      </c>
      <c r="BT1345" s="34">
        <v>38</v>
      </c>
      <c r="BU1345" s="34">
        <v>7.6</v>
      </c>
      <c r="BV1345" s="34" t="s">
        <v>369</v>
      </c>
      <c r="BW1345" s="34" t="s">
        <v>84</v>
      </c>
      <c r="BX1345" s="34">
        <v>520</v>
      </c>
      <c r="BY1345" s="34">
        <v>1</v>
      </c>
      <c r="CA1345" s="34">
        <v>2</v>
      </c>
      <c r="CC1345" s="34">
        <v>6</v>
      </c>
      <c r="CD1345" s="34">
        <v>140</v>
      </c>
      <c r="CE1345" s="34">
        <v>29</v>
      </c>
      <c r="CF1345" s="34">
        <v>33</v>
      </c>
      <c r="CG1345" s="34">
        <v>220</v>
      </c>
      <c r="CH1345" s="34">
        <v>94</v>
      </c>
      <c r="CI1345" s="34">
        <v>8.8000000000000007</v>
      </c>
      <c r="CJ1345" s="34">
        <v>19</v>
      </c>
      <c r="CL1345" s="34">
        <v>11</v>
      </c>
      <c r="CM1345" s="34">
        <v>3</v>
      </c>
      <c r="CN1345" s="34">
        <v>1.1000000000000001</v>
      </c>
      <c r="CP1345" s="34">
        <v>0.7</v>
      </c>
      <c r="CU1345" s="34">
        <v>2.2999999999999998</v>
      </c>
      <c r="CV1345" s="34">
        <v>0.42</v>
      </c>
      <c r="CW1345" s="34">
        <f t="shared" si="103"/>
        <v>46.32</v>
      </c>
    </row>
    <row r="1346" spans="1:101" x14ac:dyDescent="0.35">
      <c r="A1346" s="22" t="s">
        <v>3867</v>
      </c>
      <c r="B1346" s="22" t="s">
        <v>1502</v>
      </c>
      <c r="C1346" s="22" t="s">
        <v>2354</v>
      </c>
      <c r="D1346" s="22" t="s">
        <v>1501</v>
      </c>
      <c r="E1346" s="22">
        <v>1997</v>
      </c>
      <c r="F1346" s="22">
        <v>1997</v>
      </c>
      <c r="G1346" s="22" t="s">
        <v>1501</v>
      </c>
      <c r="H1346" s="22">
        <v>32.544999999999902</v>
      </c>
      <c r="I1346" s="22">
        <v>-105.77500000000001</v>
      </c>
      <c r="J1346" s="22" t="s">
        <v>873</v>
      </c>
      <c r="K1346" s="22" t="s">
        <v>1253</v>
      </c>
      <c r="L1346" s="22" t="s">
        <v>878</v>
      </c>
      <c r="M1346" s="22" t="s">
        <v>1491</v>
      </c>
      <c r="P1346" s="22" t="s">
        <v>119</v>
      </c>
      <c r="Q1346" s="22" t="s">
        <v>144</v>
      </c>
      <c r="W1346" s="34">
        <v>7.73</v>
      </c>
      <c r="X1346" s="34">
        <v>0.09</v>
      </c>
      <c r="Y1346" s="34">
        <v>1.66</v>
      </c>
      <c r="Z1346" s="34">
        <v>1.19</v>
      </c>
      <c r="AA1346" s="34">
        <v>0.02</v>
      </c>
      <c r="AB1346" s="34">
        <v>3</v>
      </c>
      <c r="AC1346" s="34">
        <v>45.7</v>
      </c>
      <c r="AD1346" s="34">
        <v>0.06</v>
      </c>
      <c r="AE1346" s="34">
        <v>0.46</v>
      </c>
      <c r="AF1346" s="34">
        <v>0.02</v>
      </c>
      <c r="AG1346" s="34">
        <v>40.299999999999997</v>
      </c>
      <c r="AI1346" s="34">
        <v>0.05</v>
      </c>
      <c r="AO1346" s="34">
        <f t="shared" si="102"/>
        <v>100.28</v>
      </c>
      <c r="AU1346" s="34">
        <v>4.0000000000000001E-3</v>
      </c>
      <c r="AV1346" s="34" t="s">
        <v>82</v>
      </c>
      <c r="AW1346" s="34">
        <v>6</v>
      </c>
      <c r="AX1346" s="34">
        <v>20</v>
      </c>
      <c r="AY1346" s="34">
        <v>50</v>
      </c>
      <c r="AZ1346" s="34" t="s">
        <v>121</v>
      </c>
      <c r="BA1346" s="34" t="s">
        <v>369</v>
      </c>
      <c r="BB1346" s="34">
        <v>5</v>
      </c>
      <c r="BC1346" s="34" t="s">
        <v>121</v>
      </c>
      <c r="BD1346" s="34" t="s">
        <v>121</v>
      </c>
      <c r="BE1346" s="34">
        <v>10</v>
      </c>
      <c r="BF1346" s="34">
        <v>2</v>
      </c>
      <c r="BG1346" s="34">
        <v>2.9</v>
      </c>
      <c r="BI1346" s="34" t="s">
        <v>84</v>
      </c>
      <c r="BJ1346" s="34">
        <v>1</v>
      </c>
      <c r="BK1346" s="34" t="s">
        <v>121</v>
      </c>
      <c r="BN1346" s="34" t="s">
        <v>121</v>
      </c>
      <c r="BO1346" s="34">
        <v>17</v>
      </c>
      <c r="BP1346" s="34">
        <v>6</v>
      </c>
      <c r="BQ1346" s="34">
        <v>2</v>
      </c>
      <c r="BR1346" s="34">
        <v>15</v>
      </c>
      <c r="BT1346" s="34">
        <v>0.2</v>
      </c>
      <c r="BU1346" s="34">
        <v>1.9</v>
      </c>
      <c r="BV1346" s="34" t="s">
        <v>369</v>
      </c>
      <c r="BW1346" s="34" t="s">
        <v>84</v>
      </c>
      <c r="BX1346" s="34">
        <v>184</v>
      </c>
      <c r="BY1346" s="34" t="s">
        <v>121</v>
      </c>
      <c r="CA1346" s="34">
        <v>1</v>
      </c>
      <c r="CC1346" s="34">
        <v>2</v>
      </c>
      <c r="CD1346" s="34">
        <v>20</v>
      </c>
      <c r="CE1346" s="34" t="s">
        <v>369</v>
      </c>
      <c r="CF1346" s="34">
        <v>15</v>
      </c>
      <c r="CG1346" s="34" t="s">
        <v>84</v>
      </c>
      <c r="CH1346" s="34">
        <v>17</v>
      </c>
      <c r="CI1346" s="34">
        <v>5.7</v>
      </c>
      <c r="CJ1346" s="34">
        <v>10</v>
      </c>
      <c r="CL1346" s="34">
        <v>5</v>
      </c>
      <c r="CM1346" s="34">
        <v>1</v>
      </c>
      <c r="CN1346" s="34">
        <v>0.3</v>
      </c>
      <c r="CP1346" s="34" t="s">
        <v>82</v>
      </c>
      <c r="CU1346" s="34">
        <v>0.5</v>
      </c>
      <c r="CV1346" s="34">
        <v>0.09</v>
      </c>
      <c r="CW1346" s="34">
        <f t="shared" si="103"/>
        <v>22.59</v>
      </c>
    </row>
    <row r="1347" spans="1:101" x14ac:dyDescent="0.35">
      <c r="A1347" s="22" t="s">
        <v>3868</v>
      </c>
      <c r="B1347" s="22" t="s">
        <v>1502</v>
      </c>
      <c r="C1347" s="22" t="s">
        <v>2354</v>
      </c>
      <c r="D1347" s="22" t="s">
        <v>1501</v>
      </c>
      <c r="E1347" s="22">
        <v>1997</v>
      </c>
      <c r="F1347" s="22">
        <v>1997</v>
      </c>
      <c r="G1347" s="22" t="s">
        <v>1501</v>
      </c>
      <c r="H1347" s="22">
        <v>32.376111111111101</v>
      </c>
      <c r="I1347" s="22">
        <v>-106.064722222222</v>
      </c>
      <c r="J1347" s="22" t="s">
        <v>873</v>
      </c>
      <c r="K1347" s="22" t="s">
        <v>1253</v>
      </c>
      <c r="L1347" s="22" t="s">
        <v>878</v>
      </c>
      <c r="M1347" s="22" t="s">
        <v>1491</v>
      </c>
      <c r="P1347" s="22" t="s">
        <v>119</v>
      </c>
      <c r="Q1347" s="22" t="s">
        <v>144</v>
      </c>
      <c r="W1347" s="34">
        <v>45.8</v>
      </c>
      <c r="X1347" s="34">
        <v>0.76</v>
      </c>
      <c r="Y1347" s="34">
        <v>13.3</v>
      </c>
      <c r="Z1347" s="34">
        <v>5.18</v>
      </c>
      <c r="AA1347" s="34">
        <v>0.06</v>
      </c>
      <c r="AB1347" s="34">
        <v>1.86</v>
      </c>
      <c r="AC1347" s="34">
        <v>15.1</v>
      </c>
      <c r="AD1347" s="34">
        <v>0.22</v>
      </c>
      <c r="AE1347" s="34">
        <v>2.17</v>
      </c>
      <c r="AF1347" s="34">
        <v>0.15</v>
      </c>
      <c r="AG1347" s="34">
        <v>15.4</v>
      </c>
      <c r="AI1347" s="34">
        <v>2.13</v>
      </c>
      <c r="AO1347" s="34">
        <f t="shared" si="102"/>
        <v>102.13</v>
      </c>
      <c r="AU1347" s="34">
        <v>1E-3</v>
      </c>
      <c r="AV1347" s="34" t="s">
        <v>82</v>
      </c>
      <c r="AW1347" s="34">
        <v>4</v>
      </c>
      <c r="AX1347" s="34">
        <v>100</v>
      </c>
      <c r="AY1347" s="34">
        <v>130</v>
      </c>
      <c r="AZ1347" s="34">
        <v>3</v>
      </c>
      <c r="BA1347" s="34" t="s">
        <v>83</v>
      </c>
      <c r="BB1347" s="34">
        <v>3</v>
      </c>
      <c r="BC1347" s="34" t="s">
        <v>121</v>
      </c>
      <c r="BD1347" s="34">
        <v>11</v>
      </c>
      <c r="BE1347" s="34">
        <v>74</v>
      </c>
      <c r="BF1347" s="34">
        <v>16</v>
      </c>
      <c r="BG1347" s="34">
        <v>14.7</v>
      </c>
      <c r="BI1347" s="34" t="s">
        <v>84</v>
      </c>
      <c r="BJ1347" s="34">
        <v>3</v>
      </c>
      <c r="BK1347" s="34" t="s">
        <v>121</v>
      </c>
      <c r="BN1347" s="34">
        <v>4</v>
      </c>
      <c r="BO1347" s="34">
        <v>28</v>
      </c>
      <c r="BP1347" s="34">
        <v>29</v>
      </c>
      <c r="BQ1347" s="34">
        <v>20</v>
      </c>
      <c r="BR1347" s="34">
        <v>164</v>
      </c>
      <c r="BT1347" s="34">
        <v>0.8</v>
      </c>
      <c r="BU1347" s="34">
        <v>13.6</v>
      </c>
      <c r="BV1347" s="34" t="s">
        <v>369</v>
      </c>
      <c r="BW1347" s="34" t="s">
        <v>84</v>
      </c>
      <c r="BX1347" s="34">
        <v>921</v>
      </c>
      <c r="BY1347" s="34">
        <v>1</v>
      </c>
      <c r="CA1347" s="34">
        <v>11</v>
      </c>
      <c r="CC1347" s="34">
        <v>4.9000000000000004</v>
      </c>
      <c r="CD1347" s="34">
        <v>60</v>
      </c>
      <c r="CE1347" s="34">
        <v>6</v>
      </c>
      <c r="CF1347" s="34">
        <v>51</v>
      </c>
      <c r="CG1347" s="34">
        <v>150</v>
      </c>
      <c r="CH1347" s="34">
        <v>25</v>
      </c>
      <c r="CI1347" s="34">
        <v>35.9</v>
      </c>
      <c r="CJ1347" s="34">
        <v>70</v>
      </c>
      <c r="CL1347" s="34">
        <v>28</v>
      </c>
      <c r="CM1347" s="34">
        <v>5.5</v>
      </c>
      <c r="CN1347" s="34">
        <v>1.1000000000000001</v>
      </c>
      <c r="CP1347" s="34">
        <v>0.6</v>
      </c>
      <c r="CU1347" s="34">
        <v>2.5</v>
      </c>
      <c r="CV1347" s="34">
        <v>0.39</v>
      </c>
      <c r="CW1347" s="34">
        <f t="shared" si="103"/>
        <v>143.98999999999998</v>
      </c>
    </row>
    <row r="1348" spans="1:101" x14ac:dyDescent="0.35">
      <c r="A1348" s="22" t="s">
        <v>3869</v>
      </c>
      <c r="B1348" s="22" t="s">
        <v>1502</v>
      </c>
      <c r="C1348" s="22" t="s">
        <v>2354</v>
      </c>
      <c r="D1348" s="22" t="s">
        <v>1501</v>
      </c>
      <c r="E1348" s="22">
        <v>1997</v>
      </c>
      <c r="F1348" s="22">
        <v>1997</v>
      </c>
      <c r="G1348" s="22" t="s">
        <v>1501</v>
      </c>
      <c r="H1348" s="22">
        <v>32.038888888888799</v>
      </c>
      <c r="I1348" s="22">
        <v>-105.927777777777</v>
      </c>
      <c r="J1348" s="22" t="s">
        <v>873</v>
      </c>
      <c r="K1348" s="22" t="s">
        <v>1253</v>
      </c>
      <c r="L1348" s="22" t="s">
        <v>878</v>
      </c>
      <c r="M1348" s="22" t="s">
        <v>1491</v>
      </c>
      <c r="P1348" s="22" t="s">
        <v>119</v>
      </c>
      <c r="Q1348" s="22" t="s">
        <v>144</v>
      </c>
      <c r="W1348" s="34">
        <v>61.6</v>
      </c>
      <c r="X1348" s="34" t="s">
        <v>120</v>
      </c>
      <c r="Y1348" s="34">
        <v>0.45</v>
      </c>
      <c r="Z1348" s="34">
        <v>13</v>
      </c>
      <c r="AA1348" s="34">
        <v>7.0000000000000007E-2</v>
      </c>
      <c r="AB1348" s="34">
        <v>0.05</v>
      </c>
      <c r="AC1348" s="34">
        <v>12.9</v>
      </c>
      <c r="AD1348" s="34">
        <v>0.14000000000000001</v>
      </c>
      <c r="AE1348" s="34">
        <v>0.12</v>
      </c>
      <c r="AF1348" s="34">
        <v>0.03</v>
      </c>
      <c r="AG1348" s="34">
        <v>12.1</v>
      </c>
      <c r="AI1348" s="34">
        <v>0.02</v>
      </c>
      <c r="AO1348" s="34">
        <f t="shared" si="102"/>
        <v>100.48</v>
      </c>
      <c r="AU1348" s="34" t="s">
        <v>2400</v>
      </c>
      <c r="AV1348" s="34" t="s">
        <v>82</v>
      </c>
      <c r="AW1348" s="34">
        <v>510</v>
      </c>
      <c r="AX1348" s="34" t="s">
        <v>84</v>
      </c>
      <c r="AY1348" s="34">
        <v>60</v>
      </c>
      <c r="AZ1348" s="34">
        <v>64</v>
      </c>
      <c r="BA1348" s="34" t="s">
        <v>369</v>
      </c>
      <c r="BB1348" s="34">
        <v>1</v>
      </c>
      <c r="BC1348" s="34">
        <v>2</v>
      </c>
      <c r="BD1348" s="34">
        <v>15</v>
      </c>
      <c r="BE1348" s="34">
        <v>9</v>
      </c>
      <c r="BF1348" s="34" t="s">
        <v>121</v>
      </c>
      <c r="BG1348" s="34">
        <v>3.6</v>
      </c>
      <c r="BI1348" s="34" t="s">
        <v>84</v>
      </c>
      <c r="BJ1348" s="34" t="s">
        <v>121</v>
      </c>
      <c r="BK1348" s="34" t="s">
        <v>121</v>
      </c>
      <c r="BN1348" s="34">
        <v>9</v>
      </c>
      <c r="BO1348" s="34" t="s">
        <v>84</v>
      </c>
      <c r="BP1348" s="34">
        <v>39</v>
      </c>
      <c r="BQ1348" s="34">
        <v>5</v>
      </c>
      <c r="BR1348" s="34" t="s">
        <v>84</v>
      </c>
      <c r="BT1348" s="34">
        <v>7.8</v>
      </c>
      <c r="BU1348" s="34" t="s">
        <v>82</v>
      </c>
      <c r="BV1348" s="34" t="s">
        <v>369</v>
      </c>
      <c r="BW1348" s="34" t="s">
        <v>84</v>
      </c>
      <c r="BX1348" s="34">
        <v>96</v>
      </c>
      <c r="BY1348" s="34" t="s">
        <v>121</v>
      </c>
      <c r="CA1348" s="34" t="s">
        <v>121</v>
      </c>
      <c r="CC1348" s="34">
        <v>4</v>
      </c>
      <c r="CD1348" s="34">
        <v>80</v>
      </c>
      <c r="CE1348" s="34">
        <v>170</v>
      </c>
      <c r="CF1348" s="34">
        <v>16</v>
      </c>
      <c r="CG1348" s="34">
        <v>44</v>
      </c>
      <c r="CH1348" s="34">
        <v>220</v>
      </c>
      <c r="CI1348" s="34">
        <v>3.6</v>
      </c>
      <c r="CJ1348" s="34">
        <v>5</v>
      </c>
      <c r="CL1348" s="34" t="s">
        <v>83</v>
      </c>
      <c r="CM1348" s="34">
        <v>0.4</v>
      </c>
      <c r="CN1348" s="34">
        <v>0.2</v>
      </c>
      <c r="CP1348" s="34" t="s">
        <v>82</v>
      </c>
      <c r="CU1348" s="34">
        <v>0.2</v>
      </c>
      <c r="CV1348" s="34" t="s">
        <v>148</v>
      </c>
      <c r="CW1348" s="34">
        <f t="shared" si="103"/>
        <v>9.3999999999999986</v>
      </c>
    </row>
    <row r="1349" spans="1:101" x14ac:dyDescent="0.35">
      <c r="A1349" s="22" t="s">
        <v>3870</v>
      </c>
      <c r="B1349" s="22" t="s">
        <v>1502</v>
      </c>
      <c r="C1349" s="22" t="s">
        <v>2354</v>
      </c>
      <c r="D1349" s="22" t="s">
        <v>1501</v>
      </c>
      <c r="E1349" s="22">
        <v>1997</v>
      </c>
      <c r="F1349" s="22">
        <v>1997</v>
      </c>
      <c r="G1349" s="22" t="s">
        <v>1501</v>
      </c>
      <c r="H1349" s="22">
        <v>32.001111111111101</v>
      </c>
      <c r="I1349" s="22">
        <v>-105.963055555555</v>
      </c>
      <c r="J1349" s="22" t="s">
        <v>873</v>
      </c>
      <c r="K1349" s="22" t="s">
        <v>1253</v>
      </c>
      <c r="L1349" s="22" t="s">
        <v>878</v>
      </c>
      <c r="M1349" s="22" t="s">
        <v>1491</v>
      </c>
      <c r="P1349" s="22" t="s">
        <v>119</v>
      </c>
      <c r="Q1349" s="22" t="s">
        <v>144</v>
      </c>
      <c r="W1349" s="34">
        <v>51.7</v>
      </c>
      <c r="X1349" s="34">
        <v>0.01</v>
      </c>
      <c r="Y1349" s="34">
        <v>0.25</v>
      </c>
      <c r="Z1349" s="34">
        <v>19</v>
      </c>
      <c r="AA1349" s="34">
        <v>2.81</v>
      </c>
      <c r="AB1349" s="34">
        <v>0.32</v>
      </c>
      <c r="AC1349" s="34">
        <v>13</v>
      </c>
      <c r="AD1349" s="34" t="s">
        <v>120</v>
      </c>
      <c r="AE1349" s="34">
        <v>0.05</v>
      </c>
      <c r="AF1349" s="34">
        <v>0.02</v>
      </c>
      <c r="AG1349" s="34">
        <v>13.2</v>
      </c>
      <c r="AI1349" s="34">
        <v>0.02</v>
      </c>
      <c r="AO1349" s="34">
        <f t="shared" si="102"/>
        <v>100.38</v>
      </c>
      <c r="AU1349" s="34">
        <v>2E-3</v>
      </c>
      <c r="AV1349" s="34">
        <v>1.4</v>
      </c>
      <c r="AW1349" s="34">
        <v>73</v>
      </c>
      <c r="AX1349" s="34" t="s">
        <v>84</v>
      </c>
      <c r="AY1349" s="34">
        <v>800</v>
      </c>
      <c r="AZ1349" s="34">
        <v>4</v>
      </c>
      <c r="BA1349" s="34" t="s">
        <v>369</v>
      </c>
      <c r="BB1349" s="34">
        <v>1</v>
      </c>
      <c r="BC1349" s="34" t="s">
        <v>121</v>
      </c>
      <c r="BD1349" s="34">
        <v>10</v>
      </c>
      <c r="BE1349" s="34">
        <v>13</v>
      </c>
      <c r="BF1349" s="34">
        <v>1</v>
      </c>
      <c r="BG1349" s="34">
        <v>4.9000000000000004</v>
      </c>
      <c r="BI1349" s="34" t="s">
        <v>84</v>
      </c>
      <c r="BJ1349" s="34" t="s">
        <v>121</v>
      </c>
      <c r="BK1349" s="34" t="s">
        <v>121</v>
      </c>
      <c r="BN1349" s="34">
        <v>73</v>
      </c>
      <c r="BO1349" s="34" t="s">
        <v>84</v>
      </c>
      <c r="BP1349" s="34">
        <v>70</v>
      </c>
      <c r="BQ1349" s="34">
        <v>130</v>
      </c>
      <c r="BR1349" s="34" t="s">
        <v>84</v>
      </c>
      <c r="BT1349" s="34">
        <v>8.1</v>
      </c>
      <c r="BU1349" s="34" t="s">
        <v>82</v>
      </c>
      <c r="BV1349" s="34">
        <v>31</v>
      </c>
      <c r="BW1349" s="34" t="s">
        <v>84</v>
      </c>
      <c r="BX1349" s="34">
        <v>185</v>
      </c>
      <c r="BY1349" s="34" t="s">
        <v>121</v>
      </c>
      <c r="CA1349" s="34" t="s">
        <v>121</v>
      </c>
      <c r="CC1349" s="34">
        <v>10.3</v>
      </c>
      <c r="CD1349" s="34">
        <v>170</v>
      </c>
      <c r="CE1349" s="34">
        <v>78</v>
      </c>
      <c r="CF1349" s="34">
        <v>20</v>
      </c>
      <c r="CG1349" s="34">
        <v>35</v>
      </c>
      <c r="CH1349" s="34">
        <v>2400</v>
      </c>
      <c r="CI1349" s="34">
        <v>15.1</v>
      </c>
      <c r="CJ1349" s="34">
        <v>23</v>
      </c>
      <c r="CL1349" s="34">
        <v>8</v>
      </c>
      <c r="CM1349" s="34">
        <v>1</v>
      </c>
      <c r="CN1349" s="34">
        <v>0.2</v>
      </c>
      <c r="CP1349" s="34" t="s">
        <v>82</v>
      </c>
      <c r="CU1349" s="34">
        <v>0.2</v>
      </c>
      <c r="CV1349" s="34" t="s">
        <v>148</v>
      </c>
      <c r="CW1349" s="34">
        <f t="shared" si="103"/>
        <v>47.500000000000007</v>
      </c>
    </row>
    <row r="1350" spans="1:101" x14ac:dyDescent="0.35">
      <c r="A1350" s="22" t="s">
        <v>3871</v>
      </c>
      <c r="B1350" s="22" t="s">
        <v>1502</v>
      </c>
      <c r="C1350" s="22" t="s">
        <v>2354</v>
      </c>
      <c r="D1350" s="22" t="s">
        <v>1501</v>
      </c>
      <c r="E1350" s="22">
        <v>1997</v>
      </c>
      <c r="F1350" s="22">
        <v>1997</v>
      </c>
      <c r="G1350" s="22" t="s">
        <v>1501</v>
      </c>
      <c r="H1350" s="22">
        <v>32.085833333333298</v>
      </c>
      <c r="I1350" s="22">
        <v>-106.074444444444</v>
      </c>
      <c r="J1350" s="22" t="s">
        <v>873</v>
      </c>
      <c r="K1350" s="22" t="s">
        <v>1253</v>
      </c>
      <c r="L1350" s="22" t="s">
        <v>878</v>
      </c>
      <c r="M1350" s="22" t="s">
        <v>1491</v>
      </c>
      <c r="P1350" s="22" t="s">
        <v>119</v>
      </c>
      <c r="Q1350" s="22" t="s">
        <v>144</v>
      </c>
      <c r="W1350" s="34">
        <v>59.1</v>
      </c>
      <c r="X1350" s="34">
        <v>0.37</v>
      </c>
      <c r="Y1350" s="34">
        <v>11.5</v>
      </c>
      <c r="Z1350" s="34">
        <v>10</v>
      </c>
      <c r="AA1350" s="34">
        <v>0.06</v>
      </c>
      <c r="AB1350" s="34">
        <v>0.33</v>
      </c>
      <c r="AC1350" s="34">
        <v>6.18</v>
      </c>
      <c r="AD1350" s="34">
        <v>3.06</v>
      </c>
      <c r="AE1350" s="34">
        <v>4.3600000000000003</v>
      </c>
      <c r="AF1350" s="34">
        <v>0.15</v>
      </c>
      <c r="AG1350" s="34">
        <v>4.95</v>
      </c>
      <c r="AI1350" s="34">
        <v>0.06</v>
      </c>
      <c r="AO1350" s="34">
        <f t="shared" si="102"/>
        <v>100.12</v>
      </c>
      <c r="AU1350" s="34" t="s">
        <v>2400</v>
      </c>
      <c r="AV1350" s="34" t="s">
        <v>82</v>
      </c>
      <c r="AW1350" s="34">
        <v>100</v>
      </c>
      <c r="AX1350" s="34" t="s">
        <v>84</v>
      </c>
      <c r="AY1350" s="34">
        <v>990</v>
      </c>
      <c r="AZ1350" s="34">
        <v>3</v>
      </c>
      <c r="BA1350" s="34">
        <v>9</v>
      </c>
      <c r="BB1350" s="34">
        <v>2</v>
      </c>
      <c r="BC1350" s="34" t="s">
        <v>121</v>
      </c>
      <c r="BD1350" s="34">
        <v>14</v>
      </c>
      <c r="BE1350" s="34">
        <v>21</v>
      </c>
      <c r="BF1350" s="34">
        <v>2</v>
      </c>
      <c r="BG1350" s="34">
        <v>6.8</v>
      </c>
      <c r="BI1350" s="34" t="s">
        <v>84</v>
      </c>
      <c r="BJ1350" s="34">
        <v>17</v>
      </c>
      <c r="BK1350" s="34" t="s">
        <v>121</v>
      </c>
      <c r="BN1350" s="34">
        <v>13</v>
      </c>
      <c r="BO1350" s="34">
        <v>86</v>
      </c>
      <c r="BP1350" s="34">
        <v>8</v>
      </c>
      <c r="BQ1350" s="34">
        <v>32</v>
      </c>
      <c r="BR1350" s="34">
        <v>154</v>
      </c>
      <c r="BT1350" s="34">
        <v>15</v>
      </c>
      <c r="BU1350" s="34">
        <v>3.2</v>
      </c>
      <c r="BV1350" s="34" t="s">
        <v>369</v>
      </c>
      <c r="BW1350" s="34" t="s">
        <v>84</v>
      </c>
      <c r="BX1350" s="34">
        <v>285</v>
      </c>
      <c r="BY1350" s="34">
        <v>6</v>
      </c>
      <c r="CA1350" s="34">
        <v>23</v>
      </c>
      <c r="CC1350" s="34">
        <v>6.5</v>
      </c>
      <c r="CD1350" s="34">
        <v>50</v>
      </c>
      <c r="CE1350" s="34">
        <v>130</v>
      </c>
      <c r="CF1350" s="34">
        <v>53</v>
      </c>
      <c r="CG1350" s="34">
        <v>430</v>
      </c>
      <c r="CH1350" s="34">
        <v>250</v>
      </c>
      <c r="CI1350" s="34">
        <v>49.6</v>
      </c>
      <c r="CJ1350" s="34">
        <v>93</v>
      </c>
      <c r="CL1350" s="34">
        <v>34</v>
      </c>
      <c r="CM1350" s="34">
        <v>6.4</v>
      </c>
      <c r="CN1350" s="34">
        <v>1.5</v>
      </c>
      <c r="CP1350" s="34">
        <v>0.9</v>
      </c>
      <c r="CU1350" s="34">
        <v>5.0999999999999996</v>
      </c>
      <c r="CV1350" s="34">
        <v>0.83</v>
      </c>
      <c r="CW1350" s="34">
        <f t="shared" si="103"/>
        <v>191.33</v>
      </c>
    </row>
    <row r="1351" spans="1:101" x14ac:dyDescent="0.35">
      <c r="A1351" s="22" t="s">
        <v>3872</v>
      </c>
      <c r="B1351" s="22" t="s">
        <v>1502</v>
      </c>
      <c r="C1351" s="22" t="s">
        <v>2354</v>
      </c>
      <c r="D1351" s="22" t="s">
        <v>1501</v>
      </c>
      <c r="E1351" s="22">
        <v>1997</v>
      </c>
      <c r="F1351" s="22">
        <v>1997</v>
      </c>
      <c r="G1351" s="22" t="s">
        <v>1501</v>
      </c>
      <c r="H1351" s="22">
        <v>32.085833333333298</v>
      </c>
      <c r="I1351" s="22">
        <v>-106.074444444444</v>
      </c>
      <c r="J1351" s="22" t="s">
        <v>873</v>
      </c>
      <c r="K1351" s="22" t="s">
        <v>1253</v>
      </c>
      <c r="L1351" s="22" t="s">
        <v>878</v>
      </c>
      <c r="M1351" s="22" t="s">
        <v>1491</v>
      </c>
      <c r="P1351" s="22" t="s">
        <v>119</v>
      </c>
      <c r="Q1351" s="22" t="s">
        <v>144</v>
      </c>
      <c r="W1351" s="34">
        <v>55.7</v>
      </c>
      <c r="X1351" s="34">
        <v>0.47</v>
      </c>
      <c r="Y1351" s="34">
        <v>10.3</v>
      </c>
      <c r="Z1351" s="34">
        <v>1.49</v>
      </c>
      <c r="AA1351" s="34">
        <v>0.06</v>
      </c>
      <c r="AB1351" s="34">
        <v>1.4</v>
      </c>
      <c r="AC1351" s="34">
        <v>14.1</v>
      </c>
      <c r="AD1351" s="34">
        <v>1.81</v>
      </c>
      <c r="AE1351" s="34">
        <v>4.6100000000000003</v>
      </c>
      <c r="AF1351" s="34">
        <v>0.08</v>
      </c>
      <c r="AG1351" s="34">
        <v>10.1</v>
      </c>
      <c r="AI1351" s="34">
        <v>0.05</v>
      </c>
      <c r="AO1351" s="34">
        <f t="shared" si="102"/>
        <v>100.16999999999999</v>
      </c>
      <c r="AU1351" s="34" t="s">
        <v>2400</v>
      </c>
      <c r="AV1351" s="34" t="s">
        <v>82</v>
      </c>
      <c r="AW1351" s="34">
        <v>3</v>
      </c>
      <c r="AX1351" s="34" t="s">
        <v>84</v>
      </c>
      <c r="AY1351" s="34">
        <v>490</v>
      </c>
      <c r="AZ1351" s="34">
        <v>2</v>
      </c>
      <c r="BA1351" s="34" t="s">
        <v>83</v>
      </c>
      <c r="BB1351" s="34">
        <v>2</v>
      </c>
      <c r="BC1351" s="34" t="s">
        <v>121</v>
      </c>
      <c r="BD1351" s="34">
        <v>11</v>
      </c>
      <c r="BE1351" s="34">
        <v>20</v>
      </c>
      <c r="BF1351" s="34">
        <v>2</v>
      </c>
      <c r="BG1351" s="34">
        <v>9.1</v>
      </c>
      <c r="BI1351" s="34" t="s">
        <v>84</v>
      </c>
      <c r="BJ1351" s="34">
        <v>9</v>
      </c>
      <c r="BK1351" s="34" t="s">
        <v>121</v>
      </c>
      <c r="BN1351" s="34">
        <v>10</v>
      </c>
      <c r="BO1351" s="34">
        <v>39</v>
      </c>
      <c r="BP1351" s="34">
        <v>7</v>
      </c>
      <c r="BQ1351" s="34">
        <v>16</v>
      </c>
      <c r="BR1351" s="34">
        <v>146</v>
      </c>
      <c r="BT1351" s="34">
        <v>0.6</v>
      </c>
      <c r="BU1351" s="34">
        <v>3.3</v>
      </c>
      <c r="BV1351" s="34" t="s">
        <v>369</v>
      </c>
      <c r="BW1351" s="34" t="s">
        <v>84</v>
      </c>
      <c r="BX1351" s="34">
        <v>427</v>
      </c>
      <c r="BY1351" s="34">
        <v>2</v>
      </c>
      <c r="CA1351" s="34">
        <v>13</v>
      </c>
      <c r="CC1351" s="34">
        <v>2.8</v>
      </c>
      <c r="CD1351" s="34">
        <v>20</v>
      </c>
      <c r="CE1351" s="34">
        <v>120</v>
      </c>
      <c r="CF1351" s="34">
        <v>26</v>
      </c>
      <c r="CG1351" s="34">
        <v>260</v>
      </c>
      <c r="CH1351" s="34">
        <v>59</v>
      </c>
      <c r="CI1351" s="34">
        <v>26.5</v>
      </c>
      <c r="CJ1351" s="34">
        <v>47</v>
      </c>
      <c r="CL1351" s="34">
        <v>19</v>
      </c>
      <c r="CM1351" s="34">
        <v>3.1</v>
      </c>
      <c r="CN1351" s="34">
        <v>0.5</v>
      </c>
      <c r="CP1351" s="34" t="s">
        <v>82</v>
      </c>
      <c r="CU1351" s="34">
        <v>1.9</v>
      </c>
      <c r="CV1351" s="34">
        <v>0.28999999999999998</v>
      </c>
      <c r="CW1351" s="34">
        <f t="shared" si="103"/>
        <v>98.29</v>
      </c>
    </row>
    <row r="1352" spans="1:101" x14ac:dyDescent="0.35">
      <c r="A1352" s="22" t="s">
        <v>3873</v>
      </c>
      <c r="B1352" s="22" t="s">
        <v>1502</v>
      </c>
      <c r="C1352" s="22" t="s">
        <v>2354</v>
      </c>
      <c r="D1352" s="22" t="s">
        <v>1501</v>
      </c>
      <c r="E1352" s="22">
        <v>1997</v>
      </c>
      <c r="F1352" s="22">
        <v>1997</v>
      </c>
      <c r="G1352" s="22" t="s">
        <v>1501</v>
      </c>
      <c r="H1352" s="22">
        <v>32.104999999999997</v>
      </c>
      <c r="I1352" s="22">
        <v>-106.550277777777</v>
      </c>
      <c r="J1352" s="22" t="s">
        <v>873</v>
      </c>
      <c r="K1352" s="22" t="s">
        <v>1253</v>
      </c>
      <c r="L1352" s="22" t="s">
        <v>878</v>
      </c>
      <c r="M1352" s="22" t="s">
        <v>1491</v>
      </c>
      <c r="P1352" s="22" t="s">
        <v>119</v>
      </c>
      <c r="Q1352" s="22" t="s">
        <v>144</v>
      </c>
      <c r="W1352" s="34">
        <v>9.41</v>
      </c>
      <c r="X1352" s="34" t="s">
        <v>120</v>
      </c>
      <c r="Y1352" s="34">
        <v>0.35</v>
      </c>
      <c r="Z1352" s="34">
        <v>13.2</v>
      </c>
      <c r="AA1352" s="34">
        <v>0.04</v>
      </c>
      <c r="AB1352" s="34">
        <v>0.49</v>
      </c>
      <c r="AC1352" s="34">
        <v>16.899999999999999</v>
      </c>
      <c r="AD1352" s="34">
        <v>0.28000000000000003</v>
      </c>
      <c r="AE1352" s="34">
        <v>0.27</v>
      </c>
      <c r="AF1352" s="34">
        <v>0.03</v>
      </c>
      <c r="AG1352" s="34">
        <v>8.3000000000000007</v>
      </c>
      <c r="AI1352" s="34">
        <v>5.93</v>
      </c>
      <c r="AO1352" s="34">
        <f t="shared" si="102"/>
        <v>55.20000000000001</v>
      </c>
      <c r="AU1352" s="34" t="s">
        <v>2400</v>
      </c>
      <c r="AV1352" s="34">
        <v>11</v>
      </c>
      <c r="AW1352" s="34">
        <v>5200</v>
      </c>
      <c r="AX1352" s="34" t="s">
        <v>84</v>
      </c>
      <c r="AY1352" s="34">
        <v>300000</v>
      </c>
      <c r="AZ1352" s="34">
        <v>4</v>
      </c>
      <c r="BA1352" s="34">
        <v>8</v>
      </c>
      <c r="BB1352" s="34">
        <v>3</v>
      </c>
      <c r="BC1352" s="34">
        <v>24</v>
      </c>
      <c r="BD1352" s="34">
        <v>14</v>
      </c>
      <c r="BE1352" s="34">
        <v>26</v>
      </c>
      <c r="BF1352" s="34" t="s">
        <v>121</v>
      </c>
      <c r="BG1352" s="34">
        <v>15.3</v>
      </c>
      <c r="BI1352" s="34" t="s">
        <v>84</v>
      </c>
      <c r="BJ1352" s="34" t="s">
        <v>121</v>
      </c>
      <c r="BK1352" s="34">
        <v>3</v>
      </c>
      <c r="BN1352" s="34">
        <v>370</v>
      </c>
      <c r="BO1352" s="34">
        <v>72</v>
      </c>
      <c r="BP1352" s="34">
        <v>46</v>
      </c>
      <c r="BQ1352" s="34">
        <v>9500</v>
      </c>
      <c r="BR1352" s="34">
        <v>66</v>
      </c>
      <c r="BT1352" s="34">
        <v>560</v>
      </c>
      <c r="BU1352" s="34">
        <v>1.5</v>
      </c>
      <c r="BV1352" s="34" t="s">
        <v>369</v>
      </c>
      <c r="BW1352" s="34" t="s">
        <v>84</v>
      </c>
      <c r="BX1352" s="34">
        <v>116</v>
      </c>
      <c r="BY1352" s="34" t="s">
        <v>123</v>
      </c>
      <c r="CA1352" s="34" t="s">
        <v>121</v>
      </c>
      <c r="CC1352" s="34">
        <v>5</v>
      </c>
      <c r="CD1352" s="34" t="s">
        <v>84</v>
      </c>
      <c r="CE1352" s="34">
        <v>23</v>
      </c>
      <c r="CF1352" s="34">
        <v>75</v>
      </c>
      <c r="CG1352" s="34">
        <v>230</v>
      </c>
      <c r="CH1352" s="34">
        <v>7700</v>
      </c>
      <c r="CI1352" s="34">
        <v>30.5</v>
      </c>
      <c r="CJ1352" s="34">
        <v>38</v>
      </c>
      <c r="CL1352" s="34">
        <v>10</v>
      </c>
      <c r="CM1352" s="34">
        <v>1</v>
      </c>
      <c r="CN1352" s="34">
        <v>1.1000000000000001</v>
      </c>
      <c r="CP1352" s="34" t="s">
        <v>82</v>
      </c>
      <c r="CU1352" s="34">
        <v>1.4</v>
      </c>
      <c r="CV1352" s="34">
        <v>0.13</v>
      </c>
      <c r="CW1352" s="34">
        <f t="shared" si="103"/>
        <v>82.13</v>
      </c>
    </row>
    <row r="1353" spans="1:101" x14ac:dyDescent="0.35">
      <c r="A1353" s="22" t="s">
        <v>3874</v>
      </c>
      <c r="B1353" s="22" t="s">
        <v>1502</v>
      </c>
      <c r="C1353" s="22" t="s">
        <v>2354</v>
      </c>
      <c r="D1353" s="22" t="s">
        <v>1501</v>
      </c>
      <c r="E1353" s="22">
        <v>1997</v>
      </c>
      <c r="F1353" s="22">
        <v>1997</v>
      </c>
      <c r="G1353" s="22" t="s">
        <v>1501</v>
      </c>
      <c r="H1353" s="22">
        <v>32.104999999999997</v>
      </c>
      <c r="I1353" s="22">
        <v>-106.550277777777</v>
      </c>
      <c r="J1353" s="22" t="s">
        <v>873</v>
      </c>
      <c r="K1353" s="22" t="s">
        <v>1253</v>
      </c>
      <c r="L1353" s="22" t="s">
        <v>878</v>
      </c>
      <c r="M1353" s="22" t="s">
        <v>1491</v>
      </c>
      <c r="P1353" s="22" t="s">
        <v>119</v>
      </c>
      <c r="Q1353" s="22" t="s">
        <v>144</v>
      </c>
      <c r="W1353" s="34">
        <v>24.4</v>
      </c>
      <c r="X1353" s="34" t="s">
        <v>120</v>
      </c>
      <c r="Y1353" s="34">
        <v>0.26</v>
      </c>
      <c r="Z1353" s="34">
        <v>5.9</v>
      </c>
      <c r="AA1353" s="34">
        <v>0.04</v>
      </c>
      <c r="AB1353" s="34">
        <v>1.1599999999999999</v>
      </c>
      <c r="AC1353" s="34">
        <v>24.1</v>
      </c>
      <c r="AD1353" s="34">
        <v>0.34</v>
      </c>
      <c r="AE1353" s="34">
        <v>0.01</v>
      </c>
      <c r="AF1353" s="34">
        <v>0.02</v>
      </c>
      <c r="AG1353" s="34">
        <v>14.4</v>
      </c>
      <c r="AI1353" s="34">
        <v>3.46</v>
      </c>
      <c r="AO1353" s="34">
        <f t="shared" si="102"/>
        <v>74.09</v>
      </c>
      <c r="AU1353" s="34" t="s">
        <v>2400</v>
      </c>
      <c r="AV1353" s="34">
        <v>5.9</v>
      </c>
      <c r="AW1353" s="34">
        <v>720</v>
      </c>
      <c r="AX1353" s="34" t="s">
        <v>84</v>
      </c>
      <c r="AY1353" s="34">
        <v>210000</v>
      </c>
      <c r="AZ1353" s="34">
        <v>2</v>
      </c>
      <c r="BA1353" s="34" t="s">
        <v>83</v>
      </c>
      <c r="BB1353" s="34">
        <v>2</v>
      </c>
      <c r="BC1353" s="34">
        <v>61</v>
      </c>
      <c r="BD1353" s="34">
        <v>14</v>
      </c>
      <c r="BE1353" s="34" t="s">
        <v>123</v>
      </c>
      <c r="BF1353" s="34" t="s">
        <v>121</v>
      </c>
      <c r="BG1353" s="34">
        <v>4.8</v>
      </c>
      <c r="BI1353" s="34" t="s">
        <v>84</v>
      </c>
      <c r="BJ1353" s="34" t="s">
        <v>121</v>
      </c>
      <c r="BK1353" s="34" t="s">
        <v>121</v>
      </c>
      <c r="BN1353" s="34">
        <v>150</v>
      </c>
      <c r="BO1353" s="34">
        <v>48</v>
      </c>
      <c r="BP1353" s="34">
        <v>53</v>
      </c>
      <c r="BQ1353" s="34">
        <v>1200</v>
      </c>
      <c r="BR1353" s="34">
        <v>33</v>
      </c>
      <c r="BT1353" s="34">
        <v>120</v>
      </c>
      <c r="BU1353" s="34" t="s">
        <v>82</v>
      </c>
      <c r="BV1353" s="34" t="s">
        <v>369</v>
      </c>
      <c r="BW1353" s="34" t="s">
        <v>84</v>
      </c>
      <c r="BX1353" s="34">
        <v>206</v>
      </c>
      <c r="BY1353" s="34">
        <v>1</v>
      </c>
      <c r="CA1353" s="34" t="s">
        <v>121</v>
      </c>
      <c r="CC1353" s="34">
        <v>6.1</v>
      </c>
      <c r="CD1353" s="34" t="s">
        <v>84</v>
      </c>
      <c r="CE1353" s="34">
        <v>54</v>
      </c>
      <c r="CF1353" s="34">
        <v>40</v>
      </c>
      <c r="CG1353" s="34">
        <v>160</v>
      </c>
      <c r="CH1353" s="34">
        <v>12000</v>
      </c>
      <c r="CI1353" s="34">
        <v>5</v>
      </c>
      <c r="CJ1353" s="34">
        <v>7</v>
      </c>
      <c r="CL1353" s="34" t="s">
        <v>83</v>
      </c>
      <c r="CM1353" s="34">
        <v>0.4</v>
      </c>
      <c r="CN1353" s="34" t="s">
        <v>124</v>
      </c>
      <c r="CP1353" s="34" t="s">
        <v>82</v>
      </c>
      <c r="CU1353" s="34">
        <v>0.9</v>
      </c>
      <c r="CV1353" s="34">
        <v>0.12</v>
      </c>
      <c r="CW1353" s="34">
        <f t="shared" si="103"/>
        <v>13.42</v>
      </c>
    </row>
    <row r="1354" spans="1:101" x14ac:dyDescent="0.35">
      <c r="A1354" s="22" t="s">
        <v>3875</v>
      </c>
      <c r="B1354" s="22" t="s">
        <v>1502</v>
      </c>
      <c r="C1354" s="22" t="s">
        <v>2354</v>
      </c>
      <c r="D1354" s="22" t="s">
        <v>1501</v>
      </c>
      <c r="E1354" s="22">
        <v>1997</v>
      </c>
      <c r="F1354" s="22">
        <v>1997</v>
      </c>
      <c r="G1354" s="22" t="s">
        <v>1501</v>
      </c>
      <c r="H1354" s="22" t="s">
        <v>3281</v>
      </c>
      <c r="I1354" s="22">
        <v>-106.55</v>
      </c>
      <c r="J1354" s="22" t="s">
        <v>873</v>
      </c>
      <c r="K1354" s="22" t="s">
        <v>1253</v>
      </c>
      <c r="L1354" s="22" t="s">
        <v>878</v>
      </c>
      <c r="M1354" s="22" t="s">
        <v>1491</v>
      </c>
      <c r="P1354" s="22" t="s">
        <v>119</v>
      </c>
      <c r="Q1354" s="22" t="s">
        <v>144</v>
      </c>
      <c r="W1354" s="34">
        <v>19.600000000000001</v>
      </c>
      <c r="X1354" s="34" t="s">
        <v>120</v>
      </c>
      <c r="Y1354" s="34">
        <v>0.18</v>
      </c>
      <c r="Z1354" s="34">
        <v>1.37</v>
      </c>
      <c r="AA1354" s="34" t="s">
        <v>120</v>
      </c>
      <c r="AB1354" s="34" t="s">
        <v>120</v>
      </c>
      <c r="AC1354" s="34">
        <v>26.9</v>
      </c>
      <c r="AD1354" s="34" t="s">
        <v>120</v>
      </c>
      <c r="AE1354" s="34">
        <v>0.25</v>
      </c>
      <c r="AF1354" s="34">
        <v>0.02</v>
      </c>
      <c r="AG1354" s="34">
        <v>4.5999999999999996</v>
      </c>
      <c r="AI1354" s="34">
        <v>4.7699999999999996</v>
      </c>
      <c r="AO1354" s="34">
        <f t="shared" si="102"/>
        <v>57.69</v>
      </c>
      <c r="AU1354" s="34" t="s">
        <v>2400</v>
      </c>
      <c r="AV1354" s="34">
        <v>20</v>
      </c>
      <c r="AW1354" s="34">
        <v>840</v>
      </c>
      <c r="AX1354" s="34" t="s">
        <v>84</v>
      </c>
      <c r="AY1354" s="34">
        <v>270000</v>
      </c>
      <c r="AZ1354" s="34">
        <v>3</v>
      </c>
      <c r="BA1354" s="34" t="s">
        <v>83</v>
      </c>
      <c r="BB1354" s="34">
        <v>1</v>
      </c>
      <c r="BC1354" s="34">
        <v>5</v>
      </c>
      <c r="BD1354" s="34">
        <v>7</v>
      </c>
      <c r="BE1354" s="34">
        <v>17</v>
      </c>
      <c r="BF1354" s="34" t="s">
        <v>121</v>
      </c>
      <c r="BG1354" s="34">
        <v>3.4</v>
      </c>
      <c r="BI1354" s="34" t="s">
        <v>84</v>
      </c>
      <c r="BJ1354" s="34" t="s">
        <v>121</v>
      </c>
      <c r="BK1354" s="34">
        <v>1</v>
      </c>
      <c r="BN1354" s="34">
        <v>100</v>
      </c>
      <c r="BO1354" s="34">
        <v>60</v>
      </c>
      <c r="BP1354" s="34">
        <v>6</v>
      </c>
      <c r="BQ1354" s="34">
        <v>2200</v>
      </c>
      <c r="BR1354" s="34">
        <v>67</v>
      </c>
      <c r="BT1354" s="34">
        <v>46</v>
      </c>
      <c r="BU1354" s="34">
        <v>1</v>
      </c>
      <c r="BV1354" s="34" t="s">
        <v>369</v>
      </c>
      <c r="BW1354" s="34" t="s">
        <v>84</v>
      </c>
      <c r="BX1354" s="34">
        <v>14</v>
      </c>
      <c r="BY1354" s="34" t="s">
        <v>121</v>
      </c>
      <c r="CA1354" s="34" t="s">
        <v>121</v>
      </c>
      <c r="CC1354" s="34">
        <v>2.6</v>
      </c>
      <c r="CD1354" s="34">
        <v>30</v>
      </c>
      <c r="CE1354" s="34">
        <v>39</v>
      </c>
      <c r="CF1354" s="34">
        <v>72</v>
      </c>
      <c r="CG1354" s="34">
        <v>310</v>
      </c>
      <c r="CH1354" s="34">
        <v>260</v>
      </c>
      <c r="CI1354" s="34">
        <v>2.6</v>
      </c>
      <c r="CJ1354" s="34">
        <v>4</v>
      </c>
      <c r="CL1354" s="34" t="s">
        <v>83</v>
      </c>
      <c r="CM1354" s="34">
        <v>0.3</v>
      </c>
      <c r="CN1354" s="34" t="s">
        <v>124</v>
      </c>
      <c r="CP1354" s="34" t="s">
        <v>82</v>
      </c>
      <c r="CU1354" s="34">
        <v>0.6</v>
      </c>
      <c r="CV1354" s="34">
        <v>0.09</v>
      </c>
      <c r="CW1354" s="34">
        <f t="shared" si="103"/>
        <v>7.589999999999999</v>
      </c>
    </row>
    <row r="1355" spans="1:101" x14ac:dyDescent="0.35">
      <c r="A1355" s="22" t="s">
        <v>3876</v>
      </c>
      <c r="B1355" s="22" t="s">
        <v>1502</v>
      </c>
      <c r="C1355" s="22" t="s">
        <v>2354</v>
      </c>
      <c r="D1355" s="22" t="s">
        <v>1501</v>
      </c>
      <c r="E1355" s="22">
        <v>1997</v>
      </c>
      <c r="F1355" s="22">
        <v>1997</v>
      </c>
      <c r="G1355" s="22" t="s">
        <v>1501</v>
      </c>
      <c r="H1355" s="22">
        <v>32.0827777777777</v>
      </c>
      <c r="I1355" s="22">
        <v>-106.539999999999</v>
      </c>
      <c r="J1355" s="22" t="s">
        <v>873</v>
      </c>
      <c r="K1355" s="22" t="s">
        <v>1253</v>
      </c>
      <c r="L1355" s="22" t="s">
        <v>878</v>
      </c>
      <c r="M1355" s="22" t="s">
        <v>1491</v>
      </c>
      <c r="P1355" s="22" t="s">
        <v>119</v>
      </c>
      <c r="Q1355" s="22" t="s">
        <v>144</v>
      </c>
      <c r="W1355" s="34">
        <v>96.2</v>
      </c>
      <c r="X1355" s="34">
        <v>0.09</v>
      </c>
      <c r="Y1355" s="34">
        <v>1.56</v>
      </c>
      <c r="Z1355" s="34">
        <v>0.75</v>
      </c>
      <c r="AA1355" s="34" t="s">
        <v>120</v>
      </c>
      <c r="AB1355" s="34">
        <v>0.02</v>
      </c>
      <c r="AC1355" s="34" t="s">
        <v>120</v>
      </c>
      <c r="AD1355" s="34" t="s">
        <v>120</v>
      </c>
      <c r="AE1355" s="34">
        <v>0.37</v>
      </c>
      <c r="AF1355" s="34">
        <v>0.14000000000000001</v>
      </c>
      <c r="AG1355" s="34">
        <v>0.95</v>
      </c>
      <c r="AI1355" s="34">
        <v>0.08</v>
      </c>
      <c r="AO1355" s="34">
        <f t="shared" si="102"/>
        <v>100.16000000000001</v>
      </c>
      <c r="AU1355" s="34">
        <v>7.0000000000000001E-3</v>
      </c>
      <c r="AV1355" s="34">
        <v>0.7</v>
      </c>
      <c r="AW1355" s="34">
        <v>35</v>
      </c>
      <c r="AX1355" s="34" t="s">
        <v>84</v>
      </c>
      <c r="AY1355" s="34">
        <v>890</v>
      </c>
      <c r="AZ1355" s="34" t="s">
        <v>121</v>
      </c>
      <c r="BA1355" s="34" t="s">
        <v>83</v>
      </c>
      <c r="BB1355" s="34">
        <v>2</v>
      </c>
      <c r="BC1355" s="34" t="s">
        <v>121</v>
      </c>
      <c r="BD1355" s="34">
        <v>39</v>
      </c>
      <c r="BE1355" s="34">
        <v>19</v>
      </c>
      <c r="BF1355" s="34">
        <v>1</v>
      </c>
      <c r="BG1355" s="34">
        <v>5.4</v>
      </c>
      <c r="BI1355" s="34" t="s">
        <v>84</v>
      </c>
      <c r="BJ1355" s="34" t="s">
        <v>121</v>
      </c>
      <c r="BK1355" s="34" t="s">
        <v>121</v>
      </c>
      <c r="BN1355" s="34">
        <v>120</v>
      </c>
      <c r="BO1355" s="34">
        <v>9</v>
      </c>
      <c r="BP1355" s="34">
        <v>1</v>
      </c>
      <c r="BQ1355" s="34">
        <v>29</v>
      </c>
      <c r="BR1355" s="34">
        <v>24</v>
      </c>
      <c r="BT1355" s="34">
        <v>6.3</v>
      </c>
      <c r="BU1355" s="34">
        <v>0.9</v>
      </c>
      <c r="BV1355" s="34" t="s">
        <v>369</v>
      </c>
      <c r="BW1355" s="34" t="s">
        <v>84</v>
      </c>
      <c r="BX1355" s="34">
        <v>181</v>
      </c>
      <c r="BY1355" s="34">
        <v>1</v>
      </c>
      <c r="CA1355" s="34">
        <v>1</v>
      </c>
      <c r="CC1355" s="34">
        <v>1.7</v>
      </c>
      <c r="CD1355" s="34">
        <v>30</v>
      </c>
      <c r="CE1355" s="34">
        <v>330</v>
      </c>
      <c r="CF1355" s="34">
        <v>21</v>
      </c>
      <c r="CG1355" s="34">
        <v>120</v>
      </c>
      <c r="CH1355" s="34">
        <v>15</v>
      </c>
      <c r="CI1355" s="34">
        <v>12.8</v>
      </c>
      <c r="CJ1355" s="34">
        <v>21</v>
      </c>
      <c r="CL1355" s="34">
        <v>9</v>
      </c>
      <c r="CM1355" s="34">
        <v>1.4</v>
      </c>
      <c r="CN1355" s="34">
        <v>0.4</v>
      </c>
      <c r="CP1355" s="34" t="s">
        <v>82</v>
      </c>
      <c r="CU1355" s="34">
        <v>0.4</v>
      </c>
      <c r="CV1355" s="34">
        <v>0.05</v>
      </c>
      <c r="CW1355" s="34">
        <f t="shared" si="103"/>
        <v>45.04999999999999</v>
      </c>
    </row>
    <row r="1356" spans="1:101" x14ac:dyDescent="0.35">
      <c r="A1356" s="22" t="s">
        <v>3877</v>
      </c>
      <c r="B1356" s="22" t="s">
        <v>1502</v>
      </c>
      <c r="C1356" s="22" t="s">
        <v>2354</v>
      </c>
      <c r="D1356" s="22" t="s">
        <v>1501</v>
      </c>
      <c r="E1356" s="22">
        <v>1997</v>
      </c>
      <c r="F1356" s="22">
        <v>1997</v>
      </c>
      <c r="G1356" s="22" t="s">
        <v>1501</v>
      </c>
      <c r="H1356" s="22">
        <v>32.105277777777701</v>
      </c>
      <c r="I1356" s="22">
        <v>-106.55</v>
      </c>
      <c r="J1356" s="22" t="s">
        <v>873</v>
      </c>
      <c r="K1356" s="22" t="s">
        <v>1253</v>
      </c>
      <c r="L1356" s="22" t="s">
        <v>878</v>
      </c>
      <c r="M1356" s="22" t="s">
        <v>1491</v>
      </c>
      <c r="P1356" s="22" t="s">
        <v>119</v>
      </c>
      <c r="Q1356" s="22" t="s">
        <v>144</v>
      </c>
      <c r="W1356" s="34">
        <v>19.899999999999999</v>
      </c>
      <c r="X1356" s="34">
        <v>0.03</v>
      </c>
      <c r="Y1356" s="34">
        <v>1.04</v>
      </c>
      <c r="Z1356" s="34">
        <v>0.71</v>
      </c>
      <c r="AA1356" s="34">
        <v>0.14000000000000001</v>
      </c>
      <c r="AB1356" s="34">
        <v>8.23</v>
      </c>
      <c r="AC1356" s="34">
        <v>36.1</v>
      </c>
      <c r="AD1356" s="34">
        <v>0.04</v>
      </c>
      <c r="AE1356" s="34">
        <v>0.3</v>
      </c>
      <c r="AF1356" s="34">
        <v>0.14000000000000001</v>
      </c>
      <c r="AG1356" s="34">
        <v>23.8</v>
      </c>
      <c r="AI1356" s="34">
        <v>0.34</v>
      </c>
      <c r="AO1356" s="34">
        <f t="shared" si="102"/>
        <v>90.77000000000001</v>
      </c>
      <c r="AU1356" s="34">
        <v>3.0000000000000001E-3</v>
      </c>
      <c r="AV1356" s="34">
        <v>1.2</v>
      </c>
      <c r="AW1356" s="34">
        <v>33</v>
      </c>
      <c r="AX1356" s="34" t="s">
        <v>84</v>
      </c>
      <c r="AY1356" s="34">
        <v>12000</v>
      </c>
      <c r="AZ1356" s="34" t="s">
        <v>121</v>
      </c>
      <c r="BA1356" s="34" t="s">
        <v>83</v>
      </c>
      <c r="BB1356" s="34">
        <v>1</v>
      </c>
      <c r="BC1356" s="34" t="s">
        <v>121</v>
      </c>
      <c r="BD1356" s="34">
        <v>5</v>
      </c>
      <c r="BE1356" s="34">
        <v>15</v>
      </c>
      <c r="BF1356" s="34" t="s">
        <v>121</v>
      </c>
      <c r="BG1356" s="34">
        <v>7</v>
      </c>
      <c r="BI1356" s="34" t="s">
        <v>84</v>
      </c>
      <c r="BJ1356" s="34">
        <v>1</v>
      </c>
      <c r="BK1356" s="34" t="s">
        <v>121</v>
      </c>
      <c r="BN1356" s="34">
        <v>32</v>
      </c>
      <c r="BO1356" s="34">
        <v>20</v>
      </c>
      <c r="BP1356" s="34">
        <v>19</v>
      </c>
      <c r="BQ1356" s="34">
        <v>28</v>
      </c>
      <c r="BR1356" s="34">
        <v>21</v>
      </c>
      <c r="BT1356" s="34">
        <v>5.7</v>
      </c>
      <c r="BU1356" s="34">
        <v>1.8</v>
      </c>
      <c r="BV1356" s="34" t="s">
        <v>369</v>
      </c>
      <c r="BW1356" s="34" t="s">
        <v>84</v>
      </c>
      <c r="BX1356" s="34">
        <v>340</v>
      </c>
      <c r="BY1356" s="34" t="s">
        <v>121</v>
      </c>
      <c r="CA1356" s="34">
        <v>1</v>
      </c>
      <c r="CC1356" s="34">
        <v>2.6</v>
      </c>
      <c r="CD1356" s="34">
        <v>20</v>
      </c>
      <c r="CE1356" s="34">
        <v>39</v>
      </c>
      <c r="CF1356" s="34">
        <v>26</v>
      </c>
      <c r="CG1356" s="34">
        <v>16</v>
      </c>
      <c r="CH1356" s="34">
        <v>460</v>
      </c>
      <c r="CI1356" s="34">
        <v>9.1999999999999993</v>
      </c>
      <c r="CJ1356" s="34">
        <v>16</v>
      </c>
      <c r="CL1356" s="34">
        <v>9</v>
      </c>
      <c r="CM1356" s="34">
        <v>1.8</v>
      </c>
      <c r="CN1356" s="34">
        <v>0.5</v>
      </c>
      <c r="CP1356" s="34" t="s">
        <v>82</v>
      </c>
      <c r="CU1356" s="34">
        <v>0.5</v>
      </c>
      <c r="CV1356" s="34">
        <v>0.06</v>
      </c>
      <c r="CW1356" s="34">
        <f t="shared" si="103"/>
        <v>37.06</v>
      </c>
    </row>
    <row r="1357" spans="1:101" x14ac:dyDescent="0.35">
      <c r="A1357" s="22" t="s">
        <v>3878</v>
      </c>
      <c r="B1357" s="22" t="s">
        <v>1502</v>
      </c>
      <c r="C1357" s="22" t="s">
        <v>2354</v>
      </c>
      <c r="D1357" s="22" t="s">
        <v>1501</v>
      </c>
      <c r="E1357" s="22">
        <v>1997</v>
      </c>
      <c r="F1357" s="22">
        <v>1997</v>
      </c>
      <c r="G1357" s="22" t="s">
        <v>1501</v>
      </c>
      <c r="H1357" s="22">
        <v>32.548333333333296</v>
      </c>
      <c r="I1357" s="22">
        <v>-105.64916666666601</v>
      </c>
      <c r="J1357" s="22" t="s">
        <v>873</v>
      </c>
      <c r="K1357" s="22" t="s">
        <v>1253</v>
      </c>
      <c r="L1357" s="22" t="s">
        <v>878</v>
      </c>
      <c r="M1357" s="22" t="s">
        <v>1491</v>
      </c>
      <c r="P1357" s="22" t="s">
        <v>119</v>
      </c>
      <c r="Q1357" s="22" t="s">
        <v>144</v>
      </c>
      <c r="W1357" s="34">
        <v>3.19</v>
      </c>
      <c r="X1357" s="34">
        <v>0.01</v>
      </c>
      <c r="Y1357" s="34">
        <v>0.17</v>
      </c>
      <c r="Z1357" s="34">
        <v>0.12</v>
      </c>
      <c r="AA1357" s="34">
        <v>0.01</v>
      </c>
      <c r="AB1357" s="34">
        <v>0.21</v>
      </c>
      <c r="AC1357" s="34">
        <v>52.8</v>
      </c>
      <c r="AD1357" s="34" t="s">
        <v>120</v>
      </c>
      <c r="AE1357" s="34">
        <v>0.03</v>
      </c>
      <c r="AF1357" s="34">
        <v>7.0000000000000007E-2</v>
      </c>
      <c r="AG1357" s="34">
        <v>41.7</v>
      </c>
      <c r="AI1357" s="34">
        <v>0.02</v>
      </c>
      <c r="AO1357" s="34">
        <f t="shared" si="102"/>
        <v>98.33</v>
      </c>
      <c r="AU1357" s="34">
        <v>1E-3</v>
      </c>
      <c r="AV1357" s="34" t="s">
        <v>82</v>
      </c>
      <c r="AW1357" s="34">
        <v>1</v>
      </c>
      <c r="AX1357" s="34" t="s">
        <v>84</v>
      </c>
      <c r="AY1357" s="34" t="s">
        <v>913</v>
      </c>
      <c r="AZ1357" s="34" t="s">
        <v>121</v>
      </c>
      <c r="BA1357" s="34" t="s">
        <v>83</v>
      </c>
      <c r="BB1357" s="34">
        <v>2</v>
      </c>
      <c r="BC1357" s="34" t="s">
        <v>121</v>
      </c>
      <c r="BD1357" s="34" t="s">
        <v>121</v>
      </c>
      <c r="BE1357" s="34">
        <v>11</v>
      </c>
      <c r="BF1357" s="34" t="s">
        <v>121</v>
      </c>
      <c r="BG1357" s="34" t="s">
        <v>82</v>
      </c>
      <c r="BI1357" s="34" t="s">
        <v>84</v>
      </c>
      <c r="BJ1357" s="34" t="s">
        <v>121</v>
      </c>
      <c r="BK1357" s="34">
        <v>2</v>
      </c>
      <c r="BN1357" s="34">
        <v>4</v>
      </c>
      <c r="BO1357" s="34">
        <v>20</v>
      </c>
      <c r="BP1357" s="34">
        <v>3</v>
      </c>
      <c r="BQ1357" s="34" t="s">
        <v>123</v>
      </c>
      <c r="BR1357" s="34">
        <v>6</v>
      </c>
      <c r="BT1357" s="34" t="s">
        <v>124</v>
      </c>
      <c r="BU1357" s="34" t="s">
        <v>82</v>
      </c>
      <c r="BV1357" s="34" t="s">
        <v>369</v>
      </c>
      <c r="BW1357" s="34" t="s">
        <v>84</v>
      </c>
      <c r="BX1357" s="34">
        <v>503</v>
      </c>
      <c r="BY1357" s="34" t="s">
        <v>121</v>
      </c>
      <c r="CA1357" s="34" t="s">
        <v>121</v>
      </c>
      <c r="CC1357" s="34">
        <v>2.2000000000000002</v>
      </c>
      <c r="CD1357" s="34" t="s">
        <v>84</v>
      </c>
      <c r="CE1357" s="34">
        <v>7</v>
      </c>
      <c r="CF1357" s="34">
        <v>13</v>
      </c>
      <c r="CG1357" s="34" t="s">
        <v>123</v>
      </c>
      <c r="CH1357" s="34">
        <v>20</v>
      </c>
      <c r="CI1357" s="34">
        <v>0.9</v>
      </c>
      <c r="CJ1357" s="34" t="s">
        <v>369</v>
      </c>
      <c r="CL1357" s="34" t="s">
        <v>83</v>
      </c>
      <c r="CM1357" s="34">
        <v>0.1</v>
      </c>
      <c r="CN1357" s="34" t="s">
        <v>124</v>
      </c>
      <c r="CP1357" s="34" t="s">
        <v>82</v>
      </c>
      <c r="CU1357" s="34" t="s">
        <v>124</v>
      </c>
      <c r="CV1357" s="34" t="s">
        <v>148</v>
      </c>
      <c r="CW1357" s="34">
        <f t="shared" si="103"/>
        <v>1</v>
      </c>
    </row>
    <row r="1358" spans="1:101" x14ac:dyDescent="0.35">
      <c r="A1358" s="22" t="s">
        <v>3879</v>
      </c>
      <c r="B1358" s="22" t="s">
        <v>1502</v>
      </c>
      <c r="C1358" s="22" t="s">
        <v>2354</v>
      </c>
      <c r="D1358" s="22" t="s">
        <v>1501</v>
      </c>
      <c r="E1358" s="22">
        <v>1997</v>
      </c>
      <c r="F1358" s="22">
        <v>1997</v>
      </c>
      <c r="G1358" s="22" t="s">
        <v>1501</v>
      </c>
      <c r="H1358" s="22">
        <v>32.07</v>
      </c>
      <c r="I1358" s="22">
        <v>-106.16527777777701</v>
      </c>
      <c r="J1358" s="22" t="s">
        <v>873</v>
      </c>
      <c r="K1358" s="22" t="s">
        <v>1253</v>
      </c>
      <c r="L1358" s="22" t="s">
        <v>878</v>
      </c>
      <c r="M1358" s="22" t="s">
        <v>1491</v>
      </c>
      <c r="P1358" s="22" t="s">
        <v>119</v>
      </c>
      <c r="Q1358" s="22" t="s">
        <v>144</v>
      </c>
      <c r="W1358" s="34">
        <v>74.099999999999994</v>
      </c>
      <c r="X1358" s="34">
        <v>0.54</v>
      </c>
      <c r="Y1358" s="34">
        <v>12.8</v>
      </c>
      <c r="Z1358" s="34">
        <v>2.0299999999999998</v>
      </c>
      <c r="AA1358" s="34" t="s">
        <v>120</v>
      </c>
      <c r="AB1358" s="34">
        <v>0.88</v>
      </c>
      <c r="AC1358" s="34">
        <v>0.25</v>
      </c>
      <c r="AD1358" s="34">
        <v>0.33</v>
      </c>
      <c r="AE1358" s="34">
        <v>2.25</v>
      </c>
      <c r="AF1358" s="34">
        <v>0.15</v>
      </c>
      <c r="AG1358" s="34">
        <v>6.6</v>
      </c>
      <c r="AI1358" s="34">
        <v>0.37</v>
      </c>
      <c r="AO1358" s="34">
        <f t="shared" si="102"/>
        <v>100.3</v>
      </c>
      <c r="AU1358" s="34">
        <v>2E-3</v>
      </c>
      <c r="AV1358" s="34" t="s">
        <v>82</v>
      </c>
      <c r="AW1358" s="34">
        <v>92</v>
      </c>
      <c r="AX1358" s="34">
        <v>150</v>
      </c>
      <c r="AY1358" s="34">
        <v>2600</v>
      </c>
      <c r="AZ1358" s="34">
        <v>8</v>
      </c>
      <c r="BA1358" s="34" t="s">
        <v>83</v>
      </c>
      <c r="BB1358" s="34">
        <v>1</v>
      </c>
      <c r="BC1358" s="34" t="s">
        <v>121</v>
      </c>
      <c r="BD1358" s="34">
        <v>1</v>
      </c>
      <c r="BE1358" s="34">
        <v>310</v>
      </c>
      <c r="BF1358" s="34">
        <v>21</v>
      </c>
      <c r="BG1358" s="34">
        <v>0.7</v>
      </c>
      <c r="BI1358" s="34" t="s">
        <v>84</v>
      </c>
      <c r="BJ1358" s="34">
        <v>3</v>
      </c>
      <c r="BK1358" s="34" t="s">
        <v>121</v>
      </c>
      <c r="BN1358" s="34">
        <v>12</v>
      </c>
      <c r="BO1358" s="34">
        <v>16</v>
      </c>
      <c r="BP1358" s="34">
        <v>11</v>
      </c>
      <c r="BQ1358" s="34">
        <v>88</v>
      </c>
      <c r="BR1358" s="34">
        <v>173</v>
      </c>
      <c r="BT1358" s="34">
        <v>19</v>
      </c>
      <c r="BU1358" s="34">
        <v>9.4</v>
      </c>
      <c r="BV1358" s="34" t="s">
        <v>369</v>
      </c>
      <c r="BW1358" s="34" t="s">
        <v>84</v>
      </c>
      <c r="BX1358" s="34">
        <v>564</v>
      </c>
      <c r="BY1358" s="34">
        <v>1</v>
      </c>
      <c r="CA1358" s="34">
        <v>8</v>
      </c>
      <c r="CC1358" s="34">
        <v>3.4</v>
      </c>
      <c r="CD1358" s="34">
        <v>110</v>
      </c>
      <c r="CE1358" s="34">
        <v>10</v>
      </c>
      <c r="CF1358" s="34">
        <v>26</v>
      </c>
      <c r="CG1358" s="34">
        <v>180</v>
      </c>
      <c r="CH1358" s="34">
        <v>100</v>
      </c>
      <c r="CI1358" s="34">
        <v>37.6</v>
      </c>
      <c r="CJ1358" s="34">
        <v>57</v>
      </c>
      <c r="CL1358" s="34">
        <v>17</v>
      </c>
      <c r="CM1358" s="34">
        <v>2</v>
      </c>
      <c r="CN1358" s="34">
        <v>0.7</v>
      </c>
      <c r="CP1358" s="34" t="s">
        <v>82</v>
      </c>
      <c r="CU1358" s="34">
        <v>1.8</v>
      </c>
      <c r="CV1358" s="34">
        <v>0.28999999999999998</v>
      </c>
      <c r="CW1358" s="34">
        <f t="shared" si="103"/>
        <v>116.39</v>
      </c>
    </row>
    <row r="1359" spans="1:101" x14ac:dyDescent="0.35">
      <c r="A1359" s="22" t="s">
        <v>3880</v>
      </c>
      <c r="B1359" s="22" t="s">
        <v>1502</v>
      </c>
      <c r="C1359" s="22" t="s">
        <v>2354</v>
      </c>
      <c r="D1359" s="22" t="s">
        <v>1501</v>
      </c>
      <c r="E1359" s="22">
        <v>1997</v>
      </c>
      <c r="F1359" s="22">
        <v>1997</v>
      </c>
      <c r="G1359" s="22" t="s">
        <v>1501</v>
      </c>
      <c r="H1359" s="22">
        <v>32.07</v>
      </c>
      <c r="I1359" s="22">
        <v>-106.16527777777701</v>
      </c>
      <c r="J1359" s="22" t="s">
        <v>873</v>
      </c>
      <c r="K1359" s="22" t="s">
        <v>1253</v>
      </c>
      <c r="L1359" s="22" t="s">
        <v>878</v>
      </c>
      <c r="M1359" s="22" t="s">
        <v>1491</v>
      </c>
      <c r="P1359" s="22" t="s">
        <v>119</v>
      </c>
      <c r="Q1359" s="22" t="s">
        <v>144</v>
      </c>
      <c r="W1359" s="34">
        <v>47.2</v>
      </c>
      <c r="X1359" s="34">
        <v>0.11</v>
      </c>
      <c r="Y1359" s="34">
        <v>5.08</v>
      </c>
      <c r="Z1359" s="34">
        <v>6.44</v>
      </c>
      <c r="AA1359" s="34">
        <v>0.16</v>
      </c>
      <c r="AB1359" s="34">
        <v>0.17</v>
      </c>
      <c r="AC1359" s="34">
        <v>21.2</v>
      </c>
      <c r="AD1359" s="34">
        <v>7.0000000000000007E-2</v>
      </c>
      <c r="AE1359" s="34">
        <v>0.35</v>
      </c>
      <c r="AF1359" s="34">
        <v>0.53</v>
      </c>
      <c r="AG1359" s="34">
        <v>18.600000000000001</v>
      </c>
      <c r="AI1359" s="34">
        <v>0.08</v>
      </c>
      <c r="AO1359" s="34">
        <f t="shared" si="102"/>
        <v>99.99</v>
      </c>
      <c r="AU1359" s="34" t="s">
        <v>2400</v>
      </c>
      <c r="AV1359" s="34" t="s">
        <v>82</v>
      </c>
      <c r="AW1359" s="34">
        <v>180</v>
      </c>
      <c r="AX1359" s="34">
        <v>10</v>
      </c>
      <c r="AY1359" s="34">
        <v>1100</v>
      </c>
      <c r="AZ1359" s="34">
        <v>10</v>
      </c>
      <c r="BA1359" s="34" t="s">
        <v>83</v>
      </c>
      <c r="BB1359" s="34">
        <v>1</v>
      </c>
      <c r="BC1359" s="34" t="s">
        <v>121</v>
      </c>
      <c r="BD1359" s="34">
        <v>5</v>
      </c>
      <c r="BE1359" s="34">
        <v>70</v>
      </c>
      <c r="BF1359" s="34">
        <v>3</v>
      </c>
      <c r="BG1359" s="34" t="s">
        <v>82</v>
      </c>
      <c r="BI1359" s="34" t="s">
        <v>84</v>
      </c>
      <c r="BJ1359" s="34">
        <v>1</v>
      </c>
      <c r="BK1359" s="34" t="s">
        <v>121</v>
      </c>
      <c r="BN1359" s="34">
        <v>13</v>
      </c>
      <c r="BO1359" s="34">
        <v>7</v>
      </c>
      <c r="BP1359" s="34">
        <v>42</v>
      </c>
      <c r="BQ1359" s="34">
        <v>170</v>
      </c>
      <c r="BR1359" s="34">
        <v>32</v>
      </c>
      <c r="BT1359" s="34">
        <v>54</v>
      </c>
      <c r="BU1359" s="34">
        <v>6</v>
      </c>
      <c r="BV1359" s="34" t="s">
        <v>369</v>
      </c>
      <c r="BW1359" s="34" t="s">
        <v>84</v>
      </c>
      <c r="BX1359" s="34">
        <v>2120</v>
      </c>
      <c r="BY1359" s="34" t="s">
        <v>121</v>
      </c>
      <c r="CA1359" s="34">
        <v>2</v>
      </c>
      <c r="CC1359" s="34">
        <v>3.7</v>
      </c>
      <c r="CD1359" s="34">
        <v>50</v>
      </c>
      <c r="CE1359" s="34">
        <v>34</v>
      </c>
      <c r="CF1359" s="34">
        <v>39</v>
      </c>
      <c r="CG1359" s="34">
        <v>80</v>
      </c>
      <c r="CH1359" s="34">
        <v>270</v>
      </c>
      <c r="CI1359" s="34">
        <v>39.5</v>
      </c>
      <c r="CJ1359" s="34">
        <v>71</v>
      </c>
      <c r="CL1359" s="34">
        <v>31</v>
      </c>
      <c r="CM1359" s="34">
        <v>6.2</v>
      </c>
      <c r="CN1359" s="34">
        <v>1.6</v>
      </c>
      <c r="CP1359" s="34">
        <v>0.7</v>
      </c>
      <c r="CU1359" s="34">
        <v>1.1000000000000001</v>
      </c>
      <c r="CV1359" s="34">
        <v>0.16</v>
      </c>
      <c r="CW1359" s="34">
        <f t="shared" si="103"/>
        <v>151.25999999999996</v>
      </c>
    </row>
    <row r="1360" spans="1:101" x14ac:dyDescent="0.35">
      <c r="A1360" s="22" t="s">
        <v>3881</v>
      </c>
      <c r="B1360" s="22" t="s">
        <v>1502</v>
      </c>
      <c r="C1360" s="22" t="s">
        <v>2354</v>
      </c>
      <c r="D1360" s="22" t="s">
        <v>1501</v>
      </c>
      <c r="E1360" s="22">
        <v>1997</v>
      </c>
      <c r="F1360" s="22">
        <v>1997</v>
      </c>
      <c r="G1360" s="22" t="s">
        <v>1501</v>
      </c>
      <c r="H1360" s="22">
        <v>32.07</v>
      </c>
      <c r="I1360" s="22">
        <v>-106.16527777777701</v>
      </c>
      <c r="J1360" s="22" t="s">
        <v>873</v>
      </c>
      <c r="K1360" s="22" t="s">
        <v>1253</v>
      </c>
      <c r="L1360" s="22" t="s">
        <v>878</v>
      </c>
      <c r="M1360" s="22" t="s">
        <v>1491</v>
      </c>
      <c r="P1360" s="22" t="s">
        <v>119</v>
      </c>
      <c r="Q1360" s="22" t="s">
        <v>144</v>
      </c>
      <c r="W1360" s="34">
        <v>76.2</v>
      </c>
      <c r="X1360" s="34">
        <v>0.33</v>
      </c>
      <c r="Y1360" s="34">
        <v>5.95</v>
      </c>
      <c r="Z1360" s="34">
        <v>3.73</v>
      </c>
      <c r="AA1360" s="34">
        <v>0.03</v>
      </c>
      <c r="AB1360" s="34">
        <v>0.25</v>
      </c>
      <c r="AC1360" s="34">
        <v>5.76</v>
      </c>
      <c r="AD1360" s="34">
        <v>0.16</v>
      </c>
      <c r="AE1360" s="34">
        <v>0.79</v>
      </c>
      <c r="AF1360" s="34">
        <v>0.17</v>
      </c>
      <c r="AG1360" s="34">
        <v>6.6</v>
      </c>
      <c r="AI1360" s="34">
        <v>0.18</v>
      </c>
      <c r="AO1360" s="34">
        <f t="shared" si="102"/>
        <v>100.15000000000002</v>
      </c>
      <c r="AU1360" s="34">
        <v>1E-3</v>
      </c>
      <c r="AV1360" s="34" t="s">
        <v>82</v>
      </c>
      <c r="AW1360" s="34">
        <v>240</v>
      </c>
      <c r="AX1360" s="34">
        <v>40</v>
      </c>
      <c r="AY1360" s="34">
        <v>2100</v>
      </c>
      <c r="AZ1360" s="34">
        <v>4</v>
      </c>
      <c r="BA1360" s="34" t="s">
        <v>83</v>
      </c>
      <c r="BB1360" s="34">
        <v>2</v>
      </c>
      <c r="BC1360" s="34" t="s">
        <v>121</v>
      </c>
      <c r="BD1360" s="34">
        <v>6</v>
      </c>
      <c r="BE1360" s="34">
        <v>120</v>
      </c>
      <c r="BF1360" s="34">
        <v>8</v>
      </c>
      <c r="BG1360" s="34">
        <v>2.9</v>
      </c>
      <c r="BI1360" s="34" t="s">
        <v>84</v>
      </c>
      <c r="BJ1360" s="34">
        <v>2</v>
      </c>
      <c r="BK1360" s="34" t="s">
        <v>121</v>
      </c>
      <c r="BN1360" s="34">
        <v>29</v>
      </c>
      <c r="BO1360" s="34">
        <v>10</v>
      </c>
      <c r="BP1360" s="34">
        <v>11</v>
      </c>
      <c r="BQ1360" s="34">
        <v>97</v>
      </c>
      <c r="BR1360" s="34">
        <v>60</v>
      </c>
      <c r="BT1360" s="34">
        <v>41</v>
      </c>
      <c r="BU1360" s="34">
        <v>3.5</v>
      </c>
      <c r="BV1360" s="34" t="s">
        <v>369</v>
      </c>
      <c r="BW1360" s="34" t="s">
        <v>84</v>
      </c>
      <c r="BX1360" s="34">
        <v>392</v>
      </c>
      <c r="BY1360" s="34" t="s">
        <v>121</v>
      </c>
      <c r="CA1360" s="34">
        <v>5</v>
      </c>
      <c r="CC1360" s="34">
        <v>5.5</v>
      </c>
      <c r="CD1360" s="34">
        <v>60</v>
      </c>
      <c r="CE1360" s="34">
        <v>45</v>
      </c>
      <c r="CF1360" s="34">
        <v>18</v>
      </c>
      <c r="CG1360" s="34">
        <v>130</v>
      </c>
      <c r="CH1360" s="34">
        <v>110</v>
      </c>
      <c r="CI1360" s="34">
        <v>31.7</v>
      </c>
      <c r="CJ1360" s="34">
        <v>51</v>
      </c>
      <c r="CL1360" s="34">
        <v>18</v>
      </c>
      <c r="CM1360" s="34">
        <v>2.2999999999999998</v>
      </c>
      <c r="CN1360" s="34">
        <v>0.4</v>
      </c>
      <c r="CP1360" s="34" t="s">
        <v>82</v>
      </c>
      <c r="CU1360" s="34">
        <v>1.1000000000000001</v>
      </c>
      <c r="CV1360" s="34">
        <v>0.18</v>
      </c>
      <c r="CW1360" s="34">
        <f t="shared" si="103"/>
        <v>104.68</v>
      </c>
    </row>
    <row r="1361" spans="1:101" x14ac:dyDescent="0.35">
      <c r="A1361" s="22" t="s">
        <v>3882</v>
      </c>
      <c r="B1361" s="22" t="s">
        <v>1502</v>
      </c>
      <c r="C1361" s="22" t="s">
        <v>2354</v>
      </c>
      <c r="D1361" s="22" t="s">
        <v>1501</v>
      </c>
      <c r="E1361" s="22">
        <v>1997</v>
      </c>
      <c r="F1361" s="22">
        <v>1997</v>
      </c>
      <c r="G1361" s="22" t="s">
        <v>1501</v>
      </c>
      <c r="H1361" s="22">
        <v>32.073055555555499</v>
      </c>
      <c r="I1361" s="22">
        <v>-106.148333333333</v>
      </c>
      <c r="J1361" s="22" t="s">
        <v>873</v>
      </c>
      <c r="K1361" s="22" t="s">
        <v>1253</v>
      </c>
      <c r="L1361" s="22" t="s">
        <v>878</v>
      </c>
      <c r="M1361" s="22" t="s">
        <v>1491</v>
      </c>
      <c r="P1361" s="22" t="s">
        <v>119</v>
      </c>
      <c r="Q1361" s="22" t="s">
        <v>144</v>
      </c>
      <c r="W1361" s="34">
        <v>72.8</v>
      </c>
      <c r="X1361" s="34">
        <v>0.08</v>
      </c>
      <c r="Y1361" s="34">
        <v>12.6</v>
      </c>
      <c r="Z1361" s="34">
        <v>0.48</v>
      </c>
      <c r="AA1361" s="34" t="s">
        <v>120</v>
      </c>
      <c r="AB1361" s="34" t="s">
        <v>120</v>
      </c>
      <c r="AC1361" s="34">
        <v>3.04</v>
      </c>
      <c r="AD1361" s="34">
        <v>0.11</v>
      </c>
      <c r="AE1361" s="34">
        <v>6.61</v>
      </c>
      <c r="AF1361" s="34" t="s">
        <v>120</v>
      </c>
      <c r="AG1361" s="34">
        <v>4.45</v>
      </c>
      <c r="AI1361" s="34" t="s">
        <v>120</v>
      </c>
      <c r="AO1361" s="34">
        <f t="shared" si="102"/>
        <v>100.17</v>
      </c>
      <c r="AU1361" s="34" t="s">
        <v>2400</v>
      </c>
      <c r="AV1361" s="34" t="s">
        <v>82</v>
      </c>
      <c r="AW1361" s="34">
        <v>18</v>
      </c>
      <c r="AX1361" s="34" t="s">
        <v>84</v>
      </c>
      <c r="AY1361" s="34">
        <v>1100</v>
      </c>
      <c r="AZ1361" s="34">
        <v>2</v>
      </c>
      <c r="BA1361" s="34" t="s">
        <v>83</v>
      </c>
      <c r="BB1361" s="34" t="s">
        <v>121</v>
      </c>
      <c r="BC1361" s="34" t="s">
        <v>121</v>
      </c>
      <c r="BD1361" s="34">
        <v>12</v>
      </c>
      <c r="BE1361" s="34">
        <v>3</v>
      </c>
      <c r="BF1361" s="34">
        <v>1</v>
      </c>
      <c r="BG1361" s="34" t="s">
        <v>82</v>
      </c>
      <c r="BI1361" s="34" t="s">
        <v>84</v>
      </c>
      <c r="BJ1361" s="34">
        <v>3</v>
      </c>
      <c r="BK1361" s="34">
        <v>1</v>
      </c>
      <c r="BN1361" s="34">
        <v>13</v>
      </c>
      <c r="BO1361" s="34">
        <v>13</v>
      </c>
      <c r="BP1361" s="34" t="s">
        <v>121</v>
      </c>
      <c r="BQ1361" s="34">
        <v>12</v>
      </c>
      <c r="BR1361" s="34">
        <v>195</v>
      </c>
      <c r="BT1361" s="34">
        <v>10</v>
      </c>
      <c r="BU1361" s="34">
        <v>0.5</v>
      </c>
      <c r="BV1361" s="34" t="s">
        <v>369</v>
      </c>
      <c r="BW1361" s="34" t="s">
        <v>84</v>
      </c>
      <c r="BX1361" s="34">
        <v>67</v>
      </c>
      <c r="BY1361" s="34">
        <v>1</v>
      </c>
      <c r="CA1361" s="34">
        <v>5</v>
      </c>
      <c r="CC1361" s="34">
        <v>4.2</v>
      </c>
      <c r="CD1361" s="34" t="s">
        <v>84</v>
      </c>
      <c r="CE1361" s="34">
        <v>110</v>
      </c>
      <c r="CF1361" s="34">
        <v>22</v>
      </c>
      <c r="CG1361" s="34">
        <v>100</v>
      </c>
      <c r="CH1361" s="34">
        <v>31</v>
      </c>
      <c r="CI1361" s="34">
        <v>13.4</v>
      </c>
      <c r="CJ1361" s="34">
        <v>23</v>
      </c>
      <c r="CL1361" s="34">
        <v>8</v>
      </c>
      <c r="CM1361" s="34">
        <v>1.4</v>
      </c>
      <c r="CN1361" s="34">
        <v>0.7</v>
      </c>
      <c r="CP1361" s="34" t="s">
        <v>82</v>
      </c>
      <c r="CU1361" s="34">
        <v>1.2</v>
      </c>
      <c r="CV1361" s="34">
        <v>0.21</v>
      </c>
      <c r="CW1361" s="34">
        <f t="shared" si="103"/>
        <v>47.910000000000004</v>
      </c>
    </row>
    <row r="1362" spans="1:101" x14ac:dyDescent="0.35">
      <c r="A1362" s="22" t="s">
        <v>3883</v>
      </c>
      <c r="B1362" s="22" t="s">
        <v>1502</v>
      </c>
      <c r="C1362" s="22" t="s">
        <v>2354</v>
      </c>
      <c r="D1362" s="22" t="s">
        <v>1501</v>
      </c>
      <c r="E1362" s="22">
        <v>1997</v>
      </c>
      <c r="F1362" s="22">
        <v>1997</v>
      </c>
      <c r="G1362" s="22" t="s">
        <v>1501</v>
      </c>
      <c r="H1362" s="22">
        <v>32.050555555555498</v>
      </c>
      <c r="I1362" s="22">
        <v>-106.13277777777699</v>
      </c>
      <c r="J1362" s="22" t="s">
        <v>873</v>
      </c>
      <c r="K1362" s="22" t="s">
        <v>1253</v>
      </c>
      <c r="L1362" s="22" t="s">
        <v>878</v>
      </c>
      <c r="M1362" s="22" t="s">
        <v>1491</v>
      </c>
      <c r="P1362" s="22" t="s">
        <v>119</v>
      </c>
      <c r="Q1362" s="22" t="s">
        <v>144</v>
      </c>
      <c r="W1362" s="34">
        <v>45.9</v>
      </c>
      <c r="X1362" s="34">
        <v>0.36</v>
      </c>
      <c r="Y1362" s="34">
        <v>12.4</v>
      </c>
      <c r="Z1362" s="34">
        <v>4.0599999999999996</v>
      </c>
      <c r="AA1362" s="34">
        <v>0.18</v>
      </c>
      <c r="AB1362" s="34">
        <v>0.27</v>
      </c>
      <c r="AC1362" s="34">
        <v>16.2</v>
      </c>
      <c r="AD1362" s="34">
        <v>2.19</v>
      </c>
      <c r="AE1362" s="34">
        <v>3.7</v>
      </c>
      <c r="AF1362" s="34">
        <v>0.14000000000000001</v>
      </c>
      <c r="AG1362" s="34">
        <v>14.4</v>
      </c>
      <c r="AI1362" s="34">
        <v>0.08</v>
      </c>
      <c r="AO1362" s="34">
        <f t="shared" si="102"/>
        <v>99.88000000000001</v>
      </c>
      <c r="AU1362" s="34" t="s">
        <v>2400</v>
      </c>
      <c r="AV1362" s="34" t="s">
        <v>82</v>
      </c>
      <c r="AW1362" s="34">
        <v>48</v>
      </c>
      <c r="AX1362" s="34" t="s">
        <v>84</v>
      </c>
      <c r="AY1362" s="34">
        <v>3300</v>
      </c>
      <c r="AZ1362" s="34">
        <v>6</v>
      </c>
      <c r="BA1362" s="34" t="s">
        <v>83</v>
      </c>
      <c r="BB1362" s="34">
        <v>1</v>
      </c>
      <c r="BC1362" s="34" t="s">
        <v>121</v>
      </c>
      <c r="BD1362" s="34">
        <v>14</v>
      </c>
      <c r="BE1362" s="34">
        <v>6</v>
      </c>
      <c r="BF1362" s="34">
        <v>2</v>
      </c>
      <c r="BG1362" s="34">
        <v>26.7</v>
      </c>
      <c r="BI1362" s="34" t="s">
        <v>84</v>
      </c>
      <c r="BJ1362" s="34">
        <v>5</v>
      </c>
      <c r="BK1362" s="34">
        <v>1</v>
      </c>
      <c r="BN1362" s="34">
        <v>8</v>
      </c>
      <c r="BO1362" s="34">
        <v>18</v>
      </c>
      <c r="BP1362" s="34">
        <v>1</v>
      </c>
      <c r="BQ1362" s="34">
        <v>58</v>
      </c>
      <c r="BR1362" s="34">
        <v>121</v>
      </c>
      <c r="BT1362" s="34">
        <v>2.8</v>
      </c>
      <c r="BU1362" s="34">
        <v>2.6</v>
      </c>
      <c r="BV1362" s="34" t="s">
        <v>369</v>
      </c>
      <c r="BW1362" s="34" t="s">
        <v>84</v>
      </c>
      <c r="BX1362" s="34">
        <v>296</v>
      </c>
      <c r="BY1362" s="34">
        <v>1</v>
      </c>
      <c r="CA1362" s="34">
        <v>10</v>
      </c>
      <c r="CC1362" s="34">
        <v>3.6</v>
      </c>
      <c r="CD1362" s="34">
        <v>50</v>
      </c>
      <c r="CE1362" s="34">
        <v>53</v>
      </c>
      <c r="CF1362" s="34">
        <v>36</v>
      </c>
      <c r="CG1362" s="34">
        <v>170</v>
      </c>
      <c r="CH1362" s="34">
        <v>120</v>
      </c>
      <c r="CI1362" s="34">
        <v>44.4</v>
      </c>
      <c r="CJ1362" s="34">
        <v>81</v>
      </c>
      <c r="CL1362" s="34">
        <v>31</v>
      </c>
      <c r="CM1362" s="34">
        <v>5.4</v>
      </c>
      <c r="CN1362" s="34">
        <v>1.7</v>
      </c>
      <c r="CP1362" s="34">
        <v>0.6</v>
      </c>
      <c r="CU1362" s="34">
        <v>2.6</v>
      </c>
      <c r="CV1362" s="34">
        <v>0.41</v>
      </c>
      <c r="CW1362" s="34">
        <f t="shared" si="103"/>
        <v>167.10999999999999</v>
      </c>
    </row>
    <row r="1363" spans="1:101" x14ac:dyDescent="0.35">
      <c r="A1363" s="22" t="s">
        <v>3884</v>
      </c>
      <c r="B1363" s="22" t="s">
        <v>1502</v>
      </c>
      <c r="C1363" s="22" t="s">
        <v>2354</v>
      </c>
      <c r="D1363" s="22" t="s">
        <v>1501</v>
      </c>
      <c r="E1363" s="22">
        <v>1997</v>
      </c>
      <c r="F1363" s="22">
        <v>1997</v>
      </c>
      <c r="G1363" s="22" t="s">
        <v>1501</v>
      </c>
      <c r="H1363" s="22">
        <v>32.004444444444403</v>
      </c>
      <c r="I1363" s="22">
        <v>-105.971388888888</v>
      </c>
      <c r="J1363" s="22" t="s">
        <v>873</v>
      </c>
      <c r="K1363" s="22" t="s">
        <v>1253</v>
      </c>
      <c r="L1363" s="22" t="s">
        <v>878</v>
      </c>
      <c r="M1363" s="22" t="s">
        <v>1491</v>
      </c>
      <c r="P1363" s="22" t="s">
        <v>119</v>
      </c>
      <c r="Q1363" s="22" t="s">
        <v>144</v>
      </c>
      <c r="W1363" s="34">
        <v>15.6</v>
      </c>
      <c r="X1363" s="34">
        <v>0.11</v>
      </c>
      <c r="Y1363" s="34">
        <v>2.72</v>
      </c>
      <c r="Z1363" s="34">
        <v>3.04</v>
      </c>
      <c r="AA1363" s="34">
        <v>0.12</v>
      </c>
      <c r="AB1363" s="34">
        <v>0.54</v>
      </c>
      <c r="AC1363" s="34">
        <v>42.4</v>
      </c>
      <c r="AD1363" s="34">
        <v>0.08</v>
      </c>
      <c r="AE1363" s="34">
        <v>0.53</v>
      </c>
      <c r="AF1363" s="34">
        <v>0.09</v>
      </c>
      <c r="AG1363" s="34">
        <v>34.799999999999997</v>
      </c>
      <c r="AI1363" s="34">
        <v>0.08</v>
      </c>
      <c r="AO1363" s="34">
        <f t="shared" si="102"/>
        <v>100.11</v>
      </c>
      <c r="AU1363" s="34" t="s">
        <v>2400</v>
      </c>
      <c r="AV1363" s="34" t="s">
        <v>82</v>
      </c>
      <c r="AW1363" s="34">
        <v>3</v>
      </c>
      <c r="AX1363" s="34">
        <v>10</v>
      </c>
      <c r="AY1363" s="34">
        <v>2100</v>
      </c>
      <c r="AZ1363" s="34" t="s">
        <v>121</v>
      </c>
      <c r="BA1363" s="34" t="s">
        <v>83</v>
      </c>
      <c r="BB1363" s="34">
        <v>2</v>
      </c>
      <c r="BC1363" s="34" t="s">
        <v>121</v>
      </c>
      <c r="BD1363" s="34">
        <v>6</v>
      </c>
      <c r="BE1363" s="34">
        <v>14</v>
      </c>
      <c r="BF1363" s="34">
        <v>1</v>
      </c>
      <c r="BG1363" s="34" t="s">
        <v>82</v>
      </c>
      <c r="BI1363" s="34" t="s">
        <v>84</v>
      </c>
      <c r="BJ1363" s="34" t="s">
        <v>121</v>
      </c>
      <c r="BK1363" s="34" t="s">
        <v>121</v>
      </c>
      <c r="BN1363" s="34">
        <v>5</v>
      </c>
      <c r="BO1363" s="34">
        <v>16</v>
      </c>
      <c r="BP1363" s="34">
        <v>7</v>
      </c>
      <c r="BQ1363" s="34">
        <v>9</v>
      </c>
      <c r="BR1363" s="34">
        <v>26</v>
      </c>
      <c r="BT1363" s="34">
        <v>0.5</v>
      </c>
      <c r="BU1363" s="34">
        <v>2.7</v>
      </c>
      <c r="BV1363" s="34" t="s">
        <v>369</v>
      </c>
      <c r="BW1363" s="34" t="s">
        <v>84</v>
      </c>
      <c r="BX1363" s="34">
        <v>128</v>
      </c>
      <c r="BY1363" s="34" t="s">
        <v>121</v>
      </c>
      <c r="CA1363" s="34">
        <v>1</v>
      </c>
      <c r="CC1363" s="34">
        <v>3</v>
      </c>
      <c r="CD1363" s="34">
        <v>40</v>
      </c>
      <c r="CE1363" s="34">
        <v>24</v>
      </c>
      <c r="CF1363" s="34">
        <v>11</v>
      </c>
      <c r="CG1363" s="34" t="s">
        <v>123</v>
      </c>
      <c r="CH1363" s="34">
        <v>13</v>
      </c>
      <c r="CI1363" s="34">
        <v>8.3000000000000007</v>
      </c>
      <c r="CJ1363" s="34">
        <v>15</v>
      </c>
      <c r="CL1363" s="34">
        <v>6</v>
      </c>
      <c r="CM1363" s="34">
        <v>1.1000000000000001</v>
      </c>
      <c r="CN1363" s="34">
        <v>0.4</v>
      </c>
      <c r="CP1363" s="34" t="s">
        <v>82</v>
      </c>
      <c r="CU1363" s="34">
        <v>0.5</v>
      </c>
      <c r="CV1363" s="34">
        <v>0.08</v>
      </c>
      <c r="CW1363" s="34">
        <f t="shared" si="103"/>
        <v>31.38</v>
      </c>
    </row>
    <row r="1364" spans="1:101" x14ac:dyDescent="0.35">
      <c r="A1364" s="22" t="s">
        <v>3885</v>
      </c>
      <c r="B1364" s="22" t="s">
        <v>1502</v>
      </c>
      <c r="C1364" s="22" t="s">
        <v>2354</v>
      </c>
      <c r="D1364" s="22" t="s">
        <v>1501</v>
      </c>
      <c r="E1364" s="22">
        <v>1997</v>
      </c>
      <c r="F1364" s="22">
        <v>1997</v>
      </c>
      <c r="G1364" s="22" t="s">
        <v>1501</v>
      </c>
      <c r="H1364" s="22">
        <v>32.0625</v>
      </c>
      <c r="I1364" s="22">
        <v>-105.957777777777</v>
      </c>
      <c r="J1364" s="22" t="s">
        <v>873</v>
      </c>
      <c r="K1364" s="22" t="s">
        <v>1253</v>
      </c>
      <c r="L1364" s="22" t="s">
        <v>878</v>
      </c>
      <c r="M1364" s="22" t="s">
        <v>1491</v>
      </c>
      <c r="P1364" s="22" t="s">
        <v>119</v>
      </c>
      <c r="Q1364" s="22" t="s">
        <v>144</v>
      </c>
      <c r="W1364" s="34">
        <v>85</v>
      </c>
      <c r="X1364" s="34">
        <v>0.03</v>
      </c>
      <c r="Y1364" s="34">
        <v>0.2</v>
      </c>
      <c r="Z1364" s="34">
        <v>4.34</v>
      </c>
      <c r="AA1364" s="34">
        <v>0.02</v>
      </c>
      <c r="AB1364" s="34">
        <v>1.59</v>
      </c>
      <c r="AC1364" s="34">
        <v>3.64</v>
      </c>
      <c r="AD1364" s="34" t="s">
        <v>120</v>
      </c>
      <c r="AE1364" s="34">
        <v>0.04</v>
      </c>
      <c r="AF1364" s="34">
        <v>0.04</v>
      </c>
      <c r="AG1364" s="34">
        <v>5.4</v>
      </c>
      <c r="AI1364" s="34">
        <v>0.06</v>
      </c>
      <c r="AO1364" s="34">
        <f t="shared" si="102"/>
        <v>100.36000000000003</v>
      </c>
      <c r="AU1364" s="34" t="s">
        <v>2400</v>
      </c>
      <c r="AV1364" s="34" t="s">
        <v>82</v>
      </c>
      <c r="AW1364" s="34">
        <v>74</v>
      </c>
      <c r="AX1364" s="34" t="s">
        <v>84</v>
      </c>
      <c r="AY1364" s="34">
        <v>70</v>
      </c>
      <c r="AZ1364" s="34">
        <v>30</v>
      </c>
      <c r="BA1364" s="34" t="s">
        <v>83</v>
      </c>
      <c r="BB1364" s="34">
        <v>1</v>
      </c>
      <c r="BC1364" s="34" t="s">
        <v>121</v>
      </c>
      <c r="BD1364" s="34">
        <v>17</v>
      </c>
      <c r="BE1364" s="34">
        <v>11</v>
      </c>
      <c r="BF1364" s="34">
        <v>1</v>
      </c>
      <c r="BG1364" s="34">
        <v>2.7</v>
      </c>
      <c r="BI1364" s="34" t="s">
        <v>84</v>
      </c>
      <c r="BJ1364" s="34" t="s">
        <v>121</v>
      </c>
      <c r="BK1364" s="34" t="s">
        <v>121</v>
      </c>
      <c r="BN1364" s="34">
        <v>5</v>
      </c>
      <c r="BO1364" s="34">
        <v>3</v>
      </c>
      <c r="BP1364" s="34">
        <v>10</v>
      </c>
      <c r="BQ1364" s="34">
        <v>8</v>
      </c>
      <c r="BR1364" s="34" t="s">
        <v>123</v>
      </c>
      <c r="BT1364" s="34">
        <v>1.9</v>
      </c>
      <c r="BU1364" s="34" t="s">
        <v>82</v>
      </c>
      <c r="BV1364" s="34" t="s">
        <v>369</v>
      </c>
      <c r="BW1364" s="34" t="s">
        <v>84</v>
      </c>
      <c r="BX1364" s="34">
        <v>55</v>
      </c>
      <c r="BY1364" s="34" t="s">
        <v>121</v>
      </c>
      <c r="CA1364" s="34" t="s">
        <v>121</v>
      </c>
      <c r="CC1364" s="34">
        <v>1.2</v>
      </c>
      <c r="CD1364" s="34">
        <v>30</v>
      </c>
      <c r="CE1364" s="34">
        <v>180</v>
      </c>
      <c r="CF1364" s="34">
        <v>6</v>
      </c>
      <c r="CG1364" s="34">
        <v>74</v>
      </c>
      <c r="CH1364" s="34">
        <v>67</v>
      </c>
      <c r="CI1364" s="34">
        <v>1.4</v>
      </c>
      <c r="CJ1364" s="34" t="s">
        <v>369</v>
      </c>
      <c r="CL1364" s="34" t="s">
        <v>83</v>
      </c>
      <c r="CM1364" s="34">
        <v>0.2</v>
      </c>
      <c r="CN1364" s="34" t="s">
        <v>124</v>
      </c>
      <c r="CP1364" s="34" t="s">
        <v>82</v>
      </c>
      <c r="CU1364" s="34" t="s">
        <v>124</v>
      </c>
      <c r="CV1364" s="34" t="s">
        <v>148</v>
      </c>
      <c r="CW1364" s="34">
        <f t="shared" si="103"/>
        <v>1.5999999999999999</v>
      </c>
    </row>
    <row r="1365" spans="1:101" x14ac:dyDescent="0.35">
      <c r="A1365" s="22" t="s">
        <v>3886</v>
      </c>
      <c r="B1365" s="22" t="s">
        <v>1502</v>
      </c>
      <c r="C1365" s="22" t="s">
        <v>2354</v>
      </c>
      <c r="D1365" s="22" t="s">
        <v>1501</v>
      </c>
      <c r="E1365" s="22">
        <v>1997</v>
      </c>
      <c r="F1365" s="22">
        <v>1997</v>
      </c>
      <c r="G1365" s="22" t="s">
        <v>1501</v>
      </c>
      <c r="H1365" s="22">
        <v>32.062222222222204</v>
      </c>
      <c r="I1365" s="22">
        <v>-105.957777777777</v>
      </c>
      <c r="J1365" s="22" t="s">
        <v>873</v>
      </c>
      <c r="K1365" s="22" t="s">
        <v>1253</v>
      </c>
      <c r="L1365" s="22" t="s">
        <v>878</v>
      </c>
      <c r="M1365" s="22" t="s">
        <v>1491</v>
      </c>
      <c r="P1365" s="22" t="s">
        <v>119</v>
      </c>
      <c r="Q1365" s="22" t="s">
        <v>144</v>
      </c>
      <c r="W1365" s="34">
        <v>92.3</v>
      </c>
      <c r="X1365" s="34">
        <v>0.03</v>
      </c>
      <c r="Y1365" s="34">
        <v>0.44</v>
      </c>
      <c r="Z1365" s="34">
        <v>2.75</v>
      </c>
      <c r="AA1365" s="34">
        <v>0.02</v>
      </c>
      <c r="AB1365" s="34">
        <v>0.44</v>
      </c>
      <c r="AC1365" s="34">
        <v>1.25</v>
      </c>
      <c r="AD1365" s="34" t="s">
        <v>120</v>
      </c>
      <c r="AE1365" s="34">
        <v>7.0000000000000007E-2</v>
      </c>
      <c r="AF1365" s="34">
        <v>0.06</v>
      </c>
      <c r="AG1365" s="34">
        <v>2.65</v>
      </c>
      <c r="AI1365" s="34">
        <v>0.04</v>
      </c>
      <c r="AO1365" s="34">
        <f t="shared" si="102"/>
        <v>100.05</v>
      </c>
      <c r="AU1365" s="34" t="s">
        <v>2400</v>
      </c>
      <c r="AV1365" s="34" t="s">
        <v>82</v>
      </c>
      <c r="AW1365" s="34">
        <v>21</v>
      </c>
      <c r="AX1365" s="34" t="s">
        <v>84</v>
      </c>
      <c r="AY1365" s="34">
        <v>90</v>
      </c>
      <c r="AZ1365" s="34">
        <v>27</v>
      </c>
      <c r="BA1365" s="34" t="s">
        <v>83</v>
      </c>
      <c r="BB1365" s="34">
        <v>1</v>
      </c>
      <c r="BC1365" s="34" t="s">
        <v>121</v>
      </c>
      <c r="BD1365" s="34">
        <v>25</v>
      </c>
      <c r="BE1365" s="34">
        <v>24</v>
      </c>
      <c r="BF1365" s="34">
        <v>1</v>
      </c>
      <c r="BG1365" s="34">
        <v>2.8</v>
      </c>
      <c r="BI1365" s="34" t="s">
        <v>84</v>
      </c>
      <c r="BJ1365" s="34" t="s">
        <v>121</v>
      </c>
      <c r="BK1365" s="34" t="s">
        <v>121</v>
      </c>
      <c r="BN1365" s="34">
        <v>3</v>
      </c>
      <c r="BO1365" s="34">
        <v>4</v>
      </c>
      <c r="BP1365" s="34">
        <v>6</v>
      </c>
      <c r="BQ1365" s="34">
        <v>6</v>
      </c>
      <c r="BR1365" s="34">
        <v>3</v>
      </c>
      <c r="BT1365" s="34">
        <v>4.2</v>
      </c>
      <c r="BU1365" s="34">
        <v>0.6</v>
      </c>
      <c r="BV1365" s="34" t="s">
        <v>369</v>
      </c>
      <c r="BW1365" s="34" t="s">
        <v>84</v>
      </c>
      <c r="BX1365" s="34">
        <v>25</v>
      </c>
      <c r="BY1365" s="34" t="s">
        <v>121</v>
      </c>
      <c r="CA1365" s="34" t="s">
        <v>121</v>
      </c>
      <c r="CC1365" s="34">
        <v>1.6</v>
      </c>
      <c r="CD1365" s="34">
        <v>10</v>
      </c>
      <c r="CE1365" s="34">
        <v>270</v>
      </c>
      <c r="CF1365" s="34">
        <v>13</v>
      </c>
      <c r="CG1365" s="34">
        <v>87</v>
      </c>
      <c r="CH1365" s="34">
        <v>37</v>
      </c>
      <c r="CI1365" s="34">
        <v>2</v>
      </c>
      <c r="CJ1365" s="34">
        <v>5</v>
      </c>
      <c r="CL1365" s="34" t="s">
        <v>83</v>
      </c>
      <c r="CM1365" s="34">
        <v>0.3</v>
      </c>
      <c r="CN1365" s="34" t="s">
        <v>124</v>
      </c>
      <c r="CP1365" s="34" t="s">
        <v>82</v>
      </c>
      <c r="CU1365" s="34">
        <v>0.2</v>
      </c>
      <c r="CV1365" s="34" t="s">
        <v>148</v>
      </c>
      <c r="CW1365" s="34">
        <f t="shared" si="103"/>
        <v>7.5</v>
      </c>
    </row>
    <row r="1366" spans="1:101" x14ac:dyDescent="0.35">
      <c r="A1366" s="22" t="s">
        <v>3887</v>
      </c>
      <c r="B1366" s="22" t="s">
        <v>1502</v>
      </c>
      <c r="C1366" s="22" t="s">
        <v>2354</v>
      </c>
      <c r="D1366" s="22" t="s">
        <v>1501</v>
      </c>
      <c r="E1366" s="22">
        <v>1997</v>
      </c>
      <c r="F1366" s="22">
        <v>1997</v>
      </c>
      <c r="G1366" s="22" t="s">
        <v>1501</v>
      </c>
      <c r="H1366" s="22">
        <v>32.027499999999897</v>
      </c>
      <c r="I1366" s="22">
        <v>-105.98111111111101</v>
      </c>
      <c r="J1366" s="22" t="s">
        <v>873</v>
      </c>
      <c r="K1366" s="22" t="s">
        <v>1253</v>
      </c>
      <c r="L1366" s="22" t="s">
        <v>878</v>
      </c>
      <c r="M1366" s="22" t="s">
        <v>1491</v>
      </c>
      <c r="P1366" s="22" t="s">
        <v>119</v>
      </c>
      <c r="Q1366" s="22" t="s">
        <v>144</v>
      </c>
      <c r="W1366" s="34">
        <v>37.700000000000003</v>
      </c>
      <c r="X1366" s="34">
        <v>0.49</v>
      </c>
      <c r="Y1366" s="34">
        <v>9.65</v>
      </c>
      <c r="Z1366" s="34">
        <v>9.51</v>
      </c>
      <c r="AA1366" s="34">
        <v>1.17</v>
      </c>
      <c r="AB1366" s="34">
        <v>1.37</v>
      </c>
      <c r="AC1366" s="34">
        <v>28.3</v>
      </c>
      <c r="AD1366" s="34">
        <v>0.7</v>
      </c>
      <c r="AE1366" s="34">
        <v>1.04</v>
      </c>
      <c r="AF1366" s="34">
        <v>0.19</v>
      </c>
      <c r="AG1366" s="34">
        <v>9.4499999999999993</v>
      </c>
      <c r="AI1366" s="34">
        <v>0.03</v>
      </c>
      <c r="AO1366" s="34">
        <f t="shared" si="102"/>
        <v>99.600000000000009</v>
      </c>
      <c r="AU1366" s="34" t="s">
        <v>2400</v>
      </c>
      <c r="AV1366" s="34">
        <v>0.5</v>
      </c>
      <c r="AW1366" s="34">
        <v>40</v>
      </c>
      <c r="AX1366" s="34" t="s">
        <v>84</v>
      </c>
      <c r="AY1366" s="34">
        <v>450</v>
      </c>
      <c r="AZ1366" s="34">
        <v>4</v>
      </c>
      <c r="BA1366" s="34" t="s">
        <v>83</v>
      </c>
      <c r="BB1366" s="34">
        <v>1</v>
      </c>
      <c r="BC1366" s="34" t="s">
        <v>121</v>
      </c>
      <c r="BD1366" s="34">
        <v>11</v>
      </c>
      <c r="BE1366" s="34">
        <v>65</v>
      </c>
      <c r="BF1366" s="34">
        <v>3</v>
      </c>
      <c r="BG1366" s="34">
        <v>7.5</v>
      </c>
      <c r="BI1366" s="34" t="s">
        <v>84</v>
      </c>
      <c r="BJ1366" s="34">
        <v>5</v>
      </c>
      <c r="BK1366" s="34" t="s">
        <v>121</v>
      </c>
      <c r="BN1366" s="34">
        <v>7</v>
      </c>
      <c r="BO1366" s="34">
        <v>17</v>
      </c>
      <c r="BP1366" s="34">
        <v>12</v>
      </c>
      <c r="BQ1366" s="34">
        <v>100</v>
      </c>
      <c r="BR1366" s="34">
        <v>38</v>
      </c>
      <c r="BT1366" s="34">
        <v>2.8</v>
      </c>
      <c r="BU1366" s="34">
        <v>7.4</v>
      </c>
      <c r="BV1366" s="34" t="s">
        <v>369</v>
      </c>
      <c r="BW1366" s="34" t="s">
        <v>84</v>
      </c>
      <c r="BX1366" s="34">
        <v>315</v>
      </c>
      <c r="BY1366" s="34">
        <v>1</v>
      </c>
      <c r="CA1366" s="34">
        <v>7</v>
      </c>
      <c r="CC1366" s="34">
        <v>10.9</v>
      </c>
      <c r="CD1366" s="34">
        <v>60</v>
      </c>
      <c r="CE1366" s="34">
        <v>74</v>
      </c>
      <c r="CF1366" s="34">
        <v>34</v>
      </c>
      <c r="CG1366" s="34">
        <v>94</v>
      </c>
      <c r="CH1366" s="34">
        <v>500</v>
      </c>
      <c r="CI1366" s="34">
        <v>93.3</v>
      </c>
      <c r="CJ1366" s="34">
        <v>130</v>
      </c>
      <c r="CL1366" s="34">
        <v>33</v>
      </c>
      <c r="CM1366" s="34">
        <v>5</v>
      </c>
      <c r="CN1366" s="34">
        <v>1.3</v>
      </c>
      <c r="CP1366" s="34">
        <v>0.6</v>
      </c>
      <c r="CU1366" s="34">
        <v>2.2000000000000002</v>
      </c>
      <c r="CV1366" s="34">
        <v>0.31</v>
      </c>
      <c r="CW1366" s="34">
        <f t="shared" si="103"/>
        <v>265.71000000000004</v>
      </c>
    </row>
    <row r="1367" spans="1:101" x14ac:dyDescent="0.35">
      <c r="A1367" s="22" t="s">
        <v>3888</v>
      </c>
      <c r="B1367" s="22" t="s">
        <v>1502</v>
      </c>
      <c r="C1367" s="22" t="s">
        <v>2354</v>
      </c>
      <c r="D1367" s="22" t="s">
        <v>1501</v>
      </c>
      <c r="E1367" s="22">
        <v>1997</v>
      </c>
      <c r="F1367" s="22">
        <v>1997</v>
      </c>
      <c r="G1367" s="22" t="s">
        <v>1501</v>
      </c>
      <c r="H1367" s="22">
        <v>32.027499999999897</v>
      </c>
      <c r="I1367" s="22">
        <v>-105.98111111111101</v>
      </c>
      <c r="J1367" s="22" t="s">
        <v>873</v>
      </c>
      <c r="K1367" s="22" t="s">
        <v>1253</v>
      </c>
      <c r="L1367" s="22" t="s">
        <v>878</v>
      </c>
      <c r="M1367" s="22" t="s">
        <v>1491</v>
      </c>
      <c r="P1367" s="22" t="s">
        <v>119</v>
      </c>
      <c r="Q1367" s="22" t="s">
        <v>144</v>
      </c>
      <c r="W1367" s="34">
        <v>41</v>
      </c>
      <c r="X1367" s="34">
        <v>0.54</v>
      </c>
      <c r="Y1367" s="34">
        <v>11.2</v>
      </c>
      <c r="Z1367" s="34">
        <v>5.15</v>
      </c>
      <c r="AA1367" s="34">
        <v>0.95</v>
      </c>
      <c r="AB1367" s="34">
        <v>1.99</v>
      </c>
      <c r="AC1367" s="34">
        <v>23.4</v>
      </c>
      <c r="AD1367" s="34">
        <v>2.72</v>
      </c>
      <c r="AE1367" s="34">
        <v>1.46</v>
      </c>
      <c r="AF1367" s="34">
        <v>0.22</v>
      </c>
      <c r="AG1367" s="34">
        <v>11.3</v>
      </c>
      <c r="AI1367" s="34">
        <v>0.03</v>
      </c>
      <c r="AO1367" s="34">
        <f t="shared" si="102"/>
        <v>99.95999999999998</v>
      </c>
      <c r="AU1367" s="34">
        <v>1E-3</v>
      </c>
      <c r="AV1367" s="34" t="s">
        <v>82</v>
      </c>
      <c r="AW1367" s="34">
        <v>51</v>
      </c>
      <c r="AX1367" s="34" t="s">
        <v>84</v>
      </c>
      <c r="AY1367" s="34">
        <v>510</v>
      </c>
      <c r="AZ1367" s="34">
        <v>4</v>
      </c>
      <c r="BA1367" s="34" t="s">
        <v>83</v>
      </c>
      <c r="BB1367" s="34">
        <v>1</v>
      </c>
      <c r="BC1367" s="34">
        <v>4</v>
      </c>
      <c r="BD1367" s="34">
        <v>9</v>
      </c>
      <c r="BE1367" s="34">
        <v>82</v>
      </c>
      <c r="BF1367" s="34">
        <v>6</v>
      </c>
      <c r="BG1367" s="34">
        <v>25.2</v>
      </c>
      <c r="BI1367" s="34" t="s">
        <v>84</v>
      </c>
      <c r="BJ1367" s="34">
        <v>3</v>
      </c>
      <c r="BK1367" s="34" t="s">
        <v>121</v>
      </c>
      <c r="BN1367" s="34">
        <v>5</v>
      </c>
      <c r="BO1367" s="34">
        <v>17</v>
      </c>
      <c r="BP1367" s="34">
        <v>22</v>
      </c>
      <c r="BQ1367" s="34">
        <v>190</v>
      </c>
      <c r="BR1367" s="34">
        <v>61</v>
      </c>
      <c r="BT1367" s="34">
        <v>2.2000000000000002</v>
      </c>
      <c r="BU1367" s="34">
        <v>10.3</v>
      </c>
      <c r="BV1367" s="34" t="s">
        <v>369</v>
      </c>
      <c r="BW1367" s="34" t="s">
        <v>84</v>
      </c>
      <c r="BX1367" s="34">
        <v>553</v>
      </c>
      <c r="BY1367" s="34">
        <v>1</v>
      </c>
      <c r="CA1367" s="34">
        <v>8</v>
      </c>
      <c r="CC1367" s="34">
        <v>6.4</v>
      </c>
      <c r="CD1367" s="34">
        <v>50</v>
      </c>
      <c r="CE1367" s="34">
        <v>60</v>
      </c>
      <c r="CF1367" s="34">
        <v>26</v>
      </c>
      <c r="CG1367" s="34">
        <v>88</v>
      </c>
      <c r="CH1367" s="34">
        <v>1100</v>
      </c>
      <c r="CI1367" s="34">
        <v>66.3</v>
      </c>
      <c r="CJ1367" s="34">
        <v>89</v>
      </c>
      <c r="CL1367" s="34">
        <v>24</v>
      </c>
      <c r="CM1367" s="34">
        <v>3.2</v>
      </c>
      <c r="CN1367" s="34">
        <v>0.9</v>
      </c>
      <c r="CP1367" s="34" t="s">
        <v>82</v>
      </c>
      <c r="CU1367" s="34">
        <v>1.5</v>
      </c>
      <c r="CV1367" s="34">
        <v>0.24</v>
      </c>
      <c r="CW1367" s="34">
        <f t="shared" si="103"/>
        <v>185.14000000000001</v>
      </c>
    </row>
    <row r="1368" spans="1:101" x14ac:dyDescent="0.35">
      <c r="A1368" s="22" t="s">
        <v>3889</v>
      </c>
      <c r="B1368" s="22" t="s">
        <v>1502</v>
      </c>
      <c r="C1368" s="22" t="s">
        <v>2354</v>
      </c>
      <c r="D1368" s="22" t="s">
        <v>1501</v>
      </c>
      <c r="E1368" s="22">
        <v>1997</v>
      </c>
      <c r="F1368" s="22">
        <v>1997</v>
      </c>
      <c r="G1368" s="22" t="s">
        <v>1501</v>
      </c>
      <c r="H1368" s="22">
        <v>32.027499999999897</v>
      </c>
      <c r="I1368" s="22">
        <v>-105.98111111111101</v>
      </c>
      <c r="J1368" s="22" t="s">
        <v>873</v>
      </c>
      <c r="K1368" s="22" t="s">
        <v>1253</v>
      </c>
      <c r="L1368" s="22" t="s">
        <v>878</v>
      </c>
      <c r="M1368" s="22" t="s">
        <v>1491</v>
      </c>
      <c r="P1368" s="22" t="s">
        <v>119</v>
      </c>
      <c r="Q1368" s="22" t="s">
        <v>144</v>
      </c>
      <c r="W1368" s="34">
        <v>42</v>
      </c>
      <c r="X1368" s="34">
        <v>0.53</v>
      </c>
      <c r="Y1368" s="34">
        <v>10.5</v>
      </c>
      <c r="Z1368" s="34">
        <v>4.34</v>
      </c>
      <c r="AA1368" s="34">
        <v>0.25</v>
      </c>
      <c r="AB1368" s="34">
        <v>3.18</v>
      </c>
      <c r="AC1368" s="34">
        <v>27.5</v>
      </c>
      <c r="AD1368" s="34">
        <v>1.84</v>
      </c>
      <c r="AE1368" s="34">
        <v>0.94</v>
      </c>
      <c r="AF1368" s="34">
        <v>0.15</v>
      </c>
      <c r="AG1368" s="34">
        <v>8</v>
      </c>
      <c r="AI1368" s="34">
        <v>0.11</v>
      </c>
      <c r="AO1368" s="34">
        <f t="shared" si="102"/>
        <v>99.340000000000018</v>
      </c>
      <c r="AU1368" s="34">
        <v>1E-3</v>
      </c>
      <c r="AV1368" s="34" t="s">
        <v>82</v>
      </c>
      <c r="AW1368" s="34">
        <v>9</v>
      </c>
      <c r="AX1368" s="34" t="s">
        <v>84</v>
      </c>
      <c r="AY1368" s="34">
        <v>330</v>
      </c>
      <c r="AZ1368" s="34">
        <v>3</v>
      </c>
      <c r="BA1368" s="34" t="s">
        <v>83</v>
      </c>
      <c r="BB1368" s="34">
        <v>1</v>
      </c>
      <c r="BC1368" s="34" t="s">
        <v>121</v>
      </c>
      <c r="BD1368" s="34">
        <v>14</v>
      </c>
      <c r="BE1368" s="34">
        <v>73</v>
      </c>
      <c r="BF1368" s="34">
        <v>1</v>
      </c>
      <c r="BG1368" s="34">
        <v>36.6</v>
      </c>
      <c r="BI1368" s="34" t="s">
        <v>84</v>
      </c>
      <c r="BJ1368" s="34">
        <v>4</v>
      </c>
      <c r="BK1368" s="34" t="s">
        <v>121</v>
      </c>
      <c r="BN1368" s="34">
        <v>2</v>
      </c>
      <c r="BO1368" s="34">
        <v>19</v>
      </c>
      <c r="BP1368" s="34">
        <v>36</v>
      </c>
      <c r="BQ1368" s="34">
        <v>22</v>
      </c>
      <c r="BR1368" s="34">
        <v>37</v>
      </c>
      <c r="BT1368" s="34">
        <v>1</v>
      </c>
      <c r="BU1368" s="34">
        <v>10.199999999999999</v>
      </c>
      <c r="BV1368" s="34" t="s">
        <v>369</v>
      </c>
      <c r="BW1368" s="34" t="s">
        <v>84</v>
      </c>
      <c r="BX1368" s="34">
        <v>263</v>
      </c>
      <c r="BY1368" s="34">
        <v>1</v>
      </c>
      <c r="CA1368" s="34">
        <v>9</v>
      </c>
      <c r="CC1368" s="34">
        <v>7</v>
      </c>
      <c r="CD1368" s="34">
        <v>30</v>
      </c>
      <c r="CE1368" s="34">
        <v>54</v>
      </c>
      <c r="CF1368" s="34">
        <v>33</v>
      </c>
      <c r="CG1368" s="34">
        <v>96</v>
      </c>
      <c r="CH1368" s="34">
        <v>100</v>
      </c>
      <c r="CI1368" s="34">
        <v>55.7</v>
      </c>
      <c r="CJ1368" s="34">
        <v>77</v>
      </c>
      <c r="CL1368" s="34">
        <v>26</v>
      </c>
      <c r="CM1368" s="34">
        <v>3.9</v>
      </c>
      <c r="CN1368" s="34">
        <v>0.6</v>
      </c>
      <c r="CP1368" s="34">
        <v>0.5</v>
      </c>
      <c r="CU1368" s="34">
        <v>2</v>
      </c>
      <c r="CV1368" s="34">
        <v>0.28999999999999998</v>
      </c>
      <c r="CW1368" s="34">
        <f t="shared" si="103"/>
        <v>165.98999999999998</v>
      </c>
    </row>
    <row r="1369" spans="1:101" x14ac:dyDescent="0.35">
      <c r="A1369" s="22" t="s">
        <v>3890</v>
      </c>
      <c r="B1369" s="22" t="s">
        <v>1502</v>
      </c>
      <c r="C1369" s="22" t="s">
        <v>2354</v>
      </c>
      <c r="D1369" s="22" t="s">
        <v>1501</v>
      </c>
      <c r="E1369" s="22">
        <v>1997</v>
      </c>
      <c r="F1369" s="22">
        <v>1997</v>
      </c>
      <c r="G1369" s="22" t="s">
        <v>1501</v>
      </c>
      <c r="H1369" s="22">
        <v>32.024722222222202</v>
      </c>
      <c r="I1369" s="22">
        <v>-105.981944444444</v>
      </c>
      <c r="J1369" s="22" t="s">
        <v>873</v>
      </c>
      <c r="K1369" s="22" t="s">
        <v>1253</v>
      </c>
      <c r="L1369" s="22" t="s">
        <v>878</v>
      </c>
      <c r="M1369" s="22" t="s">
        <v>1491</v>
      </c>
      <c r="P1369" s="22" t="s">
        <v>119</v>
      </c>
      <c r="Q1369" s="22" t="s">
        <v>144</v>
      </c>
      <c r="W1369" s="34">
        <v>53.2</v>
      </c>
      <c r="X1369" s="34">
        <v>0.81</v>
      </c>
      <c r="Y1369" s="34">
        <v>15.3</v>
      </c>
      <c r="Z1369" s="34">
        <v>3.3</v>
      </c>
      <c r="AA1369" s="34">
        <v>0.05</v>
      </c>
      <c r="AB1369" s="34">
        <v>2.68</v>
      </c>
      <c r="AC1369" s="34">
        <v>12.2</v>
      </c>
      <c r="AD1369" s="34">
        <v>1.38</v>
      </c>
      <c r="AE1369" s="34">
        <v>7.55</v>
      </c>
      <c r="AF1369" s="34">
        <v>0.5</v>
      </c>
      <c r="AG1369" s="34">
        <v>1.8</v>
      </c>
      <c r="AI1369" s="34">
        <v>0.28000000000000003</v>
      </c>
      <c r="AO1369" s="34">
        <f t="shared" si="102"/>
        <v>99.05</v>
      </c>
      <c r="AU1369" s="34">
        <v>1.0999999999999999E-2</v>
      </c>
      <c r="AV1369" s="34" t="s">
        <v>82</v>
      </c>
      <c r="AW1369" s="34">
        <v>5</v>
      </c>
      <c r="AX1369" s="34" t="s">
        <v>84</v>
      </c>
      <c r="AY1369" s="34">
        <v>1200</v>
      </c>
      <c r="AZ1369" s="34">
        <v>2</v>
      </c>
      <c r="BA1369" s="34" t="s">
        <v>83</v>
      </c>
      <c r="BB1369" s="34">
        <v>2</v>
      </c>
      <c r="BC1369" s="34" t="s">
        <v>121</v>
      </c>
      <c r="BD1369" s="34">
        <v>21</v>
      </c>
      <c r="BE1369" s="34">
        <v>91</v>
      </c>
      <c r="BF1369" s="34">
        <v>11</v>
      </c>
      <c r="BG1369" s="34">
        <v>2.6</v>
      </c>
      <c r="BI1369" s="34" t="s">
        <v>84</v>
      </c>
      <c r="BJ1369" s="34">
        <v>5</v>
      </c>
      <c r="BK1369" s="34" t="s">
        <v>121</v>
      </c>
      <c r="BN1369" s="34">
        <v>3</v>
      </c>
      <c r="BO1369" s="34">
        <v>27</v>
      </c>
      <c r="BP1369" s="34">
        <v>45</v>
      </c>
      <c r="BQ1369" s="34">
        <v>13</v>
      </c>
      <c r="BR1369" s="34">
        <v>283</v>
      </c>
      <c r="BT1369" s="34">
        <v>0.9</v>
      </c>
      <c r="BU1369" s="34">
        <v>15.3</v>
      </c>
      <c r="BV1369" s="34" t="s">
        <v>369</v>
      </c>
      <c r="BW1369" s="34" t="s">
        <v>84</v>
      </c>
      <c r="BX1369" s="34">
        <v>1670</v>
      </c>
      <c r="BY1369" s="34">
        <v>1</v>
      </c>
      <c r="CA1369" s="34">
        <v>11</v>
      </c>
      <c r="CC1369" s="34">
        <v>6.5</v>
      </c>
      <c r="CD1369" s="34">
        <v>80</v>
      </c>
      <c r="CE1369" s="34">
        <v>120</v>
      </c>
      <c r="CF1369" s="34">
        <v>42</v>
      </c>
      <c r="CG1369" s="34">
        <v>180</v>
      </c>
      <c r="CH1369" s="34">
        <v>37</v>
      </c>
      <c r="CI1369" s="34">
        <v>48.8</v>
      </c>
      <c r="CJ1369" s="34">
        <v>88</v>
      </c>
      <c r="CL1369" s="34">
        <v>34</v>
      </c>
      <c r="CM1369" s="34">
        <v>6.1</v>
      </c>
      <c r="CN1369" s="34">
        <v>1</v>
      </c>
      <c r="CP1369" s="34">
        <v>0.8</v>
      </c>
      <c r="CU1369" s="34">
        <v>1.9</v>
      </c>
      <c r="CV1369" s="34">
        <v>0.24</v>
      </c>
      <c r="CW1369" s="34">
        <f t="shared" si="103"/>
        <v>180.84000000000003</v>
      </c>
    </row>
    <row r="1370" spans="1:101" x14ac:dyDescent="0.35">
      <c r="A1370" s="22" t="s">
        <v>3891</v>
      </c>
      <c r="B1370" s="22" t="s">
        <v>1502</v>
      </c>
      <c r="C1370" s="22" t="s">
        <v>2354</v>
      </c>
      <c r="D1370" s="22" t="s">
        <v>1501</v>
      </c>
      <c r="E1370" s="22">
        <v>1997</v>
      </c>
      <c r="F1370" s="22">
        <v>1997</v>
      </c>
      <c r="G1370" s="22" t="s">
        <v>1501</v>
      </c>
      <c r="H1370" s="22">
        <v>32.023055555555501</v>
      </c>
      <c r="I1370" s="22">
        <v>-105.98</v>
      </c>
      <c r="J1370" s="22" t="s">
        <v>873</v>
      </c>
      <c r="K1370" s="22" t="s">
        <v>1253</v>
      </c>
      <c r="L1370" s="22" t="s">
        <v>878</v>
      </c>
      <c r="M1370" s="22" t="s">
        <v>1491</v>
      </c>
      <c r="P1370" s="22" t="s">
        <v>119</v>
      </c>
      <c r="Q1370" s="22" t="s">
        <v>144</v>
      </c>
      <c r="W1370" s="34">
        <v>46.4</v>
      </c>
      <c r="X1370" s="34">
        <v>0.64</v>
      </c>
      <c r="Y1370" s="34">
        <v>11.7</v>
      </c>
      <c r="Z1370" s="34">
        <v>4.74</v>
      </c>
      <c r="AA1370" s="34">
        <v>0.05</v>
      </c>
      <c r="AB1370" s="34">
        <v>3.91</v>
      </c>
      <c r="AC1370" s="34">
        <v>22.6</v>
      </c>
      <c r="AD1370" s="34">
        <v>0.13</v>
      </c>
      <c r="AE1370" s="34">
        <v>3.4</v>
      </c>
      <c r="AF1370" s="34">
        <v>0.15</v>
      </c>
      <c r="AG1370" s="34">
        <v>5.2</v>
      </c>
      <c r="AI1370" s="34">
        <v>0.04</v>
      </c>
      <c r="AO1370" s="34">
        <f t="shared" si="102"/>
        <v>98.960000000000008</v>
      </c>
      <c r="AU1370" s="34" t="s">
        <v>2400</v>
      </c>
      <c r="AV1370" s="34" t="s">
        <v>82</v>
      </c>
      <c r="AW1370" s="34">
        <v>9</v>
      </c>
      <c r="AX1370" s="34" t="s">
        <v>84</v>
      </c>
      <c r="AY1370" s="34">
        <v>340</v>
      </c>
      <c r="AZ1370" s="34">
        <v>2</v>
      </c>
      <c r="BA1370" s="34" t="s">
        <v>83</v>
      </c>
      <c r="BB1370" s="34">
        <v>2</v>
      </c>
      <c r="BC1370" s="34" t="s">
        <v>121</v>
      </c>
      <c r="BD1370" s="34">
        <v>13</v>
      </c>
      <c r="BE1370" s="34">
        <v>81</v>
      </c>
      <c r="BF1370" s="34">
        <v>7</v>
      </c>
      <c r="BG1370" s="34">
        <v>16.899999999999999</v>
      </c>
      <c r="BI1370" s="34" t="s">
        <v>84</v>
      </c>
      <c r="BJ1370" s="34">
        <v>5</v>
      </c>
      <c r="BK1370" s="34" t="s">
        <v>121</v>
      </c>
      <c r="BN1370" s="34">
        <v>2</v>
      </c>
      <c r="BO1370" s="34">
        <v>15</v>
      </c>
      <c r="BP1370" s="34">
        <v>31</v>
      </c>
      <c r="BQ1370" s="34">
        <v>24</v>
      </c>
      <c r="BR1370" s="34">
        <v>189</v>
      </c>
      <c r="BT1370" s="34">
        <v>0.8</v>
      </c>
      <c r="BU1370" s="34">
        <v>11.5</v>
      </c>
      <c r="BV1370" s="34" t="s">
        <v>369</v>
      </c>
      <c r="BW1370" s="34" t="s">
        <v>84</v>
      </c>
      <c r="BX1370" s="34">
        <v>600</v>
      </c>
      <c r="BY1370" s="34">
        <v>1</v>
      </c>
      <c r="CA1370" s="34">
        <v>9</v>
      </c>
      <c r="CC1370" s="34">
        <v>2.7</v>
      </c>
      <c r="CD1370" s="34">
        <v>90</v>
      </c>
      <c r="CE1370" s="34">
        <v>84</v>
      </c>
      <c r="CF1370" s="34">
        <v>41</v>
      </c>
      <c r="CG1370" s="34">
        <v>98</v>
      </c>
      <c r="CH1370" s="34">
        <v>87</v>
      </c>
      <c r="CI1370" s="34">
        <v>34.200000000000003</v>
      </c>
      <c r="CJ1370" s="34">
        <v>63</v>
      </c>
      <c r="CL1370" s="34">
        <v>28</v>
      </c>
      <c r="CM1370" s="34">
        <v>5</v>
      </c>
      <c r="CN1370" s="34">
        <v>1.3</v>
      </c>
      <c r="CP1370" s="34">
        <v>0.5</v>
      </c>
      <c r="CU1370" s="34">
        <v>2.2999999999999998</v>
      </c>
      <c r="CV1370" s="34">
        <v>0.36</v>
      </c>
      <c r="CW1370" s="34">
        <f t="shared" si="103"/>
        <v>134.66000000000003</v>
      </c>
    </row>
    <row r="1371" spans="1:101" x14ac:dyDescent="0.35">
      <c r="A1371" s="22" t="s">
        <v>3892</v>
      </c>
      <c r="B1371" s="22" t="s">
        <v>1502</v>
      </c>
      <c r="C1371" s="22" t="s">
        <v>2354</v>
      </c>
      <c r="D1371" s="22" t="s">
        <v>1501</v>
      </c>
      <c r="E1371" s="22">
        <v>1997</v>
      </c>
      <c r="F1371" s="22">
        <v>1997</v>
      </c>
      <c r="G1371" s="22" t="s">
        <v>1501</v>
      </c>
      <c r="H1371" s="22">
        <v>32.026944444444403</v>
      </c>
      <c r="I1371" s="22">
        <v>-105.995555555555</v>
      </c>
      <c r="J1371" s="22" t="s">
        <v>873</v>
      </c>
      <c r="K1371" s="22" t="s">
        <v>1253</v>
      </c>
      <c r="L1371" s="22" t="s">
        <v>878</v>
      </c>
      <c r="M1371" s="22" t="s">
        <v>1491</v>
      </c>
      <c r="P1371" s="22" t="s">
        <v>119</v>
      </c>
      <c r="Q1371" s="22" t="s">
        <v>144</v>
      </c>
      <c r="W1371" s="34">
        <v>41.4</v>
      </c>
      <c r="X1371" s="34">
        <v>0.33</v>
      </c>
      <c r="Y1371" s="34">
        <v>5.62</v>
      </c>
      <c r="Z1371" s="34">
        <v>2.3199999999999998</v>
      </c>
      <c r="AA1371" s="34">
        <v>0.1</v>
      </c>
      <c r="AB1371" s="34">
        <v>2.2799999999999998</v>
      </c>
      <c r="AC1371" s="34">
        <v>26.3</v>
      </c>
      <c r="AD1371" s="34">
        <v>1.33</v>
      </c>
      <c r="AE1371" s="34">
        <v>0.7</v>
      </c>
      <c r="AF1371" s="34">
        <v>0.15</v>
      </c>
      <c r="AG1371" s="34">
        <v>19.600000000000001</v>
      </c>
      <c r="AI1371" s="34">
        <v>0.14000000000000001</v>
      </c>
      <c r="AO1371" s="34">
        <f t="shared" si="102"/>
        <v>100.27</v>
      </c>
      <c r="AU1371" s="34" t="s">
        <v>2400</v>
      </c>
      <c r="AV1371" s="34" t="s">
        <v>82</v>
      </c>
      <c r="AW1371" s="34">
        <v>6</v>
      </c>
      <c r="AX1371" s="34" t="s">
        <v>84</v>
      </c>
      <c r="AY1371" s="34">
        <v>90</v>
      </c>
      <c r="AZ1371" s="34">
        <v>2</v>
      </c>
      <c r="BA1371" s="34" t="s">
        <v>83</v>
      </c>
      <c r="BB1371" s="34">
        <v>8</v>
      </c>
      <c r="BC1371" s="34" t="s">
        <v>121</v>
      </c>
      <c r="BD1371" s="34">
        <v>7</v>
      </c>
      <c r="BE1371" s="34">
        <v>64</v>
      </c>
      <c r="BF1371" s="34" t="s">
        <v>121</v>
      </c>
      <c r="BG1371" s="34">
        <v>8.6</v>
      </c>
      <c r="BI1371" s="34" t="s">
        <v>84</v>
      </c>
      <c r="BJ1371" s="34">
        <v>2</v>
      </c>
      <c r="BK1371" s="34" t="s">
        <v>121</v>
      </c>
      <c r="BN1371" s="34">
        <v>3</v>
      </c>
      <c r="BO1371" s="34">
        <v>13</v>
      </c>
      <c r="BP1371" s="34">
        <v>44</v>
      </c>
      <c r="BQ1371" s="34">
        <v>5</v>
      </c>
      <c r="BR1371" s="34">
        <v>9</v>
      </c>
      <c r="BT1371" s="34">
        <v>0.2</v>
      </c>
      <c r="BU1371" s="34">
        <v>5.9</v>
      </c>
      <c r="BV1371" s="34" t="s">
        <v>369</v>
      </c>
      <c r="BW1371" s="34" t="s">
        <v>84</v>
      </c>
      <c r="BX1371" s="34">
        <v>574</v>
      </c>
      <c r="BY1371" s="34" t="s">
        <v>121</v>
      </c>
      <c r="CA1371" s="34">
        <v>4</v>
      </c>
      <c r="CC1371" s="34">
        <v>6.1</v>
      </c>
      <c r="CD1371" s="34">
        <v>50</v>
      </c>
      <c r="CE1371" s="34">
        <v>22</v>
      </c>
      <c r="CF1371" s="34">
        <v>23</v>
      </c>
      <c r="CG1371" s="34">
        <v>70</v>
      </c>
      <c r="CH1371" s="34">
        <v>33</v>
      </c>
      <c r="CI1371" s="34">
        <v>22.9</v>
      </c>
      <c r="CJ1371" s="34">
        <v>41</v>
      </c>
      <c r="CL1371" s="34">
        <v>16</v>
      </c>
      <c r="CM1371" s="34">
        <v>3.1</v>
      </c>
      <c r="CN1371" s="34">
        <v>0.6</v>
      </c>
      <c r="CP1371" s="34" t="s">
        <v>82</v>
      </c>
      <c r="CU1371" s="34">
        <v>1.5</v>
      </c>
      <c r="CV1371" s="34">
        <v>0.24</v>
      </c>
      <c r="CW1371" s="34">
        <f t="shared" si="103"/>
        <v>85.339999999999989</v>
      </c>
    </row>
    <row r="1372" spans="1:101" x14ac:dyDescent="0.35">
      <c r="A1372" s="22" t="s">
        <v>3893</v>
      </c>
      <c r="B1372" s="22" t="s">
        <v>1502</v>
      </c>
      <c r="C1372" s="22" t="s">
        <v>2354</v>
      </c>
      <c r="D1372" s="22" t="s">
        <v>1501</v>
      </c>
      <c r="E1372" s="22">
        <v>1997</v>
      </c>
      <c r="F1372" s="22">
        <v>1997</v>
      </c>
      <c r="G1372" s="22" t="s">
        <v>1501</v>
      </c>
      <c r="H1372" s="22">
        <v>32.570833333333297</v>
      </c>
      <c r="I1372" s="22">
        <v>-105.677777777777</v>
      </c>
      <c r="J1372" s="22" t="s">
        <v>873</v>
      </c>
      <c r="K1372" s="22" t="s">
        <v>1253</v>
      </c>
      <c r="L1372" s="22" t="s">
        <v>878</v>
      </c>
      <c r="M1372" s="22" t="s">
        <v>1491</v>
      </c>
      <c r="P1372" s="22" t="s">
        <v>119</v>
      </c>
      <c r="Q1372" s="22" t="s">
        <v>144</v>
      </c>
      <c r="W1372" s="34">
        <v>3.58</v>
      </c>
      <c r="X1372" s="34">
        <v>0.01</v>
      </c>
      <c r="Y1372" s="34">
        <v>0.3</v>
      </c>
      <c r="Z1372" s="34">
        <v>0.22</v>
      </c>
      <c r="AA1372" s="34" t="s">
        <v>120</v>
      </c>
      <c r="AB1372" s="34">
        <v>0.27</v>
      </c>
      <c r="AC1372" s="34">
        <v>53.4</v>
      </c>
      <c r="AD1372" s="34" t="s">
        <v>120</v>
      </c>
      <c r="AE1372" s="34">
        <v>0.04</v>
      </c>
      <c r="AF1372" s="34">
        <v>0.05</v>
      </c>
      <c r="AG1372" s="34">
        <v>42.3</v>
      </c>
      <c r="AI1372" s="34">
        <v>0.02</v>
      </c>
      <c r="AO1372" s="34">
        <f t="shared" si="102"/>
        <v>100.18999999999998</v>
      </c>
      <c r="AU1372" s="34" t="s">
        <v>2400</v>
      </c>
      <c r="AV1372" s="34" t="s">
        <v>82</v>
      </c>
      <c r="AW1372" s="34">
        <v>1</v>
      </c>
      <c r="AX1372" s="34" t="s">
        <v>84</v>
      </c>
      <c r="AY1372" s="34" t="s">
        <v>913</v>
      </c>
      <c r="AZ1372" s="34" t="s">
        <v>121</v>
      </c>
      <c r="BA1372" s="34" t="s">
        <v>83</v>
      </c>
      <c r="BB1372" s="34">
        <v>3</v>
      </c>
      <c r="BC1372" s="34" t="s">
        <v>121</v>
      </c>
      <c r="BD1372" s="34" t="s">
        <v>121</v>
      </c>
      <c r="BE1372" s="34">
        <v>13</v>
      </c>
      <c r="BF1372" s="34" t="s">
        <v>121</v>
      </c>
      <c r="BG1372" s="34" t="s">
        <v>82</v>
      </c>
      <c r="BI1372" s="34" t="s">
        <v>84</v>
      </c>
      <c r="BJ1372" s="34" t="s">
        <v>121</v>
      </c>
      <c r="BK1372" s="34" t="s">
        <v>121</v>
      </c>
      <c r="BN1372" s="34">
        <v>3</v>
      </c>
      <c r="BO1372" s="34">
        <v>24</v>
      </c>
      <c r="BP1372" s="34">
        <v>2</v>
      </c>
      <c r="BQ1372" s="34">
        <v>6</v>
      </c>
      <c r="BR1372" s="34">
        <v>15</v>
      </c>
      <c r="BT1372" s="34">
        <v>0.2</v>
      </c>
      <c r="BU1372" s="34" t="s">
        <v>82</v>
      </c>
      <c r="BV1372" s="34" t="s">
        <v>369</v>
      </c>
      <c r="BW1372" s="34" t="s">
        <v>84</v>
      </c>
      <c r="BX1372" s="34">
        <v>661</v>
      </c>
      <c r="BY1372" s="34" t="s">
        <v>121</v>
      </c>
      <c r="CA1372" s="34" t="s">
        <v>121</v>
      </c>
      <c r="CC1372" s="34">
        <v>3.8</v>
      </c>
      <c r="CD1372" s="34" t="s">
        <v>84</v>
      </c>
      <c r="CE1372" s="34">
        <v>8</v>
      </c>
      <c r="CF1372" s="34">
        <v>14</v>
      </c>
      <c r="CG1372" s="34" t="s">
        <v>123</v>
      </c>
      <c r="CH1372" s="34">
        <v>29</v>
      </c>
      <c r="CI1372" s="34">
        <v>1.6</v>
      </c>
      <c r="CJ1372" s="34">
        <v>3</v>
      </c>
      <c r="CL1372" s="34" t="s">
        <v>83</v>
      </c>
      <c r="CM1372" s="34">
        <v>0.2</v>
      </c>
      <c r="CN1372" s="34" t="s">
        <v>124</v>
      </c>
      <c r="CP1372" s="34" t="s">
        <v>82</v>
      </c>
      <c r="CU1372" s="34" t="s">
        <v>124</v>
      </c>
      <c r="CV1372" s="34" t="s">
        <v>148</v>
      </c>
      <c r="CW1372" s="34">
        <f t="shared" si="103"/>
        <v>4.8</v>
      </c>
    </row>
    <row r="1373" spans="1:101" x14ac:dyDescent="0.35">
      <c r="A1373" s="22" t="s">
        <v>3894</v>
      </c>
      <c r="B1373" s="22" t="s">
        <v>1502</v>
      </c>
      <c r="C1373" s="22" t="s">
        <v>2354</v>
      </c>
      <c r="D1373" s="22" t="s">
        <v>1501</v>
      </c>
      <c r="E1373" s="22">
        <v>1997</v>
      </c>
      <c r="F1373" s="22">
        <v>1997</v>
      </c>
      <c r="G1373" s="22" t="s">
        <v>1501</v>
      </c>
      <c r="H1373" s="22">
        <v>32.571944444444398</v>
      </c>
      <c r="I1373" s="22">
        <v>-105.680555555555</v>
      </c>
      <c r="J1373" s="22" t="s">
        <v>873</v>
      </c>
      <c r="K1373" s="22" t="s">
        <v>1253</v>
      </c>
      <c r="L1373" s="22" t="s">
        <v>878</v>
      </c>
      <c r="M1373" s="22" t="s">
        <v>1491</v>
      </c>
      <c r="P1373" s="22" t="s">
        <v>119</v>
      </c>
      <c r="Q1373" s="22" t="s">
        <v>144</v>
      </c>
      <c r="W1373" s="34">
        <v>23.4</v>
      </c>
      <c r="X1373" s="34">
        <v>0.04</v>
      </c>
      <c r="Y1373" s="34">
        <v>0.83</v>
      </c>
      <c r="Z1373" s="34">
        <v>0.46</v>
      </c>
      <c r="AA1373" s="34" t="s">
        <v>120</v>
      </c>
      <c r="AB1373" s="34">
        <v>1.05</v>
      </c>
      <c r="AC1373" s="34">
        <v>41.1</v>
      </c>
      <c r="AD1373" s="34" t="s">
        <v>120</v>
      </c>
      <c r="AE1373" s="34">
        <v>0.12</v>
      </c>
      <c r="AF1373" s="34">
        <v>0.08</v>
      </c>
      <c r="AG1373" s="34">
        <v>33.1</v>
      </c>
      <c r="AI1373" s="34">
        <v>0.03</v>
      </c>
      <c r="AO1373" s="34">
        <f t="shared" si="102"/>
        <v>100.21000000000001</v>
      </c>
      <c r="AU1373" s="34" t="s">
        <v>2400</v>
      </c>
      <c r="AV1373" s="34" t="s">
        <v>82</v>
      </c>
      <c r="AW1373" s="34">
        <v>4</v>
      </c>
      <c r="AX1373" s="34" t="s">
        <v>84</v>
      </c>
      <c r="AY1373" s="34" t="s">
        <v>913</v>
      </c>
      <c r="AZ1373" s="34" t="s">
        <v>121</v>
      </c>
      <c r="BA1373" s="34" t="s">
        <v>83</v>
      </c>
      <c r="BB1373" s="34">
        <v>2</v>
      </c>
      <c r="BC1373" s="34" t="s">
        <v>121</v>
      </c>
      <c r="BD1373" s="34">
        <v>3</v>
      </c>
      <c r="BE1373" s="34">
        <v>11</v>
      </c>
      <c r="BF1373" s="34" t="s">
        <v>121</v>
      </c>
      <c r="BG1373" s="34" t="s">
        <v>82</v>
      </c>
      <c r="BI1373" s="34" t="s">
        <v>84</v>
      </c>
      <c r="BJ1373" s="34" t="s">
        <v>121</v>
      </c>
      <c r="BK1373" s="34" t="s">
        <v>121</v>
      </c>
      <c r="BN1373" s="34">
        <v>2</v>
      </c>
      <c r="BO1373" s="34">
        <v>14</v>
      </c>
      <c r="BP1373" s="34">
        <v>4</v>
      </c>
      <c r="BQ1373" s="34">
        <v>8</v>
      </c>
      <c r="BR1373" s="34">
        <v>11</v>
      </c>
      <c r="BT1373" s="34">
        <v>0.2</v>
      </c>
      <c r="BU1373" s="34">
        <v>1</v>
      </c>
      <c r="BV1373" s="34" t="s">
        <v>369</v>
      </c>
      <c r="BW1373" s="34" t="s">
        <v>84</v>
      </c>
      <c r="BX1373" s="34">
        <v>383</v>
      </c>
      <c r="BY1373" s="34" t="s">
        <v>121</v>
      </c>
      <c r="CA1373" s="34" t="s">
        <v>121</v>
      </c>
      <c r="CC1373" s="34">
        <v>4</v>
      </c>
      <c r="CD1373" s="34" t="s">
        <v>84</v>
      </c>
      <c r="CE1373" s="34">
        <v>34</v>
      </c>
      <c r="CF1373" s="34">
        <v>6</v>
      </c>
      <c r="CG1373" s="34" t="s">
        <v>123</v>
      </c>
      <c r="CH1373" s="34">
        <v>71</v>
      </c>
      <c r="CI1373" s="34">
        <v>2.5</v>
      </c>
      <c r="CJ1373" s="34">
        <v>4</v>
      </c>
      <c r="CL1373" s="34" t="s">
        <v>83</v>
      </c>
      <c r="CM1373" s="34">
        <v>0.4</v>
      </c>
      <c r="CN1373" s="34" t="s">
        <v>124</v>
      </c>
      <c r="CP1373" s="34" t="s">
        <v>82</v>
      </c>
      <c r="CU1373" s="34" t="s">
        <v>124</v>
      </c>
      <c r="CV1373" s="34" t="s">
        <v>148</v>
      </c>
      <c r="CW1373" s="34">
        <f t="shared" si="103"/>
        <v>6.9</v>
      </c>
    </row>
    <row r="1374" spans="1:101" x14ac:dyDescent="0.35">
      <c r="A1374" s="22" t="s">
        <v>3895</v>
      </c>
      <c r="B1374" s="22" t="s">
        <v>1502</v>
      </c>
      <c r="C1374" s="22" t="s">
        <v>2354</v>
      </c>
      <c r="D1374" s="22" t="s">
        <v>1501</v>
      </c>
      <c r="E1374" s="22">
        <v>1997</v>
      </c>
      <c r="F1374" s="22">
        <v>1997</v>
      </c>
      <c r="G1374" s="22" t="s">
        <v>1501</v>
      </c>
      <c r="H1374" s="22">
        <v>32.609444444444399</v>
      </c>
      <c r="I1374" s="22">
        <v>-105.79472222222201</v>
      </c>
      <c r="J1374" s="22" t="s">
        <v>873</v>
      </c>
      <c r="K1374" s="22" t="s">
        <v>1253</v>
      </c>
      <c r="L1374" s="22" t="s">
        <v>878</v>
      </c>
      <c r="M1374" s="22" t="s">
        <v>1492</v>
      </c>
      <c r="P1374" s="22" t="s">
        <v>119</v>
      </c>
      <c r="Q1374" s="22" t="s">
        <v>144</v>
      </c>
      <c r="W1374" s="34">
        <v>76.5</v>
      </c>
      <c r="X1374" s="34">
        <v>0.01</v>
      </c>
      <c r="Y1374" s="34">
        <v>0.21</v>
      </c>
      <c r="Z1374" s="34">
        <v>0.24</v>
      </c>
      <c r="AA1374" s="34">
        <v>0.01</v>
      </c>
      <c r="AB1374" s="34">
        <v>4.46</v>
      </c>
      <c r="AC1374" s="34">
        <v>8.36</v>
      </c>
      <c r="AD1374" s="34" t="s">
        <v>120</v>
      </c>
      <c r="AE1374" s="34">
        <v>0.03</v>
      </c>
      <c r="AF1374" s="34" t="s">
        <v>120</v>
      </c>
      <c r="AG1374" s="34">
        <v>10.6</v>
      </c>
      <c r="AI1374" s="34">
        <v>0.01</v>
      </c>
      <c r="AO1374" s="34">
        <f t="shared" ref="AO1374:AO1405" si="104">SUM(W1374:AN1374)</f>
        <v>100.42999999999999</v>
      </c>
      <c r="AU1374" s="34">
        <v>4.0000000000000001E-3</v>
      </c>
      <c r="AV1374" s="34" t="s">
        <v>82</v>
      </c>
      <c r="AW1374" s="34">
        <v>1</v>
      </c>
      <c r="AX1374" s="34">
        <v>10</v>
      </c>
      <c r="AY1374" s="34" t="s">
        <v>570</v>
      </c>
      <c r="AZ1374" s="34" t="s">
        <v>121</v>
      </c>
      <c r="BA1374" s="34" t="s">
        <v>369</v>
      </c>
      <c r="BB1374" s="34">
        <v>2</v>
      </c>
      <c r="BC1374" s="34" t="s">
        <v>121</v>
      </c>
      <c r="BD1374" s="34">
        <v>13</v>
      </c>
      <c r="BE1374" s="34">
        <v>14</v>
      </c>
      <c r="BF1374" s="34" t="s">
        <v>121</v>
      </c>
      <c r="BG1374" s="34">
        <v>1.4</v>
      </c>
      <c r="BI1374" s="34" t="s">
        <v>84</v>
      </c>
      <c r="BJ1374" s="34" t="s">
        <v>121</v>
      </c>
      <c r="BK1374" s="34" t="s">
        <v>121</v>
      </c>
      <c r="BN1374" s="34" t="s">
        <v>121</v>
      </c>
      <c r="BO1374" s="34" t="s">
        <v>84</v>
      </c>
      <c r="BP1374" s="34">
        <v>3</v>
      </c>
      <c r="BQ1374" s="34">
        <v>4</v>
      </c>
      <c r="BR1374" s="34" t="s">
        <v>84</v>
      </c>
      <c r="BT1374" s="34">
        <v>0.2</v>
      </c>
      <c r="BU1374" s="34" t="s">
        <v>82</v>
      </c>
      <c r="BV1374" s="34" t="s">
        <v>369</v>
      </c>
      <c r="BW1374" s="34" t="s">
        <v>84</v>
      </c>
      <c r="BX1374" s="34">
        <v>20</v>
      </c>
      <c r="BY1374" s="34" t="s">
        <v>121</v>
      </c>
      <c r="CA1374" s="34" t="s">
        <v>121</v>
      </c>
      <c r="CC1374" s="34">
        <v>0.5</v>
      </c>
      <c r="CD1374" s="34" t="s">
        <v>84</v>
      </c>
      <c r="CE1374" s="34">
        <v>140</v>
      </c>
      <c r="CF1374" s="34" t="s">
        <v>84</v>
      </c>
      <c r="CG1374" s="34">
        <v>37</v>
      </c>
      <c r="CH1374" s="34">
        <v>14</v>
      </c>
      <c r="CI1374" s="34">
        <v>1</v>
      </c>
      <c r="CJ1374" s="34" t="s">
        <v>369</v>
      </c>
      <c r="CL1374" s="34" t="s">
        <v>83</v>
      </c>
      <c r="CM1374" s="34">
        <v>0.2</v>
      </c>
      <c r="CN1374" s="34" t="s">
        <v>124</v>
      </c>
      <c r="CP1374" s="34" t="s">
        <v>82</v>
      </c>
      <c r="CU1374" s="34" t="s">
        <v>124</v>
      </c>
      <c r="CV1374" s="34" t="s">
        <v>148</v>
      </c>
      <c r="CW1374" s="34">
        <f t="shared" ref="CW1374:CW1405" si="105">SUM(CI1374:CV1374)</f>
        <v>1.2</v>
      </c>
    </row>
    <row r="1375" spans="1:101" x14ac:dyDescent="0.35">
      <c r="A1375" s="22" t="s">
        <v>3896</v>
      </c>
      <c r="B1375" s="22" t="s">
        <v>1502</v>
      </c>
      <c r="C1375" s="22" t="s">
        <v>2354</v>
      </c>
      <c r="D1375" s="22" t="s">
        <v>1501</v>
      </c>
      <c r="E1375" s="22">
        <v>1997</v>
      </c>
      <c r="F1375" s="22">
        <v>1997</v>
      </c>
      <c r="G1375" s="22" t="s">
        <v>1501</v>
      </c>
      <c r="H1375" s="22">
        <v>32.142222222222202</v>
      </c>
      <c r="I1375" s="22">
        <v>-106.16611111111099</v>
      </c>
      <c r="J1375" s="22" t="s">
        <v>873</v>
      </c>
      <c r="K1375" s="22" t="s">
        <v>1253</v>
      </c>
      <c r="L1375" s="22" t="s">
        <v>878</v>
      </c>
      <c r="M1375" s="22" t="s">
        <v>1492</v>
      </c>
      <c r="P1375" s="22" t="s">
        <v>119</v>
      </c>
      <c r="Q1375" s="22" t="s">
        <v>144</v>
      </c>
      <c r="W1375" s="34">
        <v>92.6</v>
      </c>
      <c r="X1375" s="34">
        <v>0.02</v>
      </c>
      <c r="Y1375" s="34">
        <v>0.35</v>
      </c>
      <c r="Z1375" s="34">
        <v>0.2</v>
      </c>
      <c r="AA1375" s="34" t="s">
        <v>120</v>
      </c>
      <c r="AB1375" s="34">
        <v>0.39</v>
      </c>
      <c r="AC1375" s="34">
        <v>3.4</v>
      </c>
      <c r="AD1375" s="34">
        <v>0.03</v>
      </c>
      <c r="AE1375" s="34">
        <v>0.06</v>
      </c>
      <c r="AF1375" s="34">
        <v>7.0000000000000007E-2</v>
      </c>
      <c r="AG1375" s="34">
        <v>3.1</v>
      </c>
      <c r="AI1375" s="34">
        <v>0.06</v>
      </c>
      <c r="AO1375" s="34">
        <f t="shared" si="104"/>
        <v>100.27999999999999</v>
      </c>
      <c r="AU1375" s="34">
        <v>2E-3</v>
      </c>
      <c r="AV1375" s="34" t="s">
        <v>82</v>
      </c>
      <c r="AW1375" s="34">
        <v>9</v>
      </c>
      <c r="AX1375" s="34">
        <v>30</v>
      </c>
      <c r="AY1375" s="34" t="s">
        <v>570</v>
      </c>
      <c r="AZ1375" s="34" t="s">
        <v>121</v>
      </c>
      <c r="BA1375" s="34" t="s">
        <v>369</v>
      </c>
      <c r="BB1375" s="34">
        <v>3</v>
      </c>
      <c r="BC1375" s="34">
        <v>1</v>
      </c>
      <c r="BD1375" s="34">
        <v>21</v>
      </c>
      <c r="BE1375" s="34">
        <v>19</v>
      </c>
      <c r="BF1375" s="34">
        <v>1</v>
      </c>
      <c r="BG1375" s="34">
        <v>2.5</v>
      </c>
      <c r="BI1375" s="34" t="s">
        <v>84</v>
      </c>
      <c r="BJ1375" s="34" t="s">
        <v>121</v>
      </c>
      <c r="BK1375" s="34" t="s">
        <v>121</v>
      </c>
      <c r="BN1375" s="34">
        <v>1</v>
      </c>
      <c r="BO1375" s="34" t="s">
        <v>84</v>
      </c>
      <c r="BP1375" s="34">
        <v>13</v>
      </c>
      <c r="BQ1375" s="34" t="s">
        <v>123</v>
      </c>
      <c r="BR1375" s="34" t="s">
        <v>84</v>
      </c>
      <c r="BT1375" s="34">
        <v>0.8</v>
      </c>
      <c r="BU1375" s="34" t="s">
        <v>82</v>
      </c>
      <c r="BV1375" s="34" t="s">
        <v>369</v>
      </c>
      <c r="BW1375" s="34" t="s">
        <v>84</v>
      </c>
      <c r="BX1375" s="34">
        <v>63</v>
      </c>
      <c r="BY1375" s="34" t="s">
        <v>121</v>
      </c>
      <c r="CA1375" s="34" t="s">
        <v>121</v>
      </c>
      <c r="CC1375" s="34">
        <v>4.5999999999999996</v>
      </c>
      <c r="CD1375" s="34" t="s">
        <v>84</v>
      </c>
      <c r="CE1375" s="34">
        <v>210</v>
      </c>
      <c r="CF1375" s="34" t="s">
        <v>84</v>
      </c>
      <c r="CG1375" s="34" t="s">
        <v>84</v>
      </c>
      <c r="CH1375" s="34">
        <v>49</v>
      </c>
      <c r="CI1375" s="34">
        <v>1.1000000000000001</v>
      </c>
      <c r="CJ1375" s="34" t="s">
        <v>369</v>
      </c>
      <c r="CL1375" s="34" t="s">
        <v>83</v>
      </c>
      <c r="CM1375" s="34">
        <v>0.2</v>
      </c>
      <c r="CN1375" s="34">
        <v>0.2</v>
      </c>
      <c r="CP1375" s="34" t="s">
        <v>82</v>
      </c>
      <c r="CU1375" s="34" t="s">
        <v>124</v>
      </c>
      <c r="CV1375" s="34" t="s">
        <v>148</v>
      </c>
      <c r="CW1375" s="34">
        <f t="shared" si="105"/>
        <v>1.5</v>
      </c>
    </row>
    <row r="1376" spans="1:101" x14ac:dyDescent="0.35">
      <c r="A1376" s="22" t="s">
        <v>3897</v>
      </c>
      <c r="B1376" s="22" t="s">
        <v>1502</v>
      </c>
      <c r="C1376" s="22" t="s">
        <v>2354</v>
      </c>
      <c r="D1376" s="22" t="s">
        <v>1501</v>
      </c>
      <c r="E1376" s="22">
        <v>1997</v>
      </c>
      <c r="F1376" s="22">
        <v>1997</v>
      </c>
      <c r="G1376" s="22" t="s">
        <v>1501</v>
      </c>
      <c r="H1376" s="22">
        <v>32.050555555555498</v>
      </c>
      <c r="I1376" s="22">
        <v>-106.13277777777699</v>
      </c>
      <c r="J1376" s="22" t="s">
        <v>873</v>
      </c>
      <c r="K1376" s="22" t="s">
        <v>1253</v>
      </c>
      <c r="L1376" s="22" t="s">
        <v>878</v>
      </c>
      <c r="M1376" s="22" t="s">
        <v>1492</v>
      </c>
      <c r="P1376" s="22" t="s">
        <v>119</v>
      </c>
      <c r="Q1376" s="22" t="s">
        <v>144</v>
      </c>
      <c r="W1376" s="34">
        <v>60</v>
      </c>
      <c r="X1376" s="34">
        <v>0.11</v>
      </c>
      <c r="Y1376" s="34">
        <v>1.99</v>
      </c>
      <c r="Z1376" s="34">
        <v>0.82</v>
      </c>
      <c r="AA1376" s="34">
        <v>0.01</v>
      </c>
      <c r="AB1376" s="34">
        <v>7.42</v>
      </c>
      <c r="AC1376" s="34">
        <v>12.2</v>
      </c>
      <c r="AD1376" s="34">
        <v>0.04</v>
      </c>
      <c r="AE1376" s="34">
        <v>0.68</v>
      </c>
      <c r="AF1376" s="34">
        <v>0.15</v>
      </c>
      <c r="AG1376" s="34">
        <v>16.8</v>
      </c>
      <c r="AI1376" s="34">
        <v>0.49</v>
      </c>
      <c r="AO1376" s="34">
        <f t="shared" si="104"/>
        <v>100.71000000000001</v>
      </c>
      <c r="AU1376" s="34" t="s">
        <v>2400</v>
      </c>
      <c r="AV1376" s="34" t="s">
        <v>82</v>
      </c>
      <c r="AW1376" s="34">
        <v>2</v>
      </c>
      <c r="AX1376" s="34">
        <v>20</v>
      </c>
      <c r="AY1376" s="34">
        <v>60</v>
      </c>
      <c r="AZ1376" s="34" t="s">
        <v>121</v>
      </c>
      <c r="BA1376" s="34" t="s">
        <v>83</v>
      </c>
      <c r="BB1376" s="34">
        <v>3</v>
      </c>
      <c r="BC1376" s="34" t="s">
        <v>121</v>
      </c>
      <c r="BD1376" s="34">
        <v>8</v>
      </c>
      <c r="BE1376" s="34">
        <v>21</v>
      </c>
      <c r="BF1376" s="34">
        <v>3</v>
      </c>
      <c r="BG1376" s="34">
        <v>2.2999999999999998</v>
      </c>
      <c r="BI1376" s="34" t="s">
        <v>84</v>
      </c>
      <c r="BJ1376" s="34">
        <v>1</v>
      </c>
      <c r="BK1376" s="34" t="s">
        <v>121</v>
      </c>
      <c r="BN1376" s="34">
        <v>3</v>
      </c>
      <c r="BO1376" s="34">
        <v>10</v>
      </c>
      <c r="BP1376" s="34">
        <v>8</v>
      </c>
      <c r="BQ1376" s="34">
        <v>7</v>
      </c>
      <c r="BR1376" s="34">
        <v>37</v>
      </c>
      <c r="BT1376" s="34">
        <v>0.2</v>
      </c>
      <c r="BU1376" s="34">
        <v>3.1</v>
      </c>
      <c r="BV1376" s="34" t="s">
        <v>369</v>
      </c>
      <c r="BW1376" s="34" t="s">
        <v>84</v>
      </c>
      <c r="BX1376" s="34">
        <v>53</v>
      </c>
      <c r="BY1376" s="34" t="s">
        <v>121</v>
      </c>
      <c r="CA1376" s="34">
        <v>2</v>
      </c>
      <c r="CC1376" s="34">
        <v>1.3</v>
      </c>
      <c r="CD1376" s="34">
        <v>20</v>
      </c>
      <c r="CE1376" s="34">
        <v>76</v>
      </c>
      <c r="CF1376" s="34">
        <v>20</v>
      </c>
      <c r="CG1376" s="34">
        <v>82</v>
      </c>
      <c r="CH1376" s="34">
        <v>22</v>
      </c>
      <c r="CI1376" s="34">
        <v>13.5</v>
      </c>
      <c r="CJ1376" s="34">
        <v>23</v>
      </c>
      <c r="CL1376" s="34">
        <v>10</v>
      </c>
      <c r="CM1376" s="34">
        <v>1.9</v>
      </c>
      <c r="CN1376" s="34">
        <v>0.4</v>
      </c>
      <c r="CP1376" s="34" t="s">
        <v>82</v>
      </c>
      <c r="CU1376" s="34">
        <v>0.7</v>
      </c>
      <c r="CV1376" s="34">
        <v>0.12</v>
      </c>
      <c r="CW1376" s="34">
        <f t="shared" si="105"/>
        <v>49.62</v>
      </c>
    </row>
    <row r="1377" spans="1:101" x14ac:dyDescent="0.35">
      <c r="A1377" s="22" t="s">
        <v>3898</v>
      </c>
      <c r="B1377" s="22" t="s">
        <v>1502</v>
      </c>
      <c r="C1377" s="22" t="s">
        <v>2354</v>
      </c>
      <c r="D1377" s="22" t="s">
        <v>1501</v>
      </c>
      <c r="E1377" s="22">
        <v>1997</v>
      </c>
      <c r="F1377" s="22">
        <v>1997</v>
      </c>
      <c r="G1377" s="22" t="s">
        <v>1501</v>
      </c>
      <c r="H1377" s="22">
        <v>32.142222222222202</v>
      </c>
      <c r="I1377" s="22">
        <v>-106.16611111111099</v>
      </c>
      <c r="J1377" s="22" t="s">
        <v>873</v>
      </c>
      <c r="K1377" s="22" t="s">
        <v>1253</v>
      </c>
      <c r="L1377" s="22" t="s">
        <v>878</v>
      </c>
      <c r="M1377" s="22" t="s">
        <v>1493</v>
      </c>
      <c r="P1377" s="22" t="s">
        <v>119</v>
      </c>
      <c r="Q1377" s="22" t="s">
        <v>144</v>
      </c>
      <c r="W1377" s="34">
        <v>3.68</v>
      </c>
      <c r="X1377" s="34">
        <v>0.01</v>
      </c>
      <c r="Y1377" s="34">
        <v>0.33</v>
      </c>
      <c r="Z1377" s="34">
        <v>0.18</v>
      </c>
      <c r="AA1377" s="34" t="s">
        <v>120</v>
      </c>
      <c r="AB1377" s="34">
        <v>0.95</v>
      </c>
      <c r="AC1377" s="34">
        <v>51.8</v>
      </c>
      <c r="AD1377" s="34" t="s">
        <v>120</v>
      </c>
      <c r="AE1377" s="34">
        <v>0.04</v>
      </c>
      <c r="AF1377" s="34">
        <v>0.08</v>
      </c>
      <c r="AG1377" s="34">
        <v>42.4</v>
      </c>
      <c r="AI1377" s="34">
        <v>0.02</v>
      </c>
      <c r="AO1377" s="34">
        <f t="shared" si="104"/>
        <v>99.49</v>
      </c>
      <c r="AU1377" s="34">
        <v>4.0000000000000001E-3</v>
      </c>
      <c r="AV1377" s="34" t="s">
        <v>82</v>
      </c>
      <c r="AW1377" s="34">
        <v>4</v>
      </c>
      <c r="AX1377" s="34" t="s">
        <v>84</v>
      </c>
      <c r="AY1377" s="34" t="s">
        <v>570</v>
      </c>
      <c r="AZ1377" s="34" t="s">
        <v>121</v>
      </c>
      <c r="BA1377" s="34" t="s">
        <v>369</v>
      </c>
      <c r="BB1377" s="34">
        <v>3</v>
      </c>
      <c r="BC1377" s="34" t="s">
        <v>121</v>
      </c>
      <c r="BD1377" s="34">
        <v>2</v>
      </c>
      <c r="BE1377" s="34">
        <v>14</v>
      </c>
      <c r="BF1377" s="34" t="s">
        <v>121</v>
      </c>
      <c r="BG1377" s="34" t="s">
        <v>82</v>
      </c>
      <c r="BI1377" s="34" t="s">
        <v>84</v>
      </c>
      <c r="BJ1377" s="34" t="s">
        <v>121</v>
      </c>
      <c r="BK1377" s="34" t="s">
        <v>121</v>
      </c>
      <c r="BN1377" s="34" t="s">
        <v>121</v>
      </c>
      <c r="BO1377" s="34">
        <v>18</v>
      </c>
      <c r="BP1377" s="34">
        <v>4</v>
      </c>
      <c r="BQ1377" s="34" t="s">
        <v>123</v>
      </c>
      <c r="BR1377" s="34">
        <v>10</v>
      </c>
      <c r="BT1377" s="34" t="s">
        <v>124</v>
      </c>
      <c r="BU1377" s="34" t="s">
        <v>82</v>
      </c>
      <c r="BV1377" s="34" t="s">
        <v>369</v>
      </c>
      <c r="BW1377" s="34" t="s">
        <v>84</v>
      </c>
      <c r="BX1377" s="34">
        <v>525</v>
      </c>
      <c r="BY1377" s="34" t="s">
        <v>121</v>
      </c>
      <c r="CA1377" s="34" t="s">
        <v>121</v>
      </c>
      <c r="CC1377" s="34">
        <v>3.5</v>
      </c>
      <c r="CD1377" s="34" t="s">
        <v>84</v>
      </c>
      <c r="CE1377" s="34">
        <v>24</v>
      </c>
      <c r="CF1377" s="34">
        <v>22</v>
      </c>
      <c r="CG1377" s="34" t="s">
        <v>84</v>
      </c>
      <c r="CH1377" s="34">
        <v>18</v>
      </c>
      <c r="CI1377" s="34">
        <v>4.0999999999999996</v>
      </c>
      <c r="CJ1377" s="34">
        <v>6</v>
      </c>
      <c r="CL1377" s="34" t="s">
        <v>83</v>
      </c>
      <c r="CM1377" s="34">
        <v>0.4</v>
      </c>
      <c r="CN1377" s="34">
        <v>0.2</v>
      </c>
      <c r="CP1377" s="34" t="s">
        <v>82</v>
      </c>
      <c r="CU1377" s="34">
        <v>0.3</v>
      </c>
      <c r="CV1377" s="34" t="s">
        <v>148</v>
      </c>
      <c r="CW1377" s="34">
        <f t="shared" si="105"/>
        <v>11</v>
      </c>
    </row>
    <row r="1378" spans="1:101" x14ac:dyDescent="0.35">
      <c r="A1378" s="22" t="s">
        <v>3899</v>
      </c>
      <c r="B1378" s="22" t="s">
        <v>1502</v>
      </c>
      <c r="C1378" s="22" t="s">
        <v>2354</v>
      </c>
      <c r="D1378" s="22" t="s">
        <v>1501</v>
      </c>
      <c r="E1378" s="22">
        <v>1997</v>
      </c>
      <c r="F1378" s="22">
        <v>1997</v>
      </c>
      <c r="G1378" s="22" t="s">
        <v>1501</v>
      </c>
      <c r="H1378" s="22">
        <v>32.022222222222197</v>
      </c>
      <c r="I1378" s="22">
        <v>-105.9725</v>
      </c>
      <c r="J1378" s="22" t="s">
        <v>873</v>
      </c>
      <c r="K1378" s="22" t="s">
        <v>1253</v>
      </c>
      <c r="L1378" s="22" t="s">
        <v>878</v>
      </c>
      <c r="M1378" s="22" t="s">
        <v>1493</v>
      </c>
      <c r="P1378" s="22" t="s">
        <v>119</v>
      </c>
      <c r="Q1378" s="22" t="s">
        <v>144</v>
      </c>
      <c r="W1378" s="34">
        <v>3.78</v>
      </c>
      <c r="X1378" s="34">
        <v>0.01</v>
      </c>
      <c r="Y1378" s="34">
        <v>0.18</v>
      </c>
      <c r="Z1378" s="34">
        <v>0.28999999999999998</v>
      </c>
      <c r="AA1378" s="34">
        <v>0.01</v>
      </c>
      <c r="AB1378" s="34">
        <v>1</v>
      </c>
      <c r="AC1378" s="34">
        <v>52</v>
      </c>
      <c r="AD1378" s="34" t="s">
        <v>120</v>
      </c>
      <c r="AE1378" s="34" t="s">
        <v>120</v>
      </c>
      <c r="AF1378" s="34" t="s">
        <v>120</v>
      </c>
      <c r="AG1378" s="34">
        <v>42.2</v>
      </c>
      <c r="AI1378" s="34">
        <v>0.01</v>
      </c>
      <c r="AO1378" s="34">
        <f t="shared" si="104"/>
        <v>99.48</v>
      </c>
      <c r="AU1378" s="34" t="s">
        <v>2400</v>
      </c>
      <c r="AV1378" s="34" t="s">
        <v>82</v>
      </c>
      <c r="AW1378" s="34">
        <v>1</v>
      </c>
      <c r="AX1378" s="34" t="s">
        <v>84</v>
      </c>
      <c r="AY1378" s="34">
        <v>70</v>
      </c>
      <c r="AZ1378" s="34" t="s">
        <v>121</v>
      </c>
      <c r="BA1378" s="34" t="s">
        <v>369</v>
      </c>
      <c r="BB1378" s="34">
        <v>1</v>
      </c>
      <c r="BC1378" s="34" t="s">
        <v>121</v>
      </c>
      <c r="BD1378" s="34" t="s">
        <v>121</v>
      </c>
      <c r="BE1378" s="34">
        <v>5</v>
      </c>
      <c r="BF1378" s="34" t="s">
        <v>121</v>
      </c>
      <c r="BG1378" s="34" t="s">
        <v>82</v>
      </c>
      <c r="BI1378" s="34" t="s">
        <v>84</v>
      </c>
      <c r="BJ1378" s="34" t="s">
        <v>121</v>
      </c>
      <c r="BK1378" s="34" t="s">
        <v>121</v>
      </c>
      <c r="BN1378" s="34" t="s">
        <v>121</v>
      </c>
      <c r="BO1378" s="34">
        <v>21</v>
      </c>
      <c r="BP1378" s="34">
        <v>1</v>
      </c>
      <c r="BQ1378" s="34">
        <v>5</v>
      </c>
      <c r="BR1378" s="34" t="s">
        <v>84</v>
      </c>
      <c r="BT1378" s="34" t="s">
        <v>124</v>
      </c>
      <c r="BU1378" s="34" t="s">
        <v>82</v>
      </c>
      <c r="BV1378" s="34" t="s">
        <v>369</v>
      </c>
      <c r="BW1378" s="34" t="s">
        <v>84</v>
      </c>
      <c r="BX1378" s="34">
        <v>687</v>
      </c>
      <c r="BY1378" s="34" t="s">
        <v>121</v>
      </c>
      <c r="CA1378" s="34" t="s">
        <v>121</v>
      </c>
      <c r="CC1378" s="34">
        <v>1.8</v>
      </c>
      <c r="CD1378" s="34" t="s">
        <v>84</v>
      </c>
      <c r="CE1378" s="34">
        <v>17</v>
      </c>
      <c r="CF1378" s="34">
        <v>18</v>
      </c>
      <c r="CG1378" s="34" t="s">
        <v>84</v>
      </c>
      <c r="CH1378" s="34">
        <v>37</v>
      </c>
      <c r="CI1378" s="34">
        <v>1.7</v>
      </c>
      <c r="CJ1378" s="34" t="s">
        <v>369</v>
      </c>
      <c r="CL1378" s="34" t="s">
        <v>83</v>
      </c>
      <c r="CM1378" s="34">
        <v>0.1</v>
      </c>
      <c r="CN1378" s="34" t="s">
        <v>124</v>
      </c>
      <c r="CP1378" s="34" t="s">
        <v>82</v>
      </c>
      <c r="CU1378" s="34" t="s">
        <v>124</v>
      </c>
      <c r="CV1378" s="34" t="s">
        <v>148</v>
      </c>
      <c r="CW1378" s="34">
        <f t="shared" si="105"/>
        <v>1.8</v>
      </c>
    </row>
    <row r="1379" spans="1:101" x14ac:dyDescent="0.35">
      <c r="A1379" s="22" t="s">
        <v>3900</v>
      </c>
      <c r="B1379" s="22" t="s">
        <v>1502</v>
      </c>
      <c r="C1379" s="22" t="s">
        <v>2354</v>
      </c>
      <c r="D1379" s="22" t="s">
        <v>1501</v>
      </c>
      <c r="E1379" s="22">
        <v>1997</v>
      </c>
      <c r="F1379" s="22">
        <v>1997</v>
      </c>
      <c r="G1379" s="22" t="s">
        <v>1501</v>
      </c>
      <c r="H1379" s="22">
        <v>32.128611111111098</v>
      </c>
      <c r="I1379" s="22">
        <v>-105.871944444444</v>
      </c>
      <c r="J1379" s="22" t="s">
        <v>873</v>
      </c>
      <c r="K1379" s="22" t="s">
        <v>1253</v>
      </c>
      <c r="L1379" s="22" t="s">
        <v>878</v>
      </c>
      <c r="M1379" s="22" t="s">
        <v>1493</v>
      </c>
      <c r="P1379" s="22" t="s">
        <v>119</v>
      </c>
      <c r="Q1379" s="22" t="s">
        <v>144</v>
      </c>
      <c r="W1379" s="34">
        <v>4.91</v>
      </c>
      <c r="X1379" s="34">
        <v>0.05</v>
      </c>
      <c r="Y1379" s="34">
        <v>0.77</v>
      </c>
      <c r="Z1379" s="34">
        <v>0.4</v>
      </c>
      <c r="AA1379" s="34">
        <v>0.03</v>
      </c>
      <c r="AB1379" s="34">
        <v>1.98</v>
      </c>
      <c r="AC1379" s="34">
        <v>49.6</v>
      </c>
      <c r="AD1379" s="34">
        <v>0.03</v>
      </c>
      <c r="AE1379" s="34">
        <v>0.13</v>
      </c>
      <c r="AF1379" s="34" t="s">
        <v>120</v>
      </c>
      <c r="AG1379" s="34">
        <v>41.8</v>
      </c>
      <c r="AI1379" s="34">
        <v>0.03</v>
      </c>
      <c r="AO1379" s="34">
        <f t="shared" si="104"/>
        <v>99.73</v>
      </c>
      <c r="AU1379" s="34">
        <v>8.0000000000000002E-3</v>
      </c>
      <c r="AV1379" s="34" t="s">
        <v>82</v>
      </c>
      <c r="AW1379" s="34">
        <v>1</v>
      </c>
      <c r="AX1379" s="34" t="s">
        <v>84</v>
      </c>
      <c r="AY1379" s="34">
        <v>80</v>
      </c>
      <c r="AZ1379" s="34" t="s">
        <v>121</v>
      </c>
      <c r="BA1379" s="34" t="s">
        <v>369</v>
      </c>
      <c r="BB1379" s="34">
        <v>2</v>
      </c>
      <c r="BC1379" s="34" t="s">
        <v>121</v>
      </c>
      <c r="BD1379" s="34" t="s">
        <v>121</v>
      </c>
      <c r="BE1379" s="34">
        <v>9</v>
      </c>
      <c r="BF1379" s="34" t="s">
        <v>121</v>
      </c>
      <c r="BG1379" s="34" t="s">
        <v>82</v>
      </c>
      <c r="BI1379" s="34" t="s">
        <v>84</v>
      </c>
      <c r="BJ1379" s="34" t="s">
        <v>121</v>
      </c>
      <c r="BK1379" s="34" t="s">
        <v>121</v>
      </c>
      <c r="BN1379" s="34" t="s">
        <v>121</v>
      </c>
      <c r="BO1379" s="34">
        <v>17</v>
      </c>
      <c r="BP1379" s="34">
        <v>2</v>
      </c>
      <c r="BQ1379" s="34" t="s">
        <v>123</v>
      </c>
      <c r="BR1379" s="34" t="s">
        <v>84</v>
      </c>
      <c r="BT1379" s="34" t="s">
        <v>124</v>
      </c>
      <c r="BU1379" s="34">
        <v>0.6</v>
      </c>
      <c r="BV1379" s="34" t="s">
        <v>369</v>
      </c>
      <c r="BW1379" s="34" t="s">
        <v>84</v>
      </c>
      <c r="BX1379" s="34">
        <v>358</v>
      </c>
      <c r="BY1379" s="34" t="s">
        <v>121</v>
      </c>
      <c r="CA1379" s="34" t="s">
        <v>121</v>
      </c>
      <c r="CC1379" s="34">
        <v>2</v>
      </c>
      <c r="CD1379" s="34" t="s">
        <v>84</v>
      </c>
      <c r="CE1379" s="34">
        <v>7</v>
      </c>
      <c r="CF1379" s="34">
        <v>15</v>
      </c>
      <c r="CG1379" s="34" t="s">
        <v>84</v>
      </c>
      <c r="CH1379" s="34">
        <v>30</v>
      </c>
      <c r="CI1379" s="34">
        <v>5.8</v>
      </c>
      <c r="CJ1379" s="34">
        <v>9</v>
      </c>
      <c r="CL1379" s="34" t="s">
        <v>83</v>
      </c>
      <c r="CM1379" s="34">
        <v>0.6</v>
      </c>
      <c r="CN1379" s="34">
        <v>0.2</v>
      </c>
      <c r="CP1379" s="34" t="s">
        <v>82</v>
      </c>
      <c r="CU1379" s="34">
        <v>0.3</v>
      </c>
      <c r="CV1379" s="34" t="s">
        <v>148</v>
      </c>
      <c r="CW1379" s="34">
        <f t="shared" si="105"/>
        <v>15.9</v>
      </c>
    </row>
    <row r="1380" spans="1:101" x14ac:dyDescent="0.35">
      <c r="A1380" s="22" t="s">
        <v>3901</v>
      </c>
      <c r="B1380" s="22" t="s">
        <v>1502</v>
      </c>
      <c r="C1380" s="22" t="s">
        <v>2354</v>
      </c>
      <c r="D1380" s="22" t="s">
        <v>1501</v>
      </c>
      <c r="E1380" s="22">
        <v>1997</v>
      </c>
      <c r="F1380" s="22">
        <v>1997</v>
      </c>
      <c r="G1380" s="22" t="s">
        <v>1501</v>
      </c>
      <c r="H1380" s="22">
        <v>32.139722222222197</v>
      </c>
      <c r="I1380" s="22">
        <v>-106.015277777777</v>
      </c>
      <c r="J1380" s="22" t="s">
        <v>873</v>
      </c>
      <c r="K1380" s="22" t="s">
        <v>1253</v>
      </c>
      <c r="L1380" s="22" t="s">
        <v>878</v>
      </c>
      <c r="M1380" s="22" t="s">
        <v>1493</v>
      </c>
      <c r="P1380" s="22" t="s">
        <v>119</v>
      </c>
      <c r="Q1380" s="22" t="s">
        <v>144</v>
      </c>
      <c r="W1380" s="34">
        <v>5.29</v>
      </c>
      <c r="X1380" s="34" t="s">
        <v>120</v>
      </c>
      <c r="Y1380" s="34">
        <v>0.09</v>
      </c>
      <c r="Z1380" s="34">
        <v>7.0000000000000007E-2</v>
      </c>
      <c r="AA1380" s="34" t="s">
        <v>120</v>
      </c>
      <c r="AB1380" s="34">
        <v>0.74</v>
      </c>
      <c r="AC1380" s="34">
        <v>52.3</v>
      </c>
      <c r="AD1380" s="34" t="s">
        <v>120</v>
      </c>
      <c r="AE1380" s="34" t="s">
        <v>120</v>
      </c>
      <c r="AF1380" s="34" t="s">
        <v>120</v>
      </c>
      <c r="AG1380" s="34">
        <v>41.4</v>
      </c>
      <c r="AI1380" s="34">
        <v>0.01</v>
      </c>
      <c r="AO1380" s="34">
        <f t="shared" si="104"/>
        <v>99.899999999999991</v>
      </c>
      <c r="AU1380" s="34">
        <v>5.0000000000000001E-3</v>
      </c>
      <c r="AV1380" s="34" t="s">
        <v>82</v>
      </c>
      <c r="AW1380" s="34" t="s">
        <v>121</v>
      </c>
      <c r="AX1380" s="34" t="s">
        <v>84</v>
      </c>
      <c r="AY1380" s="34" t="s">
        <v>570</v>
      </c>
      <c r="AZ1380" s="34" t="s">
        <v>121</v>
      </c>
      <c r="BA1380" s="34" t="s">
        <v>369</v>
      </c>
      <c r="BB1380" s="34">
        <v>2</v>
      </c>
      <c r="BC1380" s="34" t="s">
        <v>121</v>
      </c>
      <c r="BD1380" s="34" t="s">
        <v>121</v>
      </c>
      <c r="BE1380" s="34">
        <v>13</v>
      </c>
      <c r="BF1380" s="34" t="s">
        <v>121</v>
      </c>
      <c r="BG1380" s="34" t="s">
        <v>82</v>
      </c>
      <c r="BI1380" s="34" t="s">
        <v>84</v>
      </c>
      <c r="BJ1380" s="34" t="s">
        <v>121</v>
      </c>
      <c r="BK1380" s="34" t="s">
        <v>121</v>
      </c>
      <c r="BN1380" s="34" t="s">
        <v>121</v>
      </c>
      <c r="BO1380" s="34">
        <v>15</v>
      </c>
      <c r="BP1380" s="34" t="s">
        <v>121</v>
      </c>
      <c r="BQ1380" s="34" t="s">
        <v>123</v>
      </c>
      <c r="BR1380" s="34" t="s">
        <v>84</v>
      </c>
      <c r="BT1380" s="34" t="s">
        <v>124</v>
      </c>
      <c r="BU1380" s="34" t="s">
        <v>82</v>
      </c>
      <c r="BV1380" s="34" t="s">
        <v>369</v>
      </c>
      <c r="BW1380" s="34" t="s">
        <v>84</v>
      </c>
      <c r="BX1380" s="34">
        <v>729</v>
      </c>
      <c r="BY1380" s="34" t="s">
        <v>121</v>
      </c>
      <c r="CA1380" s="34" t="s">
        <v>121</v>
      </c>
      <c r="CC1380" s="34">
        <v>2.2000000000000002</v>
      </c>
      <c r="CD1380" s="34" t="s">
        <v>84</v>
      </c>
      <c r="CE1380" s="34">
        <v>8</v>
      </c>
      <c r="CF1380" s="34">
        <v>15</v>
      </c>
      <c r="CG1380" s="34" t="s">
        <v>84</v>
      </c>
      <c r="CH1380" s="34">
        <v>3</v>
      </c>
      <c r="CI1380" s="34">
        <v>0.9</v>
      </c>
      <c r="CJ1380" s="34" t="s">
        <v>369</v>
      </c>
      <c r="CL1380" s="34" t="s">
        <v>83</v>
      </c>
      <c r="CM1380" s="34">
        <v>0.1</v>
      </c>
      <c r="CN1380" s="34" t="s">
        <v>124</v>
      </c>
      <c r="CP1380" s="34" t="s">
        <v>82</v>
      </c>
      <c r="CU1380" s="34" t="s">
        <v>124</v>
      </c>
      <c r="CV1380" s="34" t="s">
        <v>148</v>
      </c>
      <c r="CW1380" s="34">
        <f t="shared" si="105"/>
        <v>1</v>
      </c>
    </row>
    <row r="1381" spans="1:101" x14ac:dyDescent="0.35">
      <c r="A1381" s="22" t="s">
        <v>3902</v>
      </c>
      <c r="B1381" s="22" t="s">
        <v>1502</v>
      </c>
      <c r="C1381" s="22" t="s">
        <v>2354</v>
      </c>
      <c r="D1381" s="22" t="s">
        <v>1501</v>
      </c>
      <c r="E1381" s="22">
        <v>1997</v>
      </c>
      <c r="F1381" s="22">
        <v>1997</v>
      </c>
      <c r="G1381" s="22" t="s">
        <v>1501</v>
      </c>
      <c r="H1381" s="22">
        <v>32.609444444444399</v>
      </c>
      <c r="I1381" s="22">
        <v>-105.79472222222201</v>
      </c>
      <c r="J1381" s="22" t="s">
        <v>873</v>
      </c>
      <c r="K1381" s="22" t="s">
        <v>1253</v>
      </c>
      <c r="L1381" s="22" t="s">
        <v>878</v>
      </c>
      <c r="M1381" s="22" t="s">
        <v>1493</v>
      </c>
      <c r="P1381" s="22" t="s">
        <v>119</v>
      </c>
      <c r="Q1381" s="22" t="s">
        <v>144</v>
      </c>
      <c r="W1381" s="34">
        <v>2.5099999999999998</v>
      </c>
      <c r="X1381" s="34" t="s">
        <v>120</v>
      </c>
      <c r="Y1381" s="34">
        <v>0.02</v>
      </c>
      <c r="Z1381" s="34">
        <v>0.26</v>
      </c>
      <c r="AA1381" s="34">
        <v>0.01</v>
      </c>
      <c r="AB1381" s="34">
        <v>20.9</v>
      </c>
      <c r="AC1381" s="34">
        <v>30.2</v>
      </c>
      <c r="AD1381" s="34">
        <v>0.02</v>
      </c>
      <c r="AE1381" s="34" t="s">
        <v>120</v>
      </c>
      <c r="AF1381" s="34" t="s">
        <v>120</v>
      </c>
      <c r="AG1381" s="34">
        <v>45.8</v>
      </c>
      <c r="AI1381" s="34" t="s">
        <v>120</v>
      </c>
      <c r="AO1381" s="34">
        <f t="shared" si="104"/>
        <v>99.72</v>
      </c>
      <c r="AU1381" s="34">
        <v>3.0000000000000001E-3</v>
      </c>
      <c r="AV1381" s="34" t="s">
        <v>82</v>
      </c>
      <c r="AW1381" s="34" t="s">
        <v>121</v>
      </c>
      <c r="AX1381" s="34" t="s">
        <v>84</v>
      </c>
      <c r="AY1381" s="34" t="s">
        <v>570</v>
      </c>
      <c r="AZ1381" s="34" t="s">
        <v>121</v>
      </c>
      <c r="BA1381" s="34" t="s">
        <v>369</v>
      </c>
      <c r="BB1381" s="34">
        <v>3</v>
      </c>
      <c r="BC1381" s="34" t="s">
        <v>121</v>
      </c>
      <c r="BD1381" s="34" t="s">
        <v>121</v>
      </c>
      <c r="BE1381" s="34" t="s">
        <v>123</v>
      </c>
      <c r="BF1381" s="34" t="s">
        <v>121</v>
      </c>
      <c r="BG1381" s="34" t="s">
        <v>82</v>
      </c>
      <c r="BI1381" s="34" t="s">
        <v>84</v>
      </c>
      <c r="BJ1381" s="34" t="s">
        <v>121</v>
      </c>
      <c r="BK1381" s="34" t="s">
        <v>121</v>
      </c>
      <c r="BN1381" s="34" t="s">
        <v>121</v>
      </c>
      <c r="BO1381" s="34">
        <v>22</v>
      </c>
      <c r="BP1381" s="34" t="s">
        <v>121</v>
      </c>
      <c r="BQ1381" s="34" t="s">
        <v>123</v>
      </c>
      <c r="BR1381" s="34">
        <v>19</v>
      </c>
      <c r="BT1381" s="34" t="s">
        <v>124</v>
      </c>
      <c r="BU1381" s="34" t="s">
        <v>82</v>
      </c>
      <c r="BV1381" s="34" t="s">
        <v>369</v>
      </c>
      <c r="BW1381" s="34" t="s">
        <v>84</v>
      </c>
      <c r="BX1381" s="34">
        <v>48</v>
      </c>
      <c r="BY1381" s="34" t="s">
        <v>121</v>
      </c>
      <c r="CA1381" s="34" t="s">
        <v>121</v>
      </c>
      <c r="CC1381" s="34">
        <v>0.5</v>
      </c>
      <c r="CD1381" s="34" t="s">
        <v>84</v>
      </c>
      <c r="CE1381" s="34">
        <v>14</v>
      </c>
      <c r="CF1381" s="34">
        <v>13</v>
      </c>
      <c r="CG1381" s="34" t="s">
        <v>84</v>
      </c>
      <c r="CH1381" s="34">
        <v>21</v>
      </c>
      <c r="CI1381" s="34">
        <v>1.2</v>
      </c>
      <c r="CJ1381" s="34" t="s">
        <v>369</v>
      </c>
      <c r="CL1381" s="34" t="s">
        <v>83</v>
      </c>
      <c r="CM1381" s="34">
        <v>0.1</v>
      </c>
      <c r="CN1381" s="34" t="s">
        <v>124</v>
      </c>
      <c r="CP1381" s="34" t="s">
        <v>82</v>
      </c>
      <c r="CU1381" s="34" t="s">
        <v>124</v>
      </c>
      <c r="CV1381" s="34" t="s">
        <v>148</v>
      </c>
      <c r="CW1381" s="34">
        <f t="shared" si="105"/>
        <v>1.3</v>
      </c>
    </row>
    <row r="1382" spans="1:101" x14ac:dyDescent="0.35">
      <c r="A1382" s="22" t="s">
        <v>1494</v>
      </c>
      <c r="B1382" s="22" t="s">
        <v>1502</v>
      </c>
      <c r="C1382" s="22" t="s">
        <v>2354</v>
      </c>
      <c r="D1382" s="22" t="s">
        <v>1501</v>
      </c>
      <c r="E1382" s="22">
        <v>1997</v>
      </c>
      <c r="F1382" s="22">
        <v>1997</v>
      </c>
      <c r="G1382" s="22" t="s">
        <v>1501</v>
      </c>
      <c r="H1382" s="22">
        <v>32.470277777777703</v>
      </c>
      <c r="I1382" s="22">
        <v>-106.09555555555499</v>
      </c>
      <c r="J1382" s="22" t="s">
        <v>873</v>
      </c>
      <c r="K1382" s="22" t="s">
        <v>1253</v>
      </c>
      <c r="L1382" s="22" t="s">
        <v>878</v>
      </c>
      <c r="M1382" s="22" t="s">
        <v>1493</v>
      </c>
      <c r="P1382" s="22" t="s">
        <v>119</v>
      </c>
      <c r="Q1382" s="22" t="s">
        <v>144</v>
      </c>
      <c r="W1382" s="34">
        <v>16</v>
      </c>
      <c r="X1382" s="34">
        <v>0.15</v>
      </c>
      <c r="Y1382" s="34">
        <v>1.07</v>
      </c>
      <c r="Z1382" s="34">
        <v>0.41</v>
      </c>
      <c r="AA1382" s="34">
        <v>0.04</v>
      </c>
      <c r="AB1382" s="34">
        <v>0.44</v>
      </c>
      <c r="AC1382" s="34">
        <v>45.1</v>
      </c>
      <c r="AD1382" s="34">
        <v>0.28000000000000003</v>
      </c>
      <c r="AE1382" s="34">
        <v>0.06</v>
      </c>
      <c r="AF1382" s="34" t="s">
        <v>120</v>
      </c>
      <c r="AG1382" s="34">
        <v>36.4</v>
      </c>
      <c r="AI1382" s="34">
        <v>0.05</v>
      </c>
      <c r="AO1382" s="34">
        <f t="shared" si="104"/>
        <v>100</v>
      </c>
      <c r="AU1382" s="34" t="s">
        <v>2400</v>
      </c>
      <c r="AV1382" s="34" t="s">
        <v>82</v>
      </c>
      <c r="AW1382" s="34" t="s">
        <v>121</v>
      </c>
      <c r="AX1382" s="34" t="s">
        <v>84</v>
      </c>
      <c r="AY1382" s="34" t="s">
        <v>570</v>
      </c>
      <c r="AZ1382" s="34" t="s">
        <v>121</v>
      </c>
      <c r="BA1382" s="34" t="s">
        <v>369</v>
      </c>
      <c r="BB1382" s="34">
        <v>1</v>
      </c>
      <c r="BC1382" s="34" t="s">
        <v>121</v>
      </c>
      <c r="BD1382" s="34">
        <v>5</v>
      </c>
      <c r="BE1382" s="34">
        <v>6</v>
      </c>
      <c r="BF1382" s="34" t="s">
        <v>121</v>
      </c>
      <c r="BG1382" s="34">
        <v>1.1000000000000001</v>
      </c>
      <c r="BI1382" s="34" t="s">
        <v>84</v>
      </c>
      <c r="BJ1382" s="34" t="s">
        <v>121</v>
      </c>
      <c r="BK1382" s="34" t="s">
        <v>121</v>
      </c>
      <c r="BN1382" s="34">
        <v>2</v>
      </c>
      <c r="BO1382" s="34">
        <v>17</v>
      </c>
      <c r="BP1382" s="34" t="s">
        <v>121</v>
      </c>
      <c r="BQ1382" s="34">
        <v>7</v>
      </c>
      <c r="BR1382" s="34" t="s">
        <v>84</v>
      </c>
      <c r="BT1382" s="34" t="s">
        <v>124</v>
      </c>
      <c r="BU1382" s="34">
        <v>0.9</v>
      </c>
      <c r="BV1382" s="34" t="s">
        <v>369</v>
      </c>
      <c r="BW1382" s="34" t="s">
        <v>84</v>
      </c>
      <c r="BX1382" s="34">
        <v>689</v>
      </c>
      <c r="BY1382" s="34" t="s">
        <v>121</v>
      </c>
      <c r="CA1382" s="34">
        <v>1</v>
      </c>
      <c r="CC1382" s="34">
        <v>4.0999999999999996</v>
      </c>
      <c r="CD1382" s="34" t="s">
        <v>84</v>
      </c>
      <c r="CE1382" s="34">
        <v>26</v>
      </c>
      <c r="CF1382" s="34">
        <v>24</v>
      </c>
      <c r="CG1382" s="34">
        <v>26</v>
      </c>
      <c r="CH1382" s="34">
        <v>3.2</v>
      </c>
      <c r="CI1382" s="34">
        <v>10.5</v>
      </c>
      <c r="CJ1382" s="34">
        <v>24</v>
      </c>
      <c r="CL1382" s="34">
        <v>11</v>
      </c>
      <c r="CM1382" s="34">
        <v>2.8</v>
      </c>
      <c r="CN1382" s="34">
        <v>0.5</v>
      </c>
      <c r="CP1382" s="34" t="s">
        <v>82</v>
      </c>
      <c r="CU1382" s="34">
        <v>0.7</v>
      </c>
      <c r="CV1382" s="34">
        <v>0.09</v>
      </c>
      <c r="CW1382" s="34">
        <f t="shared" si="105"/>
        <v>49.59</v>
      </c>
    </row>
    <row r="1383" spans="1:101" x14ac:dyDescent="0.35">
      <c r="A1383" s="22" t="s">
        <v>1495</v>
      </c>
      <c r="B1383" s="22" t="s">
        <v>1502</v>
      </c>
      <c r="C1383" s="22" t="s">
        <v>2354</v>
      </c>
      <c r="D1383" s="22" t="s">
        <v>1501</v>
      </c>
      <c r="E1383" s="22">
        <v>1997</v>
      </c>
      <c r="F1383" s="22">
        <v>1997</v>
      </c>
      <c r="G1383" s="22" t="s">
        <v>1501</v>
      </c>
      <c r="H1383" s="22">
        <v>32.473888888888801</v>
      </c>
      <c r="I1383" s="22">
        <v>-106.09916666666599</v>
      </c>
      <c r="J1383" s="22" t="s">
        <v>873</v>
      </c>
      <c r="K1383" s="22" t="s">
        <v>1253</v>
      </c>
      <c r="L1383" s="22" t="s">
        <v>878</v>
      </c>
      <c r="M1383" s="22" t="s">
        <v>1493</v>
      </c>
      <c r="P1383" s="22" t="s">
        <v>119</v>
      </c>
      <c r="Q1383" s="22" t="s">
        <v>144</v>
      </c>
      <c r="W1383" s="34">
        <v>6.44</v>
      </c>
      <c r="X1383" s="34">
        <v>0.02</v>
      </c>
      <c r="Y1383" s="34">
        <v>0.7</v>
      </c>
      <c r="Z1383" s="34">
        <v>1.18</v>
      </c>
      <c r="AA1383" s="34">
        <v>7.0000000000000007E-2</v>
      </c>
      <c r="AB1383" s="34">
        <v>0.4</v>
      </c>
      <c r="AC1383" s="34">
        <v>50.4</v>
      </c>
      <c r="AD1383" s="34">
        <v>0.19</v>
      </c>
      <c r="AE1383" s="34">
        <v>0.02</v>
      </c>
      <c r="AF1383" s="34">
        <v>0.18</v>
      </c>
      <c r="AG1383" s="34">
        <v>40.200000000000003</v>
      </c>
      <c r="AI1383" s="34">
        <v>0.05</v>
      </c>
      <c r="AO1383" s="34">
        <f t="shared" si="104"/>
        <v>99.850000000000009</v>
      </c>
      <c r="AU1383" s="34">
        <v>2E-3</v>
      </c>
      <c r="AV1383" s="34" t="s">
        <v>82</v>
      </c>
      <c r="AW1383" s="34" t="s">
        <v>121</v>
      </c>
      <c r="AX1383" s="34" t="s">
        <v>84</v>
      </c>
      <c r="AY1383" s="34" t="s">
        <v>570</v>
      </c>
      <c r="AZ1383" s="34" t="s">
        <v>121</v>
      </c>
      <c r="BA1383" s="34" t="s">
        <v>369</v>
      </c>
      <c r="BB1383" s="34">
        <v>1</v>
      </c>
      <c r="BC1383" s="34" t="s">
        <v>121</v>
      </c>
      <c r="BD1383" s="34">
        <v>1</v>
      </c>
      <c r="BE1383" s="34">
        <v>7</v>
      </c>
      <c r="BF1383" s="34">
        <v>1</v>
      </c>
      <c r="BG1383" s="34" t="s">
        <v>82</v>
      </c>
      <c r="BI1383" s="34" t="s">
        <v>84</v>
      </c>
      <c r="BJ1383" s="34" t="s">
        <v>121</v>
      </c>
      <c r="BK1383" s="34" t="s">
        <v>121</v>
      </c>
      <c r="BN1383" s="34" t="s">
        <v>121</v>
      </c>
      <c r="BO1383" s="34">
        <v>17</v>
      </c>
      <c r="BP1383" s="34" t="s">
        <v>121</v>
      </c>
      <c r="BQ1383" s="34">
        <v>15</v>
      </c>
      <c r="BR1383" s="34" t="s">
        <v>84</v>
      </c>
      <c r="BT1383" s="34" t="s">
        <v>124</v>
      </c>
      <c r="BU1383" s="34">
        <v>0.5</v>
      </c>
      <c r="BV1383" s="34" t="s">
        <v>369</v>
      </c>
      <c r="BW1383" s="34" t="s">
        <v>84</v>
      </c>
      <c r="BX1383" s="34">
        <v>635</v>
      </c>
      <c r="BY1383" s="34" t="s">
        <v>121</v>
      </c>
      <c r="CA1383" s="34" t="s">
        <v>121</v>
      </c>
      <c r="CC1383" s="34">
        <v>0.5</v>
      </c>
      <c r="CD1383" s="34" t="s">
        <v>84</v>
      </c>
      <c r="CE1383" s="34">
        <v>8</v>
      </c>
      <c r="CF1383" s="34">
        <v>21</v>
      </c>
      <c r="CG1383" s="34" t="s">
        <v>84</v>
      </c>
      <c r="CH1383" s="34">
        <v>6</v>
      </c>
      <c r="CI1383" s="34">
        <v>4.5</v>
      </c>
      <c r="CJ1383" s="34">
        <v>9</v>
      </c>
      <c r="CL1383" s="34" t="s">
        <v>83</v>
      </c>
      <c r="CM1383" s="34">
        <v>1.2</v>
      </c>
      <c r="CN1383" s="34" t="s">
        <v>124</v>
      </c>
      <c r="CP1383" s="34" t="s">
        <v>82</v>
      </c>
      <c r="CU1383" s="34">
        <v>0.4</v>
      </c>
      <c r="CV1383" s="34" t="s">
        <v>148</v>
      </c>
      <c r="CW1383" s="34">
        <f t="shared" si="105"/>
        <v>15.1</v>
      </c>
    </row>
    <row r="1384" spans="1:101" x14ac:dyDescent="0.35">
      <c r="A1384" s="22" t="s">
        <v>3903</v>
      </c>
      <c r="B1384" s="22" t="s">
        <v>1502</v>
      </c>
      <c r="C1384" s="22" t="s">
        <v>2354</v>
      </c>
      <c r="D1384" s="22" t="s">
        <v>1501</v>
      </c>
      <c r="E1384" s="22">
        <v>1997</v>
      </c>
      <c r="F1384" s="22">
        <v>1997</v>
      </c>
      <c r="G1384" s="22" t="s">
        <v>1501</v>
      </c>
      <c r="H1384" s="22">
        <v>32.504166666666599</v>
      </c>
      <c r="I1384" s="22">
        <v>-106.063888888888</v>
      </c>
      <c r="J1384" s="22" t="s">
        <v>873</v>
      </c>
      <c r="K1384" s="22" t="s">
        <v>1253</v>
      </c>
      <c r="L1384" s="22" t="s">
        <v>878</v>
      </c>
      <c r="M1384" s="22" t="s">
        <v>1493</v>
      </c>
      <c r="P1384" s="22" t="s">
        <v>119</v>
      </c>
      <c r="Q1384" s="22" t="s">
        <v>144</v>
      </c>
      <c r="W1384" s="34">
        <v>1.99</v>
      </c>
      <c r="X1384" s="34">
        <v>0.01</v>
      </c>
      <c r="Y1384" s="34">
        <v>0.18</v>
      </c>
      <c r="Z1384" s="34">
        <v>0.13</v>
      </c>
      <c r="AA1384" s="34" t="s">
        <v>120</v>
      </c>
      <c r="AB1384" s="34">
        <v>0.6</v>
      </c>
      <c r="AC1384" s="34">
        <v>54</v>
      </c>
      <c r="AD1384" s="34" t="s">
        <v>120</v>
      </c>
      <c r="AE1384" s="34" t="s">
        <v>120</v>
      </c>
      <c r="AF1384" s="34" t="s">
        <v>120</v>
      </c>
      <c r="AG1384" s="34">
        <v>42.9</v>
      </c>
      <c r="AI1384" s="34">
        <v>0.03</v>
      </c>
      <c r="AO1384" s="34">
        <f t="shared" si="104"/>
        <v>99.84</v>
      </c>
      <c r="AU1384" s="34">
        <v>2.2000000000000001E-3</v>
      </c>
      <c r="AV1384" s="34" t="s">
        <v>82</v>
      </c>
      <c r="AW1384" s="34" t="s">
        <v>121</v>
      </c>
      <c r="AX1384" s="34" t="s">
        <v>84</v>
      </c>
      <c r="AY1384" s="34" t="s">
        <v>570</v>
      </c>
      <c r="AZ1384" s="34" t="s">
        <v>121</v>
      </c>
      <c r="BA1384" s="34" t="s">
        <v>369</v>
      </c>
      <c r="BB1384" s="34">
        <v>3</v>
      </c>
      <c r="BC1384" s="34" t="s">
        <v>121</v>
      </c>
      <c r="BD1384" s="34" t="s">
        <v>121</v>
      </c>
      <c r="BE1384" s="34">
        <v>3</v>
      </c>
      <c r="BF1384" s="34" t="s">
        <v>121</v>
      </c>
      <c r="BG1384" s="34" t="s">
        <v>82</v>
      </c>
      <c r="BI1384" s="34" t="s">
        <v>84</v>
      </c>
      <c r="BJ1384" s="34" t="s">
        <v>121</v>
      </c>
      <c r="BK1384" s="34" t="s">
        <v>121</v>
      </c>
      <c r="BN1384" s="34" t="s">
        <v>121</v>
      </c>
      <c r="BO1384" s="34">
        <v>18</v>
      </c>
      <c r="BP1384" s="34" t="s">
        <v>121</v>
      </c>
      <c r="BQ1384" s="34" t="s">
        <v>123</v>
      </c>
      <c r="BR1384" s="34" t="s">
        <v>84</v>
      </c>
      <c r="BT1384" s="34" t="s">
        <v>124</v>
      </c>
      <c r="BU1384" s="34" t="s">
        <v>82</v>
      </c>
      <c r="BV1384" s="34" t="s">
        <v>369</v>
      </c>
      <c r="BW1384" s="34" t="s">
        <v>84</v>
      </c>
      <c r="BX1384" s="34">
        <v>756</v>
      </c>
      <c r="BY1384" s="34" t="s">
        <v>121</v>
      </c>
      <c r="CA1384" s="34" t="s">
        <v>121</v>
      </c>
      <c r="CC1384" s="34">
        <v>2</v>
      </c>
      <c r="CD1384" s="34" t="s">
        <v>84</v>
      </c>
      <c r="CE1384" s="34">
        <v>7</v>
      </c>
      <c r="CF1384" s="34">
        <v>16</v>
      </c>
      <c r="CG1384" s="34" t="s">
        <v>84</v>
      </c>
      <c r="CH1384" s="34">
        <v>5.9</v>
      </c>
      <c r="CI1384" s="34">
        <v>0.9</v>
      </c>
      <c r="CJ1384" s="34" t="s">
        <v>369</v>
      </c>
      <c r="CL1384" s="34" t="s">
        <v>83</v>
      </c>
      <c r="CM1384" s="34" t="s">
        <v>126</v>
      </c>
      <c r="CN1384" s="34" t="s">
        <v>124</v>
      </c>
      <c r="CP1384" s="34" t="s">
        <v>82</v>
      </c>
      <c r="CU1384" s="34" t="s">
        <v>124</v>
      </c>
      <c r="CV1384" s="34" t="s">
        <v>148</v>
      </c>
      <c r="CW1384" s="34">
        <f t="shared" si="105"/>
        <v>0.9</v>
      </c>
    </row>
    <row r="1385" spans="1:101" x14ac:dyDescent="0.35">
      <c r="A1385" s="22" t="s">
        <v>3904</v>
      </c>
      <c r="B1385" s="22" t="s">
        <v>1502</v>
      </c>
      <c r="C1385" s="22" t="s">
        <v>2354</v>
      </c>
      <c r="D1385" s="22" t="s">
        <v>1501</v>
      </c>
      <c r="E1385" s="22">
        <v>1997</v>
      </c>
      <c r="F1385" s="22">
        <v>1997</v>
      </c>
      <c r="G1385" s="22" t="s">
        <v>1501</v>
      </c>
      <c r="H1385" s="22">
        <v>32.375555555555501</v>
      </c>
      <c r="I1385" s="22">
        <v>-106.064722222222</v>
      </c>
      <c r="J1385" s="22" t="s">
        <v>873</v>
      </c>
      <c r="K1385" s="22" t="s">
        <v>1253</v>
      </c>
      <c r="L1385" s="22" t="s">
        <v>878</v>
      </c>
      <c r="M1385" s="22" t="s">
        <v>1493</v>
      </c>
      <c r="P1385" s="22" t="s">
        <v>119</v>
      </c>
      <c r="Q1385" s="22" t="s">
        <v>144</v>
      </c>
      <c r="W1385" s="34">
        <v>5.25</v>
      </c>
      <c r="X1385" s="34">
        <v>0.01</v>
      </c>
      <c r="Y1385" s="34">
        <v>0.26</v>
      </c>
      <c r="Z1385" s="34">
        <v>0.21</v>
      </c>
      <c r="AA1385" s="34" t="s">
        <v>120</v>
      </c>
      <c r="AB1385" s="34">
        <v>0.64</v>
      </c>
      <c r="AC1385" s="34">
        <v>51.8</v>
      </c>
      <c r="AD1385" s="34" t="s">
        <v>120</v>
      </c>
      <c r="AE1385" s="34">
        <v>0.02</v>
      </c>
      <c r="AF1385" s="34" t="s">
        <v>120</v>
      </c>
      <c r="AG1385" s="34">
        <v>41.6</v>
      </c>
      <c r="AI1385" s="34">
        <v>0.03</v>
      </c>
      <c r="AO1385" s="34">
        <f t="shared" si="104"/>
        <v>99.82</v>
      </c>
      <c r="AU1385" s="34">
        <v>8.9999999999999993E-3</v>
      </c>
      <c r="AV1385" s="34" t="s">
        <v>82</v>
      </c>
      <c r="AW1385" s="34" t="s">
        <v>121</v>
      </c>
      <c r="AX1385" s="34" t="s">
        <v>84</v>
      </c>
      <c r="AY1385" s="34" t="s">
        <v>570</v>
      </c>
      <c r="AZ1385" s="34" t="s">
        <v>121</v>
      </c>
      <c r="BA1385" s="34" t="s">
        <v>369</v>
      </c>
      <c r="BB1385" s="34">
        <v>2</v>
      </c>
      <c r="BC1385" s="34" t="s">
        <v>121</v>
      </c>
      <c r="BD1385" s="34" t="s">
        <v>121</v>
      </c>
      <c r="BE1385" s="34">
        <v>9</v>
      </c>
      <c r="BF1385" s="34" t="s">
        <v>121</v>
      </c>
      <c r="BG1385" s="34" t="s">
        <v>82</v>
      </c>
      <c r="BI1385" s="34" t="s">
        <v>84</v>
      </c>
      <c r="BJ1385" s="34" t="s">
        <v>121</v>
      </c>
      <c r="BK1385" s="34" t="s">
        <v>121</v>
      </c>
      <c r="BN1385" s="34">
        <v>1</v>
      </c>
      <c r="BO1385" s="34">
        <v>17</v>
      </c>
      <c r="BP1385" s="34">
        <v>2</v>
      </c>
      <c r="BQ1385" s="34" t="s">
        <v>123</v>
      </c>
      <c r="BR1385" s="34" t="s">
        <v>84</v>
      </c>
      <c r="BT1385" s="34" t="s">
        <v>124</v>
      </c>
      <c r="BU1385" s="34" t="s">
        <v>82</v>
      </c>
      <c r="BV1385" s="34" t="s">
        <v>369</v>
      </c>
      <c r="BW1385" s="34" t="s">
        <v>84</v>
      </c>
      <c r="BX1385" s="34">
        <v>1190</v>
      </c>
      <c r="BY1385" s="34" t="s">
        <v>121</v>
      </c>
      <c r="CA1385" s="34" t="s">
        <v>121</v>
      </c>
      <c r="CC1385" s="34">
        <v>2.7</v>
      </c>
      <c r="CD1385" s="34" t="s">
        <v>84</v>
      </c>
      <c r="CE1385" s="34">
        <v>5</v>
      </c>
      <c r="CF1385" s="34">
        <v>16</v>
      </c>
      <c r="CG1385" s="34" t="s">
        <v>84</v>
      </c>
      <c r="CH1385" s="34">
        <v>4.0999999999999996</v>
      </c>
      <c r="CI1385" s="34">
        <v>0.7</v>
      </c>
      <c r="CJ1385" s="34" t="s">
        <v>369</v>
      </c>
      <c r="CL1385" s="34" t="s">
        <v>83</v>
      </c>
      <c r="CM1385" s="34" t="s">
        <v>126</v>
      </c>
      <c r="CN1385" s="34" t="s">
        <v>124</v>
      </c>
      <c r="CP1385" s="34" t="s">
        <v>82</v>
      </c>
      <c r="CU1385" s="34" t="s">
        <v>124</v>
      </c>
      <c r="CV1385" s="34" t="s">
        <v>148</v>
      </c>
      <c r="CW1385" s="34">
        <f t="shared" si="105"/>
        <v>0.7</v>
      </c>
    </row>
    <row r="1386" spans="1:101" x14ac:dyDescent="0.35">
      <c r="A1386" s="22" t="s">
        <v>3905</v>
      </c>
      <c r="B1386" s="22" t="s">
        <v>1502</v>
      </c>
      <c r="C1386" s="22" t="s">
        <v>2354</v>
      </c>
      <c r="D1386" s="22" t="s">
        <v>1501</v>
      </c>
      <c r="E1386" s="22">
        <v>1997</v>
      </c>
      <c r="F1386" s="22">
        <v>1997</v>
      </c>
      <c r="G1386" s="22" t="s">
        <v>1501</v>
      </c>
      <c r="H1386" s="22">
        <v>32.670277777777699</v>
      </c>
      <c r="I1386" s="22">
        <v>-105.866388888888</v>
      </c>
      <c r="J1386" s="22" t="s">
        <v>873</v>
      </c>
      <c r="K1386" s="22" t="s">
        <v>1253</v>
      </c>
      <c r="L1386" s="22" t="s">
        <v>878</v>
      </c>
      <c r="M1386" s="22" t="s">
        <v>1493</v>
      </c>
      <c r="P1386" s="22" t="s">
        <v>119</v>
      </c>
      <c r="Q1386" s="22" t="s">
        <v>144</v>
      </c>
      <c r="W1386" s="34">
        <v>1.88</v>
      </c>
      <c r="X1386" s="34">
        <v>0.01</v>
      </c>
      <c r="Y1386" s="34">
        <v>0.18</v>
      </c>
      <c r="Z1386" s="34">
        <v>0.17</v>
      </c>
      <c r="AA1386" s="34">
        <v>0.03</v>
      </c>
      <c r="AB1386" s="34">
        <v>20.8</v>
      </c>
      <c r="AC1386" s="34">
        <v>30.7</v>
      </c>
      <c r="AD1386" s="34">
        <v>0.03</v>
      </c>
      <c r="AE1386" s="34">
        <v>0.03</v>
      </c>
      <c r="AF1386" s="34">
        <v>0.04</v>
      </c>
      <c r="AG1386" s="34">
        <v>45.9</v>
      </c>
      <c r="AI1386" s="34" t="s">
        <v>120</v>
      </c>
      <c r="AO1386" s="34">
        <f t="shared" si="104"/>
        <v>99.77</v>
      </c>
      <c r="AU1386" s="34">
        <v>3.0000000000000001E-3</v>
      </c>
      <c r="AV1386" s="34" t="s">
        <v>82</v>
      </c>
      <c r="AW1386" s="34">
        <v>1</v>
      </c>
      <c r="AX1386" s="34" t="s">
        <v>84</v>
      </c>
      <c r="AY1386" s="34" t="s">
        <v>570</v>
      </c>
      <c r="AZ1386" s="34">
        <v>1</v>
      </c>
      <c r="BA1386" s="34" t="s">
        <v>369</v>
      </c>
      <c r="BB1386" s="34">
        <v>2</v>
      </c>
      <c r="BC1386" s="34" t="s">
        <v>121</v>
      </c>
      <c r="BD1386" s="34">
        <v>8</v>
      </c>
      <c r="BE1386" s="34" t="s">
        <v>123</v>
      </c>
      <c r="BF1386" s="34" t="s">
        <v>121</v>
      </c>
      <c r="BG1386" s="34" t="s">
        <v>82</v>
      </c>
      <c r="BI1386" s="34" t="s">
        <v>84</v>
      </c>
      <c r="BJ1386" s="34" t="s">
        <v>121</v>
      </c>
      <c r="BK1386" s="34" t="s">
        <v>121</v>
      </c>
      <c r="BN1386" s="34" t="s">
        <v>121</v>
      </c>
      <c r="BO1386" s="34">
        <v>19</v>
      </c>
      <c r="BP1386" s="34" t="s">
        <v>121</v>
      </c>
      <c r="BQ1386" s="34" t="s">
        <v>123</v>
      </c>
      <c r="BR1386" s="34">
        <v>15</v>
      </c>
      <c r="BT1386" s="34" t="s">
        <v>124</v>
      </c>
      <c r="BU1386" s="34" t="s">
        <v>82</v>
      </c>
      <c r="BV1386" s="34" t="s">
        <v>369</v>
      </c>
      <c r="BW1386" s="34" t="s">
        <v>84</v>
      </c>
      <c r="BX1386" s="34">
        <v>66</v>
      </c>
      <c r="BY1386" s="34" t="s">
        <v>121</v>
      </c>
      <c r="CA1386" s="34" t="s">
        <v>121</v>
      </c>
      <c r="CC1386" s="34" t="s">
        <v>82</v>
      </c>
      <c r="CD1386" s="34" t="s">
        <v>84</v>
      </c>
      <c r="CE1386" s="34">
        <v>15</v>
      </c>
      <c r="CF1386" s="34" t="s">
        <v>84</v>
      </c>
      <c r="CG1386" s="34" t="s">
        <v>84</v>
      </c>
      <c r="CH1386" s="34">
        <v>1</v>
      </c>
      <c r="CI1386" s="34">
        <v>0.9</v>
      </c>
      <c r="CJ1386" s="34" t="s">
        <v>369</v>
      </c>
      <c r="CL1386" s="34" t="s">
        <v>83</v>
      </c>
      <c r="CM1386" s="34">
        <v>0.1</v>
      </c>
      <c r="CN1386" s="34" t="s">
        <v>124</v>
      </c>
      <c r="CP1386" s="34" t="s">
        <v>82</v>
      </c>
      <c r="CU1386" s="34" t="s">
        <v>124</v>
      </c>
      <c r="CV1386" s="34" t="s">
        <v>148</v>
      </c>
      <c r="CW1386" s="34">
        <f t="shared" si="105"/>
        <v>1</v>
      </c>
    </row>
    <row r="1387" spans="1:101" x14ac:dyDescent="0.35">
      <c r="A1387" s="22" t="s">
        <v>3906</v>
      </c>
      <c r="B1387" s="22" t="s">
        <v>1502</v>
      </c>
      <c r="C1387" s="22" t="s">
        <v>2354</v>
      </c>
      <c r="D1387" s="22" t="s">
        <v>1501</v>
      </c>
      <c r="E1387" s="22">
        <v>1997</v>
      </c>
      <c r="F1387" s="22">
        <v>1997</v>
      </c>
      <c r="G1387" s="22" t="s">
        <v>1501</v>
      </c>
      <c r="H1387" s="22">
        <v>32.065444444444402</v>
      </c>
      <c r="I1387" s="22">
        <v>-105.909972222222</v>
      </c>
      <c r="J1387" s="22" t="s">
        <v>873</v>
      </c>
      <c r="K1387" s="22" t="s">
        <v>1253</v>
      </c>
      <c r="L1387" s="22" t="s">
        <v>878</v>
      </c>
      <c r="M1387" s="22" t="s">
        <v>1493</v>
      </c>
      <c r="P1387" s="22" t="s">
        <v>119</v>
      </c>
      <c r="Q1387" s="22" t="s">
        <v>144</v>
      </c>
      <c r="W1387" s="34">
        <v>5.97</v>
      </c>
      <c r="X1387" s="34" t="s">
        <v>120</v>
      </c>
      <c r="Y1387" s="34">
        <v>0.05</v>
      </c>
      <c r="Z1387" s="34">
        <v>0.41</v>
      </c>
      <c r="AA1387" s="34" t="s">
        <v>120</v>
      </c>
      <c r="AB1387" s="34">
        <v>5.71</v>
      </c>
      <c r="AC1387" s="34">
        <v>46</v>
      </c>
      <c r="AD1387" s="34" t="s">
        <v>120</v>
      </c>
      <c r="AE1387" s="34" t="s">
        <v>120</v>
      </c>
      <c r="AF1387" s="34" t="s">
        <v>120</v>
      </c>
      <c r="AG1387" s="34">
        <v>42.1</v>
      </c>
      <c r="AI1387" s="34">
        <v>0.02</v>
      </c>
      <c r="AO1387" s="34">
        <f t="shared" si="104"/>
        <v>100.26</v>
      </c>
      <c r="AU1387" s="34" t="s">
        <v>2400</v>
      </c>
      <c r="AV1387" s="34" t="s">
        <v>82</v>
      </c>
      <c r="AW1387" s="34">
        <v>1</v>
      </c>
      <c r="AX1387" s="34" t="s">
        <v>84</v>
      </c>
      <c r="AY1387" s="34" t="s">
        <v>913</v>
      </c>
      <c r="AZ1387" s="34" t="s">
        <v>121</v>
      </c>
      <c r="BA1387" s="34" t="s">
        <v>83</v>
      </c>
      <c r="BB1387" s="34">
        <v>3</v>
      </c>
      <c r="BC1387" s="34" t="s">
        <v>121</v>
      </c>
      <c r="BD1387" s="34">
        <v>2</v>
      </c>
      <c r="BE1387" s="34">
        <v>7</v>
      </c>
      <c r="BF1387" s="34" t="s">
        <v>121</v>
      </c>
      <c r="BG1387" s="34" t="s">
        <v>82</v>
      </c>
      <c r="BI1387" s="34" t="s">
        <v>84</v>
      </c>
      <c r="BJ1387" s="34" t="s">
        <v>121</v>
      </c>
      <c r="BK1387" s="34" t="s">
        <v>121</v>
      </c>
      <c r="BN1387" s="34">
        <v>3</v>
      </c>
      <c r="BO1387" s="34">
        <v>19</v>
      </c>
      <c r="BP1387" s="34">
        <v>1</v>
      </c>
      <c r="BQ1387" s="34" t="s">
        <v>123</v>
      </c>
      <c r="BR1387" s="34">
        <v>16</v>
      </c>
      <c r="BT1387" s="34" t="s">
        <v>124</v>
      </c>
      <c r="BU1387" s="34" t="s">
        <v>82</v>
      </c>
      <c r="BV1387" s="34" t="s">
        <v>369</v>
      </c>
      <c r="BW1387" s="34" t="s">
        <v>84</v>
      </c>
      <c r="BX1387" s="34">
        <v>747</v>
      </c>
      <c r="BY1387" s="34" t="s">
        <v>121</v>
      </c>
      <c r="CA1387" s="34" t="s">
        <v>121</v>
      </c>
      <c r="CC1387" s="34">
        <v>1.4</v>
      </c>
      <c r="CD1387" s="34" t="s">
        <v>84</v>
      </c>
      <c r="CE1387" s="34">
        <v>28</v>
      </c>
      <c r="CF1387" s="34">
        <v>10</v>
      </c>
      <c r="CG1387" s="34" t="s">
        <v>123</v>
      </c>
      <c r="CH1387" s="34">
        <v>9.1999999999999993</v>
      </c>
      <c r="CI1387" s="34">
        <v>0.7</v>
      </c>
      <c r="CJ1387" s="34" t="s">
        <v>369</v>
      </c>
      <c r="CL1387" s="34" t="s">
        <v>83</v>
      </c>
      <c r="CM1387" s="34">
        <v>0.1</v>
      </c>
      <c r="CN1387" s="34" t="s">
        <v>124</v>
      </c>
      <c r="CP1387" s="34" t="s">
        <v>82</v>
      </c>
      <c r="CU1387" s="34" t="s">
        <v>124</v>
      </c>
      <c r="CV1387" s="34" t="s">
        <v>148</v>
      </c>
      <c r="CW1387" s="34">
        <f t="shared" si="105"/>
        <v>0.79999999999999993</v>
      </c>
    </row>
    <row r="1388" spans="1:101" x14ac:dyDescent="0.35">
      <c r="A1388" s="22" t="s">
        <v>3907</v>
      </c>
      <c r="B1388" s="22" t="s">
        <v>1502</v>
      </c>
      <c r="C1388" s="22" t="s">
        <v>2354</v>
      </c>
      <c r="D1388" s="22" t="s">
        <v>1501</v>
      </c>
      <c r="E1388" s="22">
        <v>1997</v>
      </c>
      <c r="F1388" s="22">
        <v>1997</v>
      </c>
      <c r="G1388" s="22" t="s">
        <v>1501</v>
      </c>
      <c r="H1388" s="22">
        <v>32.149638888888802</v>
      </c>
      <c r="I1388" s="22">
        <v>-105.985361111111</v>
      </c>
      <c r="J1388" s="22" t="s">
        <v>873</v>
      </c>
      <c r="K1388" s="22" t="s">
        <v>1253</v>
      </c>
      <c r="L1388" s="22" t="s">
        <v>878</v>
      </c>
      <c r="M1388" s="22" t="s">
        <v>1493</v>
      </c>
      <c r="P1388" s="22" t="s">
        <v>119</v>
      </c>
      <c r="Q1388" s="22" t="s">
        <v>144</v>
      </c>
      <c r="W1388" s="34">
        <v>1.69</v>
      </c>
      <c r="X1388" s="34" t="s">
        <v>120</v>
      </c>
      <c r="Y1388" s="34">
        <v>0.08</v>
      </c>
      <c r="Z1388" s="34">
        <v>0.12</v>
      </c>
      <c r="AA1388" s="34" t="s">
        <v>120</v>
      </c>
      <c r="AB1388" s="34">
        <v>0.56000000000000005</v>
      </c>
      <c r="AC1388" s="34">
        <v>54</v>
      </c>
      <c r="AD1388" s="34" t="s">
        <v>120</v>
      </c>
      <c r="AE1388" s="34" t="s">
        <v>120</v>
      </c>
      <c r="AF1388" s="34" t="s">
        <v>120</v>
      </c>
      <c r="AG1388" s="34">
        <v>42.7</v>
      </c>
      <c r="AI1388" s="34">
        <v>0.02</v>
      </c>
      <c r="AO1388" s="34">
        <f t="shared" si="104"/>
        <v>99.17</v>
      </c>
      <c r="AU1388" s="34" t="s">
        <v>2400</v>
      </c>
      <c r="AV1388" s="34" t="s">
        <v>82</v>
      </c>
      <c r="AW1388" s="34">
        <v>1</v>
      </c>
      <c r="AX1388" s="34" t="s">
        <v>84</v>
      </c>
      <c r="AY1388" s="34" t="s">
        <v>913</v>
      </c>
      <c r="AZ1388" s="34" t="s">
        <v>121</v>
      </c>
      <c r="BA1388" s="34" t="s">
        <v>83</v>
      </c>
      <c r="BB1388" s="34">
        <v>4</v>
      </c>
      <c r="BC1388" s="34" t="s">
        <v>121</v>
      </c>
      <c r="BD1388" s="34">
        <v>1</v>
      </c>
      <c r="BE1388" s="34">
        <v>7</v>
      </c>
      <c r="BF1388" s="34" t="s">
        <v>121</v>
      </c>
      <c r="BG1388" s="34" t="s">
        <v>82</v>
      </c>
      <c r="BI1388" s="34" t="s">
        <v>84</v>
      </c>
      <c r="BJ1388" s="34" t="s">
        <v>121</v>
      </c>
      <c r="BK1388" s="34" t="s">
        <v>121</v>
      </c>
      <c r="BN1388" s="34">
        <v>3</v>
      </c>
      <c r="BO1388" s="34">
        <v>26</v>
      </c>
      <c r="BP1388" s="34" t="s">
        <v>121</v>
      </c>
      <c r="BQ1388" s="34" t="s">
        <v>123</v>
      </c>
      <c r="BR1388" s="34">
        <v>31</v>
      </c>
      <c r="BT1388" s="34" t="s">
        <v>124</v>
      </c>
      <c r="BU1388" s="34" t="s">
        <v>82</v>
      </c>
      <c r="BV1388" s="34" t="s">
        <v>369</v>
      </c>
      <c r="BW1388" s="34" t="s">
        <v>84</v>
      </c>
      <c r="BX1388" s="34">
        <v>2540</v>
      </c>
      <c r="BY1388" s="34" t="s">
        <v>121</v>
      </c>
      <c r="CA1388" s="34" t="s">
        <v>121</v>
      </c>
      <c r="CC1388" s="34">
        <v>2.4</v>
      </c>
      <c r="CD1388" s="34" t="s">
        <v>84</v>
      </c>
      <c r="CE1388" s="34">
        <v>12</v>
      </c>
      <c r="CF1388" s="34">
        <v>23</v>
      </c>
      <c r="CG1388" s="34" t="s">
        <v>123</v>
      </c>
      <c r="CH1388" s="34">
        <v>10</v>
      </c>
      <c r="CI1388" s="34">
        <v>0.6</v>
      </c>
      <c r="CJ1388" s="34" t="s">
        <v>369</v>
      </c>
      <c r="CL1388" s="34" t="s">
        <v>83</v>
      </c>
      <c r="CM1388" s="34">
        <v>0.1</v>
      </c>
      <c r="CN1388" s="34" t="s">
        <v>124</v>
      </c>
      <c r="CP1388" s="34" t="s">
        <v>82</v>
      </c>
      <c r="CU1388" s="34" t="s">
        <v>124</v>
      </c>
      <c r="CV1388" s="34" t="s">
        <v>148</v>
      </c>
      <c r="CW1388" s="34">
        <f t="shared" si="105"/>
        <v>0.7</v>
      </c>
    </row>
    <row r="1389" spans="1:101" x14ac:dyDescent="0.35">
      <c r="A1389" s="22" t="s">
        <v>3908</v>
      </c>
      <c r="B1389" s="22" t="s">
        <v>1502</v>
      </c>
      <c r="C1389" s="22" t="s">
        <v>2354</v>
      </c>
      <c r="D1389" s="22" t="s">
        <v>1501</v>
      </c>
      <c r="E1389" s="22">
        <v>1997</v>
      </c>
      <c r="F1389" s="22">
        <v>1997</v>
      </c>
      <c r="G1389" s="22" t="s">
        <v>1501</v>
      </c>
      <c r="H1389" s="22">
        <v>32.205111111111101</v>
      </c>
      <c r="I1389" s="22">
        <v>-105.965472222222</v>
      </c>
      <c r="J1389" s="22" t="s">
        <v>873</v>
      </c>
      <c r="K1389" s="22" t="s">
        <v>1253</v>
      </c>
      <c r="L1389" s="22" t="s">
        <v>878</v>
      </c>
      <c r="M1389" s="22" t="s">
        <v>1493</v>
      </c>
      <c r="P1389" s="22" t="s">
        <v>119</v>
      </c>
      <c r="Q1389" s="22" t="s">
        <v>144</v>
      </c>
      <c r="W1389" s="34">
        <v>5.68</v>
      </c>
      <c r="X1389" s="34">
        <v>0.04</v>
      </c>
      <c r="Y1389" s="34">
        <v>0.82</v>
      </c>
      <c r="Z1389" s="34">
        <v>0.77</v>
      </c>
      <c r="AA1389" s="34">
        <v>0.05</v>
      </c>
      <c r="AB1389" s="34">
        <v>1.04</v>
      </c>
      <c r="AC1389" s="34">
        <v>50.3</v>
      </c>
      <c r="AD1389" s="34">
        <v>0.09</v>
      </c>
      <c r="AE1389" s="34">
        <v>0.06</v>
      </c>
      <c r="AF1389" s="34" t="s">
        <v>120</v>
      </c>
      <c r="AG1389" s="34">
        <v>40.5</v>
      </c>
      <c r="AI1389" s="34">
        <v>0.06</v>
      </c>
      <c r="AO1389" s="34">
        <f t="shared" si="104"/>
        <v>99.41</v>
      </c>
      <c r="AU1389" s="34" t="s">
        <v>2400</v>
      </c>
      <c r="AV1389" s="34" t="s">
        <v>82</v>
      </c>
      <c r="AW1389" s="34">
        <v>3</v>
      </c>
      <c r="AX1389" s="34" t="s">
        <v>84</v>
      </c>
      <c r="AY1389" s="34">
        <v>520</v>
      </c>
      <c r="AZ1389" s="34" t="s">
        <v>121</v>
      </c>
      <c r="BA1389" s="34" t="s">
        <v>83</v>
      </c>
      <c r="BB1389" s="34">
        <v>9</v>
      </c>
      <c r="BC1389" s="34" t="s">
        <v>121</v>
      </c>
      <c r="BD1389" s="34" t="s">
        <v>121</v>
      </c>
      <c r="BE1389" s="34">
        <v>8</v>
      </c>
      <c r="BF1389" s="34" t="s">
        <v>121</v>
      </c>
      <c r="BG1389" s="34" t="s">
        <v>82</v>
      </c>
      <c r="BI1389" s="34" t="s">
        <v>84</v>
      </c>
      <c r="BJ1389" s="34" t="s">
        <v>121</v>
      </c>
      <c r="BK1389" s="34" t="s">
        <v>121</v>
      </c>
      <c r="BN1389" s="34">
        <v>2</v>
      </c>
      <c r="BO1389" s="34">
        <v>19</v>
      </c>
      <c r="BP1389" s="34">
        <v>3</v>
      </c>
      <c r="BQ1389" s="34" t="s">
        <v>123</v>
      </c>
      <c r="BR1389" s="34">
        <v>5</v>
      </c>
      <c r="BT1389" s="34" t="s">
        <v>124</v>
      </c>
      <c r="BU1389" s="34">
        <v>1</v>
      </c>
      <c r="BV1389" s="34" t="s">
        <v>369</v>
      </c>
      <c r="BW1389" s="34" t="s">
        <v>84</v>
      </c>
      <c r="BX1389" s="34">
        <v>1380</v>
      </c>
      <c r="BY1389" s="34" t="s">
        <v>121</v>
      </c>
      <c r="CA1389" s="34">
        <v>1</v>
      </c>
      <c r="CC1389" s="34">
        <v>3.5</v>
      </c>
      <c r="CD1389" s="34">
        <v>10</v>
      </c>
      <c r="CE1389" s="34">
        <v>8</v>
      </c>
      <c r="CF1389" s="34">
        <v>17</v>
      </c>
      <c r="CG1389" s="34" t="s">
        <v>123</v>
      </c>
      <c r="CH1389" s="34">
        <v>1.7</v>
      </c>
      <c r="CI1389" s="34">
        <v>12.3</v>
      </c>
      <c r="CJ1389" s="34">
        <v>24</v>
      </c>
      <c r="CL1389" s="34">
        <v>10</v>
      </c>
      <c r="CM1389" s="34">
        <v>1.9</v>
      </c>
      <c r="CN1389" s="34">
        <v>0.4</v>
      </c>
      <c r="CP1389" s="34" t="s">
        <v>82</v>
      </c>
      <c r="CU1389" s="34">
        <v>0.4</v>
      </c>
      <c r="CV1389" s="34">
        <v>0.06</v>
      </c>
      <c r="CW1389" s="34">
        <f t="shared" si="105"/>
        <v>49.059999999999995</v>
      </c>
    </row>
    <row r="1390" spans="1:101" x14ac:dyDescent="0.35">
      <c r="A1390" s="22" t="s">
        <v>3909</v>
      </c>
      <c r="B1390" s="22" t="s">
        <v>1502</v>
      </c>
      <c r="C1390" s="22" t="s">
        <v>2354</v>
      </c>
      <c r="D1390" s="22" t="s">
        <v>1501</v>
      </c>
      <c r="E1390" s="22">
        <v>1997</v>
      </c>
      <c r="F1390" s="22">
        <v>1997</v>
      </c>
      <c r="G1390" s="22" t="s">
        <v>1501</v>
      </c>
      <c r="H1390" s="22">
        <v>32.380305555555502</v>
      </c>
      <c r="I1390" s="22">
        <v>-106.068166666666</v>
      </c>
      <c r="J1390" s="22" t="s">
        <v>873</v>
      </c>
      <c r="K1390" s="22" t="s">
        <v>1253</v>
      </c>
      <c r="L1390" s="22" t="s">
        <v>878</v>
      </c>
      <c r="M1390" s="22" t="s">
        <v>1493</v>
      </c>
      <c r="P1390" s="22" t="s">
        <v>119</v>
      </c>
      <c r="Q1390" s="22" t="s">
        <v>144</v>
      </c>
      <c r="W1390" s="34">
        <v>6.35</v>
      </c>
      <c r="X1390" s="34">
        <v>0.03</v>
      </c>
      <c r="Y1390" s="34">
        <v>0.86</v>
      </c>
      <c r="Z1390" s="34">
        <v>0.67</v>
      </c>
      <c r="AA1390" s="34">
        <v>0.03</v>
      </c>
      <c r="AB1390" s="34">
        <v>0.84</v>
      </c>
      <c r="AC1390" s="34">
        <v>50.4</v>
      </c>
      <c r="AD1390" s="34" t="s">
        <v>120</v>
      </c>
      <c r="AE1390" s="34">
        <v>0.06</v>
      </c>
      <c r="AF1390" s="34">
        <v>0.02</v>
      </c>
      <c r="AG1390" s="34">
        <v>40.200000000000003</v>
      </c>
      <c r="AI1390" s="34">
        <v>0.04</v>
      </c>
      <c r="AO1390" s="34">
        <f t="shared" si="104"/>
        <v>99.500000000000014</v>
      </c>
      <c r="AU1390" s="34" t="s">
        <v>2400</v>
      </c>
      <c r="AV1390" s="34" t="s">
        <v>82</v>
      </c>
      <c r="AW1390" s="34">
        <v>2</v>
      </c>
      <c r="AX1390" s="34" t="s">
        <v>84</v>
      </c>
      <c r="AY1390" s="34" t="s">
        <v>913</v>
      </c>
      <c r="AZ1390" s="34" t="s">
        <v>121</v>
      </c>
      <c r="BA1390" s="34" t="s">
        <v>83</v>
      </c>
      <c r="BB1390" s="34">
        <v>3</v>
      </c>
      <c r="BC1390" s="34" t="s">
        <v>121</v>
      </c>
      <c r="BD1390" s="34" t="s">
        <v>121</v>
      </c>
      <c r="BE1390" s="34">
        <v>10</v>
      </c>
      <c r="BF1390" s="34" t="s">
        <v>121</v>
      </c>
      <c r="BG1390" s="34" t="s">
        <v>82</v>
      </c>
      <c r="BI1390" s="34" t="s">
        <v>84</v>
      </c>
      <c r="BJ1390" s="34" t="s">
        <v>121</v>
      </c>
      <c r="BK1390" s="34" t="s">
        <v>121</v>
      </c>
      <c r="BN1390" s="34">
        <v>6</v>
      </c>
      <c r="BO1390" s="34">
        <v>16</v>
      </c>
      <c r="BP1390" s="34">
        <v>5</v>
      </c>
      <c r="BQ1390" s="34" t="s">
        <v>123</v>
      </c>
      <c r="BR1390" s="34" t="s">
        <v>123</v>
      </c>
      <c r="BT1390" s="34" t="s">
        <v>124</v>
      </c>
      <c r="BU1390" s="34">
        <v>1.1000000000000001</v>
      </c>
      <c r="BV1390" s="34" t="s">
        <v>369</v>
      </c>
      <c r="BW1390" s="34" t="s">
        <v>84</v>
      </c>
      <c r="BX1390" s="34">
        <v>1250</v>
      </c>
      <c r="BY1390" s="34" t="s">
        <v>121</v>
      </c>
      <c r="CA1390" s="34" t="s">
        <v>121</v>
      </c>
      <c r="CC1390" s="34">
        <v>5.6</v>
      </c>
      <c r="CD1390" s="34">
        <v>10</v>
      </c>
      <c r="CE1390" s="34">
        <v>7</v>
      </c>
      <c r="CF1390" s="34">
        <v>11</v>
      </c>
      <c r="CG1390" s="34" t="s">
        <v>123</v>
      </c>
      <c r="CH1390" s="34">
        <v>2.2000000000000002</v>
      </c>
      <c r="CI1390" s="34">
        <v>4.5</v>
      </c>
      <c r="CJ1390" s="34">
        <v>9</v>
      </c>
      <c r="CL1390" s="34" t="s">
        <v>83</v>
      </c>
      <c r="CM1390" s="34">
        <v>0.8</v>
      </c>
      <c r="CN1390" s="34">
        <v>0.2</v>
      </c>
      <c r="CP1390" s="34" t="s">
        <v>82</v>
      </c>
      <c r="CU1390" s="34">
        <v>0.3</v>
      </c>
      <c r="CV1390" s="34" t="s">
        <v>148</v>
      </c>
      <c r="CW1390" s="34">
        <f t="shared" si="105"/>
        <v>14.8</v>
      </c>
    </row>
    <row r="1391" spans="1:101" x14ac:dyDescent="0.35">
      <c r="A1391" s="22" t="s">
        <v>3910</v>
      </c>
      <c r="B1391" s="22" t="s">
        <v>1502</v>
      </c>
      <c r="C1391" s="22" t="s">
        <v>2354</v>
      </c>
      <c r="D1391" s="22" t="s">
        <v>1501</v>
      </c>
      <c r="E1391" s="22">
        <v>1997</v>
      </c>
      <c r="F1391" s="22">
        <v>1997</v>
      </c>
      <c r="G1391" s="22" t="s">
        <v>1501</v>
      </c>
      <c r="H1391" s="22">
        <v>32.354444444444397</v>
      </c>
      <c r="I1391" s="22">
        <v>-105.706722222222</v>
      </c>
      <c r="J1391" s="22" t="s">
        <v>873</v>
      </c>
      <c r="K1391" s="22" t="s">
        <v>1253</v>
      </c>
      <c r="L1391" s="22" t="s">
        <v>878</v>
      </c>
      <c r="M1391" s="22" t="s">
        <v>1493</v>
      </c>
      <c r="P1391" s="22" t="s">
        <v>119</v>
      </c>
      <c r="Q1391" s="22" t="s">
        <v>144</v>
      </c>
      <c r="W1391" s="34">
        <v>7.3</v>
      </c>
      <c r="X1391" s="34">
        <v>0.01</v>
      </c>
      <c r="Y1391" s="34">
        <v>0.4</v>
      </c>
      <c r="Z1391" s="34">
        <v>0.73</v>
      </c>
      <c r="AA1391" s="34" t="s">
        <v>120</v>
      </c>
      <c r="AB1391" s="34">
        <v>7.04</v>
      </c>
      <c r="AC1391" s="34">
        <v>43</v>
      </c>
      <c r="AD1391" s="34" t="s">
        <v>120</v>
      </c>
      <c r="AE1391" s="34">
        <v>0.03</v>
      </c>
      <c r="AF1391" s="34">
        <v>7.0000000000000007E-2</v>
      </c>
      <c r="AG1391" s="34">
        <v>41.6</v>
      </c>
      <c r="AI1391" s="34">
        <v>0.04</v>
      </c>
      <c r="AO1391" s="34">
        <f t="shared" si="104"/>
        <v>100.22000000000001</v>
      </c>
      <c r="AU1391" s="34">
        <v>0.01</v>
      </c>
      <c r="AV1391" s="34" t="s">
        <v>82</v>
      </c>
      <c r="AW1391" s="34">
        <v>3</v>
      </c>
      <c r="AX1391" s="34" t="s">
        <v>84</v>
      </c>
      <c r="AY1391" s="34" t="s">
        <v>913</v>
      </c>
      <c r="AZ1391" s="34" t="s">
        <v>121</v>
      </c>
      <c r="BA1391" s="34" t="s">
        <v>83</v>
      </c>
      <c r="BB1391" s="34">
        <v>4</v>
      </c>
      <c r="BC1391" s="34" t="s">
        <v>121</v>
      </c>
      <c r="BD1391" s="34">
        <v>1</v>
      </c>
      <c r="BE1391" s="34">
        <v>13</v>
      </c>
      <c r="BF1391" s="34" t="s">
        <v>121</v>
      </c>
      <c r="BG1391" s="34" t="s">
        <v>82</v>
      </c>
      <c r="BI1391" s="34" t="s">
        <v>84</v>
      </c>
      <c r="BJ1391" s="34" t="s">
        <v>121</v>
      </c>
      <c r="BK1391" s="34" t="s">
        <v>121</v>
      </c>
      <c r="BN1391" s="34">
        <v>3</v>
      </c>
      <c r="BO1391" s="34">
        <v>20</v>
      </c>
      <c r="BP1391" s="34">
        <v>4</v>
      </c>
      <c r="BQ1391" s="34" t="s">
        <v>123</v>
      </c>
      <c r="BR1391" s="34">
        <v>11</v>
      </c>
      <c r="BT1391" s="34">
        <v>0.3</v>
      </c>
      <c r="BU1391" s="34">
        <v>0.6</v>
      </c>
      <c r="BV1391" s="34" t="s">
        <v>369</v>
      </c>
      <c r="BW1391" s="34" t="s">
        <v>84</v>
      </c>
      <c r="BX1391" s="34">
        <v>211</v>
      </c>
      <c r="BY1391" s="34" t="s">
        <v>121</v>
      </c>
      <c r="CA1391" s="34" t="s">
        <v>121</v>
      </c>
      <c r="CC1391" s="34">
        <v>6.3</v>
      </c>
      <c r="CD1391" s="34" t="s">
        <v>84</v>
      </c>
      <c r="CE1391" s="34">
        <v>8</v>
      </c>
      <c r="CF1391" s="34">
        <v>13</v>
      </c>
      <c r="CG1391" s="34" t="s">
        <v>123</v>
      </c>
      <c r="CH1391" s="34">
        <v>27</v>
      </c>
      <c r="CI1391" s="34">
        <v>1.9</v>
      </c>
      <c r="CJ1391" s="34">
        <v>3</v>
      </c>
      <c r="CL1391" s="34" t="s">
        <v>83</v>
      </c>
      <c r="CM1391" s="34">
        <v>0.4</v>
      </c>
      <c r="CN1391" s="34" t="s">
        <v>124</v>
      </c>
      <c r="CP1391" s="34" t="s">
        <v>82</v>
      </c>
      <c r="CU1391" s="34" t="s">
        <v>124</v>
      </c>
      <c r="CV1391" s="34" t="s">
        <v>148</v>
      </c>
      <c r="CW1391" s="34">
        <f t="shared" si="105"/>
        <v>5.3000000000000007</v>
      </c>
    </row>
    <row r="1392" spans="1:101" x14ac:dyDescent="0.35">
      <c r="A1392" s="22" t="s">
        <v>3911</v>
      </c>
      <c r="B1392" s="22" t="s">
        <v>1502</v>
      </c>
      <c r="C1392" s="22" t="s">
        <v>2354</v>
      </c>
      <c r="D1392" s="22" t="s">
        <v>1501</v>
      </c>
      <c r="E1392" s="22">
        <v>1997</v>
      </c>
      <c r="F1392" s="22">
        <v>1997</v>
      </c>
      <c r="G1392" s="22" t="s">
        <v>1501</v>
      </c>
      <c r="H1392" s="22">
        <v>32.634833333333297</v>
      </c>
      <c r="I1392" s="22">
        <v>-105.84319444444399</v>
      </c>
      <c r="J1392" s="22" t="s">
        <v>873</v>
      </c>
      <c r="K1392" s="22" t="s">
        <v>1253</v>
      </c>
      <c r="L1392" s="22" t="s">
        <v>878</v>
      </c>
      <c r="M1392" s="22" t="s">
        <v>1493</v>
      </c>
      <c r="P1392" s="22" t="s">
        <v>119</v>
      </c>
      <c r="Q1392" s="22" t="s">
        <v>144</v>
      </c>
      <c r="W1392" s="34">
        <v>61.5</v>
      </c>
      <c r="X1392" s="34">
        <v>0.01</v>
      </c>
      <c r="Y1392" s="34">
        <v>0.15</v>
      </c>
      <c r="Z1392" s="34">
        <v>0.35</v>
      </c>
      <c r="AA1392" s="34" t="s">
        <v>120</v>
      </c>
      <c r="AB1392" s="34">
        <v>0.13</v>
      </c>
      <c r="AC1392" s="34">
        <v>22</v>
      </c>
      <c r="AD1392" s="34" t="s">
        <v>120</v>
      </c>
      <c r="AE1392" s="34">
        <v>0.02</v>
      </c>
      <c r="AF1392" s="34">
        <v>0.08</v>
      </c>
      <c r="AG1392" s="34">
        <v>16</v>
      </c>
      <c r="AI1392" s="34">
        <v>0.03</v>
      </c>
      <c r="AO1392" s="34">
        <f t="shared" si="104"/>
        <v>100.27</v>
      </c>
      <c r="AU1392" s="34" t="s">
        <v>2400</v>
      </c>
      <c r="AV1392" s="34" t="s">
        <v>82</v>
      </c>
      <c r="AW1392" s="34">
        <v>4</v>
      </c>
      <c r="AX1392" s="34" t="s">
        <v>84</v>
      </c>
      <c r="AY1392" s="34" t="s">
        <v>913</v>
      </c>
      <c r="AZ1392" s="34" t="s">
        <v>121</v>
      </c>
      <c r="BA1392" s="34" t="s">
        <v>83</v>
      </c>
      <c r="BB1392" s="34">
        <v>2</v>
      </c>
      <c r="BC1392" s="34" t="s">
        <v>121</v>
      </c>
      <c r="BD1392" s="34">
        <v>5</v>
      </c>
      <c r="BE1392" s="34">
        <v>15</v>
      </c>
      <c r="BF1392" s="34" t="s">
        <v>121</v>
      </c>
      <c r="BG1392" s="34" t="s">
        <v>82</v>
      </c>
      <c r="BI1392" s="34" t="s">
        <v>84</v>
      </c>
      <c r="BJ1392" s="34" t="s">
        <v>121</v>
      </c>
      <c r="BK1392" s="34" t="s">
        <v>121</v>
      </c>
      <c r="BN1392" s="34">
        <v>1</v>
      </c>
      <c r="BO1392" s="34">
        <v>14</v>
      </c>
      <c r="BP1392" s="34">
        <v>5</v>
      </c>
      <c r="BQ1392" s="34" t="s">
        <v>123</v>
      </c>
      <c r="BR1392" s="34">
        <v>14</v>
      </c>
      <c r="BT1392" s="34">
        <v>0.7</v>
      </c>
      <c r="BU1392" s="34" t="s">
        <v>82</v>
      </c>
      <c r="BV1392" s="34" t="s">
        <v>369</v>
      </c>
      <c r="BW1392" s="34" t="s">
        <v>84</v>
      </c>
      <c r="BX1392" s="34">
        <v>266</v>
      </c>
      <c r="BY1392" s="34" t="s">
        <v>121</v>
      </c>
      <c r="CA1392" s="34" t="s">
        <v>121</v>
      </c>
      <c r="CC1392" s="34">
        <v>3.8</v>
      </c>
      <c r="CD1392" s="34">
        <v>10</v>
      </c>
      <c r="CE1392" s="34">
        <v>69</v>
      </c>
      <c r="CF1392" s="34">
        <v>17</v>
      </c>
      <c r="CG1392" s="34">
        <v>42</v>
      </c>
      <c r="CH1392" s="34">
        <v>16</v>
      </c>
      <c r="CI1392" s="34">
        <v>3.3</v>
      </c>
      <c r="CJ1392" s="34">
        <v>5</v>
      </c>
      <c r="CL1392" s="34" t="s">
        <v>83</v>
      </c>
      <c r="CM1392" s="34">
        <v>0.4</v>
      </c>
      <c r="CN1392" s="34" t="s">
        <v>124</v>
      </c>
      <c r="CP1392" s="34" t="s">
        <v>82</v>
      </c>
      <c r="CU1392" s="34">
        <v>0.2</v>
      </c>
      <c r="CV1392" s="34" t="s">
        <v>148</v>
      </c>
      <c r="CW1392" s="34">
        <f t="shared" si="105"/>
        <v>8.9</v>
      </c>
    </row>
    <row r="1393" spans="1:101" x14ac:dyDescent="0.35">
      <c r="A1393" s="22" t="s">
        <v>3912</v>
      </c>
      <c r="B1393" s="22" t="s">
        <v>1502</v>
      </c>
      <c r="C1393" s="22" t="s">
        <v>2354</v>
      </c>
      <c r="D1393" s="22" t="s">
        <v>1501</v>
      </c>
      <c r="E1393" s="22">
        <v>1997</v>
      </c>
      <c r="F1393" s="22">
        <v>1997</v>
      </c>
      <c r="G1393" s="22" t="s">
        <v>1501</v>
      </c>
      <c r="H1393" s="22">
        <v>32.613055555555498</v>
      </c>
      <c r="I1393" s="22">
        <v>-105.797777777777</v>
      </c>
      <c r="J1393" s="22" t="s">
        <v>873</v>
      </c>
      <c r="K1393" s="22" t="s">
        <v>1253</v>
      </c>
      <c r="L1393" s="22" t="s">
        <v>878</v>
      </c>
      <c r="M1393" s="22" t="s">
        <v>1493</v>
      </c>
      <c r="P1393" s="22" t="s">
        <v>119</v>
      </c>
      <c r="Q1393" s="22" t="s">
        <v>144</v>
      </c>
      <c r="W1393" s="34">
        <v>19.399999999999999</v>
      </c>
      <c r="X1393" s="34">
        <v>0.08</v>
      </c>
      <c r="Y1393" s="34">
        <v>1.41</v>
      </c>
      <c r="Z1393" s="34">
        <v>0.82</v>
      </c>
      <c r="AA1393" s="34">
        <v>0.04</v>
      </c>
      <c r="AB1393" s="34">
        <v>0.6</v>
      </c>
      <c r="AC1393" s="34">
        <v>42.7</v>
      </c>
      <c r="AD1393" s="34">
        <v>0.02</v>
      </c>
      <c r="AE1393" s="34">
        <v>0.32</v>
      </c>
      <c r="AF1393" s="34">
        <v>0.09</v>
      </c>
      <c r="AG1393" s="34">
        <v>34.799999999999997</v>
      </c>
      <c r="AI1393" s="34">
        <v>0.05</v>
      </c>
      <c r="AO1393" s="34">
        <f t="shared" si="104"/>
        <v>100.32999999999998</v>
      </c>
      <c r="AU1393" s="34">
        <v>3.0000000000000001E-3</v>
      </c>
      <c r="AV1393" s="34" t="s">
        <v>82</v>
      </c>
      <c r="AW1393" s="34" t="s">
        <v>121</v>
      </c>
      <c r="AX1393" s="34" t="s">
        <v>84</v>
      </c>
      <c r="AY1393" s="34">
        <v>60</v>
      </c>
      <c r="AZ1393" s="34" t="s">
        <v>121</v>
      </c>
      <c r="BA1393" s="34" t="s">
        <v>83</v>
      </c>
      <c r="BB1393" s="34">
        <v>2</v>
      </c>
      <c r="BC1393" s="34" t="s">
        <v>121</v>
      </c>
      <c r="BD1393" s="34">
        <v>3</v>
      </c>
      <c r="BE1393" s="34">
        <v>18</v>
      </c>
      <c r="BF1393" s="34">
        <v>2</v>
      </c>
      <c r="BG1393" s="34" t="s">
        <v>82</v>
      </c>
      <c r="BI1393" s="34" t="s">
        <v>84</v>
      </c>
      <c r="BJ1393" s="34" t="s">
        <v>121</v>
      </c>
      <c r="BK1393" s="34" t="s">
        <v>121</v>
      </c>
      <c r="BN1393" s="34">
        <v>2</v>
      </c>
      <c r="BO1393" s="34">
        <v>16</v>
      </c>
      <c r="BP1393" s="34">
        <v>5</v>
      </c>
      <c r="BQ1393" s="34">
        <v>3</v>
      </c>
      <c r="BR1393" s="34">
        <v>8</v>
      </c>
      <c r="BT1393" s="34" t="s">
        <v>124</v>
      </c>
      <c r="BU1393" s="34">
        <v>1.9</v>
      </c>
      <c r="BV1393" s="34" t="s">
        <v>369</v>
      </c>
      <c r="BW1393" s="34" t="s">
        <v>84</v>
      </c>
      <c r="BX1393" s="34">
        <v>536</v>
      </c>
      <c r="BY1393" s="34" t="s">
        <v>121</v>
      </c>
      <c r="CA1393" s="34">
        <v>1</v>
      </c>
      <c r="CC1393" s="34">
        <v>2</v>
      </c>
      <c r="CD1393" s="34" t="s">
        <v>84</v>
      </c>
      <c r="CE1393" s="34">
        <v>17</v>
      </c>
      <c r="CF1393" s="34">
        <v>23</v>
      </c>
      <c r="CG1393" s="34">
        <v>3</v>
      </c>
      <c r="CH1393" s="34">
        <v>19</v>
      </c>
      <c r="CI1393" s="34">
        <v>14.1</v>
      </c>
      <c r="CJ1393" s="34">
        <v>25</v>
      </c>
      <c r="CL1393" s="34">
        <v>10</v>
      </c>
      <c r="CM1393" s="34">
        <v>1.7</v>
      </c>
      <c r="CN1393" s="34">
        <v>0.4</v>
      </c>
      <c r="CP1393" s="34" t="s">
        <v>82</v>
      </c>
      <c r="CU1393" s="34">
        <v>1</v>
      </c>
      <c r="CV1393" s="34">
        <v>0.16</v>
      </c>
      <c r="CW1393" s="34">
        <f t="shared" si="105"/>
        <v>52.36</v>
      </c>
    </row>
    <row r="1394" spans="1:101" x14ac:dyDescent="0.35">
      <c r="A1394" s="22" t="s">
        <v>3913</v>
      </c>
      <c r="B1394" s="22" t="s">
        <v>1502</v>
      </c>
      <c r="C1394" s="22" t="s">
        <v>2354</v>
      </c>
      <c r="D1394" s="22" t="s">
        <v>1501</v>
      </c>
      <c r="E1394" s="22">
        <v>1997</v>
      </c>
      <c r="F1394" s="22">
        <v>1997</v>
      </c>
      <c r="G1394" s="22" t="s">
        <v>1501</v>
      </c>
      <c r="H1394" s="22">
        <v>32.299999999999997</v>
      </c>
      <c r="I1394" s="22">
        <v>-105.753611111111</v>
      </c>
      <c r="J1394" s="22" t="s">
        <v>873</v>
      </c>
      <c r="K1394" s="22" t="s">
        <v>1253</v>
      </c>
      <c r="L1394" s="22" t="s">
        <v>878</v>
      </c>
      <c r="M1394" s="22" t="s">
        <v>1493</v>
      </c>
      <c r="P1394" s="22" t="s">
        <v>119</v>
      </c>
      <c r="Q1394" s="22" t="s">
        <v>144</v>
      </c>
      <c r="W1394" s="34">
        <v>2.17</v>
      </c>
      <c r="X1394" s="34">
        <v>0.01</v>
      </c>
      <c r="Y1394" s="34">
        <v>0.24</v>
      </c>
      <c r="Z1394" s="34">
        <v>0.28999999999999998</v>
      </c>
      <c r="AA1394" s="34">
        <v>0.01</v>
      </c>
      <c r="AB1394" s="34">
        <v>13.4</v>
      </c>
      <c r="AC1394" s="34">
        <v>39.5</v>
      </c>
      <c r="AD1394" s="34" t="s">
        <v>120</v>
      </c>
      <c r="AE1394" s="34">
        <v>0.02</v>
      </c>
      <c r="AF1394" s="34">
        <v>0.02</v>
      </c>
      <c r="AG1394" s="34">
        <v>44.3</v>
      </c>
      <c r="AI1394" s="34" t="s">
        <v>120</v>
      </c>
      <c r="AO1394" s="34">
        <f t="shared" si="104"/>
        <v>99.960000000000008</v>
      </c>
      <c r="AU1394" s="34" t="s">
        <v>2400</v>
      </c>
      <c r="AV1394" s="34" t="s">
        <v>82</v>
      </c>
      <c r="AW1394" s="34">
        <v>2</v>
      </c>
      <c r="AX1394" s="34" t="s">
        <v>84</v>
      </c>
      <c r="AY1394" s="34">
        <v>90</v>
      </c>
      <c r="AZ1394" s="34" t="s">
        <v>121</v>
      </c>
      <c r="BA1394" s="34" t="s">
        <v>83</v>
      </c>
      <c r="BB1394" s="34">
        <v>5</v>
      </c>
      <c r="BC1394" s="34" t="s">
        <v>121</v>
      </c>
      <c r="BD1394" s="34">
        <v>2</v>
      </c>
      <c r="BE1394" s="34">
        <v>6</v>
      </c>
      <c r="BF1394" s="34" t="s">
        <v>121</v>
      </c>
      <c r="BG1394" s="34" t="s">
        <v>82</v>
      </c>
      <c r="BI1394" s="34" t="s">
        <v>84</v>
      </c>
      <c r="BJ1394" s="34" t="s">
        <v>121</v>
      </c>
      <c r="BK1394" s="34" t="s">
        <v>121</v>
      </c>
      <c r="BN1394" s="34">
        <v>3</v>
      </c>
      <c r="BO1394" s="34">
        <v>23</v>
      </c>
      <c r="BP1394" s="34">
        <v>3</v>
      </c>
      <c r="BQ1394" s="34" t="s">
        <v>123</v>
      </c>
      <c r="BR1394" s="34">
        <v>12</v>
      </c>
      <c r="BT1394" s="34">
        <v>0.2</v>
      </c>
      <c r="BU1394" s="34" t="s">
        <v>82</v>
      </c>
      <c r="BV1394" s="34" t="s">
        <v>369</v>
      </c>
      <c r="BW1394" s="34" t="s">
        <v>84</v>
      </c>
      <c r="BX1394" s="34">
        <v>125</v>
      </c>
      <c r="BY1394" s="34" t="s">
        <v>121</v>
      </c>
      <c r="CA1394" s="34" t="s">
        <v>121</v>
      </c>
      <c r="CC1394" s="34">
        <v>1.6</v>
      </c>
      <c r="CD1394" s="34" t="s">
        <v>84</v>
      </c>
      <c r="CE1394" s="34">
        <v>17</v>
      </c>
      <c r="CF1394" s="34">
        <v>6</v>
      </c>
      <c r="CG1394" s="34" t="s">
        <v>123</v>
      </c>
      <c r="CH1394" s="34">
        <v>14</v>
      </c>
      <c r="CI1394" s="34">
        <v>2.9</v>
      </c>
      <c r="CJ1394" s="34">
        <v>5</v>
      </c>
      <c r="CL1394" s="34" t="s">
        <v>83</v>
      </c>
      <c r="CM1394" s="34">
        <v>0.4</v>
      </c>
      <c r="CN1394" s="34" t="s">
        <v>124</v>
      </c>
      <c r="CP1394" s="34" t="s">
        <v>82</v>
      </c>
      <c r="CU1394" s="34" t="s">
        <v>124</v>
      </c>
      <c r="CV1394" s="34" t="s">
        <v>148</v>
      </c>
      <c r="CW1394" s="34">
        <f t="shared" si="105"/>
        <v>8.3000000000000007</v>
      </c>
    </row>
    <row r="1395" spans="1:101" x14ac:dyDescent="0.35">
      <c r="A1395" s="22" t="s">
        <v>3914</v>
      </c>
      <c r="B1395" s="22" t="s">
        <v>1502</v>
      </c>
      <c r="C1395" s="22" t="s">
        <v>2354</v>
      </c>
      <c r="D1395" s="22" t="s">
        <v>1501</v>
      </c>
      <c r="E1395" s="22">
        <v>1997</v>
      </c>
      <c r="F1395" s="22">
        <v>1997</v>
      </c>
      <c r="G1395" s="22" t="s">
        <v>1501</v>
      </c>
      <c r="H1395" s="22">
        <v>32.383222222222201</v>
      </c>
      <c r="I1395" s="22">
        <v>-106.047277777777</v>
      </c>
      <c r="J1395" s="22" t="s">
        <v>873</v>
      </c>
      <c r="K1395" s="22" t="s">
        <v>1253</v>
      </c>
      <c r="L1395" s="22" t="s">
        <v>878</v>
      </c>
      <c r="M1395" s="22" t="s">
        <v>1496</v>
      </c>
      <c r="P1395" s="22" t="s">
        <v>119</v>
      </c>
      <c r="Q1395" s="22" t="s">
        <v>144</v>
      </c>
      <c r="W1395" s="34">
        <v>31.2</v>
      </c>
      <c r="X1395" s="34">
        <v>0.1</v>
      </c>
      <c r="Y1395" s="34">
        <v>3.44</v>
      </c>
      <c r="Z1395" s="34">
        <v>0.63</v>
      </c>
      <c r="AA1395" s="34" t="s">
        <v>120</v>
      </c>
      <c r="AB1395" s="34">
        <v>0.56000000000000005</v>
      </c>
      <c r="AC1395" s="34">
        <v>34.9</v>
      </c>
      <c r="AD1395" s="34">
        <v>0.95</v>
      </c>
      <c r="AE1395" s="34">
        <v>0.71</v>
      </c>
      <c r="AF1395" s="34" t="s">
        <v>120</v>
      </c>
      <c r="AG1395" s="34">
        <v>27.6</v>
      </c>
      <c r="AI1395" s="34">
        <v>0.02</v>
      </c>
      <c r="AO1395" s="34">
        <f t="shared" si="104"/>
        <v>100.11</v>
      </c>
      <c r="AU1395" s="34" t="s">
        <v>2400</v>
      </c>
      <c r="AV1395" s="34" t="s">
        <v>82</v>
      </c>
      <c r="AW1395" s="34">
        <v>1</v>
      </c>
      <c r="AX1395" s="34" t="s">
        <v>84</v>
      </c>
      <c r="AY1395" s="34">
        <v>160</v>
      </c>
      <c r="AZ1395" s="34">
        <v>1</v>
      </c>
      <c r="BA1395" s="34" t="s">
        <v>83</v>
      </c>
      <c r="BB1395" s="34">
        <v>5</v>
      </c>
      <c r="BC1395" s="34" t="s">
        <v>121</v>
      </c>
      <c r="BD1395" s="34">
        <v>4</v>
      </c>
      <c r="BE1395" s="34">
        <v>6</v>
      </c>
      <c r="BF1395" s="34">
        <v>1</v>
      </c>
      <c r="BG1395" s="34" t="s">
        <v>82</v>
      </c>
      <c r="BI1395" s="34" t="s">
        <v>84</v>
      </c>
      <c r="BJ1395" s="34">
        <v>2</v>
      </c>
      <c r="BK1395" s="34" t="s">
        <v>121</v>
      </c>
      <c r="BN1395" s="34" t="s">
        <v>121</v>
      </c>
      <c r="BO1395" s="34">
        <v>13</v>
      </c>
      <c r="BP1395" s="34">
        <v>1</v>
      </c>
      <c r="BQ1395" s="34" t="s">
        <v>123</v>
      </c>
      <c r="BR1395" s="34">
        <v>17</v>
      </c>
      <c r="BT1395" s="34">
        <v>0.2</v>
      </c>
      <c r="BU1395" s="34">
        <v>1</v>
      </c>
      <c r="BV1395" s="34" t="s">
        <v>369</v>
      </c>
      <c r="BW1395" s="34" t="s">
        <v>84</v>
      </c>
      <c r="BX1395" s="34">
        <v>173</v>
      </c>
      <c r="BY1395" s="34" t="s">
        <v>121</v>
      </c>
      <c r="CA1395" s="34">
        <v>2</v>
      </c>
      <c r="CC1395" s="34">
        <v>0.9</v>
      </c>
      <c r="CD1395" s="34" t="s">
        <v>84</v>
      </c>
      <c r="CE1395" s="34">
        <v>27</v>
      </c>
      <c r="CF1395" s="34">
        <v>12</v>
      </c>
      <c r="CG1395" s="34">
        <v>51</v>
      </c>
      <c r="CH1395" s="34">
        <v>4.8</v>
      </c>
      <c r="CI1395" s="34">
        <v>7</v>
      </c>
      <c r="CJ1395" s="34">
        <v>12</v>
      </c>
      <c r="CL1395" s="34">
        <v>5</v>
      </c>
      <c r="CM1395" s="34">
        <v>0.8</v>
      </c>
      <c r="CN1395" s="34">
        <v>0.2</v>
      </c>
      <c r="CP1395" s="34" t="s">
        <v>82</v>
      </c>
      <c r="CU1395" s="34">
        <v>0.5</v>
      </c>
      <c r="CV1395" s="34">
        <v>0.08</v>
      </c>
      <c r="CW1395" s="34">
        <f t="shared" si="105"/>
        <v>25.58</v>
      </c>
    </row>
    <row r="1396" spans="1:101" x14ac:dyDescent="0.35">
      <c r="A1396" s="22" t="s">
        <v>3915</v>
      </c>
      <c r="B1396" s="22" t="s">
        <v>1502</v>
      </c>
      <c r="C1396" s="22" t="s">
        <v>2354</v>
      </c>
      <c r="D1396" s="22" t="s">
        <v>1501</v>
      </c>
      <c r="E1396" s="22">
        <v>1997</v>
      </c>
      <c r="F1396" s="22">
        <v>1997</v>
      </c>
      <c r="G1396" s="22" t="s">
        <v>1501</v>
      </c>
      <c r="H1396" s="22">
        <v>32.506138888888799</v>
      </c>
      <c r="I1396" s="22">
        <v>-105.89491666666601</v>
      </c>
      <c r="J1396" s="22" t="s">
        <v>873</v>
      </c>
      <c r="K1396" s="22" t="s">
        <v>1253</v>
      </c>
      <c r="L1396" s="22" t="s">
        <v>878</v>
      </c>
      <c r="M1396" s="22" t="s">
        <v>1496</v>
      </c>
      <c r="P1396" s="22" t="s">
        <v>119</v>
      </c>
      <c r="Q1396" s="22" t="s">
        <v>144</v>
      </c>
      <c r="W1396" s="34">
        <v>66.8</v>
      </c>
      <c r="X1396" s="34">
        <v>0.77</v>
      </c>
      <c r="Y1396" s="34">
        <v>7.03</v>
      </c>
      <c r="Z1396" s="34">
        <v>3.15</v>
      </c>
      <c r="AA1396" s="34">
        <v>0.03</v>
      </c>
      <c r="AB1396" s="34">
        <v>2.64</v>
      </c>
      <c r="AC1396" s="34">
        <v>8</v>
      </c>
      <c r="AD1396" s="34">
        <v>1.83</v>
      </c>
      <c r="AE1396" s="34">
        <v>0.68</v>
      </c>
      <c r="AF1396" s="34">
        <v>0.1</v>
      </c>
      <c r="AG1396" s="34">
        <v>9.1999999999999993</v>
      </c>
      <c r="AI1396" s="34">
        <v>0.06</v>
      </c>
      <c r="AO1396" s="34">
        <f t="shared" si="104"/>
        <v>100.29</v>
      </c>
      <c r="AU1396" s="34">
        <v>2E-3</v>
      </c>
      <c r="AV1396" s="34" t="s">
        <v>82</v>
      </c>
      <c r="AW1396" s="34">
        <v>11</v>
      </c>
      <c r="AX1396" s="34">
        <v>30</v>
      </c>
      <c r="AY1396" s="34">
        <v>240</v>
      </c>
      <c r="AZ1396" s="34">
        <v>2</v>
      </c>
      <c r="BA1396" s="34" t="s">
        <v>83</v>
      </c>
      <c r="BB1396" s="34">
        <v>2</v>
      </c>
      <c r="BC1396" s="34" t="s">
        <v>121</v>
      </c>
      <c r="BD1396" s="34">
        <v>9</v>
      </c>
      <c r="BE1396" s="34">
        <v>15</v>
      </c>
      <c r="BF1396" s="34">
        <v>1</v>
      </c>
      <c r="BG1396" s="34">
        <v>7.1</v>
      </c>
      <c r="BI1396" s="34" t="s">
        <v>84</v>
      </c>
      <c r="BJ1396" s="34">
        <v>13</v>
      </c>
      <c r="BK1396" s="34" t="s">
        <v>121</v>
      </c>
      <c r="BN1396" s="34">
        <v>1</v>
      </c>
      <c r="BO1396" s="34">
        <v>17</v>
      </c>
      <c r="BP1396" s="34">
        <v>11</v>
      </c>
      <c r="BQ1396" s="34">
        <v>6</v>
      </c>
      <c r="BR1396" s="34">
        <v>21</v>
      </c>
      <c r="BT1396" s="34">
        <v>0.5</v>
      </c>
      <c r="BU1396" s="34">
        <v>6.8</v>
      </c>
      <c r="BV1396" s="34" t="s">
        <v>369</v>
      </c>
      <c r="BW1396" s="34" t="s">
        <v>84</v>
      </c>
      <c r="BX1396" s="34">
        <v>202</v>
      </c>
      <c r="BY1396" s="34">
        <v>1</v>
      </c>
      <c r="CA1396" s="34">
        <v>8</v>
      </c>
      <c r="CC1396" s="34">
        <v>4.5999999999999996</v>
      </c>
      <c r="CD1396" s="34">
        <v>90</v>
      </c>
      <c r="CE1396" s="34">
        <v>50</v>
      </c>
      <c r="CF1396" s="34">
        <v>46</v>
      </c>
      <c r="CG1396" s="34">
        <v>460</v>
      </c>
      <c r="CH1396" s="34">
        <v>15</v>
      </c>
      <c r="CI1396" s="34">
        <v>32.200000000000003</v>
      </c>
      <c r="CJ1396" s="34">
        <v>63</v>
      </c>
      <c r="CL1396" s="34">
        <v>28</v>
      </c>
      <c r="CM1396" s="34">
        <v>5.6</v>
      </c>
      <c r="CN1396" s="34">
        <v>1</v>
      </c>
      <c r="CP1396" s="34">
        <v>0.9</v>
      </c>
      <c r="CU1396" s="34">
        <v>3.6</v>
      </c>
      <c r="CV1396" s="34">
        <v>0.54</v>
      </c>
      <c r="CW1396" s="34">
        <f t="shared" si="105"/>
        <v>134.84</v>
      </c>
    </row>
    <row r="1397" spans="1:101" x14ac:dyDescent="0.35">
      <c r="A1397" s="22" t="s">
        <v>3916</v>
      </c>
      <c r="B1397" s="22" t="s">
        <v>1502</v>
      </c>
      <c r="C1397" s="22" t="s">
        <v>2354</v>
      </c>
      <c r="D1397" s="22" t="s">
        <v>1501</v>
      </c>
      <c r="E1397" s="22">
        <v>1997</v>
      </c>
      <c r="F1397" s="22">
        <v>1997</v>
      </c>
      <c r="G1397" s="22" t="s">
        <v>1501</v>
      </c>
      <c r="H1397" s="22">
        <v>32.375833333333297</v>
      </c>
      <c r="I1397" s="22">
        <v>-106.065</v>
      </c>
      <c r="J1397" s="22" t="s">
        <v>873</v>
      </c>
      <c r="K1397" s="22" t="s">
        <v>1253</v>
      </c>
      <c r="L1397" s="22" t="s">
        <v>878</v>
      </c>
      <c r="M1397" s="22" t="s">
        <v>906</v>
      </c>
      <c r="P1397" s="22" t="s">
        <v>119</v>
      </c>
      <c r="Q1397" s="22" t="s">
        <v>144</v>
      </c>
      <c r="W1397" s="34">
        <v>64</v>
      </c>
      <c r="X1397" s="34">
        <v>0.41</v>
      </c>
      <c r="Y1397" s="34">
        <v>15</v>
      </c>
      <c r="Z1397" s="34">
        <v>3.73</v>
      </c>
      <c r="AA1397" s="34">
        <v>7.0000000000000007E-2</v>
      </c>
      <c r="AB1397" s="34">
        <v>1.93</v>
      </c>
      <c r="AC1397" s="34">
        <v>2.89</v>
      </c>
      <c r="AD1397" s="34">
        <v>3.8</v>
      </c>
      <c r="AE1397" s="34">
        <v>3.59</v>
      </c>
      <c r="AF1397" s="34">
        <v>0.18</v>
      </c>
      <c r="AG1397" s="34">
        <v>4</v>
      </c>
      <c r="AI1397" s="34" t="s">
        <v>120</v>
      </c>
      <c r="AO1397" s="34">
        <f t="shared" si="104"/>
        <v>99.600000000000009</v>
      </c>
      <c r="AU1397" s="34" t="s">
        <v>2400</v>
      </c>
      <c r="AV1397" s="34" t="s">
        <v>82</v>
      </c>
      <c r="AW1397" s="34" t="s">
        <v>123</v>
      </c>
      <c r="AX1397" s="34" t="s">
        <v>84</v>
      </c>
      <c r="AY1397" s="34">
        <v>1600</v>
      </c>
      <c r="AZ1397" s="34">
        <v>2</v>
      </c>
      <c r="BA1397" s="34" t="s">
        <v>369</v>
      </c>
      <c r="BB1397" s="34" t="s">
        <v>121</v>
      </c>
      <c r="BC1397" s="34" t="s">
        <v>121</v>
      </c>
      <c r="BD1397" s="34">
        <v>12</v>
      </c>
      <c r="BE1397" s="34">
        <v>8</v>
      </c>
      <c r="BF1397" s="34">
        <v>1</v>
      </c>
      <c r="BG1397" s="34">
        <v>1.6</v>
      </c>
      <c r="BI1397" s="34" t="s">
        <v>84</v>
      </c>
      <c r="BJ1397" s="34" t="s">
        <v>121</v>
      </c>
      <c r="BK1397" s="34" t="s">
        <v>121</v>
      </c>
      <c r="BN1397" s="34" t="s">
        <v>121</v>
      </c>
      <c r="BO1397" s="34">
        <v>18</v>
      </c>
      <c r="BP1397" s="34">
        <v>3</v>
      </c>
      <c r="BQ1397" s="34">
        <v>11</v>
      </c>
      <c r="BR1397" s="34">
        <v>121</v>
      </c>
      <c r="BT1397" s="34" t="s">
        <v>124</v>
      </c>
      <c r="BU1397" s="34">
        <v>5.4</v>
      </c>
      <c r="BV1397" s="34" t="s">
        <v>369</v>
      </c>
      <c r="BW1397" s="34" t="s">
        <v>84</v>
      </c>
      <c r="BX1397" s="34">
        <v>704</v>
      </c>
      <c r="BY1397" s="34">
        <v>1</v>
      </c>
      <c r="CA1397" s="34">
        <v>10</v>
      </c>
      <c r="CC1397" s="34">
        <v>1.7</v>
      </c>
      <c r="CD1397" s="34">
        <v>60</v>
      </c>
      <c r="CE1397" s="34">
        <v>68</v>
      </c>
      <c r="CF1397" s="34">
        <v>30</v>
      </c>
      <c r="CG1397" s="34">
        <v>180</v>
      </c>
      <c r="CH1397" s="34">
        <v>21</v>
      </c>
      <c r="CI1397" s="34">
        <v>32.299999999999997</v>
      </c>
      <c r="CJ1397" s="34">
        <v>66</v>
      </c>
      <c r="CL1397" s="34">
        <v>25</v>
      </c>
      <c r="CM1397" s="34">
        <v>5.6</v>
      </c>
      <c r="CN1397" s="34">
        <v>0.5</v>
      </c>
      <c r="CP1397" s="34">
        <v>0.7</v>
      </c>
      <c r="CU1397" s="34">
        <v>1.8</v>
      </c>
      <c r="CV1397" s="34">
        <v>0.27</v>
      </c>
      <c r="CW1397" s="34">
        <f t="shared" si="105"/>
        <v>132.17000000000002</v>
      </c>
    </row>
    <row r="1398" spans="1:101" x14ac:dyDescent="0.35">
      <c r="A1398" s="22" t="s">
        <v>3917</v>
      </c>
      <c r="B1398" s="22" t="s">
        <v>1502</v>
      </c>
      <c r="C1398" s="22" t="s">
        <v>2354</v>
      </c>
      <c r="D1398" s="22" t="s">
        <v>1501</v>
      </c>
      <c r="E1398" s="22">
        <v>1997</v>
      </c>
      <c r="F1398" s="22">
        <v>1997</v>
      </c>
      <c r="G1398" s="22" t="s">
        <v>1501</v>
      </c>
      <c r="H1398" s="22">
        <v>32.365000000000002</v>
      </c>
      <c r="I1398" s="22">
        <v>-106.07277777777701</v>
      </c>
      <c r="J1398" s="22" t="s">
        <v>873</v>
      </c>
      <c r="K1398" s="22" t="s">
        <v>1253</v>
      </c>
      <c r="L1398" s="22" t="s">
        <v>878</v>
      </c>
      <c r="M1398" s="22" t="s">
        <v>906</v>
      </c>
      <c r="P1398" s="22" t="s">
        <v>119</v>
      </c>
      <c r="Q1398" s="22" t="s">
        <v>144</v>
      </c>
      <c r="W1398" s="34">
        <v>65.3</v>
      </c>
      <c r="X1398" s="34">
        <v>0.43</v>
      </c>
      <c r="Y1398" s="34">
        <v>15.5</v>
      </c>
      <c r="Z1398" s="34">
        <v>3.73</v>
      </c>
      <c r="AA1398" s="34">
        <v>0.06</v>
      </c>
      <c r="AB1398" s="34">
        <v>1.56</v>
      </c>
      <c r="AC1398" s="34">
        <v>3.26</v>
      </c>
      <c r="AD1398" s="34">
        <v>4.5999999999999996</v>
      </c>
      <c r="AE1398" s="34">
        <v>3.75</v>
      </c>
      <c r="AF1398" s="34">
        <v>0.19</v>
      </c>
      <c r="AG1398" s="34">
        <v>1.7</v>
      </c>
      <c r="AI1398" s="34">
        <v>0.02</v>
      </c>
      <c r="AO1398" s="34">
        <f t="shared" si="104"/>
        <v>100.10000000000001</v>
      </c>
      <c r="AU1398" s="34">
        <v>3.0000000000000001E-3</v>
      </c>
      <c r="AV1398" s="34" t="s">
        <v>82</v>
      </c>
      <c r="AW1398" s="34" t="s">
        <v>121</v>
      </c>
      <c r="AX1398" s="34" t="s">
        <v>84</v>
      </c>
      <c r="AY1398" s="34">
        <v>1600</v>
      </c>
      <c r="AZ1398" s="34">
        <v>2</v>
      </c>
      <c r="BA1398" s="34" t="s">
        <v>369</v>
      </c>
      <c r="BB1398" s="34" t="s">
        <v>121</v>
      </c>
      <c r="BC1398" s="34" t="s">
        <v>121</v>
      </c>
      <c r="BD1398" s="34">
        <v>12</v>
      </c>
      <c r="BE1398" s="34">
        <v>10</v>
      </c>
      <c r="BF1398" s="34" t="s">
        <v>121</v>
      </c>
      <c r="BG1398" s="34" t="s">
        <v>82</v>
      </c>
      <c r="BI1398" s="34" t="s">
        <v>84</v>
      </c>
      <c r="BJ1398" s="34" t="s">
        <v>121</v>
      </c>
      <c r="BK1398" s="34" t="s">
        <v>121</v>
      </c>
      <c r="BN1398" s="34" t="s">
        <v>121</v>
      </c>
      <c r="BO1398" s="34">
        <v>19</v>
      </c>
      <c r="BP1398" s="34">
        <v>2</v>
      </c>
      <c r="BQ1398" s="34">
        <v>10</v>
      </c>
      <c r="BR1398" s="34">
        <v>142</v>
      </c>
      <c r="BT1398" s="34" t="s">
        <v>124</v>
      </c>
      <c r="BU1398" s="34">
        <v>5.4</v>
      </c>
      <c r="BV1398" s="34" t="s">
        <v>369</v>
      </c>
      <c r="BW1398" s="34" t="s">
        <v>84</v>
      </c>
      <c r="BX1398" s="34">
        <v>839</v>
      </c>
      <c r="BY1398" s="34" t="s">
        <v>121</v>
      </c>
      <c r="CA1398" s="34">
        <v>9</v>
      </c>
      <c r="CC1398" s="34">
        <v>1.4</v>
      </c>
      <c r="CD1398" s="34">
        <v>60</v>
      </c>
      <c r="CE1398" s="34">
        <v>77</v>
      </c>
      <c r="CF1398" s="34">
        <v>45</v>
      </c>
      <c r="CG1398" s="34">
        <v>190</v>
      </c>
      <c r="CH1398" s="34">
        <v>20</v>
      </c>
      <c r="CI1398" s="34">
        <v>26.4</v>
      </c>
      <c r="CJ1398" s="34">
        <v>56</v>
      </c>
      <c r="CL1398" s="34">
        <v>23</v>
      </c>
      <c r="CM1398" s="34">
        <v>5.5</v>
      </c>
      <c r="CN1398" s="34">
        <v>0.7</v>
      </c>
      <c r="CP1398" s="34">
        <v>0.7</v>
      </c>
      <c r="CU1398" s="34">
        <v>2.2000000000000002</v>
      </c>
      <c r="CV1398" s="34">
        <v>0.32</v>
      </c>
      <c r="CW1398" s="34">
        <f t="shared" si="105"/>
        <v>114.82000000000001</v>
      </c>
    </row>
    <row r="1399" spans="1:101" x14ac:dyDescent="0.35">
      <c r="A1399" s="22" t="s">
        <v>3790</v>
      </c>
      <c r="B1399" s="22" t="s">
        <v>1502</v>
      </c>
      <c r="C1399" s="22" t="s">
        <v>2354</v>
      </c>
      <c r="D1399" s="22" t="s">
        <v>1501</v>
      </c>
      <c r="E1399" s="22">
        <v>1997</v>
      </c>
      <c r="F1399" s="22">
        <v>1997</v>
      </c>
      <c r="G1399" s="22" t="s">
        <v>1501</v>
      </c>
      <c r="H1399" s="22">
        <v>32.07</v>
      </c>
      <c r="I1399" s="22">
        <v>-106.16527777777701</v>
      </c>
      <c r="J1399" s="22" t="s">
        <v>873</v>
      </c>
      <c r="K1399" s="22" t="s">
        <v>1253</v>
      </c>
      <c r="L1399" s="22" t="s">
        <v>878</v>
      </c>
      <c r="M1399" s="22" t="s">
        <v>906</v>
      </c>
      <c r="P1399" s="22" t="s">
        <v>119</v>
      </c>
      <c r="Q1399" s="22" t="s">
        <v>144</v>
      </c>
      <c r="W1399" s="34">
        <v>76.599999999999994</v>
      </c>
      <c r="X1399" s="34">
        <v>7.0000000000000007E-2</v>
      </c>
      <c r="Y1399" s="34">
        <v>13.6</v>
      </c>
      <c r="Z1399" s="34">
        <v>0.54</v>
      </c>
      <c r="AA1399" s="34">
        <v>0.05</v>
      </c>
      <c r="AB1399" s="34">
        <v>0.19</v>
      </c>
      <c r="AC1399" s="34" t="s">
        <v>120</v>
      </c>
      <c r="AD1399" s="34">
        <v>0.13</v>
      </c>
      <c r="AE1399" s="34">
        <v>6.82</v>
      </c>
      <c r="AF1399" s="34" t="s">
        <v>120</v>
      </c>
      <c r="AG1399" s="34">
        <v>2.1</v>
      </c>
      <c r="AI1399" s="34" t="s">
        <v>120</v>
      </c>
      <c r="AO1399" s="34">
        <f t="shared" si="104"/>
        <v>100.09999999999997</v>
      </c>
      <c r="AU1399" s="34">
        <v>6.0000000000000001E-3</v>
      </c>
      <c r="AV1399" s="34" t="s">
        <v>82</v>
      </c>
      <c r="AW1399" s="34">
        <v>15</v>
      </c>
      <c r="AX1399" s="34" t="s">
        <v>84</v>
      </c>
      <c r="AY1399" s="34">
        <v>1300</v>
      </c>
      <c r="AZ1399" s="34">
        <v>2</v>
      </c>
      <c r="BA1399" s="34" t="s">
        <v>83</v>
      </c>
      <c r="BB1399" s="34">
        <v>1</v>
      </c>
      <c r="BC1399" s="34" t="s">
        <v>121</v>
      </c>
      <c r="BD1399" s="34">
        <v>10</v>
      </c>
      <c r="BE1399" s="34">
        <v>4</v>
      </c>
      <c r="BF1399" s="34">
        <v>4</v>
      </c>
      <c r="BG1399" s="34" t="s">
        <v>82</v>
      </c>
      <c r="BI1399" s="34" t="s">
        <v>84</v>
      </c>
      <c r="BJ1399" s="34">
        <v>3</v>
      </c>
      <c r="BK1399" s="34" t="s">
        <v>121</v>
      </c>
      <c r="BN1399" s="34">
        <v>2</v>
      </c>
      <c r="BO1399" s="34">
        <v>15</v>
      </c>
      <c r="BP1399" s="34" t="s">
        <v>121</v>
      </c>
      <c r="BQ1399" s="34">
        <v>34</v>
      </c>
      <c r="BR1399" s="34">
        <v>235</v>
      </c>
      <c r="BT1399" s="34">
        <v>2.2000000000000002</v>
      </c>
      <c r="BU1399" s="34">
        <v>0.5</v>
      </c>
      <c r="BV1399" s="34" t="s">
        <v>369</v>
      </c>
      <c r="BW1399" s="34" t="s">
        <v>84</v>
      </c>
      <c r="BX1399" s="34">
        <v>58</v>
      </c>
      <c r="BY1399" s="34" t="s">
        <v>121</v>
      </c>
      <c r="CA1399" s="34">
        <v>6</v>
      </c>
      <c r="CC1399" s="34">
        <v>3.9</v>
      </c>
      <c r="CD1399" s="34" t="s">
        <v>84</v>
      </c>
      <c r="CE1399" s="34">
        <v>94</v>
      </c>
      <c r="CF1399" s="34">
        <v>23</v>
      </c>
      <c r="CG1399" s="34">
        <v>110</v>
      </c>
      <c r="CH1399" s="34">
        <v>35</v>
      </c>
      <c r="CI1399" s="34">
        <v>10.5</v>
      </c>
      <c r="CJ1399" s="34">
        <v>17</v>
      </c>
      <c r="CL1399" s="34">
        <v>6</v>
      </c>
      <c r="CM1399" s="34">
        <v>0.9</v>
      </c>
      <c r="CN1399" s="34">
        <v>0.4</v>
      </c>
      <c r="CP1399" s="34" t="s">
        <v>82</v>
      </c>
      <c r="CU1399" s="34">
        <v>1</v>
      </c>
      <c r="CV1399" s="34">
        <v>0.17</v>
      </c>
      <c r="CW1399" s="34">
        <f t="shared" si="105"/>
        <v>35.97</v>
      </c>
    </row>
    <row r="1400" spans="1:101" x14ac:dyDescent="0.35">
      <c r="A1400" s="22" t="s">
        <v>3791</v>
      </c>
      <c r="B1400" s="22" t="s">
        <v>1502</v>
      </c>
      <c r="C1400" s="22" t="s">
        <v>2354</v>
      </c>
      <c r="D1400" s="22" t="s">
        <v>1501</v>
      </c>
      <c r="E1400" s="22">
        <v>1997</v>
      </c>
      <c r="F1400" s="22">
        <v>1997</v>
      </c>
      <c r="G1400" s="22" t="s">
        <v>1501</v>
      </c>
      <c r="H1400" s="22">
        <v>32.073055555555499</v>
      </c>
      <c r="I1400" s="22">
        <v>-106.148333333333</v>
      </c>
      <c r="J1400" s="22" t="s">
        <v>873</v>
      </c>
      <c r="K1400" s="22" t="s">
        <v>1253</v>
      </c>
      <c r="L1400" s="22" t="s">
        <v>878</v>
      </c>
      <c r="M1400" s="22" t="s">
        <v>906</v>
      </c>
      <c r="P1400" s="22" t="s">
        <v>119</v>
      </c>
      <c r="Q1400" s="22" t="s">
        <v>144</v>
      </c>
      <c r="W1400" s="34">
        <v>75.2</v>
      </c>
      <c r="X1400" s="34">
        <v>7.0000000000000007E-2</v>
      </c>
      <c r="Y1400" s="34">
        <v>13.7</v>
      </c>
      <c r="Z1400" s="34">
        <v>0.68</v>
      </c>
      <c r="AA1400" s="34">
        <v>0.03</v>
      </c>
      <c r="AB1400" s="34">
        <v>0.37</v>
      </c>
      <c r="AC1400" s="34">
        <v>0.08</v>
      </c>
      <c r="AD1400" s="34">
        <v>2.1800000000000002</v>
      </c>
      <c r="AE1400" s="34">
        <v>5.23</v>
      </c>
      <c r="AF1400" s="34" t="s">
        <v>120</v>
      </c>
      <c r="AG1400" s="34">
        <v>2.25</v>
      </c>
      <c r="AI1400" s="34" t="s">
        <v>120</v>
      </c>
      <c r="AO1400" s="34">
        <f t="shared" si="104"/>
        <v>99.79000000000002</v>
      </c>
      <c r="AU1400" s="34" t="s">
        <v>2400</v>
      </c>
      <c r="AV1400" s="34" t="s">
        <v>82</v>
      </c>
      <c r="AW1400" s="34">
        <v>18</v>
      </c>
      <c r="AX1400" s="34" t="s">
        <v>84</v>
      </c>
      <c r="AY1400" s="34">
        <v>1600</v>
      </c>
      <c r="AZ1400" s="34">
        <v>3</v>
      </c>
      <c r="BA1400" s="34" t="s">
        <v>83</v>
      </c>
      <c r="BB1400" s="34">
        <v>1</v>
      </c>
      <c r="BC1400" s="34" t="s">
        <v>121</v>
      </c>
      <c r="BD1400" s="34">
        <v>15</v>
      </c>
      <c r="BE1400" s="34" t="s">
        <v>123</v>
      </c>
      <c r="BF1400" s="34">
        <v>2</v>
      </c>
      <c r="BG1400" s="34" t="s">
        <v>82</v>
      </c>
      <c r="BI1400" s="34" t="s">
        <v>84</v>
      </c>
      <c r="BJ1400" s="34">
        <v>5</v>
      </c>
      <c r="BK1400" s="34" t="s">
        <v>121</v>
      </c>
      <c r="BN1400" s="34">
        <v>1</v>
      </c>
      <c r="BO1400" s="34">
        <v>18</v>
      </c>
      <c r="BP1400" s="34" t="s">
        <v>121</v>
      </c>
      <c r="BQ1400" s="34">
        <v>12</v>
      </c>
      <c r="BR1400" s="34">
        <v>171</v>
      </c>
      <c r="BT1400" s="34">
        <v>2.1</v>
      </c>
      <c r="BU1400" s="34" t="s">
        <v>82</v>
      </c>
      <c r="BV1400" s="34" t="s">
        <v>369</v>
      </c>
      <c r="BW1400" s="34" t="s">
        <v>84</v>
      </c>
      <c r="BX1400" s="34">
        <v>187</v>
      </c>
      <c r="BY1400" s="34" t="s">
        <v>121</v>
      </c>
      <c r="CA1400" s="34">
        <v>5</v>
      </c>
      <c r="CC1400" s="34">
        <v>3.1</v>
      </c>
      <c r="CD1400" s="34" t="s">
        <v>84</v>
      </c>
      <c r="CE1400" s="34">
        <v>140</v>
      </c>
      <c r="CF1400" s="34">
        <v>24</v>
      </c>
      <c r="CG1400" s="34">
        <v>130</v>
      </c>
      <c r="CH1400" s="34">
        <v>19</v>
      </c>
      <c r="CI1400" s="34">
        <v>10.7</v>
      </c>
      <c r="CJ1400" s="34">
        <v>17</v>
      </c>
      <c r="CL1400" s="34">
        <v>5</v>
      </c>
      <c r="CM1400" s="34">
        <v>0.9</v>
      </c>
      <c r="CN1400" s="34">
        <v>0.3</v>
      </c>
      <c r="CP1400" s="34" t="s">
        <v>82</v>
      </c>
      <c r="CU1400" s="34">
        <v>1</v>
      </c>
      <c r="CV1400" s="34">
        <v>0.18</v>
      </c>
      <c r="CW1400" s="34">
        <f t="shared" si="105"/>
        <v>35.08</v>
      </c>
    </row>
    <row r="1401" spans="1:101" x14ac:dyDescent="0.35">
      <c r="A1401" s="22" t="s">
        <v>3792</v>
      </c>
      <c r="B1401" s="22" t="s">
        <v>1502</v>
      </c>
      <c r="C1401" s="22" t="s">
        <v>2354</v>
      </c>
      <c r="D1401" s="22" t="s">
        <v>1501</v>
      </c>
      <c r="E1401" s="22">
        <v>1997</v>
      </c>
      <c r="F1401" s="22">
        <v>1997</v>
      </c>
      <c r="G1401" s="22" t="s">
        <v>1501</v>
      </c>
      <c r="H1401" s="22">
        <v>32.078333333333298</v>
      </c>
      <c r="I1401" s="22">
        <v>-106.16249999999999</v>
      </c>
      <c r="J1401" s="22" t="s">
        <v>873</v>
      </c>
      <c r="K1401" s="22" t="s">
        <v>1253</v>
      </c>
      <c r="L1401" s="22" t="s">
        <v>878</v>
      </c>
      <c r="M1401" s="22" t="s">
        <v>906</v>
      </c>
      <c r="P1401" s="22" t="s">
        <v>119</v>
      </c>
      <c r="Q1401" s="22" t="s">
        <v>144</v>
      </c>
      <c r="W1401" s="34">
        <v>73.400000000000006</v>
      </c>
      <c r="X1401" s="34">
        <v>7.0000000000000007E-2</v>
      </c>
      <c r="Y1401" s="34">
        <v>13.3</v>
      </c>
      <c r="Z1401" s="34">
        <v>0.79</v>
      </c>
      <c r="AA1401" s="34">
        <v>0.1</v>
      </c>
      <c r="AB1401" s="34" t="s">
        <v>120</v>
      </c>
      <c r="AC1401" s="34">
        <v>1.34</v>
      </c>
      <c r="AD1401" s="34">
        <v>3.35</v>
      </c>
      <c r="AE1401" s="34">
        <v>4.9800000000000004</v>
      </c>
      <c r="AF1401" s="34">
        <v>0.02</v>
      </c>
      <c r="AG1401" s="34">
        <v>1.65</v>
      </c>
      <c r="AI1401" s="34">
        <v>0.02</v>
      </c>
      <c r="AO1401" s="34">
        <f t="shared" si="104"/>
        <v>99.02</v>
      </c>
      <c r="AU1401" s="34" t="s">
        <v>2400</v>
      </c>
      <c r="AV1401" s="34" t="s">
        <v>82</v>
      </c>
      <c r="AW1401" s="34">
        <v>1</v>
      </c>
      <c r="AX1401" s="34" t="s">
        <v>84</v>
      </c>
      <c r="AY1401" s="34">
        <v>1800</v>
      </c>
      <c r="AZ1401" s="34" t="s">
        <v>121</v>
      </c>
      <c r="BA1401" s="34" t="s">
        <v>83</v>
      </c>
      <c r="BB1401" s="34">
        <v>1</v>
      </c>
      <c r="BC1401" s="34" t="s">
        <v>121</v>
      </c>
      <c r="BD1401" s="34">
        <v>19</v>
      </c>
      <c r="BE1401" s="34">
        <v>2</v>
      </c>
      <c r="BF1401" s="34">
        <v>1</v>
      </c>
      <c r="BG1401" s="34">
        <v>6.3</v>
      </c>
      <c r="BI1401" s="34" t="s">
        <v>84</v>
      </c>
      <c r="BJ1401" s="34">
        <v>3</v>
      </c>
      <c r="BK1401" s="34" t="s">
        <v>121</v>
      </c>
      <c r="BN1401" s="34">
        <v>3</v>
      </c>
      <c r="BO1401" s="34">
        <v>13</v>
      </c>
      <c r="BP1401" s="34">
        <v>6</v>
      </c>
      <c r="BQ1401" s="34">
        <v>20</v>
      </c>
      <c r="BR1401" s="34">
        <v>138</v>
      </c>
      <c r="BT1401" s="34">
        <v>0.5</v>
      </c>
      <c r="BU1401" s="34" t="s">
        <v>82</v>
      </c>
      <c r="BV1401" s="34" t="s">
        <v>369</v>
      </c>
      <c r="BW1401" s="34" t="s">
        <v>84</v>
      </c>
      <c r="BX1401" s="34">
        <v>257</v>
      </c>
      <c r="BY1401" s="34">
        <v>1</v>
      </c>
      <c r="CA1401" s="34">
        <v>5</v>
      </c>
      <c r="CC1401" s="34">
        <v>3.4</v>
      </c>
      <c r="CD1401" s="34" t="s">
        <v>84</v>
      </c>
      <c r="CE1401" s="34">
        <v>150</v>
      </c>
      <c r="CF1401" s="34">
        <v>18</v>
      </c>
      <c r="CG1401" s="34">
        <v>120</v>
      </c>
      <c r="CH1401" s="34">
        <v>20</v>
      </c>
      <c r="CI1401" s="34">
        <v>10.5</v>
      </c>
      <c r="CJ1401" s="34">
        <v>17</v>
      </c>
      <c r="CL1401" s="34">
        <v>6</v>
      </c>
      <c r="CM1401" s="34">
        <v>0.9</v>
      </c>
      <c r="CN1401" s="34">
        <v>0.4</v>
      </c>
      <c r="CP1401" s="34" t="s">
        <v>82</v>
      </c>
      <c r="CU1401" s="34">
        <v>1</v>
      </c>
      <c r="CV1401" s="34">
        <v>0.17</v>
      </c>
      <c r="CW1401" s="34">
        <f t="shared" si="105"/>
        <v>35.97</v>
      </c>
    </row>
    <row r="1402" spans="1:101" x14ac:dyDescent="0.35">
      <c r="A1402" s="22" t="s">
        <v>3793</v>
      </c>
      <c r="B1402" s="22" t="s">
        <v>1502</v>
      </c>
      <c r="C1402" s="22" t="s">
        <v>2354</v>
      </c>
      <c r="D1402" s="22" t="s">
        <v>1501</v>
      </c>
      <c r="E1402" s="22">
        <v>1997</v>
      </c>
      <c r="F1402" s="22">
        <v>1997</v>
      </c>
      <c r="G1402" s="22" t="s">
        <v>1501</v>
      </c>
      <c r="H1402" s="22">
        <v>32.050555555555498</v>
      </c>
      <c r="I1402" s="22">
        <v>-106.13277777777699</v>
      </c>
      <c r="J1402" s="22" t="s">
        <v>873</v>
      </c>
      <c r="K1402" s="22" t="s">
        <v>1253</v>
      </c>
      <c r="L1402" s="22" t="s">
        <v>878</v>
      </c>
      <c r="M1402" s="22" t="s">
        <v>906</v>
      </c>
      <c r="P1402" s="22" t="s">
        <v>119</v>
      </c>
      <c r="Q1402" s="22" t="s">
        <v>144</v>
      </c>
      <c r="W1402" s="34">
        <v>62.3</v>
      </c>
      <c r="X1402" s="34">
        <v>0.45</v>
      </c>
      <c r="Y1402" s="34">
        <v>15.7</v>
      </c>
      <c r="Z1402" s="34">
        <v>3.75</v>
      </c>
      <c r="AA1402" s="34">
        <v>7.0000000000000007E-2</v>
      </c>
      <c r="AB1402" s="34">
        <v>0.86</v>
      </c>
      <c r="AC1402" s="34">
        <v>3.89</v>
      </c>
      <c r="AD1402" s="34">
        <v>3.71</v>
      </c>
      <c r="AE1402" s="34">
        <v>4.53</v>
      </c>
      <c r="AF1402" s="34">
        <v>0.18</v>
      </c>
      <c r="AG1402" s="34">
        <v>4.55</v>
      </c>
      <c r="AI1402" s="34">
        <v>0.02</v>
      </c>
      <c r="AO1402" s="34">
        <f t="shared" si="104"/>
        <v>100.00999999999999</v>
      </c>
      <c r="AU1402" s="34" t="s">
        <v>2400</v>
      </c>
      <c r="AV1402" s="34" t="s">
        <v>82</v>
      </c>
      <c r="AW1402" s="34">
        <v>2</v>
      </c>
      <c r="AX1402" s="34" t="s">
        <v>84</v>
      </c>
      <c r="AY1402" s="34">
        <v>1500</v>
      </c>
      <c r="AZ1402" s="34">
        <v>3</v>
      </c>
      <c r="BA1402" s="34" t="s">
        <v>83</v>
      </c>
      <c r="BB1402" s="34">
        <v>2</v>
      </c>
      <c r="BC1402" s="34" t="s">
        <v>121</v>
      </c>
      <c r="BD1402" s="34">
        <v>28</v>
      </c>
      <c r="BE1402" s="34">
        <v>5</v>
      </c>
      <c r="BF1402" s="34">
        <v>7</v>
      </c>
      <c r="BG1402" s="34">
        <v>4.5999999999999996</v>
      </c>
      <c r="BI1402" s="34" t="s">
        <v>84</v>
      </c>
      <c r="BJ1402" s="34">
        <v>9</v>
      </c>
      <c r="BK1402" s="34" t="s">
        <v>121</v>
      </c>
      <c r="BN1402" s="34">
        <v>3</v>
      </c>
      <c r="BO1402" s="34">
        <v>17</v>
      </c>
      <c r="BP1402" s="34" t="s">
        <v>121</v>
      </c>
      <c r="BQ1402" s="34">
        <v>23</v>
      </c>
      <c r="BR1402" s="34">
        <v>156</v>
      </c>
      <c r="BT1402" s="34">
        <v>0.9</v>
      </c>
      <c r="BU1402" s="34">
        <v>3.9</v>
      </c>
      <c r="BV1402" s="34" t="s">
        <v>369</v>
      </c>
      <c r="BW1402" s="34" t="s">
        <v>84</v>
      </c>
      <c r="BX1402" s="34">
        <v>497</v>
      </c>
      <c r="BY1402" s="34">
        <v>1</v>
      </c>
      <c r="CA1402" s="34">
        <v>13</v>
      </c>
      <c r="CC1402" s="34">
        <v>4.3</v>
      </c>
      <c r="CD1402" s="34">
        <v>60</v>
      </c>
      <c r="CE1402" s="34">
        <v>200</v>
      </c>
      <c r="CF1402" s="34">
        <v>36</v>
      </c>
      <c r="CG1402" s="34">
        <v>250</v>
      </c>
      <c r="CH1402" s="34">
        <v>59</v>
      </c>
      <c r="CI1402" s="34">
        <v>41.7</v>
      </c>
      <c r="CJ1402" s="34">
        <v>76</v>
      </c>
      <c r="CL1402" s="34">
        <v>30</v>
      </c>
      <c r="CM1402" s="34">
        <v>5.2</v>
      </c>
      <c r="CN1402" s="34">
        <v>1.3</v>
      </c>
      <c r="CP1402" s="34">
        <v>0.6</v>
      </c>
      <c r="CU1402" s="34">
        <v>2.7</v>
      </c>
      <c r="CV1402" s="34">
        <v>0.44</v>
      </c>
      <c r="CW1402" s="34">
        <f t="shared" si="105"/>
        <v>157.93999999999997</v>
      </c>
    </row>
    <row r="1403" spans="1:101" x14ac:dyDescent="0.35">
      <c r="A1403" s="22" t="s">
        <v>3918</v>
      </c>
      <c r="B1403" s="22" t="s">
        <v>1502</v>
      </c>
      <c r="C1403" s="22" t="s">
        <v>2354</v>
      </c>
      <c r="D1403" s="22" t="s">
        <v>1501</v>
      </c>
      <c r="E1403" s="22">
        <v>1997</v>
      </c>
      <c r="F1403" s="22">
        <v>1997</v>
      </c>
      <c r="G1403" s="22" t="s">
        <v>1501</v>
      </c>
      <c r="H1403" s="22">
        <v>32.661111111111097</v>
      </c>
      <c r="I1403" s="22">
        <v>-105.859722222222</v>
      </c>
      <c r="J1403" s="22" t="s">
        <v>873</v>
      </c>
      <c r="K1403" s="22" t="s">
        <v>1253</v>
      </c>
      <c r="L1403" s="22" t="s">
        <v>878</v>
      </c>
      <c r="M1403" s="22" t="s">
        <v>1497</v>
      </c>
      <c r="P1403" s="22" t="s">
        <v>119</v>
      </c>
      <c r="Q1403" s="22" t="s">
        <v>144</v>
      </c>
      <c r="W1403" s="34">
        <v>45.1</v>
      </c>
      <c r="X1403" s="34">
        <v>1.0900000000000001</v>
      </c>
      <c r="Y1403" s="34">
        <v>17.899999999999999</v>
      </c>
      <c r="Z1403" s="34">
        <v>12</v>
      </c>
      <c r="AA1403" s="34">
        <v>0.22</v>
      </c>
      <c r="AB1403" s="34">
        <v>8.2899999999999991</v>
      </c>
      <c r="AC1403" s="34">
        <v>5.26</v>
      </c>
      <c r="AD1403" s="34">
        <v>2.87</v>
      </c>
      <c r="AE1403" s="34">
        <v>2.2200000000000002</v>
      </c>
      <c r="AF1403" s="34">
        <v>0.09</v>
      </c>
      <c r="AG1403" s="34">
        <v>5.0999999999999996</v>
      </c>
      <c r="AI1403" s="34" t="s">
        <v>120</v>
      </c>
      <c r="AO1403" s="34">
        <f t="shared" si="104"/>
        <v>100.14</v>
      </c>
      <c r="AU1403" s="34">
        <v>2E-3</v>
      </c>
      <c r="AV1403" s="34" t="s">
        <v>82</v>
      </c>
      <c r="AW1403" s="34" t="s">
        <v>121</v>
      </c>
      <c r="AX1403" s="34">
        <v>40</v>
      </c>
      <c r="AY1403" s="34">
        <v>410</v>
      </c>
      <c r="AZ1403" s="34">
        <v>2</v>
      </c>
      <c r="BA1403" s="34" t="s">
        <v>83</v>
      </c>
      <c r="BB1403" s="34" t="s">
        <v>121</v>
      </c>
      <c r="BC1403" s="34" t="s">
        <v>121</v>
      </c>
      <c r="BD1403" s="34">
        <v>49</v>
      </c>
      <c r="BE1403" s="34">
        <v>61</v>
      </c>
      <c r="BF1403" s="34">
        <v>69</v>
      </c>
      <c r="BG1403" s="34">
        <v>93.7</v>
      </c>
      <c r="BI1403" s="34" t="s">
        <v>84</v>
      </c>
      <c r="BJ1403" s="34">
        <v>2</v>
      </c>
      <c r="BK1403" s="34" t="s">
        <v>121</v>
      </c>
      <c r="BN1403" s="34">
        <v>1</v>
      </c>
      <c r="BO1403" s="34">
        <v>4</v>
      </c>
      <c r="BP1403" s="34">
        <v>110</v>
      </c>
      <c r="BQ1403" s="34">
        <v>19</v>
      </c>
      <c r="BR1403" s="34">
        <v>71</v>
      </c>
      <c r="BT1403" s="34">
        <v>1.1000000000000001</v>
      </c>
      <c r="BU1403" s="34">
        <v>30.1</v>
      </c>
      <c r="BV1403" s="34" t="s">
        <v>369</v>
      </c>
      <c r="BW1403" s="34" t="s">
        <v>84</v>
      </c>
      <c r="BX1403" s="34">
        <v>362</v>
      </c>
      <c r="BY1403" s="34" t="s">
        <v>121</v>
      </c>
      <c r="CA1403" s="34" t="s">
        <v>121</v>
      </c>
      <c r="CC1403" s="34" t="s">
        <v>82</v>
      </c>
      <c r="CD1403" s="34">
        <v>230</v>
      </c>
      <c r="CE1403" s="34">
        <v>8</v>
      </c>
      <c r="CF1403" s="34">
        <v>22</v>
      </c>
      <c r="CG1403" s="34">
        <v>72</v>
      </c>
      <c r="CH1403" s="34">
        <v>71</v>
      </c>
      <c r="CI1403" s="34">
        <v>3.6</v>
      </c>
      <c r="CJ1403" s="34">
        <v>10</v>
      </c>
      <c r="CL1403" s="34">
        <v>7</v>
      </c>
      <c r="CM1403" s="34">
        <v>2.2999999999999998</v>
      </c>
      <c r="CN1403" s="34">
        <v>0.9</v>
      </c>
      <c r="CP1403" s="34" t="s">
        <v>82</v>
      </c>
      <c r="CU1403" s="34">
        <v>1.8</v>
      </c>
      <c r="CV1403" s="34">
        <v>0.25</v>
      </c>
      <c r="CW1403" s="34">
        <f t="shared" si="105"/>
        <v>25.85</v>
      </c>
    </row>
    <row r="1404" spans="1:101" x14ac:dyDescent="0.35">
      <c r="A1404" s="22" t="s">
        <v>3919</v>
      </c>
      <c r="B1404" s="22" t="s">
        <v>1502</v>
      </c>
      <c r="C1404" s="22" t="s">
        <v>2354</v>
      </c>
      <c r="D1404" s="22" t="s">
        <v>1501</v>
      </c>
      <c r="E1404" s="22">
        <v>1997</v>
      </c>
      <c r="F1404" s="22">
        <v>1997</v>
      </c>
      <c r="G1404" s="22" t="s">
        <v>1501</v>
      </c>
      <c r="H1404" s="22">
        <v>32.664166666666603</v>
      </c>
      <c r="I1404" s="22">
        <v>-105.86083333333301</v>
      </c>
      <c r="J1404" s="22" t="s">
        <v>873</v>
      </c>
      <c r="K1404" s="22" t="s">
        <v>1253</v>
      </c>
      <c r="L1404" s="22" t="s">
        <v>878</v>
      </c>
      <c r="M1404" s="22" t="s">
        <v>1497</v>
      </c>
      <c r="P1404" s="22" t="s">
        <v>119</v>
      </c>
      <c r="Q1404" s="22" t="s">
        <v>144</v>
      </c>
      <c r="W1404" s="34">
        <v>95.7</v>
      </c>
      <c r="X1404" s="34">
        <v>0.28999999999999998</v>
      </c>
      <c r="Y1404" s="34">
        <v>0.78</v>
      </c>
      <c r="Z1404" s="34">
        <v>1.33</v>
      </c>
      <c r="AA1404" s="34" t="s">
        <v>120</v>
      </c>
      <c r="AB1404" s="34" t="s">
        <v>120</v>
      </c>
      <c r="AC1404" s="34">
        <v>0.68</v>
      </c>
      <c r="AD1404" s="34" t="s">
        <v>120</v>
      </c>
      <c r="AE1404" s="34">
        <v>0.28999999999999998</v>
      </c>
      <c r="AF1404" s="34">
        <v>0.33</v>
      </c>
      <c r="AG1404" s="34">
        <v>0.9</v>
      </c>
      <c r="AI1404" s="34">
        <v>0.08</v>
      </c>
      <c r="AO1404" s="34">
        <f t="shared" si="104"/>
        <v>100.38000000000002</v>
      </c>
      <c r="AU1404" s="34" t="s">
        <v>2400</v>
      </c>
      <c r="AV1404" s="34" t="s">
        <v>82</v>
      </c>
      <c r="AW1404" s="34">
        <v>2</v>
      </c>
      <c r="AX1404" s="34" t="s">
        <v>84</v>
      </c>
      <c r="AY1404" s="34">
        <v>60</v>
      </c>
      <c r="AZ1404" s="34" t="s">
        <v>121</v>
      </c>
      <c r="BA1404" s="34" t="s">
        <v>83</v>
      </c>
      <c r="BB1404" s="34">
        <v>2</v>
      </c>
      <c r="BC1404" s="34" t="s">
        <v>121</v>
      </c>
      <c r="BD1404" s="34">
        <v>44</v>
      </c>
      <c r="BE1404" s="34">
        <v>10</v>
      </c>
      <c r="BF1404" s="34">
        <v>1</v>
      </c>
      <c r="BG1404" s="34">
        <v>1.8</v>
      </c>
      <c r="BI1404" s="34" t="s">
        <v>84</v>
      </c>
      <c r="BJ1404" s="34">
        <v>3</v>
      </c>
      <c r="BK1404" s="34" t="s">
        <v>121</v>
      </c>
      <c r="BN1404" s="34" t="s">
        <v>121</v>
      </c>
      <c r="BO1404" s="34">
        <v>5</v>
      </c>
      <c r="BP1404" s="34">
        <v>2</v>
      </c>
      <c r="BQ1404" s="34">
        <v>5</v>
      </c>
      <c r="BR1404" s="34">
        <v>5</v>
      </c>
      <c r="BT1404" s="34">
        <v>0.2</v>
      </c>
      <c r="BU1404" s="34">
        <v>2.8</v>
      </c>
      <c r="BV1404" s="34" t="s">
        <v>369</v>
      </c>
      <c r="BW1404" s="34" t="s">
        <v>84</v>
      </c>
      <c r="BX1404" s="34">
        <v>57</v>
      </c>
      <c r="BY1404" s="34">
        <v>1</v>
      </c>
      <c r="CA1404" s="34">
        <v>2</v>
      </c>
      <c r="CC1404" s="34">
        <v>1.5</v>
      </c>
      <c r="CD1404" s="34">
        <v>20</v>
      </c>
      <c r="CE1404" s="34">
        <v>420</v>
      </c>
      <c r="CF1404" s="34">
        <v>19</v>
      </c>
      <c r="CG1404" s="34">
        <v>160</v>
      </c>
      <c r="CH1404" s="34">
        <v>3.9</v>
      </c>
      <c r="CI1404" s="34">
        <v>7.2</v>
      </c>
      <c r="CJ1404" s="34">
        <v>18</v>
      </c>
      <c r="CL1404" s="34">
        <v>8</v>
      </c>
      <c r="CM1404" s="34">
        <v>1.5</v>
      </c>
      <c r="CN1404" s="34">
        <v>0.4</v>
      </c>
      <c r="CP1404" s="34" t="s">
        <v>82</v>
      </c>
      <c r="CU1404" s="34">
        <v>1.7</v>
      </c>
      <c r="CV1404" s="34">
        <v>0.24</v>
      </c>
      <c r="CW1404" s="34">
        <f t="shared" si="105"/>
        <v>37.040000000000006</v>
      </c>
    </row>
    <row r="1405" spans="1:101" x14ac:dyDescent="0.35">
      <c r="A1405" s="22" t="s">
        <v>3920</v>
      </c>
      <c r="B1405" s="22" t="s">
        <v>1502</v>
      </c>
      <c r="C1405" s="22" t="s">
        <v>2354</v>
      </c>
      <c r="D1405" s="22" t="s">
        <v>1501</v>
      </c>
      <c r="E1405" s="22">
        <v>1997</v>
      </c>
      <c r="F1405" s="22">
        <v>1997</v>
      </c>
      <c r="G1405" s="22" t="s">
        <v>1501</v>
      </c>
      <c r="H1405" s="22">
        <v>32.03</v>
      </c>
      <c r="I1405" s="22">
        <v>-105.98</v>
      </c>
      <c r="J1405" s="22" t="s">
        <v>873</v>
      </c>
      <c r="K1405" s="22" t="s">
        <v>1253</v>
      </c>
      <c r="L1405" s="22" t="s">
        <v>878</v>
      </c>
      <c r="M1405" s="22" t="s">
        <v>1498</v>
      </c>
      <c r="P1405" s="22" t="s">
        <v>119</v>
      </c>
      <c r="Q1405" s="22" t="s">
        <v>144</v>
      </c>
      <c r="W1405" s="34">
        <v>57.7</v>
      </c>
      <c r="X1405" s="34">
        <v>0.79</v>
      </c>
      <c r="Y1405" s="34">
        <v>15.4</v>
      </c>
      <c r="Z1405" s="34">
        <v>4</v>
      </c>
      <c r="AA1405" s="34">
        <v>0.03</v>
      </c>
      <c r="AB1405" s="34">
        <v>4.09</v>
      </c>
      <c r="AC1405" s="34">
        <v>5.85</v>
      </c>
      <c r="AD1405" s="34">
        <v>1.06</v>
      </c>
      <c r="AE1405" s="34">
        <v>2.8</v>
      </c>
      <c r="AF1405" s="34">
        <v>0.13</v>
      </c>
      <c r="AG1405" s="34">
        <v>8.35</v>
      </c>
      <c r="AI1405" s="34" t="s">
        <v>120</v>
      </c>
      <c r="AO1405" s="34">
        <f t="shared" si="104"/>
        <v>100.19999999999999</v>
      </c>
      <c r="AU1405" s="34">
        <v>1E-3</v>
      </c>
      <c r="AV1405" s="34" t="s">
        <v>82</v>
      </c>
      <c r="AW1405" s="34">
        <v>6</v>
      </c>
      <c r="AX1405" s="34">
        <v>60</v>
      </c>
      <c r="AY1405" s="34">
        <v>280</v>
      </c>
      <c r="AZ1405" s="34">
        <v>4</v>
      </c>
      <c r="BA1405" s="34">
        <v>5</v>
      </c>
      <c r="BB1405" s="34">
        <v>1</v>
      </c>
      <c r="BC1405" s="34" t="s">
        <v>121</v>
      </c>
      <c r="BD1405" s="34">
        <v>11</v>
      </c>
      <c r="BE1405" s="34">
        <v>95</v>
      </c>
      <c r="BF1405" s="34">
        <v>12</v>
      </c>
      <c r="BG1405" s="34">
        <v>16.899999999999999</v>
      </c>
      <c r="BI1405" s="34" t="s">
        <v>84</v>
      </c>
      <c r="BJ1405" s="34">
        <v>5</v>
      </c>
      <c r="BK1405" s="34" t="s">
        <v>121</v>
      </c>
      <c r="BN1405" s="34" t="s">
        <v>121</v>
      </c>
      <c r="BO1405" s="34">
        <v>15</v>
      </c>
      <c r="BP1405" s="34">
        <v>41</v>
      </c>
      <c r="BQ1405" s="34">
        <v>32</v>
      </c>
      <c r="BR1405" s="34">
        <v>151</v>
      </c>
      <c r="BT1405" s="34">
        <v>0.8</v>
      </c>
      <c r="BU1405" s="34">
        <v>15.8</v>
      </c>
      <c r="BV1405" s="34" t="s">
        <v>369</v>
      </c>
      <c r="BW1405" s="34" t="s">
        <v>84</v>
      </c>
      <c r="BX1405" s="34">
        <v>698</v>
      </c>
      <c r="BY1405" s="34">
        <v>1</v>
      </c>
      <c r="CA1405" s="34">
        <v>11</v>
      </c>
      <c r="CC1405" s="34">
        <v>3.7</v>
      </c>
      <c r="CD1405" s="34">
        <v>130</v>
      </c>
      <c r="CE1405" s="34">
        <v>11</v>
      </c>
      <c r="CF1405" s="34">
        <v>26</v>
      </c>
      <c r="CG1405" s="34">
        <v>150</v>
      </c>
      <c r="CH1405" s="34">
        <v>21</v>
      </c>
      <c r="CI1405" s="34">
        <v>30</v>
      </c>
      <c r="CJ1405" s="34">
        <v>58</v>
      </c>
      <c r="CL1405" s="34">
        <v>25</v>
      </c>
      <c r="CM1405" s="34">
        <v>4.9000000000000004</v>
      </c>
      <c r="CN1405" s="34">
        <v>1</v>
      </c>
      <c r="CP1405" s="34">
        <v>0.5</v>
      </c>
      <c r="CU1405" s="34">
        <v>2.4</v>
      </c>
      <c r="CV1405" s="34">
        <v>0.37</v>
      </c>
      <c r="CW1405" s="34">
        <f t="shared" si="105"/>
        <v>122.17000000000002</v>
      </c>
    </row>
    <row r="1406" spans="1:101" x14ac:dyDescent="0.35">
      <c r="A1406" s="22" t="s">
        <v>3921</v>
      </c>
      <c r="B1406" s="22" t="s">
        <v>1502</v>
      </c>
      <c r="C1406" s="22" t="s">
        <v>2354</v>
      </c>
      <c r="D1406" s="22" t="s">
        <v>1501</v>
      </c>
      <c r="E1406" s="22">
        <v>1997</v>
      </c>
      <c r="F1406" s="22">
        <v>1997</v>
      </c>
      <c r="G1406" s="22" t="s">
        <v>1501</v>
      </c>
      <c r="H1406" s="22">
        <v>32.128611111111098</v>
      </c>
      <c r="I1406" s="22">
        <v>-105.87222222222201</v>
      </c>
      <c r="J1406" s="22" t="s">
        <v>873</v>
      </c>
      <c r="K1406" s="22" t="s">
        <v>1253</v>
      </c>
      <c r="L1406" s="22" t="s">
        <v>878</v>
      </c>
      <c r="M1406" s="22" t="s">
        <v>1498</v>
      </c>
      <c r="P1406" s="22" t="s">
        <v>119</v>
      </c>
      <c r="Q1406" s="22" t="s">
        <v>144</v>
      </c>
      <c r="W1406" s="34">
        <v>73.099999999999994</v>
      </c>
      <c r="X1406" s="34">
        <v>0.56000000000000005</v>
      </c>
      <c r="Y1406" s="34">
        <v>7.77</v>
      </c>
      <c r="Z1406" s="34">
        <v>2.46</v>
      </c>
      <c r="AA1406" s="34">
        <v>0.03</v>
      </c>
      <c r="AB1406" s="34">
        <v>2.11</v>
      </c>
      <c r="AC1406" s="34">
        <v>4.42</v>
      </c>
      <c r="AD1406" s="34">
        <v>0.94</v>
      </c>
      <c r="AE1406" s="34">
        <v>2.46</v>
      </c>
      <c r="AF1406" s="34">
        <v>0.08</v>
      </c>
      <c r="AG1406" s="34">
        <v>6.3</v>
      </c>
      <c r="AI1406" s="34" t="s">
        <v>120</v>
      </c>
      <c r="AO1406" s="34">
        <f t="shared" ref="AO1406:AO1425" si="106">SUM(W1406:AN1406)</f>
        <v>100.22999999999998</v>
      </c>
      <c r="AU1406" s="34" t="s">
        <v>2400</v>
      </c>
      <c r="AV1406" s="34">
        <v>0.5</v>
      </c>
      <c r="AW1406" s="34">
        <v>2</v>
      </c>
      <c r="AX1406" s="34">
        <v>60</v>
      </c>
      <c r="AY1406" s="34">
        <v>300</v>
      </c>
      <c r="AZ1406" s="34">
        <v>1</v>
      </c>
      <c r="BA1406" s="34" t="s">
        <v>369</v>
      </c>
      <c r="BB1406" s="34">
        <v>1</v>
      </c>
      <c r="BC1406" s="34" t="s">
        <v>121</v>
      </c>
      <c r="BD1406" s="34">
        <v>6</v>
      </c>
      <c r="BE1406" s="34">
        <v>45</v>
      </c>
      <c r="BF1406" s="34">
        <v>5</v>
      </c>
      <c r="BG1406" s="34">
        <v>5.7</v>
      </c>
      <c r="BI1406" s="34" t="s">
        <v>84</v>
      </c>
      <c r="BJ1406" s="34">
        <v>9</v>
      </c>
      <c r="BK1406" s="34" t="s">
        <v>121</v>
      </c>
      <c r="BN1406" s="34" t="s">
        <v>121</v>
      </c>
      <c r="BO1406" s="34">
        <v>22</v>
      </c>
      <c r="BP1406" s="34">
        <v>15</v>
      </c>
      <c r="BQ1406" s="34">
        <v>7</v>
      </c>
      <c r="BR1406" s="34">
        <v>78</v>
      </c>
      <c r="BT1406" s="34">
        <v>0.8</v>
      </c>
      <c r="BU1406" s="34">
        <v>5.9</v>
      </c>
      <c r="BV1406" s="34" t="s">
        <v>369</v>
      </c>
      <c r="BW1406" s="34" t="s">
        <v>84</v>
      </c>
      <c r="BX1406" s="34">
        <v>91</v>
      </c>
      <c r="BY1406" s="34">
        <v>1</v>
      </c>
      <c r="CA1406" s="34">
        <v>7</v>
      </c>
      <c r="CC1406" s="34">
        <v>2.5</v>
      </c>
      <c r="CD1406" s="34">
        <v>40</v>
      </c>
      <c r="CE1406" s="34">
        <v>15</v>
      </c>
      <c r="CF1406" s="34">
        <v>25</v>
      </c>
      <c r="CG1406" s="34">
        <v>220</v>
      </c>
      <c r="CH1406" s="34">
        <v>21</v>
      </c>
      <c r="CI1406" s="34">
        <v>22.5</v>
      </c>
      <c r="CJ1406" s="34">
        <v>43</v>
      </c>
      <c r="CL1406" s="34">
        <v>19</v>
      </c>
      <c r="CM1406" s="34">
        <v>3.6</v>
      </c>
      <c r="CN1406" s="34">
        <v>0.9</v>
      </c>
      <c r="CP1406" s="34" t="s">
        <v>82</v>
      </c>
      <c r="CU1406" s="34">
        <v>2.2000000000000002</v>
      </c>
      <c r="CV1406" s="34">
        <v>0.34</v>
      </c>
      <c r="CW1406" s="34">
        <f t="shared" ref="CW1406:CW1425" si="107">SUM(CI1406:CV1406)</f>
        <v>91.54</v>
      </c>
    </row>
    <row r="1407" spans="1:101" x14ac:dyDescent="0.35">
      <c r="A1407" s="22" t="s">
        <v>3922</v>
      </c>
      <c r="B1407" s="22" t="s">
        <v>1502</v>
      </c>
      <c r="C1407" s="22" t="s">
        <v>2354</v>
      </c>
      <c r="D1407" s="22" t="s">
        <v>1501</v>
      </c>
      <c r="E1407" s="22">
        <v>1997</v>
      </c>
      <c r="F1407" s="22">
        <v>1997</v>
      </c>
      <c r="G1407" s="22" t="s">
        <v>1501</v>
      </c>
      <c r="H1407" s="22">
        <v>32.613055555555498</v>
      </c>
      <c r="I1407" s="22">
        <v>-105.797777777777</v>
      </c>
      <c r="J1407" s="22" t="s">
        <v>873</v>
      </c>
      <c r="K1407" s="22" t="s">
        <v>1253</v>
      </c>
      <c r="L1407" s="22" t="s">
        <v>878</v>
      </c>
      <c r="M1407" s="22" t="s">
        <v>1498</v>
      </c>
      <c r="P1407" s="22" t="s">
        <v>119</v>
      </c>
      <c r="Q1407" s="22" t="s">
        <v>144</v>
      </c>
      <c r="W1407" s="34">
        <v>68</v>
      </c>
      <c r="X1407" s="34">
        <v>0.28000000000000003</v>
      </c>
      <c r="Y1407" s="34">
        <v>4.7</v>
      </c>
      <c r="Z1407" s="34">
        <v>2.04</v>
      </c>
      <c r="AA1407" s="34" t="s">
        <v>120</v>
      </c>
      <c r="AB1407" s="34">
        <v>0.54</v>
      </c>
      <c r="AC1407" s="34">
        <v>11.7</v>
      </c>
      <c r="AD1407" s="34">
        <v>0.02</v>
      </c>
      <c r="AE1407" s="34">
        <v>1.08</v>
      </c>
      <c r="AF1407" s="34">
        <v>0.19</v>
      </c>
      <c r="AG1407" s="34">
        <v>11.6</v>
      </c>
      <c r="AI1407" s="34">
        <v>0.02</v>
      </c>
      <c r="AO1407" s="34">
        <f t="shared" si="106"/>
        <v>100.17</v>
      </c>
      <c r="AU1407" s="34">
        <v>5.0000000000000001E-3</v>
      </c>
      <c r="AV1407" s="34" t="s">
        <v>82</v>
      </c>
      <c r="AW1407" s="34">
        <v>4</v>
      </c>
      <c r="AX1407" s="34">
        <v>40</v>
      </c>
      <c r="AY1407" s="34">
        <v>90</v>
      </c>
      <c r="AZ1407" s="34" t="s">
        <v>121</v>
      </c>
      <c r="BA1407" s="34" t="s">
        <v>369</v>
      </c>
      <c r="BB1407" s="34">
        <v>2</v>
      </c>
      <c r="BC1407" s="34" t="s">
        <v>121</v>
      </c>
      <c r="BD1407" s="34">
        <v>8</v>
      </c>
      <c r="BE1407" s="34">
        <v>66</v>
      </c>
      <c r="BF1407" s="34">
        <v>6</v>
      </c>
      <c r="BG1407" s="34">
        <v>8.1999999999999993</v>
      </c>
      <c r="BI1407" s="34" t="s">
        <v>84</v>
      </c>
      <c r="BJ1407" s="34">
        <v>3</v>
      </c>
      <c r="BK1407" s="34" t="s">
        <v>121</v>
      </c>
      <c r="BN1407" s="34">
        <v>2</v>
      </c>
      <c r="BO1407" s="34" t="s">
        <v>84</v>
      </c>
      <c r="BP1407" s="34">
        <v>28</v>
      </c>
      <c r="BQ1407" s="34">
        <v>11</v>
      </c>
      <c r="BR1407" s="34">
        <v>36</v>
      </c>
      <c r="BT1407" s="34">
        <v>0.7</v>
      </c>
      <c r="BU1407" s="34">
        <v>6</v>
      </c>
      <c r="BV1407" s="34" t="s">
        <v>369</v>
      </c>
      <c r="BW1407" s="34" t="s">
        <v>84</v>
      </c>
      <c r="BX1407" s="34">
        <v>144</v>
      </c>
      <c r="BY1407" s="34" t="s">
        <v>121</v>
      </c>
      <c r="CA1407" s="34">
        <v>5</v>
      </c>
      <c r="CC1407" s="34">
        <v>3.7</v>
      </c>
      <c r="CD1407" s="34">
        <v>30</v>
      </c>
      <c r="CE1407" s="34">
        <v>39</v>
      </c>
      <c r="CF1407" s="34">
        <v>26</v>
      </c>
      <c r="CG1407" s="34">
        <v>98</v>
      </c>
      <c r="CH1407" s="34">
        <v>90</v>
      </c>
      <c r="CI1407" s="34">
        <v>18.2</v>
      </c>
      <c r="CJ1407" s="34">
        <v>34</v>
      </c>
      <c r="CL1407" s="34">
        <v>17</v>
      </c>
      <c r="CM1407" s="34">
        <v>3.1</v>
      </c>
      <c r="CN1407" s="34">
        <v>0.7</v>
      </c>
      <c r="CP1407" s="34" t="s">
        <v>82</v>
      </c>
      <c r="CU1407" s="34">
        <v>1.7</v>
      </c>
      <c r="CV1407" s="34">
        <v>0.28000000000000003</v>
      </c>
      <c r="CW1407" s="34">
        <f t="shared" si="107"/>
        <v>74.98</v>
      </c>
    </row>
    <row r="1408" spans="1:101" x14ac:dyDescent="0.35">
      <c r="A1408" s="22" t="s">
        <v>3923</v>
      </c>
      <c r="B1408" s="22" t="s">
        <v>1502</v>
      </c>
      <c r="C1408" s="22" t="s">
        <v>2354</v>
      </c>
      <c r="D1408" s="22" t="s">
        <v>1501</v>
      </c>
      <c r="E1408" s="22">
        <v>1997</v>
      </c>
      <c r="F1408" s="22">
        <v>1997</v>
      </c>
      <c r="G1408" s="22" t="s">
        <v>1501</v>
      </c>
      <c r="H1408" s="22">
        <v>32.362222222222201</v>
      </c>
      <c r="I1408" s="22">
        <v>-105.85638888888801</v>
      </c>
      <c r="J1408" s="22" t="s">
        <v>873</v>
      </c>
      <c r="K1408" s="22" t="s">
        <v>1253</v>
      </c>
      <c r="L1408" s="22" t="s">
        <v>878</v>
      </c>
      <c r="M1408" s="22" t="s">
        <v>1498</v>
      </c>
      <c r="P1408" s="22" t="s">
        <v>119</v>
      </c>
      <c r="Q1408" s="22" t="s">
        <v>144</v>
      </c>
      <c r="W1408" s="34">
        <v>48.5</v>
      </c>
      <c r="X1408" s="34">
        <v>0.55000000000000004</v>
      </c>
      <c r="Y1408" s="34">
        <v>7.7</v>
      </c>
      <c r="Z1408" s="34">
        <v>2.85</v>
      </c>
      <c r="AA1408" s="34">
        <v>0.02</v>
      </c>
      <c r="AB1408" s="34">
        <v>1.1100000000000001</v>
      </c>
      <c r="AC1408" s="34">
        <v>18.8</v>
      </c>
      <c r="AD1408" s="34">
        <v>0.13</v>
      </c>
      <c r="AE1408" s="34">
        <v>2.37</v>
      </c>
      <c r="AF1408" s="34">
        <v>7.0000000000000007E-2</v>
      </c>
      <c r="AG1408" s="34">
        <v>18.2</v>
      </c>
      <c r="AI1408" s="34">
        <v>0.05</v>
      </c>
      <c r="AO1408" s="34">
        <f t="shared" si="106"/>
        <v>100.35</v>
      </c>
      <c r="AU1408" s="34">
        <v>6.0000000000000001E-3</v>
      </c>
      <c r="AV1408" s="34" t="s">
        <v>82</v>
      </c>
      <c r="AW1408" s="34">
        <v>5</v>
      </c>
      <c r="AX1408" s="34">
        <v>80</v>
      </c>
      <c r="AY1408" s="34">
        <v>320</v>
      </c>
      <c r="AZ1408" s="34" t="s">
        <v>121</v>
      </c>
      <c r="BA1408" s="34" t="s">
        <v>369</v>
      </c>
      <c r="BB1408" s="34">
        <v>10</v>
      </c>
      <c r="BC1408" s="34" t="s">
        <v>121</v>
      </c>
      <c r="BD1408" s="34">
        <v>8</v>
      </c>
      <c r="BE1408" s="34">
        <v>46</v>
      </c>
      <c r="BF1408" s="34">
        <v>4</v>
      </c>
      <c r="BG1408" s="34">
        <v>11.4</v>
      </c>
      <c r="BI1408" s="34" t="s">
        <v>84</v>
      </c>
      <c r="BJ1408" s="34">
        <v>7</v>
      </c>
      <c r="BK1408" s="34" t="s">
        <v>121</v>
      </c>
      <c r="BN1408" s="34">
        <v>10</v>
      </c>
      <c r="BO1408" s="34">
        <v>16</v>
      </c>
      <c r="BP1408" s="34">
        <v>21</v>
      </c>
      <c r="BQ1408" s="34">
        <v>15</v>
      </c>
      <c r="BR1408" s="34">
        <v>61</v>
      </c>
      <c r="BT1408" s="34">
        <v>0.6</v>
      </c>
      <c r="BU1408" s="34">
        <v>6.4</v>
      </c>
      <c r="BV1408" s="34" t="s">
        <v>369</v>
      </c>
      <c r="BW1408" s="34" t="s">
        <v>84</v>
      </c>
      <c r="BX1408" s="34">
        <v>236</v>
      </c>
      <c r="BY1408" s="34">
        <v>1</v>
      </c>
      <c r="CA1408" s="34">
        <v>6</v>
      </c>
      <c r="CC1408" s="34">
        <v>6</v>
      </c>
      <c r="CD1408" s="34">
        <v>90</v>
      </c>
      <c r="CE1408" s="34">
        <v>16</v>
      </c>
      <c r="CF1408" s="34">
        <v>22</v>
      </c>
      <c r="CG1408" s="34">
        <v>200</v>
      </c>
      <c r="CH1408" s="34">
        <v>23</v>
      </c>
      <c r="CI1408" s="34">
        <v>18.100000000000001</v>
      </c>
      <c r="CJ1408" s="34">
        <v>33</v>
      </c>
      <c r="CL1408" s="34">
        <v>14</v>
      </c>
      <c r="CM1408" s="34">
        <v>2.5</v>
      </c>
      <c r="CN1408" s="34">
        <v>0.5</v>
      </c>
      <c r="CP1408" s="34" t="s">
        <v>82</v>
      </c>
      <c r="CU1408" s="34">
        <v>1.5</v>
      </c>
      <c r="CV1408" s="34">
        <v>0.23</v>
      </c>
      <c r="CW1408" s="34">
        <f t="shared" si="107"/>
        <v>69.83</v>
      </c>
    </row>
    <row r="1409" spans="1:101" x14ac:dyDescent="0.35">
      <c r="A1409" s="22" t="s">
        <v>3924</v>
      </c>
      <c r="B1409" s="22" t="s">
        <v>1502</v>
      </c>
      <c r="C1409" s="22" t="s">
        <v>2354</v>
      </c>
      <c r="D1409" s="22" t="s">
        <v>1501</v>
      </c>
      <c r="E1409" s="22">
        <v>1997</v>
      </c>
      <c r="F1409" s="22">
        <v>1997</v>
      </c>
      <c r="G1409" s="22" t="s">
        <v>1501</v>
      </c>
      <c r="H1409" s="22">
        <v>32.504166666666599</v>
      </c>
      <c r="I1409" s="22">
        <v>-106.063888888888</v>
      </c>
      <c r="J1409" s="22" t="s">
        <v>873</v>
      </c>
      <c r="K1409" s="22" t="s">
        <v>1253</v>
      </c>
      <c r="L1409" s="22" t="s">
        <v>878</v>
      </c>
      <c r="M1409" s="22" t="s">
        <v>1498</v>
      </c>
      <c r="P1409" s="22" t="s">
        <v>119</v>
      </c>
      <c r="Q1409" s="22" t="s">
        <v>144</v>
      </c>
      <c r="W1409" s="34">
        <v>43.4</v>
      </c>
      <c r="X1409" s="34">
        <v>0.77</v>
      </c>
      <c r="Y1409" s="34">
        <v>15.7</v>
      </c>
      <c r="Z1409" s="34">
        <v>5.19</v>
      </c>
      <c r="AA1409" s="34">
        <v>0.05</v>
      </c>
      <c r="AB1409" s="34">
        <v>3.12</v>
      </c>
      <c r="AC1409" s="34">
        <v>11.4</v>
      </c>
      <c r="AD1409" s="34">
        <v>0.28000000000000003</v>
      </c>
      <c r="AE1409" s="34">
        <v>3.89</v>
      </c>
      <c r="AF1409" s="34">
        <v>0.11</v>
      </c>
      <c r="AG1409" s="34">
        <v>16.399999999999999</v>
      </c>
      <c r="AI1409" s="34">
        <v>0.06</v>
      </c>
      <c r="AO1409" s="34">
        <f t="shared" si="106"/>
        <v>100.37</v>
      </c>
      <c r="AU1409" s="34" t="s">
        <v>2400</v>
      </c>
      <c r="AV1409" s="34" t="s">
        <v>82</v>
      </c>
      <c r="AW1409" s="34">
        <v>2</v>
      </c>
      <c r="AX1409" s="34">
        <v>160</v>
      </c>
      <c r="AY1409" s="34">
        <v>200</v>
      </c>
      <c r="AZ1409" s="34">
        <v>3</v>
      </c>
      <c r="BA1409" s="34">
        <v>6</v>
      </c>
      <c r="BB1409" s="34">
        <v>1</v>
      </c>
      <c r="BC1409" s="34" t="s">
        <v>121</v>
      </c>
      <c r="BD1409" s="34">
        <v>14</v>
      </c>
      <c r="BE1409" s="34">
        <v>84</v>
      </c>
      <c r="BF1409" s="34">
        <v>19</v>
      </c>
      <c r="BG1409" s="34">
        <v>19.3</v>
      </c>
      <c r="BI1409" s="34" t="s">
        <v>84</v>
      </c>
      <c r="BJ1409" s="34">
        <v>2</v>
      </c>
      <c r="BK1409" s="34" t="s">
        <v>121</v>
      </c>
      <c r="BN1409" s="34">
        <v>8</v>
      </c>
      <c r="BO1409" s="34">
        <v>18</v>
      </c>
      <c r="BP1409" s="34">
        <v>43</v>
      </c>
      <c r="BQ1409" s="34">
        <v>18</v>
      </c>
      <c r="BR1409" s="34">
        <v>193</v>
      </c>
      <c r="BT1409" s="34">
        <v>0.6</v>
      </c>
      <c r="BU1409" s="34">
        <v>13.2</v>
      </c>
      <c r="BV1409" s="34" t="s">
        <v>369</v>
      </c>
      <c r="BW1409" s="34" t="s">
        <v>84</v>
      </c>
      <c r="BX1409" s="34">
        <v>337</v>
      </c>
      <c r="BY1409" s="34">
        <v>1</v>
      </c>
      <c r="CA1409" s="34">
        <v>10</v>
      </c>
      <c r="CC1409" s="34">
        <v>4</v>
      </c>
      <c r="CD1409" s="34">
        <v>90</v>
      </c>
      <c r="CE1409" s="34">
        <v>6</v>
      </c>
      <c r="CF1409" s="34">
        <v>29</v>
      </c>
      <c r="CG1409" s="34">
        <v>140</v>
      </c>
      <c r="CH1409" s="34">
        <v>24</v>
      </c>
      <c r="CI1409" s="34">
        <v>25.1</v>
      </c>
      <c r="CJ1409" s="34">
        <v>56</v>
      </c>
      <c r="CL1409" s="34">
        <v>30</v>
      </c>
      <c r="CM1409" s="34">
        <v>6.8</v>
      </c>
      <c r="CN1409" s="34">
        <v>1</v>
      </c>
      <c r="CP1409" s="34">
        <v>0.9</v>
      </c>
      <c r="CU1409" s="34">
        <v>1.6</v>
      </c>
      <c r="CV1409" s="34">
        <v>0.28000000000000003</v>
      </c>
      <c r="CW1409" s="34">
        <f t="shared" si="107"/>
        <v>121.67999999999999</v>
      </c>
    </row>
    <row r="1410" spans="1:101" x14ac:dyDescent="0.35">
      <c r="A1410" s="22" t="s">
        <v>3925</v>
      </c>
      <c r="B1410" s="22" t="s">
        <v>1502</v>
      </c>
      <c r="C1410" s="22" t="s">
        <v>2354</v>
      </c>
      <c r="D1410" s="22" t="s">
        <v>1501</v>
      </c>
      <c r="E1410" s="22">
        <v>1997</v>
      </c>
      <c r="F1410" s="22">
        <v>1997</v>
      </c>
      <c r="G1410" s="22" t="s">
        <v>1501</v>
      </c>
      <c r="H1410" s="22">
        <v>32.2916666666666</v>
      </c>
      <c r="I1410" s="22">
        <v>-105.851388888888</v>
      </c>
      <c r="J1410" s="22" t="s">
        <v>873</v>
      </c>
      <c r="K1410" s="22" t="s">
        <v>1253</v>
      </c>
      <c r="L1410" s="22" t="s">
        <v>878</v>
      </c>
      <c r="M1410" s="22" t="s">
        <v>1498</v>
      </c>
      <c r="P1410" s="22" t="s">
        <v>119</v>
      </c>
      <c r="Q1410" s="22" t="s">
        <v>144</v>
      </c>
      <c r="W1410" s="34">
        <v>49.4</v>
      </c>
      <c r="X1410" s="34">
        <v>0.57999999999999996</v>
      </c>
      <c r="Y1410" s="34">
        <v>9.32</v>
      </c>
      <c r="Z1410" s="34">
        <v>2.33</v>
      </c>
      <c r="AA1410" s="34">
        <v>0.09</v>
      </c>
      <c r="AB1410" s="34">
        <v>8.83</v>
      </c>
      <c r="AC1410" s="34">
        <v>9.11</v>
      </c>
      <c r="AD1410" s="34">
        <v>0.7</v>
      </c>
      <c r="AE1410" s="34">
        <v>2.5499999999999998</v>
      </c>
      <c r="AF1410" s="34">
        <v>0.1</v>
      </c>
      <c r="AG1410" s="34">
        <v>17.2</v>
      </c>
      <c r="AI1410" s="34">
        <v>0.08</v>
      </c>
      <c r="AO1410" s="34">
        <f t="shared" si="106"/>
        <v>100.28999999999999</v>
      </c>
      <c r="AU1410" s="34">
        <v>2E-3</v>
      </c>
      <c r="AV1410" s="34" t="s">
        <v>82</v>
      </c>
      <c r="AW1410" s="34">
        <v>4</v>
      </c>
      <c r="AX1410" s="34">
        <v>70</v>
      </c>
      <c r="AY1410" s="34">
        <v>260</v>
      </c>
      <c r="AZ1410" s="34">
        <v>2</v>
      </c>
      <c r="BA1410" s="34" t="s">
        <v>369</v>
      </c>
      <c r="BB1410" s="34">
        <v>6</v>
      </c>
      <c r="BC1410" s="34" t="s">
        <v>121</v>
      </c>
      <c r="BD1410" s="34">
        <v>8</v>
      </c>
      <c r="BE1410" s="34">
        <v>44</v>
      </c>
      <c r="BF1410" s="34">
        <v>6</v>
      </c>
      <c r="BG1410" s="34">
        <v>9.6</v>
      </c>
      <c r="BI1410" s="34" t="s">
        <v>84</v>
      </c>
      <c r="BJ1410" s="34">
        <v>3</v>
      </c>
      <c r="BK1410" s="34" t="s">
        <v>121</v>
      </c>
      <c r="BN1410" s="34" t="s">
        <v>121</v>
      </c>
      <c r="BO1410" s="34">
        <v>16</v>
      </c>
      <c r="BP1410" s="34">
        <v>19</v>
      </c>
      <c r="BQ1410" s="34">
        <v>11</v>
      </c>
      <c r="BR1410" s="34">
        <v>88</v>
      </c>
      <c r="BT1410" s="34" t="s">
        <v>124</v>
      </c>
      <c r="BU1410" s="34">
        <v>7.2</v>
      </c>
      <c r="BV1410" s="34" t="s">
        <v>369</v>
      </c>
      <c r="BW1410" s="34" t="s">
        <v>84</v>
      </c>
      <c r="BX1410" s="34">
        <v>221</v>
      </c>
      <c r="BY1410" s="34" t="s">
        <v>121</v>
      </c>
      <c r="CA1410" s="34">
        <v>6</v>
      </c>
      <c r="CC1410" s="34">
        <v>4.5999999999999996</v>
      </c>
      <c r="CD1410" s="34">
        <v>60</v>
      </c>
      <c r="CE1410" s="34">
        <v>20</v>
      </c>
      <c r="CF1410" s="34">
        <v>23</v>
      </c>
      <c r="CG1410" s="34">
        <v>190</v>
      </c>
      <c r="CH1410" s="34">
        <v>25</v>
      </c>
      <c r="CI1410" s="34">
        <v>23.2</v>
      </c>
      <c r="CJ1410" s="34">
        <v>51</v>
      </c>
      <c r="CL1410" s="34">
        <v>23</v>
      </c>
      <c r="CM1410" s="34">
        <v>6</v>
      </c>
      <c r="CN1410" s="34">
        <v>0.8</v>
      </c>
      <c r="CP1410" s="34">
        <v>0.8</v>
      </c>
      <c r="CU1410" s="34">
        <v>2</v>
      </c>
      <c r="CV1410" s="34">
        <v>0.28000000000000003</v>
      </c>
      <c r="CW1410" s="34">
        <f t="shared" si="107"/>
        <v>107.08</v>
      </c>
    </row>
    <row r="1411" spans="1:101" x14ac:dyDescent="0.35">
      <c r="A1411" s="22" t="s">
        <v>3926</v>
      </c>
      <c r="B1411" s="22" t="s">
        <v>1502</v>
      </c>
      <c r="C1411" s="22" t="s">
        <v>2354</v>
      </c>
      <c r="D1411" s="22" t="s">
        <v>1501</v>
      </c>
      <c r="E1411" s="22">
        <v>1997</v>
      </c>
      <c r="F1411" s="22">
        <v>1997</v>
      </c>
      <c r="G1411" s="22" t="s">
        <v>1501</v>
      </c>
      <c r="H1411" s="22">
        <v>32.375555555555501</v>
      </c>
      <c r="I1411" s="22">
        <v>-106.064722222222</v>
      </c>
      <c r="J1411" s="22" t="s">
        <v>873</v>
      </c>
      <c r="K1411" s="22" t="s">
        <v>1253</v>
      </c>
      <c r="L1411" s="22" t="s">
        <v>878</v>
      </c>
      <c r="M1411" s="22" t="s">
        <v>1498</v>
      </c>
      <c r="P1411" s="22" t="s">
        <v>119</v>
      </c>
      <c r="Q1411" s="22" t="s">
        <v>144</v>
      </c>
      <c r="W1411" s="34">
        <v>55.3</v>
      </c>
      <c r="X1411" s="34">
        <v>0.83</v>
      </c>
      <c r="Y1411" s="34">
        <v>16</v>
      </c>
      <c r="Z1411" s="34">
        <v>5.16</v>
      </c>
      <c r="AA1411" s="34">
        <v>0.03</v>
      </c>
      <c r="AB1411" s="34">
        <v>2.02</v>
      </c>
      <c r="AC1411" s="34">
        <v>5.56</v>
      </c>
      <c r="AD1411" s="34">
        <v>0.42</v>
      </c>
      <c r="AE1411" s="34">
        <v>3.34</v>
      </c>
      <c r="AF1411" s="34">
        <v>0.23</v>
      </c>
      <c r="AG1411" s="34">
        <v>11.3</v>
      </c>
      <c r="AI1411" s="34">
        <v>1.26</v>
      </c>
      <c r="AO1411" s="34">
        <f t="shared" si="106"/>
        <v>101.45</v>
      </c>
      <c r="AU1411" s="34">
        <v>7.0000000000000001E-3</v>
      </c>
      <c r="AV1411" s="34" t="s">
        <v>82</v>
      </c>
      <c r="AW1411" s="34">
        <v>4</v>
      </c>
      <c r="AX1411" s="34">
        <v>130</v>
      </c>
      <c r="AY1411" s="34">
        <v>170</v>
      </c>
      <c r="AZ1411" s="34">
        <v>2</v>
      </c>
      <c r="BA1411" s="34">
        <v>5</v>
      </c>
      <c r="BB1411" s="34">
        <v>11</v>
      </c>
      <c r="BC1411" s="34" t="s">
        <v>121</v>
      </c>
      <c r="BD1411" s="34">
        <v>13</v>
      </c>
      <c r="BE1411" s="34">
        <v>87</v>
      </c>
      <c r="BF1411" s="34">
        <v>23</v>
      </c>
      <c r="BG1411" s="34">
        <v>26.1</v>
      </c>
      <c r="BI1411" s="34" t="s">
        <v>84</v>
      </c>
      <c r="BJ1411" s="34">
        <v>5</v>
      </c>
      <c r="BK1411" s="34" t="s">
        <v>121</v>
      </c>
      <c r="BN1411" s="34">
        <v>5</v>
      </c>
      <c r="BO1411" s="34">
        <v>21</v>
      </c>
      <c r="BP1411" s="34">
        <v>43</v>
      </c>
      <c r="BQ1411" s="34">
        <v>20</v>
      </c>
      <c r="BR1411" s="34">
        <v>218</v>
      </c>
      <c r="BT1411" s="34">
        <v>0.9</v>
      </c>
      <c r="BU1411" s="34">
        <v>13.7</v>
      </c>
      <c r="BV1411" s="34" t="s">
        <v>369</v>
      </c>
      <c r="BW1411" s="34" t="s">
        <v>84</v>
      </c>
      <c r="BX1411" s="34">
        <v>152</v>
      </c>
      <c r="BY1411" s="34" t="s">
        <v>121</v>
      </c>
      <c r="CA1411" s="34">
        <v>12</v>
      </c>
      <c r="CC1411" s="34">
        <v>6.1</v>
      </c>
      <c r="CD1411" s="34">
        <v>90</v>
      </c>
      <c r="CE1411" s="34">
        <v>7</v>
      </c>
      <c r="CF1411" s="34">
        <v>37</v>
      </c>
      <c r="CG1411" s="34">
        <v>180</v>
      </c>
      <c r="CH1411" s="34">
        <v>16</v>
      </c>
      <c r="CI1411" s="34">
        <v>35.4</v>
      </c>
      <c r="CJ1411" s="34">
        <v>83</v>
      </c>
      <c r="CL1411" s="34">
        <v>42</v>
      </c>
      <c r="CM1411" s="34">
        <v>10.3</v>
      </c>
      <c r="CN1411" s="34">
        <v>1</v>
      </c>
      <c r="CP1411" s="34">
        <v>1.2</v>
      </c>
      <c r="CU1411" s="34">
        <v>2.8</v>
      </c>
      <c r="CV1411" s="34">
        <v>0.39</v>
      </c>
      <c r="CW1411" s="34">
        <f t="shared" si="107"/>
        <v>176.09</v>
      </c>
    </row>
    <row r="1412" spans="1:101" x14ac:dyDescent="0.35">
      <c r="A1412" s="22" t="s">
        <v>3927</v>
      </c>
      <c r="B1412" s="22" t="s">
        <v>1502</v>
      </c>
      <c r="C1412" s="22" t="s">
        <v>2354</v>
      </c>
      <c r="D1412" s="22" t="s">
        <v>1501</v>
      </c>
      <c r="E1412" s="22">
        <v>1997</v>
      </c>
      <c r="F1412" s="22">
        <v>1997</v>
      </c>
      <c r="G1412" s="22" t="s">
        <v>1501</v>
      </c>
      <c r="H1412" s="22">
        <v>32.339444444444403</v>
      </c>
      <c r="I1412" s="22">
        <v>-105.895</v>
      </c>
      <c r="J1412" s="22" t="s">
        <v>873</v>
      </c>
      <c r="K1412" s="22" t="s">
        <v>1253</v>
      </c>
      <c r="L1412" s="22" t="s">
        <v>878</v>
      </c>
      <c r="M1412" s="22" t="s">
        <v>1498</v>
      </c>
      <c r="P1412" s="22" t="s">
        <v>119</v>
      </c>
      <c r="Q1412" s="22" t="s">
        <v>144</v>
      </c>
      <c r="W1412" s="34">
        <v>46.1</v>
      </c>
      <c r="X1412" s="34">
        <v>0.85</v>
      </c>
      <c r="Y1412" s="34">
        <v>17.399999999999999</v>
      </c>
      <c r="Z1412" s="34">
        <v>7.01</v>
      </c>
      <c r="AA1412" s="34">
        <v>0.03</v>
      </c>
      <c r="AB1412" s="34">
        <v>7.66</v>
      </c>
      <c r="AC1412" s="34">
        <v>3.88</v>
      </c>
      <c r="AD1412" s="34">
        <v>0.4</v>
      </c>
      <c r="AE1412" s="34">
        <v>3.58</v>
      </c>
      <c r="AF1412" s="34">
        <v>0.06</v>
      </c>
      <c r="AG1412" s="34">
        <v>13.2</v>
      </c>
      <c r="AI1412" s="34">
        <v>0.83</v>
      </c>
      <c r="AO1412" s="34">
        <f t="shared" si="106"/>
        <v>101</v>
      </c>
      <c r="AU1412" s="34">
        <v>5.0000000000000001E-3</v>
      </c>
      <c r="AV1412" s="34" t="s">
        <v>82</v>
      </c>
      <c r="AW1412" s="34">
        <v>33</v>
      </c>
      <c r="AX1412" s="34">
        <v>170</v>
      </c>
      <c r="AY1412" s="34">
        <v>300</v>
      </c>
      <c r="AZ1412" s="34">
        <v>6</v>
      </c>
      <c r="BA1412" s="34">
        <v>5</v>
      </c>
      <c r="BB1412" s="34" t="s">
        <v>121</v>
      </c>
      <c r="BC1412" s="34" t="s">
        <v>121</v>
      </c>
      <c r="BD1412" s="34">
        <v>21</v>
      </c>
      <c r="BE1412" s="34">
        <v>102</v>
      </c>
      <c r="BF1412" s="34">
        <v>7</v>
      </c>
      <c r="BG1412" s="34">
        <v>19.899999999999999</v>
      </c>
      <c r="BI1412" s="34" t="s">
        <v>84</v>
      </c>
      <c r="BJ1412" s="34">
        <v>4</v>
      </c>
      <c r="BK1412" s="34" t="s">
        <v>121</v>
      </c>
      <c r="BN1412" s="34" t="s">
        <v>121</v>
      </c>
      <c r="BO1412" s="34">
        <v>21</v>
      </c>
      <c r="BP1412" s="34">
        <v>43</v>
      </c>
      <c r="BQ1412" s="34">
        <v>14</v>
      </c>
      <c r="BR1412" s="34">
        <v>172</v>
      </c>
      <c r="BT1412" s="34">
        <v>0.6</v>
      </c>
      <c r="BU1412" s="34">
        <v>16.100000000000001</v>
      </c>
      <c r="BV1412" s="34" t="s">
        <v>369</v>
      </c>
      <c r="BW1412" s="34" t="s">
        <v>84</v>
      </c>
      <c r="BX1412" s="34">
        <v>503</v>
      </c>
      <c r="BY1412" s="34">
        <v>1</v>
      </c>
      <c r="CA1412" s="34">
        <v>13</v>
      </c>
      <c r="CC1412" s="34">
        <v>3</v>
      </c>
      <c r="CD1412" s="34">
        <v>300</v>
      </c>
      <c r="CE1412" s="34" t="s">
        <v>1044</v>
      </c>
      <c r="CF1412" s="34">
        <v>34</v>
      </c>
      <c r="CG1412" s="34">
        <v>170</v>
      </c>
      <c r="CH1412" s="34">
        <v>50</v>
      </c>
      <c r="CI1412" s="34">
        <v>31.6</v>
      </c>
      <c r="CJ1412" s="34">
        <v>67</v>
      </c>
      <c r="CL1412" s="34">
        <v>32</v>
      </c>
      <c r="CM1412" s="34">
        <v>7</v>
      </c>
      <c r="CN1412" s="34">
        <v>1</v>
      </c>
      <c r="CP1412" s="34">
        <v>0.8</v>
      </c>
      <c r="CU1412" s="34">
        <v>2.8</v>
      </c>
      <c r="CV1412" s="34">
        <v>0.41</v>
      </c>
      <c r="CW1412" s="34">
        <f t="shared" si="107"/>
        <v>142.61000000000001</v>
      </c>
    </row>
    <row r="1413" spans="1:101" x14ac:dyDescent="0.35">
      <c r="A1413" s="22" t="s">
        <v>3928</v>
      </c>
      <c r="B1413" s="22" t="s">
        <v>1502</v>
      </c>
      <c r="C1413" s="22" t="s">
        <v>2354</v>
      </c>
      <c r="D1413" s="22" t="s">
        <v>1501</v>
      </c>
      <c r="E1413" s="22">
        <v>1997</v>
      </c>
      <c r="F1413" s="22">
        <v>1997</v>
      </c>
      <c r="G1413" s="22" t="s">
        <v>1501</v>
      </c>
      <c r="H1413" s="22">
        <v>32.339444444444403</v>
      </c>
      <c r="I1413" s="22">
        <v>-105.895</v>
      </c>
      <c r="J1413" s="22" t="s">
        <v>873</v>
      </c>
      <c r="K1413" s="22" t="s">
        <v>1253</v>
      </c>
      <c r="L1413" s="22" t="s">
        <v>878</v>
      </c>
      <c r="M1413" s="22" t="s">
        <v>1498</v>
      </c>
      <c r="P1413" s="22" t="s">
        <v>119</v>
      </c>
      <c r="Q1413" s="22" t="s">
        <v>144</v>
      </c>
      <c r="W1413" s="34">
        <v>39.9</v>
      </c>
      <c r="X1413" s="34">
        <v>0.61</v>
      </c>
      <c r="Y1413" s="34">
        <v>13.7</v>
      </c>
      <c r="Z1413" s="34">
        <v>7.44</v>
      </c>
      <c r="AA1413" s="34">
        <v>0.04</v>
      </c>
      <c r="AB1413" s="34">
        <v>7.84</v>
      </c>
      <c r="AC1413" s="34">
        <v>7.94</v>
      </c>
      <c r="AD1413" s="34">
        <v>0.48</v>
      </c>
      <c r="AE1413" s="34">
        <v>4.04</v>
      </c>
      <c r="AF1413" s="34">
        <v>0.12</v>
      </c>
      <c r="AG1413" s="34">
        <v>18.2</v>
      </c>
      <c r="AI1413" s="34">
        <v>0.11</v>
      </c>
      <c r="AO1413" s="34">
        <f t="shared" si="106"/>
        <v>100.42</v>
      </c>
      <c r="AU1413" s="34">
        <v>3.0000000000000001E-3</v>
      </c>
      <c r="AV1413" s="34" t="s">
        <v>82</v>
      </c>
      <c r="AW1413" s="34">
        <v>11</v>
      </c>
      <c r="AX1413" s="34">
        <v>180</v>
      </c>
      <c r="AY1413" s="34">
        <v>160</v>
      </c>
      <c r="AZ1413" s="34">
        <v>2</v>
      </c>
      <c r="BA1413" s="34">
        <v>3</v>
      </c>
      <c r="BB1413" s="34">
        <v>4</v>
      </c>
      <c r="BC1413" s="34" t="s">
        <v>121</v>
      </c>
      <c r="BD1413" s="34">
        <v>13</v>
      </c>
      <c r="BE1413" s="34">
        <v>84</v>
      </c>
      <c r="BF1413" s="34">
        <v>7</v>
      </c>
      <c r="BG1413" s="34">
        <v>2.5</v>
      </c>
      <c r="BI1413" s="34" t="s">
        <v>84</v>
      </c>
      <c r="BJ1413" s="34">
        <v>3</v>
      </c>
      <c r="BK1413" s="34" t="s">
        <v>121</v>
      </c>
      <c r="BN1413" s="34" t="s">
        <v>121</v>
      </c>
      <c r="BO1413" s="34">
        <v>17</v>
      </c>
      <c r="BP1413" s="34">
        <v>29</v>
      </c>
      <c r="BQ1413" s="34">
        <v>6</v>
      </c>
      <c r="BR1413" s="34">
        <v>171</v>
      </c>
      <c r="BT1413" s="34">
        <v>1</v>
      </c>
      <c r="BU1413" s="34">
        <v>13</v>
      </c>
      <c r="BV1413" s="34" t="s">
        <v>369</v>
      </c>
      <c r="BW1413" s="34" t="s">
        <v>84</v>
      </c>
      <c r="BX1413" s="34">
        <v>240</v>
      </c>
      <c r="BY1413" s="34" t="s">
        <v>121</v>
      </c>
      <c r="CA1413" s="34">
        <v>10</v>
      </c>
      <c r="CC1413" s="34">
        <v>7.4</v>
      </c>
      <c r="CD1413" s="34">
        <v>200</v>
      </c>
      <c r="CE1413" s="34">
        <v>9</v>
      </c>
      <c r="CF1413" s="34">
        <v>28</v>
      </c>
      <c r="CG1413" s="34">
        <v>120</v>
      </c>
      <c r="CH1413" s="34">
        <v>23</v>
      </c>
      <c r="CI1413" s="34">
        <v>23.7</v>
      </c>
      <c r="CJ1413" s="34">
        <v>52</v>
      </c>
      <c r="CL1413" s="34">
        <v>23</v>
      </c>
      <c r="CM1413" s="34">
        <v>5.0999999999999996</v>
      </c>
      <c r="CN1413" s="34">
        <v>0.8</v>
      </c>
      <c r="CP1413" s="34">
        <v>0.7</v>
      </c>
      <c r="CU1413" s="34">
        <v>1.6</v>
      </c>
      <c r="CV1413" s="34">
        <v>0.23</v>
      </c>
      <c r="CW1413" s="34">
        <f t="shared" si="107"/>
        <v>107.13</v>
      </c>
    </row>
    <row r="1414" spans="1:101" x14ac:dyDescent="0.35">
      <c r="A1414" s="22" t="s">
        <v>3929</v>
      </c>
      <c r="B1414" s="22" t="s">
        <v>1502</v>
      </c>
      <c r="C1414" s="22" t="s">
        <v>2354</v>
      </c>
      <c r="D1414" s="22" t="s">
        <v>1501</v>
      </c>
      <c r="E1414" s="22">
        <v>1997</v>
      </c>
      <c r="F1414" s="22">
        <v>1997</v>
      </c>
      <c r="G1414" s="22" t="s">
        <v>1501</v>
      </c>
      <c r="H1414" s="22">
        <v>32.050555555555498</v>
      </c>
      <c r="I1414" s="22">
        <v>-106.13277777777699</v>
      </c>
      <c r="J1414" s="22" t="s">
        <v>873</v>
      </c>
      <c r="K1414" s="22" t="s">
        <v>1253</v>
      </c>
      <c r="L1414" s="22" t="s">
        <v>878</v>
      </c>
      <c r="M1414" s="22" t="s">
        <v>1498</v>
      </c>
      <c r="P1414" s="22" t="s">
        <v>119</v>
      </c>
      <c r="Q1414" s="22" t="s">
        <v>144</v>
      </c>
      <c r="W1414" s="34">
        <v>53.2</v>
      </c>
      <c r="X1414" s="34">
        <v>0.61</v>
      </c>
      <c r="Y1414" s="34">
        <v>7.83</v>
      </c>
      <c r="Z1414" s="34">
        <v>3.13</v>
      </c>
      <c r="AA1414" s="34">
        <v>0.01</v>
      </c>
      <c r="AB1414" s="34">
        <v>1.73</v>
      </c>
      <c r="AC1414" s="34">
        <v>15.5</v>
      </c>
      <c r="AD1414" s="34">
        <v>0.38</v>
      </c>
      <c r="AE1414" s="34">
        <v>2.54</v>
      </c>
      <c r="AF1414" s="34">
        <v>0.69</v>
      </c>
      <c r="AG1414" s="34">
        <v>14.5</v>
      </c>
      <c r="AI1414" s="34">
        <v>1.63</v>
      </c>
      <c r="AO1414" s="34">
        <f t="shared" si="106"/>
        <v>101.75</v>
      </c>
      <c r="AU1414" s="34">
        <v>2E-3</v>
      </c>
      <c r="AV1414" s="34" t="s">
        <v>82</v>
      </c>
      <c r="AW1414" s="34">
        <v>11</v>
      </c>
      <c r="AX1414" s="34">
        <v>70</v>
      </c>
      <c r="AY1414" s="34">
        <v>230</v>
      </c>
      <c r="AZ1414" s="34" t="s">
        <v>121</v>
      </c>
      <c r="BA1414" s="34" t="s">
        <v>83</v>
      </c>
      <c r="BB1414" s="34">
        <v>4</v>
      </c>
      <c r="BC1414" s="34" t="s">
        <v>121</v>
      </c>
      <c r="BD1414" s="34">
        <v>8</v>
      </c>
      <c r="BE1414" s="34">
        <v>220</v>
      </c>
      <c r="BF1414" s="34">
        <v>14</v>
      </c>
      <c r="BG1414" s="34">
        <v>46.7</v>
      </c>
      <c r="BI1414" s="34" t="s">
        <v>84</v>
      </c>
      <c r="BJ1414" s="34">
        <v>8</v>
      </c>
      <c r="BK1414" s="34">
        <v>1</v>
      </c>
      <c r="BN1414" s="34">
        <v>8</v>
      </c>
      <c r="BO1414" s="34">
        <v>15</v>
      </c>
      <c r="BP1414" s="34">
        <v>98</v>
      </c>
      <c r="BQ1414" s="34">
        <v>19</v>
      </c>
      <c r="BR1414" s="34">
        <v>104</v>
      </c>
      <c r="BT1414" s="34">
        <v>2.6</v>
      </c>
      <c r="BU1414" s="34">
        <v>7.7</v>
      </c>
      <c r="BV1414" s="34">
        <v>15</v>
      </c>
      <c r="BW1414" s="34" t="s">
        <v>84</v>
      </c>
      <c r="BX1414" s="34">
        <v>195</v>
      </c>
      <c r="BY1414" s="34" t="s">
        <v>121</v>
      </c>
      <c r="CA1414" s="34">
        <v>7</v>
      </c>
      <c r="CC1414" s="34">
        <v>10.3</v>
      </c>
      <c r="CD1414" s="34">
        <v>70</v>
      </c>
      <c r="CE1414" s="34">
        <v>38</v>
      </c>
      <c r="CF1414" s="34">
        <v>69</v>
      </c>
      <c r="CG1414" s="34">
        <v>280</v>
      </c>
      <c r="CH1414" s="34">
        <v>310</v>
      </c>
      <c r="CI1414" s="34">
        <v>44.9</v>
      </c>
      <c r="CJ1414" s="34">
        <v>68</v>
      </c>
      <c r="CL1414" s="34">
        <v>35</v>
      </c>
      <c r="CM1414" s="34">
        <v>6.7</v>
      </c>
      <c r="CN1414" s="34">
        <v>1.3</v>
      </c>
      <c r="CP1414" s="34">
        <v>0.7</v>
      </c>
      <c r="CU1414" s="34">
        <v>3.9</v>
      </c>
      <c r="CV1414" s="34">
        <v>0.62</v>
      </c>
      <c r="CW1414" s="34">
        <f t="shared" si="107"/>
        <v>161.12</v>
      </c>
    </row>
    <row r="1415" spans="1:101" x14ac:dyDescent="0.35">
      <c r="A1415" s="22" t="s">
        <v>3930</v>
      </c>
      <c r="B1415" s="22" t="s">
        <v>1502</v>
      </c>
      <c r="C1415" s="22" t="s">
        <v>2354</v>
      </c>
      <c r="D1415" s="22" t="s">
        <v>1501</v>
      </c>
      <c r="E1415" s="22">
        <v>1997</v>
      </c>
      <c r="F1415" s="22">
        <v>1997</v>
      </c>
      <c r="G1415" s="22" t="s">
        <v>1501</v>
      </c>
      <c r="H1415" s="22">
        <v>32.050555555555498</v>
      </c>
      <c r="I1415" s="22">
        <v>-106.13277777777699</v>
      </c>
      <c r="J1415" s="22" t="s">
        <v>873</v>
      </c>
      <c r="K1415" s="22" t="s">
        <v>1253</v>
      </c>
      <c r="L1415" s="22" t="s">
        <v>878</v>
      </c>
      <c r="M1415" s="22" t="s">
        <v>1498</v>
      </c>
      <c r="P1415" s="22" t="s">
        <v>119</v>
      </c>
      <c r="Q1415" s="22" t="s">
        <v>144</v>
      </c>
      <c r="W1415" s="34">
        <v>18.7</v>
      </c>
      <c r="X1415" s="34">
        <v>0.19</v>
      </c>
      <c r="Y1415" s="34">
        <v>3.86</v>
      </c>
      <c r="Z1415" s="34">
        <v>1.1000000000000001</v>
      </c>
      <c r="AA1415" s="34">
        <v>0.05</v>
      </c>
      <c r="AB1415" s="34">
        <v>15.7</v>
      </c>
      <c r="AC1415" s="34">
        <v>23.3</v>
      </c>
      <c r="AD1415" s="34">
        <v>7.0000000000000007E-2</v>
      </c>
      <c r="AE1415" s="34">
        <v>1.34</v>
      </c>
      <c r="AF1415" s="34">
        <v>0.13</v>
      </c>
      <c r="AG1415" s="34">
        <v>35.700000000000003</v>
      </c>
      <c r="AI1415" s="34">
        <v>0.1</v>
      </c>
      <c r="AO1415" s="34">
        <f t="shared" si="106"/>
        <v>100.24</v>
      </c>
      <c r="AU1415" s="34" t="s">
        <v>2400</v>
      </c>
      <c r="AV1415" s="34">
        <v>0.6</v>
      </c>
      <c r="AW1415" s="34">
        <v>6</v>
      </c>
      <c r="AX1415" s="34">
        <v>40</v>
      </c>
      <c r="AY1415" s="34">
        <v>60</v>
      </c>
      <c r="AZ1415" s="34">
        <v>3</v>
      </c>
      <c r="BA1415" s="34" t="s">
        <v>83</v>
      </c>
      <c r="BB1415" s="34">
        <v>3</v>
      </c>
      <c r="BC1415" s="34">
        <v>1</v>
      </c>
      <c r="BD1415" s="34">
        <v>3</v>
      </c>
      <c r="BE1415" s="34">
        <v>36</v>
      </c>
      <c r="BF1415" s="34">
        <v>4</v>
      </c>
      <c r="BG1415" s="34">
        <v>91.9</v>
      </c>
      <c r="BI1415" s="34" t="s">
        <v>84</v>
      </c>
      <c r="BJ1415" s="34">
        <v>1</v>
      </c>
      <c r="BK1415" s="34">
        <v>2</v>
      </c>
      <c r="BN1415" s="34">
        <v>5</v>
      </c>
      <c r="BO1415" s="34">
        <v>18</v>
      </c>
      <c r="BP1415" s="34">
        <v>34</v>
      </c>
      <c r="BQ1415" s="34">
        <v>42</v>
      </c>
      <c r="BR1415" s="34">
        <v>61</v>
      </c>
      <c r="BT1415" s="34">
        <v>1.6</v>
      </c>
      <c r="BU1415" s="34">
        <v>5.3</v>
      </c>
      <c r="BV1415" s="34">
        <v>9</v>
      </c>
      <c r="BW1415" s="34" t="s">
        <v>84</v>
      </c>
      <c r="BX1415" s="34">
        <v>78</v>
      </c>
      <c r="BY1415" s="34" t="s">
        <v>121</v>
      </c>
      <c r="CA1415" s="34">
        <v>3</v>
      </c>
      <c r="CC1415" s="34">
        <v>7.8</v>
      </c>
      <c r="CD1415" s="34">
        <v>110</v>
      </c>
      <c r="CE1415" s="34">
        <v>15</v>
      </c>
      <c r="CF1415" s="34">
        <v>20</v>
      </c>
      <c r="CG1415" s="34">
        <v>54</v>
      </c>
      <c r="CH1415" s="34">
        <v>420</v>
      </c>
      <c r="CI1415" s="34">
        <v>16</v>
      </c>
      <c r="CJ1415" s="34">
        <v>27</v>
      </c>
      <c r="CL1415" s="34">
        <v>12</v>
      </c>
      <c r="CM1415" s="34">
        <v>2.2000000000000002</v>
      </c>
      <c r="CN1415" s="34">
        <v>0.6</v>
      </c>
      <c r="CP1415" s="34" t="s">
        <v>82</v>
      </c>
      <c r="CU1415" s="34">
        <v>1</v>
      </c>
      <c r="CV1415" s="34">
        <v>0.16</v>
      </c>
      <c r="CW1415" s="34">
        <f t="shared" si="107"/>
        <v>58.96</v>
      </c>
    </row>
    <row r="1416" spans="1:101" x14ac:dyDescent="0.35">
      <c r="A1416" s="22" t="s">
        <v>3931</v>
      </c>
      <c r="B1416" s="22" t="s">
        <v>1502</v>
      </c>
      <c r="C1416" s="22" t="s">
        <v>2354</v>
      </c>
      <c r="D1416" s="22" t="s">
        <v>1501</v>
      </c>
      <c r="E1416" s="22">
        <v>1997</v>
      </c>
      <c r="F1416" s="22">
        <v>1997</v>
      </c>
      <c r="G1416" s="22" t="s">
        <v>1501</v>
      </c>
      <c r="H1416" s="22">
        <v>32.380305555555502</v>
      </c>
      <c r="I1416" s="22">
        <v>-106.068166666666</v>
      </c>
      <c r="J1416" s="22" t="s">
        <v>873</v>
      </c>
      <c r="K1416" s="22" t="s">
        <v>1253</v>
      </c>
      <c r="L1416" s="22" t="s">
        <v>878</v>
      </c>
      <c r="M1416" s="22" t="s">
        <v>1498</v>
      </c>
      <c r="P1416" s="22" t="s">
        <v>119</v>
      </c>
      <c r="Q1416" s="22" t="s">
        <v>144</v>
      </c>
      <c r="W1416" s="34">
        <v>29.2</v>
      </c>
      <c r="X1416" s="34">
        <v>0.4</v>
      </c>
      <c r="Y1416" s="34">
        <v>5.8</v>
      </c>
      <c r="Z1416" s="34">
        <v>2.4</v>
      </c>
      <c r="AA1416" s="34">
        <v>7.0000000000000007E-2</v>
      </c>
      <c r="AB1416" s="34">
        <v>1.23</v>
      </c>
      <c r="AC1416" s="34">
        <v>32</v>
      </c>
      <c r="AD1416" s="34">
        <v>0.22</v>
      </c>
      <c r="AE1416" s="34">
        <v>1.01</v>
      </c>
      <c r="AF1416" s="34">
        <v>0.16</v>
      </c>
      <c r="AG1416" s="34">
        <v>27.5</v>
      </c>
      <c r="AI1416" s="34">
        <v>0.04</v>
      </c>
      <c r="AO1416" s="34">
        <f t="shared" si="106"/>
        <v>100.03</v>
      </c>
      <c r="AU1416" s="34" t="s">
        <v>2400</v>
      </c>
      <c r="AV1416" s="34" t="s">
        <v>82</v>
      </c>
      <c r="AW1416" s="34">
        <v>5</v>
      </c>
      <c r="AX1416" s="34">
        <v>40</v>
      </c>
      <c r="AY1416" s="34">
        <v>50</v>
      </c>
      <c r="AZ1416" s="34">
        <v>2</v>
      </c>
      <c r="BA1416" s="34" t="s">
        <v>83</v>
      </c>
      <c r="BB1416" s="34">
        <v>2</v>
      </c>
      <c r="BC1416" s="34" t="s">
        <v>121</v>
      </c>
      <c r="BD1416" s="34">
        <v>6</v>
      </c>
      <c r="BE1416" s="34">
        <v>34</v>
      </c>
      <c r="BF1416" s="34">
        <v>6</v>
      </c>
      <c r="BG1416" s="34">
        <v>3.7</v>
      </c>
      <c r="BI1416" s="34" t="s">
        <v>84</v>
      </c>
      <c r="BJ1416" s="34">
        <v>4</v>
      </c>
      <c r="BK1416" s="34" t="s">
        <v>121</v>
      </c>
      <c r="BN1416" s="34">
        <v>3</v>
      </c>
      <c r="BO1416" s="34">
        <v>15</v>
      </c>
      <c r="BP1416" s="34">
        <v>11</v>
      </c>
      <c r="BQ1416" s="34">
        <v>9</v>
      </c>
      <c r="BR1416" s="34">
        <v>51</v>
      </c>
      <c r="BT1416" s="34">
        <v>0.4</v>
      </c>
      <c r="BU1416" s="34">
        <v>6.1</v>
      </c>
      <c r="BV1416" s="34" t="s">
        <v>369</v>
      </c>
      <c r="BW1416" s="34" t="s">
        <v>84</v>
      </c>
      <c r="BX1416" s="34">
        <v>557</v>
      </c>
      <c r="BY1416" s="34">
        <v>1</v>
      </c>
      <c r="CA1416" s="34">
        <v>6</v>
      </c>
      <c r="CC1416" s="34">
        <v>3.8</v>
      </c>
      <c r="CD1416" s="34">
        <v>80</v>
      </c>
      <c r="CE1416" s="34">
        <v>9</v>
      </c>
      <c r="CF1416" s="34">
        <v>31</v>
      </c>
      <c r="CG1416" s="34">
        <v>92</v>
      </c>
      <c r="CH1416" s="34">
        <v>4.9000000000000004</v>
      </c>
      <c r="CI1416" s="34">
        <v>26.7</v>
      </c>
      <c r="CJ1416" s="34">
        <v>53</v>
      </c>
      <c r="CL1416" s="34">
        <v>23</v>
      </c>
      <c r="CM1416" s="34">
        <v>4.4000000000000004</v>
      </c>
      <c r="CN1416" s="34">
        <v>0.9</v>
      </c>
      <c r="CP1416" s="34">
        <v>0.6</v>
      </c>
      <c r="CU1416" s="34">
        <v>2.1</v>
      </c>
      <c r="CV1416" s="34">
        <v>0.3</v>
      </c>
      <c r="CW1416" s="34">
        <f t="shared" si="107"/>
        <v>111</v>
      </c>
    </row>
    <row r="1417" spans="1:101" x14ac:dyDescent="0.35">
      <c r="A1417" s="22" t="s">
        <v>3932</v>
      </c>
      <c r="B1417" s="22" t="s">
        <v>1502</v>
      </c>
      <c r="C1417" s="22" t="s">
        <v>2354</v>
      </c>
      <c r="D1417" s="22" t="s">
        <v>1501</v>
      </c>
      <c r="E1417" s="22">
        <v>1997</v>
      </c>
      <c r="F1417" s="22">
        <v>1997</v>
      </c>
      <c r="G1417" s="22" t="s">
        <v>1501</v>
      </c>
      <c r="H1417" s="22">
        <v>32.506138888888799</v>
      </c>
      <c r="I1417" s="22">
        <v>-105.89491666666601</v>
      </c>
      <c r="J1417" s="22" t="s">
        <v>873</v>
      </c>
      <c r="K1417" s="22" t="s">
        <v>1253</v>
      </c>
      <c r="L1417" s="22" t="s">
        <v>878</v>
      </c>
      <c r="M1417" s="22" t="s">
        <v>1498</v>
      </c>
      <c r="P1417" s="22" t="s">
        <v>119</v>
      </c>
      <c r="Q1417" s="22" t="s">
        <v>144</v>
      </c>
      <c r="W1417" s="34">
        <v>44.8</v>
      </c>
      <c r="X1417" s="34">
        <v>0.84</v>
      </c>
      <c r="Y1417" s="34">
        <v>14.9</v>
      </c>
      <c r="Z1417" s="34">
        <v>5.98</v>
      </c>
      <c r="AA1417" s="34">
        <v>0.04</v>
      </c>
      <c r="AB1417" s="34">
        <v>5.51</v>
      </c>
      <c r="AC1417" s="34">
        <v>8.82</v>
      </c>
      <c r="AD1417" s="34">
        <v>0.54</v>
      </c>
      <c r="AE1417" s="34">
        <v>3.29</v>
      </c>
      <c r="AF1417" s="34">
        <v>0.12</v>
      </c>
      <c r="AG1417" s="34">
        <v>15.1</v>
      </c>
      <c r="AI1417" s="34">
        <v>0.02</v>
      </c>
      <c r="AO1417" s="34">
        <f t="shared" si="106"/>
        <v>99.960000000000022</v>
      </c>
      <c r="AU1417" s="34" t="s">
        <v>2400</v>
      </c>
      <c r="AV1417" s="34" t="s">
        <v>82</v>
      </c>
      <c r="AW1417" s="34">
        <v>7</v>
      </c>
      <c r="AX1417" s="34">
        <v>130</v>
      </c>
      <c r="AY1417" s="34">
        <v>250</v>
      </c>
      <c r="AZ1417" s="34">
        <v>4</v>
      </c>
      <c r="BA1417" s="34" t="s">
        <v>83</v>
      </c>
      <c r="BB1417" s="34">
        <v>3</v>
      </c>
      <c r="BC1417" s="34" t="s">
        <v>121</v>
      </c>
      <c r="BD1417" s="34">
        <v>11</v>
      </c>
      <c r="BE1417" s="34">
        <v>83</v>
      </c>
      <c r="BF1417" s="34">
        <v>9</v>
      </c>
      <c r="BG1417" s="34">
        <v>31.2</v>
      </c>
      <c r="BI1417" s="34" t="s">
        <v>84</v>
      </c>
      <c r="BJ1417" s="34">
        <v>4</v>
      </c>
      <c r="BK1417" s="34" t="s">
        <v>121</v>
      </c>
      <c r="BN1417" s="34">
        <v>1</v>
      </c>
      <c r="BO1417" s="34">
        <v>19</v>
      </c>
      <c r="BP1417" s="34">
        <v>33</v>
      </c>
      <c r="BQ1417" s="34">
        <v>10</v>
      </c>
      <c r="BR1417" s="34">
        <v>142</v>
      </c>
      <c r="BT1417" s="34">
        <v>0.5</v>
      </c>
      <c r="BU1417" s="34">
        <v>16.600000000000001</v>
      </c>
      <c r="BV1417" s="34" t="s">
        <v>369</v>
      </c>
      <c r="BW1417" s="34" t="s">
        <v>84</v>
      </c>
      <c r="BX1417" s="34">
        <v>364</v>
      </c>
      <c r="BY1417" s="34">
        <v>1</v>
      </c>
      <c r="CA1417" s="34">
        <v>13</v>
      </c>
      <c r="CC1417" s="34">
        <v>4.2</v>
      </c>
      <c r="CD1417" s="34">
        <v>160</v>
      </c>
      <c r="CE1417" s="34">
        <v>7</v>
      </c>
      <c r="CF1417" s="34">
        <v>33</v>
      </c>
      <c r="CG1417" s="34">
        <v>140</v>
      </c>
      <c r="CH1417" s="34">
        <v>53</v>
      </c>
      <c r="CI1417" s="34">
        <v>41.9</v>
      </c>
      <c r="CJ1417" s="34">
        <v>80</v>
      </c>
      <c r="CL1417" s="34">
        <v>35</v>
      </c>
      <c r="CM1417" s="34">
        <v>6.3</v>
      </c>
      <c r="CN1417" s="34">
        <v>1.2</v>
      </c>
      <c r="CP1417" s="34">
        <v>0.8</v>
      </c>
      <c r="CU1417" s="34">
        <v>2.7</v>
      </c>
      <c r="CV1417" s="34">
        <v>0.4</v>
      </c>
      <c r="CW1417" s="34">
        <f t="shared" si="107"/>
        <v>168.3</v>
      </c>
    </row>
    <row r="1418" spans="1:101" x14ac:dyDescent="0.35">
      <c r="A1418" s="22" t="s">
        <v>3933</v>
      </c>
      <c r="B1418" s="22" t="s">
        <v>1502</v>
      </c>
      <c r="C1418" s="22" t="s">
        <v>2354</v>
      </c>
      <c r="D1418" s="22" t="s">
        <v>1501</v>
      </c>
      <c r="E1418" s="22">
        <v>1997</v>
      </c>
      <c r="F1418" s="22">
        <v>1997</v>
      </c>
      <c r="G1418" s="22" t="s">
        <v>1501</v>
      </c>
      <c r="H1418" s="22">
        <v>32.664166666666603</v>
      </c>
      <c r="I1418" s="22">
        <v>-105.86083333333301</v>
      </c>
      <c r="J1418" s="22" t="s">
        <v>873</v>
      </c>
      <c r="K1418" s="22" t="s">
        <v>1253</v>
      </c>
      <c r="L1418" s="22" t="s">
        <v>878</v>
      </c>
      <c r="M1418" s="22" t="s">
        <v>1498</v>
      </c>
      <c r="P1418" s="22" t="s">
        <v>119</v>
      </c>
      <c r="Q1418" s="22" t="s">
        <v>144</v>
      </c>
      <c r="W1418" s="34">
        <v>56</v>
      </c>
      <c r="X1418" s="34">
        <v>0.75</v>
      </c>
      <c r="Y1418" s="34">
        <v>15.8</v>
      </c>
      <c r="Z1418" s="34">
        <v>4.5</v>
      </c>
      <c r="AA1418" s="34">
        <v>0.03</v>
      </c>
      <c r="AB1418" s="34">
        <v>4.17</v>
      </c>
      <c r="AC1418" s="34">
        <v>3.51</v>
      </c>
      <c r="AD1418" s="34">
        <v>0.12</v>
      </c>
      <c r="AE1418" s="34">
        <v>5.67</v>
      </c>
      <c r="AF1418" s="34">
        <v>7.0000000000000007E-2</v>
      </c>
      <c r="AG1418" s="34">
        <v>9.5500000000000007</v>
      </c>
      <c r="AI1418" s="34">
        <v>0.03</v>
      </c>
      <c r="AO1418" s="34">
        <f t="shared" si="106"/>
        <v>100.2</v>
      </c>
      <c r="AU1418" s="34">
        <v>3.0000000000000001E-3</v>
      </c>
      <c r="AV1418" s="34" t="s">
        <v>82</v>
      </c>
      <c r="AW1418" s="34">
        <v>10</v>
      </c>
      <c r="AX1418" s="34">
        <v>90</v>
      </c>
      <c r="AY1418" s="34">
        <v>470</v>
      </c>
      <c r="AZ1418" s="34">
        <v>3</v>
      </c>
      <c r="BA1418" s="34" t="s">
        <v>83</v>
      </c>
      <c r="BB1418" s="34">
        <v>4</v>
      </c>
      <c r="BC1418" s="34" t="s">
        <v>121</v>
      </c>
      <c r="BD1418" s="34">
        <v>11</v>
      </c>
      <c r="BE1418" s="34">
        <v>77</v>
      </c>
      <c r="BF1418" s="34">
        <v>19</v>
      </c>
      <c r="BG1418" s="34">
        <v>19.100000000000001</v>
      </c>
      <c r="BI1418" s="34" t="s">
        <v>84</v>
      </c>
      <c r="BJ1418" s="34">
        <v>5</v>
      </c>
      <c r="BK1418" s="34" t="s">
        <v>121</v>
      </c>
      <c r="BN1418" s="34">
        <v>17</v>
      </c>
      <c r="BO1418" s="34">
        <v>15</v>
      </c>
      <c r="BP1418" s="34">
        <v>40</v>
      </c>
      <c r="BQ1418" s="34">
        <v>31</v>
      </c>
      <c r="BR1418" s="34">
        <v>212</v>
      </c>
      <c r="BT1418" s="34">
        <v>2</v>
      </c>
      <c r="BU1418" s="34">
        <v>15.4</v>
      </c>
      <c r="BV1418" s="34" t="s">
        <v>369</v>
      </c>
      <c r="BW1418" s="34" t="s">
        <v>84</v>
      </c>
      <c r="BX1418" s="34">
        <v>85</v>
      </c>
      <c r="BY1418" s="34">
        <v>1</v>
      </c>
      <c r="CA1418" s="34">
        <v>11</v>
      </c>
      <c r="CC1418" s="34">
        <v>10.5</v>
      </c>
      <c r="CD1418" s="34">
        <v>130</v>
      </c>
      <c r="CE1418" s="34">
        <v>18</v>
      </c>
      <c r="CF1418" s="34">
        <v>32</v>
      </c>
      <c r="CG1418" s="34">
        <v>180</v>
      </c>
      <c r="CH1418" s="34">
        <v>46</v>
      </c>
      <c r="CI1418" s="34">
        <v>36.6</v>
      </c>
      <c r="CJ1418" s="34">
        <v>66</v>
      </c>
      <c r="CL1418" s="34">
        <v>25</v>
      </c>
      <c r="CM1418" s="34">
        <v>4.3</v>
      </c>
      <c r="CN1418" s="34">
        <v>0.7</v>
      </c>
      <c r="CP1418" s="34">
        <v>0.6</v>
      </c>
      <c r="CU1418" s="34">
        <v>2.6</v>
      </c>
      <c r="CV1418" s="34">
        <v>0.38</v>
      </c>
      <c r="CW1418" s="34">
        <f t="shared" si="107"/>
        <v>136.17999999999998</v>
      </c>
    </row>
    <row r="1419" spans="1:101" x14ac:dyDescent="0.35">
      <c r="A1419" s="22" t="s">
        <v>3934</v>
      </c>
      <c r="B1419" s="22" t="s">
        <v>1502</v>
      </c>
      <c r="C1419" s="22" t="s">
        <v>2354</v>
      </c>
      <c r="D1419" s="22" t="s">
        <v>1501</v>
      </c>
      <c r="E1419" s="22">
        <v>1997</v>
      </c>
      <c r="F1419" s="22">
        <v>1997</v>
      </c>
      <c r="G1419" s="22" t="s">
        <v>1501</v>
      </c>
      <c r="H1419" s="22">
        <v>32.128888888888802</v>
      </c>
      <c r="I1419" s="22">
        <v>-105.87249999999899</v>
      </c>
      <c r="J1419" s="22" t="s">
        <v>873</v>
      </c>
      <c r="K1419" s="22" t="s">
        <v>1253</v>
      </c>
      <c r="L1419" s="22" t="s">
        <v>878</v>
      </c>
      <c r="M1419" s="22" t="s">
        <v>1499</v>
      </c>
      <c r="P1419" s="22" t="s">
        <v>119</v>
      </c>
      <c r="Q1419" s="22" t="s">
        <v>144</v>
      </c>
      <c r="W1419" s="34">
        <v>66.400000000000006</v>
      </c>
      <c r="X1419" s="34">
        <v>0.11</v>
      </c>
      <c r="Y1419" s="34">
        <v>7.29</v>
      </c>
      <c r="Z1419" s="34">
        <v>1.53</v>
      </c>
      <c r="AA1419" s="34">
        <v>0.03</v>
      </c>
      <c r="AB1419" s="34">
        <v>0.27</v>
      </c>
      <c r="AC1419" s="34">
        <v>11.3</v>
      </c>
      <c r="AD1419" s="34">
        <v>0.16</v>
      </c>
      <c r="AE1419" s="34">
        <v>2.63</v>
      </c>
      <c r="AF1419" s="34">
        <v>0.03</v>
      </c>
      <c r="AG1419" s="34">
        <v>10.6</v>
      </c>
      <c r="AI1419" s="34">
        <v>0.01</v>
      </c>
      <c r="AO1419" s="34">
        <f t="shared" si="106"/>
        <v>100.36</v>
      </c>
      <c r="AU1419" s="34">
        <v>5.0000000000000001E-3</v>
      </c>
      <c r="AV1419" s="34" t="s">
        <v>82</v>
      </c>
      <c r="AW1419" s="34">
        <v>17</v>
      </c>
      <c r="AX1419" s="34" t="s">
        <v>84</v>
      </c>
      <c r="AY1419" s="34">
        <v>540</v>
      </c>
      <c r="AZ1419" s="34" t="s">
        <v>121</v>
      </c>
      <c r="BA1419" s="34" t="s">
        <v>369</v>
      </c>
      <c r="BB1419" s="34">
        <v>2</v>
      </c>
      <c r="BC1419" s="34" t="s">
        <v>121</v>
      </c>
      <c r="BD1419" s="34">
        <v>12</v>
      </c>
      <c r="BE1419" s="34">
        <v>9</v>
      </c>
      <c r="BF1419" s="34">
        <v>1</v>
      </c>
      <c r="BG1419" s="34">
        <v>166</v>
      </c>
      <c r="BI1419" s="34" t="s">
        <v>84</v>
      </c>
      <c r="BJ1419" s="34">
        <v>4</v>
      </c>
      <c r="BK1419" s="34" t="s">
        <v>121</v>
      </c>
      <c r="BN1419" s="34">
        <v>2</v>
      </c>
      <c r="BO1419" s="34" t="s">
        <v>84</v>
      </c>
      <c r="BP1419" s="34">
        <v>10</v>
      </c>
      <c r="BQ1419" s="34">
        <v>13</v>
      </c>
      <c r="BR1419" s="34">
        <v>56</v>
      </c>
      <c r="BT1419" s="34">
        <v>0.5</v>
      </c>
      <c r="BU1419" s="34">
        <v>1.5</v>
      </c>
      <c r="BV1419" s="34" t="s">
        <v>369</v>
      </c>
      <c r="BW1419" s="34" t="s">
        <v>84</v>
      </c>
      <c r="BX1419" s="34">
        <v>130</v>
      </c>
      <c r="BY1419" s="34" t="s">
        <v>121</v>
      </c>
      <c r="CA1419" s="34">
        <v>1</v>
      </c>
      <c r="CC1419" s="34">
        <v>1.4</v>
      </c>
      <c r="CD1419" s="34">
        <v>10</v>
      </c>
      <c r="CE1419" s="34">
        <v>90</v>
      </c>
      <c r="CF1419" s="34">
        <v>21</v>
      </c>
      <c r="CG1419" s="34">
        <v>120</v>
      </c>
      <c r="CH1419" s="34">
        <v>19</v>
      </c>
      <c r="CI1419" s="34">
        <v>4.7</v>
      </c>
      <c r="CJ1419" s="34">
        <v>10</v>
      </c>
      <c r="CL1419" s="34">
        <v>5</v>
      </c>
      <c r="CM1419" s="34">
        <v>1.2</v>
      </c>
      <c r="CN1419" s="34">
        <v>0.6</v>
      </c>
      <c r="CP1419" s="34" t="s">
        <v>82</v>
      </c>
      <c r="CU1419" s="34">
        <v>0.9</v>
      </c>
      <c r="CV1419" s="34">
        <v>0.14000000000000001</v>
      </c>
      <c r="CW1419" s="34">
        <f t="shared" si="107"/>
        <v>22.54</v>
      </c>
    </row>
    <row r="1420" spans="1:101" x14ac:dyDescent="0.35">
      <c r="A1420" s="22" t="s">
        <v>3935</v>
      </c>
      <c r="B1420" s="22" t="s">
        <v>1502</v>
      </c>
      <c r="C1420" s="22" t="s">
        <v>2354</v>
      </c>
      <c r="D1420" s="22" t="s">
        <v>1501</v>
      </c>
      <c r="E1420" s="22">
        <v>1997</v>
      </c>
      <c r="F1420" s="22">
        <v>1997</v>
      </c>
      <c r="G1420" s="22" t="s">
        <v>1501</v>
      </c>
      <c r="H1420" s="22">
        <v>32.362222222222201</v>
      </c>
      <c r="I1420" s="22">
        <v>-105.85638888888801</v>
      </c>
      <c r="J1420" s="22" t="s">
        <v>873</v>
      </c>
      <c r="K1420" s="22" t="s">
        <v>1253</v>
      </c>
      <c r="L1420" s="22" t="s">
        <v>878</v>
      </c>
      <c r="M1420" s="22" t="s">
        <v>1499</v>
      </c>
      <c r="P1420" s="22" t="s">
        <v>119</v>
      </c>
      <c r="Q1420" s="22" t="s">
        <v>144</v>
      </c>
      <c r="W1420" s="34">
        <v>36.200000000000003</v>
      </c>
      <c r="X1420" s="34">
        <v>0.26</v>
      </c>
      <c r="Y1420" s="34">
        <v>3.48</v>
      </c>
      <c r="Z1420" s="34">
        <v>2.08</v>
      </c>
      <c r="AA1420" s="34">
        <v>0.02</v>
      </c>
      <c r="AB1420" s="34">
        <v>6.93</v>
      </c>
      <c r="AC1420" s="34">
        <v>22.6</v>
      </c>
      <c r="AD1420" s="34">
        <v>0.05</v>
      </c>
      <c r="AE1420" s="34">
        <v>0.96</v>
      </c>
      <c r="AF1420" s="34">
        <v>0.05</v>
      </c>
      <c r="AG1420" s="34">
        <v>27.6</v>
      </c>
      <c r="AI1420" s="34">
        <v>0.03</v>
      </c>
      <c r="AO1420" s="34">
        <f t="shared" si="106"/>
        <v>100.25999999999999</v>
      </c>
      <c r="AU1420" s="34">
        <v>1E-3</v>
      </c>
      <c r="AV1420" s="34" t="s">
        <v>82</v>
      </c>
      <c r="AW1420" s="34">
        <v>1</v>
      </c>
      <c r="AX1420" s="34">
        <v>30</v>
      </c>
      <c r="AY1420" s="34">
        <v>120</v>
      </c>
      <c r="AZ1420" s="34" t="s">
        <v>121</v>
      </c>
      <c r="BA1420" s="34" t="s">
        <v>369</v>
      </c>
      <c r="BB1420" s="34">
        <v>2</v>
      </c>
      <c r="BC1420" s="34" t="s">
        <v>121</v>
      </c>
      <c r="BD1420" s="34">
        <v>3</v>
      </c>
      <c r="BE1420" s="34">
        <v>18</v>
      </c>
      <c r="BF1420" s="34">
        <v>1</v>
      </c>
      <c r="BG1420" s="34">
        <v>2.2999999999999998</v>
      </c>
      <c r="BI1420" s="34" t="s">
        <v>84</v>
      </c>
      <c r="BJ1420" s="34">
        <v>4</v>
      </c>
      <c r="BK1420" s="34" t="s">
        <v>121</v>
      </c>
      <c r="BN1420" s="34">
        <v>3</v>
      </c>
      <c r="BO1420" s="34">
        <v>16</v>
      </c>
      <c r="BP1420" s="34">
        <v>9</v>
      </c>
      <c r="BQ1420" s="34">
        <v>4</v>
      </c>
      <c r="BR1420" s="34">
        <v>24</v>
      </c>
      <c r="BT1420" s="34">
        <v>0.2</v>
      </c>
      <c r="BU1420" s="34">
        <v>2.6</v>
      </c>
      <c r="BV1420" s="34" t="s">
        <v>369</v>
      </c>
      <c r="BW1420" s="34" t="s">
        <v>84</v>
      </c>
      <c r="BX1420" s="34">
        <v>165</v>
      </c>
      <c r="BY1420" s="34" t="s">
        <v>121</v>
      </c>
      <c r="CA1420" s="34">
        <v>2</v>
      </c>
      <c r="CC1420" s="34">
        <v>3.2</v>
      </c>
      <c r="CD1420" s="34">
        <v>20</v>
      </c>
      <c r="CE1420" s="34">
        <v>22</v>
      </c>
      <c r="CF1420" s="34">
        <v>14</v>
      </c>
      <c r="CG1420" s="34">
        <v>150</v>
      </c>
      <c r="CH1420" s="34">
        <v>17</v>
      </c>
      <c r="CI1420" s="34">
        <v>11.2</v>
      </c>
      <c r="CJ1420" s="34">
        <v>21</v>
      </c>
      <c r="CL1420" s="34">
        <v>10</v>
      </c>
      <c r="CM1420" s="34">
        <v>1.7</v>
      </c>
      <c r="CN1420" s="34">
        <v>0.4</v>
      </c>
      <c r="CP1420" s="34" t="s">
        <v>82</v>
      </c>
      <c r="CU1420" s="34">
        <v>0.9</v>
      </c>
      <c r="CV1420" s="34">
        <v>0.14000000000000001</v>
      </c>
      <c r="CW1420" s="34">
        <f t="shared" si="107"/>
        <v>45.34</v>
      </c>
    </row>
    <row r="1421" spans="1:101" x14ac:dyDescent="0.35">
      <c r="A1421" s="22" t="s">
        <v>3936</v>
      </c>
      <c r="B1421" s="22" t="s">
        <v>1502</v>
      </c>
      <c r="C1421" s="22" t="s">
        <v>2354</v>
      </c>
      <c r="D1421" s="22" t="s">
        <v>1501</v>
      </c>
      <c r="E1421" s="22">
        <v>1997</v>
      </c>
      <c r="F1421" s="22">
        <v>1997</v>
      </c>
      <c r="G1421" s="22" t="s">
        <v>1501</v>
      </c>
      <c r="H1421" s="22">
        <v>32.2916666666666</v>
      </c>
      <c r="I1421" s="22">
        <v>-105.851388888888</v>
      </c>
      <c r="J1421" s="22" t="s">
        <v>873</v>
      </c>
      <c r="K1421" s="22" t="s">
        <v>1253</v>
      </c>
      <c r="L1421" s="22" t="s">
        <v>878</v>
      </c>
      <c r="M1421" s="22" t="s">
        <v>1499</v>
      </c>
      <c r="P1421" s="22" t="s">
        <v>119</v>
      </c>
      <c r="Q1421" s="22" t="s">
        <v>144</v>
      </c>
      <c r="W1421" s="34">
        <v>71</v>
      </c>
      <c r="X1421" s="34">
        <v>0.59</v>
      </c>
      <c r="Y1421" s="34">
        <v>7.75</v>
      </c>
      <c r="Z1421" s="34">
        <v>2.23</v>
      </c>
      <c r="AA1421" s="34">
        <v>0.02</v>
      </c>
      <c r="AB1421" s="34">
        <v>0.85</v>
      </c>
      <c r="AC1421" s="34">
        <v>7.42</v>
      </c>
      <c r="AD1421" s="34">
        <v>0.08</v>
      </c>
      <c r="AE1421" s="34">
        <v>2.1</v>
      </c>
      <c r="AF1421" s="34">
        <v>0.08</v>
      </c>
      <c r="AG1421" s="34">
        <v>8.1</v>
      </c>
      <c r="AI1421" s="34">
        <v>0.05</v>
      </c>
      <c r="AO1421" s="34">
        <f t="shared" si="106"/>
        <v>100.26999999999998</v>
      </c>
      <c r="AU1421" s="34">
        <v>1.1000000000000001E-3</v>
      </c>
      <c r="AV1421" s="34" t="s">
        <v>82</v>
      </c>
      <c r="AW1421" s="34">
        <v>10</v>
      </c>
      <c r="AX1421" s="34">
        <v>60</v>
      </c>
      <c r="AY1421" s="34">
        <v>380</v>
      </c>
      <c r="AZ1421" s="34">
        <v>1</v>
      </c>
      <c r="BA1421" s="34" t="s">
        <v>369</v>
      </c>
      <c r="BB1421" s="34" t="s">
        <v>121</v>
      </c>
      <c r="BC1421" s="34" t="s">
        <v>121</v>
      </c>
      <c r="BD1421" s="34">
        <v>6</v>
      </c>
      <c r="BE1421" s="34">
        <v>42</v>
      </c>
      <c r="BF1421" s="34">
        <v>3</v>
      </c>
      <c r="BG1421" s="34">
        <v>1.7</v>
      </c>
      <c r="BI1421" s="34" t="s">
        <v>84</v>
      </c>
      <c r="BJ1421" s="34">
        <v>7</v>
      </c>
      <c r="BK1421" s="34" t="s">
        <v>121</v>
      </c>
      <c r="BN1421" s="34">
        <v>4</v>
      </c>
      <c r="BO1421" s="34">
        <v>12</v>
      </c>
      <c r="BP1421" s="34">
        <v>11</v>
      </c>
      <c r="BQ1421" s="34">
        <v>7</v>
      </c>
      <c r="BR1421" s="34">
        <v>61</v>
      </c>
      <c r="BT1421" s="34">
        <v>0.4</v>
      </c>
      <c r="BU1421" s="34">
        <v>5.2</v>
      </c>
      <c r="BV1421" s="34" t="s">
        <v>369</v>
      </c>
      <c r="BW1421" s="34" t="s">
        <v>84</v>
      </c>
      <c r="BX1421" s="34">
        <v>101</v>
      </c>
      <c r="BY1421" s="34">
        <v>1</v>
      </c>
      <c r="CA1421" s="34">
        <v>6</v>
      </c>
      <c r="CC1421" s="34">
        <v>2.6</v>
      </c>
      <c r="CD1421" s="34">
        <v>40</v>
      </c>
      <c r="CE1421" s="34">
        <v>39</v>
      </c>
      <c r="CF1421" s="34">
        <v>24</v>
      </c>
      <c r="CG1421" s="34">
        <v>180</v>
      </c>
      <c r="CH1421" s="34">
        <v>14</v>
      </c>
      <c r="CI1421" s="34">
        <v>17.7</v>
      </c>
      <c r="CJ1421" s="34">
        <v>40</v>
      </c>
      <c r="CL1421" s="34">
        <v>18</v>
      </c>
      <c r="CM1421" s="34">
        <v>4.5</v>
      </c>
      <c r="CN1421" s="34">
        <v>0.9</v>
      </c>
      <c r="CP1421" s="34">
        <v>0.6</v>
      </c>
      <c r="CU1421" s="34">
        <v>2</v>
      </c>
      <c r="CV1421" s="34">
        <v>0.3</v>
      </c>
      <c r="CW1421" s="34">
        <f t="shared" si="107"/>
        <v>84</v>
      </c>
    </row>
    <row r="1422" spans="1:101" x14ac:dyDescent="0.35">
      <c r="A1422" s="22" t="s">
        <v>3937</v>
      </c>
      <c r="B1422" s="22" t="s">
        <v>1502</v>
      </c>
      <c r="C1422" s="22" t="s">
        <v>2354</v>
      </c>
      <c r="D1422" s="22" t="s">
        <v>1501</v>
      </c>
      <c r="E1422" s="22">
        <v>1997</v>
      </c>
      <c r="F1422" s="22">
        <v>1997</v>
      </c>
      <c r="G1422" s="22" t="s">
        <v>1501</v>
      </c>
      <c r="H1422" s="22">
        <v>32.2916666666666</v>
      </c>
      <c r="I1422" s="22">
        <v>-105.851388888888</v>
      </c>
      <c r="J1422" s="22" t="s">
        <v>873</v>
      </c>
      <c r="K1422" s="22" t="s">
        <v>1253</v>
      </c>
      <c r="L1422" s="22" t="s">
        <v>878</v>
      </c>
      <c r="M1422" s="22" t="s">
        <v>1499</v>
      </c>
      <c r="P1422" s="22" t="s">
        <v>119</v>
      </c>
      <c r="Q1422" s="22" t="s">
        <v>144</v>
      </c>
      <c r="W1422" s="34">
        <v>61.8</v>
      </c>
      <c r="X1422" s="34">
        <v>0.65</v>
      </c>
      <c r="Y1422" s="34">
        <v>7.39</v>
      </c>
      <c r="Z1422" s="34">
        <v>2.56</v>
      </c>
      <c r="AA1422" s="34">
        <v>0.04</v>
      </c>
      <c r="AB1422" s="34">
        <v>2.42</v>
      </c>
      <c r="AC1422" s="34">
        <v>11</v>
      </c>
      <c r="AD1422" s="34">
        <v>0.08</v>
      </c>
      <c r="AE1422" s="34">
        <v>1.99</v>
      </c>
      <c r="AF1422" s="34">
        <v>0.09</v>
      </c>
      <c r="AG1422" s="34">
        <v>12.3</v>
      </c>
      <c r="AI1422" s="34">
        <v>0.02</v>
      </c>
      <c r="AO1422" s="34">
        <f t="shared" si="106"/>
        <v>100.33999999999999</v>
      </c>
      <c r="AU1422" s="34" t="s">
        <v>2400</v>
      </c>
      <c r="AV1422" s="34" t="s">
        <v>82</v>
      </c>
      <c r="AW1422" s="34" t="s">
        <v>121</v>
      </c>
      <c r="AX1422" s="34">
        <v>60</v>
      </c>
      <c r="AY1422" s="34">
        <v>230</v>
      </c>
      <c r="AZ1422" s="34" t="s">
        <v>121</v>
      </c>
      <c r="BA1422" s="34" t="s">
        <v>369</v>
      </c>
      <c r="BB1422" s="34" t="s">
        <v>121</v>
      </c>
      <c r="BC1422" s="34" t="s">
        <v>121</v>
      </c>
      <c r="BD1422" s="34">
        <v>10</v>
      </c>
      <c r="BE1422" s="34">
        <v>45</v>
      </c>
      <c r="BF1422" s="34">
        <v>3</v>
      </c>
      <c r="BG1422" s="34">
        <v>3.1</v>
      </c>
      <c r="BI1422" s="34" t="s">
        <v>84</v>
      </c>
      <c r="BJ1422" s="34">
        <v>8</v>
      </c>
      <c r="BK1422" s="34">
        <v>1</v>
      </c>
      <c r="BN1422" s="34">
        <v>1</v>
      </c>
      <c r="BO1422" s="34">
        <v>14</v>
      </c>
      <c r="BP1422" s="34">
        <v>13</v>
      </c>
      <c r="BQ1422" s="34">
        <v>7</v>
      </c>
      <c r="BR1422" s="34">
        <v>58</v>
      </c>
      <c r="BT1422" s="34">
        <v>0.5</v>
      </c>
      <c r="BU1422" s="34">
        <v>5.0999999999999996</v>
      </c>
      <c r="BV1422" s="34" t="s">
        <v>369</v>
      </c>
      <c r="BW1422" s="34" t="s">
        <v>84</v>
      </c>
      <c r="BX1422" s="34">
        <v>142</v>
      </c>
      <c r="BY1422" s="34" t="s">
        <v>121</v>
      </c>
      <c r="CA1422" s="34">
        <v>7</v>
      </c>
      <c r="CC1422" s="34">
        <v>2</v>
      </c>
      <c r="CD1422" s="34">
        <v>40</v>
      </c>
      <c r="CE1422" s="34">
        <v>42</v>
      </c>
      <c r="CF1422" s="34">
        <v>27</v>
      </c>
      <c r="CG1422" s="34">
        <v>250</v>
      </c>
      <c r="CH1422" s="34">
        <v>15</v>
      </c>
      <c r="CI1422" s="34">
        <v>20.7</v>
      </c>
      <c r="CJ1422" s="34">
        <v>47</v>
      </c>
      <c r="CL1422" s="34">
        <v>23</v>
      </c>
      <c r="CM1422" s="34">
        <v>5.4</v>
      </c>
      <c r="CN1422" s="34">
        <v>0.7</v>
      </c>
      <c r="CP1422" s="34">
        <v>0.8</v>
      </c>
      <c r="CU1422" s="34">
        <v>2.4</v>
      </c>
      <c r="CV1422" s="34">
        <v>0.32</v>
      </c>
      <c r="CW1422" s="34">
        <f t="shared" si="107"/>
        <v>100.32000000000001</v>
      </c>
    </row>
    <row r="1423" spans="1:101" x14ac:dyDescent="0.35">
      <c r="A1423" s="22" t="s">
        <v>3938</v>
      </c>
      <c r="B1423" s="22" t="s">
        <v>1502</v>
      </c>
      <c r="C1423" s="22" t="s">
        <v>2354</v>
      </c>
      <c r="D1423" s="22" t="s">
        <v>1501</v>
      </c>
      <c r="E1423" s="22">
        <v>1997</v>
      </c>
      <c r="F1423" s="22">
        <v>1997</v>
      </c>
      <c r="G1423" s="22" t="s">
        <v>1501</v>
      </c>
      <c r="H1423" s="22">
        <v>32.287222222222198</v>
      </c>
      <c r="I1423" s="22">
        <v>-105.825277777777</v>
      </c>
      <c r="J1423" s="22" t="s">
        <v>873</v>
      </c>
      <c r="K1423" s="22" t="s">
        <v>1253</v>
      </c>
      <c r="L1423" s="22" t="s">
        <v>878</v>
      </c>
      <c r="M1423" s="22" t="s">
        <v>1499</v>
      </c>
      <c r="P1423" s="22" t="s">
        <v>119</v>
      </c>
      <c r="Q1423" s="22" t="s">
        <v>144</v>
      </c>
      <c r="W1423" s="34">
        <v>4.6900000000000004</v>
      </c>
      <c r="X1423" s="34">
        <v>0.05</v>
      </c>
      <c r="Y1423" s="34">
        <v>0.92</v>
      </c>
      <c r="Z1423" s="34">
        <v>1.72</v>
      </c>
      <c r="AA1423" s="34">
        <v>0.03</v>
      </c>
      <c r="AB1423" s="34">
        <v>17.8</v>
      </c>
      <c r="AC1423" s="34">
        <v>30.8</v>
      </c>
      <c r="AD1423" s="34">
        <v>0.06</v>
      </c>
      <c r="AE1423" s="34">
        <v>0.17</v>
      </c>
      <c r="AF1423" s="34" t="s">
        <v>120</v>
      </c>
      <c r="AG1423" s="34">
        <v>43.8</v>
      </c>
      <c r="AI1423" s="34">
        <v>7.0000000000000007E-2</v>
      </c>
      <c r="AO1423" s="34">
        <f t="shared" si="106"/>
        <v>100.11</v>
      </c>
      <c r="AU1423" s="34" t="s">
        <v>2400</v>
      </c>
      <c r="AV1423" s="34" t="s">
        <v>82</v>
      </c>
      <c r="AW1423" s="34">
        <v>9</v>
      </c>
      <c r="AX1423" s="34" t="s">
        <v>84</v>
      </c>
      <c r="AY1423" s="34">
        <v>120</v>
      </c>
      <c r="AZ1423" s="34" t="s">
        <v>121</v>
      </c>
      <c r="BA1423" s="34" t="s">
        <v>83</v>
      </c>
      <c r="BB1423" s="34">
        <v>11</v>
      </c>
      <c r="BC1423" s="34" t="s">
        <v>121</v>
      </c>
      <c r="BD1423" s="34">
        <v>4</v>
      </c>
      <c r="BE1423" s="34">
        <v>9</v>
      </c>
      <c r="BF1423" s="34" t="s">
        <v>121</v>
      </c>
      <c r="BG1423" s="34" t="s">
        <v>82</v>
      </c>
      <c r="BI1423" s="34" t="s">
        <v>84</v>
      </c>
      <c r="BJ1423" s="34" t="s">
        <v>121</v>
      </c>
      <c r="BK1423" s="34" t="s">
        <v>121</v>
      </c>
      <c r="BN1423" s="34">
        <v>3</v>
      </c>
      <c r="BO1423" s="34">
        <v>22</v>
      </c>
      <c r="BP1423" s="34">
        <v>6</v>
      </c>
      <c r="BQ1423" s="34">
        <v>5</v>
      </c>
      <c r="BR1423" s="34">
        <v>12</v>
      </c>
      <c r="BT1423" s="34">
        <v>0.5</v>
      </c>
      <c r="BU1423" s="34">
        <v>1</v>
      </c>
      <c r="BV1423" s="34" t="s">
        <v>369</v>
      </c>
      <c r="BW1423" s="34" t="s">
        <v>84</v>
      </c>
      <c r="BX1423" s="34">
        <v>173</v>
      </c>
      <c r="BY1423" s="34" t="s">
        <v>121</v>
      </c>
      <c r="CA1423" s="34">
        <v>1</v>
      </c>
      <c r="CC1423" s="34">
        <v>2</v>
      </c>
      <c r="CD1423" s="34">
        <v>10</v>
      </c>
      <c r="CE1423" s="34">
        <v>14</v>
      </c>
      <c r="CF1423" s="34">
        <v>8</v>
      </c>
      <c r="CG1423" s="34">
        <v>16</v>
      </c>
      <c r="CH1423" s="34">
        <v>17</v>
      </c>
      <c r="CI1423" s="34">
        <v>4.5</v>
      </c>
      <c r="CJ1423" s="34">
        <v>9</v>
      </c>
      <c r="CL1423" s="34" t="s">
        <v>83</v>
      </c>
      <c r="CM1423" s="34">
        <v>0.7</v>
      </c>
      <c r="CN1423" s="34" t="s">
        <v>124</v>
      </c>
      <c r="CP1423" s="34" t="s">
        <v>82</v>
      </c>
      <c r="CU1423" s="34">
        <v>0.3</v>
      </c>
      <c r="CV1423" s="34" t="s">
        <v>148</v>
      </c>
      <c r="CW1423" s="34">
        <f t="shared" si="107"/>
        <v>14.5</v>
      </c>
    </row>
    <row r="1424" spans="1:101" x14ac:dyDescent="0.35">
      <c r="A1424" s="22" t="s">
        <v>3939</v>
      </c>
      <c r="B1424" s="22" t="s">
        <v>1502</v>
      </c>
      <c r="C1424" s="22" t="s">
        <v>2354</v>
      </c>
      <c r="D1424" s="22" t="s">
        <v>1501</v>
      </c>
      <c r="E1424" s="22">
        <v>1997</v>
      </c>
      <c r="F1424" s="22">
        <v>1997</v>
      </c>
      <c r="G1424" s="22" t="s">
        <v>1501</v>
      </c>
      <c r="H1424" s="22">
        <v>32.287500000000001</v>
      </c>
      <c r="I1424" s="22">
        <v>-105.825277777777</v>
      </c>
      <c r="J1424" s="22" t="s">
        <v>873</v>
      </c>
      <c r="K1424" s="22" t="s">
        <v>1253</v>
      </c>
      <c r="L1424" s="22" t="s">
        <v>878</v>
      </c>
      <c r="M1424" s="22" t="s">
        <v>1499</v>
      </c>
      <c r="P1424" s="22" t="s">
        <v>119</v>
      </c>
      <c r="Q1424" s="22" t="s">
        <v>144</v>
      </c>
      <c r="W1424" s="34">
        <v>33.6</v>
      </c>
      <c r="X1424" s="34">
        <v>0.36</v>
      </c>
      <c r="Y1424" s="34">
        <v>5.43</v>
      </c>
      <c r="Z1424" s="34">
        <v>2</v>
      </c>
      <c r="AA1424" s="34">
        <v>0.03</v>
      </c>
      <c r="AB1424" s="34">
        <v>4.24</v>
      </c>
      <c r="AC1424" s="34">
        <v>26.7</v>
      </c>
      <c r="AD1424" s="34">
        <v>0.05</v>
      </c>
      <c r="AE1424" s="34">
        <v>1.49</v>
      </c>
      <c r="AF1424" s="34">
        <v>0.06</v>
      </c>
      <c r="AG1424" s="34">
        <v>26.1</v>
      </c>
      <c r="AI1424" s="34">
        <v>0.02</v>
      </c>
      <c r="AO1424" s="34">
        <f t="shared" si="106"/>
        <v>100.08</v>
      </c>
      <c r="AU1424" s="34" t="s">
        <v>2400</v>
      </c>
      <c r="AV1424" s="34" t="s">
        <v>82</v>
      </c>
      <c r="AW1424" s="34">
        <v>18</v>
      </c>
      <c r="AX1424" s="34">
        <v>40</v>
      </c>
      <c r="AY1424" s="34">
        <v>160</v>
      </c>
      <c r="AZ1424" s="34" t="s">
        <v>121</v>
      </c>
      <c r="BA1424" s="34" t="s">
        <v>83</v>
      </c>
      <c r="BB1424" s="34">
        <v>5</v>
      </c>
      <c r="BC1424" s="34" t="s">
        <v>121</v>
      </c>
      <c r="BD1424" s="34">
        <v>8</v>
      </c>
      <c r="BE1424" s="34">
        <v>31</v>
      </c>
      <c r="BF1424" s="34">
        <v>2</v>
      </c>
      <c r="BG1424" s="34">
        <v>5.6</v>
      </c>
      <c r="BI1424" s="34" t="s">
        <v>84</v>
      </c>
      <c r="BJ1424" s="34">
        <v>4</v>
      </c>
      <c r="BK1424" s="34" t="s">
        <v>121</v>
      </c>
      <c r="BN1424" s="34">
        <v>4</v>
      </c>
      <c r="BO1424" s="34">
        <v>16</v>
      </c>
      <c r="BP1424" s="34">
        <v>12</v>
      </c>
      <c r="BQ1424" s="34">
        <v>10</v>
      </c>
      <c r="BR1424" s="34">
        <v>42</v>
      </c>
      <c r="BT1424" s="34">
        <v>0.9</v>
      </c>
      <c r="BU1424" s="34">
        <v>4.8</v>
      </c>
      <c r="BV1424" s="34" t="s">
        <v>369</v>
      </c>
      <c r="BW1424" s="34" t="s">
        <v>84</v>
      </c>
      <c r="BX1424" s="34">
        <v>241</v>
      </c>
      <c r="BY1424" s="34" t="s">
        <v>121</v>
      </c>
      <c r="CA1424" s="34">
        <v>4</v>
      </c>
      <c r="CC1424" s="34">
        <v>3.9</v>
      </c>
      <c r="CD1424" s="34">
        <v>60</v>
      </c>
      <c r="CE1424" s="34">
        <v>32</v>
      </c>
      <c r="CF1424" s="34">
        <v>22</v>
      </c>
      <c r="CG1424" s="34">
        <v>110</v>
      </c>
      <c r="CH1424" s="34">
        <v>42</v>
      </c>
      <c r="CI1424" s="34">
        <v>15.4</v>
      </c>
      <c r="CJ1424" s="34">
        <v>30</v>
      </c>
      <c r="CL1424" s="34">
        <v>13</v>
      </c>
      <c r="CM1424" s="34">
        <v>2.6</v>
      </c>
      <c r="CN1424" s="34">
        <v>0.5</v>
      </c>
      <c r="CP1424" s="34" t="s">
        <v>82</v>
      </c>
      <c r="CU1424" s="34">
        <v>1.3</v>
      </c>
      <c r="CV1424" s="34">
        <v>0.18</v>
      </c>
      <c r="CW1424" s="34">
        <f t="shared" si="107"/>
        <v>62.98</v>
      </c>
    </row>
    <row r="1425" spans="1:101" x14ac:dyDescent="0.35">
      <c r="A1425" s="22" t="s">
        <v>3940</v>
      </c>
      <c r="B1425" s="22" t="s">
        <v>1502</v>
      </c>
      <c r="C1425" s="22" t="s">
        <v>2354</v>
      </c>
      <c r="D1425" s="22" t="s">
        <v>1501</v>
      </c>
      <c r="E1425" s="22">
        <v>1997</v>
      </c>
      <c r="F1425" s="22">
        <v>1997</v>
      </c>
      <c r="G1425" s="22" t="s">
        <v>1501</v>
      </c>
      <c r="H1425" s="22">
        <v>32.582500000000003</v>
      </c>
      <c r="I1425" s="22">
        <v>-105.8475</v>
      </c>
      <c r="J1425" s="22" t="s">
        <v>873</v>
      </c>
      <c r="K1425" s="22" t="s">
        <v>1253</v>
      </c>
      <c r="L1425" s="22" t="s">
        <v>878</v>
      </c>
      <c r="M1425" s="22" t="s">
        <v>1500</v>
      </c>
      <c r="P1425" s="22" t="s">
        <v>119</v>
      </c>
      <c r="Q1425" s="22" t="s">
        <v>144</v>
      </c>
      <c r="W1425" s="34">
        <v>89.5</v>
      </c>
      <c r="X1425" s="34">
        <v>0.21</v>
      </c>
      <c r="Y1425" s="34">
        <v>4.62</v>
      </c>
      <c r="Z1425" s="34">
        <v>0.96</v>
      </c>
      <c r="AA1425" s="34" t="s">
        <v>120</v>
      </c>
      <c r="AB1425" s="34">
        <v>0.13</v>
      </c>
      <c r="AC1425" s="34">
        <v>0.62</v>
      </c>
      <c r="AD1425" s="34">
        <v>0.6</v>
      </c>
      <c r="AE1425" s="34">
        <v>1.96</v>
      </c>
      <c r="AF1425" s="34">
        <v>0.02</v>
      </c>
      <c r="AG1425" s="34">
        <v>1.6</v>
      </c>
      <c r="AI1425" s="34">
        <v>0.01</v>
      </c>
      <c r="AO1425" s="34">
        <f t="shared" si="106"/>
        <v>100.22999999999998</v>
      </c>
      <c r="AU1425" s="34">
        <v>1E-3</v>
      </c>
      <c r="AV1425" s="34" t="s">
        <v>82</v>
      </c>
      <c r="AW1425" s="34">
        <v>2</v>
      </c>
      <c r="AX1425" s="34" t="s">
        <v>84</v>
      </c>
      <c r="AY1425" s="34">
        <v>460</v>
      </c>
      <c r="AZ1425" s="34">
        <v>1</v>
      </c>
      <c r="BA1425" s="34" t="s">
        <v>83</v>
      </c>
      <c r="BB1425" s="34">
        <v>2</v>
      </c>
      <c r="BC1425" s="34" t="s">
        <v>121</v>
      </c>
      <c r="BD1425" s="34">
        <v>4</v>
      </c>
      <c r="BE1425" s="34">
        <v>10</v>
      </c>
      <c r="BF1425" s="34">
        <v>1</v>
      </c>
      <c r="BG1425" s="34">
        <v>3.1</v>
      </c>
      <c r="BI1425" s="34" t="s">
        <v>84</v>
      </c>
      <c r="BJ1425" s="34">
        <v>4</v>
      </c>
      <c r="BK1425" s="34" t="s">
        <v>121</v>
      </c>
      <c r="BN1425" s="34" t="s">
        <v>121</v>
      </c>
      <c r="BO1425" s="34">
        <v>10</v>
      </c>
      <c r="BP1425" s="34">
        <v>3</v>
      </c>
      <c r="BQ1425" s="34">
        <v>11</v>
      </c>
      <c r="BR1425" s="34">
        <v>60</v>
      </c>
      <c r="BT1425" s="34">
        <v>0.5</v>
      </c>
      <c r="BU1425" s="34">
        <v>1.7</v>
      </c>
      <c r="BV1425" s="34" t="s">
        <v>369</v>
      </c>
      <c r="BW1425" s="34" t="s">
        <v>84</v>
      </c>
      <c r="BX1425" s="34">
        <v>79</v>
      </c>
      <c r="BY1425" s="34" t="s">
        <v>121</v>
      </c>
      <c r="CA1425" s="34">
        <v>3</v>
      </c>
      <c r="CC1425" s="34">
        <v>0.8</v>
      </c>
      <c r="CD1425" s="34">
        <v>10</v>
      </c>
      <c r="CE1425" s="34">
        <v>32</v>
      </c>
      <c r="CF1425" s="34">
        <v>20</v>
      </c>
      <c r="CG1425" s="34">
        <v>230</v>
      </c>
      <c r="CH1425" s="34">
        <v>14</v>
      </c>
      <c r="CI1425" s="34">
        <v>13.5</v>
      </c>
      <c r="CJ1425" s="34">
        <v>25</v>
      </c>
      <c r="CL1425" s="34">
        <v>10</v>
      </c>
      <c r="CM1425" s="34">
        <v>1.7</v>
      </c>
      <c r="CN1425" s="34">
        <v>0.6</v>
      </c>
      <c r="CP1425" s="34" t="s">
        <v>82</v>
      </c>
      <c r="CU1425" s="34">
        <v>1</v>
      </c>
      <c r="CV1425" s="34">
        <v>0.16</v>
      </c>
      <c r="CW1425" s="34">
        <f t="shared" si="107"/>
        <v>51.96</v>
      </c>
    </row>
    <row r="1426" spans="1:101" x14ac:dyDescent="0.35">
      <c r="A1426" s="22" t="s">
        <v>1506</v>
      </c>
      <c r="B1426" s="22" t="s">
        <v>1529</v>
      </c>
      <c r="C1426" s="22" t="s">
        <v>2355</v>
      </c>
      <c r="D1426" s="22" t="s">
        <v>2772</v>
      </c>
      <c r="E1426" s="71"/>
      <c r="F1426" s="71">
        <v>42187</v>
      </c>
      <c r="G1426" s="22" t="s">
        <v>1533</v>
      </c>
      <c r="H1426" s="22">
        <v>36.6649901307565</v>
      </c>
      <c r="I1426" s="22">
        <v>-106.81804254656301</v>
      </c>
      <c r="J1426" s="22" t="s">
        <v>873</v>
      </c>
      <c r="K1426" s="22" t="s">
        <v>1530</v>
      </c>
      <c r="L1426" s="22" t="s">
        <v>878</v>
      </c>
      <c r="M1426" s="22" t="s">
        <v>1531</v>
      </c>
      <c r="P1426" s="22" t="s">
        <v>119</v>
      </c>
      <c r="Q1426" s="22" t="s">
        <v>144</v>
      </c>
      <c r="W1426" s="34">
        <v>60.37</v>
      </c>
      <c r="X1426" s="34">
        <v>0.08</v>
      </c>
      <c r="Y1426" s="34">
        <v>3.4</v>
      </c>
      <c r="Z1426" s="34">
        <v>29.23</v>
      </c>
      <c r="AA1426" s="34">
        <v>0.36</v>
      </c>
      <c r="AB1426" s="34">
        <v>0.28000000000000003</v>
      </c>
      <c r="AC1426" s="34">
        <v>0.11</v>
      </c>
      <c r="AD1426" s="34">
        <v>7.0000000000000007E-2</v>
      </c>
      <c r="AE1426" s="34">
        <v>0.86</v>
      </c>
      <c r="AF1426" s="34">
        <v>0.06</v>
      </c>
      <c r="AG1426" s="34">
        <v>4.9800000000000004</v>
      </c>
      <c r="AI1426" s="34">
        <v>0.02</v>
      </c>
      <c r="AM1426" s="34">
        <v>0.22</v>
      </c>
      <c r="AO1426" s="34">
        <f t="shared" ref="AO1426:AO1469" si="108">SUM(W1426:AN1426)</f>
        <v>100.03999999999999</v>
      </c>
      <c r="AU1426" s="34">
        <v>2E-3</v>
      </c>
      <c r="AV1426" s="34" t="s">
        <v>82</v>
      </c>
      <c r="AW1426" s="34">
        <v>0.9</v>
      </c>
      <c r="AY1426" s="34">
        <v>232</v>
      </c>
      <c r="BA1426" s="34">
        <v>0.02</v>
      </c>
      <c r="BC1426" s="34" t="s">
        <v>82</v>
      </c>
      <c r="BD1426" s="34">
        <v>4</v>
      </c>
      <c r="BE1426" s="34">
        <v>10</v>
      </c>
      <c r="BF1426" s="34">
        <v>0.56999999999999995</v>
      </c>
      <c r="BG1426" s="34" t="s">
        <v>121</v>
      </c>
      <c r="BH1426" s="34">
        <v>5.2</v>
      </c>
      <c r="BI1426" s="34" t="s">
        <v>83</v>
      </c>
      <c r="BJ1426" s="34">
        <v>1.4</v>
      </c>
      <c r="BK1426" s="34">
        <v>1.4E-2</v>
      </c>
      <c r="BL1426" s="34">
        <v>5.0000000000000001E-3</v>
      </c>
      <c r="BM1426" s="34">
        <v>10</v>
      </c>
      <c r="BN1426" s="34" t="s">
        <v>121</v>
      </c>
      <c r="BO1426" s="34">
        <v>2</v>
      </c>
      <c r="BP1426" s="34">
        <v>7</v>
      </c>
      <c r="BQ1426" s="34">
        <v>3</v>
      </c>
      <c r="BR1426" s="34">
        <v>25.5</v>
      </c>
      <c r="BT1426" s="34">
        <v>7.0000000000000007E-2</v>
      </c>
      <c r="BU1426" s="34">
        <v>2.9</v>
      </c>
      <c r="BV1426" s="34">
        <v>0.3</v>
      </c>
      <c r="BW1426" s="34" t="s">
        <v>121</v>
      </c>
      <c r="BX1426" s="34">
        <v>32</v>
      </c>
      <c r="BY1426" s="34">
        <v>0.2</v>
      </c>
      <c r="BZ1426" s="34" t="s">
        <v>120</v>
      </c>
      <c r="CA1426" s="34">
        <v>2.44</v>
      </c>
      <c r="CB1426" s="34">
        <v>0.03</v>
      </c>
      <c r="CC1426" s="34">
        <v>6.78</v>
      </c>
      <c r="CD1426" s="34">
        <v>20</v>
      </c>
      <c r="CE1426" s="34">
        <v>1</v>
      </c>
      <c r="CF1426" s="34">
        <v>15.4</v>
      </c>
      <c r="CG1426" s="34">
        <v>43</v>
      </c>
      <c r="CH1426" s="34">
        <v>10</v>
      </c>
      <c r="CI1426" s="34">
        <v>9.8000000000000007</v>
      </c>
      <c r="CJ1426" s="34">
        <v>19.899999999999999</v>
      </c>
      <c r="CK1426" s="34">
        <v>2.42</v>
      </c>
      <c r="CL1426" s="34">
        <v>10</v>
      </c>
      <c r="CM1426" s="34">
        <v>2</v>
      </c>
      <c r="CN1426" s="34">
        <v>0.48</v>
      </c>
      <c r="CO1426" s="34">
        <v>1.91</v>
      </c>
      <c r="CP1426" s="34">
        <v>0.36</v>
      </c>
      <c r="CQ1426" s="34">
        <v>2.21</v>
      </c>
      <c r="CR1426" s="34">
        <v>0.48</v>
      </c>
      <c r="CS1426" s="34">
        <v>1.48</v>
      </c>
      <c r="CT1426" s="34">
        <v>0.24</v>
      </c>
      <c r="CU1426" s="34">
        <v>1.43</v>
      </c>
      <c r="CV1426" s="34">
        <v>0.22</v>
      </c>
      <c r="CW1426" s="34">
        <v>52.929999999999986</v>
      </c>
    </row>
    <row r="1427" spans="1:101" x14ac:dyDescent="0.35">
      <c r="A1427" s="22" t="s">
        <v>1507</v>
      </c>
      <c r="B1427" s="22" t="s">
        <v>1529</v>
      </c>
      <c r="C1427" s="22" t="s">
        <v>2355</v>
      </c>
      <c r="D1427" s="22" t="s">
        <v>2772</v>
      </c>
      <c r="E1427" s="71"/>
      <c r="F1427" s="71">
        <v>42187</v>
      </c>
      <c r="G1427" s="22" t="s">
        <v>1533</v>
      </c>
      <c r="H1427" s="22">
        <v>36.6649901307565</v>
      </c>
      <c r="I1427" s="22">
        <v>-106.81804254656301</v>
      </c>
      <c r="J1427" s="22" t="s">
        <v>873</v>
      </c>
      <c r="K1427" s="22" t="s">
        <v>1530</v>
      </c>
      <c r="L1427" s="22" t="s">
        <v>878</v>
      </c>
      <c r="M1427" s="22" t="s">
        <v>1531</v>
      </c>
      <c r="P1427" s="22" t="s">
        <v>119</v>
      </c>
      <c r="Q1427" s="22" t="s">
        <v>144</v>
      </c>
      <c r="W1427" s="34">
        <v>90.47</v>
      </c>
      <c r="X1427" s="34">
        <v>0.13</v>
      </c>
      <c r="Y1427" s="34">
        <v>4.7300000000000004</v>
      </c>
      <c r="Z1427" s="34">
        <v>0.72</v>
      </c>
      <c r="AA1427" s="34">
        <v>0.01</v>
      </c>
      <c r="AB1427" s="34">
        <v>0.11</v>
      </c>
      <c r="AC1427" s="34">
        <v>0.06</v>
      </c>
      <c r="AD1427" s="34">
        <v>0.14000000000000001</v>
      </c>
      <c r="AE1427" s="34">
        <v>1.18</v>
      </c>
      <c r="AF1427" s="34">
        <v>0.02</v>
      </c>
      <c r="AG1427" s="34">
        <v>1.36</v>
      </c>
      <c r="AI1427" s="34">
        <v>0.01</v>
      </c>
      <c r="AM1427" s="34">
        <v>0.09</v>
      </c>
      <c r="AO1427" s="34">
        <f t="shared" si="108"/>
        <v>99.030000000000015</v>
      </c>
      <c r="AU1427" s="34">
        <v>3.0000000000000001E-3</v>
      </c>
      <c r="AV1427" s="34" t="s">
        <v>82</v>
      </c>
      <c r="AW1427" s="34">
        <v>0.6</v>
      </c>
      <c r="AY1427" s="34">
        <v>250</v>
      </c>
      <c r="BA1427" s="34">
        <v>0.02</v>
      </c>
      <c r="BC1427" s="34" t="s">
        <v>82</v>
      </c>
      <c r="BD1427" s="34">
        <v>1</v>
      </c>
      <c r="BE1427" s="34">
        <v>10</v>
      </c>
      <c r="BF1427" s="34">
        <v>0.85</v>
      </c>
      <c r="BG1427" s="34">
        <v>3</v>
      </c>
      <c r="BH1427" s="34">
        <v>5.4</v>
      </c>
      <c r="BI1427" s="34" t="s">
        <v>83</v>
      </c>
      <c r="BJ1427" s="34">
        <v>1.7</v>
      </c>
      <c r="BK1427" s="34">
        <v>1.0999999999999999E-2</v>
      </c>
      <c r="BL1427" s="34">
        <v>6.0000000000000001E-3</v>
      </c>
      <c r="BM1427" s="34">
        <v>10</v>
      </c>
      <c r="BN1427" s="34" t="s">
        <v>121</v>
      </c>
      <c r="BO1427" s="34">
        <v>3.1</v>
      </c>
      <c r="BP1427" s="34" t="s">
        <v>121</v>
      </c>
      <c r="BQ1427" s="34">
        <v>4</v>
      </c>
      <c r="BR1427" s="34">
        <v>35.4</v>
      </c>
      <c r="BT1427" s="34">
        <v>0.1</v>
      </c>
      <c r="BU1427" s="34">
        <v>0.6</v>
      </c>
      <c r="BV1427" s="34">
        <v>0.2</v>
      </c>
      <c r="BW1427" s="34" t="s">
        <v>121</v>
      </c>
      <c r="BX1427" s="34">
        <v>34.5</v>
      </c>
      <c r="BY1427" s="34">
        <v>0.2</v>
      </c>
      <c r="BZ1427" s="34" t="s">
        <v>120</v>
      </c>
      <c r="CA1427" s="34">
        <v>3.29</v>
      </c>
      <c r="CB1427" s="34">
        <v>0.03</v>
      </c>
      <c r="CC1427" s="34">
        <v>0.89</v>
      </c>
      <c r="CD1427" s="34">
        <v>21</v>
      </c>
      <c r="CE1427" s="34">
        <v>2</v>
      </c>
      <c r="CF1427" s="34">
        <v>11.5</v>
      </c>
      <c r="CG1427" s="34">
        <v>53</v>
      </c>
      <c r="CH1427" s="34">
        <v>13</v>
      </c>
      <c r="CI1427" s="34">
        <v>14.4</v>
      </c>
      <c r="CJ1427" s="34">
        <v>28.4</v>
      </c>
      <c r="CK1427" s="34">
        <v>3.36</v>
      </c>
      <c r="CL1427" s="34">
        <v>12.9</v>
      </c>
      <c r="CM1427" s="34">
        <v>2.33</v>
      </c>
      <c r="CN1427" s="34">
        <v>0.43</v>
      </c>
      <c r="CO1427" s="34">
        <v>1.75</v>
      </c>
      <c r="CP1427" s="34">
        <v>0.3</v>
      </c>
      <c r="CQ1427" s="34">
        <v>1.8</v>
      </c>
      <c r="CR1427" s="34">
        <v>0.38</v>
      </c>
      <c r="CS1427" s="34">
        <v>1.1200000000000001</v>
      </c>
      <c r="CT1427" s="34">
        <v>0.18</v>
      </c>
      <c r="CU1427" s="34">
        <v>1.1499999999999999</v>
      </c>
      <c r="CV1427" s="34">
        <v>0.18</v>
      </c>
      <c r="CW1427" s="34">
        <v>68.680000000000007</v>
      </c>
    </row>
    <row r="1428" spans="1:101" x14ac:dyDescent="0.35">
      <c r="A1428" s="22" t="s">
        <v>1508</v>
      </c>
      <c r="B1428" s="22" t="s">
        <v>1529</v>
      </c>
      <c r="C1428" s="22" t="s">
        <v>2355</v>
      </c>
      <c r="D1428" s="22" t="s">
        <v>2772</v>
      </c>
      <c r="E1428" s="71"/>
      <c r="F1428" s="71">
        <v>42187</v>
      </c>
      <c r="G1428" s="22" t="s">
        <v>1533</v>
      </c>
      <c r="H1428" s="22">
        <v>36.664661479008799</v>
      </c>
      <c r="I1428" s="22">
        <v>-106.818314517915</v>
      </c>
      <c r="J1428" s="22" t="s">
        <v>873</v>
      </c>
      <c r="K1428" s="22" t="s">
        <v>1530</v>
      </c>
      <c r="L1428" s="22" t="s">
        <v>878</v>
      </c>
      <c r="M1428" s="22" t="s">
        <v>1531</v>
      </c>
      <c r="P1428" s="22" t="s">
        <v>119</v>
      </c>
      <c r="Q1428" s="22" t="s">
        <v>144</v>
      </c>
      <c r="W1428" s="34">
        <v>39.46</v>
      </c>
      <c r="X1428" s="34">
        <v>13.8</v>
      </c>
      <c r="Y1428" s="34">
        <v>4.5</v>
      </c>
      <c r="Z1428" s="34">
        <v>32.08</v>
      </c>
      <c r="AA1428" s="34">
        <v>0.71</v>
      </c>
      <c r="AB1428" s="34">
        <v>0.4</v>
      </c>
      <c r="AC1428" s="34">
        <v>0.13</v>
      </c>
      <c r="AD1428" s="34">
        <v>0.09</v>
      </c>
      <c r="AE1428" s="34">
        <v>0.46</v>
      </c>
      <c r="AF1428" s="34">
        <v>0.22</v>
      </c>
      <c r="AG1428" s="34">
        <v>6.05</v>
      </c>
      <c r="AI1428" s="34" t="s">
        <v>120</v>
      </c>
      <c r="AM1428" s="34">
        <v>0.28000000000000003</v>
      </c>
      <c r="AO1428" s="34">
        <f t="shared" si="108"/>
        <v>98.179999999999993</v>
      </c>
      <c r="AU1428" s="34">
        <v>3.2000000000000001E-2</v>
      </c>
      <c r="AV1428" s="34" t="s">
        <v>82</v>
      </c>
      <c r="AW1428" s="34">
        <v>0.5</v>
      </c>
      <c r="AY1428" s="34">
        <v>417</v>
      </c>
      <c r="BA1428" s="34">
        <v>0.35</v>
      </c>
      <c r="BC1428" s="34">
        <v>0.6</v>
      </c>
      <c r="BD1428" s="34">
        <v>34</v>
      </c>
      <c r="BE1428" s="34">
        <v>590</v>
      </c>
      <c r="BF1428" s="34">
        <v>0.51</v>
      </c>
      <c r="BG1428" s="34">
        <v>29</v>
      </c>
      <c r="BH1428" s="34">
        <v>21.2</v>
      </c>
      <c r="BI1428" s="34" t="s">
        <v>83</v>
      </c>
      <c r="BJ1428" s="34">
        <v>455</v>
      </c>
      <c r="BK1428" s="34">
        <v>0.12</v>
      </c>
      <c r="BL1428" s="34">
        <v>0.20499999999999999</v>
      </c>
      <c r="BM1428" s="34">
        <v>30</v>
      </c>
      <c r="BN1428" s="34">
        <v>1</v>
      </c>
      <c r="BO1428" s="34">
        <v>214</v>
      </c>
      <c r="BP1428" s="34">
        <v>36</v>
      </c>
      <c r="BQ1428" s="34">
        <v>41</v>
      </c>
      <c r="BR1428" s="34">
        <v>13.3</v>
      </c>
      <c r="BT1428" s="34">
        <v>0.48</v>
      </c>
      <c r="BU1428" s="34">
        <v>16</v>
      </c>
      <c r="BV1428" s="34">
        <v>1.6</v>
      </c>
      <c r="BW1428" s="34">
        <v>20</v>
      </c>
      <c r="BX1428" s="34">
        <v>173</v>
      </c>
      <c r="BY1428" s="34">
        <v>13.9</v>
      </c>
      <c r="BZ1428" s="34" t="s">
        <v>120</v>
      </c>
      <c r="CA1428" s="34">
        <v>258</v>
      </c>
      <c r="CB1428" s="34">
        <v>0.05</v>
      </c>
      <c r="CC1428" s="34">
        <v>45.7</v>
      </c>
      <c r="CD1428" s="34">
        <v>1240</v>
      </c>
      <c r="CE1428" s="34">
        <v>10</v>
      </c>
      <c r="CF1428" s="34">
        <v>182.5</v>
      </c>
      <c r="CG1428" s="34" t="s">
        <v>1509</v>
      </c>
      <c r="CH1428" s="34">
        <v>330</v>
      </c>
      <c r="CI1428" s="34">
        <v>490</v>
      </c>
      <c r="CJ1428" s="34">
        <v>860</v>
      </c>
      <c r="CK1428" s="34">
        <v>91.4</v>
      </c>
      <c r="CL1428" s="34">
        <v>315</v>
      </c>
      <c r="CM1428" s="34">
        <v>51.5</v>
      </c>
      <c r="CN1428" s="34">
        <v>3.2</v>
      </c>
      <c r="CO1428" s="34">
        <v>37.700000000000003</v>
      </c>
      <c r="CP1428" s="34">
        <v>5.74</v>
      </c>
      <c r="CQ1428" s="34">
        <v>32.4</v>
      </c>
      <c r="CR1428" s="34">
        <v>6.88</v>
      </c>
      <c r="CS1428" s="34">
        <v>22</v>
      </c>
      <c r="CT1428" s="34">
        <v>3.83</v>
      </c>
      <c r="CU1428" s="34">
        <v>30.1</v>
      </c>
      <c r="CV1428" s="34">
        <v>5.64</v>
      </c>
      <c r="CW1428" s="34">
        <v>1955.3900000000003</v>
      </c>
    </row>
    <row r="1429" spans="1:101" x14ac:dyDescent="0.35">
      <c r="A1429" s="22" t="s">
        <v>1510</v>
      </c>
      <c r="B1429" s="22" t="s">
        <v>1529</v>
      </c>
      <c r="C1429" s="22" t="s">
        <v>2355</v>
      </c>
      <c r="D1429" s="22" t="s">
        <v>2772</v>
      </c>
      <c r="E1429" s="71"/>
      <c r="F1429" s="71">
        <v>42187</v>
      </c>
      <c r="G1429" s="22" t="s">
        <v>1533</v>
      </c>
      <c r="H1429" s="22">
        <v>36.666708293491098</v>
      </c>
      <c r="I1429" s="22">
        <v>-106.81768018669899</v>
      </c>
      <c r="J1429" s="22" t="s">
        <v>873</v>
      </c>
      <c r="K1429" s="22" t="s">
        <v>1530</v>
      </c>
      <c r="L1429" s="22" t="s">
        <v>878</v>
      </c>
      <c r="M1429" s="22" t="s">
        <v>1531</v>
      </c>
      <c r="P1429" s="22" t="s">
        <v>119</v>
      </c>
      <c r="Q1429" s="22" t="s">
        <v>144</v>
      </c>
      <c r="W1429" s="34">
        <v>63.38</v>
      </c>
      <c r="X1429" s="34">
        <v>0.36</v>
      </c>
      <c r="Y1429" s="34">
        <v>3.99</v>
      </c>
      <c r="Z1429" s="34">
        <v>26.45</v>
      </c>
      <c r="AA1429" s="34">
        <v>0.22</v>
      </c>
      <c r="AB1429" s="34">
        <v>0.08</v>
      </c>
      <c r="AC1429" s="34">
        <v>0.06</v>
      </c>
      <c r="AD1429" s="34">
        <v>0.34</v>
      </c>
      <c r="AE1429" s="34">
        <v>0.84</v>
      </c>
      <c r="AF1429" s="34">
        <v>0.11</v>
      </c>
      <c r="AG1429" s="34">
        <v>4</v>
      </c>
      <c r="AI1429" s="34" t="s">
        <v>120</v>
      </c>
      <c r="AM1429" s="34">
        <v>0.21</v>
      </c>
      <c r="AO1429" s="34">
        <f t="shared" si="108"/>
        <v>100.04</v>
      </c>
      <c r="AU1429" s="34">
        <v>2E-3</v>
      </c>
      <c r="AV1429" s="34" t="s">
        <v>82</v>
      </c>
      <c r="AW1429" s="34">
        <v>2.8</v>
      </c>
      <c r="AY1429" s="34">
        <v>194</v>
      </c>
      <c r="BA1429" s="34">
        <v>0.04</v>
      </c>
      <c r="BC1429" s="34" t="s">
        <v>82</v>
      </c>
      <c r="BD1429" s="34">
        <v>16</v>
      </c>
      <c r="BE1429" s="34">
        <v>30</v>
      </c>
      <c r="BF1429" s="34">
        <v>0.7</v>
      </c>
      <c r="BG1429" s="34">
        <v>2</v>
      </c>
      <c r="BH1429" s="34">
        <v>5.5</v>
      </c>
      <c r="BI1429" s="34">
        <v>5</v>
      </c>
      <c r="BJ1429" s="34">
        <v>4.9000000000000004</v>
      </c>
      <c r="BK1429" s="34">
        <v>4.2000000000000003E-2</v>
      </c>
      <c r="BL1429" s="34">
        <v>3.1E-2</v>
      </c>
      <c r="BM1429" s="34">
        <v>10</v>
      </c>
      <c r="BN1429" s="34" t="s">
        <v>121</v>
      </c>
      <c r="BO1429" s="34">
        <v>8.5</v>
      </c>
      <c r="BP1429" s="34">
        <v>10</v>
      </c>
      <c r="BQ1429" s="34">
        <v>5</v>
      </c>
      <c r="BR1429" s="34">
        <v>26</v>
      </c>
      <c r="BT1429" s="34">
        <v>0.28000000000000003</v>
      </c>
      <c r="BU1429" s="34">
        <v>15.8</v>
      </c>
      <c r="BV1429" s="34">
        <v>0.6</v>
      </c>
      <c r="BW1429" s="34">
        <v>1</v>
      </c>
      <c r="BX1429" s="34">
        <v>52.2</v>
      </c>
      <c r="BY1429" s="34">
        <v>0.6</v>
      </c>
      <c r="BZ1429" s="34">
        <v>0.01</v>
      </c>
      <c r="CA1429" s="34">
        <v>9.99</v>
      </c>
      <c r="CB1429" s="34">
        <v>0.04</v>
      </c>
      <c r="CC1429" s="34">
        <v>2.62</v>
      </c>
      <c r="CD1429" s="34">
        <v>114</v>
      </c>
      <c r="CE1429" s="34">
        <v>1</v>
      </c>
      <c r="CF1429" s="34">
        <v>25.1</v>
      </c>
      <c r="CG1429" s="34">
        <v>179</v>
      </c>
      <c r="CH1429" s="34">
        <v>55</v>
      </c>
      <c r="CI1429" s="34">
        <v>34</v>
      </c>
      <c r="CJ1429" s="34">
        <v>64.8</v>
      </c>
      <c r="CK1429" s="34">
        <v>7.13</v>
      </c>
      <c r="CL1429" s="34">
        <v>26.9</v>
      </c>
      <c r="CM1429" s="34">
        <v>5.03</v>
      </c>
      <c r="CN1429" s="34">
        <v>0.75</v>
      </c>
      <c r="CO1429" s="34">
        <v>4.0199999999999996</v>
      </c>
      <c r="CP1429" s="34">
        <v>0.66</v>
      </c>
      <c r="CQ1429" s="34">
        <v>4.18</v>
      </c>
      <c r="CR1429" s="34">
        <v>0.92</v>
      </c>
      <c r="CS1429" s="34">
        <v>2.98</v>
      </c>
      <c r="CT1429" s="34">
        <v>0.46</v>
      </c>
      <c r="CU1429" s="34">
        <v>2.69</v>
      </c>
      <c r="CV1429" s="34">
        <v>0.41</v>
      </c>
      <c r="CW1429" s="34">
        <v>154.92999999999998</v>
      </c>
    </row>
    <row r="1430" spans="1:101" x14ac:dyDescent="0.35">
      <c r="A1430" s="22" t="s">
        <v>1511</v>
      </c>
      <c r="B1430" s="22" t="s">
        <v>1529</v>
      </c>
      <c r="C1430" s="22" t="s">
        <v>2355</v>
      </c>
      <c r="D1430" s="22" t="s">
        <v>2772</v>
      </c>
      <c r="E1430" s="71"/>
      <c r="F1430" s="71">
        <v>42187</v>
      </c>
      <c r="G1430" s="22" t="s">
        <v>1533</v>
      </c>
      <c r="H1430" s="22">
        <v>36.667095224665303</v>
      </c>
      <c r="I1430" s="22">
        <v>-106.820083623051</v>
      </c>
      <c r="J1430" s="22" t="s">
        <v>873</v>
      </c>
      <c r="K1430" s="22" t="s">
        <v>1530</v>
      </c>
      <c r="L1430" s="22" t="s">
        <v>878</v>
      </c>
      <c r="M1430" s="22" t="s">
        <v>1531</v>
      </c>
      <c r="P1430" s="22" t="s">
        <v>119</v>
      </c>
      <c r="Q1430" s="22" t="s">
        <v>144</v>
      </c>
      <c r="W1430" s="34">
        <v>62.44</v>
      </c>
      <c r="X1430" s="34">
        <v>0.61</v>
      </c>
      <c r="Y1430" s="34">
        <v>4.38</v>
      </c>
      <c r="Z1430" s="34">
        <v>25.2</v>
      </c>
      <c r="AA1430" s="34">
        <v>0.27</v>
      </c>
      <c r="AB1430" s="34">
        <v>0.22</v>
      </c>
      <c r="AC1430" s="34">
        <v>0.1</v>
      </c>
      <c r="AD1430" s="34">
        <v>0.25</v>
      </c>
      <c r="AE1430" s="34">
        <v>0.87</v>
      </c>
      <c r="AF1430" s="34">
        <v>0.1</v>
      </c>
      <c r="AG1430" s="34">
        <v>5.24</v>
      </c>
      <c r="AI1430" s="34" t="s">
        <v>120</v>
      </c>
      <c r="AM1430" s="34">
        <v>0.19</v>
      </c>
      <c r="AO1430" s="34">
        <f t="shared" si="108"/>
        <v>99.869999999999976</v>
      </c>
      <c r="AU1430" s="34">
        <v>4.0000000000000001E-3</v>
      </c>
      <c r="AV1430" s="34" t="s">
        <v>82</v>
      </c>
      <c r="AW1430" s="34">
        <v>3.7</v>
      </c>
      <c r="AY1430" s="34">
        <v>343</v>
      </c>
      <c r="BA1430" s="34">
        <v>0.06</v>
      </c>
      <c r="BC1430" s="34" t="s">
        <v>82</v>
      </c>
      <c r="BD1430" s="34">
        <v>21</v>
      </c>
      <c r="BE1430" s="34">
        <v>50</v>
      </c>
      <c r="BF1430" s="34">
        <v>0.72</v>
      </c>
      <c r="BG1430" s="34">
        <v>3</v>
      </c>
      <c r="BH1430" s="34">
        <v>9</v>
      </c>
      <c r="BI1430" s="34" t="s">
        <v>83</v>
      </c>
      <c r="BJ1430" s="34">
        <v>8.8000000000000007</v>
      </c>
      <c r="BK1430" s="34">
        <v>2.5000000000000001E-2</v>
      </c>
      <c r="BL1430" s="34">
        <v>3.4000000000000002E-2</v>
      </c>
      <c r="BM1430" s="34">
        <v>10</v>
      </c>
      <c r="BN1430" s="34" t="s">
        <v>121</v>
      </c>
      <c r="BO1430" s="34">
        <v>13.8</v>
      </c>
      <c r="BP1430" s="34">
        <v>22</v>
      </c>
      <c r="BQ1430" s="34">
        <v>8</v>
      </c>
      <c r="BR1430" s="34">
        <v>27.1</v>
      </c>
      <c r="BT1430" s="34">
        <v>0.28999999999999998</v>
      </c>
      <c r="BU1430" s="34">
        <v>14.2</v>
      </c>
      <c r="BV1430" s="34">
        <v>0.8</v>
      </c>
      <c r="BW1430" s="34">
        <v>2</v>
      </c>
      <c r="BX1430" s="34">
        <v>76.599999999999994</v>
      </c>
      <c r="BY1430" s="34">
        <v>1.1000000000000001</v>
      </c>
      <c r="BZ1430" s="34">
        <v>0.01</v>
      </c>
      <c r="CA1430" s="34">
        <v>10.7</v>
      </c>
      <c r="CB1430" s="34">
        <v>0.04</v>
      </c>
      <c r="CC1430" s="34">
        <v>3.96</v>
      </c>
      <c r="CD1430" s="34">
        <v>190</v>
      </c>
      <c r="CE1430" s="34">
        <v>2</v>
      </c>
      <c r="CF1430" s="34">
        <v>31.6</v>
      </c>
      <c r="CG1430" s="34">
        <v>351</v>
      </c>
      <c r="CH1430" s="34">
        <v>79</v>
      </c>
      <c r="CI1430" s="34">
        <v>81</v>
      </c>
      <c r="CJ1430" s="34">
        <v>141</v>
      </c>
      <c r="CK1430" s="34">
        <v>17.100000000000001</v>
      </c>
      <c r="CL1430" s="34">
        <v>63.1</v>
      </c>
      <c r="CM1430" s="34">
        <v>10.25</v>
      </c>
      <c r="CN1430" s="34">
        <v>1.24</v>
      </c>
      <c r="CO1430" s="34">
        <v>6.49</v>
      </c>
      <c r="CP1430" s="34">
        <v>1.08</v>
      </c>
      <c r="CQ1430" s="34">
        <v>6.09</v>
      </c>
      <c r="CR1430" s="34">
        <v>1.24</v>
      </c>
      <c r="CS1430" s="34">
        <v>3.74</v>
      </c>
      <c r="CT1430" s="34">
        <v>0.55000000000000004</v>
      </c>
      <c r="CU1430" s="34">
        <v>3.75</v>
      </c>
      <c r="CV1430" s="34">
        <v>0.57999999999999996</v>
      </c>
      <c r="CW1430" s="34">
        <v>337.21</v>
      </c>
    </row>
    <row r="1431" spans="1:101" x14ac:dyDescent="0.35">
      <c r="A1431" s="22" t="s">
        <v>1512</v>
      </c>
      <c r="B1431" s="22" t="s">
        <v>1529</v>
      </c>
      <c r="C1431" s="22" t="s">
        <v>2355</v>
      </c>
      <c r="D1431" s="22" t="s">
        <v>2772</v>
      </c>
      <c r="E1431" s="71"/>
      <c r="F1431" s="71">
        <v>42187</v>
      </c>
      <c r="G1431" s="22" t="s">
        <v>1533</v>
      </c>
      <c r="H1431" s="22">
        <v>36.666444802736997</v>
      </c>
      <c r="I1431" s="22">
        <v>-106.81958720254801</v>
      </c>
      <c r="J1431" s="22" t="s">
        <v>873</v>
      </c>
      <c r="K1431" s="22" t="s">
        <v>1530</v>
      </c>
      <c r="L1431" s="22" t="s">
        <v>878</v>
      </c>
      <c r="M1431" s="22" t="s">
        <v>1531</v>
      </c>
      <c r="P1431" s="22" t="s">
        <v>119</v>
      </c>
      <c r="Q1431" s="22" t="s">
        <v>144</v>
      </c>
      <c r="W1431" s="34">
        <v>60.295000000000002</v>
      </c>
      <c r="X1431" s="34">
        <v>0.5</v>
      </c>
      <c r="Y1431" s="34">
        <v>4.125</v>
      </c>
      <c r="Z1431" s="34">
        <v>30.8</v>
      </c>
      <c r="AA1431" s="34">
        <v>0.185</v>
      </c>
      <c r="AB1431" s="34">
        <v>0.1</v>
      </c>
      <c r="AC1431" s="34">
        <v>0.11</v>
      </c>
      <c r="AD1431" s="34">
        <v>0.29499999999999998</v>
      </c>
      <c r="AE1431" s="34">
        <v>0.74</v>
      </c>
      <c r="AF1431" s="34">
        <v>0.1</v>
      </c>
      <c r="AG1431" s="34">
        <v>2.62</v>
      </c>
      <c r="AI1431" s="34" t="s">
        <v>120</v>
      </c>
      <c r="AM1431" s="34">
        <v>0.20500000000000002</v>
      </c>
      <c r="AO1431" s="34">
        <f t="shared" si="108"/>
        <v>100.07499999999999</v>
      </c>
      <c r="AU1431" s="34">
        <v>3.0000000000000001E-3</v>
      </c>
      <c r="AV1431" s="34" t="s">
        <v>82</v>
      </c>
      <c r="AW1431" s="34">
        <v>3.9</v>
      </c>
      <c r="AY1431" s="34">
        <v>207.5</v>
      </c>
      <c r="BA1431" s="34">
        <v>0.04</v>
      </c>
      <c r="BC1431" s="34" t="s">
        <v>82</v>
      </c>
      <c r="BD1431" s="34">
        <v>20.5</v>
      </c>
      <c r="BE1431" s="34">
        <v>40</v>
      </c>
      <c r="BF1431" s="34">
        <v>0.82499999999999996</v>
      </c>
      <c r="BG1431" s="34">
        <v>6.5</v>
      </c>
      <c r="BH1431" s="34">
        <v>6.35</v>
      </c>
      <c r="BI1431" s="34" t="s">
        <v>83</v>
      </c>
      <c r="BJ1431" s="34">
        <v>5.4</v>
      </c>
      <c r="BK1431" s="34">
        <v>2.0500000000000001E-2</v>
      </c>
      <c r="BL1431" s="34">
        <v>4.8000000000000001E-2</v>
      </c>
      <c r="BM1431" s="34">
        <v>10</v>
      </c>
      <c r="BN1431" s="34" t="s">
        <v>121</v>
      </c>
      <c r="BO1431" s="34">
        <v>11.65</v>
      </c>
      <c r="BP1431" s="34">
        <v>21.5</v>
      </c>
      <c r="BQ1431" s="34">
        <v>12</v>
      </c>
      <c r="BR1431" s="34">
        <v>24.15</v>
      </c>
      <c r="BT1431" s="34">
        <v>0.36499999999999999</v>
      </c>
      <c r="BU1431" s="34">
        <v>26.6</v>
      </c>
      <c r="BV1431" s="34">
        <v>0.85000000000000009</v>
      </c>
      <c r="BW1431" s="34">
        <v>1</v>
      </c>
      <c r="BX1431" s="34">
        <v>64.7</v>
      </c>
      <c r="BY1431" s="34">
        <v>1</v>
      </c>
      <c r="BZ1431" s="34" t="s">
        <v>120</v>
      </c>
      <c r="CA1431" s="34">
        <v>10</v>
      </c>
      <c r="CB1431" s="34">
        <v>0.04</v>
      </c>
      <c r="CC1431" s="34">
        <v>4.085</v>
      </c>
      <c r="CD1431" s="34">
        <v>114</v>
      </c>
      <c r="CE1431" s="34">
        <v>1</v>
      </c>
      <c r="CF1431" s="34">
        <v>23.85</v>
      </c>
      <c r="CG1431" s="34">
        <v>196.5</v>
      </c>
      <c r="CH1431" s="34">
        <v>106</v>
      </c>
      <c r="CI1431" s="34">
        <v>40.200000000000003</v>
      </c>
      <c r="CJ1431" s="34">
        <v>83.9</v>
      </c>
      <c r="CK1431" s="34">
        <v>9.59</v>
      </c>
      <c r="CL1431" s="34">
        <v>37.299999999999997</v>
      </c>
      <c r="CM1431" s="34">
        <v>7.1150000000000002</v>
      </c>
      <c r="CN1431" s="34">
        <v>1.1099999999999999</v>
      </c>
      <c r="CO1431" s="34">
        <v>5.8250000000000002</v>
      </c>
      <c r="CP1431" s="34">
        <v>0.99</v>
      </c>
      <c r="CQ1431" s="34">
        <v>5.62</v>
      </c>
      <c r="CR1431" s="34">
        <v>1.0950000000000002</v>
      </c>
      <c r="CS1431" s="34">
        <v>2.9299999999999997</v>
      </c>
      <c r="CT1431" s="34">
        <v>0.48</v>
      </c>
      <c r="CU1431" s="34">
        <v>3.0300000000000002</v>
      </c>
      <c r="CV1431" s="34">
        <v>0.43</v>
      </c>
      <c r="CW1431" s="34">
        <v>199.61500000000001</v>
      </c>
    </row>
    <row r="1432" spans="1:101" x14ac:dyDescent="0.35">
      <c r="A1432" s="22" t="s">
        <v>1513</v>
      </c>
      <c r="B1432" s="22" t="s">
        <v>1529</v>
      </c>
      <c r="C1432" s="22" t="s">
        <v>2355</v>
      </c>
      <c r="D1432" s="22" t="s">
        <v>2772</v>
      </c>
      <c r="E1432" s="71"/>
      <c r="F1432" s="71">
        <v>42187</v>
      </c>
      <c r="G1432" s="22" t="s">
        <v>1533</v>
      </c>
      <c r="H1432" s="22">
        <v>36.664933166338599</v>
      </c>
      <c r="I1432" s="22">
        <v>-106.815277728496</v>
      </c>
      <c r="J1432" s="22" t="s">
        <v>873</v>
      </c>
      <c r="K1432" s="22" t="s">
        <v>1530</v>
      </c>
      <c r="L1432" s="22" t="s">
        <v>878</v>
      </c>
      <c r="M1432" s="22" t="s">
        <v>1531</v>
      </c>
      <c r="P1432" s="22" t="s">
        <v>119</v>
      </c>
      <c r="Q1432" s="22" t="s">
        <v>144</v>
      </c>
      <c r="W1432" s="34">
        <v>83.88</v>
      </c>
      <c r="X1432" s="34">
        <v>0.31</v>
      </c>
      <c r="Y1432" s="34">
        <v>5.41</v>
      </c>
      <c r="Z1432" s="34">
        <v>5.23</v>
      </c>
      <c r="AA1432" s="34">
        <v>0.04</v>
      </c>
      <c r="AB1432" s="34">
        <v>0.18</v>
      </c>
      <c r="AC1432" s="34">
        <v>0.2</v>
      </c>
      <c r="AD1432" s="34">
        <v>0.63</v>
      </c>
      <c r="AE1432" s="34">
        <v>1.46</v>
      </c>
      <c r="AF1432" s="34">
        <v>0.06</v>
      </c>
      <c r="AG1432" s="34">
        <v>2.12</v>
      </c>
      <c r="AI1432" s="34">
        <v>0.02</v>
      </c>
      <c r="AM1432" s="34">
        <v>0.06</v>
      </c>
      <c r="AO1432" s="34">
        <f t="shared" si="108"/>
        <v>99.600000000000009</v>
      </c>
      <c r="AU1432" s="34">
        <v>1E-3</v>
      </c>
      <c r="AV1432" s="34" t="s">
        <v>82</v>
      </c>
      <c r="AW1432" s="34">
        <v>11.2</v>
      </c>
      <c r="AY1432" s="34">
        <v>452</v>
      </c>
      <c r="BA1432" s="34">
        <v>0.03</v>
      </c>
      <c r="BC1432" s="34" t="s">
        <v>82</v>
      </c>
      <c r="BD1432" s="34">
        <v>5</v>
      </c>
      <c r="BE1432" s="34">
        <v>20</v>
      </c>
      <c r="BF1432" s="34">
        <v>1.56</v>
      </c>
      <c r="BG1432" s="34">
        <v>4</v>
      </c>
      <c r="BH1432" s="34">
        <v>7.9</v>
      </c>
      <c r="BI1432" s="34" t="s">
        <v>83</v>
      </c>
      <c r="BJ1432" s="34">
        <v>5.4</v>
      </c>
      <c r="BK1432" s="34">
        <v>3.2000000000000001E-2</v>
      </c>
      <c r="BL1432" s="34">
        <v>0.01</v>
      </c>
      <c r="BM1432" s="34">
        <v>10</v>
      </c>
      <c r="BN1432" s="34" t="s">
        <v>121</v>
      </c>
      <c r="BO1432" s="34">
        <v>6.7</v>
      </c>
      <c r="BP1432" s="34">
        <v>4</v>
      </c>
      <c r="BQ1432" s="34">
        <v>5</v>
      </c>
      <c r="BR1432" s="34">
        <v>44.8</v>
      </c>
      <c r="BT1432" s="34">
        <v>0.78</v>
      </c>
      <c r="BU1432" s="34">
        <v>1.9</v>
      </c>
      <c r="BV1432" s="34">
        <v>0.4</v>
      </c>
      <c r="BW1432" s="34">
        <v>1</v>
      </c>
      <c r="BX1432" s="34">
        <v>58.7</v>
      </c>
      <c r="BY1432" s="34">
        <v>0.5</v>
      </c>
      <c r="BZ1432" s="34" t="s">
        <v>120</v>
      </c>
      <c r="CA1432" s="34">
        <v>5.64</v>
      </c>
      <c r="CB1432" s="34">
        <v>0.28999999999999998</v>
      </c>
      <c r="CC1432" s="34">
        <v>1.67</v>
      </c>
      <c r="CD1432" s="34">
        <v>39</v>
      </c>
      <c r="CE1432" s="34">
        <v>1</v>
      </c>
      <c r="CF1432" s="34">
        <v>13.5</v>
      </c>
      <c r="CG1432" s="34">
        <v>194</v>
      </c>
      <c r="CH1432" s="34">
        <v>39</v>
      </c>
      <c r="CI1432" s="34">
        <v>17.3</v>
      </c>
      <c r="CJ1432" s="34">
        <v>32.5</v>
      </c>
      <c r="CK1432" s="34">
        <v>3.67</v>
      </c>
      <c r="CL1432" s="34">
        <v>14.2</v>
      </c>
      <c r="CM1432" s="34">
        <v>2.74</v>
      </c>
      <c r="CN1432" s="34">
        <v>0.51</v>
      </c>
      <c r="CO1432" s="34">
        <v>1.98</v>
      </c>
      <c r="CP1432" s="34">
        <v>0.38</v>
      </c>
      <c r="CQ1432" s="34">
        <v>2.09</v>
      </c>
      <c r="CR1432" s="34">
        <v>0.47</v>
      </c>
      <c r="CS1432" s="34">
        <v>1.4</v>
      </c>
      <c r="CT1432" s="34">
        <v>0.23</v>
      </c>
      <c r="CU1432" s="34">
        <v>1.51</v>
      </c>
      <c r="CV1432" s="34">
        <v>0.23</v>
      </c>
      <c r="CW1432" s="34">
        <v>79.210000000000022</v>
      </c>
    </row>
    <row r="1433" spans="1:101" x14ac:dyDescent="0.35">
      <c r="A1433" s="22" t="s">
        <v>1514</v>
      </c>
      <c r="B1433" s="22" t="s">
        <v>1529</v>
      </c>
      <c r="C1433" s="22" t="s">
        <v>2355</v>
      </c>
      <c r="D1433" s="22" t="s">
        <v>2772</v>
      </c>
      <c r="E1433" s="71"/>
      <c r="F1433" s="71">
        <v>42187</v>
      </c>
      <c r="G1433" s="22" t="s">
        <v>1533</v>
      </c>
      <c r="H1433" s="22">
        <v>36.664417003052399</v>
      </c>
      <c r="I1433" s="22">
        <v>-106.81543342529299</v>
      </c>
      <c r="J1433" s="22" t="s">
        <v>873</v>
      </c>
      <c r="K1433" s="22" t="s">
        <v>1530</v>
      </c>
      <c r="L1433" s="22" t="s">
        <v>878</v>
      </c>
      <c r="M1433" s="22" t="s">
        <v>1531</v>
      </c>
      <c r="P1433" s="22" t="s">
        <v>119</v>
      </c>
      <c r="Q1433" s="22" t="s">
        <v>144</v>
      </c>
      <c r="W1433" s="34">
        <v>37.93</v>
      </c>
      <c r="X1433" s="34">
        <v>11.6</v>
      </c>
      <c r="Y1433" s="34">
        <v>4.34</v>
      </c>
      <c r="Z1433" s="34">
        <v>35.630000000000003</v>
      </c>
      <c r="AA1433" s="34">
        <v>0.79</v>
      </c>
      <c r="AB1433" s="34">
        <v>0.3</v>
      </c>
      <c r="AC1433" s="34">
        <v>0.13</v>
      </c>
      <c r="AD1433" s="34">
        <v>0.16</v>
      </c>
      <c r="AE1433" s="34">
        <v>0.47</v>
      </c>
      <c r="AF1433" s="34">
        <v>0.25</v>
      </c>
      <c r="AG1433" s="34">
        <v>6.73</v>
      </c>
      <c r="AI1433" s="34">
        <v>0.01</v>
      </c>
      <c r="AM1433" s="34">
        <v>0.27</v>
      </c>
      <c r="AO1433" s="34">
        <f t="shared" si="108"/>
        <v>98.61</v>
      </c>
      <c r="AU1433" s="34">
        <v>3.0000000000000001E-3</v>
      </c>
      <c r="AV1433" s="34" t="s">
        <v>82</v>
      </c>
      <c r="AW1433" s="34">
        <v>0.7</v>
      </c>
      <c r="AY1433" s="34">
        <v>374</v>
      </c>
      <c r="BA1433" s="34">
        <v>0.24</v>
      </c>
      <c r="BC1433" s="34">
        <v>0.5</v>
      </c>
      <c r="BD1433" s="34">
        <v>34</v>
      </c>
      <c r="BE1433" s="34">
        <v>390</v>
      </c>
      <c r="BF1433" s="34">
        <v>0.48</v>
      </c>
      <c r="BG1433" s="34">
        <v>22</v>
      </c>
      <c r="BH1433" s="34">
        <v>15.7</v>
      </c>
      <c r="BI1433" s="34" t="s">
        <v>83</v>
      </c>
      <c r="BJ1433" s="34">
        <v>357</v>
      </c>
      <c r="BK1433" s="34">
        <v>6.2E-2</v>
      </c>
      <c r="BL1433" s="34">
        <v>0.2</v>
      </c>
      <c r="BM1433" s="34">
        <v>10</v>
      </c>
      <c r="BN1433" s="34">
        <v>1</v>
      </c>
      <c r="BO1433" s="34">
        <v>207</v>
      </c>
      <c r="BP1433" s="34">
        <v>36</v>
      </c>
      <c r="BQ1433" s="34">
        <v>31</v>
      </c>
      <c r="BR1433" s="34">
        <v>14.2</v>
      </c>
      <c r="BT1433" s="34">
        <v>0.32</v>
      </c>
      <c r="BU1433" s="34">
        <v>18.600000000000001</v>
      </c>
      <c r="BV1433" s="34">
        <v>2.6</v>
      </c>
      <c r="BW1433" s="34">
        <v>14</v>
      </c>
      <c r="BX1433" s="34">
        <v>189.5</v>
      </c>
      <c r="BY1433" s="34">
        <v>14.4</v>
      </c>
      <c r="BZ1433" s="34" t="s">
        <v>120</v>
      </c>
      <c r="CA1433" s="34">
        <v>178</v>
      </c>
      <c r="CB1433" s="34">
        <v>0.03</v>
      </c>
      <c r="CC1433" s="34">
        <v>34.200000000000003</v>
      </c>
      <c r="CD1433" s="34">
        <v>715</v>
      </c>
      <c r="CE1433" s="34">
        <v>10</v>
      </c>
      <c r="CF1433" s="34">
        <v>203</v>
      </c>
      <c r="CG1433" s="34" t="s">
        <v>1509</v>
      </c>
      <c r="CH1433" s="34">
        <v>198</v>
      </c>
      <c r="CI1433" s="34">
        <v>547</v>
      </c>
      <c r="CJ1433" s="34">
        <v>1020</v>
      </c>
      <c r="CK1433" s="34">
        <v>101.5</v>
      </c>
      <c r="CL1433" s="34">
        <v>351</v>
      </c>
      <c r="CM1433" s="34">
        <v>55.4</v>
      </c>
      <c r="CN1433" s="34">
        <v>4.5999999999999996</v>
      </c>
      <c r="CO1433" s="34">
        <v>38.799999999999997</v>
      </c>
      <c r="CP1433" s="34">
        <v>5.95</v>
      </c>
      <c r="CQ1433" s="34">
        <v>36.4</v>
      </c>
      <c r="CR1433" s="34">
        <v>7.68</v>
      </c>
      <c r="CS1433" s="34">
        <v>24.4</v>
      </c>
      <c r="CT1433" s="34">
        <v>4.1100000000000003</v>
      </c>
      <c r="CU1433" s="34">
        <v>30.5</v>
      </c>
      <c r="CV1433" s="34">
        <v>5.36</v>
      </c>
      <c r="CW1433" s="34">
        <v>2232.7000000000003</v>
      </c>
    </row>
    <row r="1434" spans="1:101" x14ac:dyDescent="0.35">
      <c r="A1434" s="22" t="s">
        <v>1515</v>
      </c>
      <c r="B1434" s="22" t="s">
        <v>1529</v>
      </c>
      <c r="C1434" s="22" t="s">
        <v>2355</v>
      </c>
      <c r="D1434" s="22" t="s">
        <v>2772</v>
      </c>
      <c r="E1434" s="71"/>
      <c r="F1434" s="71">
        <v>42187</v>
      </c>
      <c r="G1434" s="22" t="s">
        <v>1533</v>
      </c>
      <c r="H1434" s="22">
        <v>36.663035820080999</v>
      </c>
      <c r="I1434" s="22">
        <v>-106.815568798318</v>
      </c>
      <c r="J1434" s="22" t="s">
        <v>873</v>
      </c>
      <c r="K1434" s="22" t="s">
        <v>1530</v>
      </c>
      <c r="L1434" s="22" t="s">
        <v>878</v>
      </c>
      <c r="M1434" s="22" t="s">
        <v>1531</v>
      </c>
      <c r="P1434" s="22" t="s">
        <v>119</v>
      </c>
      <c r="Q1434" s="22" t="s">
        <v>144</v>
      </c>
      <c r="W1434" s="34">
        <v>55.68</v>
      </c>
      <c r="X1434" s="34">
        <v>0.21</v>
      </c>
      <c r="Y1434" s="34">
        <v>2.5</v>
      </c>
      <c r="Z1434" s="34">
        <v>34.409999999999997</v>
      </c>
      <c r="AA1434" s="34">
        <v>0.71</v>
      </c>
      <c r="AB1434" s="34">
        <v>0.27</v>
      </c>
      <c r="AC1434" s="34">
        <v>0.14000000000000001</v>
      </c>
      <c r="AD1434" s="34">
        <v>0.13</v>
      </c>
      <c r="AE1434" s="34">
        <v>0.57999999999999996</v>
      </c>
      <c r="AF1434" s="34">
        <v>0.1</v>
      </c>
      <c r="AG1434" s="34">
        <v>5.49</v>
      </c>
      <c r="AI1434" s="34">
        <v>0.01</v>
      </c>
      <c r="AM1434" s="34">
        <v>0.21</v>
      </c>
      <c r="AO1434" s="34">
        <f t="shared" si="108"/>
        <v>100.43999999999997</v>
      </c>
      <c r="AU1434" s="34">
        <v>1E-3</v>
      </c>
      <c r="AV1434" s="34" t="s">
        <v>82</v>
      </c>
      <c r="AW1434" s="34">
        <v>3</v>
      </c>
      <c r="AY1434" s="34">
        <v>237</v>
      </c>
      <c r="BA1434" s="34">
        <v>0.02</v>
      </c>
      <c r="BC1434" s="34" t="s">
        <v>82</v>
      </c>
      <c r="BD1434" s="34">
        <v>16</v>
      </c>
      <c r="BE1434" s="34">
        <v>20</v>
      </c>
      <c r="BF1434" s="34">
        <v>0.47</v>
      </c>
      <c r="BG1434" s="34" t="s">
        <v>121</v>
      </c>
      <c r="BH1434" s="34">
        <v>5</v>
      </c>
      <c r="BI1434" s="34" t="s">
        <v>83</v>
      </c>
      <c r="BJ1434" s="34">
        <v>3.2</v>
      </c>
      <c r="BK1434" s="34">
        <v>1.4999999999999999E-2</v>
      </c>
      <c r="BL1434" s="34">
        <v>0.01</v>
      </c>
      <c r="BM1434" s="34" t="s">
        <v>84</v>
      </c>
      <c r="BN1434" s="34" t="s">
        <v>121</v>
      </c>
      <c r="BO1434" s="34">
        <v>4.9000000000000004</v>
      </c>
      <c r="BP1434" s="34">
        <v>12</v>
      </c>
      <c r="BQ1434" s="34">
        <v>4</v>
      </c>
      <c r="BR1434" s="34">
        <v>17.399999999999999</v>
      </c>
      <c r="BT1434" s="34">
        <v>0.2</v>
      </c>
      <c r="BU1434" s="34">
        <v>8.3000000000000007</v>
      </c>
      <c r="BV1434" s="34">
        <v>0.4</v>
      </c>
      <c r="BW1434" s="34">
        <v>1</v>
      </c>
      <c r="BX1434" s="34">
        <v>65.3</v>
      </c>
      <c r="BY1434" s="34">
        <v>0.4</v>
      </c>
      <c r="BZ1434" s="34" t="s">
        <v>120</v>
      </c>
      <c r="CA1434" s="34">
        <v>4.5199999999999996</v>
      </c>
      <c r="CB1434" s="34">
        <v>0.05</v>
      </c>
      <c r="CC1434" s="34">
        <v>5.55</v>
      </c>
      <c r="CD1434" s="34">
        <v>81</v>
      </c>
      <c r="CE1434" s="34">
        <v>1</v>
      </c>
      <c r="CF1434" s="34">
        <v>13.7</v>
      </c>
      <c r="CG1434" s="34">
        <v>110</v>
      </c>
      <c r="CH1434" s="34">
        <v>20</v>
      </c>
      <c r="CI1434" s="34">
        <v>31.2</v>
      </c>
      <c r="CJ1434" s="34">
        <v>91.5</v>
      </c>
      <c r="CK1434" s="34">
        <v>9.09</v>
      </c>
      <c r="CL1434" s="34">
        <v>38.299999999999997</v>
      </c>
      <c r="CM1434" s="34">
        <v>7.16</v>
      </c>
      <c r="CN1434" s="34">
        <v>0.83</v>
      </c>
      <c r="CO1434" s="34">
        <v>3.47</v>
      </c>
      <c r="CP1434" s="34">
        <v>0.53</v>
      </c>
      <c r="CQ1434" s="34">
        <v>2.77</v>
      </c>
      <c r="CR1434" s="34">
        <v>0.5</v>
      </c>
      <c r="CS1434" s="34">
        <v>1.56</v>
      </c>
      <c r="CT1434" s="34">
        <v>0.24</v>
      </c>
      <c r="CU1434" s="34">
        <v>1.47</v>
      </c>
      <c r="CV1434" s="34">
        <v>0.23</v>
      </c>
      <c r="CW1434" s="34">
        <v>188.85</v>
      </c>
    </row>
    <row r="1435" spans="1:101" x14ac:dyDescent="0.35">
      <c r="A1435" s="22" t="s">
        <v>1516</v>
      </c>
      <c r="B1435" s="22" t="s">
        <v>1529</v>
      </c>
      <c r="C1435" s="22" t="s">
        <v>2355</v>
      </c>
      <c r="D1435" s="22" t="s">
        <v>2772</v>
      </c>
      <c r="E1435" s="71"/>
      <c r="F1435" s="71"/>
      <c r="H1435" s="22">
        <v>36.670275566208197</v>
      </c>
      <c r="I1435" s="22">
        <v>-106.820773931422</v>
      </c>
      <c r="J1435" s="22" t="s">
        <v>873</v>
      </c>
      <c r="K1435" s="22" t="s">
        <v>1530</v>
      </c>
      <c r="L1435" s="22" t="s">
        <v>878</v>
      </c>
      <c r="M1435" s="22" t="s">
        <v>1531</v>
      </c>
      <c r="P1435" s="22" t="s">
        <v>119</v>
      </c>
      <c r="Q1435" s="22" t="s">
        <v>144</v>
      </c>
      <c r="W1435" s="34">
        <v>74.459999999999994</v>
      </c>
      <c r="X1435" s="34">
        <v>0.48</v>
      </c>
      <c r="Y1435" s="34">
        <v>12.49</v>
      </c>
      <c r="Z1435" s="34">
        <v>3.98</v>
      </c>
      <c r="AA1435" s="34">
        <v>0.03</v>
      </c>
      <c r="AB1435" s="34">
        <v>0.65</v>
      </c>
      <c r="AC1435" s="34">
        <v>0.34</v>
      </c>
      <c r="AD1435" s="34">
        <v>2.37</v>
      </c>
      <c r="AE1435" s="34">
        <v>2.77</v>
      </c>
      <c r="AF1435" s="34">
        <v>0.11</v>
      </c>
      <c r="AG1435" s="34">
        <v>2.3199999999999998</v>
      </c>
      <c r="AI1435" s="34">
        <v>0.01</v>
      </c>
      <c r="AM1435" s="34">
        <v>7.0000000000000007E-2</v>
      </c>
      <c r="AO1435" s="34">
        <f t="shared" si="108"/>
        <v>100.08</v>
      </c>
      <c r="AU1435" s="34">
        <v>0.03</v>
      </c>
      <c r="AV1435" s="34" t="s">
        <v>82</v>
      </c>
      <c r="AW1435" s="34">
        <v>2.6</v>
      </c>
      <c r="AY1435" s="34">
        <v>649</v>
      </c>
      <c r="BA1435" s="34">
        <v>0.09</v>
      </c>
      <c r="BC1435" s="34" t="s">
        <v>82</v>
      </c>
      <c r="BD1435" s="34">
        <v>8</v>
      </c>
      <c r="BE1435" s="34">
        <v>30</v>
      </c>
      <c r="BF1435" s="34">
        <v>2.4900000000000002</v>
      </c>
      <c r="BG1435" s="34">
        <v>12</v>
      </c>
      <c r="BH1435" s="34">
        <v>12.3</v>
      </c>
      <c r="BI1435" s="34" t="s">
        <v>83</v>
      </c>
      <c r="BJ1435" s="34">
        <v>6.2</v>
      </c>
      <c r="BK1435" s="34">
        <v>1.6E-2</v>
      </c>
      <c r="BM1435" s="34">
        <v>20</v>
      </c>
      <c r="BN1435" s="34" t="s">
        <v>121</v>
      </c>
      <c r="BO1435" s="34">
        <v>9.4</v>
      </c>
      <c r="BP1435" s="34">
        <v>11</v>
      </c>
      <c r="BQ1435" s="34">
        <v>17</v>
      </c>
      <c r="BR1435" s="34">
        <v>84.4</v>
      </c>
      <c r="BT1435" s="34">
        <v>0.17</v>
      </c>
      <c r="BU1435" s="34">
        <v>3.7</v>
      </c>
      <c r="BV1435" s="34">
        <v>0.4</v>
      </c>
      <c r="BW1435" s="34">
        <v>1</v>
      </c>
      <c r="BX1435" s="34">
        <v>108.5</v>
      </c>
      <c r="BY1435" s="34">
        <v>0.7</v>
      </c>
      <c r="BZ1435" s="34">
        <v>0.01</v>
      </c>
      <c r="CA1435" s="34">
        <v>8.58</v>
      </c>
      <c r="CB1435" s="34">
        <v>7.0000000000000007E-2</v>
      </c>
      <c r="CC1435" s="34">
        <v>2.44</v>
      </c>
      <c r="CD1435" s="34">
        <v>61</v>
      </c>
      <c r="CE1435" s="34">
        <v>1</v>
      </c>
      <c r="CF1435" s="34">
        <v>18.5</v>
      </c>
      <c r="CG1435" s="34">
        <v>245</v>
      </c>
      <c r="CH1435" s="34">
        <v>53</v>
      </c>
      <c r="CI1435" s="34">
        <v>27.2</v>
      </c>
      <c r="CJ1435" s="34">
        <v>52.8</v>
      </c>
      <c r="CK1435" s="34">
        <v>6.16</v>
      </c>
      <c r="CL1435" s="34">
        <v>23.4</v>
      </c>
      <c r="CM1435" s="34">
        <v>4.43</v>
      </c>
      <c r="CN1435" s="34">
        <v>0.96</v>
      </c>
      <c r="CO1435" s="34">
        <v>3.48</v>
      </c>
      <c r="CP1435" s="34">
        <v>0.54</v>
      </c>
      <c r="CQ1435" s="34">
        <v>3.11</v>
      </c>
      <c r="CR1435" s="34">
        <v>0.67</v>
      </c>
      <c r="CS1435" s="34">
        <v>1.79</v>
      </c>
      <c r="CT1435" s="34">
        <v>0.3</v>
      </c>
      <c r="CU1435" s="34">
        <v>2.04</v>
      </c>
      <c r="CV1435" s="34">
        <v>0.31</v>
      </c>
      <c r="CW1435" s="34">
        <v>127.19000000000003</v>
      </c>
    </row>
    <row r="1436" spans="1:101" x14ac:dyDescent="0.35">
      <c r="A1436" s="22" t="s">
        <v>1517</v>
      </c>
      <c r="B1436" s="22" t="s">
        <v>1529</v>
      </c>
      <c r="C1436" s="22" t="s">
        <v>2355</v>
      </c>
      <c r="D1436" s="22" t="s">
        <v>2772</v>
      </c>
      <c r="E1436" s="71"/>
      <c r="F1436" s="71"/>
      <c r="H1436" s="22">
        <v>36.661017549641997</v>
      </c>
      <c r="I1436" s="22">
        <v>-106.82435958782401</v>
      </c>
      <c r="J1436" s="22" t="s">
        <v>873</v>
      </c>
      <c r="K1436" s="22" t="s">
        <v>1530</v>
      </c>
      <c r="L1436" s="22" t="s">
        <v>878</v>
      </c>
      <c r="M1436" s="22" t="s">
        <v>1531</v>
      </c>
      <c r="P1436" s="22" t="s">
        <v>119</v>
      </c>
      <c r="Q1436" s="22" t="s">
        <v>144</v>
      </c>
      <c r="W1436" s="34">
        <v>85.42</v>
      </c>
      <c r="X1436" s="34">
        <v>0.33</v>
      </c>
      <c r="Y1436" s="34">
        <v>7.46</v>
      </c>
      <c r="Z1436" s="34">
        <v>0.96</v>
      </c>
      <c r="AA1436" s="34">
        <v>0.01</v>
      </c>
      <c r="AB1436" s="34">
        <v>0.11</v>
      </c>
      <c r="AC1436" s="34">
        <v>0.03</v>
      </c>
      <c r="AD1436" s="34">
        <v>7.0000000000000007E-2</v>
      </c>
      <c r="AE1436" s="34">
        <v>1</v>
      </c>
      <c r="AF1436" s="34">
        <v>0.01</v>
      </c>
      <c r="AG1436" s="34">
        <v>4.03</v>
      </c>
      <c r="AI1436" s="34">
        <v>0.03</v>
      </c>
      <c r="AM1436" s="34">
        <v>1.38</v>
      </c>
      <c r="AO1436" s="34">
        <f t="shared" si="108"/>
        <v>100.83999999999999</v>
      </c>
      <c r="AU1436" s="34">
        <v>5.0000000000000001E-3</v>
      </c>
      <c r="AV1436" s="34" t="s">
        <v>82</v>
      </c>
      <c r="AW1436" s="34">
        <v>0.8</v>
      </c>
      <c r="AY1436" s="34">
        <v>219</v>
      </c>
      <c r="BA1436" s="34">
        <v>0.09</v>
      </c>
      <c r="BC1436" s="34" t="s">
        <v>82</v>
      </c>
      <c r="BD1436" s="34">
        <v>2</v>
      </c>
      <c r="BE1436" s="34">
        <v>20</v>
      </c>
      <c r="BF1436" s="34">
        <v>1.6</v>
      </c>
      <c r="BG1436" s="34">
        <v>11</v>
      </c>
      <c r="BH1436" s="34">
        <v>7.8</v>
      </c>
      <c r="BI1436" s="34">
        <v>6</v>
      </c>
      <c r="BJ1436" s="34">
        <v>3.7</v>
      </c>
      <c r="BK1436" s="34">
        <v>1.4999999999999999E-2</v>
      </c>
      <c r="BM1436" s="34">
        <v>20</v>
      </c>
      <c r="BN1436" s="34" t="s">
        <v>121</v>
      </c>
      <c r="BO1436" s="34">
        <v>6.4</v>
      </c>
      <c r="BP1436" s="34">
        <v>7</v>
      </c>
      <c r="BQ1436" s="34">
        <v>13</v>
      </c>
      <c r="BR1436" s="34">
        <v>32.5</v>
      </c>
      <c r="BT1436" s="34">
        <v>0.13</v>
      </c>
      <c r="BU1436" s="34">
        <v>0.9</v>
      </c>
      <c r="BV1436" s="34">
        <v>0.5</v>
      </c>
      <c r="BW1436" s="34">
        <v>1</v>
      </c>
      <c r="BX1436" s="34">
        <v>26.1</v>
      </c>
      <c r="BY1436" s="34">
        <v>0.5</v>
      </c>
      <c r="BZ1436" s="34">
        <v>0.01</v>
      </c>
      <c r="CA1436" s="34">
        <v>5.61</v>
      </c>
      <c r="CB1436" s="34">
        <v>0.05</v>
      </c>
      <c r="CC1436" s="34">
        <v>1.51</v>
      </c>
      <c r="CD1436" s="34">
        <v>27</v>
      </c>
      <c r="CE1436" s="34">
        <v>1</v>
      </c>
      <c r="CF1436" s="34">
        <v>8.1999999999999993</v>
      </c>
      <c r="CG1436" s="34">
        <v>145</v>
      </c>
      <c r="CH1436" s="34">
        <v>24</v>
      </c>
      <c r="CI1436" s="34">
        <v>14</v>
      </c>
      <c r="CJ1436" s="34">
        <v>26.7</v>
      </c>
      <c r="CK1436" s="34">
        <v>2.95</v>
      </c>
      <c r="CL1436" s="34">
        <v>10.8</v>
      </c>
      <c r="CM1436" s="34">
        <v>1.61</v>
      </c>
      <c r="CN1436" s="34">
        <v>0.32</v>
      </c>
      <c r="CO1436" s="34">
        <v>1.64</v>
      </c>
      <c r="CP1436" s="34">
        <v>0.21</v>
      </c>
      <c r="CQ1436" s="34">
        <v>1.46</v>
      </c>
      <c r="CR1436" s="34">
        <v>0.28000000000000003</v>
      </c>
      <c r="CS1436" s="34">
        <v>0.84</v>
      </c>
      <c r="CT1436" s="34">
        <v>0.14000000000000001</v>
      </c>
      <c r="CU1436" s="34">
        <v>1.03</v>
      </c>
      <c r="CV1436" s="34">
        <v>0.16</v>
      </c>
      <c r="CW1436" s="34">
        <v>62.140000000000008</v>
      </c>
    </row>
    <row r="1437" spans="1:101" x14ac:dyDescent="0.35">
      <c r="A1437" s="22" t="s">
        <v>1518</v>
      </c>
      <c r="B1437" s="22" t="s">
        <v>1529</v>
      </c>
      <c r="C1437" s="22" t="s">
        <v>2355</v>
      </c>
      <c r="D1437" s="22" t="s">
        <v>2772</v>
      </c>
      <c r="E1437" s="71"/>
      <c r="F1437" s="71"/>
      <c r="H1437" s="22">
        <v>36.661017549641997</v>
      </c>
      <c r="I1437" s="22">
        <v>-106.82435958782401</v>
      </c>
      <c r="J1437" s="22" t="s">
        <v>873</v>
      </c>
      <c r="K1437" s="22" t="s">
        <v>1530</v>
      </c>
      <c r="L1437" s="22" t="s">
        <v>878</v>
      </c>
      <c r="M1437" s="22" t="s">
        <v>1531</v>
      </c>
      <c r="P1437" s="22" t="s">
        <v>119</v>
      </c>
      <c r="Q1437" s="22" t="s">
        <v>144</v>
      </c>
      <c r="W1437" s="34">
        <v>58.66</v>
      </c>
      <c r="X1437" s="34">
        <v>0.51</v>
      </c>
      <c r="Y1437" s="34">
        <v>2.7</v>
      </c>
      <c r="Z1437" s="34">
        <v>0.3</v>
      </c>
      <c r="AA1437" s="34">
        <v>0.01</v>
      </c>
      <c r="AB1437" s="34" t="s">
        <v>120</v>
      </c>
      <c r="AC1437" s="34">
        <v>0.04</v>
      </c>
      <c r="AD1437" s="34">
        <v>0.1</v>
      </c>
      <c r="AE1437" s="34">
        <v>0.11</v>
      </c>
      <c r="AF1437" s="34">
        <v>0.01</v>
      </c>
      <c r="AG1437" s="34">
        <v>37.049999999999997</v>
      </c>
      <c r="AI1437" s="34">
        <v>0.31</v>
      </c>
      <c r="AM1437" s="34">
        <v>26.6</v>
      </c>
      <c r="AO1437" s="34">
        <f t="shared" si="108"/>
        <v>126.39999999999998</v>
      </c>
      <c r="AU1437" s="34">
        <v>5.0000000000000001E-3</v>
      </c>
      <c r="AV1437" s="34" t="s">
        <v>82</v>
      </c>
      <c r="AW1437" s="34">
        <v>0.3</v>
      </c>
      <c r="AY1437" s="34">
        <v>51.4</v>
      </c>
      <c r="BA1437" s="34">
        <v>0.22</v>
      </c>
      <c r="BC1437" s="34" t="s">
        <v>82</v>
      </c>
      <c r="BD1437" s="34">
        <v>6</v>
      </c>
      <c r="BE1437" s="34">
        <v>20</v>
      </c>
      <c r="BF1437" s="34">
        <v>0.21</v>
      </c>
      <c r="BG1437" s="34">
        <v>18</v>
      </c>
      <c r="BH1437" s="34">
        <v>7.6</v>
      </c>
      <c r="BI1437" s="34" t="s">
        <v>83</v>
      </c>
      <c r="BJ1437" s="34">
        <v>4.4000000000000004</v>
      </c>
      <c r="BK1437" s="34">
        <v>2.5000000000000001E-2</v>
      </c>
      <c r="BM1437" s="34">
        <v>10</v>
      </c>
      <c r="BN1437" s="34" t="s">
        <v>121</v>
      </c>
      <c r="BO1437" s="34">
        <v>8.3000000000000007</v>
      </c>
      <c r="BP1437" s="34">
        <v>9</v>
      </c>
      <c r="BQ1437" s="34">
        <v>10</v>
      </c>
      <c r="BR1437" s="34">
        <v>3.8</v>
      </c>
      <c r="BT1437" s="34">
        <v>0.27</v>
      </c>
      <c r="BU1437" s="34">
        <v>1.5</v>
      </c>
      <c r="BV1437" s="34">
        <v>2.2999999999999998</v>
      </c>
      <c r="BW1437" s="34">
        <v>1</v>
      </c>
      <c r="BX1437" s="34">
        <v>26</v>
      </c>
      <c r="BY1437" s="34">
        <v>0.4</v>
      </c>
      <c r="BZ1437" s="34">
        <v>0.01</v>
      </c>
      <c r="CA1437" s="34">
        <v>5.96</v>
      </c>
      <c r="CB1437" s="34" t="s">
        <v>85</v>
      </c>
      <c r="CC1437" s="34">
        <v>1.87</v>
      </c>
      <c r="CD1437" s="34">
        <v>30</v>
      </c>
      <c r="CE1437" s="34">
        <v>2</v>
      </c>
      <c r="CF1437" s="34">
        <v>19.7</v>
      </c>
      <c r="CG1437" s="34">
        <v>175</v>
      </c>
      <c r="CH1437" s="34">
        <v>6</v>
      </c>
      <c r="CI1437" s="34">
        <v>13.7</v>
      </c>
      <c r="CJ1437" s="34">
        <v>31.5</v>
      </c>
      <c r="CK1437" s="34">
        <v>4.01</v>
      </c>
      <c r="CL1437" s="34">
        <v>16.600000000000001</v>
      </c>
      <c r="CM1437" s="34">
        <v>3.21</v>
      </c>
      <c r="CN1437" s="34">
        <v>0.72</v>
      </c>
      <c r="CO1437" s="34">
        <v>3.17</v>
      </c>
      <c r="CP1437" s="34">
        <v>0.42</v>
      </c>
      <c r="CQ1437" s="34">
        <v>2.73</v>
      </c>
      <c r="CR1437" s="34">
        <v>0.64</v>
      </c>
      <c r="CS1437" s="34">
        <v>1.89</v>
      </c>
      <c r="CT1437" s="34">
        <v>0.28999999999999998</v>
      </c>
      <c r="CU1437" s="34">
        <v>2.12</v>
      </c>
      <c r="CV1437" s="34">
        <v>0.33</v>
      </c>
      <c r="CW1437" s="34">
        <v>81.330000000000013</v>
      </c>
    </row>
    <row r="1438" spans="1:101" x14ac:dyDescent="0.35">
      <c r="A1438" s="22" t="s">
        <v>1519</v>
      </c>
      <c r="B1438" s="22" t="s">
        <v>1529</v>
      </c>
      <c r="C1438" s="22" t="s">
        <v>2355</v>
      </c>
      <c r="D1438" s="22" t="s">
        <v>2772</v>
      </c>
      <c r="E1438" s="71"/>
      <c r="F1438" s="71"/>
      <c r="H1438" s="22">
        <v>36.664995766158498</v>
      </c>
      <c r="I1438" s="22">
        <v>-106.817673469314</v>
      </c>
      <c r="J1438" s="22" t="s">
        <v>873</v>
      </c>
      <c r="K1438" s="22" t="s">
        <v>1530</v>
      </c>
      <c r="L1438" s="22" t="s">
        <v>878</v>
      </c>
      <c r="M1438" s="22" t="s">
        <v>1531</v>
      </c>
      <c r="P1438" s="22" t="s">
        <v>119</v>
      </c>
      <c r="Q1438" s="22" t="s">
        <v>144</v>
      </c>
      <c r="W1438" s="34">
        <v>77.02</v>
      </c>
      <c r="X1438" s="34">
        <v>0.48</v>
      </c>
      <c r="Y1438" s="34">
        <v>10.220000000000001</v>
      </c>
      <c r="Z1438" s="34">
        <v>3.98</v>
      </c>
      <c r="AA1438" s="34">
        <v>0.05</v>
      </c>
      <c r="AB1438" s="34">
        <v>0.48</v>
      </c>
      <c r="AC1438" s="34">
        <v>0.28000000000000003</v>
      </c>
      <c r="AD1438" s="34">
        <v>1.7</v>
      </c>
      <c r="AE1438" s="34">
        <v>2.2599999999999998</v>
      </c>
      <c r="AF1438" s="34">
        <v>0.11</v>
      </c>
      <c r="AG1438" s="34">
        <v>2.41</v>
      </c>
      <c r="AI1438" s="34">
        <v>0.01</v>
      </c>
      <c r="AM1438" s="34">
        <v>0.11</v>
      </c>
      <c r="AO1438" s="34">
        <f t="shared" si="108"/>
        <v>99.110000000000014</v>
      </c>
      <c r="AU1438" s="34">
        <v>2E-3</v>
      </c>
      <c r="AV1438" s="34" t="s">
        <v>82</v>
      </c>
      <c r="AW1438" s="34">
        <v>2.2000000000000002</v>
      </c>
      <c r="AY1438" s="34">
        <v>577</v>
      </c>
      <c r="BA1438" s="34">
        <v>0.06</v>
      </c>
      <c r="BC1438" s="34" t="s">
        <v>82</v>
      </c>
      <c r="BD1438" s="34">
        <v>7</v>
      </c>
      <c r="BE1438" s="34">
        <v>40</v>
      </c>
      <c r="BF1438" s="34">
        <v>2.36</v>
      </c>
      <c r="BG1438" s="34">
        <v>8</v>
      </c>
      <c r="BH1438" s="34">
        <v>11.1</v>
      </c>
      <c r="BI1438" s="34" t="s">
        <v>83</v>
      </c>
      <c r="BJ1438" s="34">
        <v>6.7</v>
      </c>
      <c r="BK1438" s="34">
        <v>2.1999999999999999E-2</v>
      </c>
      <c r="BM1438" s="34">
        <v>20</v>
      </c>
      <c r="BN1438" s="34" t="s">
        <v>121</v>
      </c>
      <c r="BO1438" s="34">
        <v>9.1</v>
      </c>
      <c r="BP1438" s="34">
        <v>10</v>
      </c>
      <c r="BQ1438" s="34">
        <v>14</v>
      </c>
      <c r="BR1438" s="34">
        <v>70.7</v>
      </c>
      <c r="BT1438" s="34">
        <v>0.13</v>
      </c>
      <c r="BU1438" s="34">
        <v>5</v>
      </c>
      <c r="BV1438" s="34">
        <v>0.2</v>
      </c>
      <c r="BW1438" s="34">
        <v>1</v>
      </c>
      <c r="BX1438" s="34">
        <v>90.1</v>
      </c>
      <c r="BY1438" s="34">
        <v>0.7</v>
      </c>
      <c r="BZ1438" s="34">
        <v>0.01</v>
      </c>
      <c r="CA1438" s="34">
        <v>8.4600000000000009</v>
      </c>
      <c r="CB1438" s="34">
        <v>0.06</v>
      </c>
      <c r="CC1438" s="34">
        <v>2.48</v>
      </c>
      <c r="CD1438" s="34">
        <v>70</v>
      </c>
      <c r="CE1438" s="34">
        <v>1</v>
      </c>
      <c r="CF1438" s="34">
        <v>16.8</v>
      </c>
      <c r="CG1438" s="34">
        <v>261</v>
      </c>
      <c r="CH1438" s="34">
        <v>49</v>
      </c>
      <c r="CI1438" s="34">
        <v>28.7</v>
      </c>
      <c r="CJ1438" s="34">
        <v>56.8</v>
      </c>
      <c r="CK1438" s="34">
        <v>6.48</v>
      </c>
      <c r="CL1438" s="34">
        <v>23.4</v>
      </c>
      <c r="CM1438" s="34">
        <v>4.1399999999999997</v>
      </c>
      <c r="CN1438" s="34">
        <v>0.91</v>
      </c>
      <c r="CO1438" s="34">
        <v>3.22</v>
      </c>
      <c r="CP1438" s="34">
        <v>0.5</v>
      </c>
      <c r="CQ1438" s="34">
        <v>2.85</v>
      </c>
      <c r="CR1438" s="34">
        <v>0.6</v>
      </c>
      <c r="CS1438" s="34">
        <v>1.83</v>
      </c>
      <c r="CT1438" s="34">
        <v>0.28999999999999998</v>
      </c>
      <c r="CU1438" s="34">
        <v>1.97</v>
      </c>
      <c r="CV1438" s="34">
        <v>0.28999999999999998</v>
      </c>
      <c r="CW1438" s="34">
        <v>131.97999999999996</v>
      </c>
    </row>
    <row r="1439" spans="1:101" x14ac:dyDescent="0.35">
      <c r="A1439" s="22" t="s">
        <v>1520</v>
      </c>
      <c r="B1439" s="22" t="s">
        <v>1529</v>
      </c>
      <c r="C1439" s="22" t="s">
        <v>2355</v>
      </c>
      <c r="D1439" s="22" t="s">
        <v>2772</v>
      </c>
      <c r="E1439" s="71"/>
      <c r="F1439" s="71"/>
      <c r="H1439" s="22">
        <v>36.663954491892</v>
      </c>
      <c r="I1439" s="22">
        <v>-106.80672945475401</v>
      </c>
      <c r="J1439" s="22" t="s">
        <v>873</v>
      </c>
      <c r="K1439" s="22" t="s">
        <v>1530</v>
      </c>
      <c r="L1439" s="22" t="s">
        <v>878</v>
      </c>
      <c r="M1439" s="22" t="s">
        <v>1531</v>
      </c>
      <c r="P1439" s="22" t="s">
        <v>119</v>
      </c>
      <c r="Q1439" s="22" t="s">
        <v>144</v>
      </c>
      <c r="W1439" s="34">
        <v>62.12</v>
      </c>
      <c r="X1439" s="34">
        <v>0.31</v>
      </c>
      <c r="Y1439" s="34">
        <v>10.52</v>
      </c>
      <c r="Z1439" s="34">
        <v>17.14</v>
      </c>
      <c r="AA1439" s="34">
        <v>0.26</v>
      </c>
      <c r="AB1439" s="34">
        <v>0.35</v>
      </c>
      <c r="AC1439" s="34">
        <v>0.2</v>
      </c>
      <c r="AD1439" s="34">
        <v>1.71</v>
      </c>
      <c r="AE1439" s="34">
        <v>2.68</v>
      </c>
      <c r="AF1439" s="34">
        <v>0.16</v>
      </c>
      <c r="AG1439" s="34">
        <v>4.34</v>
      </c>
      <c r="AI1439" s="34">
        <v>0.04</v>
      </c>
      <c r="AM1439" s="34">
        <v>0.16</v>
      </c>
      <c r="AO1439" s="34">
        <f t="shared" si="108"/>
        <v>99.990000000000009</v>
      </c>
      <c r="AU1439" s="34" t="s">
        <v>2400</v>
      </c>
      <c r="AV1439" s="34" t="s">
        <v>82</v>
      </c>
      <c r="AW1439" s="34">
        <v>3</v>
      </c>
      <c r="AY1439" s="34">
        <v>696</v>
      </c>
      <c r="BA1439" s="34">
        <v>0.06</v>
      </c>
      <c r="BC1439" s="34" t="s">
        <v>82</v>
      </c>
      <c r="BD1439" s="34">
        <v>23</v>
      </c>
      <c r="BE1439" s="34">
        <v>20</v>
      </c>
      <c r="BF1439" s="34">
        <v>2.08</v>
      </c>
      <c r="BG1439" s="34">
        <v>16</v>
      </c>
      <c r="BH1439" s="34">
        <v>9.6999999999999993</v>
      </c>
      <c r="BI1439" s="34" t="s">
        <v>83</v>
      </c>
      <c r="BJ1439" s="34">
        <v>3.6</v>
      </c>
      <c r="BK1439" s="34">
        <v>2.4E-2</v>
      </c>
      <c r="BM1439" s="34">
        <v>20</v>
      </c>
      <c r="BN1439" s="34" t="s">
        <v>121</v>
      </c>
      <c r="BO1439" s="34">
        <v>6.7</v>
      </c>
      <c r="BP1439" s="34">
        <v>33</v>
      </c>
      <c r="BQ1439" s="34">
        <v>15</v>
      </c>
      <c r="BR1439" s="34">
        <v>80.099999999999994</v>
      </c>
      <c r="BT1439" s="34">
        <v>0.38</v>
      </c>
      <c r="BU1439" s="34">
        <v>11</v>
      </c>
      <c r="BV1439" s="34">
        <v>1.2</v>
      </c>
      <c r="BW1439" s="34">
        <v>1</v>
      </c>
      <c r="BX1439" s="34">
        <v>91.2</v>
      </c>
      <c r="BY1439" s="34">
        <v>0.5</v>
      </c>
      <c r="BZ1439" s="34">
        <v>0.02</v>
      </c>
      <c r="CA1439" s="34">
        <v>7.46</v>
      </c>
      <c r="CB1439" s="34">
        <v>0.08</v>
      </c>
      <c r="CC1439" s="34">
        <v>2.78</v>
      </c>
      <c r="CD1439" s="34">
        <v>80</v>
      </c>
      <c r="CE1439" s="34">
        <v>1</v>
      </c>
      <c r="CF1439" s="34">
        <v>29.1</v>
      </c>
      <c r="CG1439" s="34">
        <v>133</v>
      </c>
      <c r="CH1439" s="34">
        <v>129</v>
      </c>
      <c r="CI1439" s="34">
        <v>26.7</v>
      </c>
      <c r="CJ1439" s="34">
        <v>52</v>
      </c>
      <c r="CK1439" s="34">
        <v>6.59</v>
      </c>
      <c r="CL1439" s="34">
        <v>26.6</v>
      </c>
      <c r="CM1439" s="34">
        <v>5.89</v>
      </c>
      <c r="CN1439" s="34">
        <v>1.42</v>
      </c>
      <c r="CO1439" s="34">
        <v>6.19</v>
      </c>
      <c r="CP1439" s="34">
        <v>0.96</v>
      </c>
      <c r="CQ1439" s="34">
        <v>5.42</v>
      </c>
      <c r="CR1439" s="34">
        <v>1.02</v>
      </c>
      <c r="CS1439" s="34">
        <v>2.88</v>
      </c>
      <c r="CT1439" s="34">
        <v>0.41</v>
      </c>
      <c r="CU1439" s="34">
        <v>2.91</v>
      </c>
      <c r="CV1439" s="34">
        <v>0.45</v>
      </c>
      <c r="CW1439" s="34">
        <v>139.44</v>
      </c>
    </row>
    <row r="1440" spans="1:101" x14ac:dyDescent="0.35">
      <c r="A1440" s="22" t="s">
        <v>3941</v>
      </c>
      <c r="B1440" s="22" t="s">
        <v>1529</v>
      </c>
      <c r="C1440" s="22" t="s">
        <v>2355</v>
      </c>
      <c r="D1440" s="22" t="s">
        <v>2772</v>
      </c>
      <c r="E1440" s="71">
        <v>42261</v>
      </c>
      <c r="F1440" s="71">
        <v>42261</v>
      </c>
      <c r="G1440" s="22" t="s">
        <v>1534</v>
      </c>
      <c r="H1440" s="22">
        <v>36.666733276107699</v>
      </c>
      <c r="I1440" s="22">
        <v>-106.817815035507</v>
      </c>
      <c r="J1440" s="22" t="s">
        <v>873</v>
      </c>
      <c r="K1440" s="22" t="s">
        <v>1530</v>
      </c>
      <c r="L1440" s="22" t="s">
        <v>878</v>
      </c>
      <c r="M1440" s="22" t="s">
        <v>1531</v>
      </c>
      <c r="P1440" s="22" t="s">
        <v>119</v>
      </c>
      <c r="Q1440" s="22" t="s">
        <v>1532</v>
      </c>
      <c r="R1440" s="22" t="s">
        <v>3282</v>
      </c>
      <c r="W1440" s="34">
        <v>66.209999999999994</v>
      </c>
      <c r="X1440" s="34">
        <v>2.2200000000000002</v>
      </c>
      <c r="Y1440" s="34">
        <v>4.8</v>
      </c>
      <c r="Z1440" s="34">
        <v>20.55</v>
      </c>
      <c r="AA1440" s="34">
        <v>0.33</v>
      </c>
      <c r="AB1440" s="34">
        <v>0.1</v>
      </c>
      <c r="AC1440" s="34">
        <v>0.09</v>
      </c>
      <c r="AD1440" s="34">
        <v>0.35</v>
      </c>
      <c r="AE1440" s="34">
        <v>0.79</v>
      </c>
      <c r="AF1440" s="34">
        <v>0.11</v>
      </c>
      <c r="AG1440" s="34">
        <v>3.56</v>
      </c>
      <c r="AI1440" s="34" t="s">
        <v>120</v>
      </c>
      <c r="AM1440" s="34">
        <v>0.21</v>
      </c>
      <c r="AO1440" s="34">
        <f t="shared" si="108"/>
        <v>99.319999999999979</v>
      </c>
      <c r="AU1440" s="34">
        <v>2E-3</v>
      </c>
      <c r="AV1440" s="34">
        <v>2.4</v>
      </c>
      <c r="AW1440" s="34">
        <v>1.3</v>
      </c>
      <c r="AY1440" s="34">
        <v>324</v>
      </c>
      <c r="BA1440" s="34">
        <v>0.11</v>
      </c>
      <c r="BC1440" s="34" t="s">
        <v>82</v>
      </c>
      <c r="BD1440" s="34">
        <v>26</v>
      </c>
      <c r="BE1440" s="34">
        <v>100</v>
      </c>
      <c r="BF1440" s="34">
        <v>0.75</v>
      </c>
      <c r="BG1440" s="34">
        <v>16</v>
      </c>
      <c r="BH1440" s="34">
        <v>8.1</v>
      </c>
      <c r="BI1440" s="34" t="s">
        <v>83</v>
      </c>
      <c r="BJ1440" s="34">
        <v>54.7</v>
      </c>
      <c r="BK1440" s="34">
        <v>5.0999999999999997E-2</v>
      </c>
      <c r="BL1440" s="34">
        <v>6.9000000000000006E-2</v>
      </c>
      <c r="BM1440" s="34">
        <v>10</v>
      </c>
      <c r="BN1440" s="34" t="s">
        <v>121</v>
      </c>
      <c r="BO1440" s="34">
        <v>45.9</v>
      </c>
      <c r="BP1440" s="34">
        <v>19</v>
      </c>
      <c r="BQ1440" s="34">
        <v>7</v>
      </c>
      <c r="BR1440" s="34">
        <v>27.5</v>
      </c>
      <c r="BT1440" s="34">
        <v>0.19</v>
      </c>
      <c r="BU1440" s="34">
        <v>20.100000000000001</v>
      </c>
      <c r="BV1440" s="34">
        <v>0.9</v>
      </c>
      <c r="BW1440" s="34">
        <v>4</v>
      </c>
      <c r="BX1440" s="34">
        <v>97.6</v>
      </c>
      <c r="BY1440" s="34">
        <v>3.1</v>
      </c>
      <c r="BZ1440" s="34">
        <v>0.01</v>
      </c>
      <c r="CA1440" s="34">
        <v>32.799999999999997</v>
      </c>
      <c r="CB1440" s="34">
        <v>0.11</v>
      </c>
      <c r="CC1440" s="34">
        <v>8.1199999999999992</v>
      </c>
      <c r="CD1440" s="34">
        <v>183</v>
      </c>
      <c r="CE1440" s="34">
        <v>16</v>
      </c>
      <c r="CF1440" s="34">
        <v>67.400000000000006</v>
      </c>
      <c r="CG1440" s="34">
        <v>2400</v>
      </c>
      <c r="CH1440" s="34">
        <v>107</v>
      </c>
      <c r="CI1440" s="34">
        <v>119</v>
      </c>
      <c r="CJ1440" s="34">
        <v>228</v>
      </c>
      <c r="CK1440" s="34">
        <v>23.9</v>
      </c>
      <c r="CL1440" s="34">
        <v>84.1</v>
      </c>
      <c r="CM1440" s="34">
        <v>14.45</v>
      </c>
      <c r="CN1440" s="34">
        <v>1.76</v>
      </c>
      <c r="CO1440" s="34">
        <v>12.35</v>
      </c>
      <c r="CP1440" s="34">
        <v>1.96</v>
      </c>
      <c r="CQ1440" s="34">
        <v>12.6</v>
      </c>
      <c r="CR1440" s="34">
        <v>2.6</v>
      </c>
      <c r="CS1440" s="34">
        <v>7.51</v>
      </c>
      <c r="CT1440" s="34">
        <v>1.2</v>
      </c>
      <c r="CU1440" s="34">
        <v>8.94</v>
      </c>
      <c r="CV1440" s="34">
        <v>1.48</v>
      </c>
      <c r="CW1440" s="34">
        <v>519.85</v>
      </c>
    </row>
    <row r="1441" spans="1:101" x14ac:dyDescent="0.35">
      <c r="A1441" s="22" t="s">
        <v>3942</v>
      </c>
      <c r="B1441" s="22" t="s">
        <v>1529</v>
      </c>
      <c r="C1441" s="22" t="s">
        <v>2355</v>
      </c>
      <c r="D1441" s="22" t="s">
        <v>2772</v>
      </c>
      <c r="E1441" s="71">
        <v>42261</v>
      </c>
      <c r="F1441" s="71">
        <v>42261</v>
      </c>
      <c r="G1441" s="22" t="s">
        <v>1534</v>
      </c>
      <c r="H1441" s="22">
        <v>36.666733276107699</v>
      </c>
      <c r="I1441" s="22">
        <v>-106.817815035507</v>
      </c>
      <c r="J1441" s="22" t="s">
        <v>873</v>
      </c>
      <c r="K1441" s="22" t="s">
        <v>1530</v>
      </c>
      <c r="L1441" s="22" t="s">
        <v>878</v>
      </c>
      <c r="M1441" s="22" t="s">
        <v>1531</v>
      </c>
      <c r="P1441" s="22" t="s">
        <v>119</v>
      </c>
      <c r="Q1441" s="22" t="s">
        <v>1532</v>
      </c>
      <c r="R1441" s="22" t="s">
        <v>3283</v>
      </c>
      <c r="W1441" s="34">
        <v>75.98</v>
      </c>
      <c r="X1441" s="34">
        <v>0.12</v>
      </c>
      <c r="Y1441" s="34">
        <v>5.98</v>
      </c>
      <c r="Z1441" s="34">
        <v>12.48</v>
      </c>
      <c r="AA1441" s="34">
        <v>0.11</v>
      </c>
      <c r="AB1441" s="34">
        <v>0.17</v>
      </c>
      <c r="AC1441" s="34">
        <v>0.13</v>
      </c>
      <c r="AD1441" s="34">
        <v>0.37</v>
      </c>
      <c r="AE1441" s="34">
        <v>1.53</v>
      </c>
      <c r="AF1441" s="34">
        <v>0.02</v>
      </c>
      <c r="AG1441" s="34">
        <v>3.41</v>
      </c>
      <c r="AI1441" s="34">
        <v>0.01</v>
      </c>
      <c r="AM1441" s="34">
        <v>7.0000000000000007E-2</v>
      </c>
      <c r="AO1441" s="34">
        <f t="shared" si="108"/>
        <v>100.38000000000001</v>
      </c>
      <c r="AU1441" s="34">
        <v>1E-3</v>
      </c>
      <c r="AV1441" s="34" t="s">
        <v>82</v>
      </c>
      <c r="AW1441" s="34">
        <v>0.7</v>
      </c>
      <c r="AY1441" s="34">
        <v>357</v>
      </c>
      <c r="BA1441" s="34">
        <v>0.02</v>
      </c>
      <c r="BC1441" s="34" t="s">
        <v>82</v>
      </c>
      <c r="BD1441" s="34">
        <v>23</v>
      </c>
      <c r="BE1441" s="34">
        <v>20</v>
      </c>
      <c r="BF1441" s="34">
        <v>1.1499999999999999</v>
      </c>
      <c r="BG1441" s="34">
        <v>4</v>
      </c>
      <c r="BH1441" s="34">
        <v>10</v>
      </c>
      <c r="BI1441" s="34" t="s">
        <v>83</v>
      </c>
      <c r="BJ1441" s="34">
        <v>1.8</v>
      </c>
      <c r="BK1441" s="34">
        <v>1.0999999999999999E-2</v>
      </c>
      <c r="BL1441" s="34">
        <v>8.9999999999999993E-3</v>
      </c>
      <c r="BM1441" s="34">
        <v>30</v>
      </c>
      <c r="BN1441" s="34" t="s">
        <v>121</v>
      </c>
      <c r="BO1441" s="34">
        <v>3.2</v>
      </c>
      <c r="BP1441" s="34">
        <v>30</v>
      </c>
      <c r="BQ1441" s="34">
        <v>5</v>
      </c>
      <c r="BR1441" s="34">
        <v>48.5</v>
      </c>
      <c r="BT1441" s="34">
        <v>0.06</v>
      </c>
      <c r="BU1441" s="34">
        <v>9.9</v>
      </c>
      <c r="BV1441" s="34">
        <v>0.4</v>
      </c>
      <c r="BW1441" s="34">
        <v>1</v>
      </c>
      <c r="BX1441" s="34">
        <v>47</v>
      </c>
      <c r="BY1441" s="34">
        <v>0.2</v>
      </c>
      <c r="BZ1441" s="34">
        <v>0.01</v>
      </c>
      <c r="CA1441" s="34">
        <v>3.91</v>
      </c>
      <c r="CB1441" s="34">
        <v>0.05</v>
      </c>
      <c r="CC1441" s="34">
        <v>1.68</v>
      </c>
      <c r="CD1441" s="34">
        <v>32</v>
      </c>
      <c r="CE1441" s="34">
        <v>1</v>
      </c>
      <c r="CF1441" s="34">
        <v>25.5</v>
      </c>
      <c r="CG1441" s="34">
        <v>62</v>
      </c>
      <c r="CH1441" s="34">
        <v>100</v>
      </c>
      <c r="CI1441" s="34">
        <v>16.399999999999999</v>
      </c>
      <c r="CJ1441" s="34">
        <v>29.6</v>
      </c>
      <c r="CK1441" s="34">
        <v>3.83</v>
      </c>
      <c r="CL1441" s="34">
        <v>15.9</v>
      </c>
      <c r="CM1441" s="34">
        <v>4.22</v>
      </c>
      <c r="CN1441" s="34">
        <v>0.96</v>
      </c>
      <c r="CO1441" s="34">
        <v>4.78</v>
      </c>
      <c r="CP1441" s="34">
        <v>0.71</v>
      </c>
      <c r="CQ1441" s="34">
        <v>4.7300000000000004</v>
      </c>
      <c r="CR1441" s="34">
        <v>0.98</v>
      </c>
      <c r="CS1441" s="34">
        <v>2.63</v>
      </c>
      <c r="CT1441" s="34">
        <v>0.39</v>
      </c>
      <c r="CU1441" s="34">
        <v>2.79</v>
      </c>
      <c r="CV1441" s="34">
        <v>0.4</v>
      </c>
      <c r="CW1441" s="34">
        <v>88.320000000000007</v>
      </c>
    </row>
    <row r="1442" spans="1:101" x14ac:dyDescent="0.35">
      <c r="A1442" s="22" t="s">
        <v>3943</v>
      </c>
      <c r="B1442" s="22" t="s">
        <v>1529</v>
      </c>
      <c r="C1442" s="22" t="s">
        <v>2355</v>
      </c>
      <c r="D1442" s="22" t="s">
        <v>2772</v>
      </c>
      <c r="E1442" s="71">
        <v>42261</v>
      </c>
      <c r="F1442" s="71">
        <v>42261</v>
      </c>
      <c r="G1442" s="22" t="s">
        <v>1534</v>
      </c>
      <c r="H1442" s="22">
        <v>36.665785242029401</v>
      </c>
      <c r="I1442" s="22">
        <v>-106.818508784429</v>
      </c>
      <c r="J1442" s="22" t="s">
        <v>873</v>
      </c>
      <c r="K1442" s="22" t="s">
        <v>1530</v>
      </c>
      <c r="L1442" s="22" t="s">
        <v>878</v>
      </c>
      <c r="M1442" s="22" t="s">
        <v>1531</v>
      </c>
      <c r="P1442" s="22" t="s">
        <v>119</v>
      </c>
      <c r="Q1442" s="22" t="s">
        <v>1532</v>
      </c>
      <c r="R1442" s="22" t="s">
        <v>3284</v>
      </c>
      <c r="W1442" s="34">
        <v>67.69</v>
      </c>
      <c r="X1442" s="34">
        <v>1</v>
      </c>
      <c r="Y1442" s="34">
        <v>17.59</v>
      </c>
      <c r="Z1442" s="34">
        <v>2.38</v>
      </c>
      <c r="AA1442" s="34">
        <v>0.03</v>
      </c>
      <c r="AB1442" s="34">
        <v>0.86</v>
      </c>
      <c r="AC1442" s="34">
        <v>0.71</v>
      </c>
      <c r="AD1442" s="34">
        <v>0.8</v>
      </c>
      <c r="AE1442" s="34">
        <v>2.46</v>
      </c>
      <c r="AF1442" s="34">
        <v>0.04</v>
      </c>
      <c r="AG1442" s="34">
        <v>6.48</v>
      </c>
      <c r="AI1442" s="34" t="s">
        <v>120</v>
      </c>
      <c r="AM1442" s="34">
        <v>0.71</v>
      </c>
      <c r="AO1442" s="34">
        <f t="shared" si="108"/>
        <v>100.74999999999999</v>
      </c>
      <c r="AU1442" s="34">
        <v>3.0000000000000001E-3</v>
      </c>
      <c r="AV1442" s="34" t="s">
        <v>82</v>
      </c>
      <c r="AW1442" s="34">
        <v>2.5</v>
      </c>
      <c r="AY1442" s="34">
        <v>564</v>
      </c>
      <c r="BA1442" s="34">
        <v>0.24</v>
      </c>
      <c r="BC1442" s="34" t="s">
        <v>82</v>
      </c>
      <c r="BD1442" s="34">
        <v>6</v>
      </c>
      <c r="BE1442" s="34">
        <v>60</v>
      </c>
      <c r="BF1442" s="34">
        <v>11.95</v>
      </c>
      <c r="BG1442" s="34">
        <v>21</v>
      </c>
      <c r="BH1442" s="34">
        <v>23.6</v>
      </c>
      <c r="BI1442" s="34" t="s">
        <v>83</v>
      </c>
      <c r="BJ1442" s="34">
        <v>7.5</v>
      </c>
      <c r="BK1442" s="34">
        <v>7.0999999999999994E-2</v>
      </c>
      <c r="BL1442" s="34">
        <v>4.3999999999999997E-2</v>
      </c>
      <c r="BM1442" s="34">
        <v>30</v>
      </c>
      <c r="BN1442" s="34">
        <v>1</v>
      </c>
      <c r="BO1442" s="34">
        <v>19.2</v>
      </c>
      <c r="BP1442" s="34">
        <v>14</v>
      </c>
      <c r="BQ1442" s="34">
        <v>18</v>
      </c>
      <c r="BR1442" s="34">
        <v>101</v>
      </c>
      <c r="BT1442" s="34">
        <v>0.28000000000000003</v>
      </c>
      <c r="BU1442" s="34">
        <v>5.4</v>
      </c>
      <c r="BV1442" s="34">
        <v>0.3</v>
      </c>
      <c r="BW1442" s="34">
        <v>3</v>
      </c>
      <c r="BX1442" s="34">
        <v>99.2</v>
      </c>
      <c r="BY1442" s="34">
        <v>1.3</v>
      </c>
      <c r="BZ1442" s="34">
        <v>0.01</v>
      </c>
      <c r="CA1442" s="34">
        <v>14.25</v>
      </c>
      <c r="CB1442" s="34">
        <v>0.13</v>
      </c>
      <c r="CC1442" s="34">
        <v>3.98</v>
      </c>
      <c r="CD1442" s="34">
        <v>120</v>
      </c>
      <c r="CE1442" s="34">
        <v>3</v>
      </c>
      <c r="CF1442" s="34">
        <v>26.6</v>
      </c>
      <c r="CG1442" s="34">
        <v>297</v>
      </c>
      <c r="CH1442" s="34">
        <v>58</v>
      </c>
      <c r="CI1442" s="34">
        <v>37.9</v>
      </c>
      <c r="CJ1442" s="34">
        <v>70.400000000000006</v>
      </c>
      <c r="CK1442" s="34">
        <v>7.94</v>
      </c>
      <c r="CL1442" s="34">
        <v>29.3</v>
      </c>
      <c r="CM1442" s="34">
        <v>5.79</v>
      </c>
      <c r="CN1442" s="34">
        <v>1.07</v>
      </c>
      <c r="CO1442" s="34">
        <v>4.91</v>
      </c>
      <c r="CP1442" s="34">
        <v>0.84</v>
      </c>
      <c r="CQ1442" s="34">
        <v>4.91</v>
      </c>
      <c r="CR1442" s="34">
        <v>1.01</v>
      </c>
      <c r="CS1442" s="34">
        <v>2.83</v>
      </c>
      <c r="CT1442" s="34">
        <v>0.47</v>
      </c>
      <c r="CU1442" s="34">
        <v>3.28</v>
      </c>
      <c r="CV1442" s="34">
        <v>0.44</v>
      </c>
      <c r="CW1442" s="34">
        <v>171.09</v>
      </c>
    </row>
    <row r="1443" spans="1:101" x14ac:dyDescent="0.35">
      <c r="A1443" s="22" t="s">
        <v>3944</v>
      </c>
      <c r="B1443" s="22" t="s">
        <v>1529</v>
      </c>
      <c r="C1443" s="22" t="s">
        <v>2355</v>
      </c>
      <c r="D1443" s="22" t="s">
        <v>2772</v>
      </c>
      <c r="E1443" s="71">
        <v>42261</v>
      </c>
      <c r="F1443" s="71">
        <v>42261</v>
      </c>
      <c r="G1443" s="22" t="s">
        <v>1534</v>
      </c>
      <c r="H1443" s="22">
        <v>36.665785242029401</v>
      </c>
      <c r="I1443" s="22">
        <v>-106.818508784429</v>
      </c>
      <c r="J1443" s="22" t="s">
        <v>873</v>
      </c>
      <c r="K1443" s="22" t="s">
        <v>1530</v>
      </c>
      <c r="L1443" s="22" t="s">
        <v>878</v>
      </c>
      <c r="M1443" s="22" t="s">
        <v>1531</v>
      </c>
      <c r="P1443" s="22" t="s">
        <v>119</v>
      </c>
      <c r="Q1443" s="22" t="s">
        <v>1532</v>
      </c>
      <c r="R1443" s="22" t="s">
        <v>3285</v>
      </c>
      <c r="W1443" s="34">
        <v>87.23</v>
      </c>
      <c r="X1443" s="34">
        <v>2.19</v>
      </c>
      <c r="Y1443" s="34">
        <v>3.84</v>
      </c>
      <c r="Z1443" s="34">
        <v>0.95</v>
      </c>
      <c r="AA1443" s="34">
        <v>0.02</v>
      </c>
      <c r="AB1443" s="34">
        <v>0.1</v>
      </c>
      <c r="AC1443" s="34">
        <v>0.59</v>
      </c>
      <c r="AD1443" s="34">
        <v>0.06</v>
      </c>
      <c r="AE1443" s="34">
        <v>0.2</v>
      </c>
      <c r="AF1443" s="34">
        <v>0.02</v>
      </c>
      <c r="AG1443" s="34">
        <v>4.1900000000000004</v>
      </c>
      <c r="AI1443" s="34" t="s">
        <v>120</v>
      </c>
      <c r="AM1443" s="34">
        <v>1.63</v>
      </c>
      <c r="AO1443" s="34">
        <f t="shared" si="108"/>
        <v>101.02</v>
      </c>
      <c r="AU1443" s="34">
        <v>2E-3</v>
      </c>
      <c r="AV1443" s="34" t="s">
        <v>82</v>
      </c>
      <c r="AW1443" s="34">
        <v>0.1</v>
      </c>
      <c r="AY1443" s="34">
        <v>169.5</v>
      </c>
      <c r="BA1443" s="34">
        <v>0.25</v>
      </c>
      <c r="BC1443" s="34" t="s">
        <v>82</v>
      </c>
      <c r="BD1443" s="34">
        <v>7</v>
      </c>
      <c r="BE1443" s="34">
        <v>60</v>
      </c>
      <c r="BF1443" s="34">
        <v>1.21</v>
      </c>
      <c r="BG1443" s="34">
        <v>12</v>
      </c>
      <c r="BH1443" s="34">
        <v>8.1999999999999993</v>
      </c>
      <c r="BI1443" s="34">
        <v>13</v>
      </c>
      <c r="BJ1443" s="34">
        <v>16.5</v>
      </c>
      <c r="BK1443" s="34">
        <v>5.8000000000000003E-2</v>
      </c>
      <c r="BL1443" s="34">
        <v>3.3000000000000002E-2</v>
      </c>
      <c r="BM1443" s="34">
        <v>20</v>
      </c>
      <c r="BN1443" s="34">
        <v>2</v>
      </c>
      <c r="BO1443" s="34">
        <v>45.5</v>
      </c>
      <c r="BP1443" s="34">
        <v>9</v>
      </c>
      <c r="BQ1443" s="34">
        <v>19</v>
      </c>
      <c r="BR1443" s="34">
        <v>9</v>
      </c>
      <c r="BT1443" s="34">
        <v>0.82</v>
      </c>
      <c r="BU1443" s="34">
        <v>7.4</v>
      </c>
      <c r="BV1443" s="34">
        <v>0.5</v>
      </c>
      <c r="BW1443" s="34">
        <v>5</v>
      </c>
      <c r="BX1443" s="34">
        <v>38.4</v>
      </c>
      <c r="BY1443" s="34">
        <v>3.3</v>
      </c>
      <c r="BZ1443" s="34">
        <v>0.01</v>
      </c>
      <c r="CA1443" s="34">
        <v>18.05</v>
      </c>
      <c r="CB1443" s="34">
        <v>0.05</v>
      </c>
      <c r="CC1443" s="34">
        <v>4.16</v>
      </c>
      <c r="CD1443" s="34">
        <v>125</v>
      </c>
      <c r="CE1443" s="34">
        <v>3</v>
      </c>
      <c r="CF1443" s="34">
        <v>33.5</v>
      </c>
      <c r="CG1443" s="34">
        <v>720</v>
      </c>
      <c r="CH1443" s="34">
        <v>15</v>
      </c>
      <c r="CI1443" s="34">
        <v>25.4</v>
      </c>
      <c r="CJ1443" s="34">
        <v>50.8</v>
      </c>
      <c r="CK1443" s="34">
        <v>5.25</v>
      </c>
      <c r="CL1443" s="34">
        <v>19.2</v>
      </c>
      <c r="CM1443" s="34">
        <v>4.34</v>
      </c>
      <c r="CN1443" s="34">
        <v>0.68</v>
      </c>
      <c r="CO1443" s="34">
        <v>4.8</v>
      </c>
      <c r="CP1443" s="34">
        <v>0.83</v>
      </c>
      <c r="CQ1443" s="34">
        <v>6.23</v>
      </c>
      <c r="CR1443" s="34">
        <v>1.32</v>
      </c>
      <c r="CS1443" s="34">
        <v>3.54</v>
      </c>
      <c r="CT1443" s="34">
        <v>0.63</v>
      </c>
      <c r="CU1443" s="34">
        <v>4.49</v>
      </c>
      <c r="CV1443" s="34">
        <v>0.68</v>
      </c>
      <c r="CW1443" s="34">
        <v>128.19</v>
      </c>
    </row>
    <row r="1444" spans="1:101" x14ac:dyDescent="0.35">
      <c r="A1444" s="22" t="s">
        <v>3945</v>
      </c>
      <c r="B1444" s="22" t="s">
        <v>1529</v>
      </c>
      <c r="C1444" s="22" t="s">
        <v>2355</v>
      </c>
      <c r="D1444" s="22" t="s">
        <v>2772</v>
      </c>
      <c r="E1444" s="71">
        <v>42261</v>
      </c>
      <c r="F1444" s="71">
        <v>42261</v>
      </c>
      <c r="G1444" s="22" t="s">
        <v>1534</v>
      </c>
      <c r="H1444" s="22">
        <v>36.664750218521803</v>
      </c>
      <c r="I1444" s="22">
        <v>-106.818406111025</v>
      </c>
      <c r="J1444" s="22" t="s">
        <v>873</v>
      </c>
      <c r="K1444" s="22" t="s">
        <v>1530</v>
      </c>
      <c r="L1444" s="22" t="s">
        <v>878</v>
      </c>
      <c r="M1444" s="22" t="s">
        <v>1531</v>
      </c>
      <c r="P1444" s="22" t="s">
        <v>119</v>
      </c>
      <c r="Q1444" s="22" t="s">
        <v>1532</v>
      </c>
      <c r="R1444" s="22" t="s">
        <v>3282</v>
      </c>
      <c r="W1444" s="34">
        <v>45.67</v>
      </c>
      <c r="X1444" s="34">
        <v>15</v>
      </c>
      <c r="Y1444" s="34">
        <v>5.57</v>
      </c>
      <c r="Z1444" s="34">
        <v>22.54</v>
      </c>
      <c r="AA1444" s="34">
        <v>0.69</v>
      </c>
      <c r="AB1444" s="34">
        <v>0.33</v>
      </c>
      <c r="AC1444" s="34">
        <v>0.16</v>
      </c>
      <c r="AD1444" s="34">
        <v>0.2</v>
      </c>
      <c r="AE1444" s="34">
        <v>0.6</v>
      </c>
      <c r="AF1444" s="34">
        <v>0.26</v>
      </c>
      <c r="AG1444" s="34">
        <v>5.38</v>
      </c>
      <c r="AI1444" s="34" t="s">
        <v>120</v>
      </c>
      <c r="AM1444" s="34">
        <v>0.2</v>
      </c>
      <c r="AO1444" s="34">
        <f t="shared" si="108"/>
        <v>96.6</v>
      </c>
      <c r="AU1444" s="34">
        <v>3.0000000000000001E-3</v>
      </c>
      <c r="AV1444" s="34" t="s">
        <v>82</v>
      </c>
      <c r="AW1444" s="34">
        <v>0.7</v>
      </c>
      <c r="AY1444" s="34">
        <v>417</v>
      </c>
      <c r="BA1444" s="34">
        <v>0.36</v>
      </c>
      <c r="BC1444" s="34" t="s">
        <v>82</v>
      </c>
      <c r="BD1444" s="34">
        <v>23</v>
      </c>
      <c r="BE1444" s="34">
        <v>590</v>
      </c>
      <c r="BF1444" s="34">
        <v>0.73</v>
      </c>
      <c r="BG1444" s="34">
        <v>32</v>
      </c>
      <c r="BH1444" s="34">
        <v>19.7</v>
      </c>
      <c r="BI1444" s="34" t="s">
        <v>83</v>
      </c>
      <c r="BJ1444" s="34">
        <v>462</v>
      </c>
      <c r="BK1444" s="34">
        <v>9.1999999999999998E-2</v>
      </c>
      <c r="BL1444" s="34">
        <v>0.248</v>
      </c>
      <c r="BM1444" s="34">
        <v>20</v>
      </c>
      <c r="BN1444" s="34">
        <v>2</v>
      </c>
      <c r="BO1444" s="34">
        <v>260</v>
      </c>
      <c r="BP1444" s="34">
        <v>28</v>
      </c>
      <c r="BQ1444" s="34">
        <v>43</v>
      </c>
      <c r="BR1444" s="34">
        <v>20.8</v>
      </c>
      <c r="BT1444" s="34">
        <v>0.45</v>
      </c>
      <c r="BU1444" s="34">
        <v>16.399999999999999</v>
      </c>
      <c r="BV1444" s="34">
        <v>2.2000000000000002</v>
      </c>
      <c r="BW1444" s="34">
        <v>18</v>
      </c>
      <c r="BX1444" s="34">
        <v>227</v>
      </c>
      <c r="BY1444" s="34">
        <v>16.7</v>
      </c>
      <c r="BZ1444" s="34">
        <v>0.01</v>
      </c>
      <c r="CA1444" s="34">
        <v>218</v>
      </c>
      <c r="CB1444" s="34">
        <v>0.05</v>
      </c>
      <c r="CC1444" s="34">
        <v>41.7</v>
      </c>
      <c r="CD1444" s="34">
        <v>967</v>
      </c>
      <c r="CE1444" s="34">
        <v>13</v>
      </c>
      <c r="CF1444" s="34">
        <v>243</v>
      </c>
      <c r="CG1444" s="34" t="s">
        <v>1509</v>
      </c>
      <c r="CH1444" s="34">
        <v>237</v>
      </c>
      <c r="CI1444" s="34">
        <v>677</v>
      </c>
      <c r="CJ1444" s="34">
        <v>1225</v>
      </c>
      <c r="CK1444" s="34">
        <v>120.5</v>
      </c>
      <c r="CL1444" s="34">
        <v>405</v>
      </c>
      <c r="CM1444" s="34">
        <v>66.2</v>
      </c>
      <c r="CN1444" s="34">
        <v>5.81</v>
      </c>
      <c r="CO1444" s="34">
        <v>51.1</v>
      </c>
      <c r="CP1444" s="34">
        <v>7.51</v>
      </c>
      <c r="CQ1444" s="34">
        <v>46.2</v>
      </c>
      <c r="CR1444" s="34">
        <v>9.4700000000000006</v>
      </c>
      <c r="CS1444" s="34">
        <v>28.5</v>
      </c>
      <c r="CT1444" s="34">
        <v>4.7300000000000004</v>
      </c>
      <c r="CU1444" s="34">
        <v>38.5</v>
      </c>
      <c r="CV1444" s="34">
        <v>6.8</v>
      </c>
      <c r="CW1444" s="34">
        <v>2692.3199999999997</v>
      </c>
    </row>
    <row r="1445" spans="1:101" x14ac:dyDescent="0.35">
      <c r="A1445" s="22" t="s">
        <v>3946</v>
      </c>
      <c r="B1445" s="22" t="s">
        <v>1529</v>
      </c>
      <c r="C1445" s="22" t="s">
        <v>2355</v>
      </c>
      <c r="D1445" s="22" t="s">
        <v>2772</v>
      </c>
      <c r="E1445" s="71">
        <v>42261</v>
      </c>
      <c r="F1445" s="71">
        <v>42261</v>
      </c>
      <c r="G1445" s="22" t="s">
        <v>1534</v>
      </c>
      <c r="H1445" s="22">
        <v>36.664750218521803</v>
      </c>
      <c r="I1445" s="22">
        <v>-106.818406111025</v>
      </c>
      <c r="J1445" s="22" t="s">
        <v>873</v>
      </c>
      <c r="K1445" s="22" t="s">
        <v>1530</v>
      </c>
      <c r="L1445" s="22" t="s">
        <v>878</v>
      </c>
      <c r="M1445" s="22" t="s">
        <v>1531</v>
      </c>
      <c r="P1445" s="22" t="s">
        <v>119</v>
      </c>
      <c r="Q1445" s="22" t="s">
        <v>1532</v>
      </c>
      <c r="R1445" s="22" t="s">
        <v>3286</v>
      </c>
      <c r="W1445" s="34">
        <v>52.43</v>
      </c>
      <c r="X1445" s="34">
        <v>10.35</v>
      </c>
      <c r="Y1445" s="34">
        <v>5.88</v>
      </c>
      <c r="Z1445" s="34">
        <v>21.4</v>
      </c>
      <c r="AA1445" s="34">
        <v>0.56999999999999995</v>
      </c>
      <c r="AB1445" s="34">
        <v>0.39</v>
      </c>
      <c r="AC1445" s="34">
        <v>0.15</v>
      </c>
      <c r="AD1445" s="34">
        <v>0.21</v>
      </c>
      <c r="AE1445" s="34">
        <v>0.64</v>
      </c>
      <c r="AF1445" s="34">
        <v>0.22</v>
      </c>
      <c r="AG1445" s="34">
        <v>5.42</v>
      </c>
      <c r="AI1445" s="34" t="s">
        <v>120</v>
      </c>
      <c r="AM1445" s="34">
        <v>0.25</v>
      </c>
      <c r="AO1445" s="34">
        <f t="shared" si="108"/>
        <v>97.91</v>
      </c>
      <c r="AU1445" s="34">
        <v>7.0000000000000001E-3</v>
      </c>
      <c r="AV1445" s="34" t="s">
        <v>82</v>
      </c>
      <c r="AW1445" s="34">
        <v>0.9</v>
      </c>
      <c r="AY1445" s="34">
        <v>419</v>
      </c>
      <c r="BA1445" s="34">
        <v>0.28999999999999998</v>
      </c>
      <c r="BC1445" s="34" t="s">
        <v>82</v>
      </c>
      <c r="BD1445" s="34">
        <v>24</v>
      </c>
      <c r="BE1445" s="34">
        <v>370</v>
      </c>
      <c r="BF1445" s="34">
        <v>0.82</v>
      </c>
      <c r="BG1445" s="34">
        <v>19</v>
      </c>
      <c r="BH1445" s="34">
        <v>18.399999999999999</v>
      </c>
      <c r="BI1445" s="34" t="s">
        <v>83</v>
      </c>
      <c r="BJ1445" s="34">
        <v>286</v>
      </c>
      <c r="BK1445" s="34">
        <v>6.3E-2</v>
      </c>
      <c r="BL1445" s="34">
        <v>0.193</v>
      </c>
      <c r="BM1445" s="34">
        <v>30</v>
      </c>
      <c r="BN1445" s="34">
        <v>2</v>
      </c>
      <c r="BO1445" s="34">
        <v>200</v>
      </c>
      <c r="BP1445" s="34">
        <v>27</v>
      </c>
      <c r="BQ1445" s="34">
        <v>33</v>
      </c>
      <c r="BR1445" s="34">
        <v>22.3</v>
      </c>
      <c r="BT1445" s="34">
        <v>0.35</v>
      </c>
      <c r="BU1445" s="34">
        <v>19.899999999999999</v>
      </c>
      <c r="BV1445" s="34">
        <v>2.4</v>
      </c>
      <c r="BW1445" s="34">
        <v>15</v>
      </c>
      <c r="BX1445" s="34">
        <v>213</v>
      </c>
      <c r="BY1445" s="34">
        <v>13.6</v>
      </c>
      <c r="BZ1445" s="34">
        <v>0.01</v>
      </c>
      <c r="CA1445" s="34">
        <v>147</v>
      </c>
      <c r="CB1445" s="34">
        <v>7.0000000000000007E-2</v>
      </c>
      <c r="CC1445" s="34">
        <v>29.5</v>
      </c>
      <c r="CD1445" s="34">
        <v>715</v>
      </c>
      <c r="CE1445" s="34">
        <v>11</v>
      </c>
      <c r="CF1445" s="34">
        <v>186</v>
      </c>
      <c r="CG1445" s="34" t="s">
        <v>1509</v>
      </c>
      <c r="CH1445" s="34">
        <v>241</v>
      </c>
      <c r="CI1445" s="34">
        <v>550</v>
      </c>
      <c r="CJ1445" s="34">
        <v>1015</v>
      </c>
      <c r="CK1445" s="34">
        <v>98.6</v>
      </c>
      <c r="CL1445" s="34">
        <v>341</v>
      </c>
      <c r="CM1445" s="34">
        <v>55</v>
      </c>
      <c r="CN1445" s="34">
        <v>5.34</v>
      </c>
      <c r="CO1445" s="34">
        <v>41.5</v>
      </c>
      <c r="CP1445" s="34">
        <v>5.87</v>
      </c>
      <c r="CQ1445" s="34">
        <v>36.9</v>
      </c>
      <c r="CR1445" s="34">
        <v>7.37</v>
      </c>
      <c r="CS1445" s="34">
        <v>21.6</v>
      </c>
      <c r="CT1445" s="34">
        <v>3.52</v>
      </c>
      <c r="CU1445" s="34">
        <v>27.9</v>
      </c>
      <c r="CV1445" s="34">
        <v>4.66</v>
      </c>
      <c r="CW1445" s="34">
        <v>2214.2599999999998</v>
      </c>
    </row>
    <row r="1446" spans="1:101" x14ac:dyDescent="0.35">
      <c r="A1446" s="22" t="s">
        <v>3947</v>
      </c>
      <c r="B1446" s="22" t="s">
        <v>1529</v>
      </c>
      <c r="C1446" s="22" t="s">
        <v>2355</v>
      </c>
      <c r="D1446" s="22" t="s">
        <v>2772</v>
      </c>
      <c r="E1446" s="71">
        <v>42261</v>
      </c>
      <c r="F1446" s="71">
        <v>42261</v>
      </c>
      <c r="G1446" s="22" t="s">
        <v>1534</v>
      </c>
      <c r="H1446" s="22">
        <v>36.664750218521803</v>
      </c>
      <c r="I1446" s="22">
        <v>-106.818406111025</v>
      </c>
      <c r="J1446" s="22" t="s">
        <v>873</v>
      </c>
      <c r="K1446" s="22" t="s">
        <v>1530</v>
      </c>
      <c r="L1446" s="22" t="s">
        <v>878</v>
      </c>
      <c r="M1446" s="22" t="s">
        <v>1531</v>
      </c>
      <c r="P1446" s="22" t="s">
        <v>119</v>
      </c>
      <c r="Q1446" s="22" t="s">
        <v>1532</v>
      </c>
      <c r="R1446" s="22" t="s">
        <v>3287</v>
      </c>
      <c r="W1446" s="34">
        <v>56.57</v>
      </c>
      <c r="X1446" s="34">
        <v>4.91</v>
      </c>
      <c r="Y1446" s="34">
        <v>4.0599999999999996</v>
      </c>
      <c r="Z1446" s="34">
        <v>26.57</v>
      </c>
      <c r="AA1446" s="34">
        <v>0.52</v>
      </c>
      <c r="AB1446" s="34">
        <v>0.35</v>
      </c>
      <c r="AC1446" s="34">
        <v>0.09</v>
      </c>
      <c r="AD1446" s="34">
        <v>0.16</v>
      </c>
      <c r="AE1446" s="34">
        <v>0.56000000000000005</v>
      </c>
      <c r="AF1446" s="34">
        <v>0.17</v>
      </c>
      <c r="AG1446" s="34">
        <v>5.35</v>
      </c>
      <c r="AI1446" s="34" t="s">
        <v>120</v>
      </c>
      <c r="AM1446" s="34">
        <v>0.18</v>
      </c>
      <c r="AO1446" s="34">
        <f t="shared" si="108"/>
        <v>99.490000000000009</v>
      </c>
      <c r="AU1446" s="34">
        <v>4.0000000000000001E-3</v>
      </c>
      <c r="AV1446" s="34" t="s">
        <v>82</v>
      </c>
      <c r="AW1446" s="34">
        <v>0.9</v>
      </c>
      <c r="AY1446" s="34">
        <v>285</v>
      </c>
      <c r="BA1446" s="34">
        <v>0.17</v>
      </c>
      <c r="BC1446" s="34" t="s">
        <v>82</v>
      </c>
      <c r="BD1446" s="34">
        <v>31</v>
      </c>
      <c r="BE1446" s="34">
        <v>190</v>
      </c>
      <c r="BF1446" s="34">
        <v>0.73</v>
      </c>
      <c r="BG1446" s="34">
        <v>10</v>
      </c>
      <c r="BH1446" s="34">
        <v>10.5</v>
      </c>
      <c r="BI1446" s="34" t="s">
        <v>83</v>
      </c>
      <c r="BJ1446" s="34">
        <v>110.5</v>
      </c>
      <c r="BK1446" s="34">
        <v>6.2E-2</v>
      </c>
      <c r="BL1446" s="34">
        <v>0.10299999999999999</v>
      </c>
      <c r="BM1446" s="34">
        <v>20</v>
      </c>
      <c r="BN1446" s="34">
        <v>1</v>
      </c>
      <c r="BO1446" s="34">
        <v>89</v>
      </c>
      <c r="BP1446" s="34">
        <v>24</v>
      </c>
      <c r="BQ1446" s="34">
        <v>18</v>
      </c>
      <c r="BR1446" s="34">
        <v>18.600000000000001</v>
      </c>
      <c r="BT1446" s="34">
        <v>0.23</v>
      </c>
      <c r="BU1446" s="34">
        <v>14.5</v>
      </c>
      <c r="BV1446" s="34">
        <v>1.4</v>
      </c>
      <c r="BW1446" s="34">
        <v>7</v>
      </c>
      <c r="BX1446" s="34">
        <v>160</v>
      </c>
      <c r="BY1446" s="34">
        <v>6.2</v>
      </c>
      <c r="BZ1446" s="34" t="s">
        <v>120</v>
      </c>
      <c r="CA1446" s="34">
        <v>74.400000000000006</v>
      </c>
      <c r="CB1446" s="34">
        <v>7.0000000000000007E-2</v>
      </c>
      <c r="CC1446" s="34">
        <v>16.149999999999999</v>
      </c>
      <c r="CD1446" s="34">
        <v>369</v>
      </c>
      <c r="CE1446" s="34">
        <v>7</v>
      </c>
      <c r="CF1446" s="34">
        <v>93.9</v>
      </c>
      <c r="CG1446" s="34">
        <v>4880</v>
      </c>
      <c r="CH1446" s="34">
        <v>137</v>
      </c>
      <c r="CI1446" s="34">
        <v>247</v>
      </c>
      <c r="CJ1446" s="34">
        <v>529</v>
      </c>
      <c r="CK1446" s="34">
        <v>51.3</v>
      </c>
      <c r="CL1446" s="34">
        <v>178.5</v>
      </c>
      <c r="CM1446" s="34">
        <v>31.2</v>
      </c>
      <c r="CN1446" s="34">
        <v>3.47</v>
      </c>
      <c r="CO1446" s="34">
        <v>24.4</v>
      </c>
      <c r="CP1446" s="34">
        <v>3.54</v>
      </c>
      <c r="CQ1446" s="34">
        <v>20.5</v>
      </c>
      <c r="CR1446" s="34">
        <v>3.93</v>
      </c>
      <c r="CS1446" s="34">
        <v>10.9</v>
      </c>
      <c r="CT1446" s="34">
        <v>1.66</v>
      </c>
      <c r="CU1446" s="34">
        <v>13.5</v>
      </c>
      <c r="CV1446" s="34">
        <v>2.0699999999999998</v>
      </c>
      <c r="CW1446" s="34">
        <v>1120.9700000000003</v>
      </c>
    </row>
    <row r="1447" spans="1:101" x14ac:dyDescent="0.35">
      <c r="A1447" s="22" t="s">
        <v>3948</v>
      </c>
      <c r="B1447" s="22" t="s">
        <v>1529</v>
      </c>
      <c r="C1447" s="22" t="s">
        <v>2355</v>
      </c>
      <c r="D1447" s="22" t="s">
        <v>2772</v>
      </c>
      <c r="E1447" s="71">
        <v>42261</v>
      </c>
      <c r="F1447" s="71">
        <v>42261</v>
      </c>
      <c r="G1447" s="22" t="s">
        <v>1534</v>
      </c>
      <c r="H1447" s="22">
        <v>36.668345188926402</v>
      </c>
      <c r="I1447" s="22">
        <v>-106.81732708960701</v>
      </c>
      <c r="J1447" s="22" t="s">
        <v>873</v>
      </c>
      <c r="K1447" s="22" t="s">
        <v>1530</v>
      </c>
      <c r="L1447" s="22" t="s">
        <v>878</v>
      </c>
      <c r="M1447" s="22" t="s">
        <v>1531</v>
      </c>
      <c r="P1447" s="22" t="s">
        <v>119</v>
      </c>
      <c r="Q1447" s="22" t="s">
        <v>1532</v>
      </c>
      <c r="R1447" s="22" t="s">
        <v>3288</v>
      </c>
      <c r="W1447" s="34">
        <v>65.14</v>
      </c>
      <c r="X1447" s="34">
        <v>0.62</v>
      </c>
      <c r="Y1447" s="34">
        <v>14.27</v>
      </c>
      <c r="Z1447" s="34">
        <v>7.36</v>
      </c>
      <c r="AA1447" s="34">
        <v>0.03</v>
      </c>
      <c r="AB1447" s="34">
        <v>1.25</v>
      </c>
      <c r="AC1447" s="34">
        <v>0.53</v>
      </c>
      <c r="AD1447" s="34">
        <v>2.27</v>
      </c>
      <c r="AE1447" s="34">
        <v>3</v>
      </c>
      <c r="AF1447" s="34">
        <v>0.17</v>
      </c>
      <c r="AG1447" s="34">
        <v>5.26</v>
      </c>
      <c r="AI1447" s="34">
        <v>0.85</v>
      </c>
      <c r="AM1447" s="34">
        <v>1.05</v>
      </c>
      <c r="AO1447" s="34">
        <f t="shared" si="108"/>
        <v>101.8</v>
      </c>
      <c r="AU1447" s="34">
        <v>2E-3</v>
      </c>
      <c r="AV1447" s="34" t="s">
        <v>82</v>
      </c>
      <c r="AW1447" s="34">
        <v>50.8</v>
      </c>
      <c r="AY1447" s="34">
        <v>642</v>
      </c>
      <c r="BA1447" s="34">
        <v>0.13</v>
      </c>
      <c r="BC1447" s="34" t="s">
        <v>82</v>
      </c>
      <c r="BD1447" s="34">
        <v>24</v>
      </c>
      <c r="BE1447" s="34">
        <v>40</v>
      </c>
      <c r="BF1447" s="34">
        <v>3.8</v>
      </c>
      <c r="BG1447" s="34">
        <v>17</v>
      </c>
      <c r="BH1447" s="34">
        <v>17.899999999999999</v>
      </c>
      <c r="BI1447" s="34" t="s">
        <v>83</v>
      </c>
      <c r="BJ1447" s="34">
        <v>5.8</v>
      </c>
      <c r="BK1447" s="34">
        <v>0.183</v>
      </c>
      <c r="BL1447" s="34">
        <v>3.2000000000000001E-2</v>
      </c>
      <c r="BM1447" s="34">
        <v>30</v>
      </c>
      <c r="BN1447" s="34" t="s">
        <v>121</v>
      </c>
      <c r="BO1447" s="34">
        <v>11.9</v>
      </c>
      <c r="BP1447" s="34">
        <v>27</v>
      </c>
      <c r="BQ1447" s="34">
        <v>20</v>
      </c>
      <c r="BR1447" s="34">
        <v>97</v>
      </c>
      <c r="BT1447" s="34">
        <v>2.4500000000000002</v>
      </c>
      <c r="BU1447" s="34">
        <v>5.5</v>
      </c>
      <c r="BV1447" s="34">
        <v>1.1000000000000001</v>
      </c>
      <c r="BW1447" s="34">
        <v>2</v>
      </c>
      <c r="BX1447" s="34">
        <v>126.5</v>
      </c>
      <c r="BY1447" s="34">
        <v>0.8</v>
      </c>
      <c r="BZ1447" s="34">
        <v>0.02</v>
      </c>
      <c r="CA1447" s="34">
        <v>9.89</v>
      </c>
      <c r="CB1447" s="34">
        <v>0.3</v>
      </c>
      <c r="CC1447" s="34">
        <v>3.09</v>
      </c>
      <c r="CD1447" s="34">
        <v>93</v>
      </c>
      <c r="CE1447" s="34">
        <v>2</v>
      </c>
      <c r="CF1447" s="34">
        <v>22.6</v>
      </c>
      <c r="CG1447" s="34">
        <v>222</v>
      </c>
      <c r="CH1447" s="34">
        <v>76</v>
      </c>
      <c r="CI1447" s="34">
        <v>34.5</v>
      </c>
      <c r="CJ1447" s="34">
        <v>65.2</v>
      </c>
      <c r="CK1447" s="34">
        <v>7.46</v>
      </c>
      <c r="CL1447" s="34">
        <v>28.5</v>
      </c>
      <c r="CM1447" s="34">
        <v>5.79</v>
      </c>
      <c r="CN1447" s="34">
        <v>1.1200000000000001</v>
      </c>
      <c r="CO1447" s="34">
        <v>4.88</v>
      </c>
      <c r="CP1447" s="34">
        <v>0.71</v>
      </c>
      <c r="CQ1447" s="34">
        <v>4.2</v>
      </c>
      <c r="CR1447" s="34">
        <v>0.81</v>
      </c>
      <c r="CS1447" s="34">
        <v>2.35</v>
      </c>
      <c r="CT1447" s="34">
        <v>0.36</v>
      </c>
      <c r="CU1447" s="34">
        <v>2.74</v>
      </c>
      <c r="CV1447" s="34">
        <v>0.4</v>
      </c>
      <c r="CW1447" s="34">
        <v>159.02000000000001</v>
      </c>
    </row>
    <row r="1448" spans="1:101" x14ac:dyDescent="0.35">
      <c r="A1448" s="22" t="s">
        <v>3949</v>
      </c>
      <c r="B1448" s="22" t="s">
        <v>1529</v>
      </c>
      <c r="C1448" s="22" t="s">
        <v>2355</v>
      </c>
      <c r="D1448" s="22" t="s">
        <v>2772</v>
      </c>
      <c r="E1448" s="71">
        <v>42261</v>
      </c>
      <c r="F1448" s="71">
        <v>42261</v>
      </c>
      <c r="G1448" s="22" t="s">
        <v>1534</v>
      </c>
      <c r="H1448" s="22">
        <v>36.664918357189698</v>
      </c>
      <c r="I1448" s="22">
        <v>-106.815657778394</v>
      </c>
      <c r="J1448" s="22" t="s">
        <v>873</v>
      </c>
      <c r="K1448" s="22" t="s">
        <v>1530</v>
      </c>
      <c r="L1448" s="22" t="s">
        <v>878</v>
      </c>
      <c r="M1448" s="22" t="s">
        <v>1531</v>
      </c>
      <c r="P1448" s="22" t="s">
        <v>119</v>
      </c>
      <c r="Q1448" s="22" t="s">
        <v>1532</v>
      </c>
      <c r="R1448" s="22" t="s">
        <v>3289</v>
      </c>
      <c r="W1448" s="34">
        <v>82.98</v>
      </c>
      <c r="X1448" s="34">
        <v>1.79</v>
      </c>
      <c r="Y1448" s="34">
        <v>6.4</v>
      </c>
      <c r="Z1448" s="34">
        <v>3.96</v>
      </c>
      <c r="AA1448" s="34">
        <v>0.05</v>
      </c>
      <c r="AB1448" s="34">
        <v>0.2</v>
      </c>
      <c r="AC1448" s="34">
        <v>0.15</v>
      </c>
      <c r="AD1448" s="34">
        <v>0.44</v>
      </c>
      <c r="AE1448" s="34">
        <v>1.03</v>
      </c>
      <c r="AF1448" s="34">
        <v>0.08</v>
      </c>
      <c r="AG1448" s="34">
        <v>2.41</v>
      </c>
      <c r="AI1448" s="34" t="s">
        <v>120</v>
      </c>
      <c r="AM1448" s="34">
        <v>7.0000000000000007E-2</v>
      </c>
      <c r="AO1448" s="34">
        <f t="shared" si="108"/>
        <v>99.56</v>
      </c>
      <c r="AU1448" s="34">
        <v>2E-3</v>
      </c>
      <c r="AV1448" s="34" t="s">
        <v>82</v>
      </c>
      <c r="AW1448" s="34">
        <v>1.6</v>
      </c>
      <c r="AY1448" s="34">
        <v>328</v>
      </c>
      <c r="BA1448" s="34">
        <v>0.11</v>
      </c>
      <c r="BC1448" s="34" t="s">
        <v>82</v>
      </c>
      <c r="BD1448" s="34">
        <v>7</v>
      </c>
      <c r="BE1448" s="34">
        <v>80</v>
      </c>
      <c r="BF1448" s="34">
        <v>0.91</v>
      </c>
      <c r="BG1448" s="34">
        <v>6</v>
      </c>
      <c r="BH1448" s="34">
        <v>12</v>
      </c>
      <c r="BI1448" s="34" t="s">
        <v>83</v>
      </c>
      <c r="BJ1448" s="34">
        <v>32.6</v>
      </c>
      <c r="BK1448" s="34">
        <v>2.3E-2</v>
      </c>
      <c r="BL1448" s="34">
        <v>5.7000000000000002E-2</v>
      </c>
      <c r="BM1448" s="34">
        <v>20</v>
      </c>
      <c r="BN1448" s="34">
        <v>1</v>
      </c>
      <c r="BO1448" s="34">
        <v>41.5</v>
      </c>
      <c r="BP1448" s="34">
        <v>13</v>
      </c>
      <c r="BQ1448" s="34">
        <v>9</v>
      </c>
      <c r="BR1448" s="34">
        <v>34.4</v>
      </c>
      <c r="BT1448" s="34">
        <v>0.2</v>
      </c>
      <c r="BU1448" s="34">
        <v>8.6</v>
      </c>
      <c r="BV1448" s="34">
        <v>0.7</v>
      </c>
      <c r="BW1448" s="34">
        <v>4</v>
      </c>
      <c r="BX1448" s="34">
        <v>131</v>
      </c>
      <c r="BY1448" s="34">
        <v>3</v>
      </c>
      <c r="BZ1448" s="34">
        <v>0.01</v>
      </c>
      <c r="CA1448" s="34">
        <v>28.1</v>
      </c>
      <c r="CB1448" s="34">
        <v>0.05</v>
      </c>
      <c r="CC1448" s="34">
        <v>5.43</v>
      </c>
      <c r="CD1448" s="34">
        <v>155</v>
      </c>
      <c r="CE1448" s="34">
        <v>5</v>
      </c>
      <c r="CF1448" s="34">
        <v>44.4</v>
      </c>
      <c r="CG1448" s="34">
        <v>1460</v>
      </c>
      <c r="CH1448" s="34">
        <v>102</v>
      </c>
      <c r="CI1448" s="34">
        <v>141.5</v>
      </c>
      <c r="CJ1448" s="34">
        <v>276</v>
      </c>
      <c r="CK1448" s="34">
        <v>30.9</v>
      </c>
      <c r="CL1448" s="34">
        <v>110</v>
      </c>
      <c r="CM1448" s="34">
        <v>17.149999999999999</v>
      </c>
      <c r="CN1448" s="34">
        <v>2.1</v>
      </c>
      <c r="CO1448" s="34">
        <v>11</v>
      </c>
      <c r="CP1448" s="34">
        <v>1.6</v>
      </c>
      <c r="CQ1448" s="34">
        <v>9.5399999999999991</v>
      </c>
      <c r="CR1448" s="34">
        <v>1.76</v>
      </c>
      <c r="CS1448" s="34">
        <v>5.0599999999999996</v>
      </c>
      <c r="CT1448" s="34">
        <v>0.79</v>
      </c>
      <c r="CU1448" s="34">
        <v>6.12</v>
      </c>
      <c r="CV1448" s="34">
        <v>0.9</v>
      </c>
      <c r="CW1448" s="34">
        <v>614.41999999999985</v>
      </c>
    </row>
    <row r="1449" spans="1:101" x14ac:dyDescent="0.35">
      <c r="A1449" s="22" t="s">
        <v>3950</v>
      </c>
      <c r="B1449" s="22" t="s">
        <v>1529</v>
      </c>
      <c r="C1449" s="22" t="s">
        <v>2355</v>
      </c>
      <c r="D1449" s="22" t="s">
        <v>2772</v>
      </c>
      <c r="E1449" s="71">
        <v>42261</v>
      </c>
      <c r="F1449" s="71">
        <v>42261</v>
      </c>
      <c r="G1449" s="22" t="s">
        <v>1534</v>
      </c>
      <c r="H1449" s="22">
        <v>36.664918357189698</v>
      </c>
      <c r="I1449" s="22">
        <v>-106.815657778394</v>
      </c>
      <c r="J1449" s="22" t="s">
        <v>873</v>
      </c>
      <c r="K1449" s="22" t="s">
        <v>1530</v>
      </c>
      <c r="L1449" s="22" t="s">
        <v>878</v>
      </c>
      <c r="M1449" s="22" t="s">
        <v>1531</v>
      </c>
      <c r="P1449" s="22" t="s">
        <v>119</v>
      </c>
      <c r="Q1449" s="22" t="s">
        <v>1532</v>
      </c>
      <c r="R1449" s="22" t="s">
        <v>3290</v>
      </c>
      <c r="W1449" s="34">
        <v>88.79</v>
      </c>
      <c r="X1449" s="34">
        <v>0.63</v>
      </c>
      <c r="Y1449" s="34">
        <v>5.69</v>
      </c>
      <c r="Z1449" s="34">
        <v>0.85</v>
      </c>
      <c r="AA1449" s="34">
        <v>0.01</v>
      </c>
      <c r="AB1449" s="34">
        <v>0.11</v>
      </c>
      <c r="AC1449" s="34">
        <v>0.09</v>
      </c>
      <c r="AD1449" s="34">
        <v>0.63</v>
      </c>
      <c r="AE1449" s="34">
        <v>1.34</v>
      </c>
      <c r="AF1449" s="34">
        <v>0.03</v>
      </c>
      <c r="AG1449" s="34">
        <v>1.35</v>
      </c>
      <c r="AI1449" s="34" t="s">
        <v>120</v>
      </c>
      <c r="AM1449" s="34">
        <v>0.11</v>
      </c>
      <c r="AO1449" s="34">
        <f t="shared" si="108"/>
        <v>99.63</v>
      </c>
      <c r="AU1449" s="34">
        <v>1E-3</v>
      </c>
      <c r="AV1449" s="34" t="s">
        <v>82</v>
      </c>
      <c r="AW1449" s="34">
        <v>1.5</v>
      </c>
      <c r="AY1449" s="34">
        <v>298</v>
      </c>
      <c r="BA1449" s="34">
        <v>0.05</v>
      </c>
      <c r="BC1449" s="34" t="s">
        <v>82</v>
      </c>
      <c r="BD1449" s="34">
        <v>3</v>
      </c>
      <c r="BE1449" s="34">
        <v>30</v>
      </c>
      <c r="BF1449" s="34">
        <v>1.07</v>
      </c>
      <c r="BG1449" s="34">
        <v>4</v>
      </c>
      <c r="BH1449" s="34">
        <v>8</v>
      </c>
      <c r="BI1449" s="34" t="s">
        <v>83</v>
      </c>
      <c r="BJ1449" s="34">
        <v>10</v>
      </c>
      <c r="BK1449" s="34">
        <v>0.02</v>
      </c>
      <c r="BL1449" s="34">
        <v>2.5000000000000001E-2</v>
      </c>
      <c r="BM1449" s="34">
        <v>10</v>
      </c>
      <c r="BN1449" s="34" t="s">
        <v>121</v>
      </c>
      <c r="BO1449" s="34">
        <v>15.2</v>
      </c>
      <c r="BP1449" s="34">
        <v>4</v>
      </c>
      <c r="BQ1449" s="34">
        <v>5</v>
      </c>
      <c r="BR1449" s="34">
        <v>43.1</v>
      </c>
      <c r="BT1449" s="34">
        <v>0.16</v>
      </c>
      <c r="BU1449" s="34">
        <v>1.6</v>
      </c>
      <c r="BV1449" s="34">
        <v>0.2</v>
      </c>
      <c r="BW1449" s="34">
        <v>2</v>
      </c>
      <c r="BX1449" s="34">
        <v>74.2</v>
      </c>
      <c r="BY1449" s="34">
        <v>1.1000000000000001</v>
      </c>
      <c r="BZ1449" s="34" t="s">
        <v>120</v>
      </c>
      <c r="CA1449" s="34">
        <v>11.55</v>
      </c>
      <c r="CB1449" s="34">
        <v>0.03</v>
      </c>
      <c r="CC1449" s="34">
        <v>2.0099999999999998</v>
      </c>
      <c r="CD1449" s="34">
        <v>63</v>
      </c>
      <c r="CE1449" s="34">
        <v>2</v>
      </c>
      <c r="CF1449" s="34">
        <v>20.399999999999999</v>
      </c>
      <c r="CG1449" s="34">
        <v>418</v>
      </c>
      <c r="CH1449" s="34">
        <v>24</v>
      </c>
      <c r="CI1449" s="34">
        <v>51.7</v>
      </c>
      <c r="CJ1449" s="34">
        <v>99.3</v>
      </c>
      <c r="CK1449" s="34">
        <v>10.85</v>
      </c>
      <c r="CL1449" s="34">
        <v>37.9</v>
      </c>
      <c r="CM1449" s="34">
        <v>6</v>
      </c>
      <c r="CN1449" s="34">
        <v>0.87</v>
      </c>
      <c r="CO1449" s="34">
        <v>4.51</v>
      </c>
      <c r="CP1449" s="34">
        <v>0.69</v>
      </c>
      <c r="CQ1449" s="34">
        <v>4.17</v>
      </c>
      <c r="CR1449" s="34">
        <v>0.76</v>
      </c>
      <c r="CS1449" s="34">
        <v>2.3199999999999998</v>
      </c>
      <c r="CT1449" s="34">
        <v>0.28000000000000003</v>
      </c>
      <c r="CU1449" s="34">
        <v>2.5099999999999998</v>
      </c>
      <c r="CV1449" s="34">
        <v>0.38</v>
      </c>
      <c r="CW1449" s="34">
        <v>222.23999999999995</v>
      </c>
    </row>
    <row r="1450" spans="1:101" x14ac:dyDescent="0.35">
      <c r="A1450" s="22" t="s">
        <v>3951</v>
      </c>
      <c r="B1450" s="22" t="s">
        <v>1529</v>
      </c>
      <c r="C1450" s="22" t="s">
        <v>2355</v>
      </c>
      <c r="D1450" s="22" t="s">
        <v>2772</v>
      </c>
      <c r="E1450" s="71">
        <v>42261</v>
      </c>
      <c r="F1450" s="71">
        <v>42261</v>
      </c>
      <c r="G1450" s="22" t="s">
        <v>1534</v>
      </c>
      <c r="H1450" s="22">
        <v>36.664918357189698</v>
      </c>
      <c r="I1450" s="22">
        <v>-106.815657778394</v>
      </c>
      <c r="J1450" s="22" t="s">
        <v>873</v>
      </c>
      <c r="K1450" s="22" t="s">
        <v>1530</v>
      </c>
      <c r="L1450" s="22" t="s">
        <v>878</v>
      </c>
      <c r="M1450" s="22" t="s">
        <v>1531</v>
      </c>
      <c r="P1450" s="22" t="s">
        <v>119</v>
      </c>
      <c r="Q1450" s="22" t="s">
        <v>1532</v>
      </c>
      <c r="R1450" s="22" t="s">
        <v>3291</v>
      </c>
      <c r="W1450" s="34">
        <v>84.4</v>
      </c>
      <c r="X1450" s="34">
        <v>2.41</v>
      </c>
      <c r="Y1450" s="34">
        <v>6.23</v>
      </c>
      <c r="Z1450" s="34">
        <v>2.76</v>
      </c>
      <c r="AA1450" s="34">
        <v>0.06</v>
      </c>
      <c r="AB1450" s="34">
        <v>0.18</v>
      </c>
      <c r="AC1450" s="34">
        <v>0.12</v>
      </c>
      <c r="AD1450" s="34">
        <v>0.41</v>
      </c>
      <c r="AE1450" s="34">
        <v>0.9</v>
      </c>
      <c r="AF1450" s="34">
        <v>0.08</v>
      </c>
      <c r="AG1450" s="34">
        <v>2.0099999999999998</v>
      </c>
      <c r="AI1450" s="34" t="s">
        <v>120</v>
      </c>
      <c r="AM1450" s="34">
        <v>0.05</v>
      </c>
      <c r="AO1450" s="34">
        <f t="shared" si="108"/>
        <v>99.610000000000028</v>
      </c>
      <c r="AU1450" s="34">
        <v>2E-3</v>
      </c>
      <c r="AV1450" s="34">
        <v>1.2</v>
      </c>
      <c r="AW1450" s="34">
        <v>2</v>
      </c>
      <c r="AY1450" s="34">
        <v>269</v>
      </c>
      <c r="BA1450" s="34">
        <v>0.15</v>
      </c>
      <c r="BC1450" s="34" t="s">
        <v>82</v>
      </c>
      <c r="BD1450" s="34">
        <v>13</v>
      </c>
      <c r="BE1450" s="34">
        <v>100</v>
      </c>
      <c r="BF1450" s="34">
        <v>0.99</v>
      </c>
      <c r="BG1450" s="34">
        <v>6</v>
      </c>
      <c r="BH1450" s="34">
        <v>11</v>
      </c>
      <c r="BI1450" s="34" t="s">
        <v>83</v>
      </c>
      <c r="BJ1450" s="34">
        <v>21.1</v>
      </c>
      <c r="BK1450" s="34">
        <v>1.9E-2</v>
      </c>
      <c r="BL1450" s="34">
        <v>0.08</v>
      </c>
      <c r="BM1450" s="34">
        <v>20</v>
      </c>
      <c r="BN1450" s="34">
        <v>1</v>
      </c>
      <c r="BO1450" s="34">
        <v>59.4</v>
      </c>
      <c r="BP1450" s="34">
        <v>16</v>
      </c>
      <c r="BQ1450" s="34">
        <v>13</v>
      </c>
      <c r="BR1450" s="34">
        <v>29.3</v>
      </c>
      <c r="BT1450" s="34">
        <v>0.18</v>
      </c>
      <c r="BU1450" s="34">
        <v>5.7</v>
      </c>
      <c r="BV1450" s="34">
        <v>0.8</v>
      </c>
      <c r="BW1450" s="34">
        <v>5</v>
      </c>
      <c r="BX1450" s="34">
        <v>129</v>
      </c>
      <c r="BY1450" s="34">
        <v>4.2</v>
      </c>
      <c r="BZ1450" s="34">
        <v>0.01</v>
      </c>
      <c r="CA1450" s="34">
        <v>33.799999999999997</v>
      </c>
      <c r="CB1450" s="34">
        <v>0.04</v>
      </c>
      <c r="CC1450" s="34">
        <v>5.62</v>
      </c>
      <c r="CD1450" s="34">
        <v>192</v>
      </c>
      <c r="CE1450" s="34">
        <v>9</v>
      </c>
      <c r="CF1450" s="34">
        <v>48.2</v>
      </c>
      <c r="CG1450" s="34">
        <v>929</v>
      </c>
      <c r="CH1450" s="34">
        <v>94</v>
      </c>
      <c r="CI1450" s="34">
        <v>161</v>
      </c>
      <c r="CJ1450" s="34">
        <v>315</v>
      </c>
      <c r="CK1450" s="34">
        <v>34.200000000000003</v>
      </c>
      <c r="CL1450" s="34">
        <v>119</v>
      </c>
      <c r="CM1450" s="34">
        <v>19.55</v>
      </c>
      <c r="CN1450" s="34">
        <v>2.57</v>
      </c>
      <c r="CO1450" s="34">
        <v>14.25</v>
      </c>
      <c r="CP1450" s="34">
        <v>1.93</v>
      </c>
      <c r="CQ1450" s="34">
        <v>10.85</v>
      </c>
      <c r="CR1450" s="34">
        <v>1.96</v>
      </c>
      <c r="CS1450" s="34">
        <v>4.78</v>
      </c>
      <c r="CT1450" s="34">
        <v>0.72</v>
      </c>
      <c r="CU1450" s="34">
        <v>5.14</v>
      </c>
      <c r="CV1450" s="34">
        <v>0.74</v>
      </c>
      <c r="CW1450" s="34">
        <v>691.69</v>
      </c>
    </row>
    <row r="1451" spans="1:101" x14ac:dyDescent="0.35">
      <c r="A1451" s="22" t="s">
        <v>3952</v>
      </c>
      <c r="B1451" s="22" t="s">
        <v>1529</v>
      </c>
      <c r="C1451" s="22" t="s">
        <v>2355</v>
      </c>
      <c r="D1451" s="22" t="s">
        <v>2772</v>
      </c>
      <c r="E1451" s="71">
        <v>42261</v>
      </c>
      <c r="F1451" s="71">
        <v>42261</v>
      </c>
      <c r="G1451" s="22" t="s">
        <v>1534</v>
      </c>
      <c r="H1451" s="22">
        <v>36.666403573623199</v>
      </c>
      <c r="I1451" s="22">
        <v>-106.81579337056699</v>
      </c>
      <c r="J1451" s="22" t="s">
        <v>873</v>
      </c>
      <c r="K1451" s="22" t="s">
        <v>1530</v>
      </c>
      <c r="L1451" s="22" t="s">
        <v>878</v>
      </c>
      <c r="M1451" s="22" t="s">
        <v>1531</v>
      </c>
      <c r="P1451" s="22" t="s">
        <v>119</v>
      </c>
      <c r="Q1451" s="22" t="s">
        <v>1532</v>
      </c>
      <c r="R1451" s="22" t="s">
        <v>3284</v>
      </c>
      <c r="W1451" s="34">
        <v>77.73</v>
      </c>
      <c r="X1451" s="34">
        <v>0.53</v>
      </c>
      <c r="Y1451" s="34">
        <v>5.83</v>
      </c>
      <c r="Z1451" s="34">
        <v>10.91</v>
      </c>
      <c r="AA1451" s="34">
        <v>0.14000000000000001</v>
      </c>
      <c r="AB1451" s="34">
        <v>0.11</v>
      </c>
      <c r="AC1451" s="34">
        <v>0.12</v>
      </c>
      <c r="AD1451" s="34">
        <v>0.74</v>
      </c>
      <c r="AE1451" s="34">
        <v>1.28</v>
      </c>
      <c r="AF1451" s="34">
        <v>0.09</v>
      </c>
      <c r="AG1451" s="34">
        <v>2.29</v>
      </c>
      <c r="AI1451" s="34" t="s">
        <v>120</v>
      </c>
      <c r="AM1451" s="34">
        <v>0.3</v>
      </c>
      <c r="AO1451" s="34">
        <f t="shared" si="108"/>
        <v>100.07000000000001</v>
      </c>
      <c r="AU1451" s="34">
        <v>1E-3</v>
      </c>
      <c r="AV1451" s="34">
        <v>0.9</v>
      </c>
      <c r="AW1451" s="34">
        <v>2.2000000000000002</v>
      </c>
      <c r="AY1451" s="34">
        <v>316</v>
      </c>
      <c r="BA1451" s="34">
        <v>0.08</v>
      </c>
      <c r="BC1451" s="34" t="s">
        <v>82</v>
      </c>
      <c r="BD1451" s="34">
        <v>11</v>
      </c>
      <c r="BE1451" s="34">
        <v>30</v>
      </c>
      <c r="BF1451" s="34">
        <v>1.3</v>
      </c>
      <c r="BG1451" s="34">
        <v>24</v>
      </c>
      <c r="BH1451" s="34">
        <v>7.4</v>
      </c>
      <c r="BI1451" s="34" t="s">
        <v>83</v>
      </c>
      <c r="BJ1451" s="34">
        <v>8.4</v>
      </c>
      <c r="BK1451" s="34">
        <v>0.02</v>
      </c>
      <c r="BL1451" s="34">
        <v>0.02</v>
      </c>
      <c r="BM1451" s="34">
        <v>10</v>
      </c>
      <c r="BN1451" s="34">
        <v>1</v>
      </c>
      <c r="BO1451" s="34">
        <v>12</v>
      </c>
      <c r="BP1451" s="34">
        <v>9</v>
      </c>
      <c r="BQ1451" s="34">
        <v>12</v>
      </c>
      <c r="BR1451" s="34">
        <v>43.6</v>
      </c>
      <c r="BT1451" s="34">
        <v>0.43</v>
      </c>
      <c r="BU1451" s="34">
        <v>2.9</v>
      </c>
      <c r="BV1451" s="34">
        <v>0.7</v>
      </c>
      <c r="BW1451" s="34">
        <v>1</v>
      </c>
      <c r="BX1451" s="34">
        <v>50.9</v>
      </c>
      <c r="BY1451" s="34">
        <v>0.8</v>
      </c>
      <c r="BZ1451" s="34">
        <v>0.02</v>
      </c>
      <c r="CA1451" s="34">
        <v>9.61</v>
      </c>
      <c r="CB1451" s="34">
        <v>7.0000000000000007E-2</v>
      </c>
      <c r="CC1451" s="34">
        <v>2.94</v>
      </c>
      <c r="CD1451" s="34">
        <v>38</v>
      </c>
      <c r="CE1451" s="34">
        <v>6</v>
      </c>
      <c r="CF1451" s="34">
        <v>17.3</v>
      </c>
      <c r="CG1451" s="34">
        <v>362</v>
      </c>
      <c r="CH1451" s="34">
        <v>36</v>
      </c>
      <c r="CI1451" s="34">
        <v>25.5</v>
      </c>
      <c r="CJ1451" s="34">
        <v>55.3</v>
      </c>
      <c r="CK1451" s="34">
        <v>5.75</v>
      </c>
      <c r="CL1451" s="34">
        <v>21.4</v>
      </c>
      <c r="CM1451" s="34">
        <v>4.3</v>
      </c>
      <c r="CN1451" s="34">
        <v>0.69</v>
      </c>
      <c r="CO1451" s="34">
        <v>3.27</v>
      </c>
      <c r="CP1451" s="34">
        <v>0.54</v>
      </c>
      <c r="CQ1451" s="34">
        <v>3.38</v>
      </c>
      <c r="CR1451" s="34">
        <v>0.67</v>
      </c>
      <c r="CS1451" s="34">
        <v>1.91</v>
      </c>
      <c r="CT1451" s="34">
        <v>0.27</v>
      </c>
      <c r="CU1451" s="34">
        <v>1.88</v>
      </c>
      <c r="CV1451" s="34">
        <v>0.3</v>
      </c>
      <c r="CW1451" s="34">
        <v>125.15999999999997</v>
      </c>
    </row>
    <row r="1452" spans="1:101" x14ac:dyDescent="0.35">
      <c r="A1452" s="22" t="s">
        <v>3953</v>
      </c>
      <c r="B1452" s="22" t="s">
        <v>1529</v>
      </c>
      <c r="C1452" s="22" t="s">
        <v>2355</v>
      </c>
      <c r="D1452" s="22" t="s">
        <v>2772</v>
      </c>
      <c r="E1452" s="71">
        <v>42261</v>
      </c>
      <c r="F1452" s="71">
        <v>42261</v>
      </c>
      <c r="G1452" s="22" t="s">
        <v>1534</v>
      </c>
      <c r="H1452" s="22">
        <v>36.666403573623199</v>
      </c>
      <c r="I1452" s="22">
        <v>-106.81579337056699</v>
      </c>
      <c r="J1452" s="22" t="s">
        <v>873</v>
      </c>
      <c r="K1452" s="22" t="s">
        <v>1530</v>
      </c>
      <c r="L1452" s="22" t="s">
        <v>878</v>
      </c>
      <c r="M1452" s="22" t="s">
        <v>1531</v>
      </c>
      <c r="P1452" s="22" t="s">
        <v>119</v>
      </c>
      <c r="Q1452" s="22" t="s">
        <v>1532</v>
      </c>
      <c r="R1452" s="22" t="s">
        <v>3292</v>
      </c>
      <c r="W1452" s="34">
        <v>96.13</v>
      </c>
      <c r="X1452" s="34">
        <v>0.34</v>
      </c>
      <c r="Y1452" s="34">
        <v>1.45</v>
      </c>
      <c r="Z1452" s="34">
        <v>0.69</v>
      </c>
      <c r="AA1452" s="34">
        <v>0.01</v>
      </c>
      <c r="AB1452" s="34">
        <v>0.03</v>
      </c>
      <c r="AC1452" s="34">
        <v>0.08</v>
      </c>
      <c r="AD1452" s="34">
        <v>0.01</v>
      </c>
      <c r="AE1452" s="34">
        <v>0.11</v>
      </c>
      <c r="AF1452" s="34">
        <v>0.01</v>
      </c>
      <c r="AG1452" s="34">
        <v>0.78</v>
      </c>
      <c r="AI1452" s="34" t="s">
        <v>120</v>
      </c>
      <c r="AM1452" s="34">
        <v>0.13</v>
      </c>
      <c r="AO1452" s="34">
        <f t="shared" si="108"/>
        <v>99.77000000000001</v>
      </c>
      <c r="AU1452" s="34" t="s">
        <v>2400</v>
      </c>
      <c r="AV1452" s="34" t="s">
        <v>82</v>
      </c>
      <c r="AW1452" s="34">
        <v>0.2</v>
      </c>
      <c r="AY1452" s="34">
        <v>46.8</v>
      </c>
      <c r="BA1452" s="34">
        <v>0.05</v>
      </c>
      <c r="BC1452" s="34" t="s">
        <v>82</v>
      </c>
      <c r="BD1452" s="34">
        <v>1</v>
      </c>
      <c r="BE1452" s="34">
        <v>20</v>
      </c>
      <c r="BF1452" s="34">
        <v>0.51</v>
      </c>
      <c r="BG1452" s="34">
        <v>4</v>
      </c>
      <c r="BH1452" s="34">
        <v>3</v>
      </c>
      <c r="BI1452" s="34" t="s">
        <v>83</v>
      </c>
      <c r="BJ1452" s="34">
        <v>4.2</v>
      </c>
      <c r="BK1452" s="34">
        <v>7.0000000000000001E-3</v>
      </c>
      <c r="BL1452" s="34">
        <v>8.9999999999999993E-3</v>
      </c>
      <c r="BM1452" s="34">
        <v>10</v>
      </c>
      <c r="BN1452" s="34" t="s">
        <v>121</v>
      </c>
      <c r="BO1452" s="34">
        <v>7.3</v>
      </c>
      <c r="BP1452" s="34">
        <v>2</v>
      </c>
      <c r="BQ1452" s="34">
        <v>5</v>
      </c>
      <c r="BR1452" s="34">
        <v>5.2</v>
      </c>
      <c r="BT1452" s="34">
        <v>0.14000000000000001</v>
      </c>
      <c r="BU1452" s="34">
        <v>1.1000000000000001</v>
      </c>
      <c r="BV1452" s="34" t="s">
        <v>124</v>
      </c>
      <c r="BW1452" s="34">
        <v>1</v>
      </c>
      <c r="BX1452" s="34">
        <v>12.3</v>
      </c>
      <c r="BY1452" s="34">
        <v>0.5</v>
      </c>
      <c r="BZ1452" s="34" t="s">
        <v>120</v>
      </c>
      <c r="CA1452" s="34">
        <v>3.86</v>
      </c>
      <c r="CB1452" s="34">
        <v>0.02</v>
      </c>
      <c r="CC1452" s="34">
        <v>1.22</v>
      </c>
      <c r="CD1452" s="34">
        <v>18</v>
      </c>
      <c r="CE1452" s="34">
        <v>2</v>
      </c>
      <c r="CF1452" s="34">
        <v>9.1</v>
      </c>
      <c r="CG1452" s="34">
        <v>173</v>
      </c>
      <c r="CH1452" s="34">
        <v>5</v>
      </c>
      <c r="CI1452" s="34">
        <v>8.4</v>
      </c>
      <c r="CJ1452" s="34">
        <v>14.6</v>
      </c>
      <c r="CK1452" s="34">
        <v>1.63</v>
      </c>
      <c r="CL1452" s="34">
        <v>6.2</v>
      </c>
      <c r="CM1452" s="34">
        <v>1.37</v>
      </c>
      <c r="CN1452" s="34">
        <v>0.2</v>
      </c>
      <c r="CO1452" s="34">
        <v>1.1599999999999999</v>
      </c>
      <c r="CP1452" s="34">
        <v>0.21</v>
      </c>
      <c r="CQ1452" s="34">
        <v>1.38</v>
      </c>
      <c r="CR1452" s="34">
        <v>0.33</v>
      </c>
      <c r="CS1452" s="34">
        <v>0.94</v>
      </c>
      <c r="CT1452" s="34">
        <v>0.15</v>
      </c>
      <c r="CU1452" s="34">
        <v>1.05</v>
      </c>
      <c r="CV1452" s="34">
        <v>0.16</v>
      </c>
      <c r="CW1452" s="34">
        <v>37.779999999999987</v>
      </c>
    </row>
    <row r="1453" spans="1:101" x14ac:dyDescent="0.35">
      <c r="A1453" s="22" t="s">
        <v>3954</v>
      </c>
      <c r="B1453" s="22" t="s">
        <v>1529</v>
      </c>
      <c r="C1453" s="22" t="s">
        <v>2355</v>
      </c>
      <c r="D1453" s="22" t="s">
        <v>2772</v>
      </c>
      <c r="E1453" s="71">
        <v>42261</v>
      </c>
      <c r="F1453" s="71">
        <v>42261</v>
      </c>
      <c r="G1453" s="22" t="s">
        <v>1534</v>
      </c>
      <c r="H1453" s="22">
        <v>36.666403573623199</v>
      </c>
      <c r="I1453" s="22">
        <v>-106.81579337056699</v>
      </c>
      <c r="J1453" s="22" t="s">
        <v>873</v>
      </c>
      <c r="K1453" s="22" t="s">
        <v>1530</v>
      </c>
      <c r="L1453" s="22" t="s">
        <v>878</v>
      </c>
      <c r="M1453" s="22" t="s">
        <v>1531</v>
      </c>
      <c r="P1453" s="22" t="s">
        <v>119</v>
      </c>
      <c r="Q1453" s="22" t="s">
        <v>1532</v>
      </c>
      <c r="R1453" s="22" t="s">
        <v>3293</v>
      </c>
      <c r="W1453" s="34">
        <v>90.38</v>
      </c>
      <c r="X1453" s="34">
        <v>0.39</v>
      </c>
      <c r="Y1453" s="34">
        <v>5.74</v>
      </c>
      <c r="Z1453" s="34">
        <v>0.57999999999999996</v>
      </c>
      <c r="AA1453" s="34">
        <v>0.01</v>
      </c>
      <c r="AB1453" s="34">
        <v>0.06</v>
      </c>
      <c r="AC1453" s="34">
        <v>0.1</v>
      </c>
      <c r="AD1453" s="34">
        <v>0.03</v>
      </c>
      <c r="AE1453" s="34">
        <v>0.31</v>
      </c>
      <c r="AF1453" s="34">
        <v>0.02</v>
      </c>
      <c r="AG1453" s="34">
        <v>2.31</v>
      </c>
      <c r="AI1453" s="34">
        <v>0.01</v>
      </c>
      <c r="AM1453" s="34">
        <v>0.23</v>
      </c>
      <c r="AO1453" s="34">
        <f t="shared" si="108"/>
        <v>100.17</v>
      </c>
      <c r="AU1453" s="34">
        <v>1E-3</v>
      </c>
      <c r="AV1453" s="34" t="s">
        <v>82</v>
      </c>
      <c r="AW1453" s="34">
        <v>0.1</v>
      </c>
      <c r="AY1453" s="34">
        <v>74.5</v>
      </c>
      <c r="BA1453" s="34">
        <v>0.11</v>
      </c>
      <c r="BC1453" s="34" t="s">
        <v>82</v>
      </c>
      <c r="BD1453" s="34">
        <v>1</v>
      </c>
      <c r="BE1453" s="34">
        <v>30</v>
      </c>
      <c r="BF1453" s="34">
        <v>0.71</v>
      </c>
      <c r="BG1453" s="34">
        <v>6</v>
      </c>
      <c r="BH1453" s="34">
        <v>7</v>
      </c>
      <c r="BI1453" s="34" t="s">
        <v>83</v>
      </c>
      <c r="BJ1453" s="34">
        <v>4.8</v>
      </c>
      <c r="BK1453" s="34">
        <v>0.01</v>
      </c>
      <c r="BL1453" s="34">
        <v>0.02</v>
      </c>
      <c r="BM1453" s="34">
        <v>30</v>
      </c>
      <c r="BN1453" s="34" t="s">
        <v>121</v>
      </c>
      <c r="BO1453" s="34">
        <v>8.4</v>
      </c>
      <c r="BP1453" s="34">
        <v>2</v>
      </c>
      <c r="BQ1453" s="34">
        <v>7</v>
      </c>
      <c r="BR1453" s="34">
        <v>10.9</v>
      </c>
      <c r="BT1453" s="34">
        <v>0.1</v>
      </c>
      <c r="BU1453" s="34">
        <v>1.5</v>
      </c>
      <c r="BV1453" s="34">
        <v>0.3</v>
      </c>
      <c r="BW1453" s="34">
        <v>1</v>
      </c>
      <c r="BX1453" s="34">
        <v>19.2</v>
      </c>
      <c r="BY1453" s="34">
        <v>0.6</v>
      </c>
      <c r="BZ1453" s="34">
        <v>0.01</v>
      </c>
      <c r="CA1453" s="34">
        <v>6.34</v>
      </c>
      <c r="CB1453" s="34">
        <v>0.04</v>
      </c>
      <c r="CC1453" s="34">
        <v>1.73</v>
      </c>
      <c r="CD1453" s="34">
        <v>30</v>
      </c>
      <c r="CE1453" s="34">
        <v>2</v>
      </c>
      <c r="CF1453" s="34">
        <v>13.3</v>
      </c>
      <c r="CG1453" s="34">
        <v>196</v>
      </c>
      <c r="CH1453" s="34">
        <v>5</v>
      </c>
      <c r="CI1453" s="34">
        <v>16.2</v>
      </c>
      <c r="CJ1453" s="34">
        <v>29.3</v>
      </c>
      <c r="CK1453" s="34">
        <v>3.51</v>
      </c>
      <c r="CL1453" s="34">
        <v>13.4</v>
      </c>
      <c r="CM1453" s="34">
        <v>2.42</v>
      </c>
      <c r="CN1453" s="34">
        <v>0.45</v>
      </c>
      <c r="CO1453" s="34">
        <v>2.13</v>
      </c>
      <c r="CP1453" s="34">
        <v>0.35</v>
      </c>
      <c r="CQ1453" s="34">
        <v>2.5299999999999998</v>
      </c>
      <c r="CR1453" s="34">
        <v>0.44</v>
      </c>
      <c r="CS1453" s="34">
        <v>1.36</v>
      </c>
      <c r="CT1453" s="34">
        <v>0.22</v>
      </c>
      <c r="CU1453" s="34">
        <v>1.41</v>
      </c>
      <c r="CV1453" s="34">
        <v>0.24</v>
      </c>
      <c r="CW1453" s="34">
        <v>73.95999999999998</v>
      </c>
    </row>
    <row r="1454" spans="1:101" x14ac:dyDescent="0.35">
      <c r="A1454" s="22" t="s">
        <v>3955</v>
      </c>
      <c r="B1454" s="22" t="s">
        <v>1529</v>
      </c>
      <c r="C1454" s="22" t="s">
        <v>2355</v>
      </c>
      <c r="D1454" s="22" t="s">
        <v>2772</v>
      </c>
      <c r="E1454" s="71">
        <v>42261</v>
      </c>
      <c r="F1454" s="71">
        <v>42261</v>
      </c>
      <c r="G1454" s="22" t="s">
        <v>1534</v>
      </c>
      <c r="H1454" s="22">
        <v>36.666403573623199</v>
      </c>
      <c r="I1454" s="22">
        <v>-106.81579337056699</v>
      </c>
      <c r="J1454" s="22" t="s">
        <v>873</v>
      </c>
      <c r="K1454" s="22" t="s">
        <v>1530</v>
      </c>
      <c r="L1454" s="22" t="s">
        <v>878</v>
      </c>
      <c r="M1454" s="22" t="s">
        <v>1531</v>
      </c>
      <c r="P1454" s="22" t="s">
        <v>119</v>
      </c>
      <c r="Q1454" s="22" t="s">
        <v>1532</v>
      </c>
      <c r="R1454" s="22" t="s">
        <v>3294</v>
      </c>
      <c r="W1454" s="34">
        <v>89.73</v>
      </c>
      <c r="X1454" s="34">
        <v>0.7</v>
      </c>
      <c r="Y1454" s="34">
        <v>5.47</v>
      </c>
      <c r="Z1454" s="34">
        <v>1.65</v>
      </c>
      <c r="AA1454" s="34">
        <v>0.02</v>
      </c>
      <c r="AB1454" s="34">
        <v>0.14000000000000001</v>
      </c>
      <c r="AC1454" s="34">
        <v>0.11</v>
      </c>
      <c r="AD1454" s="34">
        <v>0.46</v>
      </c>
      <c r="AE1454" s="34">
        <v>0.93</v>
      </c>
      <c r="AF1454" s="34">
        <v>0.04</v>
      </c>
      <c r="AG1454" s="34">
        <v>1.2</v>
      </c>
      <c r="AI1454" s="34">
        <v>0.01</v>
      </c>
      <c r="AM1454" s="34">
        <v>0.08</v>
      </c>
      <c r="AO1454" s="34">
        <f t="shared" si="108"/>
        <v>100.54000000000002</v>
      </c>
      <c r="AU1454" s="34">
        <v>1E-3</v>
      </c>
      <c r="AV1454" s="34" t="s">
        <v>82</v>
      </c>
      <c r="AW1454" s="34">
        <v>0.4</v>
      </c>
      <c r="AY1454" s="34">
        <v>207</v>
      </c>
      <c r="BA1454" s="34">
        <v>7.0000000000000007E-2</v>
      </c>
      <c r="BC1454" s="34" t="s">
        <v>82</v>
      </c>
      <c r="BD1454" s="34">
        <v>2</v>
      </c>
      <c r="BE1454" s="34">
        <v>30</v>
      </c>
      <c r="BF1454" s="34">
        <v>1.05</v>
      </c>
      <c r="BG1454" s="34">
        <v>3</v>
      </c>
      <c r="BH1454" s="34">
        <v>6.8</v>
      </c>
      <c r="BI1454" s="34">
        <v>5</v>
      </c>
      <c r="BJ1454" s="34">
        <v>7.5</v>
      </c>
      <c r="BK1454" s="34">
        <v>0.01</v>
      </c>
      <c r="BL1454" s="34">
        <v>3.3000000000000002E-2</v>
      </c>
      <c r="BM1454" s="34">
        <v>10</v>
      </c>
      <c r="BN1454" s="34" t="s">
        <v>121</v>
      </c>
      <c r="BO1454" s="34">
        <v>16.600000000000001</v>
      </c>
      <c r="BP1454" s="34">
        <v>5</v>
      </c>
      <c r="BQ1454" s="34">
        <v>8</v>
      </c>
      <c r="BR1454" s="34">
        <v>31.3</v>
      </c>
      <c r="BT1454" s="34">
        <v>0.13</v>
      </c>
      <c r="BU1454" s="34">
        <v>1.8</v>
      </c>
      <c r="BV1454" s="34">
        <v>0.2</v>
      </c>
      <c r="BW1454" s="34">
        <v>2</v>
      </c>
      <c r="BX1454" s="34">
        <v>66.2</v>
      </c>
      <c r="BY1454" s="34">
        <v>1.2</v>
      </c>
      <c r="BZ1454" s="34">
        <v>0.01</v>
      </c>
      <c r="CA1454" s="34">
        <v>9.15</v>
      </c>
      <c r="CB1454" s="34">
        <v>7.0000000000000007E-2</v>
      </c>
      <c r="CC1454" s="34">
        <v>1.98</v>
      </c>
      <c r="CD1454" s="34">
        <v>45</v>
      </c>
      <c r="CE1454" s="34">
        <v>2</v>
      </c>
      <c r="CF1454" s="34">
        <v>16.100000000000001</v>
      </c>
      <c r="CG1454" s="34">
        <v>286</v>
      </c>
      <c r="CH1454" s="34">
        <v>23</v>
      </c>
      <c r="CI1454" s="34">
        <v>39.799999999999997</v>
      </c>
      <c r="CJ1454" s="34">
        <v>80.400000000000006</v>
      </c>
      <c r="CK1454" s="34">
        <v>9.11</v>
      </c>
      <c r="CL1454" s="34">
        <v>32.5</v>
      </c>
      <c r="CM1454" s="34">
        <v>5.82</v>
      </c>
      <c r="CN1454" s="34">
        <v>0.9</v>
      </c>
      <c r="CO1454" s="34">
        <v>4.46</v>
      </c>
      <c r="CP1454" s="34">
        <v>0.57999999999999996</v>
      </c>
      <c r="CQ1454" s="34">
        <v>3.61</v>
      </c>
      <c r="CR1454" s="34">
        <v>0.71</v>
      </c>
      <c r="CS1454" s="34">
        <v>1.68</v>
      </c>
      <c r="CT1454" s="34">
        <v>0.25</v>
      </c>
      <c r="CU1454" s="34">
        <v>1.73</v>
      </c>
      <c r="CV1454" s="34">
        <v>0.24</v>
      </c>
      <c r="CW1454" s="34">
        <v>181.79000000000005</v>
      </c>
    </row>
    <row r="1455" spans="1:101" x14ac:dyDescent="0.35">
      <c r="A1455" s="22" t="s">
        <v>3956</v>
      </c>
      <c r="B1455" s="22" t="s">
        <v>1529</v>
      </c>
      <c r="C1455" s="22" t="s">
        <v>2355</v>
      </c>
      <c r="D1455" s="22" t="s">
        <v>2772</v>
      </c>
      <c r="E1455" s="71">
        <v>42261</v>
      </c>
      <c r="F1455" s="71">
        <v>42261</v>
      </c>
      <c r="G1455" s="22" t="s">
        <v>1534</v>
      </c>
      <c r="H1455" s="22">
        <v>36.663356450075597</v>
      </c>
      <c r="I1455" s="22">
        <v>-106.815822465495</v>
      </c>
      <c r="J1455" s="22" t="s">
        <v>873</v>
      </c>
      <c r="K1455" s="22" t="s">
        <v>1530</v>
      </c>
      <c r="L1455" s="22" t="s">
        <v>878</v>
      </c>
      <c r="M1455" s="22" t="s">
        <v>1531</v>
      </c>
      <c r="P1455" s="22" t="s">
        <v>119</v>
      </c>
      <c r="Q1455" s="22" t="s">
        <v>1532</v>
      </c>
      <c r="R1455" s="22" t="s">
        <v>3295</v>
      </c>
      <c r="W1455" s="34">
        <v>81.97</v>
      </c>
      <c r="X1455" s="34">
        <v>4.7</v>
      </c>
      <c r="Y1455" s="34">
        <v>5.16</v>
      </c>
      <c r="Z1455" s="34">
        <v>3.73</v>
      </c>
      <c r="AA1455" s="34">
        <v>0.1</v>
      </c>
      <c r="AB1455" s="34">
        <v>0.17</v>
      </c>
      <c r="AC1455" s="34">
        <v>0.14000000000000001</v>
      </c>
      <c r="AD1455" s="34">
        <v>0.23</v>
      </c>
      <c r="AE1455" s="34">
        <v>0.77</v>
      </c>
      <c r="AF1455" s="34">
        <v>0.11</v>
      </c>
      <c r="AG1455" s="34">
        <v>2.06</v>
      </c>
      <c r="AI1455" s="34">
        <v>0.01</v>
      </c>
      <c r="AM1455" s="34">
        <v>0.09</v>
      </c>
      <c r="AO1455" s="34">
        <f t="shared" si="108"/>
        <v>99.240000000000009</v>
      </c>
      <c r="AU1455" s="34">
        <v>3.0000000000000001E-3</v>
      </c>
      <c r="AV1455" s="34" t="s">
        <v>82</v>
      </c>
      <c r="AW1455" s="34">
        <v>1</v>
      </c>
      <c r="AY1455" s="34">
        <v>265</v>
      </c>
      <c r="BA1455" s="34">
        <v>0.2</v>
      </c>
      <c r="BC1455" s="34" t="s">
        <v>82</v>
      </c>
      <c r="BD1455" s="34">
        <v>14</v>
      </c>
      <c r="BE1455" s="34">
        <v>190</v>
      </c>
      <c r="BF1455" s="34">
        <v>0.85</v>
      </c>
      <c r="BG1455" s="34">
        <v>12</v>
      </c>
      <c r="BH1455" s="34">
        <v>12.1</v>
      </c>
      <c r="BI1455" s="34" t="s">
        <v>83</v>
      </c>
      <c r="BJ1455" s="34">
        <v>115.5</v>
      </c>
      <c r="BK1455" s="34">
        <v>7.1999999999999995E-2</v>
      </c>
      <c r="BL1455" s="34">
        <v>0.108</v>
      </c>
      <c r="BM1455" s="34">
        <v>20</v>
      </c>
      <c r="BN1455" s="34">
        <v>2</v>
      </c>
      <c r="BO1455" s="34">
        <v>87.1</v>
      </c>
      <c r="BP1455" s="34">
        <v>15</v>
      </c>
      <c r="BQ1455" s="34">
        <v>20</v>
      </c>
      <c r="BR1455" s="34">
        <v>26.2</v>
      </c>
      <c r="BT1455" s="34">
        <v>0.28000000000000003</v>
      </c>
      <c r="BU1455" s="34">
        <v>6.4</v>
      </c>
      <c r="BV1455" s="34">
        <v>1.1000000000000001</v>
      </c>
      <c r="BW1455" s="34">
        <v>7</v>
      </c>
      <c r="BX1455" s="34">
        <v>156.5</v>
      </c>
      <c r="BY1455" s="34">
        <v>6.3</v>
      </c>
      <c r="BZ1455" s="34">
        <v>0.01</v>
      </c>
      <c r="CA1455" s="34">
        <v>72.8</v>
      </c>
      <c r="CB1455" s="34">
        <v>0.04</v>
      </c>
      <c r="CC1455" s="34">
        <v>11.7</v>
      </c>
      <c r="CD1455" s="34">
        <v>290</v>
      </c>
      <c r="CE1455" s="34">
        <v>6</v>
      </c>
      <c r="CF1455" s="34">
        <v>92.1</v>
      </c>
      <c r="CG1455" s="34">
        <v>5290</v>
      </c>
      <c r="CH1455" s="34">
        <v>150</v>
      </c>
      <c r="CI1455" s="34">
        <v>236</v>
      </c>
      <c r="CJ1455" s="34">
        <v>483</v>
      </c>
      <c r="CK1455" s="34">
        <v>47.8</v>
      </c>
      <c r="CL1455" s="34">
        <v>161</v>
      </c>
      <c r="CM1455" s="34">
        <v>25.5</v>
      </c>
      <c r="CN1455" s="34">
        <v>2.65</v>
      </c>
      <c r="CO1455" s="34">
        <v>19.149999999999999</v>
      </c>
      <c r="CP1455" s="34">
        <v>2.93</v>
      </c>
      <c r="CQ1455" s="34">
        <v>17.399999999999999</v>
      </c>
      <c r="CR1455" s="34">
        <v>3.39</v>
      </c>
      <c r="CS1455" s="34">
        <v>9.68</v>
      </c>
      <c r="CT1455" s="34">
        <v>1.56</v>
      </c>
      <c r="CU1455" s="34">
        <v>11.95</v>
      </c>
      <c r="CV1455" s="34">
        <v>1.95</v>
      </c>
      <c r="CW1455" s="34">
        <v>1023.9599999999998</v>
      </c>
    </row>
    <row r="1456" spans="1:101" x14ac:dyDescent="0.35">
      <c r="A1456" s="22" t="s">
        <v>3957</v>
      </c>
      <c r="B1456" s="22" t="s">
        <v>1529</v>
      </c>
      <c r="C1456" s="22" t="s">
        <v>2355</v>
      </c>
      <c r="D1456" s="22" t="s">
        <v>2772</v>
      </c>
      <c r="E1456" s="71">
        <v>42261</v>
      </c>
      <c r="F1456" s="71">
        <v>42261</v>
      </c>
      <c r="G1456" s="22" t="s">
        <v>1534</v>
      </c>
      <c r="H1456" s="22">
        <v>36.663356450075597</v>
      </c>
      <c r="I1456" s="22">
        <v>-106.815822465495</v>
      </c>
      <c r="J1456" s="22" t="s">
        <v>873</v>
      </c>
      <c r="K1456" s="22" t="s">
        <v>1530</v>
      </c>
      <c r="L1456" s="22" t="s">
        <v>878</v>
      </c>
      <c r="M1456" s="22" t="s">
        <v>1531</v>
      </c>
      <c r="P1456" s="22" t="s">
        <v>119</v>
      </c>
      <c r="Q1456" s="22" t="s">
        <v>1532</v>
      </c>
      <c r="R1456" s="22" t="s">
        <v>3296</v>
      </c>
      <c r="W1456" s="34">
        <v>72.430000000000007</v>
      </c>
      <c r="X1456" s="34">
        <v>0.41</v>
      </c>
      <c r="Y1456" s="34">
        <v>3.81</v>
      </c>
      <c r="Z1456" s="34">
        <v>19.059999999999999</v>
      </c>
      <c r="AA1456" s="34">
        <v>0.34</v>
      </c>
      <c r="AB1456" s="34">
        <v>0.12</v>
      </c>
      <c r="AC1456" s="34">
        <v>0.11</v>
      </c>
      <c r="AD1456" s="34">
        <v>0.26</v>
      </c>
      <c r="AE1456" s="34">
        <v>0.81</v>
      </c>
      <c r="AF1456" s="34">
        <v>7.0000000000000007E-2</v>
      </c>
      <c r="AG1456" s="34">
        <v>3</v>
      </c>
      <c r="AI1456" s="34">
        <v>0.01</v>
      </c>
      <c r="AM1456" s="34">
        <v>0.1</v>
      </c>
      <c r="AO1456" s="34">
        <f t="shared" si="108"/>
        <v>100.53000000000002</v>
      </c>
      <c r="AU1456" s="34">
        <v>2E-3</v>
      </c>
      <c r="AV1456" s="34" t="s">
        <v>82</v>
      </c>
      <c r="AW1456" s="34">
        <v>3.3</v>
      </c>
      <c r="AY1456" s="34">
        <v>341</v>
      </c>
      <c r="BA1456" s="34">
        <v>0.04</v>
      </c>
      <c r="BC1456" s="34" t="s">
        <v>82</v>
      </c>
      <c r="BD1456" s="34">
        <v>22</v>
      </c>
      <c r="BE1456" s="34">
        <v>30</v>
      </c>
      <c r="BF1456" s="34">
        <v>0.81</v>
      </c>
      <c r="BG1456" s="34">
        <v>3</v>
      </c>
      <c r="BH1456" s="34">
        <v>6.6</v>
      </c>
      <c r="BI1456" s="34" t="s">
        <v>83</v>
      </c>
      <c r="BJ1456" s="34">
        <v>4</v>
      </c>
      <c r="BK1456" s="34">
        <v>1.7000000000000001E-2</v>
      </c>
      <c r="BL1456" s="34">
        <v>1.7000000000000001E-2</v>
      </c>
      <c r="BM1456" s="34">
        <v>10</v>
      </c>
      <c r="BN1456" s="34">
        <v>1</v>
      </c>
      <c r="BO1456" s="34">
        <v>8.6</v>
      </c>
      <c r="BP1456" s="34">
        <v>16</v>
      </c>
      <c r="BQ1456" s="34">
        <v>4</v>
      </c>
      <c r="BR1456" s="34">
        <v>26.9</v>
      </c>
      <c r="BT1456" s="34">
        <v>0.2</v>
      </c>
      <c r="BU1456" s="34">
        <v>10.9</v>
      </c>
      <c r="BV1456" s="34">
        <v>0.5</v>
      </c>
      <c r="BW1456" s="34">
        <v>1</v>
      </c>
      <c r="BX1456" s="34">
        <v>66.400000000000006</v>
      </c>
      <c r="BY1456" s="34">
        <v>0.6</v>
      </c>
      <c r="BZ1456" s="34">
        <v>0.01</v>
      </c>
      <c r="CA1456" s="34">
        <v>8.83</v>
      </c>
      <c r="CB1456" s="34">
        <v>0.11</v>
      </c>
      <c r="CC1456" s="34">
        <v>3.71</v>
      </c>
      <c r="CD1456" s="34">
        <v>124</v>
      </c>
      <c r="CE1456" s="34">
        <v>1</v>
      </c>
      <c r="CF1456" s="34">
        <v>25.3</v>
      </c>
      <c r="CG1456" s="34">
        <v>157</v>
      </c>
      <c r="CH1456" s="34">
        <v>51</v>
      </c>
      <c r="CI1456" s="34">
        <v>46.3</v>
      </c>
      <c r="CJ1456" s="34">
        <v>94.8</v>
      </c>
      <c r="CK1456" s="34">
        <v>9.91</v>
      </c>
      <c r="CL1456" s="34">
        <v>35.6</v>
      </c>
      <c r="CM1456" s="34">
        <v>5.85</v>
      </c>
      <c r="CN1456" s="34">
        <v>0.84</v>
      </c>
      <c r="CO1456" s="34">
        <v>4.74</v>
      </c>
      <c r="CP1456" s="34">
        <v>0.78</v>
      </c>
      <c r="CQ1456" s="34">
        <v>5.36</v>
      </c>
      <c r="CR1456" s="34">
        <v>0.98</v>
      </c>
      <c r="CS1456" s="34">
        <v>2.74</v>
      </c>
      <c r="CT1456" s="34">
        <v>0.43</v>
      </c>
      <c r="CU1456" s="34">
        <v>3.04</v>
      </c>
      <c r="CV1456" s="34">
        <v>0.41</v>
      </c>
      <c r="CW1456" s="34">
        <v>211.78</v>
      </c>
    </row>
    <row r="1457" spans="1:101" x14ac:dyDescent="0.35">
      <c r="A1457" s="22" t="s">
        <v>3958</v>
      </c>
      <c r="B1457" s="22" t="s">
        <v>1529</v>
      </c>
      <c r="C1457" s="22" t="s">
        <v>2355</v>
      </c>
      <c r="D1457" s="22" t="s">
        <v>2772</v>
      </c>
      <c r="E1457" s="71">
        <v>42261</v>
      </c>
      <c r="F1457" s="71">
        <v>42261</v>
      </c>
      <c r="G1457" s="22" t="s">
        <v>1534</v>
      </c>
      <c r="H1457" s="22">
        <v>36.667469043548301</v>
      </c>
      <c r="I1457" s="22">
        <v>-106.81567295686</v>
      </c>
      <c r="J1457" s="22" t="s">
        <v>873</v>
      </c>
      <c r="K1457" s="22" t="s">
        <v>1530</v>
      </c>
      <c r="L1457" s="22" t="s">
        <v>878</v>
      </c>
      <c r="M1457" s="22" t="s">
        <v>1531</v>
      </c>
      <c r="P1457" s="22" t="s">
        <v>119</v>
      </c>
      <c r="Q1457" s="22" t="s">
        <v>1532</v>
      </c>
      <c r="R1457" s="22" t="s">
        <v>3282</v>
      </c>
      <c r="W1457" s="34">
        <v>91.36</v>
      </c>
      <c r="X1457" s="34">
        <v>0.33</v>
      </c>
      <c r="Y1457" s="34">
        <v>4.16</v>
      </c>
      <c r="Z1457" s="34">
        <v>1.59</v>
      </c>
      <c r="AA1457" s="34">
        <v>0.01</v>
      </c>
      <c r="AB1457" s="34">
        <v>0.09</v>
      </c>
      <c r="AC1457" s="34">
        <v>0.08</v>
      </c>
      <c r="AD1457" s="34">
        <v>0.1</v>
      </c>
      <c r="AE1457" s="34">
        <v>0.78</v>
      </c>
      <c r="AF1457" s="34">
        <v>0.02</v>
      </c>
      <c r="AG1457" s="34">
        <v>1.52</v>
      </c>
      <c r="AI1457" s="34">
        <v>0.01</v>
      </c>
      <c r="AM1457" s="34">
        <v>0.17</v>
      </c>
      <c r="AO1457" s="34">
        <f t="shared" si="108"/>
        <v>100.22</v>
      </c>
      <c r="AU1457" s="34">
        <v>1E-3</v>
      </c>
      <c r="AV1457" s="34">
        <v>1.4</v>
      </c>
      <c r="AW1457" s="34">
        <v>0.9</v>
      </c>
      <c r="AY1457" s="34">
        <v>149.5</v>
      </c>
      <c r="BA1457" s="34">
        <v>0.06</v>
      </c>
      <c r="BC1457" s="34" t="s">
        <v>82</v>
      </c>
      <c r="BD1457" s="34">
        <v>2</v>
      </c>
      <c r="BE1457" s="34">
        <v>30</v>
      </c>
      <c r="BF1457" s="34">
        <v>1.06</v>
      </c>
      <c r="BG1457" s="34">
        <v>6</v>
      </c>
      <c r="BH1457" s="34">
        <v>6.2</v>
      </c>
      <c r="BI1457" s="34">
        <v>6</v>
      </c>
      <c r="BJ1457" s="34">
        <v>4.0999999999999996</v>
      </c>
      <c r="BK1457" s="34">
        <v>8.0000000000000002E-3</v>
      </c>
      <c r="BL1457" s="34">
        <v>0.01</v>
      </c>
      <c r="BM1457" s="34">
        <v>20</v>
      </c>
      <c r="BN1457" s="34" t="s">
        <v>121</v>
      </c>
      <c r="BO1457" s="34">
        <v>7</v>
      </c>
      <c r="BP1457" s="34">
        <v>3</v>
      </c>
      <c r="BQ1457" s="34">
        <v>4</v>
      </c>
      <c r="BR1457" s="34">
        <v>26.4</v>
      </c>
      <c r="BT1457" s="34">
        <v>0.17</v>
      </c>
      <c r="BU1457" s="34">
        <v>1.3</v>
      </c>
      <c r="BV1457" s="34">
        <v>0.4</v>
      </c>
      <c r="BW1457" s="34">
        <v>1</v>
      </c>
      <c r="BX1457" s="34">
        <v>27.4</v>
      </c>
      <c r="BY1457" s="34">
        <v>0.4</v>
      </c>
      <c r="BZ1457" s="34">
        <v>0.01</v>
      </c>
      <c r="CA1457" s="34">
        <v>4.72</v>
      </c>
      <c r="CB1457" s="34">
        <v>0.03</v>
      </c>
      <c r="CC1457" s="34">
        <v>1.4</v>
      </c>
      <c r="CD1457" s="34">
        <v>33</v>
      </c>
      <c r="CE1457" s="34">
        <v>14</v>
      </c>
      <c r="CF1457" s="34">
        <v>9.1</v>
      </c>
      <c r="CG1457" s="34">
        <v>160</v>
      </c>
      <c r="CH1457" s="34">
        <v>14</v>
      </c>
      <c r="CI1457" s="34">
        <v>14.2</v>
      </c>
      <c r="CJ1457" s="34">
        <v>26.7</v>
      </c>
      <c r="CK1457" s="34">
        <v>3</v>
      </c>
      <c r="CL1457" s="34">
        <v>10.5</v>
      </c>
      <c r="CM1457" s="34">
        <v>1.94</v>
      </c>
      <c r="CN1457" s="34">
        <v>0.32</v>
      </c>
      <c r="CO1457" s="34">
        <v>1.66</v>
      </c>
      <c r="CP1457" s="34">
        <v>0.25</v>
      </c>
      <c r="CQ1457" s="34">
        <v>1.69</v>
      </c>
      <c r="CR1457" s="34">
        <v>0.35</v>
      </c>
      <c r="CS1457" s="34">
        <v>0.94</v>
      </c>
      <c r="CT1457" s="34">
        <v>0.16</v>
      </c>
      <c r="CU1457" s="34">
        <v>1.17</v>
      </c>
      <c r="CV1457" s="34">
        <v>0.18</v>
      </c>
      <c r="CW1457" s="34">
        <v>63.059999999999988</v>
      </c>
    </row>
    <row r="1458" spans="1:101" x14ac:dyDescent="0.35">
      <c r="A1458" s="22" t="s">
        <v>3959</v>
      </c>
      <c r="B1458" s="22" t="s">
        <v>1529</v>
      </c>
      <c r="C1458" s="22" t="s">
        <v>2355</v>
      </c>
      <c r="D1458" s="22" t="s">
        <v>2772</v>
      </c>
      <c r="E1458" s="71">
        <v>42261</v>
      </c>
      <c r="F1458" s="71">
        <v>42261</v>
      </c>
      <c r="G1458" s="22" t="s">
        <v>1534</v>
      </c>
      <c r="H1458" s="22">
        <v>36.667469043548301</v>
      </c>
      <c r="I1458" s="22">
        <v>-106.81567295686</v>
      </c>
      <c r="J1458" s="22" t="s">
        <v>873</v>
      </c>
      <c r="K1458" s="22" t="s">
        <v>1530</v>
      </c>
      <c r="L1458" s="22" t="s">
        <v>878</v>
      </c>
      <c r="M1458" s="22" t="s">
        <v>1531</v>
      </c>
      <c r="P1458" s="22" t="s">
        <v>119</v>
      </c>
      <c r="Q1458" s="22" t="s">
        <v>1532</v>
      </c>
      <c r="R1458" s="22" t="s">
        <v>3297</v>
      </c>
      <c r="W1458" s="34">
        <v>87.54</v>
      </c>
      <c r="X1458" s="34">
        <v>0.32</v>
      </c>
      <c r="Y1458" s="34">
        <v>5.69</v>
      </c>
      <c r="Z1458" s="34">
        <v>2.52</v>
      </c>
      <c r="AA1458" s="34">
        <v>0.01</v>
      </c>
      <c r="AB1458" s="34">
        <v>0.16</v>
      </c>
      <c r="AC1458" s="34">
        <v>0.13</v>
      </c>
      <c r="AD1458" s="34">
        <v>0.37</v>
      </c>
      <c r="AE1458" s="34">
        <v>1.05</v>
      </c>
      <c r="AF1458" s="34">
        <v>0.04</v>
      </c>
      <c r="AG1458" s="34">
        <v>2.0099999999999998</v>
      </c>
      <c r="AI1458" s="34">
        <v>0.02</v>
      </c>
      <c r="AM1458" s="34">
        <v>0.13</v>
      </c>
      <c r="AO1458" s="34">
        <f t="shared" si="108"/>
        <v>99.99</v>
      </c>
      <c r="AU1458" s="34" t="s">
        <v>2400</v>
      </c>
      <c r="AV1458" s="34">
        <v>0.7</v>
      </c>
      <c r="AW1458" s="34">
        <v>1.1000000000000001</v>
      </c>
      <c r="AY1458" s="34">
        <v>223</v>
      </c>
      <c r="BA1458" s="34">
        <v>0.04</v>
      </c>
      <c r="BC1458" s="34" t="s">
        <v>82</v>
      </c>
      <c r="BD1458" s="34">
        <v>1</v>
      </c>
      <c r="BE1458" s="34">
        <v>20</v>
      </c>
      <c r="BF1458" s="34">
        <v>1.24</v>
      </c>
      <c r="BG1458" s="34">
        <v>5</v>
      </c>
      <c r="BH1458" s="34">
        <v>7.4</v>
      </c>
      <c r="BI1458" s="34">
        <v>5</v>
      </c>
      <c r="BJ1458" s="34">
        <v>3</v>
      </c>
      <c r="BK1458" s="34">
        <v>2.1000000000000001E-2</v>
      </c>
      <c r="BL1458" s="34">
        <v>1.9E-2</v>
      </c>
      <c r="BM1458" s="34">
        <v>10</v>
      </c>
      <c r="BN1458" s="34" t="s">
        <v>121</v>
      </c>
      <c r="BO1458" s="34">
        <v>7.6</v>
      </c>
      <c r="BP1458" s="34">
        <v>5</v>
      </c>
      <c r="BQ1458" s="34">
        <v>6</v>
      </c>
      <c r="BR1458" s="34">
        <v>35.5</v>
      </c>
      <c r="BT1458" s="34">
        <v>0.25</v>
      </c>
      <c r="BU1458" s="34">
        <v>2.2000000000000002</v>
      </c>
      <c r="BV1458" s="34">
        <v>0.2</v>
      </c>
      <c r="BW1458" s="34">
        <v>1</v>
      </c>
      <c r="BX1458" s="34">
        <v>42.9</v>
      </c>
      <c r="BY1458" s="34">
        <v>0.5</v>
      </c>
      <c r="BZ1458" s="34" t="s">
        <v>120</v>
      </c>
      <c r="CA1458" s="34">
        <v>5.1100000000000003</v>
      </c>
      <c r="CB1458" s="34">
        <v>0.04</v>
      </c>
      <c r="CC1458" s="34">
        <v>1.26</v>
      </c>
      <c r="CD1458" s="34">
        <v>36</v>
      </c>
      <c r="CE1458" s="34">
        <v>5</v>
      </c>
      <c r="CF1458" s="34">
        <v>10.199999999999999</v>
      </c>
      <c r="CG1458" s="34">
        <v>118</v>
      </c>
      <c r="CH1458" s="34">
        <v>23</v>
      </c>
      <c r="CI1458" s="34">
        <v>19</v>
      </c>
      <c r="CJ1458" s="34">
        <v>35.799999999999997</v>
      </c>
      <c r="CK1458" s="34">
        <v>3.99</v>
      </c>
      <c r="CL1458" s="34">
        <v>14.8</v>
      </c>
      <c r="CM1458" s="34">
        <v>2.68</v>
      </c>
      <c r="CN1458" s="34">
        <v>0.48</v>
      </c>
      <c r="CO1458" s="34">
        <v>2.1</v>
      </c>
      <c r="CP1458" s="34">
        <v>0.37</v>
      </c>
      <c r="CQ1458" s="34">
        <v>2.21</v>
      </c>
      <c r="CR1458" s="34">
        <v>0.4</v>
      </c>
      <c r="CS1458" s="34">
        <v>1.1100000000000001</v>
      </c>
      <c r="CT1458" s="34">
        <v>0.15</v>
      </c>
      <c r="CU1458" s="34">
        <v>1.1599999999999999</v>
      </c>
      <c r="CV1458" s="34">
        <v>0.15</v>
      </c>
      <c r="CW1458" s="34">
        <v>84.40000000000002</v>
      </c>
    </row>
    <row r="1459" spans="1:101" x14ac:dyDescent="0.35">
      <c r="A1459" s="22" t="s">
        <v>3960</v>
      </c>
      <c r="B1459" s="22" t="s">
        <v>1529</v>
      </c>
      <c r="C1459" s="22" t="s">
        <v>2355</v>
      </c>
      <c r="D1459" s="22" t="s">
        <v>2772</v>
      </c>
      <c r="E1459" s="71">
        <v>42261</v>
      </c>
      <c r="F1459" s="71">
        <v>42261</v>
      </c>
      <c r="G1459" s="22" t="s">
        <v>1534</v>
      </c>
      <c r="H1459" s="22">
        <v>36.668795821004899</v>
      </c>
      <c r="I1459" s="22">
        <v>-106.81555868042</v>
      </c>
      <c r="J1459" s="22" t="s">
        <v>873</v>
      </c>
      <c r="K1459" s="22" t="s">
        <v>1530</v>
      </c>
      <c r="L1459" s="22" t="s">
        <v>878</v>
      </c>
      <c r="M1459" s="22" t="s">
        <v>1531</v>
      </c>
      <c r="P1459" s="22" t="s">
        <v>119</v>
      </c>
      <c r="Q1459" s="22" t="s">
        <v>1532</v>
      </c>
      <c r="R1459" s="22" t="s">
        <v>3298</v>
      </c>
      <c r="W1459" s="34">
        <v>81.25</v>
      </c>
      <c r="X1459" s="34">
        <v>0.57999999999999996</v>
      </c>
      <c r="Y1459" s="34">
        <v>8.23</v>
      </c>
      <c r="Z1459" s="34">
        <v>4.3</v>
      </c>
      <c r="AA1459" s="34">
        <v>0.03</v>
      </c>
      <c r="AB1459" s="34">
        <v>0.35</v>
      </c>
      <c r="AC1459" s="34">
        <v>0.35</v>
      </c>
      <c r="AD1459" s="34">
        <v>0.38</v>
      </c>
      <c r="AE1459" s="34">
        <v>0.96</v>
      </c>
      <c r="AF1459" s="34">
        <v>0.04</v>
      </c>
      <c r="AG1459" s="34">
        <v>4.09</v>
      </c>
      <c r="AI1459" s="34">
        <v>0.02</v>
      </c>
      <c r="AM1459" s="34">
        <v>0.55000000000000004</v>
      </c>
      <c r="AO1459" s="34">
        <f t="shared" si="108"/>
        <v>101.12999999999998</v>
      </c>
      <c r="AU1459" s="34">
        <v>1E-3</v>
      </c>
      <c r="AV1459" s="34" t="s">
        <v>82</v>
      </c>
      <c r="AW1459" s="34">
        <v>12</v>
      </c>
      <c r="AY1459" s="34">
        <v>247</v>
      </c>
      <c r="BA1459" s="34">
        <v>0.13</v>
      </c>
      <c r="BC1459" s="34" t="s">
        <v>82</v>
      </c>
      <c r="BD1459" s="34">
        <v>7</v>
      </c>
      <c r="BE1459" s="34">
        <v>40</v>
      </c>
      <c r="BF1459" s="34">
        <v>2.68</v>
      </c>
      <c r="BG1459" s="34">
        <v>8</v>
      </c>
      <c r="BH1459" s="34">
        <v>11.7</v>
      </c>
      <c r="BI1459" s="34">
        <v>46</v>
      </c>
      <c r="BJ1459" s="34">
        <v>5.7</v>
      </c>
      <c r="BK1459" s="34">
        <v>0.11899999999999999</v>
      </c>
      <c r="BL1459" s="34">
        <v>3.9E-2</v>
      </c>
      <c r="BM1459" s="34">
        <v>20</v>
      </c>
      <c r="BN1459" s="34">
        <v>2</v>
      </c>
      <c r="BO1459" s="34">
        <v>13</v>
      </c>
      <c r="BP1459" s="34">
        <v>9</v>
      </c>
      <c r="BQ1459" s="34">
        <v>13</v>
      </c>
      <c r="BR1459" s="34">
        <v>37.299999999999997</v>
      </c>
      <c r="BT1459" s="34">
        <v>0.82</v>
      </c>
      <c r="BU1459" s="34">
        <v>3.4</v>
      </c>
      <c r="BV1459" s="34">
        <v>0.7</v>
      </c>
      <c r="BW1459" s="34">
        <v>2</v>
      </c>
      <c r="BX1459" s="34">
        <v>57.7</v>
      </c>
      <c r="BY1459" s="34">
        <v>0.9</v>
      </c>
      <c r="BZ1459" s="34">
        <v>0.03</v>
      </c>
      <c r="CA1459" s="34">
        <v>9.51</v>
      </c>
      <c r="CB1459" s="34">
        <v>0.3</v>
      </c>
      <c r="CC1459" s="34">
        <v>2.97</v>
      </c>
      <c r="CD1459" s="34">
        <v>80</v>
      </c>
      <c r="CE1459" s="34">
        <v>2</v>
      </c>
      <c r="CF1459" s="34">
        <v>15.3</v>
      </c>
      <c r="CG1459" s="34">
        <v>226</v>
      </c>
      <c r="CH1459" s="34">
        <v>34</v>
      </c>
      <c r="CI1459" s="34">
        <v>25.5</v>
      </c>
      <c r="CJ1459" s="34">
        <v>51.3</v>
      </c>
      <c r="CK1459" s="34">
        <v>5.95</v>
      </c>
      <c r="CL1459" s="34">
        <v>22.1</v>
      </c>
      <c r="CM1459" s="34">
        <v>3.89</v>
      </c>
      <c r="CN1459" s="34">
        <v>0.69</v>
      </c>
      <c r="CO1459" s="34">
        <v>3.32</v>
      </c>
      <c r="CP1459" s="34">
        <v>0.5</v>
      </c>
      <c r="CQ1459" s="34">
        <v>3.06</v>
      </c>
      <c r="CR1459" s="34">
        <v>0.61</v>
      </c>
      <c r="CS1459" s="34">
        <v>1.53</v>
      </c>
      <c r="CT1459" s="34">
        <v>0.27</v>
      </c>
      <c r="CU1459" s="34">
        <v>1.59</v>
      </c>
      <c r="CV1459" s="34">
        <v>0.22</v>
      </c>
      <c r="CW1459" s="34">
        <v>120.52999999999999</v>
      </c>
    </row>
    <row r="1460" spans="1:101" x14ac:dyDescent="0.35">
      <c r="A1460" s="22" t="s">
        <v>3961</v>
      </c>
      <c r="B1460" s="22" t="s">
        <v>1529</v>
      </c>
      <c r="C1460" s="22" t="s">
        <v>2355</v>
      </c>
      <c r="D1460" s="22" t="s">
        <v>2772</v>
      </c>
      <c r="E1460" s="71">
        <v>42261</v>
      </c>
      <c r="F1460" s="71">
        <v>42261</v>
      </c>
      <c r="G1460" s="22" t="s">
        <v>1534</v>
      </c>
      <c r="H1460" s="22">
        <v>36.671649681968297</v>
      </c>
      <c r="I1460" s="22">
        <v>-106.814607530694</v>
      </c>
      <c r="J1460" s="22" t="s">
        <v>873</v>
      </c>
      <c r="K1460" s="22" t="s">
        <v>1530</v>
      </c>
      <c r="L1460" s="22" t="s">
        <v>878</v>
      </c>
      <c r="M1460" s="22" t="s">
        <v>1531</v>
      </c>
      <c r="P1460" s="22" t="s">
        <v>119</v>
      </c>
      <c r="Q1460" s="22" t="s">
        <v>1532</v>
      </c>
      <c r="R1460" s="22" t="s">
        <v>3299</v>
      </c>
      <c r="W1460" s="34">
        <v>87.18</v>
      </c>
      <c r="X1460" s="34">
        <v>0.28999999999999998</v>
      </c>
      <c r="Y1460" s="34">
        <v>5.93</v>
      </c>
      <c r="Z1460" s="34">
        <v>1.46</v>
      </c>
      <c r="AA1460" s="34">
        <v>0.01</v>
      </c>
      <c r="AB1460" s="34">
        <v>0.1</v>
      </c>
      <c r="AC1460" s="34">
        <v>0.09</v>
      </c>
      <c r="AD1460" s="34">
        <v>0.17</v>
      </c>
      <c r="AE1460" s="34">
        <v>1.19</v>
      </c>
      <c r="AF1460" s="34">
        <v>0.02</v>
      </c>
      <c r="AG1460" s="34">
        <v>3.14</v>
      </c>
      <c r="AI1460" s="34">
        <v>0.02</v>
      </c>
      <c r="AM1460" s="34">
        <v>1.08</v>
      </c>
      <c r="AO1460" s="34">
        <f t="shared" si="108"/>
        <v>100.67999999999999</v>
      </c>
      <c r="AU1460" s="34">
        <v>1E-3</v>
      </c>
      <c r="AV1460" s="34" t="s">
        <v>82</v>
      </c>
      <c r="AW1460" s="34">
        <v>3.5</v>
      </c>
      <c r="AY1460" s="34">
        <v>220</v>
      </c>
      <c r="BA1460" s="34">
        <v>0.04</v>
      </c>
      <c r="BC1460" s="34" t="s">
        <v>82</v>
      </c>
      <c r="BD1460" s="34">
        <v>1</v>
      </c>
      <c r="BE1460" s="34">
        <v>20</v>
      </c>
      <c r="BF1460" s="34">
        <v>1.03</v>
      </c>
      <c r="BG1460" s="34">
        <v>5</v>
      </c>
      <c r="BH1460" s="34">
        <v>7.7</v>
      </c>
      <c r="BI1460" s="34" t="s">
        <v>83</v>
      </c>
      <c r="BJ1460" s="34">
        <v>3</v>
      </c>
      <c r="BK1460" s="34">
        <v>2.1999999999999999E-2</v>
      </c>
      <c r="BL1460" s="34">
        <v>1.6E-2</v>
      </c>
      <c r="BM1460" s="34">
        <v>10</v>
      </c>
      <c r="BN1460" s="34" t="s">
        <v>121</v>
      </c>
      <c r="BO1460" s="34">
        <v>6.1</v>
      </c>
      <c r="BP1460" s="34">
        <v>4</v>
      </c>
      <c r="BQ1460" s="34">
        <v>5</v>
      </c>
      <c r="BR1460" s="34">
        <v>36.4</v>
      </c>
      <c r="BT1460" s="34">
        <v>0.24</v>
      </c>
      <c r="BU1460" s="34">
        <v>1.2</v>
      </c>
      <c r="BV1460" s="34">
        <v>0.3</v>
      </c>
      <c r="BW1460" s="34">
        <v>1</v>
      </c>
      <c r="BX1460" s="34">
        <v>34</v>
      </c>
      <c r="BY1460" s="34">
        <v>0.4</v>
      </c>
      <c r="BZ1460" s="34" t="s">
        <v>120</v>
      </c>
      <c r="CA1460" s="34">
        <v>5.27</v>
      </c>
      <c r="CB1460" s="34">
        <v>0.03</v>
      </c>
      <c r="CC1460" s="34">
        <v>1.31</v>
      </c>
      <c r="CD1460" s="34">
        <v>26</v>
      </c>
      <c r="CE1460" s="34">
        <v>1</v>
      </c>
      <c r="CF1460" s="34">
        <v>8.6</v>
      </c>
      <c r="CG1460" s="34">
        <v>119</v>
      </c>
      <c r="CH1460" s="34">
        <v>9</v>
      </c>
      <c r="CI1460" s="34">
        <v>17.899999999999999</v>
      </c>
      <c r="CJ1460" s="34">
        <v>35</v>
      </c>
      <c r="CK1460" s="34">
        <v>3.91</v>
      </c>
      <c r="CL1460" s="34">
        <v>13.9</v>
      </c>
      <c r="CM1460" s="34">
        <v>3.03</v>
      </c>
      <c r="CN1460" s="34">
        <v>0.56000000000000005</v>
      </c>
      <c r="CO1460" s="34">
        <v>2.15</v>
      </c>
      <c r="CP1460" s="34">
        <v>0.31</v>
      </c>
      <c r="CQ1460" s="34">
        <v>1.86</v>
      </c>
      <c r="CR1460" s="34">
        <v>0.33</v>
      </c>
      <c r="CS1460" s="34">
        <v>0.89</v>
      </c>
      <c r="CT1460" s="34">
        <v>0.13</v>
      </c>
      <c r="CU1460" s="34">
        <v>0.9</v>
      </c>
      <c r="CV1460" s="34">
        <v>0.15</v>
      </c>
      <c r="CW1460" s="34">
        <v>81.020000000000024</v>
      </c>
    </row>
    <row r="1461" spans="1:101" x14ac:dyDescent="0.35">
      <c r="A1461" s="22" t="s">
        <v>3962</v>
      </c>
      <c r="B1461" s="22" t="s">
        <v>1529</v>
      </c>
      <c r="C1461" s="22" t="s">
        <v>2355</v>
      </c>
      <c r="D1461" s="22" t="s">
        <v>2772</v>
      </c>
      <c r="E1461" s="71">
        <v>42261</v>
      </c>
      <c r="F1461" s="71">
        <v>42261</v>
      </c>
      <c r="G1461" s="22" t="s">
        <v>1534</v>
      </c>
      <c r="H1461" s="22">
        <v>36.671649681968297</v>
      </c>
      <c r="I1461" s="22">
        <v>-106.814607530694</v>
      </c>
      <c r="J1461" s="22" t="s">
        <v>873</v>
      </c>
      <c r="K1461" s="22" t="s">
        <v>1530</v>
      </c>
      <c r="L1461" s="22" t="s">
        <v>878</v>
      </c>
      <c r="M1461" s="22" t="s">
        <v>1531</v>
      </c>
      <c r="P1461" s="22" t="s">
        <v>119</v>
      </c>
      <c r="Q1461" s="22" t="s">
        <v>1532</v>
      </c>
      <c r="R1461" s="22" t="s">
        <v>3300</v>
      </c>
      <c r="W1461" s="34">
        <v>85.55</v>
      </c>
      <c r="X1461" s="34">
        <v>0.28000000000000003</v>
      </c>
      <c r="Y1461" s="34">
        <v>6.51</v>
      </c>
      <c r="Z1461" s="34">
        <v>3.02</v>
      </c>
      <c r="AA1461" s="34">
        <v>0.02</v>
      </c>
      <c r="AB1461" s="34">
        <v>0.15</v>
      </c>
      <c r="AC1461" s="34">
        <v>0.1</v>
      </c>
      <c r="AD1461" s="34">
        <v>0.51</v>
      </c>
      <c r="AE1461" s="34">
        <v>1.45</v>
      </c>
      <c r="AF1461" s="34">
        <v>0.02</v>
      </c>
      <c r="AG1461" s="34">
        <v>1.97</v>
      </c>
      <c r="AI1461" s="34">
        <v>0.01</v>
      </c>
      <c r="AM1461" s="34">
        <v>0.09</v>
      </c>
      <c r="AO1461" s="34">
        <f t="shared" si="108"/>
        <v>99.68</v>
      </c>
      <c r="AU1461" s="34" t="s">
        <v>2400</v>
      </c>
      <c r="AV1461" s="34" t="s">
        <v>82</v>
      </c>
      <c r="AW1461" s="34">
        <v>2.1</v>
      </c>
      <c r="AY1461" s="34">
        <v>287</v>
      </c>
      <c r="BA1461" s="34">
        <v>0.04</v>
      </c>
      <c r="BC1461" s="34" t="s">
        <v>82</v>
      </c>
      <c r="BD1461" s="34">
        <v>4</v>
      </c>
      <c r="BE1461" s="34">
        <v>20</v>
      </c>
      <c r="BF1461" s="34">
        <v>1.18</v>
      </c>
      <c r="BG1461" s="34">
        <v>3</v>
      </c>
      <c r="BH1461" s="34">
        <v>7.6</v>
      </c>
      <c r="BI1461" s="34" t="s">
        <v>83</v>
      </c>
      <c r="BJ1461" s="34">
        <v>2.8</v>
      </c>
      <c r="BK1461" s="34">
        <v>1.9E-2</v>
      </c>
      <c r="BL1461" s="34">
        <v>1.2999999999999999E-2</v>
      </c>
      <c r="BM1461" s="34">
        <v>10</v>
      </c>
      <c r="BN1461" s="34" t="s">
        <v>121</v>
      </c>
      <c r="BO1461" s="34">
        <v>6.4</v>
      </c>
      <c r="BP1461" s="34">
        <v>5</v>
      </c>
      <c r="BQ1461" s="34">
        <v>5</v>
      </c>
      <c r="BR1461" s="34">
        <v>45.1</v>
      </c>
      <c r="BT1461" s="34">
        <v>0.16</v>
      </c>
      <c r="BU1461" s="34">
        <v>1.7</v>
      </c>
      <c r="BV1461" s="34" t="s">
        <v>124</v>
      </c>
      <c r="BW1461" s="34">
        <v>1</v>
      </c>
      <c r="BX1461" s="34">
        <v>43.6</v>
      </c>
      <c r="BY1461" s="34">
        <v>0.4</v>
      </c>
      <c r="BZ1461" s="34">
        <v>0.01</v>
      </c>
      <c r="CA1461" s="34">
        <v>4.49</v>
      </c>
      <c r="CB1461" s="34">
        <v>0.08</v>
      </c>
      <c r="CC1461" s="34">
        <v>1.25</v>
      </c>
      <c r="CD1461" s="34">
        <v>25</v>
      </c>
      <c r="CE1461" s="34">
        <v>1</v>
      </c>
      <c r="CF1461" s="34">
        <v>9</v>
      </c>
      <c r="CG1461" s="34">
        <v>108</v>
      </c>
      <c r="CH1461" s="34">
        <v>31</v>
      </c>
      <c r="CI1461" s="34">
        <v>16.7</v>
      </c>
      <c r="CJ1461" s="34">
        <v>32.299999999999997</v>
      </c>
      <c r="CK1461" s="34">
        <v>3.54</v>
      </c>
      <c r="CL1461" s="34">
        <v>12.8</v>
      </c>
      <c r="CM1461" s="34">
        <v>2.57</v>
      </c>
      <c r="CN1461" s="34">
        <v>0.51</v>
      </c>
      <c r="CO1461" s="34">
        <v>1.9</v>
      </c>
      <c r="CP1461" s="34">
        <v>0.33</v>
      </c>
      <c r="CQ1461" s="34">
        <v>1.9</v>
      </c>
      <c r="CR1461" s="34">
        <v>0.37</v>
      </c>
      <c r="CS1461" s="34">
        <v>0.98</v>
      </c>
      <c r="CT1461" s="34">
        <v>0.16</v>
      </c>
      <c r="CU1461" s="34">
        <v>1.07</v>
      </c>
      <c r="CV1461" s="34">
        <v>0.15</v>
      </c>
      <c r="CW1461" s="34">
        <v>75.280000000000015</v>
      </c>
    </row>
    <row r="1462" spans="1:101" x14ac:dyDescent="0.35">
      <c r="A1462" s="22" t="s">
        <v>1521</v>
      </c>
      <c r="B1462" s="22" t="s">
        <v>1529</v>
      </c>
      <c r="C1462" s="22" t="s">
        <v>2355</v>
      </c>
      <c r="D1462" s="22" t="s">
        <v>2772</v>
      </c>
      <c r="E1462" s="71">
        <v>42261</v>
      </c>
      <c r="F1462" s="71">
        <v>42261</v>
      </c>
      <c r="G1462" s="22" t="s">
        <v>1534</v>
      </c>
      <c r="H1462" s="22">
        <v>36.663531574733398</v>
      </c>
      <c r="I1462" s="22">
        <v>-106.81556925696501</v>
      </c>
      <c r="J1462" s="22" t="s">
        <v>873</v>
      </c>
      <c r="K1462" s="22" t="s">
        <v>1530</v>
      </c>
      <c r="L1462" s="22" t="s">
        <v>878</v>
      </c>
      <c r="M1462" s="22" t="s">
        <v>1531</v>
      </c>
      <c r="P1462" s="22" t="s">
        <v>119</v>
      </c>
      <c r="Q1462" s="22" t="s">
        <v>144</v>
      </c>
      <c r="W1462" s="34">
        <v>37.49</v>
      </c>
      <c r="X1462" s="34">
        <v>7.33</v>
      </c>
      <c r="Y1462" s="34">
        <v>13</v>
      </c>
      <c r="Z1462" s="34">
        <v>41.87</v>
      </c>
      <c r="AA1462" s="34">
        <v>0.5</v>
      </c>
      <c r="AB1462" s="34">
        <v>0.2</v>
      </c>
      <c r="AC1462" s="34">
        <v>0.09</v>
      </c>
      <c r="AD1462" s="34">
        <v>0.09</v>
      </c>
      <c r="AE1462" s="34">
        <v>0.41</v>
      </c>
      <c r="AF1462" s="34">
        <v>0.22</v>
      </c>
      <c r="AG1462" s="34">
        <v>7.11</v>
      </c>
      <c r="AI1462" s="34">
        <v>0.01</v>
      </c>
      <c r="AM1462" s="34">
        <v>0.32</v>
      </c>
      <c r="AO1462" s="34">
        <f t="shared" si="108"/>
        <v>108.64</v>
      </c>
      <c r="AU1462" s="34">
        <v>2E-3</v>
      </c>
      <c r="AV1462" s="34" t="s">
        <v>82</v>
      </c>
      <c r="AW1462" s="34">
        <v>1.4</v>
      </c>
      <c r="AY1462" s="34">
        <v>323</v>
      </c>
      <c r="BA1462" s="34">
        <v>0.19</v>
      </c>
      <c r="BC1462" s="34" t="s">
        <v>82</v>
      </c>
      <c r="BD1462" s="34">
        <v>32</v>
      </c>
      <c r="BE1462" s="34">
        <v>260</v>
      </c>
      <c r="BF1462" s="34">
        <v>0.42</v>
      </c>
      <c r="BG1462" s="34">
        <v>19</v>
      </c>
      <c r="BH1462" s="34">
        <v>10.6</v>
      </c>
      <c r="BI1462" s="34" t="s">
        <v>83</v>
      </c>
      <c r="BJ1462" s="34">
        <v>180</v>
      </c>
      <c r="BK1462" s="34">
        <v>0.05</v>
      </c>
      <c r="BL1462" s="34">
        <v>0.13400000000000001</v>
      </c>
      <c r="BM1462" s="34">
        <v>10</v>
      </c>
      <c r="BN1462" s="34">
        <v>3</v>
      </c>
      <c r="BO1462" s="34">
        <v>130</v>
      </c>
      <c r="BP1462" s="34">
        <v>31</v>
      </c>
      <c r="BQ1462" s="34">
        <v>22</v>
      </c>
      <c r="BR1462" s="34">
        <v>13.1</v>
      </c>
      <c r="BT1462" s="34">
        <v>0.35</v>
      </c>
      <c r="BU1462" s="34">
        <v>25.9</v>
      </c>
      <c r="BV1462" s="34">
        <v>1.9</v>
      </c>
      <c r="BW1462" s="34">
        <v>9</v>
      </c>
      <c r="BX1462" s="34">
        <v>103</v>
      </c>
      <c r="BY1462" s="34">
        <v>8.6999999999999993</v>
      </c>
      <c r="BZ1462" s="34">
        <v>0.01</v>
      </c>
      <c r="CA1462" s="34">
        <v>95.6</v>
      </c>
      <c r="CB1462" s="34">
        <v>0.05</v>
      </c>
      <c r="CC1462" s="34">
        <v>22.4</v>
      </c>
      <c r="CD1462" s="34">
        <v>546</v>
      </c>
      <c r="CE1462" s="34">
        <v>7</v>
      </c>
      <c r="CF1462" s="34">
        <v>116</v>
      </c>
      <c r="CG1462" s="34">
        <v>7940</v>
      </c>
      <c r="CH1462" s="34">
        <v>221</v>
      </c>
      <c r="CI1462" s="34">
        <v>287</v>
      </c>
      <c r="CJ1462" s="34">
        <v>514</v>
      </c>
      <c r="CK1462" s="34">
        <v>50.7</v>
      </c>
      <c r="CL1462" s="34">
        <v>167</v>
      </c>
      <c r="CM1462" s="34">
        <v>26.4</v>
      </c>
      <c r="CN1462" s="34">
        <v>2.52</v>
      </c>
      <c r="CO1462" s="34">
        <v>19.8</v>
      </c>
      <c r="CP1462" s="34">
        <v>3.33</v>
      </c>
      <c r="CQ1462" s="34">
        <v>21.9</v>
      </c>
      <c r="CR1462" s="34">
        <v>4.62</v>
      </c>
      <c r="CS1462" s="34">
        <v>15.05</v>
      </c>
      <c r="CT1462" s="34">
        <v>2.39</v>
      </c>
      <c r="CU1462" s="34">
        <v>18.7</v>
      </c>
      <c r="CV1462" s="34">
        <v>3.11</v>
      </c>
      <c r="CW1462" s="34">
        <v>1136.52</v>
      </c>
    </row>
    <row r="1463" spans="1:101" x14ac:dyDescent="0.35">
      <c r="A1463" s="22" t="s">
        <v>1522</v>
      </c>
      <c r="B1463" s="22" t="s">
        <v>1529</v>
      </c>
      <c r="C1463" s="22" t="s">
        <v>2355</v>
      </c>
      <c r="D1463" s="22" t="s">
        <v>2772</v>
      </c>
      <c r="E1463" s="71">
        <v>42261</v>
      </c>
      <c r="F1463" s="71">
        <v>42261</v>
      </c>
      <c r="G1463" s="22" t="s">
        <v>1534</v>
      </c>
      <c r="H1463" s="22">
        <v>36.663356450075597</v>
      </c>
      <c r="I1463" s="22">
        <v>-106.815822465495</v>
      </c>
      <c r="J1463" s="22" t="s">
        <v>873</v>
      </c>
      <c r="K1463" s="22" t="s">
        <v>1530</v>
      </c>
      <c r="L1463" s="22" t="s">
        <v>878</v>
      </c>
      <c r="M1463" s="22" t="s">
        <v>1531</v>
      </c>
      <c r="P1463" s="22" t="s">
        <v>119</v>
      </c>
      <c r="Q1463" s="22" t="s">
        <v>144</v>
      </c>
      <c r="W1463" s="34">
        <v>64.100000000000009</v>
      </c>
      <c r="X1463" s="34">
        <v>6.88</v>
      </c>
      <c r="Y1463" s="34">
        <v>13</v>
      </c>
      <c r="Z1463" s="34">
        <v>15.88</v>
      </c>
      <c r="AA1463" s="34">
        <v>0.32500000000000001</v>
      </c>
      <c r="AB1463" s="34">
        <v>0.22499999999999998</v>
      </c>
      <c r="AC1463" s="34">
        <v>0.16</v>
      </c>
      <c r="AD1463" s="34">
        <v>0.22</v>
      </c>
      <c r="AE1463" s="34">
        <v>0.74</v>
      </c>
      <c r="AF1463" s="34">
        <v>0.16</v>
      </c>
      <c r="AG1463" s="34">
        <v>4.25</v>
      </c>
      <c r="AI1463" s="34">
        <v>0.01</v>
      </c>
      <c r="AM1463" s="34">
        <v>0.185</v>
      </c>
      <c r="AO1463" s="34">
        <f t="shared" si="108"/>
        <v>106.13499999999999</v>
      </c>
      <c r="AU1463" s="34">
        <v>5.0000000000000001E-3</v>
      </c>
      <c r="AV1463" s="34" t="s">
        <v>82</v>
      </c>
      <c r="AW1463" s="34">
        <v>0.95000000000000007</v>
      </c>
      <c r="AY1463" s="34">
        <v>426.5</v>
      </c>
      <c r="BA1463" s="34">
        <v>0.21000000000000002</v>
      </c>
      <c r="BC1463" s="34" t="s">
        <v>82</v>
      </c>
      <c r="BD1463" s="34">
        <v>23.5</v>
      </c>
      <c r="BE1463" s="34">
        <v>270</v>
      </c>
      <c r="BF1463" s="34">
        <v>0.82499999999999996</v>
      </c>
      <c r="BG1463" s="34">
        <v>18.5</v>
      </c>
      <c r="BH1463" s="34">
        <v>15.899999999999999</v>
      </c>
      <c r="BI1463" s="34" t="s">
        <v>83</v>
      </c>
      <c r="BJ1463" s="34">
        <v>175.25</v>
      </c>
      <c r="BK1463" s="34">
        <v>5.2000000000000005E-2</v>
      </c>
      <c r="BL1463" s="34">
        <v>0.121</v>
      </c>
      <c r="BM1463" s="34">
        <v>20</v>
      </c>
      <c r="BN1463" s="34">
        <v>2</v>
      </c>
      <c r="BO1463" s="34">
        <v>124</v>
      </c>
      <c r="BP1463" s="34">
        <v>24.5</v>
      </c>
      <c r="BQ1463" s="34">
        <v>25</v>
      </c>
      <c r="BR1463" s="34">
        <v>24.1</v>
      </c>
      <c r="BT1463" s="34">
        <v>0.35</v>
      </c>
      <c r="BU1463" s="34">
        <v>14.3</v>
      </c>
      <c r="BV1463" s="34">
        <v>1.85</v>
      </c>
      <c r="BW1463" s="34">
        <v>10</v>
      </c>
      <c r="BX1463" s="34">
        <v>170</v>
      </c>
      <c r="BY1463" s="34">
        <v>8.3500000000000014</v>
      </c>
      <c r="BZ1463" s="34">
        <v>0.01</v>
      </c>
      <c r="CA1463" s="34">
        <v>101.05</v>
      </c>
      <c r="CB1463" s="34">
        <v>0.06</v>
      </c>
      <c r="CC1463" s="34">
        <v>18.975000000000001</v>
      </c>
      <c r="CD1463" s="34">
        <v>518</v>
      </c>
      <c r="CE1463" s="34">
        <v>7.5</v>
      </c>
      <c r="CF1463" s="34">
        <v>127</v>
      </c>
      <c r="CG1463" s="34">
        <v>7600</v>
      </c>
      <c r="CH1463" s="34">
        <v>268.5</v>
      </c>
      <c r="CI1463" s="34">
        <v>373</v>
      </c>
      <c r="CJ1463" s="34">
        <v>713</v>
      </c>
      <c r="CK1463" s="34">
        <v>70.150000000000006</v>
      </c>
      <c r="CL1463" s="34">
        <v>241.25</v>
      </c>
      <c r="CM1463" s="34">
        <v>36.9</v>
      </c>
      <c r="CN1463" s="34">
        <v>3.62</v>
      </c>
      <c r="CO1463" s="34">
        <v>27.25</v>
      </c>
      <c r="CP1463" s="34">
        <v>3.9</v>
      </c>
      <c r="CQ1463" s="34">
        <v>24</v>
      </c>
      <c r="CR1463" s="34">
        <v>4.875</v>
      </c>
      <c r="CS1463" s="34">
        <v>14.074999999999999</v>
      </c>
      <c r="CT1463" s="34">
        <v>2.1950000000000003</v>
      </c>
      <c r="CU1463" s="34">
        <v>18.024999999999999</v>
      </c>
      <c r="CV1463" s="34">
        <v>2.915</v>
      </c>
      <c r="CW1463" s="34">
        <v>1535.1549999999997</v>
      </c>
    </row>
    <row r="1464" spans="1:101" x14ac:dyDescent="0.35">
      <c r="A1464" s="22" t="s">
        <v>1523</v>
      </c>
      <c r="B1464" s="22" t="s">
        <v>1529</v>
      </c>
      <c r="C1464" s="22" t="s">
        <v>2355</v>
      </c>
      <c r="D1464" s="22" t="s">
        <v>2772</v>
      </c>
      <c r="E1464" s="71">
        <v>42277</v>
      </c>
      <c r="F1464" s="71">
        <v>42277</v>
      </c>
      <c r="G1464" s="22" t="s">
        <v>1535</v>
      </c>
      <c r="H1464" s="22">
        <v>36.672074228803098</v>
      </c>
      <c r="I1464" s="22">
        <v>-106.80506191101399</v>
      </c>
      <c r="J1464" s="22" t="s">
        <v>873</v>
      </c>
      <c r="K1464" s="22" t="s">
        <v>1530</v>
      </c>
      <c r="L1464" s="22" t="s">
        <v>878</v>
      </c>
      <c r="M1464" s="22" t="s">
        <v>1531</v>
      </c>
      <c r="P1464" s="22" t="s">
        <v>119</v>
      </c>
      <c r="Q1464" s="22" t="s">
        <v>144</v>
      </c>
      <c r="W1464" s="34">
        <v>48.04</v>
      </c>
      <c r="X1464" s="34">
        <v>0.22</v>
      </c>
      <c r="Y1464" s="34">
        <v>13</v>
      </c>
      <c r="Z1464" s="34">
        <v>34.590000000000003</v>
      </c>
      <c r="AA1464" s="34">
        <v>0.54</v>
      </c>
      <c r="AB1464" s="34">
        <v>0.74</v>
      </c>
      <c r="AC1464" s="34">
        <v>0.22</v>
      </c>
      <c r="AD1464" s="34">
        <v>0.99</v>
      </c>
      <c r="AE1464" s="34">
        <v>1.62</v>
      </c>
      <c r="AF1464" s="34">
        <v>0.17</v>
      </c>
      <c r="AG1464" s="34">
        <v>6.57</v>
      </c>
      <c r="AI1464" s="34">
        <v>0.02</v>
      </c>
      <c r="AM1464" s="34">
        <v>0.21</v>
      </c>
      <c r="AO1464" s="34">
        <f t="shared" si="108"/>
        <v>106.92999999999998</v>
      </c>
      <c r="AU1464" s="34">
        <v>8.9999999999999993E-3</v>
      </c>
      <c r="AV1464" s="34" t="s">
        <v>82</v>
      </c>
      <c r="AW1464" s="34">
        <v>2.2000000000000002</v>
      </c>
      <c r="AY1464" s="34">
        <v>437</v>
      </c>
      <c r="BA1464" s="34">
        <v>0.04</v>
      </c>
      <c r="BC1464" s="34">
        <v>0.5</v>
      </c>
      <c r="BD1464" s="34">
        <v>4</v>
      </c>
      <c r="BE1464" s="34">
        <v>20</v>
      </c>
      <c r="BF1464" s="34">
        <v>1.82</v>
      </c>
      <c r="BG1464" s="34">
        <v>3</v>
      </c>
      <c r="BH1464" s="34">
        <v>8.1999999999999993</v>
      </c>
      <c r="BI1464" s="34" t="s">
        <v>83</v>
      </c>
      <c r="BJ1464" s="34">
        <v>2.1</v>
      </c>
      <c r="BK1464" s="34">
        <v>1.9E-2</v>
      </c>
      <c r="BL1464" s="34">
        <v>1.2E-2</v>
      </c>
      <c r="BM1464" s="34">
        <v>10</v>
      </c>
      <c r="BN1464" s="34">
        <v>2</v>
      </c>
      <c r="BO1464" s="34">
        <v>4.7</v>
      </c>
      <c r="BP1464" s="34">
        <v>6</v>
      </c>
      <c r="BQ1464" s="34">
        <v>11</v>
      </c>
      <c r="BR1464" s="34">
        <v>51.9</v>
      </c>
      <c r="BT1464" s="34">
        <v>0.17</v>
      </c>
      <c r="BU1464" s="34">
        <v>5.8</v>
      </c>
      <c r="BV1464" s="34">
        <v>0.8</v>
      </c>
      <c r="BW1464" s="34">
        <v>1</v>
      </c>
      <c r="BX1464" s="34">
        <v>66.3</v>
      </c>
      <c r="BY1464" s="34">
        <v>0.2</v>
      </c>
      <c r="BZ1464" s="34" t="s">
        <v>120</v>
      </c>
      <c r="CA1464" s="34">
        <v>4.58</v>
      </c>
      <c r="CB1464" s="34">
        <v>0.06</v>
      </c>
      <c r="CC1464" s="34">
        <v>1.73</v>
      </c>
      <c r="CD1464" s="34">
        <v>65</v>
      </c>
      <c r="CE1464" s="34">
        <v>1</v>
      </c>
      <c r="CF1464" s="34">
        <v>16.5</v>
      </c>
      <c r="CG1464" s="34">
        <v>78</v>
      </c>
      <c r="CH1464" s="34">
        <v>28</v>
      </c>
      <c r="CI1464" s="34">
        <v>15.2</v>
      </c>
      <c r="CJ1464" s="34">
        <v>28.5</v>
      </c>
      <c r="CK1464" s="34">
        <v>3.41</v>
      </c>
      <c r="CL1464" s="34">
        <v>12.2</v>
      </c>
      <c r="CM1464" s="34">
        <v>2.7</v>
      </c>
      <c r="CN1464" s="34">
        <v>0.67</v>
      </c>
      <c r="CO1464" s="34">
        <v>2.56</v>
      </c>
      <c r="CP1464" s="34">
        <v>0.4</v>
      </c>
      <c r="CQ1464" s="34">
        <v>2.4500000000000002</v>
      </c>
      <c r="CR1464" s="34">
        <v>0.56000000000000005</v>
      </c>
      <c r="CS1464" s="34">
        <v>1.7</v>
      </c>
      <c r="CT1464" s="34">
        <v>0.25</v>
      </c>
      <c r="CU1464" s="34">
        <v>1.71</v>
      </c>
      <c r="CV1464" s="34">
        <v>0.26</v>
      </c>
      <c r="CW1464" s="34">
        <v>72.570000000000022</v>
      </c>
    </row>
    <row r="1465" spans="1:101" x14ac:dyDescent="0.35">
      <c r="A1465" s="22" t="s">
        <v>1524</v>
      </c>
      <c r="B1465" s="22" t="s">
        <v>1529</v>
      </c>
      <c r="C1465" s="22" t="s">
        <v>2355</v>
      </c>
      <c r="D1465" s="22" t="s">
        <v>2772</v>
      </c>
      <c r="E1465" s="71">
        <v>42277</v>
      </c>
      <c r="F1465" s="71">
        <v>42277</v>
      </c>
      <c r="G1465" s="22" t="s">
        <v>1535</v>
      </c>
      <c r="H1465" s="22">
        <v>36.665500091801398</v>
      </c>
      <c r="I1465" s="22">
        <v>-106.81652175377</v>
      </c>
      <c r="J1465" s="22" t="s">
        <v>873</v>
      </c>
      <c r="K1465" s="22" t="s">
        <v>1530</v>
      </c>
      <c r="L1465" s="22" t="s">
        <v>878</v>
      </c>
      <c r="M1465" s="22" t="s">
        <v>1531</v>
      </c>
      <c r="P1465" s="22" t="s">
        <v>119</v>
      </c>
      <c r="Q1465" s="22" t="s">
        <v>144</v>
      </c>
      <c r="W1465" s="34">
        <v>55.28</v>
      </c>
      <c r="X1465" s="34">
        <v>0.85</v>
      </c>
      <c r="Y1465" s="34">
        <v>13</v>
      </c>
      <c r="Z1465" s="34">
        <v>34.17</v>
      </c>
      <c r="AA1465" s="34">
        <v>0.38</v>
      </c>
      <c r="AB1465" s="34">
        <v>0.1</v>
      </c>
      <c r="AC1465" s="34">
        <v>0.1</v>
      </c>
      <c r="AD1465" s="34">
        <v>0.2</v>
      </c>
      <c r="AE1465" s="34">
        <v>0.7</v>
      </c>
      <c r="AF1465" s="34">
        <v>0.14000000000000001</v>
      </c>
      <c r="AG1465" s="34">
        <v>3.7</v>
      </c>
      <c r="AI1465" s="34">
        <v>0.02</v>
      </c>
      <c r="AM1465" s="34">
        <v>0.16</v>
      </c>
      <c r="AO1465" s="34">
        <f t="shared" si="108"/>
        <v>108.79999999999998</v>
      </c>
      <c r="AU1465" s="34">
        <v>5.0000000000000001E-3</v>
      </c>
      <c r="AV1465" s="34" t="s">
        <v>82</v>
      </c>
      <c r="AW1465" s="34">
        <v>4</v>
      </c>
      <c r="AY1465" s="34">
        <v>281</v>
      </c>
      <c r="BA1465" s="34">
        <v>0.06</v>
      </c>
      <c r="BC1465" s="34">
        <v>0.6</v>
      </c>
      <c r="BD1465" s="34">
        <v>27</v>
      </c>
      <c r="BE1465" s="34">
        <v>50</v>
      </c>
      <c r="BF1465" s="34">
        <v>0.59</v>
      </c>
      <c r="BG1465" s="34">
        <v>3</v>
      </c>
      <c r="BH1465" s="34">
        <v>6.5</v>
      </c>
      <c r="BI1465" s="34" t="s">
        <v>83</v>
      </c>
      <c r="BJ1465" s="34">
        <v>10.7</v>
      </c>
      <c r="BK1465" s="34">
        <v>1.9E-2</v>
      </c>
      <c r="BL1465" s="34">
        <v>0.04</v>
      </c>
      <c r="BM1465" s="34">
        <v>10</v>
      </c>
      <c r="BN1465" s="34">
        <v>2</v>
      </c>
      <c r="BO1465" s="34">
        <v>20</v>
      </c>
      <c r="BP1465" s="34">
        <v>23</v>
      </c>
      <c r="BQ1465" s="34">
        <v>12</v>
      </c>
      <c r="BR1465" s="34">
        <v>22.5</v>
      </c>
      <c r="BT1465" s="34">
        <v>0.28000000000000003</v>
      </c>
      <c r="BU1465" s="34">
        <v>12.5</v>
      </c>
      <c r="BV1465" s="34">
        <v>1.4</v>
      </c>
      <c r="BW1465" s="34">
        <v>2</v>
      </c>
      <c r="BX1465" s="34">
        <v>58.3</v>
      </c>
      <c r="BY1465" s="34">
        <v>1.3</v>
      </c>
      <c r="BZ1465" s="34">
        <v>0.01</v>
      </c>
      <c r="CA1465" s="34">
        <v>14.1</v>
      </c>
      <c r="CB1465" s="34">
        <v>0.03</v>
      </c>
      <c r="CC1465" s="34">
        <v>3.76</v>
      </c>
      <c r="CD1465" s="34">
        <v>144</v>
      </c>
      <c r="CE1465" s="34">
        <v>2</v>
      </c>
      <c r="CF1465" s="34">
        <v>34.5</v>
      </c>
      <c r="CG1465" s="34">
        <v>442</v>
      </c>
      <c r="CH1465" s="34">
        <v>117</v>
      </c>
      <c r="CI1465" s="34">
        <v>64.7</v>
      </c>
      <c r="CJ1465" s="34">
        <v>120</v>
      </c>
      <c r="CK1465" s="34">
        <v>14</v>
      </c>
      <c r="CL1465" s="34">
        <v>49.4</v>
      </c>
      <c r="CM1465" s="34">
        <v>9.08</v>
      </c>
      <c r="CN1465" s="34">
        <v>1.22</v>
      </c>
      <c r="CO1465" s="34">
        <v>6.42</v>
      </c>
      <c r="CP1465" s="34">
        <v>1.05</v>
      </c>
      <c r="CQ1465" s="34">
        <v>6.62</v>
      </c>
      <c r="CR1465" s="34">
        <v>1.36</v>
      </c>
      <c r="CS1465" s="34">
        <v>4.21</v>
      </c>
      <c r="CT1465" s="34">
        <v>0.62</v>
      </c>
      <c r="CU1465" s="34">
        <v>4.28</v>
      </c>
      <c r="CV1465" s="34">
        <v>0.65</v>
      </c>
      <c r="CW1465" s="34">
        <v>283.61</v>
      </c>
    </row>
    <row r="1466" spans="1:101" x14ac:dyDescent="0.35">
      <c r="A1466" s="22" t="s">
        <v>1525</v>
      </c>
      <c r="B1466" s="22" t="s">
        <v>1529</v>
      </c>
      <c r="C1466" s="22" t="s">
        <v>2355</v>
      </c>
      <c r="D1466" s="22" t="s">
        <v>2772</v>
      </c>
      <c r="E1466" s="71">
        <v>42277</v>
      </c>
      <c r="F1466" s="71">
        <v>42277</v>
      </c>
      <c r="G1466" s="22" t="s">
        <v>1535</v>
      </c>
      <c r="H1466" s="22">
        <v>36.664208331827297</v>
      </c>
      <c r="I1466" s="22">
        <v>-106.816703962739</v>
      </c>
      <c r="J1466" s="22" t="s">
        <v>873</v>
      </c>
      <c r="K1466" s="22" t="s">
        <v>1530</v>
      </c>
      <c r="L1466" s="22" t="s">
        <v>878</v>
      </c>
      <c r="M1466" s="22" t="s">
        <v>1531</v>
      </c>
      <c r="P1466" s="22" t="s">
        <v>119</v>
      </c>
      <c r="Q1466" s="22" t="s">
        <v>144</v>
      </c>
      <c r="W1466" s="34">
        <v>27.71</v>
      </c>
      <c r="X1466" s="34">
        <v>9.49</v>
      </c>
      <c r="Y1466" s="34">
        <v>13</v>
      </c>
      <c r="Z1466" s="34">
        <v>47.77</v>
      </c>
      <c r="AA1466" s="34">
        <v>0.73</v>
      </c>
      <c r="AB1466" s="34">
        <v>0.52</v>
      </c>
      <c r="AC1466" s="34">
        <v>0.15</v>
      </c>
      <c r="AD1466" s="34">
        <v>0.09</v>
      </c>
      <c r="AE1466" s="34">
        <v>0.36</v>
      </c>
      <c r="AF1466" s="34">
        <v>0.2</v>
      </c>
      <c r="AG1466" s="34">
        <v>7.17</v>
      </c>
      <c r="AI1466" s="34">
        <v>0.01</v>
      </c>
      <c r="AM1466" s="34">
        <v>0.28000000000000003</v>
      </c>
      <c r="AO1466" s="34">
        <f t="shared" si="108"/>
        <v>107.48000000000002</v>
      </c>
      <c r="AU1466" s="34">
        <v>1E-3</v>
      </c>
      <c r="AV1466" s="34">
        <v>1.2</v>
      </c>
      <c r="AW1466" s="34">
        <v>1.4</v>
      </c>
      <c r="AY1466" s="34">
        <v>302</v>
      </c>
      <c r="BA1466" s="34">
        <v>0.24</v>
      </c>
      <c r="BC1466" s="34">
        <v>1.3</v>
      </c>
      <c r="BD1466" s="34">
        <v>46</v>
      </c>
      <c r="BE1466" s="34">
        <v>400</v>
      </c>
      <c r="BF1466" s="34">
        <v>0.41</v>
      </c>
      <c r="BG1466" s="34">
        <v>15</v>
      </c>
      <c r="BH1466" s="34">
        <v>16.100000000000001</v>
      </c>
      <c r="BI1466" s="34" t="s">
        <v>83</v>
      </c>
      <c r="BJ1466" s="34">
        <v>263</v>
      </c>
      <c r="BK1466" s="34">
        <v>7.6999999999999999E-2</v>
      </c>
      <c r="BL1466" s="34">
        <v>0.14699999999999999</v>
      </c>
      <c r="BM1466" s="34">
        <v>10</v>
      </c>
      <c r="BN1466" s="34">
        <v>2</v>
      </c>
      <c r="BO1466" s="34">
        <v>179</v>
      </c>
      <c r="BP1466" s="34">
        <v>38</v>
      </c>
      <c r="BQ1466" s="34">
        <v>38</v>
      </c>
      <c r="BR1466" s="34">
        <v>12.1</v>
      </c>
      <c r="BT1466" s="34">
        <v>0.41</v>
      </c>
      <c r="BU1466" s="34">
        <v>14.8</v>
      </c>
      <c r="BV1466" s="34">
        <v>2.6</v>
      </c>
      <c r="BW1466" s="34">
        <v>11</v>
      </c>
      <c r="BX1466" s="34">
        <v>105</v>
      </c>
      <c r="BY1466" s="34">
        <v>10.7</v>
      </c>
      <c r="BZ1466" s="34">
        <v>0.01</v>
      </c>
      <c r="CA1466" s="34">
        <v>138.5</v>
      </c>
      <c r="CB1466" s="34">
        <v>0.04</v>
      </c>
      <c r="CC1466" s="34">
        <v>31.2</v>
      </c>
      <c r="CD1466" s="34">
        <v>591</v>
      </c>
      <c r="CE1466" s="34">
        <v>7</v>
      </c>
      <c r="CF1466" s="34">
        <v>174</v>
      </c>
      <c r="CG1466" s="34" t="s">
        <v>1509</v>
      </c>
      <c r="CH1466" s="34">
        <v>231</v>
      </c>
      <c r="CI1466" s="34">
        <v>475</v>
      </c>
      <c r="CJ1466" s="34">
        <v>868</v>
      </c>
      <c r="CK1466" s="34">
        <v>85.4</v>
      </c>
      <c r="CL1466" s="34">
        <v>267</v>
      </c>
      <c r="CM1466" s="34">
        <v>40.4</v>
      </c>
      <c r="CN1466" s="34">
        <v>3.54</v>
      </c>
      <c r="CO1466" s="34">
        <v>27</v>
      </c>
      <c r="CP1466" s="34">
        <v>4.2699999999999996</v>
      </c>
      <c r="CQ1466" s="34">
        <v>27.8</v>
      </c>
      <c r="CR1466" s="34">
        <v>6.18</v>
      </c>
      <c r="CS1466" s="34">
        <v>20.399999999999999</v>
      </c>
      <c r="CT1466" s="34">
        <v>3.44</v>
      </c>
      <c r="CU1466" s="34">
        <v>25.6</v>
      </c>
      <c r="CV1466" s="34">
        <v>4.55</v>
      </c>
      <c r="CW1466" s="34">
        <v>1858.5800000000002</v>
      </c>
    </row>
    <row r="1467" spans="1:101" x14ac:dyDescent="0.35">
      <c r="A1467" s="22" t="s">
        <v>1526</v>
      </c>
      <c r="B1467" s="22" t="s">
        <v>1529</v>
      </c>
      <c r="C1467" s="22" t="s">
        <v>2355</v>
      </c>
      <c r="D1467" s="22" t="s">
        <v>2772</v>
      </c>
      <c r="E1467" s="71">
        <v>42277</v>
      </c>
      <c r="F1467" s="71">
        <v>42277</v>
      </c>
      <c r="G1467" s="22" t="s">
        <v>1535</v>
      </c>
      <c r="H1467" s="22">
        <v>36.663681654188302</v>
      </c>
      <c r="I1467" s="22">
        <v>-106.81636713003201</v>
      </c>
      <c r="J1467" s="22" t="s">
        <v>873</v>
      </c>
      <c r="K1467" s="22" t="s">
        <v>1530</v>
      </c>
      <c r="L1467" s="22" t="s">
        <v>878</v>
      </c>
      <c r="M1467" s="22" t="s">
        <v>1531</v>
      </c>
      <c r="P1467" s="22" t="s">
        <v>119</v>
      </c>
      <c r="Q1467" s="22" t="s">
        <v>144</v>
      </c>
      <c r="W1467" s="34">
        <v>55.79</v>
      </c>
      <c r="X1467" s="34">
        <v>0.45</v>
      </c>
      <c r="Y1467" s="34">
        <v>13</v>
      </c>
      <c r="Z1467" s="34">
        <v>33.090000000000003</v>
      </c>
      <c r="AA1467" s="34">
        <v>0.75</v>
      </c>
      <c r="AB1467" s="34">
        <v>0.27</v>
      </c>
      <c r="AC1467" s="34">
        <v>0.1</v>
      </c>
      <c r="AD1467" s="34">
        <v>0.16</v>
      </c>
      <c r="AE1467" s="34">
        <v>0.59</v>
      </c>
      <c r="AF1467" s="34">
        <v>0.11</v>
      </c>
      <c r="AG1467" s="34">
        <v>4.78</v>
      </c>
      <c r="AI1467" s="34">
        <v>0.01</v>
      </c>
      <c r="AM1467" s="34">
        <v>0.14000000000000001</v>
      </c>
      <c r="AO1467" s="34">
        <f t="shared" si="108"/>
        <v>109.24000000000001</v>
      </c>
      <c r="AU1467" s="34">
        <v>2E-3</v>
      </c>
      <c r="AV1467" s="34" t="s">
        <v>82</v>
      </c>
      <c r="AW1467" s="34">
        <v>2.9</v>
      </c>
      <c r="AY1467" s="34">
        <v>333</v>
      </c>
      <c r="BA1467" s="34">
        <v>0.03</v>
      </c>
      <c r="BC1467" s="34">
        <v>0.7</v>
      </c>
      <c r="BD1467" s="34">
        <v>17</v>
      </c>
      <c r="BE1467" s="34">
        <v>40</v>
      </c>
      <c r="BF1467" s="34">
        <v>0.48</v>
      </c>
      <c r="BG1467" s="34">
        <v>2</v>
      </c>
      <c r="BH1467" s="34">
        <v>6.3</v>
      </c>
      <c r="BI1467" s="34" t="s">
        <v>83</v>
      </c>
      <c r="BJ1467" s="34">
        <v>7.4</v>
      </c>
      <c r="BK1467" s="34">
        <v>1.7000000000000001E-2</v>
      </c>
      <c r="BL1467" s="34">
        <v>1.2E-2</v>
      </c>
      <c r="BM1467" s="34">
        <v>10</v>
      </c>
      <c r="BN1467" s="34">
        <v>1</v>
      </c>
      <c r="BO1467" s="34">
        <v>9.6999999999999993</v>
      </c>
      <c r="BP1467" s="34">
        <v>16</v>
      </c>
      <c r="BQ1467" s="34">
        <v>6</v>
      </c>
      <c r="BR1467" s="34">
        <v>18.8</v>
      </c>
      <c r="BT1467" s="34">
        <v>0.13</v>
      </c>
      <c r="BU1467" s="34">
        <v>11.2</v>
      </c>
      <c r="BV1467" s="34">
        <v>0.7</v>
      </c>
      <c r="BW1467" s="34">
        <v>1</v>
      </c>
      <c r="BX1467" s="34">
        <v>77.2</v>
      </c>
      <c r="BY1467" s="34">
        <v>0.6</v>
      </c>
      <c r="BZ1467" s="34">
        <v>0.01</v>
      </c>
      <c r="CA1467" s="34">
        <v>8.39</v>
      </c>
      <c r="CB1467" s="34">
        <v>0.05</v>
      </c>
      <c r="CC1467" s="34">
        <v>6.92</v>
      </c>
      <c r="CD1467" s="34">
        <v>161</v>
      </c>
      <c r="CE1467" s="34">
        <v>1</v>
      </c>
      <c r="CF1467" s="34">
        <v>21</v>
      </c>
      <c r="CG1467" s="34">
        <v>309</v>
      </c>
      <c r="CH1467" s="34">
        <v>29</v>
      </c>
      <c r="CI1467" s="34">
        <v>64.8</v>
      </c>
      <c r="CJ1467" s="34">
        <v>104</v>
      </c>
      <c r="CK1467" s="34">
        <v>17.25</v>
      </c>
      <c r="CL1467" s="34">
        <v>67.900000000000006</v>
      </c>
      <c r="CM1467" s="34">
        <v>9.06</v>
      </c>
      <c r="CN1467" s="34">
        <v>1.04</v>
      </c>
      <c r="CO1467" s="34">
        <v>5.13</v>
      </c>
      <c r="CP1467" s="34">
        <v>0.73</v>
      </c>
      <c r="CQ1467" s="34">
        <v>4.25</v>
      </c>
      <c r="CR1467" s="34">
        <v>0.86</v>
      </c>
      <c r="CS1467" s="34">
        <v>2.6</v>
      </c>
      <c r="CT1467" s="34">
        <v>0.4</v>
      </c>
      <c r="CU1467" s="34">
        <v>2.81</v>
      </c>
      <c r="CV1467" s="34">
        <v>0.41</v>
      </c>
      <c r="CW1467" s="34">
        <v>281.24000000000007</v>
      </c>
    </row>
    <row r="1468" spans="1:101" x14ac:dyDescent="0.35">
      <c r="A1468" s="22" t="s">
        <v>1527</v>
      </c>
      <c r="B1468" s="22" t="s">
        <v>1529</v>
      </c>
      <c r="C1468" s="22" t="s">
        <v>2355</v>
      </c>
      <c r="D1468" s="22" t="s">
        <v>2772</v>
      </c>
      <c r="E1468" s="71">
        <v>42277</v>
      </c>
      <c r="F1468" s="71">
        <v>42277</v>
      </c>
      <c r="G1468" s="22" t="s">
        <v>1535</v>
      </c>
      <c r="H1468" s="22">
        <v>36.6668459466079</v>
      </c>
      <c r="I1468" s="22">
        <v>-106.815747823412</v>
      </c>
      <c r="J1468" s="22" t="s">
        <v>873</v>
      </c>
      <c r="K1468" s="22" t="s">
        <v>1530</v>
      </c>
      <c r="L1468" s="22" t="s">
        <v>878</v>
      </c>
      <c r="M1468" s="22" t="s">
        <v>1531</v>
      </c>
      <c r="P1468" s="22" t="s">
        <v>119</v>
      </c>
      <c r="Q1468" s="22" t="s">
        <v>144</v>
      </c>
      <c r="W1468" s="34">
        <v>43.9</v>
      </c>
      <c r="X1468" s="34">
        <v>0.24</v>
      </c>
      <c r="Y1468" s="34">
        <v>13</v>
      </c>
      <c r="Z1468" s="34">
        <v>39.78</v>
      </c>
      <c r="AA1468" s="34">
        <v>0.44</v>
      </c>
      <c r="AB1468" s="34">
        <v>0.13</v>
      </c>
      <c r="AC1468" s="34">
        <v>0.14000000000000001</v>
      </c>
      <c r="AD1468" s="34">
        <v>1.0900000000000001</v>
      </c>
      <c r="AE1468" s="34">
        <v>1.82</v>
      </c>
      <c r="AF1468" s="34">
        <v>0.18</v>
      </c>
      <c r="AG1468" s="34">
        <v>5.0199999999999996</v>
      </c>
      <c r="AI1468" s="34">
        <v>0.06</v>
      </c>
      <c r="AM1468" s="34">
        <v>0.17</v>
      </c>
      <c r="AO1468" s="34">
        <f t="shared" si="108"/>
        <v>105.97</v>
      </c>
      <c r="AU1468" s="34" t="s">
        <v>2400</v>
      </c>
      <c r="AV1468" s="34" t="s">
        <v>82</v>
      </c>
      <c r="AW1468" s="34">
        <v>5</v>
      </c>
      <c r="AY1468" s="34">
        <v>479</v>
      </c>
      <c r="BA1468" s="34">
        <v>0.06</v>
      </c>
      <c r="BC1468" s="34">
        <v>0.5</v>
      </c>
      <c r="BD1468" s="34">
        <v>11</v>
      </c>
      <c r="BE1468" s="34">
        <v>20</v>
      </c>
      <c r="BF1468" s="34">
        <v>1.4</v>
      </c>
      <c r="BG1468" s="34">
        <v>8</v>
      </c>
      <c r="BH1468" s="34">
        <v>7.3</v>
      </c>
      <c r="BI1468" s="34" t="s">
        <v>83</v>
      </c>
      <c r="BJ1468" s="34">
        <v>2.4</v>
      </c>
      <c r="BK1468" s="34">
        <v>0.03</v>
      </c>
      <c r="BL1468" s="34">
        <v>1.2999999999999999E-2</v>
      </c>
      <c r="BM1468" s="34" t="s">
        <v>84</v>
      </c>
      <c r="BN1468" s="34">
        <v>1</v>
      </c>
      <c r="BO1468" s="34">
        <v>5.3</v>
      </c>
      <c r="BP1468" s="34">
        <v>17</v>
      </c>
      <c r="BQ1468" s="34">
        <v>17</v>
      </c>
      <c r="BR1468" s="34">
        <v>56.6</v>
      </c>
      <c r="BT1468" s="34">
        <v>0.61</v>
      </c>
      <c r="BU1468" s="34">
        <v>3.7</v>
      </c>
      <c r="BV1468" s="34">
        <v>1.9</v>
      </c>
      <c r="BW1468" s="34">
        <v>1</v>
      </c>
      <c r="BX1468" s="34">
        <v>61.9</v>
      </c>
      <c r="BY1468" s="34">
        <v>0.3</v>
      </c>
      <c r="BZ1468" s="34">
        <v>0.02</v>
      </c>
      <c r="CA1468" s="34">
        <v>6.43</v>
      </c>
      <c r="CB1468" s="34">
        <v>0.05</v>
      </c>
      <c r="CC1468" s="34">
        <v>2.2599999999999998</v>
      </c>
      <c r="CD1468" s="34">
        <v>54</v>
      </c>
      <c r="CE1468" s="34">
        <v>2</v>
      </c>
      <c r="CF1468" s="34">
        <v>13.8</v>
      </c>
      <c r="CG1468" s="34">
        <v>90</v>
      </c>
      <c r="CH1468" s="34">
        <v>45</v>
      </c>
      <c r="CI1468" s="34">
        <v>19.399999999999999</v>
      </c>
      <c r="CJ1468" s="34">
        <v>37.799999999999997</v>
      </c>
      <c r="CK1468" s="34">
        <v>4.45</v>
      </c>
      <c r="CL1468" s="34">
        <v>16.3</v>
      </c>
      <c r="CM1468" s="34">
        <v>3.25</v>
      </c>
      <c r="CN1468" s="34">
        <v>0.7</v>
      </c>
      <c r="CO1468" s="34">
        <v>2.64</v>
      </c>
      <c r="CP1468" s="34">
        <v>0.41</v>
      </c>
      <c r="CQ1468" s="34">
        <v>2.2799999999999998</v>
      </c>
      <c r="CR1468" s="34">
        <v>0.49</v>
      </c>
      <c r="CS1468" s="34">
        <v>1.43</v>
      </c>
      <c r="CT1468" s="34">
        <v>0.21</v>
      </c>
      <c r="CU1468" s="34">
        <v>1.49</v>
      </c>
      <c r="CV1468" s="34">
        <v>0.21</v>
      </c>
      <c r="CW1468" s="34">
        <v>91.059999999999988</v>
      </c>
    </row>
    <row r="1469" spans="1:101" x14ac:dyDescent="0.35">
      <c r="A1469" s="22" t="s">
        <v>1528</v>
      </c>
      <c r="B1469" s="22" t="s">
        <v>1529</v>
      </c>
      <c r="C1469" s="22" t="s">
        <v>2355</v>
      </c>
      <c r="D1469" s="22" t="s">
        <v>2772</v>
      </c>
      <c r="E1469" s="71">
        <v>42277</v>
      </c>
      <c r="F1469" s="71">
        <v>42277</v>
      </c>
      <c r="G1469" s="22" t="s">
        <v>1535</v>
      </c>
      <c r="H1469" s="22">
        <v>36.664924494602097</v>
      </c>
      <c r="I1469" s="22">
        <v>-106.818208824889</v>
      </c>
      <c r="J1469" s="22" t="s">
        <v>873</v>
      </c>
      <c r="K1469" s="22" t="s">
        <v>1530</v>
      </c>
      <c r="L1469" s="22" t="s">
        <v>878</v>
      </c>
      <c r="M1469" s="22" t="s">
        <v>1531</v>
      </c>
      <c r="P1469" s="22" t="s">
        <v>119</v>
      </c>
      <c r="Q1469" s="22" t="s">
        <v>144</v>
      </c>
      <c r="W1469" s="34">
        <v>46.01</v>
      </c>
      <c r="X1469" s="34">
        <v>3.2</v>
      </c>
      <c r="Y1469" s="34">
        <v>13</v>
      </c>
      <c r="Z1469" s="34">
        <v>36.83</v>
      </c>
      <c r="AA1469" s="34">
        <v>0.59</v>
      </c>
      <c r="AB1469" s="34">
        <v>0.43</v>
      </c>
      <c r="AC1469" s="34">
        <v>0.1</v>
      </c>
      <c r="AD1469" s="34">
        <v>0.14000000000000001</v>
      </c>
      <c r="AE1469" s="34">
        <v>0.6</v>
      </c>
      <c r="AF1469" s="34">
        <v>0.17</v>
      </c>
      <c r="AG1469" s="34">
        <v>6.46</v>
      </c>
      <c r="AI1469" s="34" t="s">
        <v>120</v>
      </c>
      <c r="AM1469" s="34">
        <v>0.21</v>
      </c>
      <c r="AO1469" s="34">
        <f t="shared" si="108"/>
        <v>107.73999999999998</v>
      </c>
      <c r="AU1469" s="34" t="s">
        <v>2400</v>
      </c>
      <c r="AV1469" s="34" t="s">
        <v>82</v>
      </c>
      <c r="AW1469" s="34">
        <v>1.5</v>
      </c>
      <c r="AY1469" s="34">
        <v>309</v>
      </c>
      <c r="BA1469" s="34">
        <v>0.12</v>
      </c>
      <c r="BC1469" s="34">
        <v>0.7</v>
      </c>
      <c r="BD1469" s="34">
        <v>24</v>
      </c>
      <c r="BE1469" s="34">
        <v>170</v>
      </c>
      <c r="BF1469" s="34">
        <v>0.54</v>
      </c>
      <c r="BG1469" s="34">
        <v>6</v>
      </c>
      <c r="BH1469" s="34">
        <v>10.7</v>
      </c>
      <c r="BI1469" s="34" t="s">
        <v>83</v>
      </c>
      <c r="BJ1469" s="34">
        <v>68.3</v>
      </c>
      <c r="BK1469" s="34">
        <v>3.1E-2</v>
      </c>
      <c r="BL1469" s="34">
        <v>7.1999999999999995E-2</v>
      </c>
      <c r="BM1469" s="34">
        <v>20</v>
      </c>
      <c r="BN1469" s="34">
        <v>2</v>
      </c>
      <c r="BO1469" s="34">
        <v>62.6</v>
      </c>
      <c r="BP1469" s="34">
        <v>26</v>
      </c>
      <c r="BQ1469" s="34">
        <v>19</v>
      </c>
      <c r="BR1469" s="34">
        <v>19.100000000000001</v>
      </c>
      <c r="BT1469" s="34">
        <v>0.2</v>
      </c>
      <c r="BU1469" s="34">
        <v>14.1</v>
      </c>
      <c r="BV1469" s="34">
        <v>1.6</v>
      </c>
      <c r="BW1469" s="34">
        <v>4</v>
      </c>
      <c r="BX1469" s="34">
        <v>131.5</v>
      </c>
      <c r="BY1469" s="34">
        <v>4</v>
      </c>
      <c r="BZ1469" s="34">
        <v>0.01</v>
      </c>
      <c r="CA1469" s="34">
        <v>53.5</v>
      </c>
      <c r="CB1469" s="34">
        <v>0.04</v>
      </c>
      <c r="CC1469" s="34">
        <v>12.3</v>
      </c>
      <c r="CD1469" s="34">
        <v>317</v>
      </c>
      <c r="CE1469" s="34">
        <v>4</v>
      </c>
      <c r="CF1469" s="34">
        <v>73.400000000000006</v>
      </c>
      <c r="CG1469" s="34">
        <v>2840</v>
      </c>
      <c r="CH1469" s="34">
        <v>127</v>
      </c>
      <c r="CI1469" s="34">
        <v>333</v>
      </c>
      <c r="CJ1469" s="34">
        <v>437</v>
      </c>
      <c r="CK1469" s="34">
        <v>57.1</v>
      </c>
      <c r="CL1469" s="34">
        <v>177.5</v>
      </c>
      <c r="CM1469" s="34">
        <v>26.1</v>
      </c>
      <c r="CN1469" s="34">
        <v>2.52</v>
      </c>
      <c r="CO1469" s="34">
        <v>16.2</v>
      </c>
      <c r="CP1469" s="34">
        <v>2.3199999999999998</v>
      </c>
      <c r="CQ1469" s="34">
        <v>14.25</v>
      </c>
      <c r="CR1469" s="34">
        <v>2.85</v>
      </c>
      <c r="CS1469" s="34">
        <v>8.6300000000000008</v>
      </c>
      <c r="CT1469" s="34">
        <v>1.41</v>
      </c>
      <c r="CU1469" s="34">
        <v>10.199999999999999</v>
      </c>
      <c r="CV1469" s="34">
        <v>1.65</v>
      </c>
      <c r="CW1469" s="34">
        <v>1090.7300000000002</v>
      </c>
    </row>
    <row r="1470" spans="1:101" x14ac:dyDescent="0.35">
      <c r="A1470" s="22" t="s">
        <v>1538</v>
      </c>
      <c r="B1470" s="22" t="s">
        <v>1529</v>
      </c>
      <c r="C1470" s="22" t="s">
        <v>1537</v>
      </c>
      <c r="D1470" s="22" t="s">
        <v>1709</v>
      </c>
      <c r="E1470" s="71"/>
      <c r="F1470" s="71">
        <v>42327</v>
      </c>
      <c r="G1470" s="22" t="s">
        <v>1536</v>
      </c>
      <c r="H1470" s="22" t="s">
        <v>1545</v>
      </c>
      <c r="L1470" s="22" t="s">
        <v>1635</v>
      </c>
      <c r="M1470" s="22" t="s">
        <v>1531</v>
      </c>
      <c r="P1470" s="22" t="s">
        <v>119</v>
      </c>
      <c r="W1470" s="34">
        <v>5.86</v>
      </c>
      <c r="X1470" s="34" t="s">
        <v>1546</v>
      </c>
      <c r="Y1470" s="34">
        <v>0.39</v>
      </c>
      <c r="Z1470" s="34">
        <v>43.72</v>
      </c>
      <c r="AA1470" s="34">
        <v>1.57</v>
      </c>
      <c r="AB1470" s="34">
        <v>0.09</v>
      </c>
      <c r="AC1470" s="34">
        <v>0.09</v>
      </c>
      <c r="AD1470" s="34">
        <v>0.03</v>
      </c>
      <c r="AE1470" s="34">
        <v>7.0000000000000007E-2</v>
      </c>
      <c r="AF1470" s="34">
        <v>0.6</v>
      </c>
      <c r="AG1470" s="34" t="s">
        <v>3301</v>
      </c>
      <c r="AI1470" s="34" t="s">
        <v>120</v>
      </c>
      <c r="AM1470" s="34">
        <v>0.03</v>
      </c>
      <c r="AO1470" s="34">
        <f t="shared" ref="AO1470:AO1476" si="109">SUM(W1470:AN1470)</f>
        <v>52.45000000000001</v>
      </c>
      <c r="AU1470" s="34">
        <v>2E-3</v>
      </c>
      <c r="AV1470" s="34">
        <v>0.5</v>
      </c>
      <c r="AW1470" s="34">
        <v>0.5</v>
      </c>
      <c r="AY1470" s="34">
        <v>16.899999999999999</v>
      </c>
      <c r="BA1470" s="34">
        <v>7.0000000000000007E-2</v>
      </c>
      <c r="BC1470" s="34">
        <v>4.8</v>
      </c>
      <c r="BD1470" s="34">
        <v>20</v>
      </c>
      <c r="BE1470" s="34">
        <v>170</v>
      </c>
      <c r="BF1470" s="34">
        <v>7.0000000000000007E-2</v>
      </c>
      <c r="BG1470" s="34">
        <v>8</v>
      </c>
      <c r="BH1470" s="34">
        <v>19.5</v>
      </c>
      <c r="BI1470" s="34" t="s">
        <v>83</v>
      </c>
      <c r="BJ1470" s="34">
        <v>1085</v>
      </c>
      <c r="BK1470" s="34">
        <v>1.7000000000000001E-2</v>
      </c>
      <c r="BL1470" s="34">
        <v>2.1000000000000001E-2</v>
      </c>
      <c r="BM1470" s="34" t="s">
        <v>84</v>
      </c>
      <c r="BN1470" s="34">
        <v>13</v>
      </c>
      <c r="BO1470" s="34">
        <v>627</v>
      </c>
      <c r="BP1470" s="34">
        <v>45</v>
      </c>
      <c r="BQ1470" s="34">
        <v>67</v>
      </c>
      <c r="BR1470" s="34">
        <v>1.3</v>
      </c>
      <c r="BT1470" s="34">
        <v>0.08</v>
      </c>
      <c r="BU1470" s="34">
        <v>1.7</v>
      </c>
      <c r="BV1470" s="34">
        <v>2.7</v>
      </c>
      <c r="BW1470" s="34">
        <v>20</v>
      </c>
      <c r="BX1470" s="34">
        <v>5.8</v>
      </c>
      <c r="BY1470" s="34">
        <v>45.8</v>
      </c>
      <c r="BZ1470" s="34" t="s">
        <v>120</v>
      </c>
      <c r="CA1470" s="34">
        <v>925</v>
      </c>
      <c r="CB1470" s="34" t="s">
        <v>85</v>
      </c>
      <c r="CC1470" s="34">
        <v>73.099999999999994</v>
      </c>
      <c r="CD1470" s="34">
        <v>508</v>
      </c>
      <c r="CE1470" s="34">
        <v>7</v>
      </c>
      <c r="CF1470" s="34">
        <v>334</v>
      </c>
      <c r="CG1470" s="34" t="s">
        <v>1509</v>
      </c>
      <c r="CH1470" s="34">
        <v>411</v>
      </c>
      <c r="CI1470" s="34">
        <v>2130</v>
      </c>
      <c r="CJ1470" s="34">
        <v>4100</v>
      </c>
      <c r="CK1470" s="34">
        <v>503</v>
      </c>
      <c r="CL1470" s="34">
        <v>1770</v>
      </c>
      <c r="CM1470" s="34">
        <v>300</v>
      </c>
      <c r="CN1470" s="34">
        <v>9.6300000000000008</v>
      </c>
      <c r="CO1470" s="34">
        <v>176.5</v>
      </c>
      <c r="CP1470" s="34">
        <v>19</v>
      </c>
      <c r="CQ1470" s="34">
        <v>73.599999999999994</v>
      </c>
      <c r="CR1470" s="34">
        <v>12.3</v>
      </c>
      <c r="CS1470" s="34">
        <v>31.2</v>
      </c>
      <c r="CT1470" s="34">
        <v>4.3600000000000003</v>
      </c>
      <c r="CU1470" s="34">
        <v>32</v>
      </c>
      <c r="CV1470" s="34">
        <v>5.47</v>
      </c>
      <c r="CW1470" s="34">
        <v>9167.06</v>
      </c>
    </row>
    <row r="1471" spans="1:101" x14ac:dyDescent="0.35">
      <c r="A1471" s="22" t="s">
        <v>3963</v>
      </c>
      <c r="B1471" s="22" t="s">
        <v>1529</v>
      </c>
      <c r="C1471" s="22" t="s">
        <v>1537</v>
      </c>
      <c r="D1471" s="22" t="s">
        <v>1709</v>
      </c>
      <c r="E1471" s="71"/>
      <c r="F1471" s="71">
        <v>42327</v>
      </c>
      <c r="G1471" s="22" t="s">
        <v>1536</v>
      </c>
      <c r="H1471" s="22">
        <v>36.911251904971699</v>
      </c>
      <c r="I1471" s="22">
        <v>-77.554320654582398</v>
      </c>
      <c r="J1471" s="22" t="s">
        <v>873</v>
      </c>
      <c r="L1471" s="22" t="s">
        <v>1635</v>
      </c>
      <c r="M1471" s="22" t="s">
        <v>1531</v>
      </c>
      <c r="P1471" s="22" t="s">
        <v>119</v>
      </c>
      <c r="W1471" s="34">
        <v>88.16</v>
      </c>
      <c r="X1471" s="34">
        <v>3.82</v>
      </c>
      <c r="Y1471" s="34">
        <v>2.54</v>
      </c>
      <c r="Z1471" s="34">
        <v>2.04</v>
      </c>
      <c r="AA1471" s="34">
        <v>0.06</v>
      </c>
      <c r="AB1471" s="34">
        <v>0.09</v>
      </c>
      <c r="AC1471" s="34">
        <v>0.14000000000000001</v>
      </c>
      <c r="AD1471" s="34">
        <v>0.05</v>
      </c>
      <c r="AE1471" s="34">
        <v>0.24</v>
      </c>
      <c r="AF1471" s="34">
        <v>0.09</v>
      </c>
      <c r="AG1471" s="34">
        <v>1.85</v>
      </c>
      <c r="AI1471" s="34">
        <v>0.01</v>
      </c>
      <c r="AM1471" s="34">
        <v>0.69</v>
      </c>
      <c r="AO1471" s="34">
        <f t="shared" si="109"/>
        <v>99.78</v>
      </c>
      <c r="AU1471" s="34">
        <v>2E-3</v>
      </c>
      <c r="AV1471" s="34" t="s">
        <v>82</v>
      </c>
      <c r="AW1471" s="34">
        <v>0.1</v>
      </c>
      <c r="AY1471" s="34">
        <v>67.5</v>
      </c>
      <c r="BA1471" s="34">
        <v>0.21</v>
      </c>
      <c r="BC1471" s="34">
        <v>0.6</v>
      </c>
      <c r="BD1471" s="34">
        <v>2</v>
      </c>
      <c r="BE1471" s="34">
        <v>70</v>
      </c>
      <c r="BF1471" s="34">
        <v>1.1000000000000001</v>
      </c>
      <c r="BG1471" s="34">
        <v>9</v>
      </c>
      <c r="BH1471" s="34">
        <v>6.5</v>
      </c>
      <c r="BI1471" s="34" t="s">
        <v>83</v>
      </c>
      <c r="BJ1471" s="34">
        <v>152.5</v>
      </c>
      <c r="BK1471" s="34">
        <v>3.5000000000000003E-2</v>
      </c>
      <c r="BL1471" s="34">
        <v>0.02</v>
      </c>
      <c r="BM1471" s="34">
        <v>10</v>
      </c>
      <c r="BN1471" s="34">
        <v>2</v>
      </c>
      <c r="BO1471" s="34">
        <v>61.4</v>
      </c>
      <c r="BP1471" s="34">
        <v>5</v>
      </c>
      <c r="BQ1471" s="34">
        <v>28</v>
      </c>
      <c r="BR1471" s="34">
        <v>12.5</v>
      </c>
      <c r="BT1471" s="34">
        <v>0.17</v>
      </c>
      <c r="BU1471" s="34">
        <v>0.9</v>
      </c>
      <c r="BV1471" s="34">
        <v>0.2</v>
      </c>
      <c r="BW1471" s="34">
        <v>3</v>
      </c>
      <c r="BX1471" s="34">
        <v>14.6</v>
      </c>
      <c r="BY1471" s="34">
        <v>3.7</v>
      </c>
      <c r="BZ1471" s="34">
        <v>0.01</v>
      </c>
      <c r="CA1471" s="34">
        <v>7.58</v>
      </c>
      <c r="CB1471" s="34">
        <v>0.06</v>
      </c>
      <c r="CC1471" s="34">
        <v>3.64</v>
      </c>
      <c r="CD1471" s="34">
        <v>54</v>
      </c>
      <c r="CE1471" s="34">
        <v>2</v>
      </c>
      <c r="CF1471" s="34">
        <v>21.5</v>
      </c>
      <c r="CG1471" s="34">
        <v>6860</v>
      </c>
      <c r="CH1471" s="34">
        <v>25</v>
      </c>
      <c r="CI1471" s="34">
        <v>16.2</v>
      </c>
      <c r="CJ1471" s="34">
        <v>34</v>
      </c>
      <c r="CK1471" s="34">
        <v>3.61</v>
      </c>
      <c r="CL1471" s="34">
        <v>13.3</v>
      </c>
      <c r="CM1471" s="34">
        <v>2.67</v>
      </c>
      <c r="CN1471" s="34">
        <v>0.4</v>
      </c>
      <c r="CO1471" s="34">
        <v>2.42</v>
      </c>
      <c r="CP1471" s="34">
        <v>0.47</v>
      </c>
      <c r="CQ1471" s="34">
        <v>3.04</v>
      </c>
      <c r="CR1471" s="34">
        <v>0.76</v>
      </c>
      <c r="CS1471" s="34">
        <v>2.71</v>
      </c>
      <c r="CT1471" s="34">
        <v>0.47</v>
      </c>
      <c r="CU1471" s="34">
        <v>3.96</v>
      </c>
      <c r="CV1471" s="34">
        <v>0.68</v>
      </c>
      <c r="CW1471" s="34">
        <v>84.690000000000012</v>
      </c>
    </row>
    <row r="1472" spans="1:101" x14ac:dyDescent="0.35">
      <c r="A1472" s="22" t="s">
        <v>3964</v>
      </c>
      <c r="B1472" s="22" t="s">
        <v>1529</v>
      </c>
      <c r="C1472" s="22" t="s">
        <v>1537</v>
      </c>
      <c r="D1472" s="22" t="s">
        <v>1709</v>
      </c>
      <c r="E1472" s="71"/>
      <c r="F1472" s="71">
        <v>42327</v>
      </c>
      <c r="G1472" s="22" t="s">
        <v>1536</v>
      </c>
      <c r="H1472" s="22" t="s">
        <v>1545</v>
      </c>
      <c r="J1472" s="22" t="s">
        <v>873</v>
      </c>
      <c r="L1472" s="22" t="s">
        <v>1635</v>
      </c>
      <c r="M1472" s="22" t="s">
        <v>1531</v>
      </c>
      <c r="P1472" s="22" t="s">
        <v>119</v>
      </c>
      <c r="W1472" s="34">
        <v>86.11</v>
      </c>
      <c r="X1472" s="34">
        <v>3.83</v>
      </c>
      <c r="Y1472" s="34">
        <v>2.36</v>
      </c>
      <c r="Z1472" s="34">
        <v>4.67</v>
      </c>
      <c r="AA1472" s="34">
        <v>0.15</v>
      </c>
      <c r="AB1472" s="34">
        <v>0.18</v>
      </c>
      <c r="AC1472" s="34">
        <v>0.41</v>
      </c>
      <c r="AD1472" s="34">
        <v>0.23</v>
      </c>
      <c r="AE1472" s="34">
        <v>0.83</v>
      </c>
      <c r="AF1472" s="34">
        <v>0.04</v>
      </c>
      <c r="AG1472" s="34">
        <v>0.04</v>
      </c>
      <c r="AI1472" s="34" t="s">
        <v>120</v>
      </c>
      <c r="AM1472" s="34">
        <v>0.11</v>
      </c>
      <c r="AO1472" s="34">
        <f t="shared" si="109"/>
        <v>98.960000000000022</v>
      </c>
      <c r="AU1472" s="34" t="s">
        <v>2400</v>
      </c>
      <c r="AV1472" s="34" t="s">
        <v>82</v>
      </c>
      <c r="AW1472" s="34">
        <v>0.3</v>
      </c>
      <c r="AY1472" s="34">
        <v>190</v>
      </c>
      <c r="BA1472" s="34">
        <v>0.04</v>
      </c>
      <c r="BC1472" s="34">
        <v>0.5</v>
      </c>
      <c r="BD1472" s="34">
        <v>4</v>
      </c>
      <c r="BE1472" s="34">
        <v>30</v>
      </c>
      <c r="BF1472" s="34">
        <v>0.27</v>
      </c>
      <c r="BG1472" s="34">
        <v>10</v>
      </c>
      <c r="BH1472" s="34">
        <v>3.9</v>
      </c>
      <c r="BI1472" s="34" t="s">
        <v>83</v>
      </c>
      <c r="BJ1472" s="34">
        <v>75.7</v>
      </c>
      <c r="BK1472" s="34">
        <v>1.4E-2</v>
      </c>
      <c r="BL1472" s="34">
        <v>8.9999999999999993E-3</v>
      </c>
      <c r="BM1472" s="34" t="s">
        <v>84</v>
      </c>
      <c r="BN1472" s="34">
        <v>2</v>
      </c>
      <c r="BO1472" s="34">
        <v>59.4</v>
      </c>
      <c r="BP1472" s="34">
        <v>6</v>
      </c>
      <c r="BQ1472" s="34">
        <v>13</v>
      </c>
      <c r="BR1472" s="34">
        <v>19.2</v>
      </c>
      <c r="BT1472" s="34">
        <v>0.2</v>
      </c>
      <c r="BU1472" s="34">
        <v>1.1000000000000001</v>
      </c>
      <c r="BV1472" s="34">
        <v>0.3</v>
      </c>
      <c r="BW1472" s="34">
        <v>2</v>
      </c>
      <c r="BX1472" s="34">
        <v>50.7</v>
      </c>
      <c r="BY1472" s="34">
        <v>3.6</v>
      </c>
      <c r="BZ1472" s="34" t="s">
        <v>120</v>
      </c>
      <c r="CA1472" s="34">
        <v>22.6</v>
      </c>
      <c r="CB1472" s="34">
        <v>0.03</v>
      </c>
      <c r="CC1472" s="34">
        <v>4.12</v>
      </c>
      <c r="CD1472" s="34">
        <v>54</v>
      </c>
      <c r="CE1472" s="34">
        <v>1</v>
      </c>
      <c r="CF1472" s="34">
        <v>20</v>
      </c>
      <c r="CG1472" s="34">
        <v>3340</v>
      </c>
      <c r="CH1472" s="34">
        <v>56</v>
      </c>
      <c r="CI1472" s="34">
        <v>51.3</v>
      </c>
      <c r="CJ1472" s="34">
        <v>99.7</v>
      </c>
      <c r="CK1472" s="34">
        <v>11.85</v>
      </c>
      <c r="CL1472" s="34">
        <v>43.5</v>
      </c>
      <c r="CM1472" s="34">
        <v>7.56</v>
      </c>
      <c r="CN1472" s="34">
        <v>0.56000000000000005</v>
      </c>
      <c r="CO1472" s="34">
        <v>5.24</v>
      </c>
      <c r="CP1472" s="34">
        <v>0.69</v>
      </c>
      <c r="CQ1472" s="34">
        <v>3.49</v>
      </c>
      <c r="CR1472" s="34">
        <v>0.72</v>
      </c>
      <c r="CS1472" s="34">
        <v>2.27</v>
      </c>
      <c r="CT1472" s="34">
        <v>0.38</v>
      </c>
      <c r="CU1472" s="34">
        <v>2.9</v>
      </c>
      <c r="CV1472" s="34">
        <v>0.53</v>
      </c>
      <c r="CW1472" s="34">
        <v>230.69000000000003</v>
      </c>
    </row>
    <row r="1473" spans="1:102" x14ac:dyDescent="0.35">
      <c r="A1473" s="22" t="s">
        <v>3965</v>
      </c>
      <c r="B1473" s="22" t="s">
        <v>1529</v>
      </c>
      <c r="C1473" s="22" t="s">
        <v>1537</v>
      </c>
      <c r="D1473" s="22" t="s">
        <v>1709</v>
      </c>
      <c r="E1473" s="71"/>
      <c r="F1473" s="71">
        <v>42327</v>
      </c>
      <c r="G1473" s="22" t="s">
        <v>1536</v>
      </c>
      <c r="H1473" s="22" t="s">
        <v>1545</v>
      </c>
      <c r="J1473" s="22" t="s">
        <v>873</v>
      </c>
      <c r="L1473" s="22" t="s">
        <v>1635</v>
      </c>
      <c r="M1473" s="22" t="s">
        <v>1531</v>
      </c>
      <c r="P1473" s="22" t="s">
        <v>119</v>
      </c>
      <c r="W1473" s="34">
        <v>54.7</v>
      </c>
      <c r="X1473" s="34">
        <v>20.3</v>
      </c>
      <c r="Y1473" s="34">
        <v>2</v>
      </c>
      <c r="Z1473" s="34">
        <v>20.16</v>
      </c>
      <c r="AA1473" s="34">
        <v>0.78</v>
      </c>
      <c r="AB1473" s="34">
        <v>0.13</v>
      </c>
      <c r="AC1473" s="34">
        <v>0.56999999999999995</v>
      </c>
      <c r="AD1473" s="34">
        <v>0.1</v>
      </c>
      <c r="AE1473" s="34">
        <v>0.43</v>
      </c>
      <c r="AF1473" s="34">
        <v>0.14000000000000001</v>
      </c>
      <c r="AG1473" s="34" t="s">
        <v>3302</v>
      </c>
      <c r="AI1473" s="34" t="s">
        <v>120</v>
      </c>
      <c r="AM1473" s="34">
        <v>0.04</v>
      </c>
      <c r="AO1473" s="34">
        <f t="shared" si="109"/>
        <v>99.35</v>
      </c>
      <c r="AU1473" s="34">
        <v>1E-3</v>
      </c>
      <c r="AV1473" s="34" t="s">
        <v>82</v>
      </c>
      <c r="AW1473" s="34">
        <v>0.1</v>
      </c>
      <c r="AY1473" s="34">
        <v>106.5</v>
      </c>
      <c r="BA1473" s="34">
        <v>0.06</v>
      </c>
      <c r="BC1473" s="34">
        <v>2.4</v>
      </c>
      <c r="BD1473" s="34">
        <v>10</v>
      </c>
      <c r="BE1473" s="34">
        <v>90</v>
      </c>
      <c r="BF1473" s="34">
        <v>0.14000000000000001</v>
      </c>
      <c r="BG1473" s="34">
        <v>5</v>
      </c>
      <c r="BH1473" s="34">
        <v>7.6</v>
      </c>
      <c r="BI1473" s="34" t="s">
        <v>83</v>
      </c>
      <c r="BJ1473" s="34">
        <v>433</v>
      </c>
      <c r="BK1473" s="34">
        <v>1.7999999999999999E-2</v>
      </c>
      <c r="BL1473" s="34">
        <v>1.6E-2</v>
      </c>
      <c r="BM1473" s="34" t="s">
        <v>84</v>
      </c>
      <c r="BN1473" s="34">
        <v>6</v>
      </c>
      <c r="BO1473" s="34">
        <v>326</v>
      </c>
      <c r="BP1473" s="34">
        <v>15</v>
      </c>
      <c r="BQ1473" s="34">
        <v>33</v>
      </c>
      <c r="BR1473" s="34">
        <v>9.3000000000000007</v>
      </c>
      <c r="BT1473" s="34">
        <v>0.09</v>
      </c>
      <c r="BU1473" s="34">
        <v>1.8</v>
      </c>
      <c r="BV1473" s="34">
        <v>0.8</v>
      </c>
      <c r="BW1473" s="34">
        <v>10</v>
      </c>
      <c r="BX1473" s="34">
        <v>37.700000000000003</v>
      </c>
      <c r="BY1473" s="34">
        <v>19.5</v>
      </c>
      <c r="BZ1473" s="34">
        <v>0.01</v>
      </c>
      <c r="CA1473" s="34">
        <v>205</v>
      </c>
      <c r="CB1473" s="34" t="s">
        <v>85</v>
      </c>
      <c r="CC1473" s="34">
        <v>20.9</v>
      </c>
      <c r="CD1473" s="34">
        <v>269</v>
      </c>
      <c r="CE1473" s="34">
        <v>6</v>
      </c>
      <c r="CF1473" s="34">
        <v>97.1</v>
      </c>
      <c r="CG1473" s="34" t="s">
        <v>1509</v>
      </c>
      <c r="CH1473" s="34">
        <v>209</v>
      </c>
      <c r="CI1473" s="34">
        <v>431</v>
      </c>
      <c r="CJ1473" s="34">
        <v>830</v>
      </c>
      <c r="CK1473" s="34">
        <v>98.8</v>
      </c>
      <c r="CL1473" s="34">
        <v>355</v>
      </c>
      <c r="CM1473" s="34">
        <v>62.7</v>
      </c>
      <c r="CN1473" s="34">
        <v>2.21</v>
      </c>
      <c r="CO1473" s="34">
        <v>38.299999999999997</v>
      </c>
      <c r="CP1473" s="34">
        <v>4.4000000000000004</v>
      </c>
      <c r="CQ1473" s="34">
        <v>19</v>
      </c>
      <c r="CR1473" s="34">
        <v>3.65</v>
      </c>
      <c r="CS1473" s="34">
        <v>10.6</v>
      </c>
      <c r="CT1473" s="34">
        <v>1.6</v>
      </c>
      <c r="CU1473" s="34">
        <v>12.6</v>
      </c>
      <c r="CV1473" s="34">
        <v>2.17</v>
      </c>
      <c r="CW1473" s="34">
        <v>1872.03</v>
      </c>
    </row>
    <row r="1474" spans="1:102" x14ac:dyDescent="0.35">
      <c r="A1474" s="22" t="s">
        <v>3966</v>
      </c>
      <c r="B1474" s="22" t="s">
        <v>1529</v>
      </c>
      <c r="C1474" s="22" t="s">
        <v>1537</v>
      </c>
      <c r="D1474" s="22" t="s">
        <v>1709</v>
      </c>
      <c r="E1474" s="71"/>
      <c r="F1474" s="71">
        <v>42327</v>
      </c>
      <c r="G1474" s="22" t="s">
        <v>1536</v>
      </c>
      <c r="H1474" s="22">
        <v>36.911251904971699</v>
      </c>
      <c r="I1474" s="22">
        <v>-77.554320654582398</v>
      </c>
      <c r="J1474" s="22" t="s">
        <v>873</v>
      </c>
      <c r="L1474" s="22" t="s">
        <v>1635</v>
      </c>
      <c r="M1474" s="22" t="s">
        <v>1531</v>
      </c>
      <c r="P1474" s="22" t="s">
        <v>119</v>
      </c>
      <c r="W1474" s="34">
        <v>84.38</v>
      </c>
      <c r="X1474" s="34">
        <v>3.87</v>
      </c>
      <c r="Y1474" s="34">
        <v>5.0999999999999996</v>
      </c>
      <c r="Z1474" s="34">
        <v>3.21</v>
      </c>
      <c r="AA1474" s="34">
        <v>0.06</v>
      </c>
      <c r="AB1474" s="34">
        <v>0.1</v>
      </c>
      <c r="AC1474" s="34">
        <v>0.04</v>
      </c>
      <c r="AD1474" s="34">
        <v>0.03</v>
      </c>
      <c r="AE1474" s="34">
        <v>0.11</v>
      </c>
      <c r="AF1474" s="34">
        <v>0.02</v>
      </c>
      <c r="AG1474" s="34">
        <v>1.91</v>
      </c>
      <c r="AI1474" s="34">
        <v>0.01</v>
      </c>
      <c r="AM1474" s="34">
        <v>7.0000000000000007E-2</v>
      </c>
      <c r="AO1474" s="34">
        <f t="shared" si="109"/>
        <v>98.909999999999982</v>
      </c>
      <c r="AU1474" s="34">
        <v>1E-3</v>
      </c>
      <c r="AV1474" s="34" t="s">
        <v>82</v>
      </c>
      <c r="AW1474" s="34">
        <v>0.1</v>
      </c>
      <c r="AY1474" s="34">
        <v>31.9</v>
      </c>
      <c r="BA1474" s="34">
        <v>0.12</v>
      </c>
      <c r="BC1474" s="34" t="s">
        <v>82</v>
      </c>
      <c r="BD1474" s="34">
        <v>2</v>
      </c>
      <c r="BE1474" s="34">
        <v>70</v>
      </c>
      <c r="BF1474" s="34">
        <v>1.37</v>
      </c>
      <c r="BG1474" s="34">
        <v>2</v>
      </c>
      <c r="BH1474" s="34">
        <v>10.8</v>
      </c>
      <c r="BI1474" s="34" t="s">
        <v>83</v>
      </c>
      <c r="BJ1474" s="34">
        <v>165.5</v>
      </c>
      <c r="BK1474" s="34">
        <v>3.5000000000000003E-2</v>
      </c>
      <c r="BL1474" s="34">
        <v>2.1999999999999999E-2</v>
      </c>
      <c r="BM1474" s="34">
        <v>10</v>
      </c>
      <c r="BN1474" s="34">
        <v>2</v>
      </c>
      <c r="BO1474" s="34">
        <v>58.8</v>
      </c>
      <c r="BP1474" s="34">
        <v>10</v>
      </c>
      <c r="BQ1474" s="34">
        <v>22</v>
      </c>
      <c r="BR1474" s="34">
        <v>8.1999999999999993</v>
      </c>
      <c r="BT1474" s="34">
        <v>0.1</v>
      </c>
      <c r="BU1474" s="34">
        <v>2.6</v>
      </c>
      <c r="BV1474" s="34" t="s">
        <v>124</v>
      </c>
      <c r="BW1474" s="34">
        <v>3</v>
      </c>
      <c r="BX1474" s="34">
        <v>9.1</v>
      </c>
      <c r="BY1474" s="34">
        <v>3.4</v>
      </c>
      <c r="BZ1474" s="34" t="s">
        <v>120</v>
      </c>
      <c r="CA1474" s="34">
        <v>8.19</v>
      </c>
      <c r="CB1474" s="34">
        <v>0.06</v>
      </c>
      <c r="CC1474" s="34">
        <v>3.75</v>
      </c>
      <c r="CD1474" s="34">
        <v>79</v>
      </c>
      <c r="CE1474" s="34">
        <v>2</v>
      </c>
      <c r="CF1474" s="34">
        <v>19.399999999999999</v>
      </c>
      <c r="CG1474" s="34">
        <v>7440</v>
      </c>
      <c r="CH1474" s="34">
        <v>16</v>
      </c>
      <c r="CI1474" s="34">
        <v>13.8</v>
      </c>
      <c r="CJ1474" s="34">
        <v>27.6</v>
      </c>
      <c r="CK1474" s="34">
        <v>3.23</v>
      </c>
      <c r="CL1474" s="34">
        <v>11.7</v>
      </c>
      <c r="CM1474" s="34">
        <v>2.21</v>
      </c>
      <c r="CN1474" s="34">
        <v>0.28999999999999998</v>
      </c>
      <c r="CO1474" s="34">
        <v>1.89</v>
      </c>
      <c r="CP1474" s="34">
        <v>0.36</v>
      </c>
      <c r="CQ1474" s="34">
        <v>2.48</v>
      </c>
      <c r="CR1474" s="34">
        <v>0.71</v>
      </c>
      <c r="CS1474" s="34">
        <v>2.6</v>
      </c>
      <c r="CT1474" s="34">
        <v>0.48</v>
      </c>
      <c r="CU1474" s="34">
        <v>3.89</v>
      </c>
      <c r="CV1474" s="34">
        <v>0.72</v>
      </c>
      <c r="CW1474" s="34">
        <v>71.959999999999994</v>
      </c>
    </row>
    <row r="1475" spans="1:102" x14ac:dyDescent="0.35">
      <c r="A1475" s="22" t="s">
        <v>3967</v>
      </c>
      <c r="B1475" s="22" t="s">
        <v>1529</v>
      </c>
      <c r="C1475" s="22" t="s">
        <v>1537</v>
      </c>
      <c r="D1475" s="22" t="s">
        <v>1709</v>
      </c>
      <c r="E1475" s="71"/>
      <c r="F1475" s="71">
        <v>42327</v>
      </c>
      <c r="G1475" s="22" t="s">
        <v>1536</v>
      </c>
      <c r="H1475" s="22">
        <v>36.911251904971699</v>
      </c>
      <c r="I1475" s="22">
        <v>-77.554320654582398</v>
      </c>
      <c r="J1475" s="22" t="s">
        <v>873</v>
      </c>
      <c r="L1475" s="22" t="s">
        <v>1635</v>
      </c>
      <c r="M1475" s="22" t="s">
        <v>1531</v>
      </c>
      <c r="P1475" s="22" t="s">
        <v>119</v>
      </c>
      <c r="W1475" s="34">
        <v>90.15</v>
      </c>
      <c r="X1475" s="34">
        <v>0.62</v>
      </c>
      <c r="Y1475" s="34">
        <v>4.8</v>
      </c>
      <c r="Z1475" s="34">
        <v>1.63</v>
      </c>
      <c r="AA1475" s="34">
        <v>0.02</v>
      </c>
      <c r="AB1475" s="34">
        <v>0.04</v>
      </c>
      <c r="AC1475" s="34">
        <v>0.05</v>
      </c>
      <c r="AD1475" s="34">
        <v>0.08</v>
      </c>
      <c r="AE1475" s="34">
        <v>1.1200000000000001</v>
      </c>
      <c r="AF1475" s="34">
        <v>0.02</v>
      </c>
      <c r="AG1475" s="34">
        <v>1.38</v>
      </c>
      <c r="AI1475" s="34" t="s">
        <v>120</v>
      </c>
      <c r="AM1475" s="34">
        <v>0.03</v>
      </c>
      <c r="AO1475" s="34">
        <f t="shared" si="109"/>
        <v>99.94</v>
      </c>
      <c r="AU1475" s="34" t="s">
        <v>2400</v>
      </c>
      <c r="AV1475" s="34" t="s">
        <v>82</v>
      </c>
      <c r="AW1475" s="34">
        <v>1.1000000000000001</v>
      </c>
      <c r="AY1475" s="34">
        <v>241</v>
      </c>
      <c r="BA1475" s="34">
        <v>0.02</v>
      </c>
      <c r="BC1475" s="34" t="s">
        <v>82</v>
      </c>
      <c r="BD1475" s="34">
        <v>2</v>
      </c>
      <c r="BE1475" s="34">
        <v>20</v>
      </c>
      <c r="BF1475" s="34">
        <v>0.86</v>
      </c>
      <c r="BG1475" s="34">
        <v>1</v>
      </c>
      <c r="BH1475" s="34">
        <v>5.0999999999999996</v>
      </c>
      <c r="BI1475" s="34" t="s">
        <v>83</v>
      </c>
      <c r="BJ1475" s="34">
        <v>22</v>
      </c>
      <c r="BK1475" s="34">
        <v>1.6E-2</v>
      </c>
      <c r="BL1475" s="34">
        <v>7.0000000000000001E-3</v>
      </c>
      <c r="BM1475" s="34" t="s">
        <v>84</v>
      </c>
      <c r="BN1475" s="34">
        <v>1</v>
      </c>
      <c r="BO1475" s="34">
        <v>11.6</v>
      </c>
      <c r="BP1475" s="34">
        <v>3</v>
      </c>
      <c r="BQ1475" s="34">
        <v>12</v>
      </c>
      <c r="BR1475" s="34">
        <v>33.9</v>
      </c>
      <c r="BT1475" s="34">
        <v>0.05</v>
      </c>
      <c r="BU1475" s="34">
        <v>1.3</v>
      </c>
      <c r="BV1475" s="34">
        <v>0.5</v>
      </c>
      <c r="BW1475" s="34">
        <v>1</v>
      </c>
      <c r="BX1475" s="34">
        <v>43.6</v>
      </c>
      <c r="BY1475" s="34">
        <v>0.7</v>
      </c>
      <c r="BZ1475" s="34" t="s">
        <v>120</v>
      </c>
      <c r="CA1475" s="34">
        <v>4.32</v>
      </c>
      <c r="CB1475" s="34">
        <v>0.04</v>
      </c>
      <c r="CC1475" s="34">
        <v>1.27</v>
      </c>
      <c r="CD1475" s="34">
        <v>16</v>
      </c>
      <c r="CE1475" s="34">
        <v>1</v>
      </c>
      <c r="CF1475" s="34">
        <v>14.6</v>
      </c>
      <c r="CG1475" s="34">
        <v>1010</v>
      </c>
      <c r="CH1475" s="34">
        <v>6</v>
      </c>
      <c r="CI1475" s="34">
        <v>41.5</v>
      </c>
      <c r="CJ1475" s="34">
        <v>96.8</v>
      </c>
      <c r="CK1475" s="34">
        <v>7.82</v>
      </c>
      <c r="CL1475" s="34">
        <v>27.6</v>
      </c>
      <c r="CM1475" s="34">
        <v>5.6</v>
      </c>
      <c r="CN1475" s="34">
        <v>0.97</v>
      </c>
      <c r="CO1475" s="34">
        <v>4.1500000000000004</v>
      </c>
      <c r="CP1475" s="34">
        <v>0.63</v>
      </c>
      <c r="CQ1475" s="34">
        <v>3.18</v>
      </c>
      <c r="CR1475" s="34">
        <v>0.6</v>
      </c>
      <c r="CS1475" s="34">
        <v>1.67</v>
      </c>
      <c r="CT1475" s="34">
        <v>0.21</v>
      </c>
      <c r="CU1475" s="34">
        <v>1.57</v>
      </c>
      <c r="CV1475" s="34">
        <v>0.23</v>
      </c>
      <c r="CW1475" s="34">
        <v>192.52999999999997</v>
      </c>
    </row>
    <row r="1476" spans="1:102" x14ac:dyDescent="0.35">
      <c r="A1476" s="22" t="s">
        <v>3968</v>
      </c>
      <c r="B1476" s="22" t="s">
        <v>1529</v>
      </c>
      <c r="C1476" s="22" t="s">
        <v>1537</v>
      </c>
      <c r="D1476" s="22" t="s">
        <v>1709</v>
      </c>
      <c r="E1476" s="71"/>
      <c r="F1476" s="71">
        <v>42327</v>
      </c>
      <c r="G1476" s="22" t="s">
        <v>1536</v>
      </c>
      <c r="H1476" s="22">
        <v>36.911251904971699</v>
      </c>
      <c r="I1476" s="22">
        <v>-77.554320654582398</v>
      </c>
      <c r="J1476" s="22" t="s">
        <v>873</v>
      </c>
      <c r="L1476" s="22" t="s">
        <v>1635</v>
      </c>
      <c r="M1476" s="22" t="s">
        <v>1531</v>
      </c>
      <c r="P1476" s="22" t="s">
        <v>119</v>
      </c>
      <c r="W1476" s="34">
        <v>82.4</v>
      </c>
      <c r="X1476" s="34">
        <v>3</v>
      </c>
      <c r="Y1476" s="34">
        <v>6.51</v>
      </c>
      <c r="Z1476" s="34">
        <v>3.27</v>
      </c>
      <c r="AA1476" s="34">
        <v>0.04</v>
      </c>
      <c r="AB1476" s="34">
        <v>0.18</v>
      </c>
      <c r="AC1476" s="34">
        <v>0.04</v>
      </c>
      <c r="AD1476" s="34">
        <v>0.04</v>
      </c>
      <c r="AE1476" s="34">
        <v>0.24</v>
      </c>
      <c r="AF1476" s="34">
        <v>0.03</v>
      </c>
      <c r="AG1476" s="34">
        <v>2.6</v>
      </c>
      <c r="AI1476" s="34">
        <v>0.02</v>
      </c>
      <c r="AM1476" s="34">
        <v>0.15</v>
      </c>
      <c r="AO1476" s="34">
        <f t="shared" si="109"/>
        <v>98.520000000000024</v>
      </c>
      <c r="AU1476" s="34">
        <v>1E-3</v>
      </c>
      <c r="AV1476" s="34" t="s">
        <v>82</v>
      </c>
      <c r="AW1476" s="34">
        <v>0.2</v>
      </c>
      <c r="AY1476" s="34">
        <v>71.400000000000006</v>
      </c>
      <c r="BA1476" s="34">
        <v>0.14000000000000001</v>
      </c>
      <c r="BC1476" s="34" t="s">
        <v>82</v>
      </c>
      <c r="BD1476" s="34">
        <v>2</v>
      </c>
      <c r="BE1476" s="34">
        <v>70</v>
      </c>
      <c r="BF1476" s="34">
        <v>2.41</v>
      </c>
      <c r="BG1476" s="34">
        <v>4</v>
      </c>
      <c r="BH1476" s="34">
        <v>13.7</v>
      </c>
      <c r="BI1476" s="34" t="s">
        <v>83</v>
      </c>
      <c r="BJ1476" s="34">
        <v>135.5</v>
      </c>
      <c r="BK1476" s="34">
        <v>6.2E-2</v>
      </c>
      <c r="BL1476" s="34">
        <v>2.5999999999999999E-2</v>
      </c>
      <c r="BM1476" s="34">
        <v>20</v>
      </c>
      <c r="BN1476" s="34">
        <v>2</v>
      </c>
      <c r="BO1476" s="34">
        <v>51.2</v>
      </c>
      <c r="BP1476" s="34">
        <v>8</v>
      </c>
      <c r="BQ1476" s="34">
        <v>21</v>
      </c>
      <c r="BR1476" s="34">
        <v>18.8</v>
      </c>
      <c r="BT1476" s="34">
        <v>0.78</v>
      </c>
      <c r="BU1476" s="34">
        <v>2.2999999999999998</v>
      </c>
      <c r="BV1476" s="34" t="s">
        <v>124</v>
      </c>
      <c r="BW1476" s="34">
        <v>3</v>
      </c>
      <c r="BX1476" s="34">
        <v>14.4</v>
      </c>
      <c r="BY1476" s="34">
        <v>3</v>
      </c>
      <c r="BZ1476" s="34">
        <v>0.01</v>
      </c>
      <c r="CA1476" s="34">
        <v>9.65</v>
      </c>
      <c r="CB1476" s="34">
        <v>0.11</v>
      </c>
      <c r="CC1476" s="34">
        <v>4</v>
      </c>
      <c r="CD1476" s="34">
        <v>87</v>
      </c>
      <c r="CE1476" s="34">
        <v>2</v>
      </c>
      <c r="CF1476" s="34">
        <v>21.7</v>
      </c>
      <c r="CG1476" s="34">
        <v>6170</v>
      </c>
      <c r="CH1476" s="34">
        <v>18</v>
      </c>
      <c r="CI1476" s="34">
        <v>19.2</v>
      </c>
      <c r="CJ1476" s="34">
        <v>35.700000000000003</v>
      </c>
      <c r="CK1476" s="34">
        <v>4.3600000000000003</v>
      </c>
      <c r="CL1476" s="34">
        <v>15.5</v>
      </c>
      <c r="CM1476" s="34">
        <v>2.94</v>
      </c>
      <c r="CN1476" s="34">
        <v>0.4</v>
      </c>
      <c r="CO1476" s="34">
        <v>2.4300000000000002</v>
      </c>
      <c r="CP1476" s="34">
        <v>0.45</v>
      </c>
      <c r="CQ1476" s="34">
        <v>2.93</v>
      </c>
      <c r="CR1476" s="34">
        <v>0.78</v>
      </c>
      <c r="CS1476" s="34">
        <v>2.65</v>
      </c>
      <c r="CT1476" s="34">
        <v>0.48</v>
      </c>
      <c r="CU1476" s="34">
        <v>3.65</v>
      </c>
      <c r="CV1476" s="34">
        <v>0.67</v>
      </c>
      <c r="CW1476" s="34">
        <v>92.140000000000043</v>
      </c>
    </row>
    <row r="1477" spans="1:102" x14ac:dyDescent="0.35">
      <c r="A1477" s="22" t="s">
        <v>1548</v>
      </c>
      <c r="B1477" s="22" t="s">
        <v>1529</v>
      </c>
      <c r="C1477" s="22" t="s">
        <v>2356</v>
      </c>
      <c r="D1477" s="22" t="s">
        <v>1709</v>
      </c>
      <c r="E1477" s="71"/>
      <c r="F1477" s="71">
        <v>42327</v>
      </c>
      <c r="G1477" s="22" t="s">
        <v>1536</v>
      </c>
      <c r="H1477" s="22">
        <v>36.456514579121503</v>
      </c>
      <c r="I1477" s="22">
        <v>-102.90594894439199</v>
      </c>
      <c r="J1477" s="22" t="s">
        <v>873</v>
      </c>
      <c r="K1477" s="22" t="s">
        <v>1615</v>
      </c>
      <c r="L1477" s="22" t="s">
        <v>878</v>
      </c>
      <c r="M1477" s="22" t="s">
        <v>1547</v>
      </c>
      <c r="S1477" s="22" t="s">
        <v>1614</v>
      </c>
      <c r="W1477" s="34">
        <v>76.900000000000006</v>
      </c>
      <c r="X1477" s="34">
        <v>3.17</v>
      </c>
      <c r="Y1477" s="34">
        <v>2.64</v>
      </c>
      <c r="Z1477" s="34">
        <v>12.77</v>
      </c>
      <c r="AA1477" s="34">
        <v>0.02</v>
      </c>
      <c r="AB1477" s="34">
        <v>7.0000000000000007E-2</v>
      </c>
      <c r="AC1477" s="34">
        <v>0.22</v>
      </c>
      <c r="AD1477" s="34">
        <v>7.0000000000000007E-2</v>
      </c>
      <c r="AE1477" s="34">
        <v>1.06</v>
      </c>
      <c r="AF1477" s="34">
        <v>0.05</v>
      </c>
      <c r="AG1477" s="34">
        <v>2.0499999999999998</v>
      </c>
      <c r="AI1477" s="34">
        <v>0.18</v>
      </c>
      <c r="AM1477" s="34">
        <v>0.12</v>
      </c>
      <c r="AO1477" s="34">
        <f t="shared" ref="AO1477:AO1484" si="110">SUM(W1477:AN1477)</f>
        <v>99.32</v>
      </c>
      <c r="AU1477" s="34">
        <v>3.0000000000000001E-3</v>
      </c>
      <c r="AV1477" s="34" t="s">
        <v>82</v>
      </c>
      <c r="AW1477" s="34">
        <v>0.4</v>
      </c>
      <c r="AY1477" s="34">
        <v>246</v>
      </c>
      <c r="BA1477" s="34">
        <v>0.14000000000000001</v>
      </c>
      <c r="BC1477" s="34" t="s">
        <v>82</v>
      </c>
      <c r="BD1477" s="34">
        <v>2</v>
      </c>
      <c r="BE1477" s="34">
        <v>40</v>
      </c>
      <c r="BF1477" s="34">
        <v>1.3</v>
      </c>
      <c r="BG1477" s="34">
        <v>3</v>
      </c>
      <c r="BH1477" s="34">
        <v>8.4</v>
      </c>
      <c r="BI1477" s="34" t="s">
        <v>83</v>
      </c>
      <c r="BJ1477" s="34">
        <v>101</v>
      </c>
      <c r="BK1477" s="34">
        <v>1.2E-2</v>
      </c>
      <c r="BM1477" s="34" t="s">
        <v>84</v>
      </c>
      <c r="BN1477" s="34" t="s">
        <v>121</v>
      </c>
      <c r="BO1477" s="34">
        <v>70</v>
      </c>
      <c r="BP1477" s="34">
        <v>5</v>
      </c>
      <c r="BQ1477" s="34">
        <v>16</v>
      </c>
      <c r="BR1477" s="34">
        <v>33.4</v>
      </c>
      <c r="BT1477" s="34">
        <v>0.16</v>
      </c>
      <c r="BU1477" s="34">
        <v>1.9</v>
      </c>
      <c r="BV1477" s="34">
        <v>0.5</v>
      </c>
      <c r="BW1477" s="34">
        <v>4</v>
      </c>
      <c r="BX1477" s="34">
        <v>84.5</v>
      </c>
      <c r="BY1477" s="34">
        <v>5</v>
      </c>
      <c r="BZ1477" s="34" t="s">
        <v>120</v>
      </c>
      <c r="CA1477" s="34">
        <v>79.599999999999994</v>
      </c>
      <c r="CB1477" s="34">
        <v>0.05</v>
      </c>
      <c r="CC1477" s="34">
        <v>13.5</v>
      </c>
      <c r="CD1477" s="34">
        <v>60</v>
      </c>
      <c r="CE1477" s="34">
        <v>3</v>
      </c>
      <c r="CF1477" s="34">
        <v>67.099999999999994</v>
      </c>
      <c r="CG1477" s="34">
        <v>4210</v>
      </c>
      <c r="CH1477" s="34">
        <v>15</v>
      </c>
      <c r="CI1477" s="34">
        <v>162</v>
      </c>
      <c r="CJ1477" s="34">
        <v>337</v>
      </c>
      <c r="CK1477" s="34">
        <v>35.700000000000003</v>
      </c>
      <c r="CL1477" s="34">
        <v>130.5</v>
      </c>
      <c r="CM1477" s="34">
        <v>22</v>
      </c>
      <c r="CN1477" s="34">
        <v>1.18</v>
      </c>
      <c r="CO1477" s="34">
        <v>15.8</v>
      </c>
      <c r="CP1477" s="34">
        <v>2.19</v>
      </c>
      <c r="CQ1477" s="34">
        <v>11.3</v>
      </c>
      <c r="CR1477" s="34">
        <v>2.29</v>
      </c>
      <c r="CS1477" s="34">
        <v>6.75</v>
      </c>
      <c r="CT1477" s="34">
        <v>1.22</v>
      </c>
      <c r="CU1477" s="34">
        <v>9.0500000000000007</v>
      </c>
      <c r="CV1477" s="34">
        <v>1.58</v>
      </c>
      <c r="CW1477" s="34">
        <v>738.56</v>
      </c>
    </row>
    <row r="1478" spans="1:102" x14ac:dyDescent="0.35">
      <c r="A1478" s="22" t="s">
        <v>1549</v>
      </c>
      <c r="B1478" s="22" t="s">
        <v>1529</v>
      </c>
      <c r="C1478" s="22" t="s">
        <v>2356</v>
      </c>
      <c r="D1478" s="22" t="s">
        <v>1709</v>
      </c>
      <c r="E1478" s="71"/>
      <c r="F1478" s="71">
        <v>42327</v>
      </c>
      <c r="G1478" s="22" t="s">
        <v>1536</v>
      </c>
      <c r="H1478" s="22">
        <v>36.455756029769901</v>
      </c>
      <c r="I1478" s="22">
        <v>-102.904842441094</v>
      </c>
      <c r="J1478" s="22" t="s">
        <v>873</v>
      </c>
      <c r="K1478" s="22" t="s">
        <v>1615</v>
      </c>
      <c r="L1478" s="22" t="s">
        <v>878</v>
      </c>
      <c r="M1478" s="22" t="s">
        <v>1547</v>
      </c>
      <c r="S1478" s="22" t="s">
        <v>1614</v>
      </c>
      <c r="W1478" s="34">
        <v>71.489999999999995</v>
      </c>
      <c r="X1478" s="34">
        <v>9.1</v>
      </c>
      <c r="Y1478" s="34">
        <v>3.23</v>
      </c>
      <c r="Z1478" s="34">
        <v>9.52</v>
      </c>
      <c r="AA1478" s="34">
        <v>0.09</v>
      </c>
      <c r="AB1478" s="34">
        <v>0.23</v>
      </c>
      <c r="AC1478" s="34">
        <v>0.6</v>
      </c>
      <c r="AD1478" s="34">
        <v>0.06</v>
      </c>
      <c r="AE1478" s="34">
        <v>0.23</v>
      </c>
      <c r="AF1478" s="34">
        <v>0.21</v>
      </c>
      <c r="AG1478" s="34">
        <v>2.88</v>
      </c>
      <c r="AI1478" s="34">
        <v>0.04</v>
      </c>
      <c r="AM1478" s="34">
        <v>0.19</v>
      </c>
      <c r="AO1478" s="34">
        <f t="shared" si="110"/>
        <v>97.86999999999999</v>
      </c>
      <c r="AU1478" s="34">
        <v>3.0000000000000001E-3</v>
      </c>
      <c r="AV1478" s="34" t="s">
        <v>82</v>
      </c>
      <c r="AW1478" s="34">
        <v>0.4</v>
      </c>
      <c r="AY1478" s="34">
        <v>164.5</v>
      </c>
      <c r="BA1478" s="34">
        <v>0.11</v>
      </c>
      <c r="BC1478" s="34" t="s">
        <v>82</v>
      </c>
      <c r="BD1478" s="34">
        <v>5</v>
      </c>
      <c r="BE1478" s="34">
        <v>60</v>
      </c>
      <c r="BF1478" s="34">
        <v>0.04</v>
      </c>
      <c r="BG1478" s="34">
        <v>1</v>
      </c>
      <c r="BH1478" s="34">
        <v>13.3</v>
      </c>
      <c r="BI1478" s="34" t="s">
        <v>83</v>
      </c>
      <c r="BJ1478" s="34">
        <v>308</v>
      </c>
      <c r="BK1478" s="34">
        <v>1.4E-2</v>
      </c>
      <c r="BM1478" s="34" t="s">
        <v>84</v>
      </c>
      <c r="BN1478" s="34" t="s">
        <v>121</v>
      </c>
      <c r="BO1478" s="34">
        <v>184.5</v>
      </c>
      <c r="BP1478" s="34">
        <v>23</v>
      </c>
      <c r="BQ1478" s="34">
        <v>51</v>
      </c>
      <c r="BR1478" s="34">
        <v>1.7</v>
      </c>
      <c r="BT1478" s="34">
        <v>0.09</v>
      </c>
      <c r="BU1478" s="34">
        <v>3.5</v>
      </c>
      <c r="BV1478" s="34">
        <v>2.5</v>
      </c>
      <c r="BW1478" s="34">
        <v>11</v>
      </c>
      <c r="BX1478" s="34">
        <v>55.9</v>
      </c>
      <c r="BY1478" s="34">
        <v>15.7</v>
      </c>
      <c r="BZ1478" s="34" t="s">
        <v>120</v>
      </c>
      <c r="CA1478" s="34">
        <v>433</v>
      </c>
      <c r="CB1478" s="34">
        <v>0.03</v>
      </c>
      <c r="CC1478" s="34">
        <v>48.3</v>
      </c>
      <c r="CD1478" s="34">
        <v>178</v>
      </c>
      <c r="CE1478" s="34">
        <v>7</v>
      </c>
      <c r="CF1478" s="34">
        <v>229</v>
      </c>
      <c r="CG1478" s="34" t="s">
        <v>1509</v>
      </c>
      <c r="CH1478" s="34">
        <v>53</v>
      </c>
      <c r="CI1478" s="34">
        <v>752</v>
      </c>
      <c r="CJ1478" s="34">
        <v>1525</v>
      </c>
      <c r="CK1478" s="34">
        <v>168</v>
      </c>
      <c r="CL1478" s="34">
        <v>616</v>
      </c>
      <c r="CM1478" s="34">
        <v>106.5</v>
      </c>
      <c r="CN1478" s="34">
        <v>2.96</v>
      </c>
      <c r="CO1478" s="34">
        <v>73.900000000000006</v>
      </c>
      <c r="CP1478" s="34">
        <v>9.56</v>
      </c>
      <c r="CQ1478" s="34">
        <v>46</v>
      </c>
      <c r="CR1478" s="34">
        <v>8.39</v>
      </c>
      <c r="CS1478" s="34">
        <v>23.7</v>
      </c>
      <c r="CT1478" s="34">
        <v>3.83</v>
      </c>
      <c r="CU1478" s="34">
        <v>28.2</v>
      </c>
      <c r="CV1478" s="34">
        <v>4.6500000000000004</v>
      </c>
      <c r="CW1478" s="34">
        <v>3368.6899999999996</v>
      </c>
    </row>
    <row r="1479" spans="1:102" x14ac:dyDescent="0.35">
      <c r="A1479" s="22" t="s">
        <v>1550</v>
      </c>
      <c r="B1479" s="22" t="s">
        <v>1529</v>
      </c>
      <c r="C1479" s="22" t="s">
        <v>2356</v>
      </c>
      <c r="D1479" s="22" t="s">
        <v>1709</v>
      </c>
      <c r="E1479" s="71"/>
      <c r="F1479" s="71">
        <v>42327</v>
      </c>
      <c r="G1479" s="22" t="s">
        <v>1536</v>
      </c>
      <c r="H1479" s="22">
        <v>36.457648988430499</v>
      </c>
      <c r="I1479" s="22">
        <v>-102.905360546943</v>
      </c>
      <c r="J1479" s="22" t="s">
        <v>873</v>
      </c>
      <c r="K1479" s="22" t="s">
        <v>1615</v>
      </c>
      <c r="L1479" s="22" t="s">
        <v>878</v>
      </c>
      <c r="M1479" s="22" t="s">
        <v>1547</v>
      </c>
      <c r="S1479" s="22" t="s">
        <v>1614</v>
      </c>
      <c r="W1479" s="34">
        <v>42.7</v>
      </c>
      <c r="X1479" s="34">
        <v>25.7</v>
      </c>
      <c r="Y1479" s="34">
        <v>2.4900000000000002</v>
      </c>
      <c r="Z1479" s="34">
        <v>19.59</v>
      </c>
      <c r="AA1479" s="34">
        <v>0.26</v>
      </c>
      <c r="AB1479" s="34">
        <v>0.22</v>
      </c>
      <c r="AC1479" s="34">
        <v>0.82</v>
      </c>
      <c r="AD1479" s="34">
        <v>0.1</v>
      </c>
      <c r="AE1479" s="34">
        <v>0.19</v>
      </c>
      <c r="AF1479" s="34">
        <v>0.23</v>
      </c>
      <c r="AG1479" s="34">
        <v>3.86</v>
      </c>
      <c r="AI1479" s="34">
        <v>0.04</v>
      </c>
      <c r="AM1479" s="34">
        <v>0.19</v>
      </c>
      <c r="AO1479" s="34">
        <f t="shared" si="110"/>
        <v>96.39</v>
      </c>
      <c r="AU1479" s="34" t="s">
        <v>2400</v>
      </c>
      <c r="AV1479" s="34" t="s">
        <v>82</v>
      </c>
      <c r="AW1479" s="34">
        <v>0.2</v>
      </c>
      <c r="AY1479" s="34">
        <v>226</v>
      </c>
      <c r="BA1479" s="34">
        <v>0.24</v>
      </c>
      <c r="BC1479" s="34" t="s">
        <v>82</v>
      </c>
      <c r="BD1479" s="34">
        <v>9</v>
      </c>
      <c r="BE1479" s="34">
        <v>140</v>
      </c>
      <c r="BF1479" s="34">
        <v>0.22</v>
      </c>
      <c r="BG1479" s="34">
        <v>4</v>
      </c>
      <c r="BH1479" s="34">
        <v>13.2</v>
      </c>
      <c r="BI1479" s="34" t="s">
        <v>83</v>
      </c>
      <c r="BJ1479" s="34">
        <v>520</v>
      </c>
      <c r="BK1479" s="34">
        <v>1.7999999999999999E-2</v>
      </c>
      <c r="BM1479" s="34">
        <v>10</v>
      </c>
      <c r="BN1479" s="34">
        <v>1</v>
      </c>
      <c r="BO1479" s="34">
        <v>492</v>
      </c>
      <c r="BP1479" s="34">
        <v>16</v>
      </c>
      <c r="BQ1479" s="34">
        <v>68</v>
      </c>
      <c r="BR1479" s="34">
        <v>4</v>
      </c>
      <c r="BT1479" s="34">
        <v>0.09</v>
      </c>
      <c r="BU1479" s="34">
        <v>2.9</v>
      </c>
      <c r="BV1479" s="34">
        <v>1.5</v>
      </c>
      <c r="BW1479" s="34">
        <v>14</v>
      </c>
      <c r="BX1479" s="34">
        <v>115.5</v>
      </c>
      <c r="BY1479" s="34">
        <v>38.5</v>
      </c>
      <c r="BZ1479" s="34">
        <v>0.01</v>
      </c>
      <c r="CA1479" s="34">
        <v>319</v>
      </c>
      <c r="CB1479" s="34">
        <v>0.27</v>
      </c>
      <c r="CC1479" s="34">
        <v>60.3</v>
      </c>
      <c r="CD1479" s="34">
        <v>367</v>
      </c>
      <c r="CE1479" s="34">
        <v>20</v>
      </c>
      <c r="CF1479" s="34">
        <v>283</v>
      </c>
      <c r="CG1479" s="34" t="s">
        <v>1509</v>
      </c>
      <c r="CH1479" s="34">
        <v>117</v>
      </c>
      <c r="CI1479" s="34">
        <v>757</v>
      </c>
      <c r="CJ1479" s="34">
        <v>1385</v>
      </c>
      <c r="CK1479" s="34">
        <v>146.5</v>
      </c>
      <c r="CL1479" s="34">
        <v>501</v>
      </c>
      <c r="CM1479" s="34">
        <v>78.3</v>
      </c>
      <c r="CN1479" s="34">
        <v>3.29</v>
      </c>
      <c r="CO1479" s="34">
        <v>54.4</v>
      </c>
      <c r="CP1479" s="34">
        <v>7.78</v>
      </c>
      <c r="CQ1479" s="34">
        <v>43.3</v>
      </c>
      <c r="CR1479" s="34">
        <v>9.27</v>
      </c>
      <c r="CS1479" s="34">
        <v>29.9</v>
      </c>
      <c r="CT1479" s="34">
        <v>5.25</v>
      </c>
      <c r="CU1479" s="34">
        <v>40.9</v>
      </c>
      <c r="CV1479" s="34">
        <v>7.41</v>
      </c>
      <c r="CW1479" s="34">
        <v>3069.3000000000006</v>
      </c>
    </row>
    <row r="1480" spans="1:102" x14ac:dyDescent="0.35">
      <c r="A1480" s="22" t="s">
        <v>1551</v>
      </c>
      <c r="B1480" s="22" t="s">
        <v>1529</v>
      </c>
      <c r="C1480" s="22" t="s">
        <v>2356</v>
      </c>
      <c r="D1480" s="22" t="s">
        <v>1709</v>
      </c>
      <c r="E1480" s="71"/>
      <c r="F1480" s="71">
        <v>42327</v>
      </c>
      <c r="G1480" s="22" t="s">
        <v>1536</v>
      </c>
      <c r="H1480" s="22">
        <v>36.460183158324597</v>
      </c>
      <c r="I1480" s="22">
        <v>-102.90749051078301</v>
      </c>
      <c r="J1480" s="22" t="s">
        <v>873</v>
      </c>
      <c r="K1480" s="22" t="s">
        <v>1615</v>
      </c>
      <c r="L1480" s="22" t="s">
        <v>878</v>
      </c>
      <c r="M1480" s="22" t="s">
        <v>1547</v>
      </c>
      <c r="S1480" s="22" t="s">
        <v>1614</v>
      </c>
      <c r="W1480" s="34">
        <v>49.47</v>
      </c>
      <c r="X1480" s="34">
        <v>16.899999999999999</v>
      </c>
      <c r="Y1480" s="34">
        <v>1.08</v>
      </c>
      <c r="Z1480" s="34">
        <v>23.48</v>
      </c>
      <c r="AA1480" s="34">
        <v>0.36</v>
      </c>
      <c r="AB1480" s="34">
        <v>0.33</v>
      </c>
      <c r="AC1480" s="34">
        <v>1.03</v>
      </c>
      <c r="AD1480" s="34">
        <v>0.06</v>
      </c>
      <c r="AE1480" s="34">
        <v>0.15</v>
      </c>
      <c r="AF1480" s="34">
        <v>0.59</v>
      </c>
      <c r="AG1480" s="34">
        <v>2.63</v>
      </c>
      <c r="AI1480" s="34">
        <v>0.06</v>
      </c>
      <c r="AM1480" s="34">
        <v>0.28000000000000003</v>
      </c>
      <c r="AO1480" s="34">
        <f t="shared" si="110"/>
        <v>96.420000000000016</v>
      </c>
      <c r="AU1480" s="34">
        <v>0.01</v>
      </c>
      <c r="AV1480" s="34" t="s">
        <v>82</v>
      </c>
      <c r="AW1480" s="34">
        <v>1</v>
      </c>
      <c r="AY1480" s="34">
        <v>115.5</v>
      </c>
      <c r="BA1480" s="34">
        <v>0.09</v>
      </c>
      <c r="BC1480" s="34">
        <v>0.5</v>
      </c>
      <c r="BD1480" s="34">
        <v>17</v>
      </c>
      <c r="BE1480" s="34">
        <v>70</v>
      </c>
      <c r="BF1480" s="34">
        <v>0.01</v>
      </c>
      <c r="BG1480" s="34">
        <v>10</v>
      </c>
      <c r="BH1480" s="34">
        <v>25.6</v>
      </c>
      <c r="BI1480" s="34">
        <v>5</v>
      </c>
      <c r="BJ1480" s="34">
        <v>397</v>
      </c>
      <c r="BK1480" s="34">
        <v>0.03</v>
      </c>
      <c r="BM1480" s="34" t="s">
        <v>84</v>
      </c>
      <c r="BN1480" s="34">
        <v>2</v>
      </c>
      <c r="BO1480" s="34">
        <v>400</v>
      </c>
      <c r="BP1480" s="34">
        <v>46</v>
      </c>
      <c r="BQ1480" s="34">
        <v>114</v>
      </c>
      <c r="BR1480" s="34">
        <v>0.6</v>
      </c>
      <c r="BT1480" s="34">
        <v>0.08</v>
      </c>
      <c r="BU1480" s="34">
        <v>3.2</v>
      </c>
      <c r="BV1480" s="34">
        <v>6.3</v>
      </c>
      <c r="BW1480" s="34">
        <v>63</v>
      </c>
      <c r="BX1480" s="34">
        <v>53.4</v>
      </c>
      <c r="BY1480" s="34">
        <v>39.4</v>
      </c>
      <c r="BZ1480" s="34" t="s">
        <v>120</v>
      </c>
      <c r="CA1480" s="34" t="s">
        <v>222</v>
      </c>
      <c r="CB1480" s="34">
        <v>0.04</v>
      </c>
      <c r="CC1480" s="34">
        <v>90.9</v>
      </c>
      <c r="CD1480" s="34">
        <v>301</v>
      </c>
      <c r="CE1480" s="34">
        <v>7</v>
      </c>
      <c r="CF1480" s="34">
        <v>400</v>
      </c>
      <c r="CG1480" s="34" t="s">
        <v>1509</v>
      </c>
      <c r="CH1480" s="34">
        <v>204</v>
      </c>
      <c r="CI1480" s="34">
        <v>2040</v>
      </c>
      <c r="CJ1480" s="34">
        <v>4200</v>
      </c>
      <c r="CK1480" s="34">
        <v>484</v>
      </c>
      <c r="CL1480" s="34">
        <v>1785</v>
      </c>
      <c r="CM1480" s="34">
        <v>297</v>
      </c>
      <c r="CN1480" s="34">
        <v>6.55</v>
      </c>
      <c r="CO1480" s="34">
        <v>194.5</v>
      </c>
      <c r="CP1480" s="34">
        <v>23.1</v>
      </c>
      <c r="CQ1480" s="34">
        <v>99</v>
      </c>
      <c r="CR1480" s="34">
        <v>15.45</v>
      </c>
      <c r="CS1480" s="34">
        <v>37.6</v>
      </c>
      <c r="CT1480" s="34">
        <v>5.27</v>
      </c>
      <c r="CU1480" s="34">
        <v>34.4</v>
      </c>
      <c r="CV1480" s="34">
        <v>5.71</v>
      </c>
      <c r="CW1480" s="34">
        <v>9227.58</v>
      </c>
    </row>
    <row r="1481" spans="1:102" x14ac:dyDescent="0.35">
      <c r="A1481" s="22" t="s">
        <v>1553</v>
      </c>
      <c r="B1481" s="22" t="s">
        <v>1529</v>
      </c>
      <c r="C1481" s="22" t="s">
        <v>2357</v>
      </c>
      <c r="D1481" s="22" t="s">
        <v>1709</v>
      </c>
      <c r="E1481" s="71"/>
      <c r="F1481" s="71">
        <v>42327</v>
      </c>
      <c r="G1481" s="22" t="s">
        <v>1536</v>
      </c>
      <c r="H1481" s="22">
        <v>35.745389000000003</v>
      </c>
      <c r="I1481" s="22">
        <v>-108.30166699999999</v>
      </c>
      <c r="J1481" s="22" t="s">
        <v>873</v>
      </c>
      <c r="K1481" s="22" t="s">
        <v>1617</v>
      </c>
      <c r="L1481" s="22" t="s">
        <v>878</v>
      </c>
      <c r="M1481" s="22" t="s">
        <v>1552</v>
      </c>
      <c r="S1481" s="22" t="s">
        <v>1616</v>
      </c>
      <c r="W1481" s="34">
        <v>32.33</v>
      </c>
      <c r="X1481" s="34">
        <v>3.19</v>
      </c>
      <c r="Y1481" s="34">
        <v>5.23</v>
      </c>
      <c r="Z1481" s="34">
        <v>8.08</v>
      </c>
      <c r="AA1481" s="34">
        <v>0.2</v>
      </c>
      <c r="AB1481" s="34">
        <v>0.7</v>
      </c>
      <c r="AC1481" s="34">
        <v>26</v>
      </c>
      <c r="AD1481" s="34">
        <v>0.84</v>
      </c>
      <c r="AE1481" s="34">
        <v>0.91</v>
      </c>
      <c r="AF1481" s="34">
        <v>0.19</v>
      </c>
      <c r="AG1481" s="34">
        <v>22.11</v>
      </c>
      <c r="AI1481" s="34">
        <v>0.02</v>
      </c>
      <c r="AM1481" s="34">
        <v>5.67</v>
      </c>
      <c r="AO1481" s="34">
        <f t="shared" si="110"/>
        <v>105.47</v>
      </c>
      <c r="AU1481" s="34">
        <v>1.7999999999999999E-2</v>
      </c>
      <c r="AV1481" s="34" t="s">
        <v>82</v>
      </c>
      <c r="AW1481" s="34">
        <v>0.3</v>
      </c>
      <c r="AY1481" s="34">
        <v>330</v>
      </c>
      <c r="BA1481" s="34">
        <v>0.11</v>
      </c>
      <c r="BC1481" s="34" t="s">
        <v>82</v>
      </c>
      <c r="BD1481" s="34">
        <v>18</v>
      </c>
      <c r="BE1481" s="34">
        <v>230</v>
      </c>
      <c r="BF1481" s="34">
        <v>1.0900000000000001</v>
      </c>
      <c r="BG1481" s="34">
        <v>10</v>
      </c>
      <c r="BH1481" s="34">
        <v>10.8</v>
      </c>
      <c r="BI1481" s="34" t="s">
        <v>83</v>
      </c>
      <c r="BJ1481" s="34">
        <v>38.9</v>
      </c>
      <c r="BK1481" s="34">
        <v>5.8000000000000003E-2</v>
      </c>
      <c r="BM1481" s="34">
        <v>10</v>
      </c>
      <c r="BN1481" s="34" t="s">
        <v>121</v>
      </c>
      <c r="BO1481" s="34">
        <v>34.9</v>
      </c>
      <c r="BP1481" s="34">
        <v>16</v>
      </c>
      <c r="BQ1481" s="34">
        <v>11</v>
      </c>
      <c r="BR1481" s="34">
        <v>28.5</v>
      </c>
      <c r="BT1481" s="34">
        <v>0.21</v>
      </c>
      <c r="BU1481" s="34">
        <v>9.6999999999999993</v>
      </c>
      <c r="BV1481" s="34">
        <v>0.9</v>
      </c>
      <c r="BW1481" s="34">
        <v>3</v>
      </c>
      <c r="BX1481" s="34">
        <v>347</v>
      </c>
      <c r="BY1481" s="34">
        <v>2.1</v>
      </c>
      <c r="BZ1481" s="34" t="s">
        <v>120</v>
      </c>
      <c r="CA1481" s="34">
        <v>31.6</v>
      </c>
      <c r="CB1481" s="34">
        <v>0.02</v>
      </c>
      <c r="CC1481" s="34">
        <v>5.75</v>
      </c>
      <c r="CD1481" s="34">
        <v>267</v>
      </c>
      <c r="CE1481" s="34">
        <v>5</v>
      </c>
      <c r="CF1481" s="34">
        <v>41.7</v>
      </c>
      <c r="CG1481" s="34">
        <v>1730</v>
      </c>
      <c r="CH1481" s="34">
        <v>121</v>
      </c>
      <c r="CI1481" s="34">
        <v>85.7</v>
      </c>
      <c r="CJ1481" s="34">
        <v>163.5</v>
      </c>
      <c r="CK1481" s="34">
        <v>18.25</v>
      </c>
      <c r="CL1481" s="34">
        <v>68.7</v>
      </c>
      <c r="CM1481" s="34">
        <v>11.8</v>
      </c>
      <c r="CN1481" s="34">
        <v>1.23</v>
      </c>
      <c r="CO1481" s="34">
        <v>9.2100000000000009</v>
      </c>
      <c r="CP1481" s="34">
        <v>1.22</v>
      </c>
      <c r="CQ1481" s="34">
        <v>7.14</v>
      </c>
      <c r="CR1481" s="34">
        <v>1.44</v>
      </c>
      <c r="CS1481" s="34">
        <v>4.22</v>
      </c>
      <c r="CT1481" s="34">
        <v>0.67</v>
      </c>
      <c r="CU1481" s="34">
        <v>4.82</v>
      </c>
      <c r="CV1481" s="34">
        <v>0.81</v>
      </c>
      <c r="CW1481" s="34">
        <v>378.71000000000004</v>
      </c>
    </row>
    <row r="1482" spans="1:102" x14ac:dyDescent="0.35">
      <c r="A1482" s="22" t="s">
        <v>1554</v>
      </c>
      <c r="B1482" s="22" t="s">
        <v>1529</v>
      </c>
      <c r="C1482" s="22" t="s">
        <v>2357</v>
      </c>
      <c r="D1482" s="22" t="s">
        <v>1709</v>
      </c>
      <c r="E1482" s="71"/>
      <c r="F1482" s="71">
        <v>42327</v>
      </c>
      <c r="G1482" s="22" t="s">
        <v>1536</v>
      </c>
      <c r="H1482" s="22">
        <v>35.745389000000003</v>
      </c>
      <c r="I1482" s="22">
        <v>-108.30166699999999</v>
      </c>
      <c r="J1482" s="22" t="s">
        <v>873</v>
      </c>
      <c r="K1482" s="22" t="s">
        <v>1617</v>
      </c>
      <c r="L1482" s="22" t="s">
        <v>878</v>
      </c>
      <c r="M1482" s="22" t="s">
        <v>1552</v>
      </c>
      <c r="S1482" s="22" t="s">
        <v>1616</v>
      </c>
      <c r="W1482" s="34">
        <v>29.8</v>
      </c>
      <c r="X1482" s="34">
        <v>0.44</v>
      </c>
      <c r="Y1482" s="34">
        <v>4.6900000000000004</v>
      </c>
      <c r="Z1482" s="34">
        <v>40.33</v>
      </c>
      <c r="AA1482" s="34">
        <v>0.26</v>
      </c>
      <c r="AB1482" s="34">
        <v>1.19</v>
      </c>
      <c r="AC1482" s="34">
        <v>3.67</v>
      </c>
      <c r="AD1482" s="34">
        <v>0.95</v>
      </c>
      <c r="AE1482" s="34">
        <v>0.93</v>
      </c>
      <c r="AF1482" s="34">
        <v>0.12</v>
      </c>
      <c r="AG1482" s="34">
        <v>17.45</v>
      </c>
      <c r="AI1482" s="34">
        <v>0.02</v>
      </c>
      <c r="AM1482" s="34">
        <v>4.83</v>
      </c>
      <c r="AO1482" s="34">
        <f t="shared" si="110"/>
        <v>104.68</v>
      </c>
      <c r="AU1482" s="34">
        <v>5.0000000000000001E-3</v>
      </c>
      <c r="AV1482" s="34" t="s">
        <v>82</v>
      </c>
      <c r="AW1482" s="34">
        <v>0.7</v>
      </c>
      <c r="AY1482" s="34">
        <v>319</v>
      </c>
      <c r="BA1482" s="34">
        <v>0.03</v>
      </c>
      <c r="BC1482" s="34" t="s">
        <v>82</v>
      </c>
      <c r="BD1482" s="34">
        <v>18</v>
      </c>
      <c r="BE1482" s="34">
        <v>50</v>
      </c>
      <c r="BF1482" s="34">
        <v>1.18</v>
      </c>
      <c r="BG1482" s="34">
        <v>39</v>
      </c>
      <c r="BH1482" s="34">
        <v>5.9</v>
      </c>
      <c r="BI1482" s="34" t="s">
        <v>83</v>
      </c>
      <c r="BJ1482" s="34">
        <v>4.3</v>
      </c>
      <c r="BK1482" s="34">
        <v>3.2000000000000001E-2</v>
      </c>
      <c r="BM1482" s="34">
        <v>10</v>
      </c>
      <c r="BN1482" s="34" t="s">
        <v>121</v>
      </c>
      <c r="BO1482" s="34">
        <v>6.7</v>
      </c>
      <c r="BP1482" s="34">
        <v>14</v>
      </c>
      <c r="BQ1482" s="34">
        <v>23</v>
      </c>
      <c r="BR1482" s="34">
        <v>30.1</v>
      </c>
      <c r="BT1482" s="34">
        <v>0.1</v>
      </c>
      <c r="BU1482" s="34">
        <v>5.0999999999999996</v>
      </c>
      <c r="BV1482" s="34">
        <v>0.2</v>
      </c>
      <c r="BW1482" s="34">
        <v>1</v>
      </c>
      <c r="BX1482" s="34">
        <v>183.5</v>
      </c>
      <c r="BY1482" s="34">
        <v>0.5</v>
      </c>
      <c r="BZ1482" s="34">
        <v>0.01</v>
      </c>
      <c r="CA1482" s="34">
        <v>5.65</v>
      </c>
      <c r="CB1482" s="34">
        <v>0.02</v>
      </c>
      <c r="CC1482" s="34">
        <v>1.1599999999999999</v>
      </c>
      <c r="CD1482" s="34">
        <v>135</v>
      </c>
      <c r="CE1482" s="34">
        <v>1</v>
      </c>
      <c r="CF1482" s="34">
        <v>12.5</v>
      </c>
      <c r="CG1482" s="34">
        <v>173</v>
      </c>
      <c r="CH1482" s="34">
        <v>58</v>
      </c>
      <c r="CI1482" s="34">
        <v>19.8</v>
      </c>
      <c r="CJ1482" s="34">
        <v>37.9</v>
      </c>
      <c r="CK1482" s="34">
        <v>4.3600000000000003</v>
      </c>
      <c r="CL1482" s="34">
        <v>16.2</v>
      </c>
      <c r="CM1482" s="34">
        <v>2.77</v>
      </c>
      <c r="CN1482" s="34">
        <v>0.54</v>
      </c>
      <c r="CO1482" s="34">
        <v>2.35</v>
      </c>
      <c r="CP1482" s="34">
        <v>0.35</v>
      </c>
      <c r="CQ1482" s="34">
        <v>2.09</v>
      </c>
      <c r="CR1482" s="34">
        <v>0.46</v>
      </c>
      <c r="CS1482" s="34">
        <v>1.31</v>
      </c>
      <c r="CT1482" s="34">
        <v>0.2</v>
      </c>
      <c r="CU1482" s="34">
        <v>1.29</v>
      </c>
      <c r="CV1482" s="34">
        <v>0.21</v>
      </c>
      <c r="CW1482" s="34">
        <v>89.83</v>
      </c>
    </row>
    <row r="1483" spans="1:102" x14ac:dyDescent="0.35">
      <c r="A1483" s="22" t="s">
        <v>1555</v>
      </c>
      <c r="B1483" s="22" t="s">
        <v>1529</v>
      </c>
      <c r="C1483" s="22" t="s">
        <v>2357</v>
      </c>
      <c r="D1483" s="22" t="s">
        <v>1709</v>
      </c>
      <c r="E1483" s="71"/>
      <c r="F1483" s="71">
        <v>42327</v>
      </c>
      <c r="G1483" s="22" t="s">
        <v>1536</v>
      </c>
      <c r="H1483" s="22">
        <v>35.745389000000003</v>
      </c>
      <c r="I1483" s="22">
        <v>-108.30166699999999</v>
      </c>
      <c r="J1483" s="22" t="s">
        <v>873</v>
      </c>
      <c r="K1483" s="22" t="s">
        <v>1617</v>
      </c>
      <c r="L1483" s="22" t="s">
        <v>878</v>
      </c>
      <c r="M1483" s="22" t="s">
        <v>1552</v>
      </c>
      <c r="S1483" s="22" t="s">
        <v>1616</v>
      </c>
      <c r="W1483" s="34">
        <v>14.16</v>
      </c>
      <c r="X1483" s="34">
        <v>7.12</v>
      </c>
      <c r="Y1483" s="34">
        <v>2.54</v>
      </c>
      <c r="Z1483" s="34">
        <v>62.02</v>
      </c>
      <c r="AA1483" s="34">
        <v>0.4</v>
      </c>
      <c r="AB1483" s="34">
        <v>1.6</v>
      </c>
      <c r="AC1483" s="34">
        <v>1.86</v>
      </c>
      <c r="AD1483" s="34">
        <v>0.28000000000000003</v>
      </c>
      <c r="AE1483" s="34">
        <v>0.28000000000000003</v>
      </c>
      <c r="AF1483" s="34">
        <v>0.22</v>
      </c>
      <c r="AG1483" s="34">
        <v>8.0299999999999994</v>
      </c>
      <c r="AI1483" s="34">
        <v>0.04</v>
      </c>
      <c r="AM1483" s="34">
        <v>0.37</v>
      </c>
      <c r="AO1483" s="34">
        <f t="shared" si="110"/>
        <v>98.920000000000016</v>
      </c>
      <c r="AU1483" s="34">
        <v>3.7999999999999999E-2</v>
      </c>
      <c r="AV1483" s="34" t="s">
        <v>82</v>
      </c>
      <c r="AW1483" s="34">
        <v>2.4</v>
      </c>
      <c r="AY1483" s="34">
        <v>140</v>
      </c>
      <c r="BA1483" s="34">
        <v>0.21</v>
      </c>
      <c r="BC1483" s="34">
        <v>1</v>
      </c>
      <c r="BD1483" s="34">
        <v>50</v>
      </c>
      <c r="BE1483" s="34">
        <v>610</v>
      </c>
      <c r="BF1483" s="34">
        <v>0.54</v>
      </c>
      <c r="BG1483" s="34">
        <v>13</v>
      </c>
      <c r="BH1483" s="34">
        <v>21.4</v>
      </c>
      <c r="BI1483" s="34" t="s">
        <v>83</v>
      </c>
      <c r="BJ1483" s="34">
        <v>122</v>
      </c>
      <c r="BK1483" s="34">
        <v>0.17899999999999999</v>
      </c>
      <c r="BM1483" s="34" t="s">
        <v>84</v>
      </c>
      <c r="BN1483" s="34">
        <v>2</v>
      </c>
      <c r="BO1483" s="34">
        <v>72.8</v>
      </c>
      <c r="BP1483" s="34">
        <v>54</v>
      </c>
      <c r="BQ1483" s="34">
        <v>21</v>
      </c>
      <c r="BR1483" s="34">
        <v>9.3000000000000007</v>
      </c>
      <c r="BT1483" s="34">
        <v>0.66</v>
      </c>
      <c r="BU1483" s="34">
        <v>9.6999999999999993</v>
      </c>
      <c r="BV1483" s="34">
        <v>0.7</v>
      </c>
      <c r="BW1483" s="34">
        <v>8</v>
      </c>
      <c r="BX1483" s="34">
        <v>275</v>
      </c>
      <c r="BY1483" s="34">
        <v>4.0999999999999996</v>
      </c>
      <c r="BZ1483" s="34">
        <v>0.01</v>
      </c>
      <c r="CA1483" s="34">
        <v>86.8</v>
      </c>
      <c r="CB1483" s="34">
        <v>0.02</v>
      </c>
      <c r="CC1483" s="34">
        <v>16.45</v>
      </c>
      <c r="CD1483" s="34">
        <v>1190</v>
      </c>
      <c r="CE1483" s="34">
        <v>4</v>
      </c>
      <c r="CF1483" s="34">
        <v>67.5</v>
      </c>
      <c r="CG1483" s="34">
        <v>5650</v>
      </c>
      <c r="CH1483" s="34">
        <v>303</v>
      </c>
      <c r="CI1483" s="34">
        <v>156</v>
      </c>
      <c r="CJ1483" s="34">
        <v>327</v>
      </c>
      <c r="CK1483" s="34">
        <v>34.299999999999997</v>
      </c>
      <c r="CL1483" s="34">
        <v>126</v>
      </c>
      <c r="CM1483" s="34">
        <v>21.5</v>
      </c>
      <c r="CN1483" s="34">
        <v>1.44</v>
      </c>
      <c r="CO1483" s="34">
        <v>15.35</v>
      </c>
      <c r="CP1483" s="34">
        <v>2.17</v>
      </c>
      <c r="CQ1483" s="34">
        <v>11.6</v>
      </c>
      <c r="CR1483" s="34">
        <v>2.41</v>
      </c>
      <c r="CS1483" s="34">
        <v>7.37</v>
      </c>
      <c r="CT1483" s="34">
        <v>1.32</v>
      </c>
      <c r="CU1483" s="34">
        <v>9.85</v>
      </c>
      <c r="CV1483" s="34">
        <v>1.76</v>
      </c>
      <c r="CW1483" s="34">
        <v>718.07</v>
      </c>
    </row>
    <row r="1484" spans="1:102" x14ac:dyDescent="0.35">
      <c r="A1484" s="22" t="s">
        <v>1556</v>
      </c>
      <c r="B1484" s="22" t="s">
        <v>1529</v>
      </c>
      <c r="C1484" s="22" t="s">
        <v>2358</v>
      </c>
      <c r="D1484" s="22" t="s">
        <v>1709</v>
      </c>
      <c r="H1484" s="22">
        <v>35.659444000000001</v>
      </c>
      <c r="I1484" s="22">
        <v>-107.252639</v>
      </c>
      <c r="J1484" s="22" t="s">
        <v>873</v>
      </c>
      <c r="K1484" s="22" t="s">
        <v>1618</v>
      </c>
      <c r="L1484" s="22" t="s">
        <v>878</v>
      </c>
      <c r="M1484" s="22" t="s">
        <v>1569</v>
      </c>
      <c r="S1484" s="22" t="s">
        <v>1610</v>
      </c>
      <c r="W1484" s="34">
        <v>57.11</v>
      </c>
      <c r="X1484" s="34">
        <v>14</v>
      </c>
      <c r="Y1484" s="34">
        <v>7.9</v>
      </c>
      <c r="Z1484" s="34">
        <v>11.08</v>
      </c>
      <c r="AA1484" s="34">
        <v>0.51</v>
      </c>
      <c r="AB1484" s="34">
        <v>0.84</v>
      </c>
      <c r="AC1484" s="34">
        <v>0.38</v>
      </c>
      <c r="AD1484" s="34">
        <v>0.23</v>
      </c>
      <c r="AE1484" s="34">
        <v>0.88</v>
      </c>
      <c r="AF1484" s="34">
        <v>0.22</v>
      </c>
      <c r="AG1484" s="34">
        <v>3.77</v>
      </c>
      <c r="AI1484" s="34">
        <v>0.05</v>
      </c>
      <c r="AM1484" s="34">
        <v>0.25</v>
      </c>
      <c r="AO1484" s="34">
        <f t="shared" si="110"/>
        <v>97.22</v>
      </c>
      <c r="AU1484" s="34">
        <v>3.0000000000000001E-3</v>
      </c>
      <c r="AV1484" s="34" t="s">
        <v>82</v>
      </c>
      <c r="AW1484" s="34">
        <v>1</v>
      </c>
      <c r="AY1484" s="34">
        <v>489</v>
      </c>
      <c r="BA1484" s="34">
        <v>0.67</v>
      </c>
      <c r="BC1484" s="34" t="s">
        <v>82</v>
      </c>
      <c r="BD1484" s="34">
        <v>45</v>
      </c>
      <c r="BE1484" s="34">
        <v>490</v>
      </c>
      <c r="BF1484" s="34">
        <v>0.91</v>
      </c>
      <c r="BG1484" s="34">
        <v>29</v>
      </c>
      <c r="BH1484" s="34">
        <v>26.3</v>
      </c>
      <c r="BI1484" s="34" t="s">
        <v>83</v>
      </c>
      <c r="BJ1484" s="34">
        <v>355</v>
      </c>
      <c r="BK1484" s="34">
        <v>9.8000000000000004E-2</v>
      </c>
      <c r="BM1484" s="34">
        <v>40</v>
      </c>
      <c r="BN1484" s="34">
        <v>3</v>
      </c>
      <c r="BO1484" s="34">
        <v>266</v>
      </c>
      <c r="BP1484" s="34">
        <v>55</v>
      </c>
      <c r="BQ1484" s="34">
        <v>66</v>
      </c>
      <c r="BR1484" s="34">
        <v>29.4</v>
      </c>
      <c r="BT1484" s="34">
        <v>0.83</v>
      </c>
      <c r="BU1484" s="34">
        <v>13.9</v>
      </c>
      <c r="BV1484" s="34">
        <v>3.2</v>
      </c>
      <c r="BW1484" s="34">
        <v>19</v>
      </c>
      <c r="BX1484" s="34">
        <v>147</v>
      </c>
      <c r="BY1484" s="34">
        <v>16.5</v>
      </c>
      <c r="BZ1484" s="34" t="s">
        <v>120</v>
      </c>
      <c r="CA1484" s="34">
        <v>252</v>
      </c>
      <c r="CB1484" s="34">
        <v>0.23</v>
      </c>
      <c r="CC1484" s="34">
        <v>50.1</v>
      </c>
      <c r="CD1484" s="34">
        <v>1310</v>
      </c>
      <c r="CE1484" s="34">
        <v>14</v>
      </c>
      <c r="CF1484" s="34">
        <v>366</v>
      </c>
      <c r="CG1484" s="34" t="s">
        <v>1509</v>
      </c>
      <c r="CH1484" s="34">
        <v>383</v>
      </c>
      <c r="CI1484" s="34">
        <v>677</v>
      </c>
      <c r="CJ1484" s="34">
        <v>1320</v>
      </c>
      <c r="CK1484" s="34">
        <v>137.5</v>
      </c>
      <c r="CL1484" s="34">
        <v>477</v>
      </c>
      <c r="CM1484" s="34">
        <v>76.099999999999994</v>
      </c>
      <c r="CN1484" s="34">
        <v>6.64</v>
      </c>
      <c r="CO1484" s="34">
        <v>60.1</v>
      </c>
      <c r="CP1484" s="34">
        <v>9.52</v>
      </c>
      <c r="CQ1484" s="34">
        <v>58.2</v>
      </c>
      <c r="CR1484" s="34">
        <v>12.75</v>
      </c>
      <c r="CS1484" s="34">
        <v>39.299999999999997</v>
      </c>
      <c r="CT1484" s="34">
        <v>6.94</v>
      </c>
      <c r="CU1484" s="34">
        <v>47.4</v>
      </c>
      <c r="CV1484" s="34">
        <v>8.0500000000000007</v>
      </c>
      <c r="CW1484" s="34">
        <v>2936.5</v>
      </c>
    </row>
    <row r="1485" spans="1:102" x14ac:dyDescent="0.35">
      <c r="A1485" s="22" t="s">
        <v>1558</v>
      </c>
      <c r="B1485" s="22" t="s">
        <v>1607</v>
      </c>
      <c r="C1485" s="22" t="s">
        <v>2359</v>
      </c>
      <c r="D1485" s="22" t="s">
        <v>1562</v>
      </c>
      <c r="G1485" s="22" t="s">
        <v>1562</v>
      </c>
      <c r="H1485" s="22">
        <v>35.745389000000003</v>
      </c>
      <c r="I1485" s="22">
        <v>-108.30166699999999</v>
      </c>
      <c r="J1485" s="22" t="s">
        <v>873</v>
      </c>
      <c r="K1485" s="22" t="s">
        <v>1617</v>
      </c>
      <c r="L1485" s="22" t="s">
        <v>878</v>
      </c>
      <c r="M1485" s="22" t="s">
        <v>1606</v>
      </c>
      <c r="S1485" s="22" t="s">
        <v>1616</v>
      </c>
      <c r="W1485" s="34" t="s">
        <v>1559</v>
      </c>
      <c r="X1485" s="34">
        <v>1.83</v>
      </c>
      <c r="Y1485" s="34">
        <v>3.78</v>
      </c>
      <c r="Z1485" s="34" t="s">
        <v>1634</v>
      </c>
      <c r="AB1485" s="34">
        <v>0.93</v>
      </c>
      <c r="AC1485" s="34">
        <v>2.38</v>
      </c>
      <c r="AD1485" s="34">
        <v>0.53</v>
      </c>
      <c r="AE1485" s="34">
        <v>0.75</v>
      </c>
      <c r="AF1485" s="34">
        <v>0.18</v>
      </c>
      <c r="AR1485" s="34" t="s">
        <v>1560</v>
      </c>
      <c r="AU1485" s="34" t="s">
        <v>2402</v>
      </c>
      <c r="AV1485" s="34" t="s">
        <v>121</v>
      </c>
      <c r="AW1485" s="34" t="s">
        <v>948</v>
      </c>
      <c r="AY1485" s="34">
        <v>420</v>
      </c>
      <c r="AZ1485" s="34">
        <v>2.7</v>
      </c>
      <c r="BD1485" s="34">
        <v>73</v>
      </c>
      <c r="BE1485" s="34">
        <v>140</v>
      </c>
      <c r="BG1485" s="34">
        <v>25</v>
      </c>
      <c r="BH1485" s="34">
        <v>25</v>
      </c>
      <c r="BP1485" s="34">
        <v>52</v>
      </c>
      <c r="BQ1485" s="34" t="s">
        <v>84</v>
      </c>
      <c r="BT1485" s="34" t="s">
        <v>957</v>
      </c>
      <c r="BU1485" s="34">
        <v>24</v>
      </c>
      <c r="BX1485" s="34">
        <v>230</v>
      </c>
      <c r="CA1485" s="34">
        <v>31.3</v>
      </c>
      <c r="CC1485" s="34">
        <v>8.44</v>
      </c>
      <c r="CD1485" s="34">
        <v>400</v>
      </c>
      <c r="CF1485" s="34">
        <v>35</v>
      </c>
      <c r="CG1485" s="34">
        <v>730</v>
      </c>
      <c r="CI1485" s="34">
        <v>81</v>
      </c>
      <c r="CW1485" s="34">
        <f t="shared" ref="CW1485:CW1523" si="111">SUM(CI1485:CV1485)</f>
        <v>81</v>
      </c>
      <c r="CX1485" s="34">
        <v>0.2</v>
      </c>
    </row>
    <row r="1486" spans="1:102" x14ac:dyDescent="0.35">
      <c r="A1486" s="22" t="s">
        <v>1563</v>
      </c>
      <c r="B1486" s="22" t="s">
        <v>1607</v>
      </c>
      <c r="C1486" s="22" t="s">
        <v>2359</v>
      </c>
      <c r="D1486" s="22" t="s">
        <v>1562</v>
      </c>
      <c r="G1486" s="22" t="s">
        <v>1562</v>
      </c>
      <c r="H1486" s="22">
        <v>35.745389000000003</v>
      </c>
      <c r="I1486" s="22">
        <v>-108.30166699999999</v>
      </c>
      <c r="J1486" s="22" t="s">
        <v>873</v>
      </c>
      <c r="K1486" s="22" t="s">
        <v>1617</v>
      </c>
      <c r="L1486" s="22" t="s">
        <v>878</v>
      </c>
      <c r="M1486" s="22" t="s">
        <v>1606</v>
      </c>
      <c r="S1486" s="22" t="s">
        <v>1616</v>
      </c>
      <c r="W1486" s="34">
        <v>42.78</v>
      </c>
      <c r="X1486" s="34">
        <v>0.17</v>
      </c>
      <c r="Y1486" s="34">
        <v>6.8</v>
      </c>
      <c r="Z1486" s="34">
        <v>23.151854</v>
      </c>
      <c r="AB1486" s="34">
        <v>1.08</v>
      </c>
      <c r="AC1486" s="34">
        <v>10.35</v>
      </c>
      <c r="AD1486" s="34">
        <v>1</v>
      </c>
      <c r="AE1486" s="34">
        <v>1.69</v>
      </c>
      <c r="AF1486" s="34">
        <v>0.23</v>
      </c>
      <c r="AR1486" s="34">
        <v>25.73</v>
      </c>
      <c r="AU1486" s="34" t="s">
        <v>2402</v>
      </c>
      <c r="AV1486" s="34" t="s">
        <v>121</v>
      </c>
      <c r="AW1486" s="34" t="s">
        <v>948</v>
      </c>
      <c r="AY1486" s="34">
        <v>1300</v>
      </c>
      <c r="AZ1486" s="34">
        <v>3.8</v>
      </c>
      <c r="BD1486" s="34">
        <v>15</v>
      </c>
      <c r="BE1486" s="34">
        <v>12</v>
      </c>
      <c r="BG1486" s="34">
        <v>18</v>
      </c>
      <c r="BH1486" s="34">
        <v>13</v>
      </c>
      <c r="BN1486" s="34" t="s">
        <v>84</v>
      </c>
      <c r="BO1486" s="34" t="s">
        <v>1564</v>
      </c>
      <c r="BP1486" s="34">
        <v>14</v>
      </c>
      <c r="BQ1486" s="34" t="s">
        <v>84</v>
      </c>
      <c r="BT1486" s="34" t="s">
        <v>957</v>
      </c>
      <c r="BU1486" s="34">
        <v>15</v>
      </c>
      <c r="BX1486" s="34">
        <v>260</v>
      </c>
      <c r="CA1486" s="34" t="s">
        <v>369</v>
      </c>
      <c r="CC1486" s="34">
        <v>6.08</v>
      </c>
      <c r="CD1486" s="34">
        <v>77</v>
      </c>
      <c r="CE1486" s="34" t="s">
        <v>957</v>
      </c>
      <c r="CF1486" s="34">
        <v>34</v>
      </c>
      <c r="CG1486" s="34">
        <v>230</v>
      </c>
      <c r="CH1486" s="34" t="s">
        <v>570</v>
      </c>
      <c r="CI1486" s="34" t="s">
        <v>913</v>
      </c>
      <c r="CJ1486" s="34" t="s">
        <v>957</v>
      </c>
      <c r="CW1486" s="34">
        <f t="shared" si="111"/>
        <v>0</v>
      </c>
      <c r="CX1486" s="34">
        <v>0.2</v>
      </c>
    </row>
    <row r="1487" spans="1:102" x14ac:dyDescent="0.35">
      <c r="A1487" s="22" t="s">
        <v>1565</v>
      </c>
      <c r="B1487" s="22" t="s">
        <v>1607</v>
      </c>
      <c r="C1487" s="22" t="s">
        <v>2359</v>
      </c>
      <c r="D1487" s="22" t="s">
        <v>1562</v>
      </c>
      <c r="G1487" s="22" t="s">
        <v>1562</v>
      </c>
      <c r="H1487" s="22">
        <v>35.745389000000003</v>
      </c>
      <c r="I1487" s="22">
        <v>-108.30166699999999</v>
      </c>
      <c r="J1487" s="22" t="s">
        <v>873</v>
      </c>
      <c r="K1487" s="22" t="s">
        <v>1617</v>
      </c>
      <c r="L1487" s="22" t="s">
        <v>878</v>
      </c>
      <c r="M1487" s="22" t="s">
        <v>1606</v>
      </c>
      <c r="S1487" s="22" t="s">
        <v>1616</v>
      </c>
      <c r="W1487" s="34">
        <v>59.9</v>
      </c>
      <c r="X1487" s="34" t="s">
        <v>1566</v>
      </c>
      <c r="Y1487" s="34">
        <v>7.84</v>
      </c>
      <c r="Z1487" s="34">
        <v>7.8732500000000005</v>
      </c>
      <c r="AB1487" s="34">
        <v>0.61</v>
      </c>
      <c r="AC1487" s="34">
        <v>0.66</v>
      </c>
      <c r="AD1487" s="34">
        <v>0.4</v>
      </c>
      <c r="AE1487" s="34">
        <v>0.7</v>
      </c>
      <c r="AF1487" s="34">
        <v>0.6</v>
      </c>
      <c r="AR1487" s="34">
        <v>8.75</v>
      </c>
      <c r="AU1487" s="34" t="s">
        <v>2402</v>
      </c>
      <c r="AV1487" s="34">
        <v>1.5</v>
      </c>
      <c r="AW1487" s="34" t="s">
        <v>948</v>
      </c>
      <c r="AY1487" s="34">
        <v>440</v>
      </c>
      <c r="AZ1487" s="34">
        <v>2.2999999999999998</v>
      </c>
      <c r="BD1487" s="34">
        <v>59</v>
      </c>
      <c r="BE1487" s="34">
        <v>320</v>
      </c>
      <c r="BG1487" s="34">
        <v>52</v>
      </c>
      <c r="BH1487" s="34">
        <v>20</v>
      </c>
      <c r="BN1487" s="34" t="s">
        <v>84</v>
      </c>
      <c r="BO1487" s="34">
        <v>100</v>
      </c>
      <c r="BP1487" s="34">
        <v>89</v>
      </c>
      <c r="BQ1487" s="34">
        <v>41</v>
      </c>
      <c r="BT1487" s="34" t="s">
        <v>957</v>
      </c>
      <c r="BU1487" s="34">
        <v>44</v>
      </c>
      <c r="BX1487" s="34">
        <v>130</v>
      </c>
      <c r="CA1487" s="34">
        <v>321</v>
      </c>
      <c r="CC1487" s="34">
        <v>38.299999999999997</v>
      </c>
      <c r="CD1487" s="34">
        <v>420</v>
      </c>
      <c r="CE1487" s="34" t="s">
        <v>957</v>
      </c>
      <c r="CF1487" s="34">
        <v>300</v>
      </c>
      <c r="CG1487" s="34" t="s">
        <v>222</v>
      </c>
      <c r="CH1487" s="34">
        <v>300</v>
      </c>
      <c r="CI1487" s="34">
        <v>810</v>
      </c>
      <c r="CJ1487" s="34">
        <v>1000</v>
      </c>
      <c r="CW1487" s="34">
        <f t="shared" si="111"/>
        <v>1810</v>
      </c>
      <c r="CX1487" s="34">
        <v>0.16</v>
      </c>
    </row>
    <row r="1488" spans="1:102" x14ac:dyDescent="0.35">
      <c r="A1488" s="22" t="s">
        <v>1567</v>
      </c>
      <c r="B1488" s="22" t="s">
        <v>1607</v>
      </c>
      <c r="C1488" s="22" t="s">
        <v>2359</v>
      </c>
      <c r="D1488" s="22" t="s">
        <v>1562</v>
      </c>
      <c r="G1488" s="22" t="s">
        <v>1562</v>
      </c>
      <c r="H1488" s="22">
        <v>35.745389000000003</v>
      </c>
      <c r="I1488" s="22">
        <v>-108.30166699999999</v>
      </c>
      <c r="J1488" s="22" t="s">
        <v>873</v>
      </c>
      <c r="K1488" s="22" t="s">
        <v>1617</v>
      </c>
      <c r="L1488" s="22" t="s">
        <v>878</v>
      </c>
      <c r="M1488" s="22" t="s">
        <v>1606</v>
      </c>
      <c r="S1488" s="22" t="s">
        <v>1616</v>
      </c>
      <c r="W1488" s="34">
        <v>59.9</v>
      </c>
      <c r="X1488" s="34">
        <v>0.22</v>
      </c>
      <c r="Y1488" s="34">
        <v>8.5</v>
      </c>
      <c r="Z1488" s="34">
        <v>17.366140000000001</v>
      </c>
      <c r="AB1488" s="34">
        <v>0.4</v>
      </c>
      <c r="AC1488" s="34">
        <v>1.68</v>
      </c>
      <c r="AD1488" s="34">
        <v>1.4</v>
      </c>
      <c r="AE1488" s="34">
        <v>2.29</v>
      </c>
      <c r="AF1488" s="34">
        <v>0.23</v>
      </c>
      <c r="AR1488" s="34">
        <v>19.3</v>
      </c>
      <c r="AU1488" s="34" t="s">
        <v>2402</v>
      </c>
      <c r="AV1488" s="34" t="s">
        <v>121</v>
      </c>
      <c r="AW1488" s="34" t="s">
        <v>948</v>
      </c>
      <c r="AY1488" s="34">
        <v>930</v>
      </c>
      <c r="AZ1488" s="34">
        <v>3</v>
      </c>
      <c r="BD1488" s="34">
        <v>14</v>
      </c>
      <c r="BE1488" s="34">
        <v>17</v>
      </c>
      <c r="BG1488" s="34">
        <v>13</v>
      </c>
      <c r="BH1488" s="34">
        <v>14</v>
      </c>
      <c r="BN1488" s="34" t="s">
        <v>84</v>
      </c>
      <c r="BO1488" s="34" t="s">
        <v>1564</v>
      </c>
      <c r="BP1488" s="34">
        <v>14</v>
      </c>
      <c r="BQ1488" s="34" t="s">
        <v>84</v>
      </c>
      <c r="BT1488" s="34" t="s">
        <v>957</v>
      </c>
      <c r="BU1488" s="34">
        <v>12</v>
      </c>
      <c r="BX1488" s="34">
        <v>130</v>
      </c>
      <c r="CA1488" s="34">
        <v>8.99</v>
      </c>
      <c r="CC1488" s="34">
        <v>3.23</v>
      </c>
      <c r="CD1488" s="34">
        <v>93</v>
      </c>
      <c r="CE1488" s="34" t="s">
        <v>957</v>
      </c>
      <c r="CF1488" s="34">
        <v>19</v>
      </c>
      <c r="CG1488" s="34">
        <v>150</v>
      </c>
      <c r="CH1488" s="34" t="s">
        <v>570</v>
      </c>
      <c r="CI1488" s="34" t="s">
        <v>913</v>
      </c>
      <c r="CJ1488" s="34" t="s">
        <v>957</v>
      </c>
      <c r="CW1488" s="34">
        <f t="shared" si="111"/>
        <v>0</v>
      </c>
      <c r="CX1488" s="34">
        <v>0.2</v>
      </c>
    </row>
    <row r="1489" spans="1:101" x14ac:dyDescent="0.35">
      <c r="A1489" s="22">
        <v>2391</v>
      </c>
      <c r="B1489" s="22" t="s">
        <v>1607</v>
      </c>
      <c r="C1489" s="22" t="s">
        <v>2359</v>
      </c>
      <c r="D1489" s="22" t="s">
        <v>1709</v>
      </c>
      <c r="H1489" s="22">
        <v>35.481639000000001</v>
      </c>
      <c r="I1489" s="22">
        <v>-108.870778</v>
      </c>
      <c r="J1489" s="22" t="s">
        <v>873</v>
      </c>
      <c r="K1489" s="22" t="s">
        <v>1617</v>
      </c>
      <c r="L1489" s="22" t="s">
        <v>878</v>
      </c>
      <c r="M1489" s="22" t="s">
        <v>1568</v>
      </c>
      <c r="S1489" s="22" t="s">
        <v>1608</v>
      </c>
      <c r="X1489" s="34">
        <v>17.100000000000001</v>
      </c>
      <c r="BO1489" s="34">
        <v>1490</v>
      </c>
      <c r="BQ1489" s="34">
        <v>203</v>
      </c>
      <c r="CA1489" s="34">
        <v>1983</v>
      </c>
      <c r="CC1489" s="34">
        <v>76</v>
      </c>
      <c r="CF1489" s="34">
        <v>1795</v>
      </c>
      <c r="CG1489" s="34">
        <v>17454</v>
      </c>
      <c r="CI1489" s="34">
        <v>4250</v>
      </c>
      <c r="CJ1489" s="34">
        <v>8375</v>
      </c>
      <c r="CK1489" s="34">
        <v>650</v>
      </c>
      <c r="CL1489" s="34">
        <v>3250</v>
      </c>
      <c r="CM1489" s="34">
        <v>253</v>
      </c>
      <c r="CN1489" s="34">
        <v>7</v>
      </c>
      <c r="CO1489" s="34">
        <v>317</v>
      </c>
      <c r="CQ1489" s="34">
        <v>149</v>
      </c>
      <c r="CR1489" s="34">
        <v>7</v>
      </c>
      <c r="CS1489" s="34">
        <v>12</v>
      </c>
      <c r="CU1489" s="34">
        <v>44</v>
      </c>
      <c r="CV1489" s="34">
        <v>6</v>
      </c>
      <c r="CW1489" s="34">
        <f t="shared" si="111"/>
        <v>17320</v>
      </c>
    </row>
    <row r="1490" spans="1:101" x14ac:dyDescent="0.35">
      <c r="A1490" s="22">
        <v>2741</v>
      </c>
      <c r="B1490" s="22" t="s">
        <v>1607</v>
      </c>
      <c r="C1490" s="22" t="s">
        <v>2359</v>
      </c>
      <c r="D1490" s="22" t="s">
        <v>1709</v>
      </c>
      <c r="H1490" s="22">
        <v>35.659444000000001</v>
      </c>
      <c r="I1490" s="22">
        <v>-107.252639</v>
      </c>
      <c r="J1490" s="22" t="s">
        <v>873</v>
      </c>
      <c r="K1490" s="22" t="s">
        <v>1618</v>
      </c>
      <c r="L1490" s="22" t="s">
        <v>878</v>
      </c>
      <c r="M1490" s="22" t="s">
        <v>1569</v>
      </c>
      <c r="S1490" s="22" t="s">
        <v>1610</v>
      </c>
      <c r="CF1490" s="34">
        <v>144</v>
      </c>
      <c r="CI1490" s="34">
        <v>639</v>
      </c>
      <c r="CJ1490" s="34">
        <v>1267</v>
      </c>
      <c r="CK1490" s="34">
        <v>117</v>
      </c>
      <c r="CL1490" s="34">
        <v>406</v>
      </c>
      <c r="CM1490" s="34">
        <v>58</v>
      </c>
      <c r="CN1490" s="34">
        <v>8.3000000000000007</v>
      </c>
      <c r="CO1490" s="34">
        <v>67</v>
      </c>
      <c r="CQ1490" s="34">
        <v>35</v>
      </c>
      <c r="CR1490" s="34">
        <v>6.2</v>
      </c>
      <c r="CS1490" s="34">
        <v>16</v>
      </c>
      <c r="CU1490" s="34">
        <v>17</v>
      </c>
      <c r="CV1490" s="34">
        <v>4.3</v>
      </c>
      <c r="CW1490" s="34">
        <f t="shared" si="111"/>
        <v>2640.8</v>
      </c>
    </row>
    <row r="1491" spans="1:101" x14ac:dyDescent="0.35">
      <c r="A1491" s="22">
        <v>2740</v>
      </c>
      <c r="B1491" s="22" t="s">
        <v>1607</v>
      </c>
      <c r="C1491" s="22" t="s">
        <v>2359</v>
      </c>
      <c r="D1491" s="22" t="s">
        <v>1709</v>
      </c>
      <c r="H1491" s="22">
        <v>36.44894</v>
      </c>
      <c r="I1491" s="22">
        <v>-108.898049</v>
      </c>
      <c r="J1491" s="22" t="s">
        <v>873</v>
      </c>
      <c r="K1491" s="22" t="s">
        <v>1615</v>
      </c>
      <c r="L1491" s="22" t="s">
        <v>878</v>
      </c>
      <c r="M1491" s="22" t="s">
        <v>1605</v>
      </c>
      <c r="S1491" s="22" t="s">
        <v>1614</v>
      </c>
      <c r="Z1491" s="34">
        <v>11.877359999999999</v>
      </c>
      <c r="AR1491" s="34">
        <v>13.2</v>
      </c>
      <c r="CA1491" s="34">
        <v>380</v>
      </c>
      <c r="CC1491" s="34" t="s">
        <v>83</v>
      </c>
      <c r="CF1491" s="34">
        <v>98</v>
      </c>
      <c r="CI1491" s="34">
        <v>655</v>
      </c>
      <c r="CJ1491" s="34">
        <v>1409</v>
      </c>
      <c r="CK1491" s="34">
        <v>144</v>
      </c>
      <c r="CL1491" s="34">
        <v>509</v>
      </c>
      <c r="CM1491" s="34">
        <v>87</v>
      </c>
      <c r="CN1491" s="34">
        <v>5.8</v>
      </c>
      <c r="CO1491" s="34">
        <v>87</v>
      </c>
      <c r="CQ1491" s="34">
        <v>34</v>
      </c>
      <c r="CR1491" s="34">
        <v>3.8</v>
      </c>
      <c r="CS1491" s="34">
        <v>8.5</v>
      </c>
      <c r="CU1491" s="34">
        <v>7.7</v>
      </c>
      <c r="CV1491" s="34">
        <v>2.8</v>
      </c>
      <c r="CW1491" s="34">
        <f t="shared" si="111"/>
        <v>2953.6000000000004</v>
      </c>
    </row>
    <row r="1492" spans="1:101" x14ac:dyDescent="0.35">
      <c r="A1492" s="22">
        <v>2745</v>
      </c>
      <c r="B1492" s="22" t="s">
        <v>1607</v>
      </c>
      <c r="C1492" s="22" t="s">
        <v>2359</v>
      </c>
      <c r="D1492" s="22" t="s">
        <v>1709</v>
      </c>
      <c r="H1492" s="22">
        <v>35.545966999999997</v>
      </c>
      <c r="I1492" s="22">
        <v>-108.691042</v>
      </c>
      <c r="J1492" s="22" t="s">
        <v>873</v>
      </c>
      <c r="K1492" s="22" t="s">
        <v>1615</v>
      </c>
      <c r="L1492" s="22" t="s">
        <v>878</v>
      </c>
      <c r="M1492" s="22" t="s">
        <v>1570</v>
      </c>
      <c r="S1492" s="22" t="s">
        <v>1619</v>
      </c>
      <c r="Z1492" s="34">
        <v>16.556319999999999</v>
      </c>
      <c r="AR1492" s="34">
        <v>18.399999999999999</v>
      </c>
      <c r="CA1492" s="34">
        <v>280</v>
      </c>
      <c r="CC1492" s="34">
        <v>52</v>
      </c>
      <c r="CF1492" s="34">
        <v>107</v>
      </c>
      <c r="CI1492" s="34">
        <v>699</v>
      </c>
      <c r="CJ1492" s="34">
        <v>1410</v>
      </c>
      <c r="CK1492" s="34">
        <v>118</v>
      </c>
      <c r="CL1492" s="34">
        <v>501</v>
      </c>
      <c r="CM1492" s="34">
        <v>67</v>
      </c>
      <c r="CN1492" s="34">
        <v>6.7</v>
      </c>
      <c r="CO1492" s="34">
        <v>73</v>
      </c>
      <c r="CQ1492" s="34">
        <v>31</v>
      </c>
      <c r="CR1492" s="34">
        <v>4.3</v>
      </c>
      <c r="CS1492" s="34">
        <v>10</v>
      </c>
      <c r="CU1492" s="34">
        <v>9.9</v>
      </c>
      <c r="CV1492" s="34">
        <v>3.1</v>
      </c>
      <c r="CW1492" s="34">
        <f t="shared" si="111"/>
        <v>2933</v>
      </c>
    </row>
    <row r="1493" spans="1:101" x14ac:dyDescent="0.35">
      <c r="A1493" s="22" t="s">
        <v>3969</v>
      </c>
      <c r="B1493" s="22" t="s">
        <v>1607</v>
      </c>
      <c r="C1493" s="22" t="s">
        <v>2359</v>
      </c>
      <c r="D1493" s="22" t="s">
        <v>1573</v>
      </c>
      <c r="G1493" s="22" t="s">
        <v>1573</v>
      </c>
      <c r="H1493" s="22">
        <v>36.867139999999999</v>
      </c>
      <c r="I1493" s="22">
        <v>-108.4195</v>
      </c>
      <c r="J1493" s="22" t="s">
        <v>873</v>
      </c>
      <c r="K1493" s="22" t="s">
        <v>1615</v>
      </c>
      <c r="L1493" s="22" t="s">
        <v>878</v>
      </c>
      <c r="W1493" s="34">
        <v>16.43</v>
      </c>
      <c r="X1493" s="34">
        <v>9.36</v>
      </c>
      <c r="Y1493" s="34">
        <v>1.37</v>
      </c>
      <c r="Z1493" s="34">
        <v>28.991555999999999</v>
      </c>
      <c r="AA1493" s="34">
        <v>0.8</v>
      </c>
      <c r="AB1493" s="34">
        <v>0.35</v>
      </c>
      <c r="AC1493" s="34">
        <v>4.4000000000000004</v>
      </c>
      <c r="AD1493" s="34">
        <v>0.32</v>
      </c>
      <c r="AE1493" s="34">
        <v>0.06</v>
      </c>
      <c r="AF1493" s="34">
        <v>0.35</v>
      </c>
      <c r="AJ1493" s="34">
        <v>0.37</v>
      </c>
      <c r="AO1493" s="34">
        <f t="shared" ref="AO1493:AO1536" si="112">SUM(W1493:AN1493)</f>
        <v>62.801555999999998</v>
      </c>
      <c r="AR1493" s="34">
        <v>32.22</v>
      </c>
      <c r="AU1493" s="34">
        <v>1.0999999999999999E-2</v>
      </c>
      <c r="AV1493" s="34">
        <v>14</v>
      </c>
      <c r="AW1493" s="34">
        <v>10</v>
      </c>
      <c r="AY1493" s="34">
        <v>540</v>
      </c>
      <c r="BB1493" s="34">
        <v>3.7</v>
      </c>
      <c r="BD1493" s="34">
        <v>81</v>
      </c>
      <c r="BE1493" s="34">
        <v>890</v>
      </c>
      <c r="BF1493" s="34" t="s">
        <v>1571</v>
      </c>
      <c r="BG1493" s="34">
        <v>116</v>
      </c>
      <c r="BH1493" s="34">
        <v>37</v>
      </c>
      <c r="BJ1493" s="34">
        <v>513</v>
      </c>
      <c r="BN1493" s="34" t="s">
        <v>1044</v>
      </c>
      <c r="BO1493" s="34">
        <v>147</v>
      </c>
      <c r="BP1493" s="34">
        <v>96</v>
      </c>
      <c r="BQ1493" s="34">
        <v>230</v>
      </c>
      <c r="BR1493" s="34" t="s">
        <v>1564</v>
      </c>
      <c r="BT1493" s="34">
        <v>2.5</v>
      </c>
      <c r="BU1493" s="34">
        <v>42.4</v>
      </c>
      <c r="BX1493" s="34">
        <v>56</v>
      </c>
      <c r="BY1493" s="34">
        <v>14</v>
      </c>
      <c r="CA1493" s="34">
        <v>602</v>
      </c>
      <c r="CC1493" s="34">
        <v>100</v>
      </c>
      <c r="CE1493" s="34">
        <v>7</v>
      </c>
      <c r="CF1493" s="34">
        <v>300</v>
      </c>
      <c r="CG1493" s="34">
        <v>26900</v>
      </c>
      <c r="CH1493" s="34" t="s">
        <v>1572</v>
      </c>
      <c r="CI1493" s="34">
        <v>814</v>
      </c>
      <c r="CJ1493" s="34">
        <v>1680</v>
      </c>
      <c r="CM1493" s="34">
        <v>121</v>
      </c>
      <c r="CN1493" s="34" t="s">
        <v>1044</v>
      </c>
      <c r="CP1493" s="34">
        <v>16</v>
      </c>
      <c r="CU1493" s="34">
        <v>34</v>
      </c>
      <c r="CV1493" s="34">
        <v>7.6</v>
      </c>
      <c r="CW1493" s="34">
        <f t="shared" si="111"/>
        <v>2672.6</v>
      </c>
    </row>
    <row r="1494" spans="1:101" x14ac:dyDescent="0.35">
      <c r="A1494" s="22" t="s">
        <v>3970</v>
      </c>
      <c r="B1494" s="22" t="s">
        <v>1607</v>
      </c>
      <c r="C1494" s="22" t="s">
        <v>2359</v>
      </c>
      <c r="D1494" s="22" t="s">
        <v>1573</v>
      </c>
      <c r="G1494" s="22" t="s">
        <v>1573</v>
      </c>
      <c r="H1494" s="22">
        <v>36.865969999999997</v>
      </c>
      <c r="I1494" s="22">
        <v>-108.4195</v>
      </c>
      <c r="J1494" s="22" t="s">
        <v>873</v>
      </c>
      <c r="K1494" s="22" t="s">
        <v>1615</v>
      </c>
      <c r="L1494" s="22" t="s">
        <v>878</v>
      </c>
      <c r="W1494" s="34">
        <v>18.440000000000001</v>
      </c>
      <c r="X1494" s="34">
        <v>14.71</v>
      </c>
      <c r="Y1494" s="34">
        <v>3.04</v>
      </c>
      <c r="Z1494" s="34">
        <v>16.988223999999999</v>
      </c>
      <c r="AA1494" s="34">
        <v>0.83</v>
      </c>
      <c r="AB1494" s="34">
        <v>1.04</v>
      </c>
      <c r="AC1494" s="34">
        <v>9.7100000000000009</v>
      </c>
      <c r="AD1494" s="34">
        <v>0.28000000000000003</v>
      </c>
      <c r="AE1494" s="34" t="s">
        <v>120</v>
      </c>
      <c r="AF1494" s="34">
        <v>0.67</v>
      </c>
      <c r="AJ1494" s="34">
        <v>7.0000000000000007E-2</v>
      </c>
      <c r="AO1494" s="34">
        <f t="shared" si="112"/>
        <v>65.778223999999994</v>
      </c>
      <c r="AR1494" s="34">
        <v>18.88</v>
      </c>
      <c r="AU1494" s="34">
        <v>0.02</v>
      </c>
      <c r="AV1494" s="34" t="s">
        <v>84</v>
      </c>
      <c r="AW1494" s="34" t="s">
        <v>1574</v>
      </c>
      <c r="AY1494" s="34">
        <v>690</v>
      </c>
      <c r="BB1494" s="34">
        <v>5.2</v>
      </c>
      <c r="BD1494" s="34">
        <v>50</v>
      </c>
      <c r="BE1494" s="34">
        <v>1500</v>
      </c>
      <c r="BF1494" s="34" t="s">
        <v>1575</v>
      </c>
      <c r="BG1494" s="34">
        <v>283</v>
      </c>
      <c r="BH1494" s="34">
        <v>144</v>
      </c>
      <c r="BJ1494" s="34">
        <v>727</v>
      </c>
      <c r="BN1494" s="34" t="s">
        <v>83</v>
      </c>
      <c r="BO1494" s="34">
        <v>385</v>
      </c>
      <c r="BP1494" s="34" t="s">
        <v>1576</v>
      </c>
      <c r="BQ1494" s="34">
        <v>136</v>
      </c>
      <c r="BR1494" s="34" t="s">
        <v>1577</v>
      </c>
      <c r="BT1494" s="34">
        <v>1.5</v>
      </c>
      <c r="BU1494" s="34">
        <v>92.7</v>
      </c>
      <c r="BX1494" s="34">
        <v>50</v>
      </c>
      <c r="BY1494" s="34">
        <v>32</v>
      </c>
      <c r="CA1494" s="34">
        <v>608</v>
      </c>
      <c r="CC1494" s="34">
        <v>85.3</v>
      </c>
      <c r="CE1494" s="34" t="s">
        <v>912</v>
      </c>
      <c r="CF1494" s="34">
        <v>511</v>
      </c>
      <c r="CG1494" s="34">
        <v>30000</v>
      </c>
      <c r="CH1494" s="34">
        <v>500</v>
      </c>
      <c r="CI1494" s="34">
        <v>1710</v>
      </c>
      <c r="CJ1494" s="34">
        <v>2740</v>
      </c>
      <c r="CM1494" s="34">
        <v>161</v>
      </c>
      <c r="CN1494" s="34">
        <v>8</v>
      </c>
      <c r="CP1494" s="34">
        <v>18</v>
      </c>
      <c r="CU1494" s="34">
        <v>82</v>
      </c>
      <c r="CV1494" s="34">
        <v>14</v>
      </c>
      <c r="CW1494" s="34">
        <f t="shared" si="111"/>
        <v>4733</v>
      </c>
    </row>
    <row r="1495" spans="1:101" x14ac:dyDescent="0.35">
      <c r="A1495" s="22" t="s">
        <v>3971</v>
      </c>
      <c r="B1495" s="22" t="s">
        <v>1607</v>
      </c>
      <c r="C1495" s="22" t="s">
        <v>2359</v>
      </c>
      <c r="D1495" s="22" t="s">
        <v>1573</v>
      </c>
      <c r="G1495" s="22" t="s">
        <v>1573</v>
      </c>
      <c r="H1495" s="22">
        <v>36.864879999999999</v>
      </c>
      <c r="I1495" s="22">
        <v>-108.41658</v>
      </c>
      <c r="J1495" s="22" t="s">
        <v>873</v>
      </c>
      <c r="K1495" s="22" t="s">
        <v>1615</v>
      </c>
      <c r="L1495" s="22" t="s">
        <v>878</v>
      </c>
      <c r="W1495" s="34">
        <v>73.010000000000005</v>
      </c>
      <c r="X1495" s="34">
        <v>0.69</v>
      </c>
      <c r="Y1495" s="34">
        <v>15.49</v>
      </c>
      <c r="Z1495" s="34">
        <v>2.0425460000000002</v>
      </c>
      <c r="AA1495" s="34">
        <v>0.01</v>
      </c>
      <c r="AB1495" s="34">
        <v>0.82</v>
      </c>
      <c r="AC1495" s="34">
        <v>0.49</v>
      </c>
      <c r="AD1495" s="34">
        <v>2.54</v>
      </c>
      <c r="AE1495" s="34">
        <v>2.61</v>
      </c>
      <c r="AF1495" s="34">
        <v>0.13</v>
      </c>
      <c r="AJ1495" s="34">
        <v>0.03</v>
      </c>
      <c r="AO1495" s="34">
        <f t="shared" si="112"/>
        <v>97.862545999999995</v>
      </c>
      <c r="AR1495" s="34">
        <v>2.27</v>
      </c>
      <c r="AU1495" s="34">
        <v>0.02</v>
      </c>
      <c r="AV1495" s="34" t="s">
        <v>123</v>
      </c>
      <c r="AW1495" s="34">
        <v>3.2</v>
      </c>
      <c r="AY1495" s="34">
        <v>720</v>
      </c>
      <c r="BB1495" s="34" t="s">
        <v>123</v>
      </c>
      <c r="BD1495" s="34">
        <v>8</v>
      </c>
      <c r="BE1495" s="34">
        <v>91</v>
      </c>
      <c r="BF1495" s="34">
        <v>2.8</v>
      </c>
      <c r="BG1495" s="34">
        <v>34</v>
      </c>
      <c r="BH1495" s="34">
        <v>6</v>
      </c>
      <c r="BJ1495" s="34">
        <v>6</v>
      </c>
      <c r="BN1495" s="34" t="s">
        <v>121</v>
      </c>
      <c r="BO1495" s="34">
        <v>11</v>
      </c>
      <c r="BP1495" s="34" t="s">
        <v>913</v>
      </c>
      <c r="BQ1495" s="34">
        <v>8</v>
      </c>
      <c r="BR1495" s="34">
        <v>70</v>
      </c>
      <c r="BT1495" s="34">
        <v>1</v>
      </c>
      <c r="BU1495" s="34">
        <v>9.3000000000000007</v>
      </c>
      <c r="BX1495" s="34">
        <v>89</v>
      </c>
      <c r="BY1495" s="34">
        <v>0.7</v>
      </c>
      <c r="CA1495" s="34">
        <v>11</v>
      </c>
      <c r="CC1495" s="34">
        <v>3</v>
      </c>
      <c r="CE1495" s="34">
        <v>2</v>
      </c>
      <c r="CF1495" s="34">
        <v>19</v>
      </c>
      <c r="CG1495" s="34">
        <v>430</v>
      </c>
      <c r="CH1495" s="34" t="s">
        <v>957</v>
      </c>
      <c r="CI1495" s="34">
        <v>32</v>
      </c>
      <c r="CJ1495" s="34">
        <v>60</v>
      </c>
      <c r="CM1495" s="34">
        <v>55</v>
      </c>
      <c r="CN1495" s="34" t="s">
        <v>121</v>
      </c>
      <c r="CP1495" s="34">
        <v>0.6</v>
      </c>
      <c r="CU1495" s="34">
        <v>3</v>
      </c>
      <c r="CV1495" s="34">
        <v>0.04</v>
      </c>
      <c r="CW1495" s="34">
        <f t="shared" si="111"/>
        <v>150.63999999999999</v>
      </c>
    </row>
    <row r="1496" spans="1:101" x14ac:dyDescent="0.35">
      <c r="A1496" s="22" t="s">
        <v>3972</v>
      </c>
      <c r="B1496" s="22" t="s">
        <v>1607</v>
      </c>
      <c r="C1496" s="22" t="s">
        <v>2359</v>
      </c>
      <c r="D1496" s="22" t="s">
        <v>1573</v>
      </c>
      <c r="G1496" s="22" t="s">
        <v>1573</v>
      </c>
      <c r="H1496" s="22">
        <v>36.864879999999999</v>
      </c>
      <c r="I1496" s="22">
        <v>-108.41658</v>
      </c>
      <c r="J1496" s="22" t="s">
        <v>873</v>
      </c>
      <c r="K1496" s="22" t="s">
        <v>1615</v>
      </c>
      <c r="L1496" s="22" t="s">
        <v>878</v>
      </c>
      <c r="W1496" s="34">
        <v>96.6</v>
      </c>
      <c r="X1496" s="34">
        <v>0.37</v>
      </c>
      <c r="Y1496" s="34">
        <v>6.4</v>
      </c>
      <c r="Z1496" s="34">
        <v>1.6826260000000002</v>
      </c>
      <c r="AA1496" s="34">
        <v>0.05</v>
      </c>
      <c r="AB1496" s="34">
        <v>0.23</v>
      </c>
      <c r="AC1496" s="34">
        <v>0.54</v>
      </c>
      <c r="AD1496" s="34">
        <v>1.05</v>
      </c>
      <c r="AE1496" s="34">
        <v>0.9</v>
      </c>
      <c r="AF1496" s="34">
        <v>0.1</v>
      </c>
      <c r="AJ1496" s="34">
        <v>0.01</v>
      </c>
      <c r="AO1496" s="34">
        <f t="shared" si="112"/>
        <v>107.93262600000001</v>
      </c>
      <c r="AR1496" s="34">
        <v>1.87</v>
      </c>
      <c r="AU1496" s="34">
        <v>0.13</v>
      </c>
      <c r="AV1496" s="34" t="s">
        <v>123</v>
      </c>
      <c r="AW1496" s="34">
        <v>3.4</v>
      </c>
      <c r="AY1496" s="34">
        <v>340</v>
      </c>
      <c r="BB1496" s="34" t="s">
        <v>123</v>
      </c>
      <c r="BD1496" s="34" t="s">
        <v>83</v>
      </c>
      <c r="BE1496" s="34">
        <v>77</v>
      </c>
      <c r="BF1496" s="34">
        <v>1.2</v>
      </c>
      <c r="BG1496" s="34">
        <v>31</v>
      </c>
      <c r="BH1496" s="34">
        <v>7</v>
      </c>
      <c r="BJ1496" s="34">
        <v>5</v>
      </c>
      <c r="BN1496" s="34" t="s">
        <v>121</v>
      </c>
      <c r="BO1496" s="34">
        <v>6</v>
      </c>
      <c r="BP1496" s="34" t="s">
        <v>913</v>
      </c>
      <c r="BQ1496" s="34">
        <v>8</v>
      </c>
      <c r="BR1496" s="34">
        <v>35</v>
      </c>
      <c r="BT1496" s="34">
        <v>0.7</v>
      </c>
      <c r="BU1496" s="34">
        <v>3.7</v>
      </c>
      <c r="BX1496" s="34">
        <v>36</v>
      </c>
      <c r="BY1496" s="34" t="s">
        <v>82</v>
      </c>
      <c r="CA1496" s="34">
        <v>6.6</v>
      </c>
      <c r="CC1496" s="34">
        <v>1.6</v>
      </c>
      <c r="CE1496" s="34" t="s">
        <v>121</v>
      </c>
      <c r="CF1496" s="34">
        <v>10</v>
      </c>
      <c r="CG1496" s="34" t="s">
        <v>948</v>
      </c>
      <c r="CH1496" s="34" t="s">
        <v>957</v>
      </c>
      <c r="CI1496" s="34">
        <v>25</v>
      </c>
      <c r="CJ1496" s="34">
        <v>43</v>
      </c>
      <c r="CM1496" s="34">
        <v>3.8</v>
      </c>
      <c r="CN1496" s="34" t="s">
        <v>121</v>
      </c>
      <c r="CP1496" s="34">
        <v>0.6</v>
      </c>
      <c r="CU1496" s="34" t="s">
        <v>123</v>
      </c>
      <c r="CV1496" s="34">
        <v>0.2</v>
      </c>
      <c r="CW1496" s="34">
        <f t="shared" si="111"/>
        <v>72.599999999999994</v>
      </c>
    </row>
    <row r="1497" spans="1:101" x14ac:dyDescent="0.35">
      <c r="A1497" s="22" t="s">
        <v>3973</v>
      </c>
      <c r="B1497" s="22" t="s">
        <v>1607</v>
      </c>
      <c r="C1497" s="22" t="s">
        <v>2359</v>
      </c>
      <c r="D1497" s="22" t="s">
        <v>1573</v>
      </c>
      <c r="G1497" s="22" t="s">
        <v>1573</v>
      </c>
      <c r="H1497" s="22">
        <v>36.864879999999999</v>
      </c>
      <c r="I1497" s="22">
        <v>-108.41658</v>
      </c>
      <c r="J1497" s="22" t="s">
        <v>873</v>
      </c>
      <c r="K1497" s="22" t="s">
        <v>1615</v>
      </c>
      <c r="L1497" s="22" t="s">
        <v>878</v>
      </c>
      <c r="W1497" s="34">
        <v>81.599999999999994</v>
      </c>
      <c r="X1497" s="34">
        <v>0.4</v>
      </c>
      <c r="Y1497" s="34">
        <v>12.89</v>
      </c>
      <c r="Z1497" s="34">
        <v>1.4216840000000002</v>
      </c>
      <c r="AA1497" s="34">
        <v>0.01</v>
      </c>
      <c r="AB1497" s="34">
        <v>0.45</v>
      </c>
      <c r="AC1497" s="34">
        <v>0.45</v>
      </c>
      <c r="AD1497" s="34">
        <v>2.39</v>
      </c>
      <c r="AE1497" s="34">
        <v>2.8</v>
      </c>
      <c r="AF1497" s="34">
        <v>7.0000000000000007E-2</v>
      </c>
      <c r="AJ1497" s="34" t="s">
        <v>120</v>
      </c>
      <c r="AO1497" s="34">
        <f t="shared" si="112"/>
        <v>102.481684</v>
      </c>
      <c r="AR1497" s="34">
        <v>1.58</v>
      </c>
      <c r="AU1497" s="34">
        <v>0.16</v>
      </c>
      <c r="AV1497" s="34" t="s">
        <v>123</v>
      </c>
      <c r="AW1497" s="34">
        <v>7.7</v>
      </c>
      <c r="AY1497" s="34">
        <v>740</v>
      </c>
      <c r="BB1497" s="34" t="s">
        <v>123</v>
      </c>
      <c r="BD1497" s="34">
        <v>7</v>
      </c>
      <c r="BE1497" s="34">
        <v>66</v>
      </c>
      <c r="BF1497" s="34">
        <v>1.8</v>
      </c>
      <c r="BG1497" s="34">
        <v>59</v>
      </c>
      <c r="BH1497" s="34">
        <v>16</v>
      </c>
      <c r="BJ1497" s="34">
        <v>2</v>
      </c>
      <c r="BN1497" s="34">
        <v>1</v>
      </c>
      <c r="BO1497" s="34">
        <v>6</v>
      </c>
      <c r="BP1497" s="34" t="s">
        <v>913</v>
      </c>
      <c r="BQ1497" s="34">
        <v>18</v>
      </c>
      <c r="BR1497" s="34">
        <v>76</v>
      </c>
      <c r="BT1497" s="34">
        <v>1.1000000000000001</v>
      </c>
      <c r="BU1497" s="34">
        <v>3.8</v>
      </c>
      <c r="BX1497" s="34">
        <v>94</v>
      </c>
      <c r="BY1497" s="34" t="s">
        <v>82</v>
      </c>
      <c r="CA1497" s="34">
        <v>7.2</v>
      </c>
      <c r="CC1497" s="34">
        <v>2.1</v>
      </c>
      <c r="CE1497" s="34">
        <v>1</v>
      </c>
      <c r="CF1497" s="34">
        <v>10</v>
      </c>
      <c r="CG1497" s="34" t="s">
        <v>948</v>
      </c>
      <c r="CH1497" s="34" t="s">
        <v>957</v>
      </c>
      <c r="CI1497" s="34">
        <v>25</v>
      </c>
      <c r="CJ1497" s="34">
        <v>42</v>
      </c>
      <c r="CM1497" s="34">
        <v>3.2</v>
      </c>
      <c r="CN1497" s="34" t="s">
        <v>121</v>
      </c>
      <c r="CP1497" s="34" t="s">
        <v>82</v>
      </c>
      <c r="CU1497" s="34" t="s">
        <v>123</v>
      </c>
      <c r="CV1497" s="34">
        <v>0.2</v>
      </c>
      <c r="CW1497" s="34">
        <f t="shared" si="111"/>
        <v>70.400000000000006</v>
      </c>
    </row>
    <row r="1498" spans="1:101" x14ac:dyDescent="0.35">
      <c r="A1498" s="22" t="s">
        <v>3974</v>
      </c>
      <c r="B1498" s="22" t="s">
        <v>1607</v>
      </c>
      <c r="C1498" s="22" t="s">
        <v>2359</v>
      </c>
      <c r="D1498" s="22" t="s">
        <v>1573</v>
      </c>
      <c r="G1498" s="22" t="s">
        <v>1573</v>
      </c>
      <c r="H1498" s="22">
        <v>36.864879999999999</v>
      </c>
      <c r="I1498" s="22">
        <v>-108.41658</v>
      </c>
      <c r="J1498" s="22" t="s">
        <v>873</v>
      </c>
      <c r="K1498" s="22" t="s">
        <v>1615</v>
      </c>
      <c r="L1498" s="22" t="s">
        <v>878</v>
      </c>
      <c r="W1498" s="34">
        <v>68.53</v>
      </c>
      <c r="X1498" s="34">
        <v>4.51</v>
      </c>
      <c r="Y1498" s="34">
        <v>11.99</v>
      </c>
      <c r="Z1498" s="34">
        <v>2.47445</v>
      </c>
      <c r="AA1498" s="34">
        <v>0.05</v>
      </c>
      <c r="AB1498" s="34">
        <v>1.62</v>
      </c>
      <c r="AC1498" s="34">
        <v>0.98</v>
      </c>
      <c r="AD1498" s="34">
        <v>0.48</v>
      </c>
      <c r="AE1498" s="34">
        <v>0.31</v>
      </c>
      <c r="AF1498" s="34">
        <v>0.06</v>
      </c>
      <c r="AJ1498" s="34">
        <v>3.04</v>
      </c>
      <c r="AO1498" s="34">
        <f t="shared" si="112"/>
        <v>94.044450000000026</v>
      </c>
      <c r="AR1498" s="34">
        <v>2.75</v>
      </c>
      <c r="AU1498" s="34">
        <v>3.5999999999999997E-2</v>
      </c>
      <c r="AV1498" s="34" t="s">
        <v>123</v>
      </c>
      <c r="AW1498" s="34">
        <v>4.4000000000000004</v>
      </c>
      <c r="AY1498" s="34">
        <v>290</v>
      </c>
      <c r="BB1498" s="34">
        <v>6.5</v>
      </c>
      <c r="BD1498" s="34">
        <v>55</v>
      </c>
      <c r="BE1498" s="34">
        <v>400</v>
      </c>
      <c r="BF1498" s="34">
        <v>3.3</v>
      </c>
      <c r="BG1498" s="34">
        <v>71</v>
      </c>
      <c r="BH1498" s="34">
        <v>24</v>
      </c>
      <c r="BJ1498" s="34">
        <v>90</v>
      </c>
      <c r="BN1498" s="34">
        <v>4</v>
      </c>
      <c r="BO1498" s="34">
        <v>71</v>
      </c>
      <c r="BP1498" s="34">
        <v>37</v>
      </c>
      <c r="BQ1498" s="34">
        <v>33</v>
      </c>
      <c r="BR1498" s="34">
        <v>24</v>
      </c>
      <c r="BT1498" s="34">
        <v>3.1</v>
      </c>
      <c r="BU1498" s="34">
        <v>24.6</v>
      </c>
      <c r="BX1498" s="34">
        <v>21</v>
      </c>
      <c r="BY1498" s="34">
        <v>6.3</v>
      </c>
      <c r="CA1498" s="34">
        <v>94.3</v>
      </c>
      <c r="CC1498" s="34">
        <v>14</v>
      </c>
      <c r="CE1498" s="34">
        <v>3</v>
      </c>
      <c r="CF1498" s="34">
        <v>72</v>
      </c>
      <c r="CG1498" s="34">
        <v>3900</v>
      </c>
      <c r="CH1498" s="34">
        <v>120</v>
      </c>
      <c r="CI1498" s="34">
        <v>150</v>
      </c>
      <c r="CJ1498" s="34">
        <v>280</v>
      </c>
      <c r="CM1498" s="34">
        <v>18</v>
      </c>
      <c r="CN1498" s="34" t="s">
        <v>121</v>
      </c>
      <c r="CP1498" s="34">
        <v>2.1</v>
      </c>
      <c r="CU1498" s="34">
        <v>12</v>
      </c>
      <c r="CV1498" s="34">
        <v>2</v>
      </c>
      <c r="CW1498" s="34">
        <f t="shared" si="111"/>
        <v>464.1</v>
      </c>
    </row>
    <row r="1499" spans="1:101" x14ac:dyDescent="0.35">
      <c r="A1499" s="22" t="s">
        <v>3975</v>
      </c>
      <c r="B1499" s="22" t="s">
        <v>1607</v>
      </c>
      <c r="C1499" s="22" t="s">
        <v>2359</v>
      </c>
      <c r="D1499" s="22" t="s">
        <v>1573</v>
      </c>
      <c r="G1499" s="22" t="s">
        <v>1573</v>
      </c>
      <c r="H1499" s="22">
        <v>36.864879999999999</v>
      </c>
      <c r="I1499" s="22">
        <v>-108.41658</v>
      </c>
      <c r="J1499" s="22" t="s">
        <v>873</v>
      </c>
      <c r="K1499" s="22" t="s">
        <v>1615</v>
      </c>
      <c r="L1499" s="22" t="s">
        <v>878</v>
      </c>
      <c r="W1499" s="34">
        <v>93.66</v>
      </c>
      <c r="X1499" s="34">
        <v>0.41</v>
      </c>
      <c r="Y1499" s="34">
        <v>8.3000000000000007</v>
      </c>
      <c r="Z1499" s="34">
        <v>1.03477</v>
      </c>
      <c r="AA1499" s="34">
        <v>0.01</v>
      </c>
      <c r="AB1499" s="34">
        <v>0.12</v>
      </c>
      <c r="AC1499" s="34">
        <v>0.39</v>
      </c>
      <c r="AD1499" s="34">
        <v>1.18</v>
      </c>
      <c r="AE1499" s="34">
        <v>1.44</v>
      </c>
      <c r="AF1499" s="34">
        <v>0.05</v>
      </c>
      <c r="AJ1499" s="34" t="s">
        <v>120</v>
      </c>
      <c r="AO1499" s="34">
        <f t="shared" si="112"/>
        <v>106.59477</v>
      </c>
      <c r="AR1499" s="34">
        <v>1.1499999999999999</v>
      </c>
      <c r="AU1499" s="34">
        <v>0.14000000000000001</v>
      </c>
      <c r="AV1499" s="34" t="s">
        <v>123</v>
      </c>
      <c r="AW1499" s="34">
        <v>0.7</v>
      </c>
      <c r="AY1499" s="34">
        <v>410</v>
      </c>
      <c r="BB1499" s="34" t="s">
        <v>123</v>
      </c>
      <c r="BD1499" s="34" t="s">
        <v>83</v>
      </c>
      <c r="BE1499" s="34">
        <v>96</v>
      </c>
      <c r="BF1499" s="34">
        <v>1</v>
      </c>
      <c r="BG1499" s="34">
        <v>60</v>
      </c>
      <c r="BH1499" s="34">
        <v>17</v>
      </c>
      <c r="BJ1499" s="34">
        <v>3</v>
      </c>
      <c r="BN1499" s="34" t="s">
        <v>121</v>
      </c>
      <c r="BO1499" s="34">
        <v>5</v>
      </c>
      <c r="BP1499" s="34" t="s">
        <v>913</v>
      </c>
      <c r="BQ1499" s="34">
        <v>15</v>
      </c>
      <c r="BR1499" s="34">
        <v>49</v>
      </c>
      <c r="BT1499" s="34">
        <v>0.4</v>
      </c>
      <c r="BU1499" s="34">
        <v>3.6</v>
      </c>
      <c r="BX1499" s="34">
        <v>54</v>
      </c>
      <c r="BY1499" s="34" t="s">
        <v>82</v>
      </c>
      <c r="CA1499" s="34">
        <v>6.3</v>
      </c>
      <c r="CC1499" s="34">
        <v>1.6</v>
      </c>
      <c r="CE1499" s="34" t="s">
        <v>121</v>
      </c>
      <c r="CF1499" s="34">
        <v>20</v>
      </c>
      <c r="CG1499" s="34" t="s">
        <v>948</v>
      </c>
      <c r="CH1499" s="34" t="s">
        <v>957</v>
      </c>
      <c r="CI1499" s="34">
        <v>28</v>
      </c>
      <c r="CJ1499" s="34">
        <v>47</v>
      </c>
      <c r="CM1499" s="34">
        <v>3.6</v>
      </c>
      <c r="CN1499" s="34" t="s">
        <v>121</v>
      </c>
      <c r="CP1499" s="34">
        <v>0.6</v>
      </c>
      <c r="CU1499" s="34" t="s">
        <v>121</v>
      </c>
      <c r="CV1499" s="34">
        <v>0.3</v>
      </c>
      <c r="CW1499" s="34">
        <f t="shared" si="111"/>
        <v>79.499999999999986</v>
      </c>
    </row>
    <row r="1500" spans="1:101" x14ac:dyDescent="0.35">
      <c r="A1500" s="22" t="s">
        <v>3976</v>
      </c>
      <c r="B1500" s="22" t="s">
        <v>1607</v>
      </c>
      <c r="C1500" s="22" t="s">
        <v>2359</v>
      </c>
      <c r="D1500" s="22" t="s">
        <v>1573</v>
      </c>
      <c r="G1500" s="22" t="s">
        <v>1573</v>
      </c>
      <c r="H1500" s="22">
        <v>36.864879999999999</v>
      </c>
      <c r="I1500" s="22">
        <v>-108.41658</v>
      </c>
      <c r="J1500" s="22" t="s">
        <v>873</v>
      </c>
      <c r="K1500" s="22" t="s">
        <v>1615</v>
      </c>
      <c r="L1500" s="22" t="s">
        <v>878</v>
      </c>
      <c r="W1500" s="34">
        <v>70.7</v>
      </c>
      <c r="X1500" s="34">
        <v>4.34</v>
      </c>
      <c r="Y1500" s="34">
        <v>9.9600000000000009</v>
      </c>
      <c r="Z1500" s="34">
        <v>4.4990000000000006</v>
      </c>
      <c r="AA1500" s="34">
        <v>0.04</v>
      </c>
      <c r="AB1500" s="34">
        <v>0.97</v>
      </c>
      <c r="AC1500" s="34">
        <v>0.42</v>
      </c>
      <c r="AD1500" s="34">
        <v>0.83</v>
      </c>
      <c r="AE1500" s="34">
        <v>0.77</v>
      </c>
      <c r="AF1500" s="34">
        <v>0.31</v>
      </c>
      <c r="AJ1500" s="34">
        <v>0.01</v>
      </c>
      <c r="AO1500" s="34">
        <f t="shared" si="112"/>
        <v>92.849000000000004</v>
      </c>
      <c r="AR1500" s="34">
        <v>5</v>
      </c>
      <c r="AU1500" s="34" t="s">
        <v>145</v>
      </c>
      <c r="AV1500" s="34" t="s">
        <v>932</v>
      </c>
      <c r="AW1500" s="34">
        <v>2.8</v>
      </c>
      <c r="AY1500" s="34">
        <v>410</v>
      </c>
      <c r="BB1500" s="34" t="s">
        <v>123</v>
      </c>
      <c r="BD1500" s="34">
        <v>36</v>
      </c>
      <c r="BE1500" s="34">
        <v>520</v>
      </c>
      <c r="BF1500" s="34" t="s">
        <v>82</v>
      </c>
      <c r="BG1500" s="34">
        <v>8</v>
      </c>
      <c r="BH1500" s="34" t="s">
        <v>1578</v>
      </c>
      <c r="BJ1500" s="34">
        <v>86</v>
      </c>
      <c r="BN1500" s="34" t="s">
        <v>121</v>
      </c>
      <c r="BO1500" s="34">
        <v>88</v>
      </c>
      <c r="BP1500" s="34" t="s">
        <v>945</v>
      </c>
      <c r="BQ1500" s="34">
        <v>26</v>
      </c>
      <c r="BR1500" s="34">
        <v>46</v>
      </c>
      <c r="BT1500" s="34">
        <v>1.2</v>
      </c>
      <c r="BU1500" s="34">
        <v>35.4</v>
      </c>
      <c r="BX1500" s="34">
        <v>32</v>
      </c>
      <c r="BY1500" s="34">
        <v>7.7</v>
      </c>
      <c r="CA1500" s="34">
        <v>88.5</v>
      </c>
      <c r="CC1500" s="34">
        <v>15</v>
      </c>
      <c r="CE1500" s="34">
        <v>6</v>
      </c>
      <c r="CF1500" s="34">
        <v>112</v>
      </c>
      <c r="CG1500" s="34">
        <v>4200</v>
      </c>
      <c r="CH1500" s="34">
        <v>180</v>
      </c>
      <c r="CI1500" s="34">
        <v>3100</v>
      </c>
      <c r="CJ1500" s="34">
        <v>586</v>
      </c>
      <c r="CM1500" s="34">
        <v>36.799999999999997</v>
      </c>
      <c r="CN1500" s="34" t="s">
        <v>1044</v>
      </c>
      <c r="CP1500" s="34">
        <v>4.2</v>
      </c>
      <c r="CU1500" s="34">
        <v>16</v>
      </c>
      <c r="CV1500" s="34">
        <v>2.4</v>
      </c>
      <c r="CW1500" s="34">
        <f t="shared" si="111"/>
        <v>3745.4</v>
      </c>
    </row>
    <row r="1501" spans="1:101" x14ac:dyDescent="0.35">
      <c r="A1501" s="22" t="s">
        <v>3977</v>
      </c>
      <c r="B1501" s="22" t="s">
        <v>1607</v>
      </c>
      <c r="C1501" s="22" t="s">
        <v>2359</v>
      </c>
      <c r="D1501" s="22" t="s">
        <v>1573</v>
      </c>
      <c r="G1501" s="22" t="s">
        <v>1573</v>
      </c>
      <c r="H1501" s="22">
        <v>36.864879999999999</v>
      </c>
      <c r="I1501" s="22">
        <v>-108.41658</v>
      </c>
      <c r="J1501" s="22" t="s">
        <v>873</v>
      </c>
      <c r="K1501" s="22" t="s">
        <v>1615</v>
      </c>
      <c r="L1501" s="22" t="s">
        <v>878</v>
      </c>
      <c r="W1501" s="34">
        <v>28.93</v>
      </c>
      <c r="X1501" s="34">
        <v>4.8600000000000003</v>
      </c>
      <c r="Y1501" s="34">
        <v>3.6</v>
      </c>
      <c r="Z1501" s="34">
        <v>11.92235</v>
      </c>
      <c r="AA1501" s="34">
        <v>0.62</v>
      </c>
      <c r="AB1501" s="34">
        <v>0.63</v>
      </c>
      <c r="AC1501" s="34">
        <v>19.329999999999998</v>
      </c>
      <c r="AD1501" s="34">
        <v>0.41</v>
      </c>
      <c r="AE1501" s="34">
        <v>0.47</v>
      </c>
      <c r="AF1501" s="34">
        <v>0.28999999999999998</v>
      </c>
      <c r="AJ1501" s="34">
        <v>0.12</v>
      </c>
      <c r="AO1501" s="34">
        <f t="shared" si="112"/>
        <v>71.18235</v>
      </c>
      <c r="AR1501" s="34">
        <v>13.25</v>
      </c>
      <c r="AU1501" s="34" t="s">
        <v>1579</v>
      </c>
      <c r="AV1501" s="34" t="s">
        <v>953</v>
      </c>
      <c r="AW1501" s="34" t="s">
        <v>123</v>
      </c>
      <c r="AY1501" s="34">
        <v>290</v>
      </c>
      <c r="BB1501" s="34" t="s">
        <v>123</v>
      </c>
      <c r="BD1501" s="34">
        <v>53</v>
      </c>
      <c r="BE1501" s="34">
        <v>700</v>
      </c>
      <c r="BF1501" s="34" t="s">
        <v>1580</v>
      </c>
      <c r="BG1501" s="34">
        <v>60</v>
      </c>
      <c r="BH1501" s="34" t="s">
        <v>1578</v>
      </c>
      <c r="BJ1501" s="34">
        <v>189</v>
      </c>
      <c r="BN1501" s="34" t="s">
        <v>369</v>
      </c>
      <c r="BO1501" s="34">
        <v>108</v>
      </c>
      <c r="BP1501" s="34" t="s">
        <v>1581</v>
      </c>
      <c r="BQ1501" s="34">
        <v>63</v>
      </c>
      <c r="BR1501" s="34" t="s">
        <v>913</v>
      </c>
      <c r="BT1501" s="34">
        <v>1.2</v>
      </c>
      <c r="BU1501" s="34">
        <v>43.5</v>
      </c>
      <c r="BX1501" s="34">
        <v>31</v>
      </c>
      <c r="BY1501" s="34">
        <v>8.8000000000000007</v>
      </c>
      <c r="CA1501" s="34">
        <v>161</v>
      </c>
      <c r="CC1501" s="34">
        <v>28.7</v>
      </c>
      <c r="CE1501" s="34">
        <v>7</v>
      </c>
      <c r="CF1501" s="34">
        <v>141</v>
      </c>
      <c r="CG1501" s="34">
        <v>8200</v>
      </c>
      <c r="CH1501" s="34">
        <v>330</v>
      </c>
      <c r="CI1501" s="34">
        <v>417</v>
      </c>
      <c r="CJ1501" s="34">
        <v>723</v>
      </c>
      <c r="CM1501" s="34">
        <v>42.7</v>
      </c>
      <c r="CN1501" s="34" t="s">
        <v>83</v>
      </c>
      <c r="CP1501" s="34">
        <v>4.7</v>
      </c>
      <c r="CU1501" s="34">
        <v>25</v>
      </c>
      <c r="CV1501" s="34">
        <v>4.0999999999999996</v>
      </c>
      <c r="CW1501" s="34">
        <f t="shared" si="111"/>
        <v>1216.5</v>
      </c>
    </row>
    <row r="1502" spans="1:101" x14ac:dyDescent="0.35">
      <c r="A1502" s="22" t="s">
        <v>3978</v>
      </c>
      <c r="B1502" s="22" t="s">
        <v>1607</v>
      </c>
      <c r="C1502" s="22" t="s">
        <v>2359</v>
      </c>
      <c r="D1502" s="22" t="s">
        <v>1573</v>
      </c>
      <c r="G1502" s="22" t="s">
        <v>1573</v>
      </c>
      <c r="H1502" s="22">
        <v>36.864879999999999</v>
      </c>
      <c r="I1502" s="22">
        <v>-108.41658</v>
      </c>
      <c r="J1502" s="22" t="s">
        <v>873</v>
      </c>
      <c r="K1502" s="22" t="s">
        <v>1615</v>
      </c>
      <c r="L1502" s="22" t="s">
        <v>878</v>
      </c>
      <c r="W1502" s="34">
        <v>68.319999999999993</v>
      </c>
      <c r="X1502" s="34">
        <v>5.15</v>
      </c>
      <c r="Y1502" s="34">
        <v>6.08</v>
      </c>
      <c r="Z1502" s="34">
        <v>5.8037100000000006</v>
      </c>
      <c r="AA1502" s="34">
        <v>7.0000000000000007E-2</v>
      </c>
      <c r="AB1502" s="34">
        <v>0.75</v>
      </c>
      <c r="AC1502" s="34">
        <v>1.6</v>
      </c>
      <c r="AD1502" s="34">
        <v>0.54</v>
      </c>
      <c r="AE1502" s="34">
        <v>0.28999999999999998</v>
      </c>
      <c r="AF1502" s="34">
        <v>0.59</v>
      </c>
      <c r="AJ1502" s="34" t="s">
        <v>120</v>
      </c>
      <c r="AO1502" s="34">
        <f t="shared" si="112"/>
        <v>89.193709999999996</v>
      </c>
      <c r="AR1502" s="34">
        <v>6.45</v>
      </c>
      <c r="AU1502" s="34">
        <v>2.5999999999999999E-2</v>
      </c>
      <c r="AV1502" s="34" t="s">
        <v>123</v>
      </c>
      <c r="AW1502" s="34" t="s">
        <v>1582</v>
      </c>
      <c r="AY1502" s="34">
        <v>200</v>
      </c>
      <c r="BB1502" s="34" t="s">
        <v>123</v>
      </c>
      <c r="BD1502" s="34">
        <v>9</v>
      </c>
      <c r="BE1502" s="34">
        <v>400</v>
      </c>
      <c r="BF1502" s="34" t="s">
        <v>82</v>
      </c>
      <c r="BG1502" s="34">
        <v>32</v>
      </c>
      <c r="BH1502" s="34" t="s">
        <v>1578</v>
      </c>
      <c r="BJ1502" s="34">
        <v>87</v>
      </c>
      <c r="BN1502" s="34" t="s">
        <v>121</v>
      </c>
      <c r="BO1502" s="34">
        <v>120</v>
      </c>
      <c r="BP1502" s="34" t="s">
        <v>913</v>
      </c>
      <c r="BQ1502" s="34">
        <v>18</v>
      </c>
      <c r="BR1502" s="34">
        <v>11</v>
      </c>
      <c r="BT1502" s="34">
        <v>0.7</v>
      </c>
      <c r="BU1502" s="34">
        <v>33.9</v>
      </c>
      <c r="BX1502" s="34">
        <v>13</v>
      </c>
      <c r="BY1502" s="34">
        <v>11</v>
      </c>
      <c r="CA1502" s="34">
        <v>94.6</v>
      </c>
      <c r="CC1502" s="34">
        <v>18</v>
      </c>
      <c r="CE1502" s="34">
        <v>5</v>
      </c>
      <c r="CF1502" s="34">
        <v>107</v>
      </c>
      <c r="CG1502" s="34">
        <v>3600</v>
      </c>
      <c r="CH1502" s="34" t="s">
        <v>957</v>
      </c>
      <c r="CI1502" s="34">
        <v>355</v>
      </c>
      <c r="CJ1502" s="34">
        <v>595</v>
      </c>
      <c r="CM1502" s="34">
        <v>31.5</v>
      </c>
      <c r="CN1502" s="34" t="s">
        <v>123</v>
      </c>
      <c r="CP1502" s="34">
        <v>3.8</v>
      </c>
      <c r="CU1502" s="34">
        <v>17</v>
      </c>
      <c r="CV1502" s="34">
        <v>2.7</v>
      </c>
      <c r="CW1502" s="34">
        <f t="shared" si="111"/>
        <v>1005</v>
      </c>
    </row>
    <row r="1503" spans="1:101" x14ac:dyDescent="0.35">
      <c r="A1503" s="22" t="s">
        <v>3979</v>
      </c>
      <c r="B1503" s="22" t="s">
        <v>1607</v>
      </c>
      <c r="C1503" s="22" t="s">
        <v>2359</v>
      </c>
      <c r="D1503" s="22" t="s">
        <v>1573</v>
      </c>
      <c r="G1503" s="22" t="s">
        <v>1573</v>
      </c>
      <c r="H1503" s="22">
        <v>36.864879999999999</v>
      </c>
      <c r="I1503" s="22">
        <v>-108.41658</v>
      </c>
      <c r="J1503" s="22" t="s">
        <v>873</v>
      </c>
      <c r="K1503" s="22" t="s">
        <v>1615</v>
      </c>
      <c r="L1503" s="22" t="s">
        <v>878</v>
      </c>
      <c r="W1503" s="34">
        <v>8.57</v>
      </c>
      <c r="X1503" s="34">
        <v>11.29</v>
      </c>
      <c r="Y1503" s="34">
        <v>0.68</v>
      </c>
      <c r="Z1503" s="34">
        <v>28.676626000000002</v>
      </c>
      <c r="AA1503" s="34">
        <v>0.77</v>
      </c>
      <c r="AB1503" s="34">
        <v>0.8</v>
      </c>
      <c r="AC1503" s="34">
        <v>9.77</v>
      </c>
      <c r="AD1503" s="34">
        <v>0.24</v>
      </c>
      <c r="AE1503" s="34" t="s">
        <v>120</v>
      </c>
      <c r="AF1503" s="34">
        <v>0.23</v>
      </c>
      <c r="AJ1503" s="34">
        <v>0.38</v>
      </c>
      <c r="AO1503" s="34">
        <f t="shared" si="112"/>
        <v>61.40662600000001</v>
      </c>
      <c r="AR1503" s="34">
        <v>31.87</v>
      </c>
      <c r="AU1503" s="34" t="s">
        <v>1583</v>
      </c>
      <c r="AV1503" s="34" t="s">
        <v>951</v>
      </c>
      <c r="AW1503" s="34">
        <v>9</v>
      </c>
      <c r="AY1503" s="34" t="s">
        <v>1584</v>
      </c>
      <c r="BB1503" s="34" t="s">
        <v>123</v>
      </c>
      <c r="BD1503" s="34">
        <v>86</v>
      </c>
      <c r="BE1503" s="34">
        <v>1600</v>
      </c>
      <c r="BF1503" s="34" t="s">
        <v>1571</v>
      </c>
      <c r="BG1503" s="34">
        <v>139</v>
      </c>
      <c r="BH1503" s="34">
        <v>73</v>
      </c>
      <c r="BJ1503" s="34">
        <v>489</v>
      </c>
      <c r="BN1503" s="34" t="s">
        <v>1044</v>
      </c>
      <c r="BO1503" s="34">
        <v>192</v>
      </c>
      <c r="BP1503" s="34" t="s">
        <v>1585</v>
      </c>
      <c r="BQ1503" s="34">
        <v>243</v>
      </c>
      <c r="BR1503" s="34" t="s">
        <v>1564</v>
      </c>
      <c r="BT1503" s="34">
        <v>2.2999999999999998</v>
      </c>
      <c r="BU1503" s="34">
        <v>55.2</v>
      </c>
      <c r="BX1503" s="34">
        <v>65</v>
      </c>
      <c r="BY1503" s="34">
        <v>16</v>
      </c>
      <c r="CA1503" s="34">
        <v>353</v>
      </c>
      <c r="CC1503" s="34">
        <v>62.4</v>
      </c>
      <c r="CE1503" s="34">
        <v>5</v>
      </c>
      <c r="CF1503" s="34">
        <v>291</v>
      </c>
      <c r="CG1503" s="34">
        <v>20500</v>
      </c>
      <c r="CH1503" s="34">
        <v>320</v>
      </c>
      <c r="CI1503" s="34">
        <v>715</v>
      </c>
      <c r="CJ1503" s="34">
        <v>1170</v>
      </c>
      <c r="CM1503" s="34">
        <v>76.2</v>
      </c>
      <c r="CN1503" s="34">
        <v>6</v>
      </c>
      <c r="CP1503" s="34">
        <v>9.1999999999999993</v>
      </c>
      <c r="CU1503" s="34">
        <v>50</v>
      </c>
      <c r="CV1503" s="34">
        <v>10</v>
      </c>
      <c r="CW1503" s="34">
        <f t="shared" si="111"/>
        <v>2036.4</v>
      </c>
    </row>
    <row r="1504" spans="1:101" x14ac:dyDescent="0.35">
      <c r="A1504" s="22" t="s">
        <v>3980</v>
      </c>
      <c r="B1504" s="22" t="s">
        <v>1607</v>
      </c>
      <c r="C1504" s="22" t="s">
        <v>2359</v>
      </c>
      <c r="D1504" s="22" t="s">
        <v>1573</v>
      </c>
      <c r="G1504" s="22" t="s">
        <v>1573</v>
      </c>
      <c r="H1504" s="22">
        <v>36.864879999999999</v>
      </c>
      <c r="I1504" s="22">
        <v>-108.41658</v>
      </c>
      <c r="J1504" s="22" t="s">
        <v>873</v>
      </c>
      <c r="K1504" s="22" t="s">
        <v>1615</v>
      </c>
      <c r="L1504" s="22" t="s">
        <v>878</v>
      </c>
      <c r="W1504" s="34">
        <v>15.47</v>
      </c>
      <c r="X1504" s="34">
        <v>10.09</v>
      </c>
      <c r="Y1504" s="34">
        <v>1.24</v>
      </c>
      <c r="Z1504" s="34">
        <v>28.280714</v>
      </c>
      <c r="AA1504" s="34">
        <v>0.9</v>
      </c>
      <c r="AB1504" s="34">
        <v>1.1100000000000001</v>
      </c>
      <c r="AC1504" s="34">
        <v>5.15</v>
      </c>
      <c r="AD1504" s="34">
        <v>0.28999999999999998</v>
      </c>
      <c r="AE1504" s="34" t="s">
        <v>120</v>
      </c>
      <c r="AF1504" s="34">
        <v>0.23</v>
      </c>
      <c r="AJ1504" s="34">
        <v>0.38</v>
      </c>
      <c r="AO1504" s="34">
        <f t="shared" si="112"/>
        <v>63.140713999999996</v>
      </c>
      <c r="AR1504" s="34">
        <v>31.43</v>
      </c>
      <c r="AU1504" s="34" t="s">
        <v>120</v>
      </c>
      <c r="AV1504" s="34" t="s">
        <v>946</v>
      </c>
      <c r="AW1504" s="34" t="s">
        <v>369</v>
      </c>
      <c r="AY1504" s="34">
        <v>320</v>
      </c>
      <c r="BB1504" s="34" t="s">
        <v>123</v>
      </c>
      <c r="BD1504" s="34">
        <v>130</v>
      </c>
      <c r="BE1504" s="34">
        <v>1300</v>
      </c>
      <c r="BF1504" s="34" t="s">
        <v>1586</v>
      </c>
      <c r="BG1504" s="34">
        <v>67</v>
      </c>
      <c r="BH1504" s="34" t="s">
        <v>1578</v>
      </c>
      <c r="BJ1504" s="34">
        <v>362</v>
      </c>
      <c r="BN1504" s="34" t="s">
        <v>1044</v>
      </c>
      <c r="BO1504" s="34">
        <v>171</v>
      </c>
      <c r="BP1504" s="34" t="s">
        <v>570</v>
      </c>
      <c r="BQ1504" s="34">
        <v>162</v>
      </c>
      <c r="BR1504" s="34" t="s">
        <v>945</v>
      </c>
      <c r="BT1504" s="34">
        <v>2</v>
      </c>
      <c r="BU1504" s="34">
        <v>50.8</v>
      </c>
      <c r="BX1504" s="34">
        <v>53</v>
      </c>
      <c r="BY1504" s="34">
        <v>14</v>
      </c>
      <c r="CA1504" s="34">
        <v>268</v>
      </c>
      <c r="CC1504" s="34">
        <v>51</v>
      </c>
      <c r="CE1504" s="34">
        <v>39</v>
      </c>
      <c r="CF1504" s="34">
        <v>6</v>
      </c>
      <c r="CG1504" s="34">
        <v>16000</v>
      </c>
      <c r="CH1504" s="34">
        <v>360</v>
      </c>
      <c r="CI1504" s="34">
        <v>572</v>
      </c>
      <c r="CJ1504" s="34">
        <v>1010</v>
      </c>
      <c r="CM1504" s="34">
        <v>59.5</v>
      </c>
      <c r="CN1504" s="34" t="s">
        <v>932</v>
      </c>
      <c r="CP1504" s="34">
        <v>7</v>
      </c>
      <c r="CU1504" s="34">
        <v>225</v>
      </c>
      <c r="CV1504" s="34">
        <v>6.7</v>
      </c>
      <c r="CW1504" s="34">
        <f t="shared" si="111"/>
        <v>1880.2</v>
      </c>
    </row>
    <row r="1505" spans="1:101" x14ac:dyDescent="0.35">
      <c r="A1505" s="22" t="s">
        <v>3981</v>
      </c>
      <c r="B1505" s="22" t="s">
        <v>1607</v>
      </c>
      <c r="C1505" s="22" t="s">
        <v>2359</v>
      </c>
      <c r="D1505" s="22" t="s">
        <v>1573</v>
      </c>
      <c r="G1505" s="22" t="s">
        <v>1573</v>
      </c>
      <c r="H1505" s="22">
        <v>36.864879999999999</v>
      </c>
      <c r="I1505" s="22">
        <v>-108.41658</v>
      </c>
      <c r="J1505" s="22" t="s">
        <v>873</v>
      </c>
      <c r="K1505" s="22" t="s">
        <v>1615</v>
      </c>
      <c r="L1505" s="22" t="s">
        <v>878</v>
      </c>
      <c r="W1505" s="34">
        <v>68.69</v>
      </c>
      <c r="X1505" s="34">
        <v>2.84</v>
      </c>
      <c r="Y1505" s="34">
        <v>7.42</v>
      </c>
      <c r="Z1505" s="34">
        <v>9.096978</v>
      </c>
      <c r="AA1505" s="34">
        <v>0.08</v>
      </c>
      <c r="AB1505" s="34">
        <v>1.1299999999999999</v>
      </c>
      <c r="AC1505" s="34">
        <v>0.35</v>
      </c>
      <c r="AD1505" s="34">
        <v>0.77</v>
      </c>
      <c r="AE1505" s="34">
        <v>0.88</v>
      </c>
      <c r="AF1505" s="34">
        <v>0.05</v>
      </c>
      <c r="AJ1505" s="34">
        <v>0.02</v>
      </c>
      <c r="AO1505" s="34">
        <f t="shared" si="112"/>
        <v>91.326977999999968</v>
      </c>
      <c r="AR1505" s="34">
        <v>10.11</v>
      </c>
      <c r="AU1505" s="34">
        <v>0.02</v>
      </c>
      <c r="AV1505" s="34" t="s">
        <v>123</v>
      </c>
      <c r="AW1505" s="34">
        <v>5.5</v>
      </c>
      <c r="AY1505" s="34">
        <v>410</v>
      </c>
      <c r="BB1505" s="34" t="s">
        <v>123</v>
      </c>
      <c r="BD1505" s="34">
        <v>29</v>
      </c>
      <c r="BE1505" s="34">
        <v>350</v>
      </c>
      <c r="BF1505" s="34">
        <v>1.6</v>
      </c>
      <c r="BG1505" s="34">
        <v>73</v>
      </c>
      <c r="BH1505" s="34" t="s">
        <v>1578</v>
      </c>
      <c r="BJ1505" s="34">
        <v>71</v>
      </c>
      <c r="BN1505" s="34" t="s">
        <v>121</v>
      </c>
      <c r="BO1505" s="34">
        <v>47</v>
      </c>
      <c r="BP1505" s="34">
        <v>32</v>
      </c>
      <c r="BQ1505" s="34">
        <v>32</v>
      </c>
      <c r="BR1505" s="34">
        <v>33</v>
      </c>
      <c r="BT1505" s="34">
        <v>2</v>
      </c>
      <c r="BU1505" s="34">
        <v>18</v>
      </c>
      <c r="BX1505" s="34">
        <v>37</v>
      </c>
      <c r="BY1505" s="34">
        <v>3.9</v>
      </c>
      <c r="CA1505" s="34">
        <v>62.4</v>
      </c>
      <c r="CC1505" s="34">
        <v>10</v>
      </c>
      <c r="CE1505" s="34" t="s">
        <v>123</v>
      </c>
      <c r="CF1505" s="34">
        <v>46</v>
      </c>
      <c r="CG1505" s="34">
        <v>3100</v>
      </c>
      <c r="CH1505" s="34">
        <v>140</v>
      </c>
      <c r="CI1505" s="34">
        <v>160</v>
      </c>
      <c r="CJ1505" s="34">
        <v>280</v>
      </c>
      <c r="CM1505" s="34">
        <v>16</v>
      </c>
      <c r="CN1505" s="34">
        <v>4</v>
      </c>
      <c r="CP1505" s="34">
        <v>1.6</v>
      </c>
      <c r="CU1505" s="34">
        <v>8</v>
      </c>
      <c r="CV1505" s="34">
        <v>1.4</v>
      </c>
      <c r="CW1505" s="34">
        <f t="shared" si="111"/>
        <v>471</v>
      </c>
    </row>
    <row r="1506" spans="1:101" x14ac:dyDescent="0.35">
      <c r="A1506" s="22" t="s">
        <v>3982</v>
      </c>
      <c r="B1506" s="22" t="s">
        <v>1607</v>
      </c>
      <c r="C1506" s="22" t="s">
        <v>2359</v>
      </c>
      <c r="D1506" s="22" t="s">
        <v>1573</v>
      </c>
      <c r="G1506" s="22" t="s">
        <v>1573</v>
      </c>
      <c r="H1506" s="22">
        <v>36.864879999999999</v>
      </c>
      <c r="I1506" s="22">
        <v>-108.41658</v>
      </c>
      <c r="J1506" s="22" t="s">
        <v>873</v>
      </c>
      <c r="K1506" s="22" t="s">
        <v>1615</v>
      </c>
      <c r="L1506" s="22" t="s">
        <v>878</v>
      </c>
      <c r="W1506" s="34">
        <v>49.04</v>
      </c>
      <c r="X1506" s="34">
        <v>13.22</v>
      </c>
      <c r="Y1506" s="34">
        <v>9.3800000000000008</v>
      </c>
      <c r="Z1506" s="34">
        <v>7.7112860000000003</v>
      </c>
      <c r="AA1506" s="34">
        <v>0.06</v>
      </c>
      <c r="AB1506" s="34">
        <v>0.78</v>
      </c>
      <c r="AC1506" s="34">
        <v>0.7</v>
      </c>
      <c r="AD1506" s="34">
        <v>0.52</v>
      </c>
      <c r="AE1506" s="34">
        <v>0.74</v>
      </c>
      <c r="AF1506" s="34">
        <v>0.23</v>
      </c>
      <c r="AJ1506" s="34">
        <v>0.04</v>
      </c>
      <c r="AO1506" s="34">
        <f t="shared" si="112"/>
        <v>82.421286000000009</v>
      </c>
      <c r="AR1506" s="34">
        <v>8.57</v>
      </c>
      <c r="AU1506" s="34">
        <v>1.4E-2</v>
      </c>
      <c r="AV1506" s="34" t="s">
        <v>84</v>
      </c>
      <c r="AW1506" s="34" t="s">
        <v>1587</v>
      </c>
      <c r="AY1506" s="34">
        <v>470</v>
      </c>
      <c r="BB1506" s="34">
        <v>2.1</v>
      </c>
      <c r="BD1506" s="34" t="s">
        <v>946</v>
      </c>
      <c r="BE1506" s="34">
        <v>1200</v>
      </c>
      <c r="BF1506" s="34" t="s">
        <v>1575</v>
      </c>
      <c r="BG1506" s="34">
        <v>118</v>
      </c>
      <c r="BH1506" s="34">
        <v>86</v>
      </c>
      <c r="BJ1506" s="34">
        <v>555</v>
      </c>
      <c r="BN1506" s="34" t="s">
        <v>83</v>
      </c>
      <c r="BO1506" s="34">
        <v>278</v>
      </c>
      <c r="BP1506" s="34" t="s">
        <v>1588</v>
      </c>
      <c r="BQ1506" s="34">
        <v>154</v>
      </c>
      <c r="BR1506" s="34" t="s">
        <v>945</v>
      </c>
      <c r="BT1506" s="34">
        <v>2.1</v>
      </c>
      <c r="BU1506" s="34">
        <v>59.1</v>
      </c>
      <c r="BX1506" s="34">
        <v>70</v>
      </c>
      <c r="BY1506" s="34">
        <v>18</v>
      </c>
      <c r="CA1506" s="34">
        <v>567</v>
      </c>
      <c r="CC1506" s="34">
        <v>81.7</v>
      </c>
      <c r="CE1506" s="34">
        <v>9</v>
      </c>
      <c r="CF1506" s="34">
        <v>398</v>
      </c>
      <c r="CG1506" s="34">
        <v>27400</v>
      </c>
      <c r="CH1506" s="34">
        <v>450</v>
      </c>
      <c r="CI1506" s="34">
        <v>1120</v>
      </c>
      <c r="CJ1506" s="34">
        <v>1840</v>
      </c>
      <c r="CM1506" s="34">
        <v>128</v>
      </c>
      <c r="CN1506" s="34" t="s">
        <v>953</v>
      </c>
      <c r="CP1506" s="34">
        <v>13</v>
      </c>
      <c r="CU1506" s="34">
        <v>63</v>
      </c>
      <c r="CV1506" s="34">
        <v>13</v>
      </c>
      <c r="CW1506" s="34">
        <f t="shared" si="111"/>
        <v>3177</v>
      </c>
    </row>
    <row r="1507" spans="1:101" x14ac:dyDescent="0.35">
      <c r="A1507" s="22" t="s">
        <v>3983</v>
      </c>
      <c r="B1507" s="22" t="s">
        <v>1607</v>
      </c>
      <c r="C1507" s="22" t="s">
        <v>2359</v>
      </c>
      <c r="D1507" s="22" t="s">
        <v>1573</v>
      </c>
      <c r="G1507" s="22" t="s">
        <v>1573</v>
      </c>
      <c r="H1507" s="22">
        <v>36.864879999999999</v>
      </c>
      <c r="I1507" s="22">
        <v>-108.41658</v>
      </c>
      <c r="J1507" s="22" t="s">
        <v>873</v>
      </c>
      <c r="K1507" s="22" t="s">
        <v>1615</v>
      </c>
      <c r="L1507" s="22" t="s">
        <v>878</v>
      </c>
      <c r="W1507" s="34">
        <v>29.89</v>
      </c>
      <c r="X1507" s="34">
        <v>6.27</v>
      </c>
      <c r="Y1507" s="34">
        <v>1.7</v>
      </c>
      <c r="Z1507" s="34">
        <v>24.798487999999999</v>
      </c>
      <c r="AA1507" s="34">
        <v>0.73</v>
      </c>
      <c r="AB1507" s="34">
        <v>0.43</v>
      </c>
      <c r="AC1507" s="34">
        <v>5.72</v>
      </c>
      <c r="AD1507" s="34">
        <v>0.3</v>
      </c>
      <c r="AE1507" s="34" t="s">
        <v>120</v>
      </c>
      <c r="AF1507" s="34">
        <v>0.44</v>
      </c>
      <c r="AJ1507" s="34">
        <v>0.44</v>
      </c>
      <c r="AO1507" s="34">
        <f t="shared" si="112"/>
        <v>70.718487999999994</v>
      </c>
      <c r="AR1507" s="34">
        <v>27.56</v>
      </c>
      <c r="AU1507" s="34">
        <v>8.8999999999999996E-2</v>
      </c>
      <c r="AV1507" s="34" t="s">
        <v>83</v>
      </c>
      <c r="AW1507" s="34">
        <v>2.5</v>
      </c>
      <c r="AY1507" s="34">
        <v>790</v>
      </c>
      <c r="BB1507" s="34">
        <v>2.5</v>
      </c>
      <c r="BD1507" s="34">
        <v>40</v>
      </c>
      <c r="BE1507" s="34">
        <v>840</v>
      </c>
      <c r="BF1507" s="34" t="s">
        <v>82</v>
      </c>
      <c r="BG1507" s="34">
        <v>180</v>
      </c>
      <c r="BH1507" s="34">
        <v>76</v>
      </c>
      <c r="BJ1507" s="34">
        <v>298</v>
      </c>
      <c r="BN1507" s="34" t="s">
        <v>121</v>
      </c>
      <c r="BO1507" s="34">
        <v>156</v>
      </c>
      <c r="BP1507" s="34" t="s">
        <v>1589</v>
      </c>
      <c r="BQ1507" s="34">
        <v>131</v>
      </c>
      <c r="BR1507" s="34" t="s">
        <v>1590</v>
      </c>
      <c r="BT1507" s="34">
        <v>0.7</v>
      </c>
      <c r="BU1507" s="34">
        <v>42.7</v>
      </c>
      <c r="BX1507" s="34">
        <v>36</v>
      </c>
      <c r="BY1507" s="34">
        <v>12</v>
      </c>
      <c r="CA1507" s="34">
        <v>223</v>
      </c>
      <c r="CC1507" s="34">
        <v>41.8</v>
      </c>
      <c r="CE1507" s="34">
        <v>5</v>
      </c>
      <c r="CF1507" s="34">
        <v>242</v>
      </c>
      <c r="CG1507" s="34">
        <v>13000</v>
      </c>
      <c r="CH1507" s="34">
        <v>180</v>
      </c>
      <c r="CI1507" s="34">
        <v>652</v>
      </c>
      <c r="CJ1507" s="34">
        <v>1100</v>
      </c>
      <c r="CM1507" s="34">
        <v>60.8</v>
      </c>
      <c r="CN1507" s="34" t="s">
        <v>369</v>
      </c>
      <c r="CP1507" s="34">
        <v>7.7</v>
      </c>
      <c r="CU1507" s="34">
        <v>38</v>
      </c>
      <c r="CV1507" s="34">
        <v>6.5</v>
      </c>
      <c r="CW1507" s="34">
        <f t="shared" si="111"/>
        <v>1865</v>
      </c>
    </row>
    <row r="1508" spans="1:101" x14ac:dyDescent="0.35">
      <c r="A1508" s="22" t="s">
        <v>3984</v>
      </c>
      <c r="B1508" s="22" t="s">
        <v>1607</v>
      </c>
      <c r="C1508" s="22" t="s">
        <v>2359</v>
      </c>
      <c r="D1508" s="22" t="s">
        <v>1573</v>
      </c>
      <c r="G1508" s="22" t="s">
        <v>1573</v>
      </c>
      <c r="H1508" s="22">
        <v>36.865769999999998</v>
      </c>
      <c r="I1508" s="22">
        <v>-108.41834</v>
      </c>
      <c r="J1508" s="22" t="s">
        <v>873</v>
      </c>
      <c r="K1508" s="22" t="s">
        <v>1615</v>
      </c>
      <c r="L1508" s="22" t="s">
        <v>878</v>
      </c>
      <c r="W1508" s="34">
        <v>54.59</v>
      </c>
      <c r="X1508" s="34">
        <v>0.48</v>
      </c>
      <c r="Y1508" s="34">
        <v>0.78</v>
      </c>
      <c r="Z1508" s="34">
        <v>21.154298000000001</v>
      </c>
      <c r="AA1508" s="34">
        <v>1.37</v>
      </c>
      <c r="AB1508" s="34">
        <v>0.13</v>
      </c>
      <c r="AC1508" s="34">
        <v>4.99</v>
      </c>
      <c r="AD1508" s="34">
        <v>0.3</v>
      </c>
      <c r="AE1508" s="34">
        <v>0.03</v>
      </c>
      <c r="AF1508" s="34">
        <v>0.1</v>
      </c>
      <c r="AJ1508" s="34">
        <v>0.03</v>
      </c>
      <c r="AO1508" s="34">
        <f t="shared" si="112"/>
        <v>83.954297999999994</v>
      </c>
      <c r="AR1508" s="34">
        <v>23.51</v>
      </c>
      <c r="AU1508" s="34">
        <v>0.04</v>
      </c>
      <c r="AV1508" s="34">
        <v>7</v>
      </c>
      <c r="AW1508" s="34">
        <v>3.7</v>
      </c>
      <c r="AY1508" s="34">
        <v>290</v>
      </c>
      <c r="BB1508" s="34" t="s">
        <v>123</v>
      </c>
      <c r="BD1508" s="34">
        <v>35</v>
      </c>
      <c r="BE1508" s="34">
        <v>100</v>
      </c>
      <c r="BF1508" s="34">
        <v>0.7</v>
      </c>
      <c r="BG1508" s="34">
        <v>88</v>
      </c>
      <c r="BH1508" s="34">
        <v>29</v>
      </c>
      <c r="BJ1508" s="34">
        <v>7</v>
      </c>
      <c r="BN1508" s="34" t="s">
        <v>121</v>
      </c>
      <c r="BO1508" s="34">
        <v>3</v>
      </c>
      <c r="BP1508" s="34">
        <v>30</v>
      </c>
      <c r="BQ1508" s="34">
        <v>36</v>
      </c>
      <c r="BR1508" s="34">
        <v>11</v>
      </c>
      <c r="BT1508" s="34">
        <v>0.5</v>
      </c>
      <c r="BU1508" s="34">
        <v>12</v>
      </c>
      <c r="BX1508" s="34">
        <v>16</v>
      </c>
      <c r="BY1508" s="34">
        <v>0.8</v>
      </c>
      <c r="CA1508" s="34">
        <v>9.5</v>
      </c>
      <c r="CC1508" s="34">
        <v>10</v>
      </c>
      <c r="CE1508" s="34" t="s">
        <v>121</v>
      </c>
      <c r="CF1508" s="34">
        <v>17</v>
      </c>
      <c r="CG1508" s="34">
        <v>430</v>
      </c>
      <c r="CH1508" s="34" t="s">
        <v>957</v>
      </c>
      <c r="CI1508" s="34">
        <v>54</v>
      </c>
      <c r="CJ1508" s="34">
        <v>90</v>
      </c>
      <c r="CM1508" s="34">
        <v>580</v>
      </c>
      <c r="CN1508" s="34">
        <v>1</v>
      </c>
      <c r="CP1508" s="34">
        <v>1.3</v>
      </c>
      <c r="CU1508" s="34">
        <v>3</v>
      </c>
      <c r="CV1508" s="34">
        <v>0.6</v>
      </c>
      <c r="CW1508" s="34">
        <f t="shared" si="111"/>
        <v>729.9</v>
      </c>
    </row>
    <row r="1509" spans="1:101" x14ac:dyDescent="0.35">
      <c r="A1509" s="22" t="s">
        <v>3985</v>
      </c>
      <c r="B1509" s="22" t="s">
        <v>1607</v>
      </c>
      <c r="C1509" s="22" t="s">
        <v>2359</v>
      </c>
      <c r="D1509" s="22" t="s">
        <v>1573</v>
      </c>
      <c r="G1509" s="22" t="s">
        <v>1573</v>
      </c>
      <c r="H1509" s="22">
        <v>36.870989999999999</v>
      </c>
      <c r="I1509" s="22">
        <v>-108.41959</v>
      </c>
      <c r="J1509" s="22" t="s">
        <v>873</v>
      </c>
      <c r="K1509" s="22" t="s">
        <v>1615</v>
      </c>
      <c r="L1509" s="22" t="s">
        <v>878</v>
      </c>
      <c r="W1509" s="34">
        <v>56.78</v>
      </c>
      <c r="X1509" s="34">
        <v>8.06</v>
      </c>
      <c r="Y1509" s="34">
        <v>3.69</v>
      </c>
      <c r="Z1509" s="34">
        <v>13.0471</v>
      </c>
      <c r="AA1509" s="34">
        <v>0.06</v>
      </c>
      <c r="AB1509" s="34">
        <v>0.23</v>
      </c>
      <c r="AC1509" s="34">
        <v>0.7</v>
      </c>
      <c r="AD1509" s="34">
        <v>0.4</v>
      </c>
      <c r="AE1509" s="34">
        <v>0.18</v>
      </c>
      <c r="AF1509" s="34">
        <v>0.57999999999999996</v>
      </c>
      <c r="AJ1509" s="34">
        <v>0.28000000000000003</v>
      </c>
      <c r="AO1509" s="34">
        <f t="shared" si="112"/>
        <v>84.007100000000023</v>
      </c>
      <c r="AR1509" s="34">
        <v>14.5</v>
      </c>
      <c r="AU1509" s="34">
        <v>5.8999999999999997E-2</v>
      </c>
      <c r="AV1509" s="34" t="s">
        <v>83</v>
      </c>
      <c r="AW1509" s="34" t="s">
        <v>1591</v>
      </c>
      <c r="AY1509" s="34">
        <v>350</v>
      </c>
      <c r="BB1509" s="34" t="s">
        <v>123</v>
      </c>
      <c r="BD1509" s="34" t="s">
        <v>83</v>
      </c>
      <c r="BE1509" s="34">
        <v>1000</v>
      </c>
      <c r="BF1509" s="34" t="s">
        <v>82</v>
      </c>
      <c r="BG1509" s="34">
        <v>89</v>
      </c>
      <c r="BH1509" s="34">
        <v>78</v>
      </c>
      <c r="BJ1509" s="34">
        <v>342</v>
      </c>
      <c r="BN1509" s="34" t="s">
        <v>123</v>
      </c>
      <c r="BO1509" s="34">
        <v>178</v>
      </c>
      <c r="BP1509" s="34" t="s">
        <v>1559</v>
      </c>
      <c r="BQ1509" s="34">
        <v>74</v>
      </c>
      <c r="BR1509" s="34">
        <v>14</v>
      </c>
      <c r="BT1509" s="34">
        <v>1.8</v>
      </c>
      <c r="BU1509" s="34">
        <v>53.9</v>
      </c>
      <c r="BX1509" s="34">
        <v>30</v>
      </c>
      <c r="BY1509" s="34">
        <v>14</v>
      </c>
      <c r="CA1509" s="34">
        <v>284.7</v>
      </c>
      <c r="CC1509" s="34">
        <v>41.5</v>
      </c>
      <c r="CE1509" s="34">
        <v>11</v>
      </c>
      <c r="CF1509" s="34">
        <v>249</v>
      </c>
      <c r="CG1509" s="34">
        <v>1400</v>
      </c>
      <c r="CH1509" s="34" t="s">
        <v>957</v>
      </c>
      <c r="CI1509" s="34">
        <v>673</v>
      </c>
      <c r="CJ1509" s="34">
        <v>1140</v>
      </c>
      <c r="CM1509" s="34">
        <v>68.7</v>
      </c>
      <c r="CN1509" s="34">
        <v>4</v>
      </c>
      <c r="CP1509" s="34">
        <v>7.9</v>
      </c>
      <c r="CU1509" s="34">
        <v>36</v>
      </c>
      <c r="CV1509" s="34">
        <v>5.9</v>
      </c>
      <c r="CW1509" s="34">
        <f t="shared" si="111"/>
        <v>1935.5000000000002</v>
      </c>
    </row>
    <row r="1510" spans="1:101" x14ac:dyDescent="0.35">
      <c r="A1510" s="22" t="s">
        <v>3986</v>
      </c>
      <c r="B1510" s="22" t="s">
        <v>1607</v>
      </c>
      <c r="C1510" s="22" t="s">
        <v>2359</v>
      </c>
      <c r="D1510" s="22" t="s">
        <v>1573</v>
      </c>
      <c r="G1510" s="22" t="s">
        <v>1573</v>
      </c>
      <c r="H1510" s="22">
        <v>36.870950000000001</v>
      </c>
      <c r="I1510" s="22">
        <v>-108.4156</v>
      </c>
      <c r="J1510" s="22" t="s">
        <v>873</v>
      </c>
      <c r="K1510" s="22" t="s">
        <v>1615</v>
      </c>
      <c r="L1510" s="22" t="s">
        <v>878</v>
      </c>
      <c r="W1510" s="34">
        <v>36.75</v>
      </c>
      <c r="X1510" s="34">
        <v>4.47</v>
      </c>
      <c r="Y1510" s="34">
        <v>1.96</v>
      </c>
      <c r="Z1510" s="34">
        <v>20.416462000000003</v>
      </c>
      <c r="AA1510" s="34">
        <v>0.76</v>
      </c>
      <c r="AB1510" s="34">
        <v>0.13</v>
      </c>
      <c r="AC1510" s="34">
        <v>6.03</v>
      </c>
      <c r="AD1510" s="34">
        <v>0.3</v>
      </c>
      <c r="AE1510" s="34">
        <v>0.04</v>
      </c>
      <c r="AF1510" s="34">
        <v>0.34</v>
      </c>
      <c r="AJ1510" s="34">
        <v>2.04</v>
      </c>
      <c r="AO1510" s="34">
        <f t="shared" si="112"/>
        <v>73.236462000000017</v>
      </c>
      <c r="AR1510" s="34">
        <v>22.69</v>
      </c>
      <c r="AU1510" s="34" t="s">
        <v>145</v>
      </c>
      <c r="AV1510" s="34">
        <v>10</v>
      </c>
      <c r="AW1510" s="34">
        <v>2.7</v>
      </c>
      <c r="AY1510" s="34">
        <v>210</v>
      </c>
      <c r="BB1510" s="34" t="s">
        <v>123</v>
      </c>
      <c r="BD1510" s="34">
        <v>30</v>
      </c>
      <c r="BE1510" s="34">
        <v>330</v>
      </c>
      <c r="BF1510" s="34" t="s">
        <v>82</v>
      </c>
      <c r="BG1510" s="34">
        <v>13</v>
      </c>
      <c r="BH1510" s="34">
        <v>19</v>
      </c>
      <c r="BJ1510" s="34">
        <v>173</v>
      </c>
      <c r="BN1510" s="34" t="s">
        <v>121</v>
      </c>
      <c r="BO1510" s="34">
        <v>103</v>
      </c>
      <c r="BP1510" s="34">
        <v>28</v>
      </c>
      <c r="BQ1510" s="34">
        <v>56</v>
      </c>
      <c r="BR1510" s="34" t="s">
        <v>430</v>
      </c>
      <c r="BT1510" s="34">
        <v>1</v>
      </c>
      <c r="BU1510" s="34">
        <v>40</v>
      </c>
      <c r="BX1510" s="34">
        <v>18</v>
      </c>
      <c r="BY1510" s="34">
        <v>11</v>
      </c>
      <c r="CA1510" s="34">
        <v>162</v>
      </c>
      <c r="CC1510" s="34">
        <v>32.200000000000003</v>
      </c>
      <c r="CE1510" s="34">
        <v>5</v>
      </c>
      <c r="CF1510" s="34">
        <v>150</v>
      </c>
      <c r="CG1510" s="34">
        <v>8400</v>
      </c>
      <c r="CH1510" s="34">
        <v>180</v>
      </c>
      <c r="CI1510" s="34">
        <v>452</v>
      </c>
      <c r="CJ1510" s="34">
        <v>947</v>
      </c>
      <c r="CM1510" s="34">
        <v>47.7</v>
      </c>
      <c r="CN1510" s="34">
        <v>3</v>
      </c>
      <c r="CP1510" s="34">
        <v>6.6</v>
      </c>
      <c r="CU1510" s="34">
        <v>23</v>
      </c>
      <c r="CV1510" s="34">
        <v>3.8</v>
      </c>
      <c r="CW1510" s="34">
        <f t="shared" si="111"/>
        <v>1483.1</v>
      </c>
    </row>
    <row r="1511" spans="1:101" x14ac:dyDescent="0.35">
      <c r="A1511" s="22" t="s">
        <v>3987</v>
      </c>
      <c r="B1511" s="22" t="s">
        <v>1607</v>
      </c>
      <c r="C1511" s="22" t="s">
        <v>2359</v>
      </c>
      <c r="D1511" s="22" t="s">
        <v>1573</v>
      </c>
      <c r="G1511" s="22" t="s">
        <v>1573</v>
      </c>
      <c r="H1511" s="22">
        <v>36.894950000000001</v>
      </c>
      <c r="I1511" s="22">
        <v>-108.49572000000001</v>
      </c>
      <c r="J1511" s="22" t="s">
        <v>873</v>
      </c>
      <c r="K1511" s="22" t="s">
        <v>1615</v>
      </c>
      <c r="L1511" s="22" t="s">
        <v>878</v>
      </c>
      <c r="W1511" s="34">
        <v>12.42</v>
      </c>
      <c r="X1511" s="34">
        <v>12.67</v>
      </c>
      <c r="Y1511" s="34">
        <v>2.17</v>
      </c>
      <c r="Z1511" s="34">
        <v>16.781269999999999</v>
      </c>
      <c r="AA1511" s="34">
        <v>0.59</v>
      </c>
      <c r="AB1511" s="34">
        <v>1.05</v>
      </c>
      <c r="AC1511" s="34">
        <v>17.84</v>
      </c>
      <c r="AD1511" s="34">
        <v>0.28000000000000003</v>
      </c>
      <c r="AE1511" s="34" t="s">
        <v>120</v>
      </c>
      <c r="AF1511" s="34">
        <v>0.41</v>
      </c>
      <c r="AJ1511" s="34">
        <v>0.12</v>
      </c>
      <c r="AO1511" s="34">
        <f t="shared" si="112"/>
        <v>64.331270000000004</v>
      </c>
      <c r="AR1511" s="34">
        <v>18.649999999999999</v>
      </c>
      <c r="AU1511" s="34">
        <v>2.9000000000000001E-2</v>
      </c>
      <c r="AV1511" s="34">
        <v>12</v>
      </c>
      <c r="AW1511" s="34">
        <v>5.0999999999999996</v>
      </c>
      <c r="AY1511" s="34">
        <v>450</v>
      </c>
      <c r="BB1511" s="34">
        <v>2.9</v>
      </c>
      <c r="BD1511" s="34">
        <v>92</v>
      </c>
      <c r="BE1511" s="34">
        <v>1300</v>
      </c>
      <c r="BF1511" s="34" t="s">
        <v>1575</v>
      </c>
      <c r="BG1511" s="34">
        <v>279</v>
      </c>
      <c r="BH1511" s="34">
        <v>93</v>
      </c>
      <c r="BJ1511" s="34">
        <v>712</v>
      </c>
      <c r="BN1511" s="34" t="s">
        <v>1044</v>
      </c>
      <c r="BO1511" s="34">
        <v>299</v>
      </c>
      <c r="BP1511" s="34">
        <v>87</v>
      </c>
      <c r="BQ1511" s="34">
        <v>166</v>
      </c>
      <c r="BR1511" s="34" t="s">
        <v>1592</v>
      </c>
      <c r="BT1511" s="34">
        <v>3.9</v>
      </c>
      <c r="BU1511" s="34">
        <v>71.599999999999994</v>
      </c>
      <c r="BX1511" s="34">
        <v>54</v>
      </c>
      <c r="BY1511" s="34">
        <v>24</v>
      </c>
      <c r="CA1511" s="34">
        <v>494</v>
      </c>
      <c r="CC1511" s="34">
        <v>87</v>
      </c>
      <c r="CE1511" s="34">
        <v>14</v>
      </c>
      <c r="CF1511" s="34">
        <v>417</v>
      </c>
      <c r="CG1511" s="34">
        <v>31200</v>
      </c>
      <c r="CH1511" s="34">
        <v>360</v>
      </c>
      <c r="CI1511" s="34">
        <v>1080</v>
      </c>
      <c r="CJ1511" s="34">
        <v>2080</v>
      </c>
      <c r="CM1511" s="34">
        <v>105</v>
      </c>
      <c r="CN1511" s="34">
        <v>5</v>
      </c>
      <c r="CP1511" s="34">
        <v>16</v>
      </c>
      <c r="CU1511" s="34">
        <v>66</v>
      </c>
      <c r="CV1511" s="34">
        <v>12</v>
      </c>
      <c r="CW1511" s="34">
        <f t="shared" si="111"/>
        <v>3364</v>
      </c>
    </row>
    <row r="1512" spans="1:101" x14ac:dyDescent="0.35">
      <c r="A1512" s="22" t="s">
        <v>3988</v>
      </c>
      <c r="B1512" s="22" t="s">
        <v>1607</v>
      </c>
      <c r="C1512" s="22" t="s">
        <v>2359</v>
      </c>
      <c r="D1512" s="22" t="s">
        <v>1573</v>
      </c>
      <c r="G1512" s="22" t="s">
        <v>1573</v>
      </c>
      <c r="H1512" s="22">
        <v>36.892290000000003</v>
      </c>
      <c r="I1512" s="22">
        <v>-108.49312</v>
      </c>
      <c r="J1512" s="22" t="s">
        <v>873</v>
      </c>
      <c r="K1512" s="22" t="s">
        <v>1615</v>
      </c>
      <c r="L1512" s="22" t="s">
        <v>878</v>
      </c>
      <c r="W1512" s="34">
        <v>63.95</v>
      </c>
      <c r="X1512" s="34">
        <v>0.45</v>
      </c>
      <c r="Y1512" s="34">
        <v>7.37</v>
      </c>
      <c r="Z1512" s="34">
        <v>13.874916000000001</v>
      </c>
      <c r="AA1512" s="34" t="s">
        <v>1593</v>
      </c>
      <c r="AB1512" s="34">
        <v>0.2</v>
      </c>
      <c r="AC1512" s="34">
        <v>0.54</v>
      </c>
      <c r="AD1512" s="34">
        <v>1.35</v>
      </c>
      <c r="AE1512" s="34">
        <v>1.46</v>
      </c>
      <c r="AF1512" s="34">
        <v>0.09</v>
      </c>
      <c r="AJ1512" s="34">
        <v>0.08</v>
      </c>
      <c r="AO1512" s="34">
        <f t="shared" si="112"/>
        <v>89.364916000000008</v>
      </c>
      <c r="AR1512" s="34">
        <v>15.42</v>
      </c>
      <c r="AU1512" s="34">
        <v>1.0999999999999999E-2</v>
      </c>
      <c r="AV1512" s="34" t="s">
        <v>123</v>
      </c>
      <c r="AW1512" s="34">
        <v>1.7</v>
      </c>
      <c r="AY1512" s="34">
        <v>510</v>
      </c>
      <c r="BB1512" s="34">
        <v>2.6</v>
      </c>
      <c r="BD1512" s="34">
        <v>21</v>
      </c>
      <c r="BE1512" s="34">
        <v>150</v>
      </c>
      <c r="BF1512" s="34">
        <v>0.9</v>
      </c>
      <c r="BG1512" s="34">
        <v>52</v>
      </c>
      <c r="BH1512" s="34">
        <v>13</v>
      </c>
      <c r="BJ1512" s="34">
        <v>3</v>
      </c>
      <c r="BN1512" s="34" t="s">
        <v>121</v>
      </c>
      <c r="BO1512" s="34">
        <v>3</v>
      </c>
      <c r="BP1512" s="34" t="s">
        <v>913</v>
      </c>
      <c r="BQ1512" s="34">
        <v>14</v>
      </c>
      <c r="BR1512" s="34">
        <v>49</v>
      </c>
      <c r="BT1512" s="34">
        <v>0.5</v>
      </c>
      <c r="BU1512" s="34">
        <v>16</v>
      </c>
      <c r="BX1512" s="34">
        <v>50</v>
      </c>
      <c r="BY1512" s="34" t="s">
        <v>82</v>
      </c>
      <c r="CA1512" s="34">
        <v>7.1</v>
      </c>
      <c r="CC1512" s="34" t="s">
        <v>1594</v>
      </c>
      <c r="CE1512" s="34" t="s">
        <v>121</v>
      </c>
      <c r="CF1512" s="34">
        <v>15</v>
      </c>
      <c r="CG1512" s="34">
        <v>390</v>
      </c>
      <c r="CH1512" s="34" t="s">
        <v>957</v>
      </c>
      <c r="CI1512" s="34">
        <v>40</v>
      </c>
      <c r="CJ1512" s="34">
        <v>61</v>
      </c>
      <c r="CM1512" s="34">
        <v>4.3</v>
      </c>
      <c r="CN1512" s="34" t="s">
        <v>121</v>
      </c>
      <c r="CP1512" s="34">
        <v>0.6</v>
      </c>
      <c r="CU1512" s="34">
        <v>3</v>
      </c>
      <c r="CV1512" s="34">
        <v>0.5</v>
      </c>
      <c r="CW1512" s="34">
        <f t="shared" si="111"/>
        <v>109.39999999999999</v>
      </c>
    </row>
    <row r="1513" spans="1:101" x14ac:dyDescent="0.35">
      <c r="A1513" s="22" t="s">
        <v>3989</v>
      </c>
      <c r="B1513" s="22" t="s">
        <v>1607</v>
      </c>
      <c r="C1513" s="22" t="s">
        <v>2359</v>
      </c>
      <c r="D1513" s="22" t="s">
        <v>1573</v>
      </c>
      <c r="G1513" s="22" t="s">
        <v>1573</v>
      </c>
      <c r="H1513" s="22">
        <v>36.892029999999998</v>
      </c>
      <c r="I1513" s="22">
        <v>-108.49267</v>
      </c>
      <c r="J1513" s="22" t="s">
        <v>873</v>
      </c>
      <c r="K1513" s="22" t="s">
        <v>1615</v>
      </c>
      <c r="L1513" s="22" t="s">
        <v>878</v>
      </c>
      <c r="W1513" s="34">
        <v>22.68</v>
      </c>
      <c r="X1513" s="34">
        <v>8.68</v>
      </c>
      <c r="Y1513" s="34">
        <v>2.0099999999999998</v>
      </c>
      <c r="Z1513" s="34">
        <v>27.911796000000002</v>
      </c>
      <c r="AA1513" s="34">
        <v>0.67</v>
      </c>
      <c r="AB1513" s="34">
        <v>0.31</v>
      </c>
      <c r="AC1513" s="34">
        <v>2.16</v>
      </c>
      <c r="AD1513" s="34">
        <v>0.34</v>
      </c>
      <c r="AE1513" s="34">
        <v>0.24</v>
      </c>
      <c r="AF1513" s="34">
        <v>0.27</v>
      </c>
      <c r="AJ1513" s="34" t="s">
        <v>120</v>
      </c>
      <c r="AO1513" s="34">
        <f t="shared" si="112"/>
        <v>65.271795999999995</v>
      </c>
      <c r="AR1513" s="34">
        <v>31.02</v>
      </c>
      <c r="AU1513" s="34">
        <v>1.9E-2</v>
      </c>
      <c r="AV1513" s="34" t="s">
        <v>1503</v>
      </c>
      <c r="AW1513" s="34">
        <v>6.5</v>
      </c>
      <c r="AY1513" s="34">
        <v>410</v>
      </c>
      <c r="BB1513" s="34" t="s">
        <v>123</v>
      </c>
      <c r="BD1513" s="34">
        <v>90</v>
      </c>
      <c r="BE1513" s="34">
        <v>1000</v>
      </c>
      <c r="BF1513" s="34" t="s">
        <v>1580</v>
      </c>
      <c r="BG1513" s="34">
        <v>29</v>
      </c>
      <c r="BH1513" s="34">
        <v>60</v>
      </c>
      <c r="BJ1513" s="34">
        <v>279</v>
      </c>
      <c r="BN1513" s="34" t="s">
        <v>369</v>
      </c>
      <c r="BO1513" s="34">
        <v>146</v>
      </c>
      <c r="BP1513" s="34">
        <v>67</v>
      </c>
      <c r="BQ1513" s="34">
        <v>173</v>
      </c>
      <c r="BR1513" s="34">
        <v>28</v>
      </c>
      <c r="BT1513" s="34">
        <v>1.8</v>
      </c>
      <c r="BU1513" s="34">
        <v>49.1</v>
      </c>
      <c r="BX1513" s="34">
        <v>46</v>
      </c>
      <c r="BY1513" s="34">
        <v>13</v>
      </c>
      <c r="CA1513" s="34">
        <v>210</v>
      </c>
      <c r="CC1513" s="34">
        <v>38</v>
      </c>
      <c r="CE1513" s="34">
        <v>6</v>
      </c>
      <c r="CF1513" s="34">
        <v>193</v>
      </c>
      <c r="CG1513" s="34">
        <v>12000</v>
      </c>
      <c r="CH1513" s="34">
        <v>320</v>
      </c>
      <c r="CI1513" s="34">
        <v>559</v>
      </c>
      <c r="CJ1513" s="34">
        <v>870</v>
      </c>
      <c r="CM1513" s="34">
        <v>49.1</v>
      </c>
      <c r="CN1513" s="34" t="s">
        <v>1044</v>
      </c>
      <c r="CP1513" s="34">
        <v>6.2</v>
      </c>
      <c r="CU1513" s="34">
        <v>36</v>
      </c>
      <c r="CV1513" s="34">
        <v>6.1</v>
      </c>
      <c r="CW1513" s="34">
        <f t="shared" si="111"/>
        <v>1526.3999999999999</v>
      </c>
    </row>
    <row r="1514" spans="1:101" x14ac:dyDescent="0.35">
      <c r="A1514" s="22" t="s">
        <v>3990</v>
      </c>
      <c r="B1514" s="22" t="s">
        <v>1607</v>
      </c>
      <c r="C1514" s="22" t="s">
        <v>2359</v>
      </c>
      <c r="D1514" s="22" t="s">
        <v>1573</v>
      </c>
      <c r="G1514" s="22" t="s">
        <v>1573</v>
      </c>
      <c r="H1514" s="22">
        <v>36.891480000000001</v>
      </c>
      <c r="I1514" s="22">
        <v>-108.49216</v>
      </c>
      <c r="J1514" s="22" t="s">
        <v>873</v>
      </c>
      <c r="K1514" s="22" t="s">
        <v>1615</v>
      </c>
      <c r="L1514" s="22" t="s">
        <v>878</v>
      </c>
      <c r="W1514" s="34">
        <v>18.91</v>
      </c>
      <c r="X1514" s="34">
        <v>5.56</v>
      </c>
      <c r="Y1514" s="34">
        <v>1.49</v>
      </c>
      <c r="Z1514" s="34">
        <v>31.412018</v>
      </c>
      <c r="AA1514" s="34">
        <v>0.4</v>
      </c>
      <c r="AB1514" s="34">
        <v>0.62</v>
      </c>
      <c r="AC1514" s="34">
        <v>3.13</v>
      </c>
      <c r="AD1514" s="34">
        <v>0.37</v>
      </c>
      <c r="AE1514" s="34">
        <v>0.03</v>
      </c>
      <c r="AF1514" s="34">
        <v>0.23</v>
      </c>
      <c r="AJ1514" s="34">
        <v>0.05</v>
      </c>
      <c r="AO1514" s="34">
        <f t="shared" si="112"/>
        <v>62.202017999999988</v>
      </c>
      <c r="AR1514" s="34">
        <v>34.909999999999997</v>
      </c>
      <c r="AU1514" s="34">
        <v>1.2E-2</v>
      </c>
      <c r="AV1514" s="34" t="s">
        <v>932</v>
      </c>
      <c r="AW1514" s="34" t="s">
        <v>1586</v>
      </c>
      <c r="AY1514" s="34" t="s">
        <v>1043</v>
      </c>
      <c r="BB1514" s="34" t="s">
        <v>123</v>
      </c>
      <c r="BD1514" s="34">
        <v>50</v>
      </c>
      <c r="BE1514" s="34">
        <v>750</v>
      </c>
      <c r="BF1514" s="34">
        <v>1.6</v>
      </c>
      <c r="BG1514" s="34">
        <v>66</v>
      </c>
      <c r="BH1514" s="34" t="s">
        <v>1578</v>
      </c>
      <c r="BJ1514" s="34">
        <v>180</v>
      </c>
      <c r="BN1514" s="34" t="s">
        <v>123</v>
      </c>
      <c r="BO1514" s="34">
        <v>90</v>
      </c>
      <c r="BP1514" s="34" t="s">
        <v>1592</v>
      </c>
      <c r="BQ1514" s="34">
        <v>100</v>
      </c>
      <c r="BR1514" s="34" t="s">
        <v>1045</v>
      </c>
      <c r="BT1514" s="34">
        <v>1</v>
      </c>
      <c r="BU1514" s="34">
        <v>29.9</v>
      </c>
      <c r="BX1514" s="34">
        <v>34</v>
      </c>
      <c r="BY1514" s="34">
        <v>8</v>
      </c>
      <c r="CA1514" s="34">
        <v>24.8</v>
      </c>
      <c r="CC1514" s="34" t="s">
        <v>369</v>
      </c>
      <c r="CE1514" s="34" t="s">
        <v>369</v>
      </c>
      <c r="CF1514" s="34">
        <v>107</v>
      </c>
      <c r="CG1514" s="34">
        <v>8400</v>
      </c>
      <c r="CH1514" s="34" t="s">
        <v>957</v>
      </c>
      <c r="CI1514" s="34">
        <v>342</v>
      </c>
      <c r="CJ1514" s="34">
        <v>570</v>
      </c>
      <c r="CM1514" s="34">
        <v>34.299999999999997</v>
      </c>
      <c r="CN1514" s="34" t="s">
        <v>369</v>
      </c>
      <c r="CP1514" s="34">
        <v>3.4</v>
      </c>
      <c r="CU1514" s="34">
        <v>24</v>
      </c>
      <c r="CV1514" s="34">
        <v>3.7</v>
      </c>
      <c r="CW1514" s="34">
        <f t="shared" si="111"/>
        <v>977.4</v>
      </c>
    </row>
    <row r="1515" spans="1:101" x14ac:dyDescent="0.35">
      <c r="A1515" s="22" t="s">
        <v>3991</v>
      </c>
      <c r="B1515" s="22" t="s">
        <v>1607</v>
      </c>
      <c r="C1515" s="22" t="s">
        <v>2359</v>
      </c>
      <c r="D1515" s="22" t="s">
        <v>1573</v>
      </c>
      <c r="G1515" s="22" t="s">
        <v>1573</v>
      </c>
      <c r="H1515" s="22">
        <v>36.891030000000001</v>
      </c>
      <c r="I1515" s="22">
        <v>-108.49194</v>
      </c>
      <c r="J1515" s="22" t="s">
        <v>873</v>
      </c>
      <c r="K1515" s="22" t="s">
        <v>1615</v>
      </c>
      <c r="L1515" s="22" t="s">
        <v>878</v>
      </c>
      <c r="W1515" s="34">
        <v>49.18</v>
      </c>
      <c r="X1515" s="34">
        <v>5.71</v>
      </c>
      <c r="Y1515" s="34">
        <v>5.17</v>
      </c>
      <c r="Z1515" s="34">
        <v>13.146077999999999</v>
      </c>
      <c r="AA1515" s="34">
        <v>2.54</v>
      </c>
      <c r="AB1515" s="34">
        <v>0.34</v>
      </c>
      <c r="AC1515" s="34">
        <v>1.64</v>
      </c>
      <c r="AD1515" s="34">
        <v>0.67</v>
      </c>
      <c r="AE1515" s="34">
        <v>0.97</v>
      </c>
      <c r="AF1515" s="34">
        <v>0.24</v>
      </c>
      <c r="AJ1515" s="34">
        <v>0.01</v>
      </c>
      <c r="AO1515" s="34">
        <f t="shared" si="112"/>
        <v>79.616078000000016</v>
      </c>
      <c r="AR1515" s="34">
        <v>14.61</v>
      </c>
      <c r="AU1515" s="34">
        <v>1.4E-2</v>
      </c>
      <c r="AV1515" s="34" t="s">
        <v>953</v>
      </c>
      <c r="AW1515" s="34">
        <v>4.2</v>
      </c>
      <c r="AY1515" s="34">
        <v>890</v>
      </c>
      <c r="BB1515" s="34">
        <v>2.9</v>
      </c>
      <c r="BD1515" s="34">
        <v>170</v>
      </c>
      <c r="BE1515" s="34">
        <v>740</v>
      </c>
      <c r="BF1515" s="34" t="s">
        <v>1580</v>
      </c>
      <c r="BG1515" s="34">
        <v>72</v>
      </c>
      <c r="BH1515" s="34" t="s">
        <v>1578</v>
      </c>
      <c r="BJ1515" s="34">
        <v>194</v>
      </c>
      <c r="BN1515" s="34" t="s">
        <v>369</v>
      </c>
      <c r="BO1515" s="34">
        <v>102</v>
      </c>
      <c r="BP1515" s="34">
        <v>100</v>
      </c>
      <c r="BQ1515" s="34">
        <v>53</v>
      </c>
      <c r="BR1515" s="34" t="s">
        <v>1589</v>
      </c>
      <c r="BT1515" s="34">
        <v>1.6</v>
      </c>
      <c r="BU1515" s="34">
        <v>30.3</v>
      </c>
      <c r="BX1515" s="34">
        <v>48</v>
      </c>
      <c r="BY1515" s="34">
        <v>8.9</v>
      </c>
      <c r="CA1515" s="34">
        <v>174</v>
      </c>
      <c r="CC1515" s="34">
        <v>30.1</v>
      </c>
      <c r="CE1515" s="34">
        <v>6</v>
      </c>
      <c r="CF1515" s="34">
        <v>180</v>
      </c>
      <c r="CG1515" s="34">
        <v>8400</v>
      </c>
      <c r="CH1515" s="34" t="s">
        <v>1042</v>
      </c>
      <c r="CI1515" s="34">
        <v>411</v>
      </c>
      <c r="CJ1515" s="34">
        <v>678</v>
      </c>
      <c r="CM1515" s="34">
        <v>44.7</v>
      </c>
      <c r="CN1515" s="34" t="s">
        <v>83</v>
      </c>
      <c r="CP1515" s="34">
        <v>5.9</v>
      </c>
      <c r="CU1515" s="34">
        <v>20</v>
      </c>
      <c r="CV1515" s="34">
        <v>3.7</v>
      </c>
      <c r="CW1515" s="34">
        <f t="shared" si="111"/>
        <v>1163.3000000000002</v>
      </c>
    </row>
    <row r="1516" spans="1:101" x14ac:dyDescent="0.35">
      <c r="A1516" s="22" t="s">
        <v>3992</v>
      </c>
      <c r="B1516" s="22" t="s">
        <v>1607</v>
      </c>
      <c r="C1516" s="22" t="s">
        <v>2359</v>
      </c>
      <c r="D1516" s="22" t="s">
        <v>1573</v>
      </c>
      <c r="G1516" s="22" t="s">
        <v>1573</v>
      </c>
      <c r="H1516" s="22">
        <v>36.890450000000001</v>
      </c>
      <c r="I1516" s="22">
        <v>-108.49156000000001</v>
      </c>
      <c r="J1516" s="22" t="s">
        <v>873</v>
      </c>
      <c r="K1516" s="22" t="s">
        <v>1615</v>
      </c>
      <c r="L1516" s="22" t="s">
        <v>878</v>
      </c>
      <c r="W1516" s="34">
        <v>63.69</v>
      </c>
      <c r="X1516" s="34">
        <v>3.98</v>
      </c>
      <c r="Y1516" s="34">
        <v>12.73</v>
      </c>
      <c r="Z1516" s="34">
        <v>5.2998219999999998</v>
      </c>
      <c r="AA1516" s="34">
        <v>0.14000000000000001</v>
      </c>
      <c r="AB1516" s="34">
        <v>0.49</v>
      </c>
      <c r="AC1516" s="34">
        <v>0.47</v>
      </c>
      <c r="AD1516" s="34">
        <v>0.93</v>
      </c>
      <c r="AE1516" s="34">
        <v>1.18</v>
      </c>
      <c r="AF1516" s="34">
        <v>0.21</v>
      </c>
      <c r="AJ1516" s="34">
        <v>0.02</v>
      </c>
      <c r="AO1516" s="34">
        <f t="shared" si="112"/>
        <v>89.139822000000009</v>
      </c>
      <c r="AR1516" s="34">
        <v>5.89</v>
      </c>
      <c r="AU1516" s="34">
        <v>1.2999999999999999E-2</v>
      </c>
      <c r="AV1516" s="34" t="s">
        <v>83</v>
      </c>
      <c r="AW1516" s="34">
        <v>10</v>
      </c>
      <c r="AY1516" s="34">
        <v>370</v>
      </c>
      <c r="BB1516" s="34">
        <v>4.9000000000000004</v>
      </c>
      <c r="BD1516" s="34">
        <v>12</v>
      </c>
      <c r="BE1516" s="34">
        <v>460</v>
      </c>
      <c r="BF1516" s="34" t="s">
        <v>82</v>
      </c>
      <c r="BG1516" s="34">
        <v>14</v>
      </c>
      <c r="BH1516" s="34" t="s">
        <v>1578</v>
      </c>
      <c r="BJ1516" s="34">
        <v>125</v>
      </c>
      <c r="BN1516" s="34" t="s">
        <v>121</v>
      </c>
      <c r="BO1516" s="34">
        <v>72</v>
      </c>
      <c r="BP1516" s="34" t="s">
        <v>1589</v>
      </c>
      <c r="BQ1516" s="34">
        <v>17</v>
      </c>
      <c r="BR1516" s="34">
        <v>35</v>
      </c>
      <c r="BT1516" s="34">
        <v>1.6</v>
      </c>
      <c r="BU1516" s="34">
        <v>30</v>
      </c>
      <c r="BX1516" s="34">
        <v>35</v>
      </c>
      <c r="BY1516" s="34">
        <v>6.1</v>
      </c>
      <c r="CA1516" s="34">
        <v>112</v>
      </c>
      <c r="CC1516" s="34">
        <v>20</v>
      </c>
      <c r="CE1516" s="34">
        <v>9</v>
      </c>
      <c r="CF1516" s="34">
        <v>106</v>
      </c>
      <c r="CG1516" s="34">
        <v>5200</v>
      </c>
      <c r="CH1516" s="34">
        <v>160</v>
      </c>
      <c r="CI1516" s="34">
        <v>298</v>
      </c>
      <c r="CJ1516" s="34">
        <v>523</v>
      </c>
      <c r="CM1516" s="34">
        <v>32.5</v>
      </c>
      <c r="CN1516" s="34" t="s">
        <v>369</v>
      </c>
      <c r="CP1516" s="34">
        <v>4.4000000000000004</v>
      </c>
      <c r="CU1516" s="34">
        <v>18</v>
      </c>
      <c r="CV1516" s="34">
        <v>3</v>
      </c>
      <c r="CW1516" s="34">
        <f t="shared" si="111"/>
        <v>878.9</v>
      </c>
    </row>
    <row r="1517" spans="1:101" x14ac:dyDescent="0.35">
      <c r="A1517" s="22" t="s">
        <v>3993</v>
      </c>
      <c r="B1517" s="22" t="s">
        <v>1607</v>
      </c>
      <c r="C1517" s="22" t="s">
        <v>2359</v>
      </c>
      <c r="D1517" s="22" t="s">
        <v>1573</v>
      </c>
      <c r="G1517" s="22" t="s">
        <v>1573</v>
      </c>
      <c r="H1517" s="22">
        <v>36.902859999999997</v>
      </c>
      <c r="I1517" s="22">
        <v>-108.51175000000001</v>
      </c>
      <c r="J1517" s="22" t="s">
        <v>873</v>
      </c>
      <c r="K1517" s="22" t="s">
        <v>1615</v>
      </c>
      <c r="L1517" s="22" t="s">
        <v>878</v>
      </c>
      <c r="W1517" s="34">
        <v>26.6</v>
      </c>
      <c r="X1517" s="34">
        <v>5.6</v>
      </c>
      <c r="Y1517" s="34">
        <v>2.16</v>
      </c>
      <c r="Z1517" s="34">
        <v>27.974782000000001</v>
      </c>
      <c r="AA1517" s="34">
        <v>0.55000000000000004</v>
      </c>
      <c r="AB1517" s="34">
        <v>0.44</v>
      </c>
      <c r="AC1517" s="34">
        <v>4.88</v>
      </c>
      <c r="AD1517" s="34">
        <v>0.4</v>
      </c>
      <c r="AE1517" s="34">
        <v>0.25</v>
      </c>
      <c r="AF1517" s="34">
        <v>0.3</v>
      </c>
      <c r="AJ1517" s="34">
        <v>0.02</v>
      </c>
      <c r="AO1517" s="34">
        <f t="shared" si="112"/>
        <v>69.174781999999993</v>
      </c>
      <c r="AR1517" s="34">
        <v>31.09</v>
      </c>
      <c r="AU1517" s="34">
        <v>0.09</v>
      </c>
      <c r="AV1517" s="34" t="s">
        <v>123</v>
      </c>
      <c r="AW1517" s="34">
        <v>4.3</v>
      </c>
      <c r="AY1517" s="34">
        <v>650</v>
      </c>
      <c r="BB1517" s="34" t="s">
        <v>123</v>
      </c>
      <c r="BD1517" s="34">
        <v>66</v>
      </c>
      <c r="BE1517" s="34">
        <v>490</v>
      </c>
      <c r="BF1517" s="34" t="s">
        <v>82</v>
      </c>
      <c r="BG1517" s="34">
        <v>31</v>
      </c>
      <c r="BH1517" s="34" t="s">
        <v>1578</v>
      </c>
      <c r="BJ1517" s="34">
        <v>186</v>
      </c>
      <c r="BN1517" s="34" t="s">
        <v>121</v>
      </c>
      <c r="BO1517" s="34">
        <v>106</v>
      </c>
      <c r="BP1517" s="34">
        <v>49</v>
      </c>
      <c r="BQ1517" s="34">
        <v>86</v>
      </c>
      <c r="BR1517" s="34">
        <v>13</v>
      </c>
      <c r="BT1517" s="34">
        <v>1.5</v>
      </c>
      <c r="BU1517" s="34">
        <v>34</v>
      </c>
      <c r="BX1517" s="34">
        <v>35</v>
      </c>
      <c r="BY1517" s="34">
        <v>8.9</v>
      </c>
      <c r="CA1517" s="34">
        <v>150</v>
      </c>
      <c r="CC1517" s="34">
        <v>331.4</v>
      </c>
      <c r="CE1517" s="34">
        <v>5</v>
      </c>
      <c r="CF1517" s="34">
        <v>139</v>
      </c>
      <c r="CG1517" s="34">
        <v>8500</v>
      </c>
      <c r="CH1517" s="34">
        <v>160</v>
      </c>
      <c r="CI1517" s="34">
        <v>373</v>
      </c>
      <c r="CJ1517" s="34">
        <v>726</v>
      </c>
      <c r="CM1517" s="34">
        <v>37.299999999999997</v>
      </c>
      <c r="CN1517" s="34">
        <v>3</v>
      </c>
      <c r="CP1517" s="34">
        <v>5.2</v>
      </c>
      <c r="CU1517" s="34">
        <v>22</v>
      </c>
      <c r="CV1517" s="34">
        <v>3.9</v>
      </c>
      <c r="CW1517" s="34">
        <f t="shared" si="111"/>
        <v>1170.4000000000001</v>
      </c>
    </row>
    <row r="1518" spans="1:101" x14ac:dyDescent="0.35">
      <c r="A1518" s="22" t="s">
        <v>3994</v>
      </c>
      <c r="B1518" s="22" t="s">
        <v>1607</v>
      </c>
      <c r="C1518" s="22" t="s">
        <v>2359</v>
      </c>
      <c r="D1518" s="22" t="s">
        <v>1573</v>
      </c>
      <c r="G1518" s="22" t="s">
        <v>1573</v>
      </c>
      <c r="H1518" s="22">
        <v>36.90457</v>
      </c>
      <c r="I1518" s="22">
        <v>-108.51372000000001</v>
      </c>
      <c r="J1518" s="22" t="s">
        <v>873</v>
      </c>
      <c r="K1518" s="22" t="s">
        <v>1615</v>
      </c>
      <c r="L1518" s="22" t="s">
        <v>878</v>
      </c>
      <c r="W1518" s="34">
        <v>23.62</v>
      </c>
      <c r="X1518" s="34">
        <v>8.57</v>
      </c>
      <c r="Y1518" s="34">
        <v>2.31</v>
      </c>
      <c r="Z1518" s="34">
        <v>29.396466000000004</v>
      </c>
      <c r="AA1518" s="34">
        <v>0.56999999999999995</v>
      </c>
      <c r="AB1518" s="34">
        <v>0.03</v>
      </c>
      <c r="AC1518" s="34">
        <v>1.5</v>
      </c>
      <c r="AD1518" s="34">
        <v>0.38</v>
      </c>
      <c r="AE1518" s="34">
        <v>0.27</v>
      </c>
      <c r="AF1518" s="34">
        <v>0.36</v>
      </c>
      <c r="AJ1518" s="34">
        <v>0.03</v>
      </c>
      <c r="AO1518" s="34">
        <f t="shared" si="112"/>
        <v>67.03646599999999</v>
      </c>
      <c r="AR1518" s="34">
        <v>32.67</v>
      </c>
      <c r="AU1518" s="34">
        <v>3.7999999999999999E-2</v>
      </c>
      <c r="AV1518" s="34" t="s">
        <v>932</v>
      </c>
      <c r="AW1518" s="34">
        <v>2.4</v>
      </c>
      <c r="AY1518" s="34">
        <v>290</v>
      </c>
      <c r="BB1518" s="34" t="s">
        <v>123</v>
      </c>
      <c r="BD1518" s="34">
        <v>77</v>
      </c>
      <c r="BE1518" s="34">
        <v>750</v>
      </c>
      <c r="BF1518" s="34" t="s">
        <v>1582</v>
      </c>
      <c r="BG1518" s="34">
        <v>135</v>
      </c>
      <c r="BH1518" s="34">
        <v>48</v>
      </c>
      <c r="BJ1518" s="34">
        <v>408</v>
      </c>
      <c r="BN1518" s="34" t="s">
        <v>123</v>
      </c>
      <c r="BO1518" s="34">
        <v>139</v>
      </c>
      <c r="BP1518" s="34">
        <v>48</v>
      </c>
      <c r="BQ1518" s="34">
        <v>136</v>
      </c>
      <c r="BR1518" s="34" t="s">
        <v>938</v>
      </c>
      <c r="BT1518" s="34">
        <v>1.6</v>
      </c>
      <c r="BU1518" s="34">
        <v>47.2</v>
      </c>
      <c r="BX1518" s="34">
        <v>62</v>
      </c>
      <c r="BY1518" s="34">
        <v>12</v>
      </c>
      <c r="CA1518" s="34">
        <v>318</v>
      </c>
      <c r="CC1518" s="34">
        <v>59.4</v>
      </c>
      <c r="CE1518" s="34">
        <v>9</v>
      </c>
      <c r="CF1518" s="34">
        <v>250</v>
      </c>
      <c r="CG1518" s="34">
        <v>18000</v>
      </c>
      <c r="CH1518" s="34">
        <v>250</v>
      </c>
      <c r="CI1518" s="34">
        <v>580</v>
      </c>
      <c r="CJ1518" s="34">
        <v>1210</v>
      </c>
      <c r="CM1518" s="34">
        <v>69.099999999999994</v>
      </c>
      <c r="CN1518" s="34">
        <v>5</v>
      </c>
      <c r="CP1518" s="34">
        <v>10</v>
      </c>
      <c r="CU1518" s="34">
        <v>42</v>
      </c>
      <c r="CV1518" s="34">
        <v>7.3</v>
      </c>
      <c r="CW1518" s="34">
        <f t="shared" si="111"/>
        <v>1923.3999999999999</v>
      </c>
    </row>
    <row r="1519" spans="1:101" x14ac:dyDescent="0.35">
      <c r="A1519" s="22" t="s">
        <v>3995</v>
      </c>
      <c r="B1519" s="22" t="s">
        <v>1607</v>
      </c>
      <c r="C1519" s="22" t="s">
        <v>2359</v>
      </c>
      <c r="D1519" s="22" t="s">
        <v>1573</v>
      </c>
      <c r="G1519" s="22" t="s">
        <v>1573</v>
      </c>
      <c r="H1519" s="22">
        <v>36.932569999999998</v>
      </c>
      <c r="I1519" s="22">
        <v>-108.51415</v>
      </c>
      <c r="J1519" s="22" t="s">
        <v>873</v>
      </c>
      <c r="K1519" s="22" t="s">
        <v>1615</v>
      </c>
      <c r="L1519" s="22" t="s">
        <v>878</v>
      </c>
      <c r="W1519" s="34">
        <v>49.99</v>
      </c>
      <c r="X1519" s="34">
        <v>3.79</v>
      </c>
      <c r="Y1519" s="34">
        <v>2.46</v>
      </c>
      <c r="Z1519" s="34">
        <v>3.4912239999999999</v>
      </c>
      <c r="AA1519" s="34">
        <v>0.34</v>
      </c>
      <c r="AB1519" s="34">
        <v>0.24</v>
      </c>
      <c r="AC1519" s="34">
        <v>19.489999999999998</v>
      </c>
      <c r="AD1519" s="34">
        <v>0.35</v>
      </c>
      <c r="AE1519" s="34">
        <v>0.05</v>
      </c>
      <c r="AF1519" s="34">
        <v>0.28000000000000003</v>
      </c>
      <c r="AJ1519" s="34" t="s">
        <v>120</v>
      </c>
      <c r="AO1519" s="34">
        <f t="shared" si="112"/>
        <v>80.481223999999997</v>
      </c>
      <c r="AR1519" s="34">
        <v>3.88</v>
      </c>
      <c r="AU1519" s="34">
        <v>7.8E-2</v>
      </c>
      <c r="AV1519" s="34" t="s">
        <v>83</v>
      </c>
      <c r="AW1519" s="34" t="s">
        <v>1595</v>
      </c>
      <c r="AY1519" s="34">
        <v>270</v>
      </c>
      <c r="BB1519" s="34" t="s">
        <v>123</v>
      </c>
      <c r="BD1519" s="34">
        <v>9</v>
      </c>
      <c r="BE1519" s="34">
        <v>530</v>
      </c>
      <c r="BF1519" s="34" t="s">
        <v>82</v>
      </c>
      <c r="BG1519" s="34">
        <v>130</v>
      </c>
      <c r="BH1519" s="34">
        <v>38</v>
      </c>
      <c r="BJ1519" s="34">
        <v>304</v>
      </c>
      <c r="BN1519" s="34" t="s">
        <v>369</v>
      </c>
      <c r="BO1519" s="34">
        <v>136</v>
      </c>
      <c r="BP1519" s="34" t="s">
        <v>1596</v>
      </c>
      <c r="BQ1519" s="34">
        <v>46</v>
      </c>
      <c r="BR1519" s="34" t="s">
        <v>1597</v>
      </c>
      <c r="BT1519" s="34">
        <v>0.05</v>
      </c>
      <c r="BU1519" s="34">
        <v>30.6</v>
      </c>
      <c r="BX1519" s="34">
        <v>32</v>
      </c>
      <c r="BY1519" s="34">
        <v>12</v>
      </c>
      <c r="CA1519" s="34">
        <v>325</v>
      </c>
      <c r="CC1519" s="34">
        <v>43.4</v>
      </c>
      <c r="CE1519" s="34">
        <v>37</v>
      </c>
      <c r="CF1519" s="34">
        <v>261</v>
      </c>
      <c r="CG1519" s="34">
        <v>12000</v>
      </c>
      <c r="CH1519" s="34" t="s">
        <v>957</v>
      </c>
      <c r="CI1519" s="34">
        <v>772</v>
      </c>
      <c r="CJ1519" s="34">
        <v>1380</v>
      </c>
      <c r="CM1519" s="34">
        <v>89.5</v>
      </c>
      <c r="CN1519" s="34">
        <v>5</v>
      </c>
      <c r="CP1519" s="34">
        <v>9.4</v>
      </c>
      <c r="CU1519" s="34">
        <v>37</v>
      </c>
      <c r="CV1519" s="34">
        <v>5.9</v>
      </c>
      <c r="CW1519" s="34">
        <f t="shared" si="111"/>
        <v>2298.8000000000002</v>
      </c>
    </row>
    <row r="1520" spans="1:101" x14ac:dyDescent="0.35">
      <c r="A1520" s="22" t="s">
        <v>3996</v>
      </c>
      <c r="B1520" s="22" t="s">
        <v>1607</v>
      </c>
      <c r="C1520" s="22" t="s">
        <v>2359</v>
      </c>
      <c r="D1520" s="22" t="s">
        <v>1573</v>
      </c>
      <c r="G1520" s="22" t="s">
        <v>1573</v>
      </c>
      <c r="H1520" s="22">
        <v>37.019860000000001</v>
      </c>
      <c r="I1520" s="22">
        <v>-108.69696999999999</v>
      </c>
      <c r="J1520" s="22" t="s">
        <v>873</v>
      </c>
      <c r="K1520" s="22" t="s">
        <v>1615</v>
      </c>
      <c r="L1520" s="22" t="s">
        <v>878</v>
      </c>
      <c r="W1520" s="34">
        <v>14.89</v>
      </c>
      <c r="X1520" s="34">
        <v>5.83</v>
      </c>
      <c r="Y1520" s="34">
        <v>1.34</v>
      </c>
      <c r="Z1520" s="34">
        <v>21.334258000000002</v>
      </c>
      <c r="AA1520" s="34">
        <v>0.27</v>
      </c>
      <c r="AB1520" s="34">
        <v>0.17</v>
      </c>
      <c r="AC1520" s="34">
        <v>20.95</v>
      </c>
      <c r="AD1520" s="34">
        <v>0.32</v>
      </c>
      <c r="AE1520" s="34">
        <v>0.01</v>
      </c>
      <c r="AF1520" s="34">
        <v>0.34</v>
      </c>
      <c r="AJ1520" s="34">
        <v>0.15</v>
      </c>
      <c r="AO1520" s="34">
        <f t="shared" si="112"/>
        <v>65.604258000000016</v>
      </c>
      <c r="AR1520" s="34">
        <v>23.71</v>
      </c>
      <c r="AU1520" s="34">
        <v>8.5000000000000006E-2</v>
      </c>
      <c r="AV1520" s="34" t="s">
        <v>932</v>
      </c>
      <c r="AW1520" s="34">
        <v>29</v>
      </c>
      <c r="AY1520" s="34">
        <v>870</v>
      </c>
      <c r="BB1520" s="34">
        <v>7.1</v>
      </c>
      <c r="BD1520" s="34">
        <v>88</v>
      </c>
      <c r="BE1520" s="34">
        <v>1200</v>
      </c>
      <c r="BF1520" s="34" t="s">
        <v>82</v>
      </c>
      <c r="BG1520" s="34">
        <v>78</v>
      </c>
      <c r="BH1520" s="34" t="s">
        <v>1578</v>
      </c>
      <c r="BJ1520" s="34">
        <v>342</v>
      </c>
      <c r="BN1520" s="34" t="s">
        <v>123</v>
      </c>
      <c r="BO1520" s="34">
        <v>112</v>
      </c>
      <c r="BP1520" s="34" t="s">
        <v>1564</v>
      </c>
      <c r="BQ1520" s="34">
        <v>85</v>
      </c>
      <c r="BR1520" s="34" t="s">
        <v>430</v>
      </c>
      <c r="BT1520" s="34">
        <v>3.1</v>
      </c>
      <c r="BU1520" s="34">
        <v>50.5</v>
      </c>
      <c r="BX1520" s="34">
        <v>34</v>
      </c>
      <c r="BY1520" s="34">
        <v>13</v>
      </c>
      <c r="CA1520" s="34">
        <v>284</v>
      </c>
      <c r="CC1520" s="34">
        <v>48.1</v>
      </c>
      <c r="CE1520" s="34">
        <v>62</v>
      </c>
      <c r="CF1520" s="34">
        <v>199</v>
      </c>
      <c r="CG1520" s="34">
        <v>15000</v>
      </c>
      <c r="CH1520" s="34">
        <v>570</v>
      </c>
      <c r="CI1520" s="34">
        <v>559</v>
      </c>
      <c r="CJ1520" s="34">
        <v>949</v>
      </c>
      <c r="CM1520" s="34">
        <v>63.5</v>
      </c>
      <c r="CN1520" s="34" t="s">
        <v>369</v>
      </c>
      <c r="CP1520" s="34">
        <v>8.3000000000000007</v>
      </c>
      <c r="CU1520" s="34">
        <v>39</v>
      </c>
      <c r="CV1520" s="34">
        <v>7</v>
      </c>
      <c r="CW1520" s="34">
        <f t="shared" si="111"/>
        <v>1625.8</v>
      </c>
    </row>
    <row r="1521" spans="1:101" x14ac:dyDescent="0.35">
      <c r="A1521" s="22" t="s">
        <v>3997</v>
      </c>
      <c r="B1521" s="22" t="s">
        <v>1607</v>
      </c>
      <c r="C1521" s="22" t="s">
        <v>2359</v>
      </c>
      <c r="D1521" s="22" t="s">
        <v>1573</v>
      </c>
      <c r="G1521" s="22" t="s">
        <v>1573</v>
      </c>
      <c r="H1521" s="22">
        <v>37.017319999999998</v>
      </c>
      <c r="I1521" s="22">
        <v>-108.69259</v>
      </c>
      <c r="J1521" s="22" t="s">
        <v>873</v>
      </c>
      <c r="K1521" s="22" t="s">
        <v>1615</v>
      </c>
      <c r="L1521" s="22" t="s">
        <v>878</v>
      </c>
      <c r="W1521" s="34">
        <v>15.02</v>
      </c>
      <c r="X1521" s="34">
        <v>5.16</v>
      </c>
      <c r="Y1521" s="34">
        <v>1.59</v>
      </c>
      <c r="Z1521" s="34">
        <v>25.383358000000001</v>
      </c>
      <c r="AA1521" s="34">
        <v>0.41</v>
      </c>
      <c r="AB1521" s="34">
        <v>0.25</v>
      </c>
      <c r="AC1521" s="34">
        <v>17.09</v>
      </c>
      <c r="AD1521" s="34">
        <v>0.34</v>
      </c>
      <c r="AE1521" s="34">
        <v>0.1</v>
      </c>
      <c r="AF1521" s="34">
        <v>0.28999999999999998</v>
      </c>
      <c r="AJ1521" s="34">
        <v>0.16</v>
      </c>
      <c r="AO1521" s="34">
        <f t="shared" si="112"/>
        <v>65.793357999999998</v>
      </c>
      <c r="AR1521" s="34">
        <v>28.21</v>
      </c>
      <c r="AU1521" s="34" t="s">
        <v>1598</v>
      </c>
      <c r="AV1521" s="34" t="s">
        <v>1044</v>
      </c>
      <c r="AW1521" s="34">
        <v>6.1</v>
      </c>
      <c r="AY1521" s="34">
        <v>500</v>
      </c>
      <c r="BB1521" s="34">
        <v>10</v>
      </c>
      <c r="BD1521" s="34">
        <v>66</v>
      </c>
      <c r="BE1521" s="34">
        <v>780</v>
      </c>
      <c r="BF1521" s="34">
        <v>1</v>
      </c>
      <c r="BG1521" s="34">
        <v>141</v>
      </c>
      <c r="BH1521" s="34">
        <v>40</v>
      </c>
      <c r="BJ1521" s="34">
        <v>206</v>
      </c>
      <c r="BN1521" s="34" t="s">
        <v>121</v>
      </c>
      <c r="BO1521" s="34">
        <v>101</v>
      </c>
      <c r="BP1521" s="34" t="s">
        <v>913</v>
      </c>
      <c r="BQ1521" s="34">
        <v>81</v>
      </c>
      <c r="BR1521" s="34" t="s">
        <v>912</v>
      </c>
      <c r="BT1521" s="34">
        <v>1.3</v>
      </c>
      <c r="BU1521" s="34">
        <v>34.4</v>
      </c>
      <c r="BX1521" s="34">
        <v>33</v>
      </c>
      <c r="BY1521" s="34">
        <v>7.9</v>
      </c>
      <c r="CA1521" s="34">
        <v>163</v>
      </c>
      <c r="CC1521" s="34">
        <v>28.9</v>
      </c>
      <c r="CE1521" s="34">
        <v>3</v>
      </c>
      <c r="CF1521" s="34">
        <v>146</v>
      </c>
      <c r="CG1521" s="34">
        <v>8600</v>
      </c>
      <c r="CH1521" s="34">
        <v>240</v>
      </c>
      <c r="CI1521" s="34">
        <v>381</v>
      </c>
      <c r="CJ1521" s="34">
        <v>645</v>
      </c>
      <c r="CM1521" s="34">
        <v>36.4</v>
      </c>
      <c r="CN1521" s="34">
        <v>3</v>
      </c>
      <c r="CP1521" s="34">
        <v>5</v>
      </c>
      <c r="CU1521" s="34">
        <v>25</v>
      </c>
      <c r="CV1521" s="34">
        <v>4.5</v>
      </c>
      <c r="CW1521" s="34">
        <f t="shared" si="111"/>
        <v>1099.9000000000001</v>
      </c>
    </row>
    <row r="1522" spans="1:101" x14ac:dyDescent="0.35">
      <c r="A1522" s="22" t="s">
        <v>3998</v>
      </c>
      <c r="B1522" s="22" t="s">
        <v>1607</v>
      </c>
      <c r="C1522" s="22" t="s">
        <v>2359</v>
      </c>
      <c r="D1522" s="22" t="s">
        <v>1573</v>
      </c>
      <c r="G1522" s="22" t="s">
        <v>1573</v>
      </c>
      <c r="H1522" s="22">
        <v>37.02075</v>
      </c>
      <c r="I1522" s="22">
        <v>-108.69036</v>
      </c>
      <c r="J1522" s="22" t="s">
        <v>873</v>
      </c>
      <c r="K1522" s="22" t="s">
        <v>1615</v>
      </c>
      <c r="L1522" s="22" t="s">
        <v>878</v>
      </c>
      <c r="W1522" s="34">
        <v>67.47</v>
      </c>
      <c r="X1522" s="34">
        <v>6.25</v>
      </c>
      <c r="Y1522" s="34">
        <v>5.48</v>
      </c>
      <c r="Z1522" s="34">
        <v>7.1534100000000009</v>
      </c>
      <c r="AA1522" s="34">
        <v>0.51</v>
      </c>
      <c r="AB1522" s="34">
        <v>0.78</v>
      </c>
      <c r="AC1522" s="34">
        <v>0.62</v>
      </c>
      <c r="AD1522" s="34">
        <v>0.36</v>
      </c>
      <c r="AE1522" s="34">
        <v>0.05</v>
      </c>
      <c r="AF1522" s="34">
        <v>0.2</v>
      </c>
      <c r="AJ1522" s="34">
        <v>0.01</v>
      </c>
      <c r="AO1522" s="34">
        <f t="shared" si="112"/>
        <v>88.883410000000012</v>
      </c>
      <c r="AR1522" s="34">
        <v>7.95</v>
      </c>
      <c r="AU1522" s="34">
        <v>5.8999999999999997E-2</v>
      </c>
      <c r="AV1522" s="34" t="s">
        <v>932</v>
      </c>
      <c r="AW1522" s="34" t="s">
        <v>1599</v>
      </c>
      <c r="AY1522" s="34">
        <v>360</v>
      </c>
      <c r="BB1522" s="34" t="s">
        <v>123</v>
      </c>
      <c r="BD1522" s="34">
        <v>20</v>
      </c>
      <c r="BE1522" s="34">
        <v>640</v>
      </c>
      <c r="BF1522" s="34" t="s">
        <v>121</v>
      </c>
      <c r="BG1522" s="34">
        <v>98</v>
      </c>
      <c r="BH1522" s="34">
        <v>67</v>
      </c>
      <c r="BJ1522" s="34">
        <v>324</v>
      </c>
      <c r="BN1522" s="34" t="s">
        <v>369</v>
      </c>
      <c r="BO1522" s="34">
        <v>162</v>
      </c>
      <c r="BP1522" s="34" t="s">
        <v>945</v>
      </c>
      <c r="BQ1522" s="34">
        <v>59</v>
      </c>
      <c r="BR1522" s="34" t="s">
        <v>1600</v>
      </c>
      <c r="BT1522" s="34">
        <v>0.8</v>
      </c>
      <c r="BU1522" s="34">
        <v>43.7</v>
      </c>
      <c r="BX1522" s="34">
        <v>30</v>
      </c>
      <c r="BY1522" s="34">
        <v>13</v>
      </c>
      <c r="CA1522" s="34">
        <v>255</v>
      </c>
      <c r="CC1522" s="34">
        <v>41.5</v>
      </c>
      <c r="CE1522" s="34">
        <v>7</v>
      </c>
      <c r="CF1522" s="34">
        <v>300</v>
      </c>
      <c r="CG1522" s="34">
        <v>14000</v>
      </c>
      <c r="CH1522" s="34">
        <v>270</v>
      </c>
      <c r="CI1522" s="34">
        <v>577</v>
      </c>
      <c r="CJ1522" s="34">
        <v>1150</v>
      </c>
      <c r="CM1522" s="34">
        <v>63.9</v>
      </c>
      <c r="CN1522" s="34">
        <v>6</v>
      </c>
      <c r="CP1522" s="34">
        <v>8.1999999999999993</v>
      </c>
      <c r="CU1522" s="34">
        <v>44</v>
      </c>
      <c r="CV1522" s="34">
        <v>6.9</v>
      </c>
      <c r="CW1522" s="34">
        <f t="shared" si="111"/>
        <v>1856.0000000000002</v>
      </c>
    </row>
    <row r="1523" spans="1:101" x14ac:dyDescent="0.35">
      <c r="A1523" s="22" t="s">
        <v>3999</v>
      </c>
      <c r="B1523" s="22" t="s">
        <v>1607</v>
      </c>
      <c r="C1523" s="22" t="s">
        <v>2359</v>
      </c>
      <c r="D1523" s="22" t="s">
        <v>1573</v>
      </c>
      <c r="G1523" s="22" t="s">
        <v>1573</v>
      </c>
      <c r="H1523" s="22">
        <v>36.907870000000003</v>
      </c>
      <c r="I1523" s="22">
        <v>-108.51956</v>
      </c>
      <c r="J1523" s="22" t="s">
        <v>873</v>
      </c>
      <c r="K1523" s="22" t="s">
        <v>1615</v>
      </c>
      <c r="L1523" s="22" t="s">
        <v>878</v>
      </c>
      <c r="W1523" s="34">
        <v>54.65</v>
      </c>
      <c r="X1523" s="34">
        <v>0.51</v>
      </c>
      <c r="Y1523" s="34">
        <v>3.47</v>
      </c>
      <c r="Z1523" s="34">
        <v>21.379248000000004</v>
      </c>
      <c r="AA1523" s="34">
        <v>0.44</v>
      </c>
      <c r="AB1523" s="34">
        <v>0.42</v>
      </c>
      <c r="AC1523" s="34">
        <v>1.35</v>
      </c>
      <c r="AD1523" s="34">
        <v>0.55000000000000004</v>
      </c>
      <c r="AE1523" s="34">
        <v>0.68</v>
      </c>
      <c r="AF1523" s="34">
        <v>0.06</v>
      </c>
      <c r="AJ1523" s="34">
        <v>0.03</v>
      </c>
      <c r="AO1523" s="34">
        <f t="shared" si="112"/>
        <v>83.539248000000001</v>
      </c>
      <c r="AR1523" s="34">
        <v>23.76</v>
      </c>
      <c r="AU1523" s="34">
        <v>1.4999999999999999E-2</v>
      </c>
      <c r="AV1523" s="34" t="s">
        <v>123</v>
      </c>
      <c r="AW1523" s="34" t="s">
        <v>1601</v>
      </c>
      <c r="AY1523" s="34">
        <v>400</v>
      </c>
      <c r="BB1523" s="34" t="s">
        <v>123</v>
      </c>
      <c r="BD1523" s="34">
        <v>53</v>
      </c>
      <c r="BE1523" s="34">
        <v>170</v>
      </c>
      <c r="BF1523" s="34">
        <v>0.9</v>
      </c>
      <c r="BG1523" s="34">
        <v>98</v>
      </c>
      <c r="BH1523" s="34">
        <v>7</v>
      </c>
      <c r="BJ1523" s="34">
        <v>4</v>
      </c>
      <c r="BN1523" s="34" t="s">
        <v>121</v>
      </c>
      <c r="BO1523" s="34">
        <v>6</v>
      </c>
      <c r="BP1523" s="34">
        <v>40</v>
      </c>
      <c r="BQ1523" s="34">
        <v>33</v>
      </c>
      <c r="BR1523" s="34">
        <v>28</v>
      </c>
      <c r="BT1523" s="34">
        <v>0.4</v>
      </c>
      <c r="BU1523" s="34">
        <v>15</v>
      </c>
      <c r="BX1523" s="34">
        <v>33</v>
      </c>
      <c r="BY1523" s="34">
        <v>0.5</v>
      </c>
      <c r="CA1523" s="34">
        <v>8.6</v>
      </c>
      <c r="CC1523" s="34">
        <v>31.4</v>
      </c>
      <c r="CE1523" s="34" t="s">
        <v>369</v>
      </c>
      <c r="CF1523" s="34">
        <v>22</v>
      </c>
      <c r="CG1523" s="34" t="s">
        <v>948</v>
      </c>
      <c r="CH1523" s="34">
        <v>190</v>
      </c>
      <c r="CI1523" s="34">
        <v>71</v>
      </c>
      <c r="CJ1523" s="34">
        <v>82</v>
      </c>
      <c r="CM1523" s="34">
        <v>637</v>
      </c>
      <c r="CN1523" s="34" t="s">
        <v>121</v>
      </c>
      <c r="CP1523" s="34">
        <v>1.3</v>
      </c>
      <c r="CU1523" s="34">
        <v>2</v>
      </c>
      <c r="CV1523" s="34">
        <v>0.5</v>
      </c>
      <c r="CW1523" s="34">
        <f t="shared" si="111"/>
        <v>793.8</v>
      </c>
    </row>
    <row r="1524" spans="1:101" x14ac:dyDescent="0.35">
      <c r="A1524" s="22" t="s">
        <v>1620</v>
      </c>
      <c r="B1524" s="22" t="s">
        <v>1607</v>
      </c>
      <c r="C1524" s="22" t="s">
        <v>2359</v>
      </c>
      <c r="D1524" s="22" t="s">
        <v>1602</v>
      </c>
      <c r="G1524" s="22" t="s">
        <v>1602</v>
      </c>
      <c r="H1524" s="22">
        <v>35.880167</v>
      </c>
      <c r="I1524" s="22">
        <v>-107.43477799999999</v>
      </c>
      <c r="J1524" s="22" t="s">
        <v>873</v>
      </c>
      <c r="K1524" s="22" t="s">
        <v>1617</v>
      </c>
      <c r="L1524" s="22" t="s">
        <v>878</v>
      </c>
      <c r="S1524" s="22" t="s">
        <v>1611</v>
      </c>
      <c r="X1524" s="34">
        <v>0.5</v>
      </c>
      <c r="Z1524" s="34">
        <v>11.517440000000001</v>
      </c>
      <c r="AO1524" s="34">
        <f t="shared" si="112"/>
        <v>12.017440000000001</v>
      </c>
      <c r="AR1524" s="34">
        <v>12.8</v>
      </c>
    </row>
    <row r="1525" spans="1:101" x14ac:dyDescent="0.35">
      <c r="A1525" s="22" t="s">
        <v>1603</v>
      </c>
      <c r="B1525" s="22" t="s">
        <v>1607</v>
      </c>
      <c r="C1525" s="22" t="s">
        <v>2359</v>
      </c>
      <c r="D1525" s="22" t="s">
        <v>1602</v>
      </c>
      <c r="G1525" s="22" t="s">
        <v>1602</v>
      </c>
      <c r="H1525" s="22">
        <v>35.546028</v>
      </c>
      <c r="I1525" s="22">
        <v>-107.482889</v>
      </c>
      <c r="J1525" s="22" t="s">
        <v>873</v>
      </c>
      <c r="K1525" s="22" t="s">
        <v>1617</v>
      </c>
      <c r="L1525" s="22" t="s">
        <v>878</v>
      </c>
      <c r="S1525" s="22" t="s">
        <v>1612</v>
      </c>
      <c r="X1525" s="34">
        <v>4</v>
      </c>
      <c r="AO1525" s="34">
        <f t="shared" si="112"/>
        <v>4</v>
      </c>
      <c r="CA1525" s="34">
        <v>265</v>
      </c>
      <c r="CG1525" s="34">
        <v>2960</v>
      </c>
    </row>
    <row r="1526" spans="1:101" x14ac:dyDescent="0.35">
      <c r="A1526" s="22" t="s">
        <v>1609</v>
      </c>
      <c r="B1526" s="22" t="s">
        <v>1607</v>
      </c>
      <c r="C1526" s="22" t="s">
        <v>2359</v>
      </c>
      <c r="D1526" s="22" t="s">
        <v>1602</v>
      </c>
      <c r="G1526" s="22" t="s">
        <v>1602</v>
      </c>
      <c r="H1526" s="22">
        <v>35.481639000000001</v>
      </c>
      <c r="I1526" s="22">
        <v>-108.870778</v>
      </c>
      <c r="J1526" s="22" t="s">
        <v>873</v>
      </c>
      <c r="K1526" s="22" t="s">
        <v>1617</v>
      </c>
      <c r="L1526" s="22" t="s">
        <v>878</v>
      </c>
      <c r="M1526" s="22" t="s">
        <v>1568</v>
      </c>
      <c r="S1526" s="22" t="s">
        <v>1608</v>
      </c>
      <c r="X1526" s="34">
        <v>0.7</v>
      </c>
      <c r="Z1526" s="34">
        <v>5.9386799999999997</v>
      </c>
      <c r="AO1526" s="34">
        <f t="shared" si="112"/>
        <v>6.6386799999999999</v>
      </c>
      <c r="AR1526" s="34">
        <v>6.6</v>
      </c>
      <c r="CA1526" s="34">
        <v>88</v>
      </c>
    </row>
    <row r="1527" spans="1:101" x14ac:dyDescent="0.35">
      <c r="A1527" s="22" t="s">
        <v>1609</v>
      </c>
      <c r="B1527" s="22" t="s">
        <v>1607</v>
      </c>
      <c r="C1527" s="22" t="s">
        <v>2359</v>
      </c>
      <c r="D1527" s="22" t="s">
        <v>1602</v>
      </c>
      <c r="G1527" s="22" t="s">
        <v>1602</v>
      </c>
      <c r="H1527" s="22">
        <v>35.481639000000001</v>
      </c>
      <c r="I1527" s="22">
        <v>-108.870778</v>
      </c>
      <c r="J1527" s="22" t="s">
        <v>873</v>
      </c>
      <c r="K1527" s="22" t="s">
        <v>1617</v>
      </c>
      <c r="L1527" s="22" t="s">
        <v>878</v>
      </c>
      <c r="M1527" s="22" t="s">
        <v>1568</v>
      </c>
      <c r="S1527" s="22" t="s">
        <v>1608</v>
      </c>
      <c r="X1527" s="34">
        <v>0.7</v>
      </c>
      <c r="Z1527" s="34">
        <v>5.6687400000000006</v>
      </c>
      <c r="AO1527" s="34">
        <f t="shared" si="112"/>
        <v>6.3687400000000007</v>
      </c>
      <c r="AR1527" s="34">
        <v>6.3</v>
      </c>
      <c r="CA1527" s="34">
        <v>180</v>
      </c>
    </row>
    <row r="1528" spans="1:101" x14ac:dyDescent="0.35">
      <c r="A1528" s="22" t="s">
        <v>1609</v>
      </c>
      <c r="B1528" s="22" t="s">
        <v>1607</v>
      </c>
      <c r="C1528" s="22" t="s">
        <v>2359</v>
      </c>
      <c r="D1528" s="22" t="s">
        <v>1602</v>
      </c>
      <c r="G1528" s="22" t="s">
        <v>1602</v>
      </c>
      <c r="H1528" s="22">
        <v>35.481639000000001</v>
      </c>
      <c r="I1528" s="22">
        <v>-108.870778</v>
      </c>
      <c r="J1528" s="22" t="s">
        <v>873</v>
      </c>
      <c r="K1528" s="22" t="s">
        <v>1617</v>
      </c>
      <c r="L1528" s="22" t="s">
        <v>878</v>
      </c>
      <c r="M1528" s="22" t="s">
        <v>1568</v>
      </c>
      <c r="S1528" s="22" t="s">
        <v>1608</v>
      </c>
      <c r="X1528" s="34">
        <v>0.3</v>
      </c>
      <c r="Z1528" s="34">
        <v>4.0491000000000001</v>
      </c>
      <c r="AO1528" s="34">
        <f t="shared" si="112"/>
        <v>4.3491</v>
      </c>
      <c r="AR1528" s="34">
        <v>4.5</v>
      </c>
      <c r="CA1528" s="34">
        <v>180</v>
      </c>
    </row>
    <row r="1529" spans="1:101" x14ac:dyDescent="0.35">
      <c r="A1529" s="22" t="s">
        <v>1604</v>
      </c>
      <c r="B1529" s="22" t="s">
        <v>1607</v>
      </c>
      <c r="C1529" s="22" t="s">
        <v>2359</v>
      </c>
      <c r="D1529" s="22" t="s">
        <v>1602</v>
      </c>
      <c r="G1529" s="22" t="s">
        <v>1602</v>
      </c>
      <c r="H1529" s="22">
        <v>36.227891999999997</v>
      </c>
      <c r="I1529" s="22">
        <v>-108.86716199999999</v>
      </c>
      <c r="J1529" s="22" t="s">
        <v>873</v>
      </c>
      <c r="K1529" s="22" t="s">
        <v>1617</v>
      </c>
      <c r="L1529" s="22" t="s">
        <v>878</v>
      </c>
      <c r="S1529" s="22" t="s">
        <v>1613</v>
      </c>
      <c r="X1529" s="34">
        <v>0.4</v>
      </c>
      <c r="Z1529" s="34">
        <v>9.8978000000000002</v>
      </c>
      <c r="AO1529" s="34">
        <f t="shared" si="112"/>
        <v>10.297800000000001</v>
      </c>
      <c r="AR1529" s="34">
        <v>11</v>
      </c>
      <c r="CA1529" s="34">
        <v>530</v>
      </c>
    </row>
    <row r="1530" spans="1:101" x14ac:dyDescent="0.35">
      <c r="A1530" s="22" t="s">
        <v>1605</v>
      </c>
      <c r="B1530" s="22" t="s">
        <v>1607</v>
      </c>
      <c r="C1530" s="22" t="s">
        <v>2359</v>
      </c>
      <c r="D1530" s="22" t="s">
        <v>1602</v>
      </c>
      <c r="G1530" s="22" t="s">
        <v>1602</v>
      </c>
      <c r="H1530" s="22">
        <v>36.44894</v>
      </c>
      <c r="I1530" s="22">
        <v>-108.898049</v>
      </c>
      <c r="J1530" s="22" t="s">
        <v>873</v>
      </c>
      <c r="K1530" s="22" t="s">
        <v>1615</v>
      </c>
      <c r="L1530" s="22" t="s">
        <v>878</v>
      </c>
      <c r="S1530" s="22" t="s">
        <v>1614</v>
      </c>
      <c r="X1530" s="34">
        <v>17.399999999999999</v>
      </c>
      <c r="Z1530" s="34">
        <v>13.946900000000001</v>
      </c>
      <c r="AO1530" s="34">
        <f t="shared" si="112"/>
        <v>31.346899999999998</v>
      </c>
      <c r="AR1530" s="34">
        <v>15.5</v>
      </c>
      <c r="CA1530" s="34">
        <v>1150</v>
      </c>
      <c r="CG1530" s="34">
        <v>24400</v>
      </c>
    </row>
    <row r="1531" spans="1:101" x14ac:dyDescent="0.35">
      <c r="A1531" s="22" t="s">
        <v>1605</v>
      </c>
      <c r="B1531" s="22" t="s">
        <v>1607</v>
      </c>
      <c r="C1531" s="22" t="s">
        <v>2359</v>
      </c>
      <c r="D1531" s="22" t="s">
        <v>1602</v>
      </c>
      <c r="G1531" s="22" t="s">
        <v>1602</v>
      </c>
      <c r="H1531" s="22">
        <v>36.44894</v>
      </c>
      <c r="I1531" s="22">
        <v>-108.898049</v>
      </c>
      <c r="J1531" s="22" t="s">
        <v>873</v>
      </c>
      <c r="K1531" s="22" t="s">
        <v>1615</v>
      </c>
      <c r="L1531" s="22" t="s">
        <v>878</v>
      </c>
      <c r="S1531" s="22" t="s">
        <v>1614</v>
      </c>
      <c r="X1531" s="34">
        <v>22.5</v>
      </c>
      <c r="Z1531" s="34">
        <v>14.8467</v>
      </c>
      <c r="AO1531" s="34">
        <f t="shared" si="112"/>
        <v>37.346699999999998</v>
      </c>
      <c r="AR1531" s="34">
        <v>16.5</v>
      </c>
      <c r="BU1531" s="34">
        <v>70</v>
      </c>
      <c r="CA1531" s="34">
        <v>1240</v>
      </c>
      <c r="CG1531" s="34">
        <v>26700</v>
      </c>
    </row>
    <row r="1532" spans="1:101" x14ac:dyDescent="0.35">
      <c r="A1532" s="22" t="s">
        <v>1605</v>
      </c>
      <c r="B1532" s="22" t="s">
        <v>1607</v>
      </c>
      <c r="C1532" s="22" t="s">
        <v>2359</v>
      </c>
      <c r="D1532" s="22" t="s">
        <v>1602</v>
      </c>
      <c r="G1532" s="22" t="s">
        <v>1602</v>
      </c>
      <c r="H1532" s="22">
        <v>36.44894</v>
      </c>
      <c r="I1532" s="22">
        <v>-108.898049</v>
      </c>
      <c r="J1532" s="22" t="s">
        <v>873</v>
      </c>
      <c r="K1532" s="22" t="s">
        <v>1615</v>
      </c>
      <c r="L1532" s="22" t="s">
        <v>878</v>
      </c>
      <c r="S1532" s="22" t="s">
        <v>1614</v>
      </c>
      <c r="X1532" s="34">
        <v>13.1</v>
      </c>
      <c r="Z1532" s="34">
        <v>10.97756</v>
      </c>
      <c r="AO1532" s="34">
        <f t="shared" si="112"/>
        <v>24.077559999999998</v>
      </c>
      <c r="AR1532" s="34">
        <v>12.2</v>
      </c>
      <c r="CA1532" s="34">
        <v>970</v>
      </c>
      <c r="CG1532" s="34">
        <v>17040</v>
      </c>
    </row>
    <row r="1533" spans="1:101" x14ac:dyDescent="0.35">
      <c r="A1533" s="22" t="s">
        <v>1605</v>
      </c>
      <c r="B1533" s="22" t="s">
        <v>1607</v>
      </c>
      <c r="C1533" s="22" t="s">
        <v>2359</v>
      </c>
      <c r="D1533" s="22" t="s">
        <v>1602</v>
      </c>
      <c r="G1533" s="22" t="s">
        <v>1602</v>
      </c>
      <c r="H1533" s="22">
        <v>36.44894</v>
      </c>
      <c r="I1533" s="22">
        <v>-108.898049</v>
      </c>
      <c r="J1533" s="22" t="s">
        <v>873</v>
      </c>
      <c r="K1533" s="22" t="s">
        <v>1615</v>
      </c>
      <c r="L1533" s="22" t="s">
        <v>878</v>
      </c>
      <c r="S1533" s="22" t="s">
        <v>1614</v>
      </c>
      <c r="X1533" s="34">
        <v>9.6</v>
      </c>
      <c r="Z1533" s="34">
        <v>7.8282599999999993</v>
      </c>
      <c r="AO1533" s="34">
        <f t="shared" si="112"/>
        <v>17.428259999999998</v>
      </c>
      <c r="AR1533" s="34">
        <v>8.6999999999999993</v>
      </c>
      <c r="CA1533" s="34">
        <v>710</v>
      </c>
      <c r="CG1533" s="34">
        <v>10400</v>
      </c>
    </row>
    <row r="1534" spans="1:101" x14ac:dyDescent="0.35">
      <c r="A1534" s="22" t="s">
        <v>1561</v>
      </c>
      <c r="B1534" s="22" t="s">
        <v>1607</v>
      </c>
      <c r="C1534" s="22" t="s">
        <v>2359</v>
      </c>
      <c r="D1534" s="22" t="s">
        <v>1602</v>
      </c>
      <c r="G1534" s="22" t="s">
        <v>1602</v>
      </c>
      <c r="H1534" s="22">
        <v>35.745389000000003</v>
      </c>
      <c r="I1534" s="22">
        <v>-108.30166699999999</v>
      </c>
      <c r="J1534" s="22" t="s">
        <v>873</v>
      </c>
      <c r="K1534" s="22" t="s">
        <v>1617</v>
      </c>
      <c r="L1534" s="22" t="s">
        <v>878</v>
      </c>
      <c r="M1534" s="22" t="s">
        <v>1606</v>
      </c>
      <c r="S1534" s="22" t="s">
        <v>1616</v>
      </c>
      <c r="X1534" s="34">
        <v>4.3</v>
      </c>
      <c r="Z1534" s="34">
        <v>21.955120000000001</v>
      </c>
      <c r="AO1534" s="34">
        <f t="shared" si="112"/>
        <v>26.255120000000002</v>
      </c>
      <c r="AR1534" s="34">
        <v>24.4</v>
      </c>
      <c r="CA1534" s="34">
        <v>700</v>
      </c>
    </row>
    <row r="1535" spans="1:101" x14ac:dyDescent="0.35">
      <c r="A1535" s="22" t="s">
        <v>1561</v>
      </c>
      <c r="B1535" s="22" t="s">
        <v>1607</v>
      </c>
      <c r="C1535" s="22" t="s">
        <v>2359</v>
      </c>
      <c r="D1535" s="22" t="s">
        <v>1602</v>
      </c>
      <c r="G1535" s="22" t="s">
        <v>1602</v>
      </c>
      <c r="H1535" s="22">
        <v>35.745389000000003</v>
      </c>
      <c r="I1535" s="22">
        <v>-108.30166699999999</v>
      </c>
      <c r="J1535" s="22" t="s">
        <v>873</v>
      </c>
      <c r="K1535" s="22" t="s">
        <v>1617</v>
      </c>
      <c r="L1535" s="22" t="s">
        <v>878</v>
      </c>
      <c r="M1535" s="22" t="s">
        <v>1606</v>
      </c>
      <c r="S1535" s="22" t="s">
        <v>1616</v>
      </c>
      <c r="X1535" s="34">
        <v>2.2000000000000002</v>
      </c>
      <c r="Z1535" s="34">
        <v>20.155519999999999</v>
      </c>
      <c r="AO1535" s="34">
        <f t="shared" si="112"/>
        <v>22.355519999999999</v>
      </c>
      <c r="AR1535" s="34">
        <v>22.4</v>
      </c>
      <c r="BU1535" s="34">
        <v>20</v>
      </c>
      <c r="CA1535" s="34">
        <v>600</v>
      </c>
      <c r="CG1535" s="34">
        <v>2200</v>
      </c>
    </row>
    <row r="1536" spans="1:101" x14ac:dyDescent="0.35">
      <c r="A1536" s="22" t="s">
        <v>1561</v>
      </c>
      <c r="B1536" s="22" t="s">
        <v>1607</v>
      </c>
      <c r="C1536" s="22" t="s">
        <v>2359</v>
      </c>
      <c r="D1536" s="22" t="s">
        <v>1602</v>
      </c>
      <c r="G1536" s="22" t="s">
        <v>1602</v>
      </c>
      <c r="H1536" s="22">
        <v>35.745389000000003</v>
      </c>
      <c r="I1536" s="22">
        <v>-108.30166699999999</v>
      </c>
      <c r="J1536" s="22" t="s">
        <v>873</v>
      </c>
      <c r="K1536" s="22" t="s">
        <v>1617</v>
      </c>
      <c r="L1536" s="22" t="s">
        <v>878</v>
      </c>
      <c r="M1536" s="22" t="s">
        <v>1606</v>
      </c>
      <c r="S1536" s="22" t="s">
        <v>1616</v>
      </c>
      <c r="X1536" s="34">
        <v>6.3</v>
      </c>
      <c r="Z1536" s="34">
        <v>30.953120000000002</v>
      </c>
      <c r="AO1536" s="34">
        <f t="shared" si="112"/>
        <v>37.253120000000003</v>
      </c>
      <c r="AR1536" s="34">
        <v>34.4</v>
      </c>
      <c r="CA1536" s="34">
        <v>180</v>
      </c>
      <c r="CG1536" s="34">
        <v>1100</v>
      </c>
    </row>
    <row r="1537" spans="1:101" x14ac:dyDescent="0.35">
      <c r="A1537" s="22" t="s">
        <v>4000</v>
      </c>
      <c r="B1537" s="22" t="s">
        <v>1623</v>
      </c>
      <c r="C1537" s="22" t="s">
        <v>4232</v>
      </c>
      <c r="D1537" s="22" t="s">
        <v>1622</v>
      </c>
      <c r="G1537" s="22" t="s">
        <v>1622</v>
      </c>
      <c r="J1537" s="22" t="s">
        <v>873</v>
      </c>
      <c r="K1537" s="22" t="s">
        <v>882</v>
      </c>
      <c r="L1537" s="22" t="s">
        <v>878</v>
      </c>
      <c r="M1537" s="22" t="s">
        <v>1624</v>
      </c>
      <c r="W1537" s="34">
        <v>69.3</v>
      </c>
      <c r="X1537" s="34">
        <v>0.28999999999999998</v>
      </c>
      <c r="Y1537" s="34">
        <v>15.3</v>
      </c>
      <c r="Z1537" s="34">
        <v>1.5</v>
      </c>
      <c r="AB1537" s="34">
        <v>0.24</v>
      </c>
      <c r="AC1537" s="34">
        <v>1.83</v>
      </c>
      <c r="AD1537" s="34">
        <v>4.4400000000000004</v>
      </c>
      <c r="AE1537" s="34">
        <v>3.2</v>
      </c>
      <c r="AG1537" s="34">
        <v>2.72</v>
      </c>
      <c r="AO1537" s="34">
        <f t="shared" ref="AO1537:AO1561" si="113">SUM(W1537:AN1537)</f>
        <v>98.82</v>
      </c>
      <c r="BR1537" s="34">
        <v>57</v>
      </c>
      <c r="BX1537" s="34">
        <v>677</v>
      </c>
    </row>
    <row r="1538" spans="1:101" x14ac:dyDescent="0.35">
      <c r="A1538" s="22" t="s">
        <v>4001</v>
      </c>
      <c r="B1538" s="22" t="s">
        <v>1623</v>
      </c>
      <c r="C1538" s="22" t="s">
        <v>4232</v>
      </c>
      <c r="D1538" s="22" t="s">
        <v>1622</v>
      </c>
      <c r="G1538" s="22" t="s">
        <v>1622</v>
      </c>
      <c r="J1538" s="22" t="s">
        <v>873</v>
      </c>
      <c r="K1538" s="22" t="s">
        <v>882</v>
      </c>
      <c r="L1538" s="22" t="s">
        <v>878</v>
      </c>
      <c r="M1538" s="22" t="s">
        <v>1624</v>
      </c>
      <c r="W1538" s="34">
        <v>71.8</v>
      </c>
      <c r="X1538" s="34">
        <v>0.08</v>
      </c>
      <c r="Y1538" s="34">
        <v>14.7</v>
      </c>
      <c r="Z1538" s="34">
        <v>1.04</v>
      </c>
      <c r="AB1538" s="34">
        <v>0.16</v>
      </c>
      <c r="AC1538" s="34">
        <v>0.83</v>
      </c>
      <c r="AD1538" s="34">
        <v>5.68</v>
      </c>
      <c r="AE1538" s="34">
        <v>4.04</v>
      </c>
      <c r="AG1538" s="34">
        <v>1.61</v>
      </c>
      <c r="AO1538" s="34">
        <f t="shared" si="113"/>
        <v>99.94</v>
      </c>
      <c r="BR1538" s="34">
        <v>108</v>
      </c>
      <c r="BX1538" s="34">
        <v>549</v>
      </c>
    </row>
    <row r="1539" spans="1:101" x14ac:dyDescent="0.35">
      <c r="A1539" s="22" t="s">
        <v>4002</v>
      </c>
      <c r="B1539" s="22" t="s">
        <v>1623</v>
      </c>
      <c r="C1539" s="22" t="s">
        <v>4232</v>
      </c>
      <c r="D1539" s="22" t="s">
        <v>1622</v>
      </c>
      <c r="G1539" s="22" t="s">
        <v>1622</v>
      </c>
      <c r="J1539" s="22" t="s">
        <v>873</v>
      </c>
      <c r="K1539" s="22" t="s">
        <v>882</v>
      </c>
      <c r="L1539" s="22" t="s">
        <v>878</v>
      </c>
      <c r="M1539" s="22" t="s">
        <v>1624</v>
      </c>
      <c r="W1539" s="34">
        <v>72</v>
      </c>
      <c r="X1539" s="34">
        <v>7.0000000000000007E-2</v>
      </c>
      <c r="Y1539" s="34">
        <v>14.3</v>
      </c>
      <c r="Z1539" s="34">
        <v>1.02</v>
      </c>
      <c r="AB1539" s="34">
        <v>0.16</v>
      </c>
      <c r="AC1539" s="34">
        <v>1.64</v>
      </c>
      <c r="AD1539" s="34">
        <v>4.18</v>
      </c>
      <c r="AE1539" s="34">
        <v>3.98</v>
      </c>
      <c r="AG1539" s="34">
        <v>2.99</v>
      </c>
      <c r="AO1539" s="34">
        <f t="shared" si="113"/>
        <v>100.33999999999997</v>
      </c>
      <c r="BR1539" s="34">
        <v>112</v>
      </c>
      <c r="BX1539" s="34">
        <v>486</v>
      </c>
    </row>
    <row r="1540" spans="1:101" x14ac:dyDescent="0.35">
      <c r="A1540" s="22" t="s">
        <v>4003</v>
      </c>
      <c r="B1540" s="22" t="s">
        <v>1623</v>
      </c>
      <c r="C1540" s="22" t="s">
        <v>4232</v>
      </c>
      <c r="D1540" s="22" t="s">
        <v>1622</v>
      </c>
      <c r="G1540" s="22" t="s">
        <v>1622</v>
      </c>
      <c r="J1540" s="22" t="s">
        <v>873</v>
      </c>
      <c r="K1540" s="22" t="s">
        <v>882</v>
      </c>
      <c r="L1540" s="22" t="s">
        <v>878</v>
      </c>
      <c r="M1540" s="22" t="s">
        <v>1624</v>
      </c>
      <c r="W1540" s="34">
        <v>66.5</v>
      </c>
      <c r="X1540" s="34">
        <v>0.36</v>
      </c>
      <c r="Y1540" s="34">
        <v>15.5</v>
      </c>
      <c r="Z1540" s="34">
        <v>2.99</v>
      </c>
      <c r="AB1540" s="34">
        <v>0.84</v>
      </c>
      <c r="AC1540" s="34">
        <v>2.67</v>
      </c>
      <c r="AD1540" s="34">
        <v>4.82</v>
      </c>
      <c r="AE1540" s="34">
        <v>3.3</v>
      </c>
      <c r="AG1540" s="34">
        <v>3.29</v>
      </c>
      <c r="AO1540" s="34">
        <f t="shared" si="113"/>
        <v>100.27000000000001</v>
      </c>
      <c r="BR1540" s="34">
        <v>63</v>
      </c>
      <c r="BX1540" s="34">
        <v>370</v>
      </c>
    </row>
    <row r="1541" spans="1:101" x14ac:dyDescent="0.35">
      <c r="A1541" s="22" t="s">
        <v>4004</v>
      </c>
      <c r="B1541" s="22" t="s">
        <v>1623</v>
      </c>
      <c r="C1541" s="22" t="s">
        <v>4232</v>
      </c>
      <c r="D1541" s="22" t="s">
        <v>1622</v>
      </c>
      <c r="G1541" s="22" t="s">
        <v>1622</v>
      </c>
      <c r="J1541" s="22" t="s">
        <v>873</v>
      </c>
      <c r="K1541" s="22" t="s">
        <v>882</v>
      </c>
      <c r="L1541" s="22" t="s">
        <v>878</v>
      </c>
      <c r="M1541" s="22" t="s">
        <v>1624</v>
      </c>
      <c r="W1541" s="34">
        <v>67.5</v>
      </c>
      <c r="X1541" s="34">
        <v>0.34</v>
      </c>
      <c r="Y1541" s="34">
        <v>16.5</v>
      </c>
      <c r="Z1541" s="34">
        <v>2.81</v>
      </c>
      <c r="AB1541" s="34">
        <v>0.76</v>
      </c>
      <c r="AC1541" s="34">
        <v>1</v>
      </c>
      <c r="AD1541" s="34">
        <v>5.46</v>
      </c>
      <c r="AE1541" s="34">
        <v>3.35</v>
      </c>
      <c r="AG1541" s="34">
        <v>1.6</v>
      </c>
      <c r="AO1541" s="34">
        <f t="shared" si="113"/>
        <v>99.32</v>
      </c>
      <c r="BR1541" s="34">
        <v>56</v>
      </c>
      <c r="BX1541" s="34">
        <v>655</v>
      </c>
    </row>
    <row r="1542" spans="1:101" x14ac:dyDescent="0.35">
      <c r="A1542" s="22" t="s">
        <v>4005</v>
      </c>
      <c r="B1542" s="22" t="s">
        <v>1623</v>
      </c>
      <c r="C1542" s="22" t="s">
        <v>4232</v>
      </c>
      <c r="D1542" s="22" t="s">
        <v>1622</v>
      </c>
      <c r="G1542" s="22" t="s">
        <v>1622</v>
      </c>
      <c r="J1542" s="22" t="s">
        <v>873</v>
      </c>
      <c r="K1542" s="22" t="s">
        <v>882</v>
      </c>
      <c r="L1542" s="22" t="s">
        <v>878</v>
      </c>
      <c r="M1542" s="22" t="s">
        <v>1624</v>
      </c>
      <c r="W1542" s="34">
        <v>67.400000000000006</v>
      </c>
      <c r="X1542" s="34">
        <v>0.33</v>
      </c>
      <c r="Y1542" s="34">
        <v>15.4</v>
      </c>
      <c r="Z1542" s="34">
        <v>2.98</v>
      </c>
      <c r="AB1542" s="34">
        <v>0.9</v>
      </c>
      <c r="AC1542" s="34">
        <v>3</v>
      </c>
      <c r="AD1542" s="34">
        <v>4.91</v>
      </c>
      <c r="AE1542" s="34">
        <v>3.32</v>
      </c>
      <c r="AG1542" s="34">
        <v>2.63</v>
      </c>
      <c r="AO1542" s="34">
        <f t="shared" si="113"/>
        <v>100.87</v>
      </c>
      <c r="BR1542" s="34">
        <v>55</v>
      </c>
      <c r="BX1542" s="34">
        <v>934</v>
      </c>
    </row>
    <row r="1543" spans="1:101" x14ac:dyDescent="0.35">
      <c r="A1543" s="22" t="s">
        <v>4006</v>
      </c>
      <c r="B1543" s="22" t="s">
        <v>1623</v>
      </c>
      <c r="C1543" s="22" t="s">
        <v>4232</v>
      </c>
      <c r="D1543" s="22" t="s">
        <v>1622</v>
      </c>
      <c r="G1543" s="22" t="s">
        <v>1622</v>
      </c>
      <c r="J1543" s="22" t="s">
        <v>873</v>
      </c>
      <c r="K1543" s="22" t="s">
        <v>882</v>
      </c>
      <c r="L1543" s="22" t="s">
        <v>878</v>
      </c>
      <c r="M1543" s="22" t="s">
        <v>1624</v>
      </c>
      <c r="W1543" s="34">
        <v>68</v>
      </c>
      <c r="X1543" s="34">
        <v>0.32</v>
      </c>
      <c r="Y1543" s="34">
        <v>16.2</v>
      </c>
      <c r="Z1543" s="34">
        <v>3.02</v>
      </c>
      <c r="AB1543" s="34">
        <v>0.86</v>
      </c>
      <c r="AC1543" s="34">
        <v>3</v>
      </c>
      <c r="AD1543" s="34">
        <v>4.79</v>
      </c>
      <c r="AE1543" s="34">
        <v>3.06</v>
      </c>
      <c r="AG1543" s="34">
        <v>0.99</v>
      </c>
      <c r="AO1543" s="34">
        <f t="shared" si="113"/>
        <v>100.24</v>
      </c>
      <c r="BR1543" s="34">
        <v>58</v>
      </c>
      <c r="BX1543" s="34">
        <v>909</v>
      </c>
      <c r="CI1543" s="34">
        <v>21.9</v>
      </c>
      <c r="CJ1543" s="34">
        <v>38.5</v>
      </c>
      <c r="CK1543" s="34">
        <v>4.3</v>
      </c>
      <c r="CL1543" s="34">
        <v>19.5</v>
      </c>
      <c r="CM1543" s="34">
        <v>3.4</v>
      </c>
      <c r="CN1543" s="34">
        <v>1.2</v>
      </c>
      <c r="CO1543" s="34">
        <v>2</v>
      </c>
      <c r="CP1543" s="34">
        <v>0.4</v>
      </c>
      <c r="CQ1543" s="34">
        <v>1.5</v>
      </c>
      <c r="CR1543" s="34">
        <v>0.2</v>
      </c>
      <c r="CS1543" s="34">
        <v>0.6</v>
      </c>
      <c r="CT1543" s="34">
        <v>0.1</v>
      </c>
      <c r="CU1543" s="34">
        <v>0.6</v>
      </c>
      <c r="CV1543" s="34">
        <v>0.09</v>
      </c>
      <c r="CW1543" s="34">
        <f>SUM(CI1543:CV1543)</f>
        <v>94.29</v>
      </c>
    </row>
    <row r="1544" spans="1:101" x14ac:dyDescent="0.35">
      <c r="A1544" s="22" t="s">
        <v>4007</v>
      </c>
      <c r="B1544" s="22" t="s">
        <v>1623</v>
      </c>
      <c r="C1544" s="22" t="s">
        <v>4232</v>
      </c>
      <c r="D1544" s="22" t="s">
        <v>1622</v>
      </c>
      <c r="G1544" s="22" t="s">
        <v>1622</v>
      </c>
      <c r="J1544" s="22" t="s">
        <v>873</v>
      </c>
      <c r="K1544" s="22" t="s">
        <v>882</v>
      </c>
      <c r="L1544" s="22" t="s">
        <v>878</v>
      </c>
      <c r="M1544" s="22" t="s">
        <v>1624</v>
      </c>
      <c r="W1544" s="34">
        <v>67.8</v>
      </c>
      <c r="X1544" s="34">
        <v>0.32</v>
      </c>
      <c r="Y1544" s="34">
        <v>16</v>
      </c>
      <c r="Z1544" s="34">
        <v>2.75</v>
      </c>
      <c r="AB1544" s="34">
        <v>0.82</v>
      </c>
      <c r="AC1544" s="34">
        <v>2.0299999999999998</v>
      </c>
      <c r="AD1544" s="34">
        <v>4.91</v>
      </c>
      <c r="AE1544" s="34">
        <v>3.24</v>
      </c>
      <c r="AG1544" s="34">
        <v>2.08</v>
      </c>
      <c r="AO1544" s="34">
        <f t="shared" si="113"/>
        <v>99.949999999999974</v>
      </c>
      <c r="BR1544" s="34">
        <v>57</v>
      </c>
      <c r="BX1544" s="34">
        <v>700</v>
      </c>
    </row>
    <row r="1545" spans="1:101" x14ac:dyDescent="0.35">
      <c r="A1545" s="22" t="s">
        <v>4008</v>
      </c>
      <c r="B1545" s="22" t="s">
        <v>1623</v>
      </c>
      <c r="C1545" s="22" t="s">
        <v>4232</v>
      </c>
      <c r="D1545" s="22" t="s">
        <v>1622</v>
      </c>
      <c r="G1545" s="22" t="s">
        <v>1622</v>
      </c>
      <c r="J1545" s="22" t="s">
        <v>873</v>
      </c>
      <c r="K1545" s="22" t="s">
        <v>882</v>
      </c>
      <c r="L1545" s="22" t="s">
        <v>878</v>
      </c>
      <c r="M1545" s="22" t="s">
        <v>1624</v>
      </c>
      <c r="W1545" s="34">
        <v>66.400000000000006</v>
      </c>
      <c r="X1545" s="34">
        <v>0.28000000000000003</v>
      </c>
      <c r="Y1545" s="34">
        <v>15.7</v>
      </c>
      <c r="Z1545" s="34">
        <v>2.46</v>
      </c>
      <c r="AB1545" s="34">
        <v>0.66</v>
      </c>
      <c r="AC1545" s="34">
        <v>3.17</v>
      </c>
      <c r="AD1545" s="34">
        <v>4.5</v>
      </c>
      <c r="AE1545" s="34">
        <v>3.3</v>
      </c>
      <c r="AG1545" s="34">
        <v>3.69</v>
      </c>
      <c r="AO1545" s="34">
        <f t="shared" si="113"/>
        <v>100.16</v>
      </c>
      <c r="BR1545" s="34">
        <v>59</v>
      </c>
      <c r="BX1545" s="34">
        <v>606</v>
      </c>
    </row>
    <row r="1546" spans="1:101" x14ac:dyDescent="0.35">
      <c r="A1546" s="22" t="s">
        <v>4009</v>
      </c>
      <c r="B1546" s="22" t="s">
        <v>1623</v>
      </c>
      <c r="C1546" s="22" t="s">
        <v>4232</v>
      </c>
      <c r="D1546" s="22" t="s">
        <v>1622</v>
      </c>
      <c r="G1546" s="22" t="s">
        <v>1622</v>
      </c>
      <c r="J1546" s="22" t="s">
        <v>873</v>
      </c>
      <c r="K1546" s="22" t="s">
        <v>882</v>
      </c>
      <c r="L1546" s="22" t="s">
        <v>878</v>
      </c>
      <c r="M1546" s="22" t="s">
        <v>1624</v>
      </c>
      <c r="W1546" s="34">
        <v>67.2</v>
      </c>
      <c r="X1546" s="34">
        <v>0.28000000000000003</v>
      </c>
      <c r="Y1546" s="34">
        <v>15.5</v>
      </c>
      <c r="Z1546" s="34">
        <v>2.42</v>
      </c>
      <c r="AB1546" s="34">
        <v>0.72</v>
      </c>
      <c r="AC1546" s="34">
        <v>2.48</v>
      </c>
      <c r="AD1546" s="34">
        <v>4.33</v>
      </c>
      <c r="AE1546" s="34">
        <v>3.22</v>
      </c>
      <c r="AG1546" s="34">
        <v>3.34</v>
      </c>
      <c r="AO1546" s="34">
        <f t="shared" si="113"/>
        <v>99.490000000000009</v>
      </c>
      <c r="BR1546" s="34">
        <v>58</v>
      </c>
      <c r="BX1546" s="34">
        <v>551</v>
      </c>
      <c r="CI1546" s="34">
        <v>18.100000000000001</v>
      </c>
      <c r="CJ1546" s="34">
        <v>32</v>
      </c>
      <c r="CL1546" s="34">
        <v>16</v>
      </c>
      <c r="CM1546" s="34">
        <v>2.1</v>
      </c>
      <c r="CN1546" s="34">
        <v>0.8</v>
      </c>
      <c r="CP1546" s="34" t="s">
        <v>82</v>
      </c>
      <c r="CU1546" s="34">
        <v>0.4</v>
      </c>
      <c r="CV1546" s="34" t="s">
        <v>148</v>
      </c>
      <c r="CW1546" s="34">
        <f>SUM(CI1546:CV1546)</f>
        <v>69.399999999999991</v>
      </c>
    </row>
    <row r="1547" spans="1:101" x14ac:dyDescent="0.35">
      <c r="A1547" s="22" t="s">
        <v>4010</v>
      </c>
      <c r="B1547" s="22" t="s">
        <v>1623</v>
      </c>
      <c r="C1547" s="22" t="s">
        <v>4232</v>
      </c>
      <c r="D1547" s="22" t="s">
        <v>1622</v>
      </c>
      <c r="G1547" s="22" t="s">
        <v>1622</v>
      </c>
      <c r="J1547" s="22" t="s">
        <v>873</v>
      </c>
      <c r="K1547" s="22" t="s">
        <v>882</v>
      </c>
      <c r="L1547" s="22" t="s">
        <v>878</v>
      </c>
      <c r="M1547" s="22" t="s">
        <v>1624</v>
      </c>
      <c r="W1547" s="34">
        <v>66.099999999999994</v>
      </c>
      <c r="X1547" s="34">
        <v>0.3</v>
      </c>
      <c r="Y1547" s="34">
        <v>15.6</v>
      </c>
      <c r="Z1547" s="34">
        <v>2.44</v>
      </c>
      <c r="AB1547" s="34">
        <v>0.78</v>
      </c>
      <c r="AC1547" s="34">
        <v>3.37</v>
      </c>
      <c r="AD1547" s="34">
        <v>4.4400000000000004</v>
      </c>
      <c r="AE1547" s="34">
        <v>3.18</v>
      </c>
      <c r="AG1547" s="34">
        <v>4.12</v>
      </c>
      <c r="AO1547" s="34">
        <f t="shared" si="113"/>
        <v>100.33</v>
      </c>
      <c r="BR1547" s="34">
        <v>59</v>
      </c>
      <c r="BX1547" s="34">
        <v>617</v>
      </c>
    </row>
    <row r="1548" spans="1:101" x14ac:dyDescent="0.35">
      <c r="A1548" s="22" t="s">
        <v>4011</v>
      </c>
      <c r="B1548" s="22" t="s">
        <v>1623</v>
      </c>
      <c r="C1548" s="22" t="s">
        <v>4232</v>
      </c>
      <c r="D1548" s="22" t="s">
        <v>1622</v>
      </c>
      <c r="G1548" s="22" t="s">
        <v>1622</v>
      </c>
      <c r="J1548" s="22" t="s">
        <v>873</v>
      </c>
      <c r="K1548" s="22" t="s">
        <v>882</v>
      </c>
      <c r="L1548" s="22" t="s">
        <v>878</v>
      </c>
      <c r="M1548" s="22" t="s">
        <v>1624</v>
      </c>
      <c r="W1548" s="34">
        <v>67.400000000000006</v>
      </c>
      <c r="X1548" s="34">
        <v>0.26</v>
      </c>
      <c r="Y1548" s="34">
        <v>15.3</v>
      </c>
      <c r="Z1548" s="34">
        <v>2.31</v>
      </c>
      <c r="AB1548" s="34">
        <v>0.64</v>
      </c>
      <c r="AC1548" s="34">
        <v>3.14</v>
      </c>
      <c r="AD1548" s="34">
        <v>4.4000000000000004</v>
      </c>
      <c r="AE1548" s="34">
        <v>3.12</v>
      </c>
      <c r="AG1548" s="34">
        <v>3.34</v>
      </c>
      <c r="AO1548" s="34">
        <f t="shared" si="113"/>
        <v>99.910000000000025</v>
      </c>
      <c r="BR1548" s="34">
        <v>57</v>
      </c>
      <c r="BX1548" s="34">
        <v>590</v>
      </c>
    </row>
    <row r="1549" spans="1:101" x14ac:dyDescent="0.35">
      <c r="A1549" s="22" t="s">
        <v>4012</v>
      </c>
      <c r="B1549" s="22" t="s">
        <v>1623</v>
      </c>
      <c r="C1549" s="22" t="s">
        <v>4232</v>
      </c>
      <c r="D1549" s="22" t="s">
        <v>1622</v>
      </c>
      <c r="G1549" s="22" t="s">
        <v>1622</v>
      </c>
      <c r="J1549" s="22" t="s">
        <v>873</v>
      </c>
      <c r="K1549" s="22" t="s">
        <v>882</v>
      </c>
      <c r="L1549" s="22" t="s">
        <v>878</v>
      </c>
      <c r="M1549" s="22" t="s">
        <v>1624</v>
      </c>
      <c r="W1549" s="34">
        <v>68.7</v>
      </c>
      <c r="X1549" s="34">
        <v>0.27</v>
      </c>
      <c r="Y1549" s="34">
        <v>15.8</v>
      </c>
      <c r="Z1549" s="34">
        <v>2.48</v>
      </c>
      <c r="AB1549" s="34">
        <v>0.6</v>
      </c>
      <c r="AC1549" s="34">
        <v>1.73</v>
      </c>
      <c r="AD1549" s="34">
        <v>5.36</v>
      </c>
      <c r="AE1549" s="34">
        <v>3.32</v>
      </c>
      <c r="AG1549" s="34">
        <v>1.42</v>
      </c>
      <c r="AO1549" s="34">
        <f t="shared" si="113"/>
        <v>99.679999999999993</v>
      </c>
      <c r="BR1549" s="34">
        <v>60</v>
      </c>
      <c r="BX1549" s="34">
        <v>922</v>
      </c>
      <c r="CI1549" s="34">
        <v>17.100000000000001</v>
      </c>
      <c r="CJ1549" s="34">
        <v>28</v>
      </c>
      <c r="CL1549" s="34">
        <v>15</v>
      </c>
      <c r="CM1549" s="34">
        <v>2</v>
      </c>
      <c r="CN1549" s="34">
        <v>0.8</v>
      </c>
      <c r="CP1549" s="34" t="s">
        <v>82</v>
      </c>
      <c r="CU1549" s="34">
        <v>0.3</v>
      </c>
      <c r="CV1549" s="34" t="s">
        <v>148</v>
      </c>
      <c r="CW1549" s="34">
        <f>SUM(CI1549:CV1549)</f>
        <v>63.199999999999996</v>
      </c>
    </row>
    <row r="1550" spans="1:101" x14ac:dyDescent="0.35">
      <c r="A1550" s="22" t="s">
        <v>4013</v>
      </c>
      <c r="B1550" s="22" t="s">
        <v>1623</v>
      </c>
      <c r="C1550" s="22" t="s">
        <v>4232</v>
      </c>
      <c r="D1550" s="22" t="s">
        <v>1622</v>
      </c>
      <c r="G1550" s="22" t="s">
        <v>1622</v>
      </c>
      <c r="J1550" s="22" t="s">
        <v>873</v>
      </c>
      <c r="K1550" s="22" t="s">
        <v>882</v>
      </c>
      <c r="L1550" s="22" t="s">
        <v>878</v>
      </c>
      <c r="M1550" s="22" t="s">
        <v>1624</v>
      </c>
      <c r="W1550" s="34">
        <v>67.7</v>
      </c>
      <c r="X1550" s="34">
        <v>0.28999999999999998</v>
      </c>
      <c r="Y1550" s="34">
        <v>15.9</v>
      </c>
      <c r="Z1550" s="34">
        <v>2.46</v>
      </c>
      <c r="AB1550" s="34">
        <v>0.7</v>
      </c>
      <c r="AC1550" s="34">
        <v>2.2799999999999998</v>
      </c>
      <c r="AD1550" s="34">
        <v>5</v>
      </c>
      <c r="AE1550" s="34">
        <v>3.26</v>
      </c>
      <c r="AG1550" s="34">
        <v>2.58</v>
      </c>
      <c r="AO1550" s="34">
        <f t="shared" si="113"/>
        <v>100.17000000000002</v>
      </c>
      <c r="BR1550" s="34">
        <v>57</v>
      </c>
      <c r="BX1550" s="34">
        <v>799</v>
      </c>
    </row>
    <row r="1551" spans="1:101" x14ac:dyDescent="0.35">
      <c r="A1551" s="22" t="s">
        <v>4014</v>
      </c>
      <c r="B1551" s="22" t="s">
        <v>1623</v>
      </c>
      <c r="C1551" s="22" t="s">
        <v>4232</v>
      </c>
      <c r="D1551" s="22" t="s">
        <v>1622</v>
      </c>
      <c r="G1551" s="22" t="s">
        <v>1622</v>
      </c>
      <c r="J1551" s="22" t="s">
        <v>873</v>
      </c>
      <c r="K1551" s="22" t="s">
        <v>882</v>
      </c>
      <c r="L1551" s="22" t="s">
        <v>878</v>
      </c>
      <c r="M1551" s="22" t="s">
        <v>1624</v>
      </c>
      <c r="W1551" s="34">
        <v>68.2</v>
      </c>
      <c r="X1551" s="34">
        <v>0.28000000000000003</v>
      </c>
      <c r="Y1551" s="34">
        <v>16</v>
      </c>
      <c r="Z1551" s="34">
        <v>2.46</v>
      </c>
      <c r="AB1551" s="34">
        <v>0.7</v>
      </c>
      <c r="AC1551" s="34">
        <v>2.76</v>
      </c>
      <c r="AD1551" s="34">
        <v>4.54</v>
      </c>
      <c r="AE1551" s="34">
        <v>3.24</v>
      </c>
      <c r="AG1551" s="34">
        <v>1.51</v>
      </c>
      <c r="AO1551" s="34">
        <f t="shared" si="113"/>
        <v>99.690000000000012</v>
      </c>
      <c r="BR1551" s="34">
        <v>57</v>
      </c>
      <c r="BX1551" s="34">
        <v>909</v>
      </c>
    </row>
    <row r="1552" spans="1:101" x14ac:dyDescent="0.35">
      <c r="A1552" s="22" t="s">
        <v>4015</v>
      </c>
      <c r="B1552" s="22" t="s">
        <v>1623</v>
      </c>
      <c r="C1552" s="22" t="s">
        <v>4232</v>
      </c>
      <c r="D1552" s="22" t="s">
        <v>1622</v>
      </c>
      <c r="G1552" s="22" t="s">
        <v>1622</v>
      </c>
      <c r="J1552" s="22" t="s">
        <v>873</v>
      </c>
      <c r="K1552" s="22" t="s">
        <v>882</v>
      </c>
      <c r="L1552" s="22" t="s">
        <v>878</v>
      </c>
      <c r="M1552" s="22" t="s">
        <v>1624</v>
      </c>
      <c r="W1552" s="34">
        <v>68.400000000000006</v>
      </c>
      <c r="X1552" s="34">
        <v>0.32</v>
      </c>
      <c r="Y1552" s="34">
        <v>15.8</v>
      </c>
      <c r="Z1552" s="34">
        <v>2.58</v>
      </c>
      <c r="AB1552" s="34">
        <v>0.73</v>
      </c>
      <c r="AC1552" s="34">
        <v>1.78</v>
      </c>
      <c r="AD1552" s="34">
        <v>4.3600000000000003</v>
      </c>
      <c r="AE1552" s="34">
        <v>3.34</v>
      </c>
      <c r="AG1552" s="34">
        <v>1.97</v>
      </c>
      <c r="AO1552" s="34">
        <f t="shared" si="113"/>
        <v>99.28</v>
      </c>
      <c r="BR1552" s="34">
        <v>56</v>
      </c>
      <c r="BX1552" s="34">
        <v>644</v>
      </c>
    </row>
    <row r="1553" spans="1:111" x14ac:dyDescent="0.35">
      <c r="A1553" s="22" t="s">
        <v>4016</v>
      </c>
      <c r="B1553" s="22" t="s">
        <v>1623</v>
      </c>
      <c r="C1553" s="22" t="s">
        <v>4232</v>
      </c>
      <c r="D1553" s="22" t="s">
        <v>1622</v>
      </c>
      <c r="G1553" s="22" t="s">
        <v>1622</v>
      </c>
      <c r="J1553" s="22" t="s">
        <v>873</v>
      </c>
      <c r="K1553" s="22" t="s">
        <v>882</v>
      </c>
      <c r="L1553" s="22" t="s">
        <v>878</v>
      </c>
      <c r="M1553" s="22" t="s">
        <v>1624</v>
      </c>
      <c r="W1553" s="34">
        <v>68.400000000000006</v>
      </c>
      <c r="X1553" s="34">
        <v>0.28000000000000003</v>
      </c>
      <c r="Y1553" s="34">
        <v>15.6</v>
      </c>
      <c r="Z1553" s="34">
        <v>2.48</v>
      </c>
      <c r="AB1553" s="34">
        <v>0.72</v>
      </c>
      <c r="AC1553" s="34">
        <v>2.78</v>
      </c>
      <c r="AD1553" s="34">
        <v>4.4800000000000004</v>
      </c>
      <c r="AE1553" s="34">
        <v>3.3</v>
      </c>
      <c r="AG1553" s="34">
        <v>2.08</v>
      </c>
      <c r="AO1553" s="34">
        <f t="shared" si="113"/>
        <v>100.12</v>
      </c>
      <c r="BR1553" s="34">
        <v>59</v>
      </c>
      <c r="BX1553" s="34">
        <v>780</v>
      </c>
    </row>
    <row r="1554" spans="1:111" x14ac:dyDescent="0.35">
      <c r="A1554" s="22" t="s">
        <v>4017</v>
      </c>
      <c r="B1554" s="22" t="s">
        <v>1623</v>
      </c>
      <c r="C1554" s="22" t="s">
        <v>4232</v>
      </c>
      <c r="D1554" s="22" t="s">
        <v>1622</v>
      </c>
      <c r="G1554" s="22" t="s">
        <v>1622</v>
      </c>
      <c r="J1554" s="22" t="s">
        <v>873</v>
      </c>
      <c r="K1554" s="22" t="s">
        <v>882</v>
      </c>
      <c r="L1554" s="22" t="s">
        <v>878</v>
      </c>
      <c r="M1554" s="22" t="s">
        <v>1624</v>
      </c>
      <c r="W1554" s="34">
        <v>68.7</v>
      </c>
      <c r="X1554" s="34">
        <v>0.3</v>
      </c>
      <c r="Y1554" s="34">
        <v>15.9</v>
      </c>
      <c r="Z1554" s="34">
        <v>2.41</v>
      </c>
      <c r="AB1554" s="34">
        <v>0.56000000000000005</v>
      </c>
      <c r="AC1554" s="34">
        <v>1.38</v>
      </c>
      <c r="AD1554" s="34">
        <v>5.14</v>
      </c>
      <c r="AE1554" s="34">
        <v>3.14</v>
      </c>
      <c r="AG1554" s="34">
        <v>3.3</v>
      </c>
      <c r="AO1554" s="34">
        <f t="shared" si="113"/>
        <v>100.83</v>
      </c>
      <c r="BR1554" s="34">
        <v>54</v>
      </c>
      <c r="BX1554" s="34">
        <v>823</v>
      </c>
    </row>
    <row r="1555" spans="1:111" x14ac:dyDescent="0.35">
      <c r="A1555" s="22" t="s">
        <v>4018</v>
      </c>
      <c r="B1555" s="22" t="s">
        <v>1623</v>
      </c>
      <c r="C1555" s="22" t="s">
        <v>4232</v>
      </c>
      <c r="D1555" s="22" t="s">
        <v>1622</v>
      </c>
      <c r="G1555" s="22" t="s">
        <v>1622</v>
      </c>
      <c r="J1555" s="22" t="s">
        <v>873</v>
      </c>
      <c r="K1555" s="22" t="s">
        <v>882</v>
      </c>
      <c r="L1555" s="22" t="s">
        <v>878</v>
      </c>
      <c r="M1555" s="22" t="s">
        <v>1624</v>
      </c>
      <c r="W1555" s="34">
        <v>68.2</v>
      </c>
      <c r="X1555" s="34">
        <v>0.26</v>
      </c>
      <c r="Y1555" s="34">
        <v>15.8</v>
      </c>
      <c r="Z1555" s="34">
        <v>2.44</v>
      </c>
      <c r="AB1555" s="34">
        <v>0.55000000000000004</v>
      </c>
      <c r="AC1555" s="34">
        <v>2.63</v>
      </c>
      <c r="AD1555" s="34">
        <v>4.6399999999999997</v>
      </c>
      <c r="AE1555" s="34">
        <v>3.2</v>
      </c>
      <c r="AG1555" s="34">
        <v>1.77</v>
      </c>
      <c r="AO1555" s="34">
        <f t="shared" si="113"/>
        <v>99.49</v>
      </c>
      <c r="BR1555" s="34">
        <v>56</v>
      </c>
      <c r="BX1555" s="34">
        <v>940</v>
      </c>
    </row>
    <row r="1556" spans="1:111" x14ac:dyDescent="0.35">
      <c r="A1556" s="22" t="s">
        <v>4019</v>
      </c>
      <c r="B1556" s="22" t="s">
        <v>1623</v>
      </c>
      <c r="C1556" s="22" t="s">
        <v>4232</v>
      </c>
      <c r="D1556" s="22" t="s">
        <v>1622</v>
      </c>
      <c r="G1556" s="22" t="s">
        <v>1622</v>
      </c>
      <c r="J1556" s="22" t="s">
        <v>873</v>
      </c>
      <c r="K1556" s="22" t="s">
        <v>882</v>
      </c>
      <c r="L1556" s="22" t="s">
        <v>878</v>
      </c>
      <c r="M1556" s="22" t="s">
        <v>1624</v>
      </c>
      <c r="W1556" s="34">
        <v>69.3</v>
      </c>
      <c r="X1556" s="34">
        <v>0.27</v>
      </c>
      <c r="Y1556" s="34">
        <v>15.3</v>
      </c>
      <c r="Z1556" s="34">
        <v>2.46</v>
      </c>
      <c r="AB1556" s="34">
        <v>0.68</v>
      </c>
      <c r="AC1556" s="34">
        <v>2.5</v>
      </c>
      <c r="AD1556" s="34">
        <v>4.42</v>
      </c>
      <c r="AE1556" s="34">
        <v>3.18</v>
      </c>
      <c r="AG1556" s="34">
        <v>1.52</v>
      </c>
      <c r="AO1556" s="34">
        <f t="shared" si="113"/>
        <v>99.63</v>
      </c>
      <c r="BR1556" s="34">
        <v>52</v>
      </c>
      <c r="BX1556" s="34">
        <v>882</v>
      </c>
    </row>
    <row r="1557" spans="1:111" x14ac:dyDescent="0.35">
      <c r="A1557" s="22" t="s">
        <v>4020</v>
      </c>
      <c r="B1557" s="22" t="s">
        <v>1623</v>
      </c>
      <c r="C1557" s="22" t="s">
        <v>4232</v>
      </c>
      <c r="D1557" s="22" t="s">
        <v>1622</v>
      </c>
      <c r="G1557" s="22" t="s">
        <v>1622</v>
      </c>
      <c r="J1557" s="22" t="s">
        <v>873</v>
      </c>
      <c r="K1557" s="22" t="s">
        <v>882</v>
      </c>
      <c r="L1557" s="22" t="s">
        <v>878</v>
      </c>
      <c r="M1557" s="22" t="s">
        <v>1624</v>
      </c>
      <c r="W1557" s="34">
        <v>68.900000000000006</v>
      </c>
      <c r="X1557" s="34">
        <v>0.27</v>
      </c>
      <c r="Y1557" s="34">
        <v>15.6</v>
      </c>
      <c r="Z1557" s="34">
        <v>2.4900000000000002</v>
      </c>
      <c r="AB1557" s="34">
        <v>0.68</v>
      </c>
      <c r="AC1557" s="34">
        <v>2.66</v>
      </c>
      <c r="AD1557" s="34">
        <v>4.43</v>
      </c>
      <c r="AE1557" s="34">
        <v>3.28</v>
      </c>
      <c r="AG1557" s="34">
        <v>1.51</v>
      </c>
      <c r="AO1557" s="34">
        <f t="shared" si="113"/>
        <v>99.820000000000007</v>
      </c>
      <c r="BR1557" s="34">
        <v>61</v>
      </c>
      <c r="BX1557" s="34">
        <v>893</v>
      </c>
    </row>
    <row r="1558" spans="1:111" x14ac:dyDescent="0.35">
      <c r="A1558" s="22" t="s">
        <v>4021</v>
      </c>
      <c r="B1558" s="22" t="s">
        <v>1623</v>
      </c>
      <c r="C1558" s="22" t="s">
        <v>4232</v>
      </c>
      <c r="D1558" s="22" t="s">
        <v>1622</v>
      </c>
      <c r="G1558" s="22" t="s">
        <v>1622</v>
      </c>
      <c r="J1558" s="22" t="s">
        <v>873</v>
      </c>
      <c r="K1558" s="22" t="s">
        <v>882</v>
      </c>
      <c r="L1558" s="22" t="s">
        <v>878</v>
      </c>
      <c r="M1558" s="22" t="s">
        <v>1624</v>
      </c>
      <c r="W1558" s="34">
        <v>68.5</v>
      </c>
      <c r="X1558" s="34">
        <v>0.25</v>
      </c>
      <c r="Y1558" s="34">
        <v>16</v>
      </c>
      <c r="Z1558" s="34">
        <v>2.57</v>
      </c>
      <c r="AB1558" s="34">
        <v>0.64</v>
      </c>
      <c r="AC1558" s="34">
        <v>2.66</v>
      </c>
      <c r="AD1558" s="34">
        <v>4.6100000000000003</v>
      </c>
      <c r="AE1558" s="34">
        <v>3.24</v>
      </c>
      <c r="AG1558" s="34">
        <v>1.59</v>
      </c>
      <c r="AO1558" s="34">
        <f t="shared" si="113"/>
        <v>100.05999999999999</v>
      </c>
      <c r="BR1558" s="34">
        <v>57</v>
      </c>
      <c r="BX1558" s="34">
        <v>910</v>
      </c>
    </row>
    <row r="1559" spans="1:111" x14ac:dyDescent="0.35">
      <c r="A1559" s="22" t="s">
        <v>4022</v>
      </c>
      <c r="B1559" s="22" t="s">
        <v>1623</v>
      </c>
      <c r="C1559" s="22" t="s">
        <v>4232</v>
      </c>
      <c r="D1559" s="22" t="s">
        <v>1622</v>
      </c>
      <c r="G1559" s="22" t="s">
        <v>1622</v>
      </c>
      <c r="J1559" s="22" t="s">
        <v>873</v>
      </c>
      <c r="K1559" s="22" t="s">
        <v>882</v>
      </c>
      <c r="L1559" s="22" t="s">
        <v>878</v>
      </c>
      <c r="M1559" s="22" t="s">
        <v>1624</v>
      </c>
      <c r="W1559" s="34">
        <v>66.599999999999994</v>
      </c>
      <c r="X1559" s="34">
        <v>0.3</v>
      </c>
      <c r="Y1559" s="34">
        <v>15.3</v>
      </c>
      <c r="Z1559" s="34">
        <v>2.4</v>
      </c>
      <c r="AB1559" s="34">
        <v>0.69</v>
      </c>
      <c r="AC1559" s="34">
        <v>3.45</v>
      </c>
      <c r="AD1559" s="34">
        <v>3.8</v>
      </c>
      <c r="AE1559" s="34">
        <v>3.21</v>
      </c>
      <c r="AG1559" s="34">
        <v>4.38</v>
      </c>
      <c r="AO1559" s="34">
        <f t="shared" si="113"/>
        <v>100.12999999999998</v>
      </c>
      <c r="BR1559" s="34">
        <v>59</v>
      </c>
      <c r="BX1559" s="34">
        <v>464</v>
      </c>
    </row>
    <row r="1560" spans="1:111" x14ac:dyDescent="0.35">
      <c r="A1560" s="22" t="s">
        <v>4023</v>
      </c>
      <c r="B1560" s="22" t="s">
        <v>1623</v>
      </c>
      <c r="C1560" s="22" t="s">
        <v>4232</v>
      </c>
      <c r="D1560" s="22" t="s">
        <v>1622</v>
      </c>
      <c r="G1560" s="22" t="s">
        <v>1622</v>
      </c>
      <c r="J1560" s="22" t="s">
        <v>873</v>
      </c>
      <c r="K1560" s="22" t="s">
        <v>882</v>
      </c>
      <c r="L1560" s="22" t="s">
        <v>878</v>
      </c>
      <c r="M1560" s="22" t="s">
        <v>1624</v>
      </c>
      <c r="W1560" s="34">
        <v>68.400000000000006</v>
      </c>
      <c r="X1560" s="34">
        <v>0.27</v>
      </c>
      <c r="Y1560" s="34">
        <v>15.6</v>
      </c>
      <c r="Z1560" s="34">
        <v>2.46</v>
      </c>
      <c r="AB1560" s="34">
        <v>0.74</v>
      </c>
      <c r="AC1560" s="34">
        <v>3.01</v>
      </c>
      <c r="AD1560" s="34">
        <v>4.51</v>
      </c>
      <c r="AE1560" s="34">
        <v>3.36</v>
      </c>
      <c r="AG1560" s="34">
        <v>2.04</v>
      </c>
      <c r="AO1560" s="34">
        <f t="shared" si="113"/>
        <v>100.39</v>
      </c>
      <c r="BR1560" s="34">
        <v>55</v>
      </c>
      <c r="BX1560" s="34">
        <v>912</v>
      </c>
    </row>
    <row r="1561" spans="1:111" x14ac:dyDescent="0.35">
      <c r="A1561" s="22" t="s">
        <v>4024</v>
      </c>
      <c r="B1561" s="22" t="s">
        <v>1623</v>
      </c>
      <c r="C1561" s="22" t="s">
        <v>4232</v>
      </c>
      <c r="D1561" s="22" t="s">
        <v>1622</v>
      </c>
      <c r="G1561" s="22" t="s">
        <v>1622</v>
      </c>
      <c r="J1561" s="22" t="s">
        <v>873</v>
      </c>
      <c r="K1561" s="22" t="s">
        <v>882</v>
      </c>
      <c r="L1561" s="22" t="s">
        <v>878</v>
      </c>
      <c r="M1561" s="22" t="s">
        <v>1624</v>
      </c>
      <c r="W1561" s="34">
        <v>66.3</v>
      </c>
      <c r="X1561" s="34">
        <v>0.27</v>
      </c>
      <c r="Y1561" s="34">
        <v>15.4</v>
      </c>
      <c r="Z1561" s="34">
        <v>2.38</v>
      </c>
      <c r="AB1561" s="34">
        <v>0.68</v>
      </c>
      <c r="AC1561" s="34">
        <v>3.52</v>
      </c>
      <c r="AD1561" s="34">
        <v>3.52</v>
      </c>
      <c r="AE1561" s="34">
        <v>3.95</v>
      </c>
      <c r="AG1561" s="34">
        <v>4.5</v>
      </c>
      <c r="AO1561" s="34">
        <f t="shared" si="113"/>
        <v>100.52</v>
      </c>
      <c r="BR1561" s="34">
        <v>62</v>
      </c>
      <c r="BX1561" s="34">
        <v>562</v>
      </c>
    </row>
    <row r="1562" spans="1:111" x14ac:dyDescent="0.35">
      <c r="A1562" s="22" t="s">
        <v>4025</v>
      </c>
      <c r="B1562" s="22" t="s">
        <v>1623</v>
      </c>
      <c r="C1562" s="22" t="s">
        <v>4232</v>
      </c>
      <c r="D1562" s="22" t="s">
        <v>1622</v>
      </c>
      <c r="G1562" s="22" t="s">
        <v>1622</v>
      </c>
      <c r="J1562" s="22" t="s">
        <v>873</v>
      </c>
      <c r="K1562" s="22" t="s">
        <v>882</v>
      </c>
      <c r="L1562" s="22" t="s">
        <v>878</v>
      </c>
      <c r="M1562" s="22" t="s">
        <v>1624</v>
      </c>
      <c r="CI1562" s="34">
        <v>18.100000000000001</v>
      </c>
      <c r="CJ1562" s="34">
        <v>31</v>
      </c>
      <c r="CL1562" s="34">
        <v>16</v>
      </c>
      <c r="CM1562" s="34">
        <v>2.2999999999999998</v>
      </c>
      <c r="CN1562" s="34">
        <v>0.8</v>
      </c>
      <c r="CP1562" s="34" t="s">
        <v>82</v>
      </c>
      <c r="CU1562" s="34">
        <v>0.3</v>
      </c>
      <c r="CV1562" s="34" t="s">
        <v>148</v>
      </c>
      <c r="CW1562" s="34">
        <f>SUM(CI1562:CV1562)</f>
        <v>68.499999999999986</v>
      </c>
    </row>
    <row r="1563" spans="1:111" x14ac:dyDescent="0.35">
      <c r="A1563" s="22">
        <v>57</v>
      </c>
      <c r="B1563" s="22" t="s">
        <v>1637</v>
      </c>
      <c r="C1563" s="22" t="s">
        <v>2360</v>
      </c>
      <c r="D1563" s="22" t="s">
        <v>1638</v>
      </c>
      <c r="G1563" s="22" t="s">
        <v>1638</v>
      </c>
      <c r="J1563" s="22" t="s">
        <v>873</v>
      </c>
      <c r="K1563" s="22" t="s">
        <v>1636</v>
      </c>
      <c r="L1563" s="22" t="s">
        <v>878</v>
      </c>
      <c r="M1563" s="22" t="s">
        <v>379</v>
      </c>
      <c r="P1563" s="22" t="s">
        <v>119</v>
      </c>
      <c r="AW1563" s="34">
        <v>1.1000000000000001</v>
      </c>
      <c r="BT1563" s="34">
        <v>0.1</v>
      </c>
      <c r="CI1563" s="34">
        <v>70</v>
      </c>
      <c r="CJ1563" s="34">
        <v>160</v>
      </c>
      <c r="CM1563" s="34">
        <v>14.6</v>
      </c>
      <c r="CN1563" s="34">
        <v>3</v>
      </c>
      <c r="CP1563" s="34">
        <v>2.1</v>
      </c>
      <c r="CU1563" s="34">
        <v>4</v>
      </c>
      <c r="CV1563" s="34">
        <v>0.7</v>
      </c>
      <c r="CW1563" s="34">
        <f>SUM(CI1563:CV1563)</f>
        <v>254.39999999999998</v>
      </c>
    </row>
    <row r="1564" spans="1:111" x14ac:dyDescent="0.35">
      <c r="A1564" s="22">
        <v>58</v>
      </c>
      <c r="B1564" s="22" t="s">
        <v>1637</v>
      </c>
      <c r="C1564" s="22" t="s">
        <v>2360</v>
      </c>
      <c r="D1564" s="22" t="s">
        <v>1638</v>
      </c>
      <c r="G1564" s="22" t="s">
        <v>1638</v>
      </c>
      <c r="J1564" s="22" t="s">
        <v>873</v>
      </c>
      <c r="K1564" s="22" t="s">
        <v>1636</v>
      </c>
      <c r="L1564" s="22" t="s">
        <v>878</v>
      </c>
      <c r="M1564" s="22" t="s">
        <v>379</v>
      </c>
      <c r="P1564" s="22" t="s">
        <v>119</v>
      </c>
      <c r="AW1564" s="34">
        <v>0.7</v>
      </c>
      <c r="CI1564" s="34">
        <v>71</v>
      </c>
      <c r="CJ1564" s="34">
        <v>150</v>
      </c>
      <c r="CM1564" s="34">
        <v>15.1</v>
      </c>
      <c r="CN1564" s="34">
        <v>3</v>
      </c>
      <c r="CP1564" s="34">
        <v>1.9</v>
      </c>
      <c r="CU1564" s="34">
        <v>4</v>
      </c>
      <c r="CV1564" s="34">
        <v>0.7</v>
      </c>
      <c r="CW1564" s="34">
        <f>SUM(CI1564:CV1564)</f>
        <v>245.7</v>
      </c>
    </row>
    <row r="1565" spans="1:111" x14ac:dyDescent="0.35">
      <c r="A1565" s="22" t="s">
        <v>1660</v>
      </c>
      <c r="B1565" s="22" t="s">
        <v>1693</v>
      </c>
      <c r="C1565" s="22" t="s">
        <v>2361</v>
      </c>
      <c r="D1565" s="22" t="s">
        <v>572</v>
      </c>
      <c r="E1565" s="71">
        <v>35416</v>
      </c>
      <c r="H1565" s="22">
        <v>32.634405999999998</v>
      </c>
      <c r="I1565" s="22">
        <v>-107.58995899999999</v>
      </c>
      <c r="J1565" s="22" t="s">
        <v>873</v>
      </c>
      <c r="K1565" s="22" t="s">
        <v>1306</v>
      </c>
      <c r="L1565" s="22" t="s">
        <v>878</v>
      </c>
      <c r="M1565" s="22" t="s">
        <v>1661</v>
      </c>
      <c r="P1565" s="22" t="s">
        <v>119</v>
      </c>
      <c r="R1565" s="22">
        <v>0</v>
      </c>
      <c r="S1565" s="22" t="s">
        <v>1662</v>
      </c>
      <c r="AU1565" s="34">
        <v>2.9000000000000001E-2</v>
      </c>
      <c r="AV1565" s="34">
        <v>5</v>
      </c>
      <c r="AW1565" s="34">
        <v>5.0999999999999996</v>
      </c>
      <c r="AY1565" s="34">
        <v>12000</v>
      </c>
      <c r="AZ1565" s="34">
        <v>7</v>
      </c>
      <c r="BA1565" s="34">
        <v>7</v>
      </c>
      <c r="BB1565" s="34" t="s">
        <v>82</v>
      </c>
      <c r="BC1565" s="34" t="s">
        <v>960</v>
      </c>
      <c r="BD1565" s="34">
        <v>20</v>
      </c>
      <c r="BE1565" s="34">
        <v>340</v>
      </c>
      <c r="BF1565" s="34">
        <v>8</v>
      </c>
      <c r="BG1565" s="34">
        <v>117</v>
      </c>
      <c r="BJ1565" s="34">
        <v>11</v>
      </c>
      <c r="BK1565" s="34" t="s">
        <v>121</v>
      </c>
      <c r="BN1565" s="34">
        <v>16</v>
      </c>
      <c r="BP1565" s="34">
        <v>161</v>
      </c>
      <c r="BQ1565" s="34">
        <v>52</v>
      </c>
      <c r="BR1565" s="34">
        <v>110</v>
      </c>
      <c r="BT1565" s="34">
        <v>6.1</v>
      </c>
      <c r="BU1565" s="34">
        <v>20</v>
      </c>
      <c r="BV1565" s="34" t="s">
        <v>369</v>
      </c>
      <c r="BW1565" s="34" t="s">
        <v>85</v>
      </c>
      <c r="BX1565" s="34">
        <v>1061</v>
      </c>
      <c r="BY1565" s="34" t="s">
        <v>82</v>
      </c>
      <c r="CA1565" s="34">
        <v>21</v>
      </c>
      <c r="CC1565" s="34">
        <v>7.6</v>
      </c>
      <c r="CD1565" s="34">
        <v>126</v>
      </c>
      <c r="CE1565" s="34">
        <v>6</v>
      </c>
      <c r="CF1565" s="34">
        <v>54</v>
      </c>
      <c r="CH1565" s="34">
        <v>37</v>
      </c>
      <c r="CI1565" s="34">
        <v>54</v>
      </c>
      <c r="CJ1565" s="34">
        <v>96</v>
      </c>
      <c r="CL1565" s="34">
        <v>40</v>
      </c>
      <c r="CM1565" s="34">
        <v>7.3</v>
      </c>
      <c r="CN1565" s="34">
        <v>2.2999999999999998</v>
      </c>
      <c r="CP1565" s="34">
        <v>1.1000000000000001</v>
      </c>
      <c r="CU1565" s="34">
        <v>6.3</v>
      </c>
      <c r="CV1565" s="34">
        <v>0.91</v>
      </c>
      <c r="CW1565" s="34">
        <f t="shared" ref="CW1565:CW1585" si="114">SUM(CI1565:CV1565)</f>
        <v>207.91000000000003</v>
      </c>
      <c r="CX1565" s="34">
        <v>0.30230000000000001</v>
      </c>
      <c r="CY1565" s="34">
        <v>4.26</v>
      </c>
      <c r="CZ1565" s="34">
        <v>10.01</v>
      </c>
      <c r="DA1565" s="34">
        <v>2.75</v>
      </c>
      <c r="DB1565" s="34">
        <v>2</v>
      </c>
      <c r="DC1565" s="34">
        <v>1.28</v>
      </c>
      <c r="DD1565" s="34">
        <v>0.86</v>
      </c>
      <c r="DE1565" s="34">
        <v>3.6999999999999998E-2</v>
      </c>
      <c r="DG1565" s="34">
        <v>0.57999999999999996</v>
      </c>
    </row>
    <row r="1566" spans="1:111" x14ac:dyDescent="0.35">
      <c r="A1566" s="22" t="s">
        <v>1663</v>
      </c>
      <c r="B1566" s="22" t="s">
        <v>1693</v>
      </c>
      <c r="C1566" s="22" t="s">
        <v>2361</v>
      </c>
      <c r="D1566" s="22" t="s">
        <v>572</v>
      </c>
      <c r="E1566" s="71">
        <v>35416</v>
      </c>
      <c r="H1566" s="22">
        <v>32.634185000000002</v>
      </c>
      <c r="I1566" s="22">
        <v>-107.589523</v>
      </c>
      <c r="J1566" s="22" t="s">
        <v>873</v>
      </c>
      <c r="K1566" s="22" t="s">
        <v>1306</v>
      </c>
      <c r="L1566" s="22" t="s">
        <v>878</v>
      </c>
      <c r="M1566" s="22" t="s">
        <v>227</v>
      </c>
      <c r="P1566" s="22" t="s">
        <v>119</v>
      </c>
      <c r="R1566" s="22">
        <v>0</v>
      </c>
      <c r="S1566" s="22" t="s">
        <v>1662</v>
      </c>
      <c r="AU1566" s="34">
        <v>2.2000000000000002</v>
      </c>
      <c r="AV1566" s="34">
        <v>172</v>
      </c>
      <c r="AW1566" s="34">
        <v>190</v>
      </c>
      <c r="AY1566" s="34">
        <v>11000</v>
      </c>
      <c r="AZ1566" s="34" t="s">
        <v>121</v>
      </c>
      <c r="BA1566" s="34">
        <v>100</v>
      </c>
      <c r="BB1566" s="34" t="s">
        <v>82</v>
      </c>
      <c r="BC1566" s="34">
        <v>27.1</v>
      </c>
      <c r="BD1566" s="34">
        <v>10</v>
      </c>
      <c r="BE1566" s="34">
        <v>290</v>
      </c>
      <c r="BF1566" s="34">
        <v>5</v>
      </c>
      <c r="BG1566" s="34">
        <v>204</v>
      </c>
      <c r="BJ1566" s="34">
        <v>3</v>
      </c>
      <c r="BK1566" s="34" t="s">
        <v>121</v>
      </c>
      <c r="BN1566" s="34">
        <v>8</v>
      </c>
      <c r="BP1566" s="34">
        <v>20</v>
      </c>
      <c r="BQ1566" s="34">
        <v>34592</v>
      </c>
      <c r="BR1566" s="34" t="s">
        <v>430</v>
      </c>
      <c r="BT1566" s="34">
        <v>210</v>
      </c>
      <c r="BU1566" s="34">
        <v>5.5</v>
      </c>
      <c r="BV1566" s="34" t="s">
        <v>369</v>
      </c>
      <c r="BW1566" s="34" t="s">
        <v>85</v>
      </c>
      <c r="BX1566" s="34">
        <v>2788</v>
      </c>
      <c r="BY1566" s="34" t="s">
        <v>82</v>
      </c>
      <c r="CA1566" s="34">
        <v>6.4</v>
      </c>
      <c r="CC1566" s="34">
        <v>18</v>
      </c>
      <c r="CD1566" s="34">
        <v>57</v>
      </c>
      <c r="CE1566" s="34">
        <v>43</v>
      </c>
      <c r="CF1566" s="34">
        <v>4</v>
      </c>
      <c r="CH1566" s="34">
        <v>3086</v>
      </c>
      <c r="CI1566" s="34">
        <v>31</v>
      </c>
      <c r="CJ1566" s="34">
        <v>51</v>
      </c>
      <c r="CL1566" s="34">
        <v>13</v>
      </c>
      <c r="CM1566" s="34">
        <v>2.8</v>
      </c>
      <c r="CN1566" s="34">
        <v>1.3</v>
      </c>
      <c r="CP1566" s="34" t="s">
        <v>82</v>
      </c>
      <c r="CU1566" s="34">
        <v>0.9</v>
      </c>
      <c r="CV1566" s="34">
        <v>0.17</v>
      </c>
      <c r="CW1566" s="34">
        <f t="shared" si="114"/>
        <v>100.17</v>
      </c>
      <c r="CX1566" s="34">
        <v>2.8999999999999998E-3</v>
      </c>
      <c r="CY1566" s="34">
        <v>3.34</v>
      </c>
      <c r="CZ1566" s="34">
        <v>2.95</v>
      </c>
      <c r="DA1566" s="34">
        <v>0.05</v>
      </c>
      <c r="DB1566" s="34">
        <v>0.05</v>
      </c>
      <c r="DC1566" s="34">
        <v>7.0000000000000007E-2</v>
      </c>
      <c r="DD1566" s="34">
        <v>0.01</v>
      </c>
      <c r="DE1566" s="34">
        <v>0.14000000000000001</v>
      </c>
      <c r="DG1566" s="34">
        <v>0.2</v>
      </c>
    </row>
    <row r="1567" spans="1:111" x14ac:dyDescent="0.35">
      <c r="A1567" s="22" t="s">
        <v>1664</v>
      </c>
      <c r="B1567" s="22" t="s">
        <v>1693</v>
      </c>
      <c r="C1567" s="22" t="s">
        <v>2361</v>
      </c>
      <c r="D1567" s="22" t="s">
        <v>572</v>
      </c>
      <c r="E1567" s="71">
        <v>35416</v>
      </c>
      <c r="H1567" s="22">
        <v>32.635601000000001</v>
      </c>
      <c r="I1567" s="22">
        <v>-107.589158</v>
      </c>
      <c r="J1567" s="22" t="s">
        <v>873</v>
      </c>
      <c r="K1567" s="22" t="s">
        <v>1306</v>
      </c>
      <c r="L1567" s="22" t="s">
        <v>878</v>
      </c>
      <c r="M1567" s="22" t="s">
        <v>3303</v>
      </c>
      <c r="P1567" s="22" t="s">
        <v>1665</v>
      </c>
      <c r="R1567" s="22">
        <v>0</v>
      </c>
      <c r="S1567" s="22" t="s">
        <v>1666</v>
      </c>
      <c r="AU1567" s="34">
        <v>2.5000000000000001E-2</v>
      </c>
      <c r="AV1567" s="34">
        <v>4.2</v>
      </c>
      <c r="AW1567" s="34">
        <v>120</v>
      </c>
      <c r="AY1567" s="34">
        <v>940</v>
      </c>
      <c r="AZ1567" s="34" t="s">
        <v>121</v>
      </c>
      <c r="BA1567" s="34" t="s">
        <v>83</v>
      </c>
      <c r="BB1567" s="34" t="s">
        <v>82</v>
      </c>
      <c r="BC1567" s="34">
        <v>2.9</v>
      </c>
      <c r="BD1567" s="34">
        <v>30</v>
      </c>
      <c r="BE1567" s="34">
        <v>83</v>
      </c>
      <c r="BF1567" s="34">
        <v>78</v>
      </c>
      <c r="BG1567" s="34">
        <v>40</v>
      </c>
      <c r="BJ1567" s="34">
        <v>6</v>
      </c>
      <c r="BK1567" s="34" t="s">
        <v>121</v>
      </c>
      <c r="BN1567" s="34">
        <v>6</v>
      </c>
      <c r="BP1567" s="34">
        <v>25</v>
      </c>
      <c r="BQ1567" s="34">
        <v>2499</v>
      </c>
      <c r="BR1567" s="34">
        <v>280</v>
      </c>
      <c r="BT1567" s="34">
        <v>53</v>
      </c>
      <c r="BU1567" s="34">
        <v>10</v>
      </c>
      <c r="BV1567" s="34" t="s">
        <v>369</v>
      </c>
      <c r="BW1567" s="34" t="s">
        <v>120</v>
      </c>
      <c r="BX1567" s="34">
        <v>172</v>
      </c>
      <c r="BY1567" s="34">
        <v>0.8</v>
      </c>
      <c r="CA1567" s="34">
        <v>6.9</v>
      </c>
      <c r="CC1567" s="34">
        <v>1.9</v>
      </c>
      <c r="CD1567" s="34">
        <v>457</v>
      </c>
      <c r="CE1567" s="34">
        <v>15</v>
      </c>
      <c r="CF1567" s="34">
        <v>10</v>
      </c>
      <c r="CH1567" s="34">
        <v>2697</v>
      </c>
      <c r="CI1567" s="34">
        <v>39</v>
      </c>
      <c r="CJ1567" s="34">
        <v>71</v>
      </c>
      <c r="CL1567" s="34">
        <v>27</v>
      </c>
      <c r="CM1567" s="34">
        <v>4.0999999999999996</v>
      </c>
      <c r="CN1567" s="34">
        <v>1.3</v>
      </c>
      <c r="CP1567" s="34" t="s">
        <v>82</v>
      </c>
      <c r="CU1567" s="34">
        <v>1.8</v>
      </c>
      <c r="CV1567" s="34">
        <v>0.22</v>
      </c>
      <c r="CW1567" s="34">
        <f t="shared" si="114"/>
        <v>144.42000000000002</v>
      </c>
      <c r="CX1567" s="34">
        <v>0.1104</v>
      </c>
      <c r="CY1567" s="34">
        <v>6.43</v>
      </c>
      <c r="CZ1567" s="34">
        <v>8.4</v>
      </c>
      <c r="DA1567" s="34">
        <v>0.73</v>
      </c>
      <c r="DB1567" s="34">
        <v>0.14000000000000001</v>
      </c>
      <c r="DC1567" s="34">
        <v>3.83</v>
      </c>
      <c r="DD1567" s="34">
        <v>0.22</v>
      </c>
      <c r="DE1567" s="34">
        <v>9.2999999999999999E-2</v>
      </c>
      <c r="DG1567" s="34">
        <v>0.32</v>
      </c>
    </row>
    <row r="1568" spans="1:111" x14ac:dyDescent="0.35">
      <c r="A1568" s="22" t="s">
        <v>1667</v>
      </c>
      <c r="B1568" s="22" t="s">
        <v>1693</v>
      </c>
      <c r="C1568" s="22" t="s">
        <v>2361</v>
      </c>
      <c r="D1568" s="22" t="s">
        <v>572</v>
      </c>
      <c r="E1568" s="71">
        <v>35416</v>
      </c>
      <c r="H1568" s="22">
        <v>32.635601000000001</v>
      </c>
      <c r="I1568" s="22">
        <v>-107.589158</v>
      </c>
      <c r="J1568" s="22" t="s">
        <v>873</v>
      </c>
      <c r="K1568" s="22" t="s">
        <v>1306</v>
      </c>
      <c r="L1568" s="22" t="s">
        <v>878</v>
      </c>
      <c r="M1568" s="22" t="s">
        <v>3304</v>
      </c>
      <c r="P1568" s="22" t="s">
        <v>1665</v>
      </c>
      <c r="R1568" s="22">
        <v>0</v>
      </c>
      <c r="S1568" s="22" t="s">
        <v>1666</v>
      </c>
      <c r="AU1568" s="34">
        <v>1.4999999999999999E-2</v>
      </c>
      <c r="AV1568" s="34">
        <v>2.7</v>
      </c>
      <c r="AW1568" s="34">
        <v>230</v>
      </c>
      <c r="AY1568" s="34">
        <v>3300</v>
      </c>
      <c r="AZ1568" s="34" t="s">
        <v>121</v>
      </c>
      <c r="BA1568" s="34">
        <v>12</v>
      </c>
      <c r="BB1568" s="34" t="s">
        <v>82</v>
      </c>
      <c r="BC1568" s="34">
        <v>10.4</v>
      </c>
      <c r="BD1568" s="34">
        <v>49</v>
      </c>
      <c r="BE1568" s="34">
        <v>62</v>
      </c>
      <c r="BF1568" s="34">
        <v>92</v>
      </c>
      <c r="BG1568" s="34">
        <v>178</v>
      </c>
      <c r="BJ1568" s="34">
        <v>5</v>
      </c>
      <c r="BK1568" s="34" t="s">
        <v>121</v>
      </c>
      <c r="BN1568" s="34">
        <v>2</v>
      </c>
      <c r="BP1568" s="34">
        <v>43</v>
      </c>
      <c r="BQ1568" s="34">
        <v>13666</v>
      </c>
      <c r="BR1568" s="34">
        <v>150</v>
      </c>
      <c r="BT1568" s="34">
        <v>45</v>
      </c>
      <c r="BU1568" s="34">
        <v>11</v>
      </c>
      <c r="BV1568" s="34" t="s">
        <v>369</v>
      </c>
      <c r="BW1568" s="34" t="s">
        <v>120</v>
      </c>
      <c r="BX1568" s="34">
        <v>157</v>
      </c>
      <c r="BY1568" s="34" t="s">
        <v>82</v>
      </c>
      <c r="CA1568" s="34">
        <v>5.0999999999999996</v>
      </c>
      <c r="CC1568" s="34">
        <v>2.7</v>
      </c>
      <c r="CD1568" s="34">
        <v>2237</v>
      </c>
      <c r="CE1568" s="34">
        <v>36</v>
      </c>
      <c r="CF1568" s="34">
        <v>15</v>
      </c>
      <c r="CH1568" s="34">
        <v>8355</v>
      </c>
      <c r="CI1568" s="34">
        <v>36</v>
      </c>
      <c r="CJ1568" s="34">
        <v>59</v>
      </c>
      <c r="CL1568" s="34">
        <v>21</v>
      </c>
      <c r="CM1568" s="34">
        <v>4.0999999999999996</v>
      </c>
      <c r="CN1568" s="34">
        <v>1.6</v>
      </c>
      <c r="CP1568" s="34" t="s">
        <v>82</v>
      </c>
      <c r="CU1568" s="34">
        <v>2.1</v>
      </c>
      <c r="CV1568" s="34">
        <v>0.27</v>
      </c>
      <c r="CW1568" s="34">
        <f t="shared" si="114"/>
        <v>124.06999999999998</v>
      </c>
      <c r="CX1568" s="34">
        <v>0.76490000000000002</v>
      </c>
      <c r="CY1568" s="34">
        <v>14.5</v>
      </c>
      <c r="CZ1568" s="34">
        <v>8.1</v>
      </c>
      <c r="DA1568" s="34">
        <v>0.82</v>
      </c>
      <c r="DB1568" s="34">
        <v>0.04</v>
      </c>
      <c r="DC1568" s="34">
        <v>2.12</v>
      </c>
      <c r="DD1568" s="34">
        <v>0.26</v>
      </c>
      <c r="DE1568" s="34">
        <v>9.5000000000000001E-2</v>
      </c>
      <c r="DG1568" s="34">
        <v>0.34</v>
      </c>
    </row>
    <row r="1569" spans="1:111" x14ac:dyDescent="0.35">
      <c r="A1569" s="22" t="s">
        <v>1668</v>
      </c>
      <c r="B1569" s="22" t="s">
        <v>1693</v>
      </c>
      <c r="C1569" s="22" t="s">
        <v>2361</v>
      </c>
      <c r="D1569" s="22" t="s">
        <v>572</v>
      </c>
      <c r="E1569" s="71">
        <v>35416</v>
      </c>
      <c r="H1569" s="22">
        <v>32.636696999999998</v>
      </c>
      <c r="I1569" s="22">
        <v>-107.590975</v>
      </c>
      <c r="J1569" s="22" t="s">
        <v>873</v>
      </c>
      <c r="K1569" s="22" t="s">
        <v>1306</v>
      </c>
      <c r="L1569" s="22" t="s">
        <v>878</v>
      </c>
      <c r="M1569" s="22" t="s">
        <v>227</v>
      </c>
      <c r="P1569" s="22" t="s">
        <v>119</v>
      </c>
      <c r="R1569" s="22">
        <v>0</v>
      </c>
      <c r="S1569" s="22" t="s">
        <v>1669</v>
      </c>
      <c r="AU1569" s="34">
        <v>0.41599999999999998</v>
      </c>
      <c r="AV1569" s="34">
        <v>115.6</v>
      </c>
      <c r="AW1569" s="34">
        <v>350</v>
      </c>
      <c r="AY1569" s="34">
        <v>7700</v>
      </c>
      <c r="AZ1569" s="34" t="s">
        <v>121</v>
      </c>
      <c r="BA1569" s="34" t="s">
        <v>83</v>
      </c>
      <c r="BB1569" s="34" t="s">
        <v>82</v>
      </c>
      <c r="BC1569" s="34">
        <v>88.9</v>
      </c>
      <c r="BD1569" s="34">
        <v>6</v>
      </c>
      <c r="BE1569" s="34">
        <v>200</v>
      </c>
      <c r="BF1569" s="34">
        <v>5</v>
      </c>
      <c r="BG1569" s="34">
        <v>250</v>
      </c>
      <c r="BJ1569" s="34">
        <v>3</v>
      </c>
      <c r="BK1569" s="34" t="s">
        <v>121</v>
      </c>
      <c r="BN1569" s="34">
        <v>3</v>
      </c>
      <c r="BP1569" s="34">
        <v>12</v>
      </c>
      <c r="BQ1569" s="34">
        <v>34765</v>
      </c>
      <c r="BR1569" s="34" t="s">
        <v>430</v>
      </c>
      <c r="BT1569" s="34">
        <v>350</v>
      </c>
      <c r="BU1569" s="34">
        <v>7.8</v>
      </c>
      <c r="BV1569" s="34" t="s">
        <v>369</v>
      </c>
      <c r="BW1569" s="34" t="s">
        <v>305</v>
      </c>
      <c r="BX1569" s="34">
        <v>2385</v>
      </c>
      <c r="BY1569" s="34" t="s">
        <v>82</v>
      </c>
      <c r="CA1569" s="34">
        <v>3.5</v>
      </c>
      <c r="CC1569" s="34">
        <v>10</v>
      </c>
      <c r="CD1569" s="34">
        <v>1143</v>
      </c>
      <c r="CE1569" s="34">
        <v>41</v>
      </c>
      <c r="CF1569" s="34">
        <v>5</v>
      </c>
      <c r="CH1569" s="34">
        <v>9438</v>
      </c>
      <c r="CI1569" s="34">
        <v>26</v>
      </c>
      <c r="CJ1569" s="34">
        <v>35</v>
      </c>
      <c r="CL1569" s="34">
        <v>10</v>
      </c>
      <c r="CM1569" s="34">
        <v>2.1</v>
      </c>
      <c r="CN1569" s="34">
        <v>1</v>
      </c>
      <c r="CP1569" s="34" t="s">
        <v>82</v>
      </c>
      <c r="CU1569" s="34">
        <v>0.6</v>
      </c>
      <c r="CV1569" s="34">
        <v>0.1</v>
      </c>
      <c r="CW1569" s="34">
        <f t="shared" si="114"/>
        <v>74.799999999999983</v>
      </c>
      <c r="CX1569" s="34">
        <v>6.0000000000000001E-3</v>
      </c>
      <c r="CY1569" s="34">
        <v>0.64</v>
      </c>
      <c r="CZ1569" s="34">
        <v>4.58</v>
      </c>
      <c r="DA1569" s="34">
        <v>0.12</v>
      </c>
      <c r="DB1569" s="34">
        <v>0.05</v>
      </c>
      <c r="DC1569" s="34">
        <v>7.0000000000000007E-2</v>
      </c>
      <c r="DD1569" s="34">
        <v>0.03</v>
      </c>
      <c r="DE1569" s="34">
        <v>0.106</v>
      </c>
      <c r="DG1569" s="34">
        <v>0.24</v>
      </c>
    </row>
    <row r="1570" spans="1:111" x14ac:dyDescent="0.35">
      <c r="A1570" s="22" t="s">
        <v>1670</v>
      </c>
      <c r="B1570" s="22" t="s">
        <v>1693</v>
      </c>
      <c r="C1570" s="22" t="s">
        <v>2361</v>
      </c>
      <c r="D1570" s="22" t="s">
        <v>572</v>
      </c>
      <c r="E1570" s="71">
        <v>35416</v>
      </c>
      <c r="H1570" s="22">
        <v>32.636696999999998</v>
      </c>
      <c r="I1570" s="22">
        <v>-107.590975</v>
      </c>
      <c r="J1570" s="22" t="s">
        <v>873</v>
      </c>
      <c r="K1570" s="22" t="s">
        <v>1306</v>
      </c>
      <c r="L1570" s="22" t="s">
        <v>878</v>
      </c>
      <c r="M1570" s="22" t="s">
        <v>1671</v>
      </c>
      <c r="P1570" s="22" t="s">
        <v>1665</v>
      </c>
      <c r="R1570" s="22">
        <v>0</v>
      </c>
      <c r="S1570" s="22" t="s">
        <v>1669</v>
      </c>
      <c r="AU1570" s="34">
        <v>0.17</v>
      </c>
      <c r="AV1570" s="34">
        <v>42.4</v>
      </c>
      <c r="AW1570" s="34">
        <v>170</v>
      </c>
      <c r="AY1570" s="34">
        <v>2300</v>
      </c>
      <c r="AZ1570" s="34" t="s">
        <v>121</v>
      </c>
      <c r="BA1570" s="34" t="s">
        <v>83</v>
      </c>
      <c r="BB1570" s="34" t="s">
        <v>82</v>
      </c>
      <c r="BC1570" s="34">
        <v>5.2</v>
      </c>
      <c r="BD1570" s="34">
        <v>4</v>
      </c>
      <c r="BE1570" s="34">
        <v>140</v>
      </c>
      <c r="BF1570" s="34">
        <v>11</v>
      </c>
      <c r="BG1570" s="34">
        <v>41</v>
      </c>
      <c r="BJ1570" s="34">
        <v>3</v>
      </c>
      <c r="BK1570" s="34" t="s">
        <v>121</v>
      </c>
      <c r="BN1570" s="34">
        <v>13</v>
      </c>
      <c r="BP1570" s="34">
        <v>11</v>
      </c>
      <c r="BQ1570" s="34">
        <v>6795</v>
      </c>
      <c r="BR1570" s="34">
        <v>66</v>
      </c>
      <c r="BT1570" s="34">
        <v>140</v>
      </c>
      <c r="BU1570" s="34">
        <v>9.9</v>
      </c>
      <c r="BV1570" s="34" t="s">
        <v>369</v>
      </c>
      <c r="BW1570" s="34" t="s">
        <v>85</v>
      </c>
      <c r="BX1570" s="34">
        <v>2224</v>
      </c>
      <c r="BY1570" s="34" t="s">
        <v>82</v>
      </c>
      <c r="CA1570" s="34">
        <v>4.9000000000000004</v>
      </c>
      <c r="CC1570" s="34">
        <v>4.4000000000000004</v>
      </c>
      <c r="CD1570" s="34">
        <v>984</v>
      </c>
      <c r="CE1570" s="34">
        <v>56</v>
      </c>
      <c r="CF1570" s="34">
        <v>5</v>
      </c>
      <c r="CH1570" s="34">
        <v>3940</v>
      </c>
      <c r="CI1570" s="34">
        <v>35</v>
      </c>
      <c r="CJ1570" s="34">
        <v>61</v>
      </c>
      <c r="CL1570" s="34">
        <v>28</v>
      </c>
      <c r="CM1570" s="34">
        <v>3.9</v>
      </c>
      <c r="CN1570" s="34">
        <v>1.4</v>
      </c>
      <c r="CP1570" s="34" t="s">
        <v>82</v>
      </c>
      <c r="CU1570" s="34">
        <v>1</v>
      </c>
      <c r="CV1570" s="34">
        <v>0.15</v>
      </c>
      <c r="CW1570" s="34">
        <f t="shared" si="114"/>
        <v>130.45000000000002</v>
      </c>
      <c r="CX1570" s="34">
        <v>3.7000000000000002E-3</v>
      </c>
      <c r="CY1570" s="34">
        <v>2.99</v>
      </c>
      <c r="CZ1570" s="34">
        <v>7.87</v>
      </c>
      <c r="DA1570" s="34">
        <v>0.43</v>
      </c>
      <c r="DB1570" s="34">
        <v>0.16</v>
      </c>
      <c r="DC1570" s="34">
        <v>1.07</v>
      </c>
      <c r="DD1570" s="34">
        <v>7.0000000000000007E-2</v>
      </c>
      <c r="DE1570" s="34">
        <v>0.13300000000000001</v>
      </c>
      <c r="DG1570" s="34">
        <v>0.46</v>
      </c>
    </row>
    <row r="1571" spans="1:111" x14ac:dyDescent="0.35">
      <c r="A1571" s="22" t="s">
        <v>1672</v>
      </c>
      <c r="B1571" s="22" t="s">
        <v>1693</v>
      </c>
      <c r="C1571" s="22" t="s">
        <v>2361</v>
      </c>
      <c r="D1571" s="22" t="s">
        <v>572</v>
      </c>
      <c r="E1571" s="71">
        <v>35416</v>
      </c>
      <c r="H1571" s="22">
        <v>32.636870999999999</v>
      </c>
      <c r="I1571" s="22">
        <v>-107.590354</v>
      </c>
      <c r="J1571" s="22" t="s">
        <v>873</v>
      </c>
      <c r="K1571" s="22" t="s">
        <v>1306</v>
      </c>
      <c r="L1571" s="22" t="s">
        <v>878</v>
      </c>
      <c r="M1571" s="22" t="s">
        <v>1673</v>
      </c>
      <c r="P1571" s="22" t="s">
        <v>1665</v>
      </c>
      <c r="R1571" s="22">
        <v>0</v>
      </c>
      <c r="S1571" s="22" t="s">
        <v>1669</v>
      </c>
      <c r="AU1571" s="34">
        <v>0.89300000000000002</v>
      </c>
      <c r="AV1571" s="34">
        <v>146.6</v>
      </c>
      <c r="AW1571" s="34">
        <v>660</v>
      </c>
      <c r="AY1571" s="34">
        <v>11000</v>
      </c>
      <c r="AZ1571" s="34" t="s">
        <v>121</v>
      </c>
      <c r="BA1571" s="34" t="s">
        <v>83</v>
      </c>
      <c r="BB1571" s="34" t="s">
        <v>82</v>
      </c>
      <c r="BC1571" s="34">
        <v>61.9</v>
      </c>
      <c r="BD1571" s="34">
        <v>4</v>
      </c>
      <c r="BE1571" s="34">
        <v>180</v>
      </c>
      <c r="BF1571" s="34">
        <v>6</v>
      </c>
      <c r="BG1571" s="34">
        <v>351</v>
      </c>
      <c r="BJ1571" s="34" t="s">
        <v>121</v>
      </c>
      <c r="BK1571" s="34" t="s">
        <v>121</v>
      </c>
      <c r="BN1571" s="34">
        <v>6</v>
      </c>
      <c r="BP1571" s="34">
        <v>19</v>
      </c>
      <c r="BQ1571" s="34">
        <v>35702</v>
      </c>
      <c r="BR1571" s="34" t="s">
        <v>430</v>
      </c>
      <c r="BT1571" s="34">
        <v>660</v>
      </c>
      <c r="BU1571" s="34">
        <v>6.4</v>
      </c>
      <c r="BV1571" s="34" t="s">
        <v>369</v>
      </c>
      <c r="BW1571" s="34" t="s">
        <v>305</v>
      </c>
      <c r="BX1571" s="34">
        <v>5463</v>
      </c>
      <c r="BY1571" s="34" t="s">
        <v>82</v>
      </c>
      <c r="CA1571" s="34">
        <v>3.6</v>
      </c>
      <c r="CC1571" s="34">
        <v>16</v>
      </c>
      <c r="CD1571" s="34">
        <v>180</v>
      </c>
      <c r="CE1571" s="34">
        <v>29</v>
      </c>
      <c r="CF1571" s="34">
        <v>3</v>
      </c>
      <c r="CH1571" s="34">
        <v>11027</v>
      </c>
      <c r="CI1571" s="34">
        <v>29</v>
      </c>
      <c r="CJ1571" s="34">
        <v>33</v>
      </c>
      <c r="CL1571" s="34" t="s">
        <v>83</v>
      </c>
      <c r="CM1571" s="34">
        <v>2.5</v>
      </c>
      <c r="CN1571" s="34">
        <v>1</v>
      </c>
      <c r="CP1571" s="34" t="s">
        <v>82</v>
      </c>
      <c r="CU1571" s="34">
        <v>0.7</v>
      </c>
      <c r="CV1571" s="34">
        <v>0.11</v>
      </c>
      <c r="CW1571" s="34">
        <f t="shared" si="114"/>
        <v>66.31</v>
      </c>
      <c r="CX1571" s="34">
        <v>4.1000000000000003E-3</v>
      </c>
      <c r="CY1571" s="34">
        <v>0.51</v>
      </c>
      <c r="CZ1571" s="34">
        <v>3.73</v>
      </c>
      <c r="DA1571" s="34">
        <v>0.14000000000000001</v>
      </c>
      <c r="DB1571" s="34">
        <v>0.05</v>
      </c>
      <c r="DC1571" s="34">
        <v>0.09</v>
      </c>
      <c r="DD1571" s="34">
        <v>0.05</v>
      </c>
      <c r="DE1571" s="34">
        <v>0.25800000000000001</v>
      </c>
      <c r="DG1571" s="34">
        <v>0.14000000000000001</v>
      </c>
    </row>
    <row r="1572" spans="1:111" x14ac:dyDescent="0.35">
      <c r="A1572" s="22" t="s">
        <v>1674</v>
      </c>
      <c r="B1572" s="22" t="s">
        <v>1693</v>
      </c>
      <c r="C1572" s="22" t="s">
        <v>2361</v>
      </c>
      <c r="D1572" s="22" t="s">
        <v>572</v>
      </c>
      <c r="E1572" s="71">
        <v>35416</v>
      </c>
      <c r="H1572" s="22">
        <v>32.636870999999999</v>
      </c>
      <c r="I1572" s="22">
        <v>-107.590354</v>
      </c>
      <c r="J1572" s="22" t="s">
        <v>873</v>
      </c>
      <c r="K1572" s="22" t="s">
        <v>1306</v>
      </c>
      <c r="L1572" s="22" t="s">
        <v>878</v>
      </c>
      <c r="M1572" s="22" t="s">
        <v>227</v>
      </c>
      <c r="P1572" s="22" t="s">
        <v>119</v>
      </c>
      <c r="R1572" s="22">
        <v>0</v>
      </c>
      <c r="S1572" s="22" t="s">
        <v>1669</v>
      </c>
      <c r="AU1572" s="34">
        <v>1.5</v>
      </c>
      <c r="AV1572" s="34">
        <v>106.7</v>
      </c>
      <c r="AW1572" s="34">
        <v>600</v>
      </c>
      <c r="AY1572" s="34">
        <v>3600</v>
      </c>
      <c r="AZ1572" s="34" t="s">
        <v>121</v>
      </c>
      <c r="BA1572" s="34" t="s">
        <v>83</v>
      </c>
      <c r="BB1572" s="34" t="s">
        <v>82</v>
      </c>
      <c r="BC1572" s="34">
        <v>15.3</v>
      </c>
      <c r="BD1572" s="34">
        <v>9</v>
      </c>
      <c r="BE1572" s="34">
        <v>640</v>
      </c>
      <c r="BF1572" s="34">
        <v>10</v>
      </c>
      <c r="BG1572" s="34">
        <v>78</v>
      </c>
      <c r="BJ1572" s="34">
        <v>2</v>
      </c>
      <c r="BK1572" s="34">
        <v>4</v>
      </c>
      <c r="BN1572" s="34">
        <v>18</v>
      </c>
      <c r="BP1572" s="34">
        <v>320</v>
      </c>
      <c r="BQ1572" s="34">
        <v>23234</v>
      </c>
      <c r="BR1572" s="34" t="s">
        <v>430</v>
      </c>
      <c r="BT1572" s="34">
        <v>250</v>
      </c>
      <c r="BU1572" s="34">
        <v>5.3</v>
      </c>
      <c r="BV1572" s="34" t="s">
        <v>369</v>
      </c>
      <c r="BW1572" s="34" t="s">
        <v>305</v>
      </c>
      <c r="BX1572" s="34">
        <v>2453</v>
      </c>
      <c r="BY1572" s="34" t="s">
        <v>82</v>
      </c>
      <c r="CA1572" s="34">
        <v>1.8</v>
      </c>
      <c r="CC1572" s="34">
        <v>6.7</v>
      </c>
      <c r="CD1572" s="34">
        <v>1038</v>
      </c>
      <c r="CE1572" s="34">
        <v>22</v>
      </c>
      <c r="CF1572" s="34">
        <v>3</v>
      </c>
      <c r="CH1572" s="34">
        <v>6104</v>
      </c>
      <c r="CI1572" s="34">
        <v>17</v>
      </c>
      <c r="CJ1572" s="34">
        <v>30</v>
      </c>
      <c r="CL1572" s="34">
        <v>16</v>
      </c>
      <c r="CM1572" s="34">
        <v>2.1</v>
      </c>
      <c r="CN1572" s="34">
        <v>0.8</v>
      </c>
      <c r="CP1572" s="34" t="s">
        <v>82</v>
      </c>
      <c r="CU1572" s="34">
        <v>0.4</v>
      </c>
      <c r="CV1572" s="34">
        <v>0.06</v>
      </c>
      <c r="CW1572" s="34">
        <f t="shared" si="114"/>
        <v>66.36</v>
      </c>
      <c r="CX1572" s="34">
        <v>9.1999999999999998E-3</v>
      </c>
      <c r="CY1572" s="34">
        <v>1.66</v>
      </c>
      <c r="CZ1572" s="34">
        <v>4.76</v>
      </c>
      <c r="DA1572" s="34">
        <v>0.18</v>
      </c>
      <c r="DB1572" s="34">
        <v>0.05</v>
      </c>
      <c r="DC1572" s="34">
        <v>0.11</v>
      </c>
      <c r="DD1572" s="34">
        <v>0.05</v>
      </c>
      <c r="DE1572" s="34">
        <v>0.14000000000000001</v>
      </c>
      <c r="DG1572" s="34">
        <v>0.14000000000000001</v>
      </c>
    </row>
    <row r="1573" spans="1:111" x14ac:dyDescent="0.35">
      <c r="A1573" s="22" t="s">
        <v>1675</v>
      </c>
      <c r="B1573" s="22" t="s">
        <v>1693</v>
      </c>
      <c r="C1573" s="22" t="s">
        <v>2361</v>
      </c>
      <c r="D1573" s="22" t="s">
        <v>572</v>
      </c>
      <c r="E1573" s="71">
        <v>35416</v>
      </c>
      <c r="H1573" s="22">
        <v>32.637452000000003</v>
      </c>
      <c r="I1573" s="22">
        <v>-107.589333</v>
      </c>
      <c r="J1573" s="22" t="s">
        <v>873</v>
      </c>
      <c r="K1573" s="22" t="s">
        <v>1306</v>
      </c>
      <c r="L1573" s="22" t="s">
        <v>878</v>
      </c>
      <c r="M1573" s="22" t="s">
        <v>227</v>
      </c>
      <c r="P1573" s="22" t="s">
        <v>119</v>
      </c>
      <c r="R1573" s="22">
        <v>0</v>
      </c>
      <c r="S1573" s="22" t="s">
        <v>1676</v>
      </c>
      <c r="AU1573" s="34">
        <v>2.4700000000000002</v>
      </c>
      <c r="AV1573" s="34">
        <v>38.200000000000003</v>
      </c>
      <c r="AW1573" s="34">
        <v>140</v>
      </c>
      <c r="AY1573" s="34">
        <v>6700</v>
      </c>
      <c r="AZ1573" s="34" t="s">
        <v>121</v>
      </c>
      <c r="BA1573" s="34">
        <v>7</v>
      </c>
      <c r="BB1573" s="34" t="s">
        <v>82</v>
      </c>
      <c r="BC1573" s="34">
        <v>44.8</v>
      </c>
      <c r="BD1573" s="34">
        <v>15</v>
      </c>
      <c r="BE1573" s="34">
        <v>1400</v>
      </c>
      <c r="BF1573" s="34">
        <v>14</v>
      </c>
      <c r="BG1573" s="34">
        <v>144</v>
      </c>
      <c r="BJ1573" s="34">
        <v>1</v>
      </c>
      <c r="BK1573" s="34" t="s">
        <v>121</v>
      </c>
      <c r="BN1573" s="34">
        <v>10</v>
      </c>
      <c r="BP1573" s="34">
        <v>593</v>
      </c>
      <c r="BQ1573" s="34">
        <v>8336</v>
      </c>
      <c r="BR1573" s="34" t="s">
        <v>430</v>
      </c>
      <c r="BT1573" s="34">
        <v>260</v>
      </c>
      <c r="BU1573" s="34">
        <v>3</v>
      </c>
      <c r="BV1573" s="34" t="s">
        <v>369</v>
      </c>
      <c r="BW1573" s="34" t="s">
        <v>305</v>
      </c>
      <c r="BX1573" s="34">
        <v>5145</v>
      </c>
      <c r="BY1573" s="34">
        <v>1.6</v>
      </c>
      <c r="CA1573" s="34">
        <v>1.9</v>
      </c>
      <c r="CC1573" s="34">
        <v>3.8</v>
      </c>
      <c r="CD1573" s="34">
        <v>366</v>
      </c>
      <c r="CE1573" s="34">
        <v>18</v>
      </c>
      <c r="CF1573" s="34">
        <v>2</v>
      </c>
      <c r="CH1573" s="34">
        <v>3178</v>
      </c>
      <c r="CI1573" s="34">
        <v>31</v>
      </c>
      <c r="CJ1573" s="34">
        <v>72</v>
      </c>
      <c r="CL1573" s="34">
        <v>29</v>
      </c>
      <c r="CM1573" s="34">
        <v>3.9</v>
      </c>
      <c r="CN1573" s="34">
        <v>1.2</v>
      </c>
      <c r="CP1573" s="34" t="s">
        <v>82</v>
      </c>
      <c r="CU1573" s="34">
        <v>0.6</v>
      </c>
      <c r="CV1573" s="34">
        <v>0.1</v>
      </c>
      <c r="CW1573" s="34">
        <f t="shared" si="114"/>
        <v>137.79999999999998</v>
      </c>
      <c r="CX1573" s="34">
        <v>4.7699999999999999E-2</v>
      </c>
      <c r="CY1573" s="34">
        <v>1</v>
      </c>
      <c r="CZ1573" s="34">
        <v>2.64</v>
      </c>
      <c r="DA1573" s="34">
        <v>0.15</v>
      </c>
      <c r="DB1573" s="34">
        <v>0.06</v>
      </c>
      <c r="DC1573" s="34">
        <v>0.11</v>
      </c>
      <c r="DD1573" s="34">
        <v>0.02</v>
      </c>
      <c r="DE1573" s="34">
        <v>0.21099999999999999</v>
      </c>
      <c r="DG1573" s="34">
        <v>0.1</v>
      </c>
    </row>
    <row r="1574" spans="1:111" x14ac:dyDescent="0.35">
      <c r="A1574" s="22" t="s">
        <v>1677</v>
      </c>
      <c r="B1574" s="22" t="s">
        <v>1693</v>
      </c>
      <c r="C1574" s="22" t="s">
        <v>2361</v>
      </c>
      <c r="D1574" s="22" t="s">
        <v>572</v>
      </c>
      <c r="E1574" s="71">
        <v>35416</v>
      </c>
      <c r="H1574" s="22">
        <v>32.635956</v>
      </c>
      <c r="I1574" s="22">
        <v>-107.590264</v>
      </c>
      <c r="J1574" s="22" t="s">
        <v>873</v>
      </c>
      <c r="K1574" s="22" t="s">
        <v>1306</v>
      </c>
      <c r="L1574" s="22" t="s">
        <v>878</v>
      </c>
      <c r="M1574" s="22" t="s">
        <v>227</v>
      </c>
      <c r="P1574" s="22" t="s">
        <v>119</v>
      </c>
      <c r="R1574" s="22">
        <v>0</v>
      </c>
      <c r="S1574" s="22" t="s">
        <v>1678</v>
      </c>
      <c r="AU1574" s="34">
        <v>0.28999999999999998</v>
      </c>
      <c r="AV1574" s="34">
        <v>2.9</v>
      </c>
      <c r="AW1574" s="34">
        <v>150</v>
      </c>
      <c r="AY1574" s="34">
        <v>1500</v>
      </c>
      <c r="AZ1574" s="34" t="s">
        <v>121</v>
      </c>
      <c r="BA1574" s="34">
        <v>5</v>
      </c>
      <c r="BB1574" s="34" t="s">
        <v>82</v>
      </c>
      <c r="BC1574" s="34">
        <v>4</v>
      </c>
      <c r="BD1574" s="34">
        <v>7</v>
      </c>
      <c r="BE1574" s="34">
        <v>140</v>
      </c>
      <c r="BF1574" s="34">
        <v>12</v>
      </c>
      <c r="BG1574" s="34">
        <v>31</v>
      </c>
      <c r="BJ1574" s="34">
        <v>4</v>
      </c>
      <c r="BK1574" s="34" t="s">
        <v>121</v>
      </c>
      <c r="BN1574" s="34">
        <v>24</v>
      </c>
      <c r="BP1574" s="34">
        <v>18</v>
      </c>
      <c r="BQ1574" s="34">
        <v>1603</v>
      </c>
      <c r="BR1574" s="34">
        <v>130</v>
      </c>
      <c r="BT1574" s="34">
        <v>69</v>
      </c>
      <c r="BU1574" s="34">
        <v>12</v>
      </c>
      <c r="BV1574" s="34" t="s">
        <v>369</v>
      </c>
      <c r="BW1574" s="34" t="s">
        <v>85</v>
      </c>
      <c r="BX1574" s="34">
        <v>1468</v>
      </c>
      <c r="BY1574" s="34" t="s">
        <v>82</v>
      </c>
      <c r="CA1574" s="34">
        <v>6.3</v>
      </c>
      <c r="CC1574" s="34">
        <v>4.4000000000000004</v>
      </c>
      <c r="CD1574" s="34">
        <v>320</v>
      </c>
      <c r="CE1574" s="34">
        <v>22</v>
      </c>
      <c r="CF1574" s="34">
        <v>9</v>
      </c>
      <c r="CH1574" s="34">
        <v>3029</v>
      </c>
      <c r="CI1574" s="34">
        <v>36</v>
      </c>
      <c r="CJ1574" s="34">
        <v>71</v>
      </c>
      <c r="CL1574" s="34">
        <v>31</v>
      </c>
      <c r="CM1574" s="34">
        <v>4.4000000000000004</v>
      </c>
      <c r="CN1574" s="34">
        <v>1.8</v>
      </c>
      <c r="CP1574" s="34" t="s">
        <v>82</v>
      </c>
      <c r="CU1574" s="34">
        <v>2.1</v>
      </c>
      <c r="CV1574" s="34">
        <v>0.31</v>
      </c>
      <c r="CW1574" s="34">
        <f t="shared" si="114"/>
        <v>146.61000000000001</v>
      </c>
      <c r="CX1574" s="34">
        <v>3.1699999999999999E-2</v>
      </c>
      <c r="CY1574" s="34">
        <v>5.63</v>
      </c>
      <c r="CZ1574" s="34">
        <v>7.44</v>
      </c>
      <c r="DA1574" s="34">
        <v>0.33</v>
      </c>
      <c r="DB1574" s="34">
        <v>0.1</v>
      </c>
      <c r="DC1574" s="34">
        <v>1.66</v>
      </c>
      <c r="DD1574" s="34">
        <v>0.11</v>
      </c>
      <c r="DE1574" s="34">
        <v>0.106</v>
      </c>
      <c r="DG1574" s="34">
        <v>0.37</v>
      </c>
    </row>
    <row r="1575" spans="1:111" x14ac:dyDescent="0.35">
      <c r="A1575" s="22" t="s">
        <v>1679</v>
      </c>
      <c r="B1575" s="22" t="s">
        <v>1693</v>
      </c>
      <c r="C1575" s="22" t="s">
        <v>2361</v>
      </c>
      <c r="D1575" s="22" t="s">
        <v>572</v>
      </c>
      <c r="E1575" s="71">
        <v>35416</v>
      </c>
      <c r="H1575" s="22">
        <v>32.634405999999998</v>
      </c>
      <c r="I1575" s="22">
        <v>-107.58995899999999</v>
      </c>
      <c r="J1575" s="22" t="s">
        <v>873</v>
      </c>
      <c r="K1575" s="22" t="s">
        <v>1306</v>
      </c>
      <c r="L1575" s="22" t="s">
        <v>878</v>
      </c>
      <c r="M1575" s="22" t="s">
        <v>227</v>
      </c>
      <c r="P1575" s="22" t="s">
        <v>119</v>
      </c>
      <c r="R1575" s="22">
        <v>0</v>
      </c>
      <c r="S1575" s="22" t="s">
        <v>1662</v>
      </c>
      <c r="AU1575" s="34">
        <v>2.57</v>
      </c>
      <c r="AV1575" s="34">
        <v>276.7</v>
      </c>
      <c r="AW1575" s="34">
        <v>250</v>
      </c>
      <c r="AY1575" s="34">
        <v>24000</v>
      </c>
      <c r="AZ1575" s="34" t="s">
        <v>121</v>
      </c>
      <c r="BA1575" s="34">
        <v>232</v>
      </c>
      <c r="BB1575" s="34" t="s">
        <v>82</v>
      </c>
      <c r="BC1575" s="34">
        <v>46.3</v>
      </c>
      <c r="BD1575" s="34">
        <v>8</v>
      </c>
      <c r="BE1575" s="34">
        <v>190</v>
      </c>
      <c r="BF1575" s="34">
        <v>7</v>
      </c>
      <c r="BG1575" s="34">
        <v>170</v>
      </c>
      <c r="BJ1575" s="34">
        <v>3</v>
      </c>
      <c r="BK1575" s="34" t="s">
        <v>121</v>
      </c>
      <c r="BN1575" s="34">
        <v>17</v>
      </c>
      <c r="BP1575" s="34">
        <v>18</v>
      </c>
      <c r="BQ1575" s="34">
        <v>37282</v>
      </c>
      <c r="BR1575" s="34" t="s">
        <v>430</v>
      </c>
      <c r="BT1575" s="34">
        <v>310</v>
      </c>
      <c r="BU1575" s="34">
        <v>4.7</v>
      </c>
      <c r="BV1575" s="34" t="s">
        <v>369</v>
      </c>
      <c r="BW1575" s="34" t="s">
        <v>305</v>
      </c>
      <c r="BX1575" s="34">
        <v>1872</v>
      </c>
      <c r="BY1575" s="34" t="s">
        <v>82</v>
      </c>
      <c r="CA1575" s="34">
        <v>4.7</v>
      </c>
      <c r="CC1575" s="34">
        <v>6.6</v>
      </c>
      <c r="CD1575" s="34">
        <v>57</v>
      </c>
      <c r="CE1575" s="34">
        <v>41</v>
      </c>
      <c r="CF1575" s="34">
        <v>4</v>
      </c>
      <c r="CH1575" s="34">
        <v>5294</v>
      </c>
      <c r="CI1575" s="34">
        <v>24</v>
      </c>
      <c r="CJ1575" s="34">
        <v>40</v>
      </c>
      <c r="CL1575" s="34">
        <v>10</v>
      </c>
      <c r="CM1575" s="34">
        <v>2</v>
      </c>
      <c r="CN1575" s="34">
        <v>0.7</v>
      </c>
      <c r="CP1575" s="34" t="s">
        <v>82</v>
      </c>
      <c r="CU1575" s="34">
        <v>0.7</v>
      </c>
      <c r="CV1575" s="34">
        <v>0.11</v>
      </c>
      <c r="CW1575" s="34">
        <f t="shared" si="114"/>
        <v>77.510000000000005</v>
      </c>
      <c r="CX1575" s="34">
        <v>3.3E-3</v>
      </c>
      <c r="CY1575" s="34">
        <v>3.96</v>
      </c>
      <c r="CZ1575" s="34">
        <v>3.02</v>
      </c>
      <c r="DA1575" s="34">
        <v>0.04</v>
      </c>
      <c r="DB1575" s="34">
        <v>0.04</v>
      </c>
      <c r="DC1575" s="34">
        <v>0.1</v>
      </c>
      <c r="DD1575" s="34">
        <v>0.01</v>
      </c>
      <c r="DE1575" s="34">
        <v>8.4000000000000005E-2</v>
      </c>
      <c r="DG1575" s="34">
        <v>0.17</v>
      </c>
    </row>
    <row r="1576" spans="1:111" x14ac:dyDescent="0.35">
      <c r="A1576" s="22" t="s">
        <v>1680</v>
      </c>
      <c r="B1576" s="22" t="s">
        <v>1693</v>
      </c>
      <c r="C1576" s="22" t="s">
        <v>2361</v>
      </c>
      <c r="D1576" s="22" t="s">
        <v>572</v>
      </c>
      <c r="E1576" s="71">
        <v>35416</v>
      </c>
      <c r="H1576" s="22">
        <v>32.619636999999997</v>
      </c>
      <c r="I1576" s="22">
        <v>-107.599281</v>
      </c>
      <c r="J1576" s="22" t="s">
        <v>873</v>
      </c>
      <c r="K1576" s="22" t="s">
        <v>1306</v>
      </c>
      <c r="L1576" s="22" t="s">
        <v>878</v>
      </c>
      <c r="M1576" s="22" t="s">
        <v>227</v>
      </c>
      <c r="P1576" s="22" t="s">
        <v>119</v>
      </c>
      <c r="R1576" s="22">
        <v>0</v>
      </c>
      <c r="S1576" s="22" t="s">
        <v>1681</v>
      </c>
      <c r="AU1576" s="34">
        <v>2.23</v>
      </c>
      <c r="AV1576" s="34">
        <v>261.10000000000002</v>
      </c>
      <c r="AW1576" s="34">
        <v>380</v>
      </c>
      <c r="AY1576" s="34">
        <v>18000</v>
      </c>
      <c r="AZ1576" s="34" t="s">
        <v>121</v>
      </c>
      <c r="BA1576" s="34">
        <v>65</v>
      </c>
      <c r="BB1576" s="34" t="s">
        <v>82</v>
      </c>
      <c r="BC1576" s="34">
        <v>3.8</v>
      </c>
      <c r="BD1576" s="34">
        <v>6</v>
      </c>
      <c r="BE1576" s="34">
        <v>160</v>
      </c>
      <c r="BF1576" s="34">
        <v>9</v>
      </c>
      <c r="BG1576" s="34">
        <v>1831</v>
      </c>
      <c r="BJ1576" s="34">
        <v>3</v>
      </c>
      <c r="BK1576" s="34">
        <v>4</v>
      </c>
      <c r="BN1576" s="34">
        <v>15</v>
      </c>
      <c r="BP1576" s="34">
        <v>15</v>
      </c>
      <c r="BQ1576" s="34">
        <v>6201</v>
      </c>
      <c r="BR1576" s="34" t="s">
        <v>430</v>
      </c>
      <c r="BT1576" s="34">
        <v>340</v>
      </c>
      <c r="BU1576" s="34">
        <v>6.9</v>
      </c>
      <c r="BV1576" s="34" t="s">
        <v>369</v>
      </c>
      <c r="BW1576" s="34" t="s">
        <v>85</v>
      </c>
      <c r="BX1576" s="34">
        <v>1957</v>
      </c>
      <c r="BY1576" s="34" t="s">
        <v>82</v>
      </c>
      <c r="CA1576" s="34">
        <v>5.0999999999999996</v>
      </c>
      <c r="CC1576" s="34">
        <v>5.6</v>
      </c>
      <c r="CD1576" s="34">
        <v>941</v>
      </c>
      <c r="CE1576" s="34">
        <v>38</v>
      </c>
      <c r="CF1576" s="34">
        <v>6</v>
      </c>
      <c r="CH1576" s="34">
        <v>719</v>
      </c>
      <c r="CI1576" s="34">
        <v>21</v>
      </c>
      <c r="CJ1576" s="34">
        <v>41</v>
      </c>
      <c r="CL1576" s="34">
        <v>13</v>
      </c>
      <c r="CM1576" s="34">
        <v>2.2999999999999998</v>
      </c>
      <c r="CN1576" s="34">
        <v>1</v>
      </c>
      <c r="CP1576" s="34" t="s">
        <v>82</v>
      </c>
      <c r="CU1576" s="34">
        <v>1</v>
      </c>
      <c r="CV1576" s="34">
        <v>0.15</v>
      </c>
      <c r="CW1576" s="34">
        <f t="shared" si="114"/>
        <v>79.45</v>
      </c>
      <c r="CX1576" s="34">
        <v>2.12E-2</v>
      </c>
      <c r="CY1576" s="34">
        <v>7.65</v>
      </c>
      <c r="CZ1576" s="34">
        <v>3.4</v>
      </c>
      <c r="DA1576" s="34">
        <v>0.08</v>
      </c>
      <c r="DB1576" s="34">
        <v>0.03</v>
      </c>
      <c r="DC1576" s="34">
        <v>0.05</v>
      </c>
      <c r="DD1576" s="34">
        <v>0.04</v>
      </c>
      <c r="DE1576" s="34">
        <v>9.8000000000000004E-2</v>
      </c>
      <c r="DG1576" s="34">
        <v>0.19</v>
      </c>
    </row>
    <row r="1577" spans="1:111" x14ac:dyDescent="0.35">
      <c r="A1577" s="22" t="s">
        <v>1682</v>
      </c>
      <c r="B1577" s="22" t="s">
        <v>1693</v>
      </c>
      <c r="C1577" s="22" t="s">
        <v>2361</v>
      </c>
      <c r="D1577" s="22" t="s">
        <v>572</v>
      </c>
      <c r="E1577" s="71">
        <v>35416</v>
      </c>
      <c r="H1577" s="22">
        <v>32.619636999999997</v>
      </c>
      <c r="I1577" s="22">
        <v>-107.599281</v>
      </c>
      <c r="J1577" s="22" t="s">
        <v>873</v>
      </c>
      <c r="K1577" s="22" t="s">
        <v>1306</v>
      </c>
      <c r="L1577" s="22" t="s">
        <v>878</v>
      </c>
      <c r="M1577" s="22" t="s">
        <v>227</v>
      </c>
      <c r="P1577" s="22" t="s">
        <v>119</v>
      </c>
      <c r="R1577" s="22">
        <v>0</v>
      </c>
      <c r="S1577" s="22" t="s">
        <v>1681</v>
      </c>
      <c r="AU1577" s="34">
        <v>0.6</v>
      </c>
      <c r="AV1577" s="34">
        <v>87.4</v>
      </c>
      <c r="AW1577" s="34">
        <v>360</v>
      </c>
      <c r="AY1577" s="34">
        <v>820</v>
      </c>
      <c r="AZ1577" s="34" t="s">
        <v>121</v>
      </c>
      <c r="BA1577" s="34">
        <v>10</v>
      </c>
      <c r="BB1577" s="34" t="s">
        <v>82</v>
      </c>
      <c r="BC1577" s="34">
        <v>2.8</v>
      </c>
      <c r="BD1577" s="34">
        <v>8</v>
      </c>
      <c r="BE1577" s="34">
        <v>420</v>
      </c>
      <c r="BF1577" s="34">
        <v>4</v>
      </c>
      <c r="BG1577" s="34">
        <v>747</v>
      </c>
      <c r="BJ1577" s="34">
        <v>5</v>
      </c>
      <c r="BK1577" s="34" t="s">
        <v>121</v>
      </c>
      <c r="BN1577" s="34">
        <v>7</v>
      </c>
      <c r="BP1577" s="34">
        <v>173</v>
      </c>
      <c r="BQ1577" s="34">
        <v>4022</v>
      </c>
      <c r="BR1577" s="34" t="s">
        <v>430</v>
      </c>
      <c r="BT1577" s="34">
        <v>410</v>
      </c>
      <c r="BU1577" s="34">
        <v>9.6</v>
      </c>
      <c r="BV1577" s="34" t="s">
        <v>369</v>
      </c>
      <c r="BW1577" s="34" t="s">
        <v>305</v>
      </c>
      <c r="BX1577" s="34">
        <v>2382</v>
      </c>
      <c r="BY1577" s="34" t="s">
        <v>82</v>
      </c>
      <c r="CA1577" s="34">
        <v>7.3</v>
      </c>
      <c r="CC1577" s="34">
        <v>6.1</v>
      </c>
      <c r="CD1577" s="34">
        <v>860</v>
      </c>
      <c r="CE1577" s="34">
        <v>40</v>
      </c>
      <c r="CF1577" s="34">
        <v>8</v>
      </c>
      <c r="CH1577" s="34">
        <v>982</v>
      </c>
      <c r="CI1577" s="34">
        <v>27</v>
      </c>
      <c r="CJ1577" s="34">
        <v>54</v>
      </c>
      <c r="CL1577" s="34">
        <v>26</v>
      </c>
      <c r="CM1577" s="34">
        <v>3.7</v>
      </c>
      <c r="CN1577" s="34">
        <v>1.3</v>
      </c>
      <c r="CP1577" s="34" t="s">
        <v>82</v>
      </c>
      <c r="CU1577" s="34">
        <v>1.4</v>
      </c>
      <c r="CV1577" s="34">
        <v>0.24</v>
      </c>
      <c r="CW1577" s="34">
        <f t="shared" si="114"/>
        <v>113.64</v>
      </c>
      <c r="CX1577" s="34">
        <v>3.1199999999999999E-2</v>
      </c>
      <c r="CY1577" s="34">
        <v>6.98</v>
      </c>
      <c r="CZ1577" s="34">
        <v>5.43</v>
      </c>
      <c r="DA1577" s="34">
        <v>0.08</v>
      </c>
      <c r="DB1577" s="34">
        <v>0.03</v>
      </c>
      <c r="DC1577" s="34">
        <v>0.04</v>
      </c>
      <c r="DD1577" s="34">
        <v>0.03</v>
      </c>
      <c r="DE1577" s="34">
        <v>0.14000000000000001</v>
      </c>
      <c r="DG1577" s="34">
        <v>0.25</v>
      </c>
    </row>
    <row r="1578" spans="1:111" x14ac:dyDescent="0.35">
      <c r="A1578" s="22">
        <v>303</v>
      </c>
      <c r="B1578" s="22" t="s">
        <v>1693</v>
      </c>
      <c r="C1578" s="22" t="s">
        <v>2361</v>
      </c>
      <c r="D1578" s="22" t="s">
        <v>1694</v>
      </c>
      <c r="E1578" s="71"/>
      <c r="G1578" s="22" t="s">
        <v>1694</v>
      </c>
      <c r="H1578" s="22">
        <v>32.634185000000002</v>
      </c>
      <c r="I1578" s="22">
        <v>-107.589523</v>
      </c>
      <c r="J1578" s="22" t="s">
        <v>873</v>
      </c>
      <c r="K1578" s="22" t="s">
        <v>1306</v>
      </c>
      <c r="L1578" s="22" t="s">
        <v>878</v>
      </c>
      <c r="M1578" s="22" t="s">
        <v>1683</v>
      </c>
      <c r="P1578" s="22" t="s">
        <v>1665</v>
      </c>
      <c r="R1578" s="22">
        <v>0</v>
      </c>
      <c r="S1578" s="22" t="s">
        <v>1662</v>
      </c>
      <c r="AU1578" s="34">
        <v>0.13</v>
      </c>
      <c r="AV1578" s="34">
        <v>10.7</v>
      </c>
      <c r="AW1578" s="34">
        <v>173</v>
      </c>
      <c r="AY1578" s="34">
        <v>3100</v>
      </c>
      <c r="BA1578" s="34">
        <v>5</v>
      </c>
      <c r="BB1578" s="34">
        <v>9</v>
      </c>
      <c r="BC1578" s="34">
        <v>6</v>
      </c>
      <c r="BD1578" s="34">
        <v>3</v>
      </c>
      <c r="BE1578" s="34">
        <v>42</v>
      </c>
      <c r="BF1578" s="34">
        <v>9</v>
      </c>
      <c r="BG1578" s="34">
        <v>45</v>
      </c>
      <c r="BJ1578" s="34">
        <v>3</v>
      </c>
      <c r="BN1578" s="34">
        <v>3</v>
      </c>
      <c r="BP1578" s="34">
        <v>8</v>
      </c>
      <c r="BQ1578" s="34">
        <v>7148</v>
      </c>
      <c r="BR1578" s="34">
        <v>36</v>
      </c>
      <c r="BT1578" s="34">
        <v>142</v>
      </c>
      <c r="BU1578" s="34">
        <v>8.4</v>
      </c>
      <c r="BV1578" s="34" t="s">
        <v>84</v>
      </c>
      <c r="BW1578" s="34" t="s">
        <v>948</v>
      </c>
      <c r="BX1578" s="34">
        <v>333</v>
      </c>
      <c r="BY1578" s="34" t="s">
        <v>121</v>
      </c>
      <c r="BZ1578" s="34" t="s">
        <v>84</v>
      </c>
      <c r="CA1578" s="34">
        <v>3.7</v>
      </c>
      <c r="CC1578" s="34">
        <v>3.5</v>
      </c>
      <c r="CD1578" s="34">
        <v>461</v>
      </c>
      <c r="CE1578" s="34">
        <v>24</v>
      </c>
      <c r="CF1578" s="34" t="s">
        <v>121</v>
      </c>
      <c r="CH1578" s="34">
        <v>2316</v>
      </c>
      <c r="CI1578" s="34">
        <v>34</v>
      </c>
      <c r="CJ1578" s="34">
        <v>55</v>
      </c>
      <c r="CM1578" s="34">
        <v>4.5</v>
      </c>
      <c r="CN1578" s="34" t="s">
        <v>123</v>
      </c>
      <c r="CP1578" s="34" t="s">
        <v>121</v>
      </c>
      <c r="CU1578" s="34" t="s">
        <v>83</v>
      </c>
      <c r="CV1578" s="34" t="s">
        <v>82</v>
      </c>
      <c r="CW1578" s="34">
        <f t="shared" si="114"/>
        <v>93.5</v>
      </c>
      <c r="CX1578" s="34">
        <v>3.6499999999999998E-2</v>
      </c>
      <c r="CY1578" s="34">
        <v>2</v>
      </c>
      <c r="CZ1578" s="34">
        <v>0.68</v>
      </c>
      <c r="DA1578" s="34">
        <v>0.09</v>
      </c>
      <c r="DB1578" s="34">
        <v>7.0000000000000007E-2</v>
      </c>
      <c r="DC1578" s="34">
        <v>0.03</v>
      </c>
      <c r="DD1578" s="34">
        <v>0.03</v>
      </c>
    </row>
    <row r="1579" spans="1:111" x14ac:dyDescent="0.35">
      <c r="A1579" s="22">
        <v>304</v>
      </c>
      <c r="B1579" s="22" t="s">
        <v>1693</v>
      </c>
      <c r="C1579" s="22" t="s">
        <v>2361</v>
      </c>
      <c r="D1579" s="22" t="s">
        <v>1694</v>
      </c>
      <c r="E1579" s="71"/>
      <c r="G1579" s="22" t="s">
        <v>1694</v>
      </c>
      <c r="H1579" s="22">
        <v>32.634185000000002</v>
      </c>
      <c r="I1579" s="22">
        <v>-107.589523</v>
      </c>
      <c r="J1579" s="22" t="s">
        <v>873</v>
      </c>
      <c r="K1579" s="22" t="s">
        <v>1306</v>
      </c>
      <c r="L1579" s="22" t="s">
        <v>878</v>
      </c>
      <c r="M1579" s="22" t="s">
        <v>1684</v>
      </c>
      <c r="P1579" s="22" t="s">
        <v>1684</v>
      </c>
      <c r="R1579" s="22">
        <v>0</v>
      </c>
      <c r="S1579" s="22" t="s">
        <v>1662</v>
      </c>
      <c r="AU1579" s="34">
        <v>1.56</v>
      </c>
      <c r="AV1579" s="34">
        <v>140</v>
      </c>
      <c r="AW1579" s="34">
        <v>1340</v>
      </c>
      <c r="AY1579" s="34" t="s">
        <v>1685</v>
      </c>
      <c r="BA1579" s="34">
        <v>25</v>
      </c>
      <c r="BB1579" s="34" t="s">
        <v>121</v>
      </c>
      <c r="BC1579" s="34">
        <v>1.6</v>
      </c>
      <c r="BD1579" s="34">
        <v>23</v>
      </c>
      <c r="BE1579" s="34">
        <v>41</v>
      </c>
      <c r="BF1579" s="34">
        <v>6</v>
      </c>
      <c r="BG1579" s="34">
        <v>120</v>
      </c>
      <c r="BJ1579" s="34" t="s">
        <v>123</v>
      </c>
      <c r="BN1579" s="34">
        <v>16</v>
      </c>
      <c r="BP1579" s="34">
        <v>19</v>
      </c>
      <c r="BQ1579" s="34" t="s">
        <v>141</v>
      </c>
      <c r="BR1579" s="34" t="s">
        <v>84</v>
      </c>
      <c r="BT1579" s="34">
        <v>490</v>
      </c>
      <c r="BU1579" s="34">
        <v>7.8</v>
      </c>
      <c r="BV1579" s="34" t="s">
        <v>84</v>
      </c>
      <c r="BW1579" s="34" t="s">
        <v>948</v>
      </c>
      <c r="BX1579" s="34">
        <v>242</v>
      </c>
      <c r="BY1579" s="34" t="s">
        <v>121</v>
      </c>
      <c r="BZ1579" s="34">
        <v>17</v>
      </c>
      <c r="CA1579" s="34">
        <v>2</v>
      </c>
      <c r="CC1579" s="34">
        <v>14</v>
      </c>
      <c r="CD1579" s="34" t="s">
        <v>1687</v>
      </c>
      <c r="CE1579" s="34">
        <v>67</v>
      </c>
      <c r="CF1579" s="34" t="s">
        <v>121</v>
      </c>
      <c r="CH1579" s="34">
        <v>5641</v>
      </c>
      <c r="CI1579" s="34">
        <v>19</v>
      </c>
      <c r="CJ1579" s="34">
        <v>76</v>
      </c>
      <c r="CM1579" s="34">
        <v>2.6</v>
      </c>
      <c r="CN1579" s="34" t="s">
        <v>123</v>
      </c>
      <c r="CP1579" s="34" t="s">
        <v>121</v>
      </c>
      <c r="CU1579" s="34">
        <v>13</v>
      </c>
      <c r="CV1579" s="34" t="s">
        <v>82</v>
      </c>
      <c r="CW1579" s="34">
        <f t="shared" si="114"/>
        <v>110.6</v>
      </c>
      <c r="CX1579" s="34">
        <v>8.7400000000000005E-2</v>
      </c>
      <c r="CY1579" s="34">
        <v>10</v>
      </c>
      <c r="CZ1579" s="34">
        <v>0.74</v>
      </c>
      <c r="DA1579" s="34">
        <v>0.48</v>
      </c>
      <c r="DB1579" s="34">
        <v>0.01</v>
      </c>
      <c r="DC1579" s="34">
        <v>0.01</v>
      </c>
      <c r="DD1579" s="34">
        <v>0.02</v>
      </c>
    </row>
    <row r="1580" spans="1:111" x14ac:dyDescent="0.35">
      <c r="A1580" s="22">
        <v>305</v>
      </c>
      <c r="B1580" s="22" t="s">
        <v>1693</v>
      </c>
      <c r="C1580" s="22" t="s">
        <v>2361</v>
      </c>
      <c r="D1580" s="22" t="s">
        <v>1694</v>
      </c>
      <c r="E1580" s="71"/>
      <c r="G1580" s="22" t="s">
        <v>1694</v>
      </c>
      <c r="H1580" s="22">
        <v>32.634185000000002</v>
      </c>
      <c r="I1580" s="22">
        <v>-107.589523</v>
      </c>
      <c r="J1580" s="22" t="s">
        <v>873</v>
      </c>
      <c r="K1580" s="22" t="s">
        <v>1306</v>
      </c>
      <c r="L1580" s="22" t="s">
        <v>878</v>
      </c>
      <c r="M1580" s="22" t="s">
        <v>1684</v>
      </c>
      <c r="P1580" s="22" t="s">
        <v>1684</v>
      </c>
      <c r="R1580" s="22">
        <v>0</v>
      </c>
      <c r="S1580" s="22" t="s">
        <v>1662</v>
      </c>
      <c r="AU1580" s="34">
        <v>2.86</v>
      </c>
      <c r="AV1580" s="34" t="s">
        <v>1686</v>
      </c>
      <c r="AW1580" s="34">
        <v>1150</v>
      </c>
      <c r="AY1580" s="34" t="s">
        <v>1685</v>
      </c>
      <c r="BA1580" s="34">
        <v>10</v>
      </c>
      <c r="BB1580" s="34" t="s">
        <v>121</v>
      </c>
      <c r="BC1580" s="34">
        <v>28.7</v>
      </c>
      <c r="BD1580" s="34">
        <v>11</v>
      </c>
      <c r="BE1580" s="34">
        <v>46</v>
      </c>
      <c r="BF1580" s="34">
        <v>4</v>
      </c>
      <c r="BG1580" s="34">
        <v>293</v>
      </c>
      <c r="BJ1580" s="34" t="s">
        <v>123</v>
      </c>
      <c r="BN1580" s="34">
        <v>41</v>
      </c>
      <c r="BP1580" s="34">
        <v>20</v>
      </c>
      <c r="BQ1580" s="34" t="s">
        <v>141</v>
      </c>
      <c r="BR1580" s="34" t="s">
        <v>84</v>
      </c>
      <c r="BT1580" s="34">
        <v>1090</v>
      </c>
      <c r="BU1580" s="34">
        <v>2.6</v>
      </c>
      <c r="BV1580" s="34" t="s">
        <v>84</v>
      </c>
      <c r="BW1580" s="34" t="s">
        <v>948</v>
      </c>
      <c r="BX1580" s="34">
        <v>1162</v>
      </c>
      <c r="BY1580" s="34" t="s">
        <v>121</v>
      </c>
      <c r="BZ1580" s="34">
        <v>11</v>
      </c>
      <c r="CA1580" s="34" t="s">
        <v>82</v>
      </c>
      <c r="CC1580" s="34">
        <v>8.9</v>
      </c>
      <c r="CD1580" s="34">
        <v>171</v>
      </c>
      <c r="CE1580" s="34">
        <v>60</v>
      </c>
      <c r="CF1580" s="34" t="s">
        <v>121</v>
      </c>
      <c r="CH1580" s="34">
        <v>6091</v>
      </c>
      <c r="CI1580" s="34">
        <v>22</v>
      </c>
      <c r="CJ1580" s="34" t="s">
        <v>84</v>
      </c>
      <c r="CM1580" s="34">
        <v>1.4</v>
      </c>
      <c r="CN1580" s="34" t="s">
        <v>123</v>
      </c>
      <c r="CP1580" s="34" t="s">
        <v>121</v>
      </c>
      <c r="CU1580" s="34">
        <v>20</v>
      </c>
      <c r="CV1580" s="34" t="s">
        <v>82</v>
      </c>
      <c r="CW1580" s="34">
        <f t="shared" si="114"/>
        <v>43.4</v>
      </c>
      <c r="CX1580" s="34">
        <v>0.16070000000000001</v>
      </c>
      <c r="CY1580" s="34">
        <v>3.2</v>
      </c>
      <c r="CZ1580" s="34">
        <v>0.42</v>
      </c>
      <c r="DA1580" s="34">
        <v>0.67</v>
      </c>
      <c r="DB1580" s="34" t="s">
        <v>120</v>
      </c>
      <c r="DC1580" s="34" t="s">
        <v>120</v>
      </c>
      <c r="DD1580" s="34">
        <v>0.05</v>
      </c>
    </row>
    <row r="1581" spans="1:111" x14ac:dyDescent="0.35">
      <c r="A1581" s="22">
        <v>306</v>
      </c>
      <c r="B1581" s="22" t="s">
        <v>1693</v>
      </c>
      <c r="C1581" s="22" t="s">
        <v>2361</v>
      </c>
      <c r="D1581" s="22" t="s">
        <v>1694</v>
      </c>
      <c r="E1581" s="71"/>
      <c r="G1581" s="22" t="s">
        <v>1694</v>
      </c>
      <c r="H1581" s="22">
        <v>32.634185000000002</v>
      </c>
      <c r="I1581" s="22">
        <v>-107.589523</v>
      </c>
      <c r="J1581" s="22" t="s">
        <v>873</v>
      </c>
      <c r="K1581" s="22" t="s">
        <v>1306</v>
      </c>
      <c r="L1581" s="22" t="s">
        <v>878</v>
      </c>
      <c r="M1581" s="22" t="s">
        <v>1684</v>
      </c>
      <c r="P1581" s="22" t="s">
        <v>1684</v>
      </c>
      <c r="R1581" s="22">
        <v>0</v>
      </c>
      <c r="S1581" s="22" t="s">
        <v>1662</v>
      </c>
      <c r="AU1581" s="34">
        <v>1.94</v>
      </c>
      <c r="AV1581" s="34" t="s">
        <v>1686</v>
      </c>
      <c r="AW1581" s="34">
        <v>418</v>
      </c>
      <c r="AY1581" s="34" t="s">
        <v>1685</v>
      </c>
      <c r="BA1581" s="34">
        <v>64</v>
      </c>
      <c r="BB1581" s="34" t="s">
        <v>121</v>
      </c>
      <c r="BC1581" s="34">
        <v>99</v>
      </c>
      <c r="BD1581" s="34">
        <v>4</v>
      </c>
      <c r="BE1581" s="34">
        <v>57</v>
      </c>
      <c r="BF1581" s="34">
        <v>3</v>
      </c>
      <c r="BG1581" s="34">
        <v>832</v>
      </c>
      <c r="BJ1581" s="34" t="s">
        <v>123</v>
      </c>
      <c r="BN1581" s="34">
        <v>20</v>
      </c>
      <c r="BP1581" s="34">
        <v>8</v>
      </c>
      <c r="BQ1581" s="34" t="s">
        <v>141</v>
      </c>
      <c r="BR1581" s="34" t="s">
        <v>84</v>
      </c>
      <c r="BT1581" s="34">
        <v>462</v>
      </c>
      <c r="BU1581" s="34">
        <v>1.6</v>
      </c>
      <c r="BV1581" s="34" t="s">
        <v>84</v>
      </c>
      <c r="BW1581" s="34" t="s">
        <v>948</v>
      </c>
      <c r="BX1581" s="34">
        <v>127</v>
      </c>
      <c r="BY1581" s="34" t="s">
        <v>121</v>
      </c>
      <c r="BZ1581" s="34" t="s">
        <v>84</v>
      </c>
      <c r="CA1581" s="34" t="s">
        <v>82</v>
      </c>
      <c r="CC1581" s="34">
        <v>2.2999999999999998</v>
      </c>
      <c r="CD1581" s="34">
        <v>83</v>
      </c>
      <c r="CE1581" s="34">
        <v>22</v>
      </c>
      <c r="CF1581" s="34" t="s">
        <v>121</v>
      </c>
      <c r="CH1581" s="34">
        <v>12361</v>
      </c>
      <c r="CI1581" s="34">
        <v>11</v>
      </c>
      <c r="CJ1581" s="34" t="s">
        <v>84</v>
      </c>
      <c r="CM1581" s="34">
        <v>0.9</v>
      </c>
      <c r="CN1581" s="34" t="s">
        <v>123</v>
      </c>
      <c r="CP1581" s="34" t="s">
        <v>121</v>
      </c>
      <c r="CU1581" s="34">
        <v>8</v>
      </c>
      <c r="CV1581" s="34" t="s">
        <v>82</v>
      </c>
      <c r="CW1581" s="34">
        <f t="shared" si="114"/>
        <v>19.899999999999999</v>
      </c>
      <c r="CX1581" s="34">
        <v>2.2100000000000002E-2</v>
      </c>
      <c r="CY1581" s="34">
        <v>1.5</v>
      </c>
      <c r="CZ1581" s="34">
        <v>0.2</v>
      </c>
      <c r="DA1581" s="34">
        <v>0.03</v>
      </c>
      <c r="DB1581" s="34" t="s">
        <v>120</v>
      </c>
      <c r="DC1581" s="34" t="s">
        <v>120</v>
      </c>
      <c r="DD1581" s="34" t="s">
        <v>120</v>
      </c>
    </row>
    <row r="1582" spans="1:111" x14ac:dyDescent="0.35">
      <c r="A1582" s="22">
        <v>307</v>
      </c>
      <c r="B1582" s="22" t="s">
        <v>1693</v>
      </c>
      <c r="C1582" s="22" t="s">
        <v>2361</v>
      </c>
      <c r="D1582" s="22" t="s">
        <v>1694</v>
      </c>
      <c r="E1582" s="71"/>
      <c r="G1582" s="22" t="s">
        <v>1694</v>
      </c>
      <c r="H1582" s="22">
        <v>32.634185000000002</v>
      </c>
      <c r="I1582" s="22">
        <v>-107.589523</v>
      </c>
      <c r="J1582" s="22" t="s">
        <v>873</v>
      </c>
      <c r="K1582" s="22" t="s">
        <v>1306</v>
      </c>
      <c r="L1582" s="22" t="s">
        <v>878</v>
      </c>
      <c r="M1582" s="22" t="s">
        <v>1684</v>
      </c>
      <c r="P1582" s="22" t="s">
        <v>1684</v>
      </c>
      <c r="R1582" s="22">
        <v>0</v>
      </c>
      <c r="S1582" s="22" t="s">
        <v>1662</v>
      </c>
      <c r="AU1582" s="34">
        <v>1.58</v>
      </c>
      <c r="AV1582" s="34" t="s">
        <v>1686</v>
      </c>
      <c r="AW1582" s="34">
        <v>457</v>
      </c>
      <c r="AY1582" s="34" t="s">
        <v>1685</v>
      </c>
      <c r="BA1582" s="34">
        <v>44</v>
      </c>
      <c r="BB1582" s="34" t="s">
        <v>121</v>
      </c>
      <c r="BC1582" s="34">
        <v>233.1</v>
      </c>
      <c r="BD1582" s="34">
        <v>6</v>
      </c>
      <c r="BE1582" s="34">
        <v>37</v>
      </c>
      <c r="BF1582" s="34">
        <v>3</v>
      </c>
      <c r="BG1582" s="34">
        <v>651</v>
      </c>
      <c r="BJ1582" s="34" t="s">
        <v>123</v>
      </c>
      <c r="BN1582" s="34">
        <v>19</v>
      </c>
      <c r="BP1582" s="34">
        <v>10</v>
      </c>
      <c r="BQ1582" s="34" t="s">
        <v>141</v>
      </c>
      <c r="BR1582" s="34" t="s">
        <v>84</v>
      </c>
      <c r="BT1582" s="34">
        <v>737</v>
      </c>
      <c r="BU1582" s="34">
        <v>1.5</v>
      </c>
      <c r="BV1582" s="34" t="s">
        <v>84</v>
      </c>
      <c r="BW1582" s="34">
        <v>1100</v>
      </c>
      <c r="BX1582" s="34">
        <v>46</v>
      </c>
      <c r="BY1582" s="34" t="s">
        <v>121</v>
      </c>
      <c r="BZ1582" s="34">
        <v>18</v>
      </c>
      <c r="CA1582" s="34" t="s">
        <v>82</v>
      </c>
      <c r="CC1582" s="34">
        <v>5.6</v>
      </c>
      <c r="CD1582" s="34">
        <v>33</v>
      </c>
      <c r="CE1582" s="34">
        <v>19</v>
      </c>
      <c r="CF1582" s="34" t="s">
        <v>121</v>
      </c>
      <c r="CH1582" s="34">
        <v>17494</v>
      </c>
      <c r="CI1582" s="34">
        <v>17</v>
      </c>
      <c r="CJ1582" s="34" t="s">
        <v>84</v>
      </c>
      <c r="CM1582" s="34">
        <v>0.9</v>
      </c>
      <c r="CN1582" s="34">
        <v>6</v>
      </c>
      <c r="CP1582" s="34" t="s">
        <v>121</v>
      </c>
      <c r="CU1582" s="34" t="s">
        <v>83</v>
      </c>
      <c r="CV1582" s="34" t="s">
        <v>82</v>
      </c>
      <c r="CW1582" s="34">
        <f t="shared" si="114"/>
        <v>23.9</v>
      </c>
      <c r="CX1582" s="34">
        <v>5.0700000000000002E-2</v>
      </c>
      <c r="CY1582" s="34">
        <v>1.7</v>
      </c>
      <c r="CZ1582" s="34">
        <v>0.3</v>
      </c>
      <c r="DA1582" s="34">
        <v>7.0000000000000007E-2</v>
      </c>
      <c r="DB1582" s="34" t="s">
        <v>120</v>
      </c>
      <c r="DC1582" s="34">
        <v>0.01</v>
      </c>
      <c r="DD1582" s="34" t="s">
        <v>120</v>
      </c>
    </row>
    <row r="1583" spans="1:111" x14ac:dyDescent="0.35">
      <c r="A1583" s="22" t="s">
        <v>1688</v>
      </c>
      <c r="B1583" s="22" t="s">
        <v>1693</v>
      </c>
      <c r="C1583" s="22" t="s">
        <v>2361</v>
      </c>
      <c r="D1583" s="22" t="s">
        <v>572</v>
      </c>
      <c r="E1583" s="71">
        <v>35416</v>
      </c>
      <c r="H1583" s="22">
        <v>32.637526999999999</v>
      </c>
      <c r="I1583" s="22">
        <v>-107.587388</v>
      </c>
      <c r="J1583" s="22" t="s">
        <v>873</v>
      </c>
      <c r="K1583" s="22" t="s">
        <v>1306</v>
      </c>
      <c r="L1583" s="22" t="s">
        <v>878</v>
      </c>
      <c r="M1583" s="22" t="s">
        <v>227</v>
      </c>
      <c r="P1583" s="22" t="s">
        <v>119</v>
      </c>
      <c r="R1583" s="22">
        <v>0</v>
      </c>
      <c r="S1583" s="22" t="s">
        <v>1689</v>
      </c>
      <c r="AU1583" s="34">
        <v>2.46</v>
      </c>
      <c r="AV1583" s="34">
        <v>138.30000000000001</v>
      </c>
      <c r="AW1583" s="34">
        <v>820</v>
      </c>
      <c r="AY1583" s="34">
        <v>27000</v>
      </c>
      <c r="AZ1583" s="34" t="s">
        <v>123</v>
      </c>
      <c r="BA1583" s="34" t="s">
        <v>83</v>
      </c>
      <c r="BB1583" s="34" t="s">
        <v>82</v>
      </c>
      <c r="BC1583" s="34">
        <v>48.1</v>
      </c>
      <c r="BD1583" s="34">
        <v>4</v>
      </c>
      <c r="BE1583" s="34">
        <v>88</v>
      </c>
      <c r="BF1583" s="34">
        <v>6</v>
      </c>
      <c r="BG1583" s="34">
        <v>153</v>
      </c>
      <c r="BJ1583" s="34">
        <v>3</v>
      </c>
      <c r="BK1583" s="34">
        <v>3</v>
      </c>
      <c r="BN1583" s="34">
        <v>3</v>
      </c>
      <c r="BP1583" s="34">
        <v>14</v>
      </c>
      <c r="BQ1583" s="34">
        <v>45003</v>
      </c>
      <c r="BR1583" s="34" t="s">
        <v>430</v>
      </c>
      <c r="BT1583" s="34">
        <v>1000</v>
      </c>
      <c r="BU1583" s="34">
        <v>2.2999999999999998</v>
      </c>
      <c r="BV1583" s="34" t="s">
        <v>369</v>
      </c>
      <c r="BW1583" s="34" t="s">
        <v>957</v>
      </c>
      <c r="BX1583" s="34">
        <v>3249</v>
      </c>
      <c r="BY1583" s="34">
        <v>0.5</v>
      </c>
      <c r="CA1583" s="34" t="s">
        <v>82</v>
      </c>
      <c r="CC1583" s="34" t="s">
        <v>82</v>
      </c>
      <c r="CD1583" s="34">
        <v>709</v>
      </c>
      <c r="CE1583" s="34" t="s">
        <v>121</v>
      </c>
      <c r="CF1583" s="34">
        <v>2</v>
      </c>
      <c r="CH1583" s="34">
        <v>53470</v>
      </c>
      <c r="CI1583" s="34">
        <v>9.5</v>
      </c>
      <c r="CJ1583" s="34">
        <v>15</v>
      </c>
      <c r="CL1583" s="34" t="s">
        <v>83</v>
      </c>
      <c r="CM1583" s="34">
        <v>1</v>
      </c>
      <c r="CN1583" s="34">
        <v>0.4</v>
      </c>
      <c r="CP1583" s="34" t="s">
        <v>82</v>
      </c>
      <c r="CU1583" s="34" t="s">
        <v>124</v>
      </c>
      <c r="CV1583" s="34" t="s">
        <v>148</v>
      </c>
      <c r="CW1583" s="34">
        <f t="shared" si="114"/>
        <v>25.9</v>
      </c>
      <c r="CX1583" s="34">
        <v>3.0000000000000001E-3</v>
      </c>
      <c r="CY1583" s="34">
        <v>0.77</v>
      </c>
      <c r="CZ1583" s="34">
        <v>2.94</v>
      </c>
      <c r="DA1583" s="34">
        <v>0.1</v>
      </c>
      <c r="DB1583" s="34">
        <v>0.03</v>
      </c>
      <c r="DC1583" s="34">
        <v>0.04</v>
      </c>
      <c r="DD1583" s="34">
        <v>0.05</v>
      </c>
      <c r="DE1583" s="34">
        <v>0.111</v>
      </c>
    </row>
    <row r="1584" spans="1:111" x14ac:dyDescent="0.35">
      <c r="A1584" s="22" t="s">
        <v>1690</v>
      </c>
      <c r="B1584" s="22" t="s">
        <v>1693</v>
      </c>
      <c r="C1584" s="22" t="s">
        <v>2361</v>
      </c>
      <c r="D1584" s="22" t="s">
        <v>572</v>
      </c>
      <c r="E1584" s="71">
        <v>35416</v>
      </c>
      <c r="H1584" s="22">
        <v>32.636594000000002</v>
      </c>
      <c r="I1584" s="22">
        <v>-107.58764499999999</v>
      </c>
      <c r="J1584" s="22" t="s">
        <v>873</v>
      </c>
      <c r="K1584" s="22" t="s">
        <v>1306</v>
      </c>
      <c r="L1584" s="22" t="s">
        <v>878</v>
      </c>
      <c r="M1584" s="22" t="s">
        <v>227</v>
      </c>
      <c r="P1584" s="22" t="s">
        <v>119</v>
      </c>
      <c r="R1584" s="22">
        <v>0</v>
      </c>
      <c r="S1584" s="22" t="s">
        <v>1691</v>
      </c>
      <c r="AU1584" s="34">
        <v>0.11799999999999999</v>
      </c>
      <c r="AV1584" s="34">
        <v>13.8</v>
      </c>
      <c r="AW1584" s="34">
        <v>240</v>
      </c>
      <c r="AY1584" s="34">
        <v>17000</v>
      </c>
      <c r="AZ1584" s="34">
        <v>2</v>
      </c>
      <c r="BA1584" s="34" t="s">
        <v>83</v>
      </c>
      <c r="BB1584" s="34" t="s">
        <v>82</v>
      </c>
      <c r="BC1584" s="34">
        <v>155</v>
      </c>
      <c r="BD1584" s="34">
        <v>11</v>
      </c>
      <c r="BE1584" s="34">
        <v>99</v>
      </c>
      <c r="BF1584" s="34">
        <v>9</v>
      </c>
      <c r="BG1584" s="34">
        <v>48</v>
      </c>
      <c r="BJ1584" s="34" t="s">
        <v>121</v>
      </c>
      <c r="BK1584" s="34">
        <v>0.4</v>
      </c>
      <c r="BN1584" s="34">
        <v>2</v>
      </c>
      <c r="BP1584" s="34">
        <v>12</v>
      </c>
      <c r="BQ1584" s="34">
        <v>14713</v>
      </c>
      <c r="BR1584" s="34">
        <v>44</v>
      </c>
      <c r="BT1584" s="34">
        <v>55</v>
      </c>
      <c r="BU1584" s="34">
        <v>4.8</v>
      </c>
      <c r="BV1584" s="34" t="s">
        <v>369</v>
      </c>
      <c r="BW1584" s="34" t="s">
        <v>957</v>
      </c>
      <c r="BX1584" s="34">
        <v>1032</v>
      </c>
      <c r="BY1584" s="34" t="s">
        <v>82</v>
      </c>
      <c r="CA1584" s="34">
        <v>2.2000000000000002</v>
      </c>
      <c r="CC1584" s="34">
        <v>3.2</v>
      </c>
      <c r="CD1584" s="34">
        <v>367</v>
      </c>
      <c r="CE1584" s="34">
        <v>710</v>
      </c>
      <c r="CF1584" s="34">
        <v>7</v>
      </c>
      <c r="CH1584" s="34">
        <v>3551</v>
      </c>
      <c r="CI1584" s="34">
        <v>21</v>
      </c>
      <c r="CJ1584" s="34">
        <v>28</v>
      </c>
      <c r="CL1584" s="34">
        <v>13</v>
      </c>
      <c r="CM1584" s="34">
        <v>2.1</v>
      </c>
      <c r="CN1584" s="34">
        <v>0.8</v>
      </c>
      <c r="CP1584" s="34" t="s">
        <v>82</v>
      </c>
      <c r="CU1584" s="34">
        <v>0.8</v>
      </c>
      <c r="CV1584" s="34">
        <v>0.09</v>
      </c>
      <c r="CW1584" s="34">
        <f t="shared" si="114"/>
        <v>65.789999999999992</v>
      </c>
      <c r="CX1584" s="34">
        <v>3.3508</v>
      </c>
      <c r="CY1584" s="34">
        <v>2.1</v>
      </c>
      <c r="CZ1584" s="34">
        <v>4.03</v>
      </c>
      <c r="DA1584" s="34">
        <v>10.26</v>
      </c>
      <c r="DB1584" s="34">
        <v>0.04</v>
      </c>
      <c r="DC1584" s="34">
        <v>0.83</v>
      </c>
      <c r="DD1584" s="34">
        <v>0.16</v>
      </c>
      <c r="DE1584" s="34">
        <v>2E-3</v>
      </c>
    </row>
    <row r="1585" spans="1:111" x14ac:dyDescent="0.35">
      <c r="A1585" s="22" t="s">
        <v>1692</v>
      </c>
      <c r="B1585" s="22" t="s">
        <v>1693</v>
      </c>
      <c r="C1585" s="22" t="s">
        <v>2361</v>
      </c>
      <c r="D1585" s="22" t="s">
        <v>572</v>
      </c>
      <c r="E1585" s="71">
        <v>35416</v>
      </c>
      <c r="H1585" s="22">
        <v>32.634720000000002</v>
      </c>
      <c r="I1585" s="22">
        <v>-107.58833</v>
      </c>
      <c r="J1585" s="22" t="s">
        <v>873</v>
      </c>
      <c r="K1585" s="22" t="s">
        <v>1306</v>
      </c>
      <c r="L1585" s="22" t="s">
        <v>878</v>
      </c>
      <c r="M1585" s="22" t="s">
        <v>227</v>
      </c>
      <c r="R1585" s="22">
        <v>0</v>
      </c>
      <c r="AU1585" s="34">
        <v>7.4999999999999997E-3</v>
      </c>
      <c r="AV1585" s="34" t="s">
        <v>123</v>
      </c>
      <c r="AW1585" s="34">
        <v>37</v>
      </c>
      <c r="AY1585" s="34">
        <v>1440</v>
      </c>
      <c r="AZ1585" s="34" t="s">
        <v>121</v>
      </c>
      <c r="BA1585" s="34" t="s">
        <v>84</v>
      </c>
      <c r="BC1585" s="34">
        <v>2</v>
      </c>
      <c r="BD1585" s="34">
        <v>16.5</v>
      </c>
      <c r="BE1585" s="34">
        <v>25</v>
      </c>
      <c r="BF1585" s="34">
        <v>25.6</v>
      </c>
      <c r="BG1585" s="34">
        <v>30</v>
      </c>
      <c r="BJ1585" s="34">
        <v>3.8</v>
      </c>
      <c r="BK1585" s="34">
        <v>0.25</v>
      </c>
      <c r="BN1585" s="34" t="s">
        <v>123</v>
      </c>
      <c r="BP1585" s="34">
        <v>30</v>
      </c>
      <c r="BQ1585" s="34">
        <v>1540</v>
      </c>
      <c r="BR1585" s="34">
        <v>193</v>
      </c>
      <c r="BT1585" s="34">
        <v>11.4</v>
      </c>
      <c r="BU1585" s="34">
        <v>9.1999999999999993</v>
      </c>
      <c r="BV1585" s="34" t="s">
        <v>123</v>
      </c>
      <c r="BX1585" s="34">
        <v>283</v>
      </c>
      <c r="BY1585" s="34">
        <v>0.49</v>
      </c>
      <c r="CA1585" s="34">
        <v>3.9</v>
      </c>
      <c r="CC1585" s="34">
        <v>1.4</v>
      </c>
      <c r="CD1585" s="34">
        <v>279</v>
      </c>
      <c r="CE1585" s="34">
        <v>3.9</v>
      </c>
      <c r="CF1585" s="34">
        <v>11</v>
      </c>
      <c r="CH1585" s="34">
        <v>1280</v>
      </c>
      <c r="CI1585" s="34">
        <v>27.7</v>
      </c>
      <c r="CJ1585" s="34">
        <v>54</v>
      </c>
      <c r="CL1585" s="34">
        <v>25.1</v>
      </c>
      <c r="CM1585" s="34">
        <v>4.7</v>
      </c>
      <c r="CN1585" s="34">
        <v>1.3</v>
      </c>
      <c r="CP1585" s="34">
        <v>0.43</v>
      </c>
      <c r="CU1585" s="34">
        <v>1.3</v>
      </c>
      <c r="CV1585" s="34">
        <v>0.18</v>
      </c>
      <c r="CW1585" s="34">
        <f t="shared" si="114"/>
        <v>114.71000000000002</v>
      </c>
      <c r="CX1585" s="34">
        <v>0.189</v>
      </c>
      <c r="CY1585" s="34">
        <v>3.38</v>
      </c>
      <c r="CZ1585" s="34">
        <v>7.6</v>
      </c>
      <c r="DA1585" s="34">
        <v>3.7</v>
      </c>
      <c r="DB1585" s="34">
        <v>0.54</v>
      </c>
      <c r="DC1585" s="34">
        <v>2.7</v>
      </c>
      <c r="DD1585" s="34">
        <v>1.7</v>
      </c>
    </row>
    <row r="1586" spans="1:111" x14ac:dyDescent="0.35">
      <c r="A1586" s="22" t="s">
        <v>1700</v>
      </c>
      <c r="B1586" s="22" t="s">
        <v>2281</v>
      </c>
      <c r="C1586" s="22" t="s">
        <v>4233</v>
      </c>
      <c r="D1586" s="22" t="s">
        <v>2284</v>
      </c>
      <c r="E1586" s="71"/>
      <c r="G1586" s="22" t="s">
        <v>2287</v>
      </c>
      <c r="H1586" s="22">
        <v>32.048000000000002</v>
      </c>
      <c r="I1586" s="22">
        <v>-107.944</v>
      </c>
      <c r="K1586" s="22" t="s">
        <v>1302</v>
      </c>
      <c r="L1586" s="22" t="s">
        <v>878</v>
      </c>
      <c r="M1586" s="22" t="s">
        <v>1701</v>
      </c>
      <c r="AU1586" s="34" t="s">
        <v>1703</v>
      </c>
      <c r="AV1586" s="34" t="s">
        <v>1702</v>
      </c>
      <c r="AW1586" s="34">
        <v>9.6</v>
      </c>
      <c r="AY1586" s="34">
        <v>240</v>
      </c>
      <c r="AZ1586" s="34">
        <v>3</v>
      </c>
      <c r="BA1586" s="34" t="s">
        <v>1704</v>
      </c>
      <c r="BC1586" s="34">
        <v>2.1</v>
      </c>
      <c r="BD1586" s="34">
        <v>4</v>
      </c>
      <c r="BE1586" s="34" t="s">
        <v>123</v>
      </c>
      <c r="BG1586" s="34">
        <v>1.1000000000000001</v>
      </c>
      <c r="BH1586" s="34" t="s">
        <v>1503</v>
      </c>
      <c r="BK1586" s="34" t="s">
        <v>85</v>
      </c>
      <c r="BM1586" s="34">
        <v>14</v>
      </c>
      <c r="BN1586" s="34">
        <v>1.8</v>
      </c>
      <c r="BO1586" s="34" t="s">
        <v>1503</v>
      </c>
      <c r="BP1586" s="34" t="s">
        <v>1044</v>
      </c>
      <c r="BQ1586" s="34">
        <v>6.6</v>
      </c>
      <c r="BT1586" s="34" t="s">
        <v>1704</v>
      </c>
      <c r="BU1586" s="34" t="s">
        <v>1044</v>
      </c>
      <c r="BW1586" s="34" t="s">
        <v>84</v>
      </c>
      <c r="BX1586" s="34">
        <v>760</v>
      </c>
      <c r="CA1586" s="34" t="s">
        <v>1503</v>
      </c>
      <c r="CC1586" s="34" t="s">
        <v>948</v>
      </c>
      <c r="CD1586" s="34">
        <v>18</v>
      </c>
      <c r="CF1586" s="34">
        <v>17</v>
      </c>
      <c r="CH1586" s="34">
        <v>26</v>
      </c>
      <c r="CI1586" s="34">
        <v>14</v>
      </c>
      <c r="CJ1586" s="34">
        <v>22</v>
      </c>
      <c r="CL1586" s="34">
        <v>13</v>
      </c>
      <c r="CR1586" s="34" t="s">
        <v>1503</v>
      </c>
      <c r="CU1586" s="34">
        <v>2</v>
      </c>
      <c r="CX1586" s="34">
        <v>0.38</v>
      </c>
      <c r="CY1586" s="34">
        <v>0.6</v>
      </c>
      <c r="CZ1586" s="34">
        <v>0.98</v>
      </c>
      <c r="DA1586" s="34">
        <v>28</v>
      </c>
      <c r="DB1586" s="34">
        <v>0.33</v>
      </c>
      <c r="DC1586" s="34">
        <v>0.24</v>
      </c>
      <c r="DD1586" s="34">
        <v>0.36</v>
      </c>
      <c r="DE1586" s="34">
        <v>0.02</v>
      </c>
      <c r="DG1586" s="34">
        <v>0.05</v>
      </c>
    </row>
    <row r="1587" spans="1:111" x14ac:dyDescent="0.35">
      <c r="A1587" s="22" t="s">
        <v>1705</v>
      </c>
      <c r="B1587" s="22" t="s">
        <v>2281</v>
      </c>
      <c r="C1587" s="22" t="s">
        <v>4233</v>
      </c>
      <c r="D1587" s="22" t="s">
        <v>2288</v>
      </c>
      <c r="E1587" s="71"/>
      <c r="G1587" s="22" t="s">
        <v>2287</v>
      </c>
      <c r="K1587" s="22" t="s">
        <v>1302</v>
      </c>
      <c r="L1587" s="22" t="s">
        <v>878</v>
      </c>
      <c r="M1587" s="22" t="s">
        <v>1705</v>
      </c>
      <c r="W1587" s="34">
        <v>66.760000000000005</v>
      </c>
      <c r="X1587" s="34">
        <v>0.84</v>
      </c>
      <c r="Y1587" s="34">
        <v>15.87</v>
      </c>
      <c r="AA1587" s="34">
        <v>7.0000000000000007E-2</v>
      </c>
      <c r="AB1587" s="34">
        <v>0.47</v>
      </c>
      <c r="AC1587" s="34">
        <v>2.4700000000000002</v>
      </c>
      <c r="AD1587" s="34">
        <v>4.0199999999999996</v>
      </c>
      <c r="AE1587" s="34">
        <v>4.24</v>
      </c>
      <c r="AF1587" s="34">
        <v>0.26</v>
      </c>
      <c r="AG1587" s="34">
        <v>0.32</v>
      </c>
      <c r="AP1587" s="34">
        <v>1.45</v>
      </c>
      <c r="AQ1587" s="34">
        <v>2.27</v>
      </c>
    </row>
    <row r="1588" spans="1:111" x14ac:dyDescent="0.35">
      <c r="A1588" s="22" t="s">
        <v>1706</v>
      </c>
      <c r="B1588" s="22" t="s">
        <v>2281</v>
      </c>
      <c r="C1588" s="22" t="s">
        <v>4234</v>
      </c>
      <c r="D1588" s="22" t="s">
        <v>2283</v>
      </c>
      <c r="E1588" s="71"/>
      <c r="G1588" s="22" t="s">
        <v>2287</v>
      </c>
      <c r="H1588" s="22" t="s">
        <v>1707</v>
      </c>
      <c r="I1588" s="22">
        <v>-107.29696</v>
      </c>
      <c r="K1588" s="22" t="s">
        <v>1302</v>
      </c>
      <c r="L1588" s="22" t="s">
        <v>878</v>
      </c>
      <c r="M1588" s="22" t="s">
        <v>1708</v>
      </c>
      <c r="AU1588" s="34">
        <v>0.96</v>
      </c>
      <c r="AV1588" s="34">
        <v>1.5</v>
      </c>
      <c r="AW1588" s="34">
        <v>61</v>
      </c>
      <c r="BA1588" s="34" t="s">
        <v>430</v>
      </c>
      <c r="BC1588" s="34" t="s">
        <v>1710</v>
      </c>
      <c r="BG1588" s="34">
        <v>9.6</v>
      </c>
      <c r="BK1588" s="34">
        <v>0.06</v>
      </c>
      <c r="BN1588" s="34">
        <v>2.2999999999999998</v>
      </c>
      <c r="BQ1588" s="34">
        <v>32</v>
      </c>
      <c r="BT1588" s="34" t="s">
        <v>430</v>
      </c>
      <c r="BZ1588" s="34">
        <v>0.15</v>
      </c>
      <c r="CB1588" s="34">
        <v>3</v>
      </c>
      <c r="CH1588" s="34">
        <v>87</v>
      </c>
    </row>
    <row r="1589" spans="1:111" x14ac:dyDescent="0.35">
      <c r="A1589" s="22" t="s">
        <v>1711</v>
      </c>
      <c r="B1589" s="22" t="s">
        <v>2281</v>
      </c>
      <c r="C1589" s="22" t="s">
        <v>4234</v>
      </c>
      <c r="D1589" s="22" t="s">
        <v>2284</v>
      </c>
      <c r="E1589" s="71"/>
      <c r="G1589" s="22" t="s">
        <v>2287</v>
      </c>
      <c r="H1589" s="22">
        <v>31.800246000000001</v>
      </c>
      <c r="I1589" s="22">
        <v>-107.34963399999999</v>
      </c>
      <c r="K1589" s="22" t="s">
        <v>1302</v>
      </c>
      <c r="L1589" s="22" t="s">
        <v>878</v>
      </c>
      <c r="M1589" s="22" t="s">
        <v>1712</v>
      </c>
      <c r="AU1589" s="34" t="s">
        <v>1703</v>
      </c>
      <c r="AV1589" s="34" t="s">
        <v>1702</v>
      </c>
      <c r="AW1589" s="34">
        <v>0.71</v>
      </c>
      <c r="AY1589" s="34">
        <v>33</v>
      </c>
      <c r="AZ1589" s="34" t="s">
        <v>123</v>
      </c>
      <c r="BA1589" s="34" t="s">
        <v>1704</v>
      </c>
      <c r="BC1589" s="34">
        <v>0.15</v>
      </c>
      <c r="BD1589" s="34">
        <v>10</v>
      </c>
      <c r="BE1589" s="34" t="s">
        <v>123</v>
      </c>
      <c r="BG1589" s="34">
        <v>0.84</v>
      </c>
      <c r="BH1589" s="34">
        <v>28</v>
      </c>
      <c r="BK1589" s="34" t="s">
        <v>85</v>
      </c>
      <c r="BM1589" s="34">
        <v>4</v>
      </c>
      <c r="BN1589" s="34">
        <v>0.16</v>
      </c>
      <c r="BO1589" s="34" t="s">
        <v>1503</v>
      </c>
      <c r="BP1589" s="34">
        <v>5</v>
      </c>
      <c r="BQ1589" s="34">
        <v>1.9</v>
      </c>
      <c r="BT1589" s="34">
        <v>0.69</v>
      </c>
      <c r="BU1589" s="34" t="s">
        <v>1044</v>
      </c>
      <c r="BW1589" s="34" t="s">
        <v>84</v>
      </c>
      <c r="BX1589" s="34">
        <v>290</v>
      </c>
      <c r="CA1589" s="34" t="s">
        <v>1503</v>
      </c>
      <c r="CD1589" s="34" t="s">
        <v>1044</v>
      </c>
      <c r="CF1589" s="34" t="s">
        <v>1044</v>
      </c>
      <c r="CH1589" s="34">
        <v>110</v>
      </c>
      <c r="CI1589" s="34">
        <v>6</v>
      </c>
      <c r="CJ1589" s="34" t="s">
        <v>1503</v>
      </c>
      <c r="CL1589" s="34" t="s">
        <v>1503</v>
      </c>
      <c r="CR1589" s="34" t="s">
        <v>1503</v>
      </c>
      <c r="CU1589" s="34" t="s">
        <v>123</v>
      </c>
      <c r="CX1589" s="34">
        <v>2.7E-2</v>
      </c>
      <c r="CY1589" s="34">
        <v>1.9</v>
      </c>
      <c r="CZ1589" s="34">
        <v>11</v>
      </c>
      <c r="DA1589" s="34">
        <v>29</v>
      </c>
      <c r="DB1589" s="34">
        <v>0.21</v>
      </c>
      <c r="DC1589" s="34" t="s">
        <v>85</v>
      </c>
      <c r="DD1589" s="34">
        <v>3.8</v>
      </c>
      <c r="DE1589" s="34" t="s">
        <v>120</v>
      </c>
      <c r="DG1589" s="34" t="s">
        <v>120</v>
      </c>
    </row>
    <row r="1590" spans="1:111" x14ac:dyDescent="0.35">
      <c r="A1590" s="22" t="s">
        <v>1713</v>
      </c>
      <c r="B1590" s="22" t="s">
        <v>2281</v>
      </c>
      <c r="C1590" s="22" t="s">
        <v>4234</v>
      </c>
      <c r="D1590" s="22" t="s">
        <v>2283</v>
      </c>
      <c r="E1590" s="71"/>
      <c r="G1590" s="22" t="s">
        <v>2287</v>
      </c>
      <c r="H1590" s="22">
        <v>31.918050000000001</v>
      </c>
      <c r="I1590" s="22">
        <v>-107.32474999999999</v>
      </c>
      <c r="K1590" s="22" t="s">
        <v>1302</v>
      </c>
      <c r="L1590" s="22" t="s">
        <v>878</v>
      </c>
      <c r="M1590" s="22" t="s">
        <v>379</v>
      </c>
      <c r="W1590" s="34">
        <v>60.16</v>
      </c>
      <c r="X1590" s="34">
        <v>0.27100000000000002</v>
      </c>
      <c r="Y1590" s="34">
        <v>9.4700000000000006</v>
      </c>
      <c r="Z1590" s="34">
        <v>1.17</v>
      </c>
      <c r="AA1590" s="34">
        <v>8.2000000000000003E-2</v>
      </c>
      <c r="AB1590" s="34">
        <v>0.21</v>
      </c>
      <c r="AC1590" s="34">
        <v>12.62</v>
      </c>
      <c r="AD1590" s="34">
        <v>0.34</v>
      </c>
      <c r="AE1590" s="34">
        <v>3.51</v>
      </c>
      <c r="AF1590" s="34">
        <v>7.4999999999999997E-2</v>
      </c>
      <c r="AG1590" s="34">
        <v>12.12</v>
      </c>
      <c r="AP1590" s="34">
        <v>0.19</v>
      </c>
      <c r="AQ1590" s="34">
        <v>1.1599999999999999</v>
      </c>
      <c r="AW1590" s="34">
        <v>13</v>
      </c>
      <c r="AY1590" s="34">
        <v>139</v>
      </c>
      <c r="BE1590" s="34">
        <v>13</v>
      </c>
      <c r="BG1590" s="34">
        <v>8</v>
      </c>
      <c r="BH1590" s="34">
        <v>15</v>
      </c>
      <c r="BN1590" s="34">
        <v>3</v>
      </c>
      <c r="BO1590" s="34">
        <v>74</v>
      </c>
      <c r="BP1590" s="34">
        <v>6</v>
      </c>
      <c r="BQ1590" s="34">
        <v>241</v>
      </c>
      <c r="BR1590" s="34">
        <v>92</v>
      </c>
      <c r="BX1590" s="34">
        <v>118</v>
      </c>
      <c r="CA1590" s="34">
        <v>14</v>
      </c>
      <c r="CC1590" s="34">
        <v>3</v>
      </c>
      <c r="CD1590" s="34">
        <v>19</v>
      </c>
      <c r="CF1590" s="34">
        <v>48</v>
      </c>
      <c r="CG1590" s="34">
        <v>322</v>
      </c>
      <c r="CH1590" s="34">
        <v>134</v>
      </c>
    </row>
    <row r="1591" spans="1:111" x14ac:dyDescent="0.35">
      <c r="A1591" s="22" t="s">
        <v>1714</v>
      </c>
      <c r="B1591" s="22" t="s">
        <v>2281</v>
      </c>
      <c r="C1591" s="22" t="s">
        <v>4234</v>
      </c>
      <c r="D1591" s="22" t="s">
        <v>2283</v>
      </c>
      <c r="E1591" s="71"/>
      <c r="G1591" s="22" t="s">
        <v>2287</v>
      </c>
      <c r="H1591" s="22">
        <v>31.918050000000001</v>
      </c>
      <c r="I1591" s="22">
        <v>-107.32474999999999</v>
      </c>
      <c r="K1591" s="22" t="s">
        <v>1302</v>
      </c>
      <c r="L1591" s="22" t="s">
        <v>878</v>
      </c>
      <c r="M1591" s="22" t="s">
        <v>379</v>
      </c>
      <c r="W1591" s="34">
        <v>63.69</v>
      </c>
      <c r="X1591" s="34">
        <v>0.63800000000000001</v>
      </c>
      <c r="Y1591" s="34">
        <v>16.29</v>
      </c>
      <c r="Z1591" s="34">
        <v>4.57</v>
      </c>
      <c r="AA1591" s="34">
        <v>0.08</v>
      </c>
      <c r="AB1591" s="34">
        <v>2.17</v>
      </c>
      <c r="AC1591" s="34">
        <v>4.08</v>
      </c>
      <c r="AD1591" s="34">
        <v>4.0599999999999996</v>
      </c>
      <c r="AE1591" s="34">
        <v>3.43</v>
      </c>
      <c r="AF1591" s="34">
        <v>0.193</v>
      </c>
      <c r="AG1591" s="34">
        <v>0.78</v>
      </c>
      <c r="AP1591" s="34">
        <v>0.68</v>
      </c>
      <c r="AQ1591" s="34">
        <v>4.25</v>
      </c>
      <c r="AY1591" s="34">
        <v>667</v>
      </c>
      <c r="BE1591" s="34">
        <v>43</v>
      </c>
      <c r="BG1591" s="34">
        <v>15</v>
      </c>
      <c r="BH1591" s="34">
        <v>21</v>
      </c>
      <c r="BN1591" s="34">
        <v>2</v>
      </c>
      <c r="BO1591" s="34">
        <v>21</v>
      </c>
      <c r="BP1591" s="34">
        <v>20</v>
      </c>
      <c r="BQ1591" s="34">
        <v>21</v>
      </c>
      <c r="BR1591" s="34">
        <v>102</v>
      </c>
      <c r="BX1591" s="34">
        <v>487</v>
      </c>
      <c r="CA1591" s="34">
        <v>13</v>
      </c>
      <c r="CC1591" s="34">
        <v>3</v>
      </c>
      <c r="CD1591" s="34">
        <v>70</v>
      </c>
      <c r="CF1591" s="34">
        <v>22</v>
      </c>
      <c r="CG1591" s="34">
        <v>231</v>
      </c>
      <c r="CH1591" s="34">
        <v>75</v>
      </c>
    </row>
    <row r="1592" spans="1:111" x14ac:dyDescent="0.35">
      <c r="A1592" s="22" t="s">
        <v>1715</v>
      </c>
      <c r="B1592" s="22" t="s">
        <v>2281</v>
      </c>
      <c r="C1592" s="22" t="s">
        <v>4234</v>
      </c>
      <c r="D1592" s="22" t="s">
        <v>2283</v>
      </c>
      <c r="E1592" s="71"/>
      <c r="G1592" s="22" t="s">
        <v>2287</v>
      </c>
      <c r="H1592" s="22">
        <v>31.918050000000001</v>
      </c>
      <c r="I1592" s="22">
        <v>-107.32474999999999</v>
      </c>
      <c r="K1592" s="22" t="s">
        <v>1302</v>
      </c>
      <c r="L1592" s="22" t="s">
        <v>878</v>
      </c>
      <c r="M1592" s="22" t="s">
        <v>291</v>
      </c>
      <c r="W1592" s="34">
        <v>46.77</v>
      </c>
      <c r="X1592" s="34">
        <v>0.01</v>
      </c>
      <c r="Y1592" s="34">
        <v>0.46</v>
      </c>
      <c r="Z1592" s="34">
        <v>26.71</v>
      </c>
      <c r="AA1592" s="34">
        <v>0.21</v>
      </c>
      <c r="AB1592" s="34">
        <v>0.03</v>
      </c>
      <c r="AC1592" s="34">
        <v>0.61</v>
      </c>
      <c r="AD1592" s="34">
        <v>1.67</v>
      </c>
      <c r="AE1592" s="34">
        <v>0.1</v>
      </c>
      <c r="AF1592" s="34">
        <v>0.03</v>
      </c>
      <c r="AG1592" s="34">
        <v>7.2</v>
      </c>
      <c r="AI1592" s="34" t="s">
        <v>2263</v>
      </c>
      <c r="AL1592" s="34" t="s">
        <v>1049</v>
      </c>
      <c r="AP1592" s="34">
        <v>0.03</v>
      </c>
      <c r="AQ1592" s="34" t="s">
        <v>1716</v>
      </c>
      <c r="AU1592" s="34" t="s">
        <v>124</v>
      </c>
      <c r="AV1592" s="34">
        <v>14.98</v>
      </c>
      <c r="AW1592" s="34" t="s">
        <v>1049</v>
      </c>
      <c r="AY1592" s="34">
        <v>30</v>
      </c>
      <c r="BE1592" s="34" t="s">
        <v>1049</v>
      </c>
      <c r="BG1592" s="34">
        <v>340</v>
      </c>
      <c r="BH1592" s="34" t="s">
        <v>1049</v>
      </c>
      <c r="BN1592" s="34" t="s">
        <v>1717</v>
      </c>
      <c r="BO1592" s="34" t="s">
        <v>1049</v>
      </c>
      <c r="BP1592" s="34" t="s">
        <v>1049</v>
      </c>
      <c r="BQ1592" s="34">
        <v>75000</v>
      </c>
      <c r="BR1592" s="34" t="s">
        <v>1049</v>
      </c>
      <c r="BX1592" s="34" t="s">
        <v>1049</v>
      </c>
      <c r="CA1592" s="34" t="s">
        <v>1049</v>
      </c>
      <c r="CC1592" s="34" t="s">
        <v>1049</v>
      </c>
      <c r="CD1592" s="34" t="s">
        <v>1049</v>
      </c>
      <c r="CF1592" s="34" t="s">
        <v>1049</v>
      </c>
      <c r="CG1592" s="34" t="s">
        <v>1049</v>
      </c>
      <c r="CH1592" s="34" t="s">
        <v>1718</v>
      </c>
    </row>
    <row r="1593" spans="1:111" x14ac:dyDescent="0.35">
      <c r="A1593" s="22" t="s">
        <v>1719</v>
      </c>
      <c r="B1593" s="22" t="s">
        <v>2281</v>
      </c>
      <c r="C1593" s="22" t="s">
        <v>4234</v>
      </c>
      <c r="D1593" s="22" t="s">
        <v>2283</v>
      </c>
      <c r="E1593" s="71"/>
      <c r="G1593" s="22" t="s">
        <v>2287</v>
      </c>
      <c r="H1593" s="22">
        <v>31.796111</v>
      </c>
      <c r="I1593" s="22">
        <v>-107.344444</v>
      </c>
      <c r="K1593" s="22" t="s">
        <v>1302</v>
      </c>
      <c r="L1593" s="22" t="s">
        <v>878</v>
      </c>
      <c r="M1593" s="22" t="s">
        <v>379</v>
      </c>
      <c r="W1593" s="34">
        <v>51.28</v>
      </c>
      <c r="X1593" s="34">
        <v>0.96</v>
      </c>
      <c r="Y1593" s="34">
        <v>15.71</v>
      </c>
      <c r="Z1593" s="34">
        <v>7.35</v>
      </c>
      <c r="AA1593" s="34">
        <v>0.11</v>
      </c>
      <c r="AB1593" s="34">
        <v>3.76</v>
      </c>
      <c r="AC1593" s="34">
        <v>10.5</v>
      </c>
      <c r="AD1593" s="34">
        <v>3.5</v>
      </c>
      <c r="AE1593" s="34">
        <v>3.9</v>
      </c>
      <c r="AF1593" s="34">
        <v>0.36</v>
      </c>
      <c r="AG1593" s="34">
        <v>2.15</v>
      </c>
      <c r="AP1593" s="34">
        <v>0.77</v>
      </c>
      <c r="AQ1593" s="34">
        <v>6.2</v>
      </c>
      <c r="AY1593" s="34">
        <v>1268</v>
      </c>
      <c r="BE1593" s="34">
        <v>29</v>
      </c>
      <c r="BG1593" s="34">
        <v>17</v>
      </c>
      <c r="BH1593" s="34">
        <v>18</v>
      </c>
      <c r="BO1593" s="34">
        <v>9</v>
      </c>
      <c r="BP1593" s="34">
        <v>20</v>
      </c>
      <c r="BQ1593" s="34">
        <v>21</v>
      </c>
      <c r="BR1593" s="34">
        <v>77</v>
      </c>
      <c r="BX1593" s="34">
        <v>1041</v>
      </c>
      <c r="CA1593" s="34">
        <v>7</v>
      </c>
      <c r="CD1593" s="34">
        <v>143</v>
      </c>
      <c r="CF1593" s="34">
        <v>21</v>
      </c>
      <c r="CG1593" s="34">
        <v>165</v>
      </c>
      <c r="CH1593" s="34">
        <v>73</v>
      </c>
    </row>
    <row r="1594" spans="1:111" x14ac:dyDescent="0.35">
      <c r="A1594" s="22" t="s">
        <v>1720</v>
      </c>
      <c r="B1594" s="22" t="s">
        <v>2281</v>
      </c>
      <c r="C1594" s="22" t="s">
        <v>4234</v>
      </c>
      <c r="D1594" s="22" t="s">
        <v>2283</v>
      </c>
      <c r="E1594" s="71"/>
      <c r="G1594" s="22" t="s">
        <v>2287</v>
      </c>
      <c r="H1594" s="22" t="s">
        <v>1721</v>
      </c>
      <c r="I1594" s="22">
        <v>-107.35015</v>
      </c>
      <c r="K1594" s="22" t="s">
        <v>1302</v>
      </c>
      <c r="L1594" s="22" t="s">
        <v>878</v>
      </c>
      <c r="M1594" s="22" t="s">
        <v>1722</v>
      </c>
      <c r="W1594" s="34">
        <v>38.86</v>
      </c>
      <c r="X1594" s="34">
        <v>0.33700000000000002</v>
      </c>
      <c r="Y1594" s="34">
        <v>11</v>
      </c>
      <c r="Z1594" s="34">
        <v>4.3099999999999996</v>
      </c>
      <c r="AA1594" s="34">
        <v>5.8000000000000003E-2</v>
      </c>
      <c r="AB1594" s="34">
        <v>9.91</v>
      </c>
      <c r="AC1594" s="34">
        <v>30.8</v>
      </c>
      <c r="AD1594" s="34">
        <v>0.1</v>
      </c>
      <c r="AE1594" s="34">
        <v>0.02</v>
      </c>
      <c r="AF1594" s="34">
        <v>0.11600000000000001</v>
      </c>
      <c r="AG1594" s="34">
        <v>3.97</v>
      </c>
      <c r="AP1594" s="34">
        <v>0.3</v>
      </c>
      <c r="AQ1594" s="34">
        <v>4.4000000000000004</v>
      </c>
      <c r="AW1594" s="34">
        <v>2</v>
      </c>
      <c r="AY1594" s="34">
        <v>22</v>
      </c>
      <c r="BE1594" s="34">
        <v>96</v>
      </c>
      <c r="BG1594" s="34">
        <v>105</v>
      </c>
      <c r="BH1594" s="34">
        <v>13</v>
      </c>
      <c r="BN1594" s="34">
        <v>1</v>
      </c>
      <c r="BO1594" s="34">
        <v>2</v>
      </c>
      <c r="BP1594" s="34">
        <v>26</v>
      </c>
      <c r="BQ1594" s="34">
        <v>23</v>
      </c>
      <c r="BR1594" s="34" t="s">
        <v>123</v>
      </c>
      <c r="BX1594" s="34">
        <v>167</v>
      </c>
      <c r="CA1594" s="34" t="s">
        <v>123</v>
      </c>
      <c r="CC1594" s="34">
        <v>2</v>
      </c>
      <c r="CD1594" s="34">
        <v>52</v>
      </c>
      <c r="CF1594" s="34">
        <v>18</v>
      </c>
      <c r="CG1594" s="34">
        <v>92</v>
      </c>
      <c r="CH1594" s="34">
        <v>85</v>
      </c>
    </row>
    <row r="1595" spans="1:111" x14ac:dyDescent="0.35">
      <c r="A1595" s="22">
        <v>1</v>
      </c>
      <c r="B1595" s="22" t="s">
        <v>2281</v>
      </c>
      <c r="C1595" s="22" t="s">
        <v>2362</v>
      </c>
      <c r="D1595" s="22" t="s">
        <v>2285</v>
      </c>
      <c r="E1595" s="71"/>
      <c r="G1595" s="22" t="s">
        <v>2287</v>
      </c>
      <c r="K1595" s="22" t="s">
        <v>1302</v>
      </c>
      <c r="L1595" s="22" t="s">
        <v>878</v>
      </c>
      <c r="M1595" s="22" t="s">
        <v>1723</v>
      </c>
      <c r="W1595" s="34">
        <v>45.13</v>
      </c>
      <c r="X1595" s="34">
        <v>2.2200000000000002</v>
      </c>
      <c r="Y1595" s="34">
        <v>14.92</v>
      </c>
      <c r="AA1595" s="34">
        <v>0.16</v>
      </c>
      <c r="AB1595" s="34">
        <v>9.89</v>
      </c>
      <c r="AC1595" s="34">
        <v>9.27</v>
      </c>
      <c r="AD1595" s="34">
        <v>3.22</v>
      </c>
      <c r="AE1595" s="34">
        <v>1.44</v>
      </c>
      <c r="AF1595" s="34">
        <v>0.53</v>
      </c>
      <c r="AP1595" s="34">
        <v>7.16</v>
      </c>
      <c r="AQ1595" s="34">
        <v>3.79</v>
      </c>
    </row>
    <row r="1596" spans="1:111" x14ac:dyDescent="0.35">
      <c r="A1596" s="22">
        <v>7</v>
      </c>
      <c r="B1596" s="22" t="s">
        <v>2281</v>
      </c>
      <c r="C1596" s="22" t="s">
        <v>2362</v>
      </c>
      <c r="D1596" s="22" t="s">
        <v>2285</v>
      </c>
      <c r="E1596" s="71"/>
      <c r="G1596" s="22" t="s">
        <v>2287</v>
      </c>
      <c r="K1596" s="22" t="s">
        <v>1302</v>
      </c>
      <c r="L1596" s="22" t="s">
        <v>878</v>
      </c>
      <c r="M1596" s="22" t="s">
        <v>1724</v>
      </c>
      <c r="W1596" s="34">
        <v>62.37</v>
      </c>
      <c r="X1596" s="34">
        <v>0.63</v>
      </c>
      <c r="Y1596" s="34">
        <v>17.03</v>
      </c>
      <c r="AA1596" s="34">
        <v>0.03</v>
      </c>
      <c r="AB1596" s="34">
        <v>2.62</v>
      </c>
      <c r="AC1596" s="34">
        <v>3.49</v>
      </c>
      <c r="AD1596" s="34">
        <v>3.51</v>
      </c>
      <c r="AE1596" s="34">
        <v>3.44</v>
      </c>
      <c r="AF1596" s="34">
        <v>0.2</v>
      </c>
      <c r="AG1596" s="34">
        <v>3.79</v>
      </c>
      <c r="AP1596" s="34">
        <v>2.0099999999999998</v>
      </c>
      <c r="AQ1596" s="34">
        <v>1.62</v>
      </c>
    </row>
    <row r="1597" spans="1:111" x14ac:dyDescent="0.35">
      <c r="A1597" s="22">
        <v>9</v>
      </c>
      <c r="B1597" s="22" t="s">
        <v>2281</v>
      </c>
      <c r="C1597" s="22" t="s">
        <v>2362</v>
      </c>
      <c r="D1597" s="22" t="s">
        <v>2285</v>
      </c>
      <c r="E1597" s="71"/>
      <c r="G1597" s="22" t="s">
        <v>2287</v>
      </c>
      <c r="K1597" s="22" t="s">
        <v>1302</v>
      </c>
      <c r="L1597" s="22" t="s">
        <v>878</v>
      </c>
      <c r="M1597" s="22" t="s">
        <v>1041</v>
      </c>
      <c r="W1597" s="34">
        <v>74.02</v>
      </c>
      <c r="X1597" s="34">
        <v>0.19</v>
      </c>
      <c r="Y1597" s="34">
        <v>12.16</v>
      </c>
      <c r="AA1597" s="34">
        <v>0.02</v>
      </c>
      <c r="AB1597" s="34">
        <v>0.25</v>
      </c>
      <c r="AC1597" s="34">
        <v>0.49</v>
      </c>
      <c r="AD1597" s="34">
        <v>0.91</v>
      </c>
      <c r="AE1597" s="34">
        <v>8.34</v>
      </c>
      <c r="AF1597" s="34">
        <v>7.0000000000000007E-2</v>
      </c>
      <c r="AP1597" s="34">
        <v>0.61</v>
      </c>
      <c r="AQ1597" s="34">
        <v>0.81</v>
      </c>
    </row>
    <row r="1598" spans="1:111" x14ac:dyDescent="0.35">
      <c r="A1598" s="22">
        <v>14</v>
      </c>
      <c r="B1598" s="22" t="s">
        <v>2281</v>
      </c>
      <c r="C1598" s="22" t="s">
        <v>2362</v>
      </c>
      <c r="D1598" s="22" t="s">
        <v>2285</v>
      </c>
      <c r="E1598" s="71"/>
      <c r="G1598" s="22" t="s">
        <v>2287</v>
      </c>
      <c r="H1598" s="22">
        <v>31.872730000000001</v>
      </c>
      <c r="I1598" s="22">
        <v>-107.98164</v>
      </c>
      <c r="K1598" s="22" t="s">
        <v>1302</v>
      </c>
      <c r="L1598" s="22" t="s">
        <v>878</v>
      </c>
      <c r="M1598" s="22" t="s">
        <v>1725</v>
      </c>
      <c r="W1598" s="34">
        <v>45.13</v>
      </c>
      <c r="X1598" s="34">
        <v>2.2200000000000002</v>
      </c>
      <c r="Y1598" s="34">
        <v>14.92</v>
      </c>
      <c r="AA1598" s="34">
        <v>0.16</v>
      </c>
      <c r="AB1598" s="34">
        <v>9.89</v>
      </c>
      <c r="AC1598" s="34">
        <v>9.27</v>
      </c>
      <c r="AD1598" s="34">
        <v>3.22</v>
      </c>
      <c r="AE1598" s="34">
        <v>1.44</v>
      </c>
      <c r="AF1598" s="34">
        <v>0.53</v>
      </c>
      <c r="AG1598" s="34">
        <v>1.9</v>
      </c>
      <c r="AP1598" s="34">
        <v>7.16</v>
      </c>
      <c r="AQ1598" s="34">
        <v>3.79</v>
      </c>
    </row>
    <row r="1599" spans="1:111" x14ac:dyDescent="0.35">
      <c r="A1599" s="22">
        <v>37</v>
      </c>
      <c r="B1599" s="22" t="s">
        <v>2281</v>
      </c>
      <c r="C1599" s="22" t="s">
        <v>2362</v>
      </c>
      <c r="D1599" s="22" t="s">
        <v>2285</v>
      </c>
      <c r="E1599" s="71"/>
      <c r="G1599" s="22" t="s">
        <v>2287</v>
      </c>
      <c r="K1599" s="22" t="s">
        <v>1302</v>
      </c>
      <c r="L1599" s="22" t="s">
        <v>878</v>
      </c>
      <c r="M1599" s="22" t="s">
        <v>1726</v>
      </c>
      <c r="W1599" s="34">
        <v>52.42</v>
      </c>
      <c r="X1599" s="34">
        <v>1.46</v>
      </c>
      <c r="Y1599" s="34">
        <v>16.350000000000001</v>
      </c>
      <c r="AA1599" s="34">
        <v>0.1</v>
      </c>
      <c r="AB1599" s="34">
        <v>1.01</v>
      </c>
      <c r="AC1599" s="34">
        <v>9.91</v>
      </c>
      <c r="AD1599" s="34">
        <v>3.45</v>
      </c>
      <c r="AE1599" s="34">
        <v>3.2</v>
      </c>
      <c r="AF1599" s="34">
        <v>0.43</v>
      </c>
      <c r="AG1599" s="34">
        <v>4.7699999999999996</v>
      </c>
      <c r="AP1599" s="34">
        <v>3.89</v>
      </c>
      <c r="AQ1599" s="34">
        <v>2.6</v>
      </c>
    </row>
    <row r="1600" spans="1:111" x14ac:dyDescent="0.35">
      <c r="A1600" s="22">
        <v>52</v>
      </c>
      <c r="B1600" s="22" t="s">
        <v>2281</v>
      </c>
      <c r="C1600" s="22" t="s">
        <v>2362</v>
      </c>
      <c r="D1600" s="22" t="s">
        <v>2285</v>
      </c>
      <c r="E1600" s="71"/>
      <c r="G1600" s="22" t="s">
        <v>2287</v>
      </c>
      <c r="K1600" s="22" t="s">
        <v>1302</v>
      </c>
      <c r="L1600" s="22" t="s">
        <v>878</v>
      </c>
      <c r="M1600" s="22" t="s">
        <v>1727</v>
      </c>
      <c r="W1600" s="34">
        <v>63.37</v>
      </c>
      <c r="X1600" s="34">
        <v>0.69</v>
      </c>
      <c r="Y1600" s="34">
        <v>14.57</v>
      </c>
      <c r="AA1600" s="34">
        <v>0.05</v>
      </c>
      <c r="AB1600" s="34">
        <v>1.22</v>
      </c>
      <c r="AC1600" s="34">
        <v>2.63</v>
      </c>
      <c r="AD1600" s="34">
        <v>1.04</v>
      </c>
      <c r="AE1600" s="34">
        <v>5.67</v>
      </c>
      <c r="AF1600" s="34">
        <v>0.2</v>
      </c>
      <c r="AG1600" s="34">
        <v>5.34</v>
      </c>
      <c r="AP1600" s="34">
        <v>2.11</v>
      </c>
      <c r="AQ1600" s="34">
        <v>2.2400000000000002</v>
      </c>
    </row>
    <row r="1601" spans="1:43" x14ac:dyDescent="0.35">
      <c r="A1601" s="22">
        <v>58</v>
      </c>
      <c r="B1601" s="22" t="s">
        <v>2281</v>
      </c>
      <c r="C1601" s="22" t="s">
        <v>2362</v>
      </c>
      <c r="D1601" s="22" t="s">
        <v>2285</v>
      </c>
      <c r="E1601" s="71"/>
      <c r="G1601" s="22" t="s">
        <v>2287</v>
      </c>
      <c r="K1601" s="22" t="s">
        <v>1302</v>
      </c>
      <c r="L1601" s="22" t="s">
        <v>878</v>
      </c>
      <c r="M1601" s="22" t="s">
        <v>1726</v>
      </c>
      <c r="W1601" s="34">
        <v>52.3</v>
      </c>
      <c r="X1601" s="34">
        <v>1.33</v>
      </c>
      <c r="Y1601" s="34">
        <v>15.8</v>
      </c>
      <c r="AA1601" s="34">
        <v>0.11</v>
      </c>
      <c r="AB1601" s="34">
        <v>0.97</v>
      </c>
      <c r="AC1601" s="34">
        <v>8.41</v>
      </c>
      <c r="AD1601" s="34">
        <v>2.84</v>
      </c>
      <c r="AE1601" s="34">
        <v>4.0599999999999996</v>
      </c>
      <c r="AF1601" s="34">
        <v>0.4</v>
      </c>
      <c r="AG1601" s="34">
        <v>5.15</v>
      </c>
      <c r="AP1601" s="34">
        <v>4.8</v>
      </c>
      <c r="AQ1601" s="34">
        <v>3.21</v>
      </c>
    </row>
    <row r="1602" spans="1:43" x14ac:dyDescent="0.35">
      <c r="A1602" s="22">
        <v>64</v>
      </c>
      <c r="B1602" s="22" t="s">
        <v>2281</v>
      </c>
      <c r="C1602" s="22" t="s">
        <v>2362</v>
      </c>
      <c r="D1602" s="22" t="s">
        <v>2285</v>
      </c>
      <c r="E1602" s="71"/>
      <c r="G1602" s="22" t="s">
        <v>2287</v>
      </c>
      <c r="K1602" s="22" t="s">
        <v>1302</v>
      </c>
      <c r="L1602" s="22" t="s">
        <v>878</v>
      </c>
      <c r="M1602" s="22" t="s">
        <v>1728</v>
      </c>
      <c r="W1602" s="34">
        <v>59.62</v>
      </c>
      <c r="X1602" s="34">
        <v>0.89</v>
      </c>
      <c r="Y1602" s="34">
        <v>17.510000000000002</v>
      </c>
      <c r="AA1602" s="34">
        <v>0.03</v>
      </c>
      <c r="AB1602" s="34">
        <v>2.65</v>
      </c>
      <c r="AC1602" s="34">
        <v>6.1</v>
      </c>
      <c r="AD1602" s="34">
        <v>4.0999999999999996</v>
      </c>
      <c r="AE1602" s="34">
        <v>1.53</v>
      </c>
      <c r="AF1602" s="34">
        <v>0.28999999999999998</v>
      </c>
      <c r="AG1602" s="34">
        <v>1.58</v>
      </c>
      <c r="AP1602" s="34">
        <v>2.68</v>
      </c>
      <c r="AQ1602" s="34">
        <v>2.17</v>
      </c>
    </row>
    <row r="1603" spans="1:43" x14ac:dyDescent="0.35">
      <c r="A1603" s="22">
        <v>132</v>
      </c>
      <c r="B1603" s="22" t="s">
        <v>2281</v>
      </c>
      <c r="C1603" s="22" t="s">
        <v>2362</v>
      </c>
      <c r="D1603" s="22" t="s">
        <v>2285</v>
      </c>
      <c r="E1603" s="71"/>
      <c r="G1603" s="22" t="s">
        <v>2287</v>
      </c>
      <c r="K1603" s="22" t="s">
        <v>1302</v>
      </c>
      <c r="L1603" s="22" t="s">
        <v>878</v>
      </c>
      <c r="M1603" s="22" t="s">
        <v>1729</v>
      </c>
      <c r="W1603" s="34">
        <v>51.48</v>
      </c>
      <c r="X1603" s="34">
        <v>1.1000000000000001</v>
      </c>
      <c r="Y1603" s="34">
        <v>16.600000000000001</v>
      </c>
      <c r="AA1603" s="34">
        <v>0.08</v>
      </c>
      <c r="AB1603" s="34">
        <v>3.13</v>
      </c>
      <c r="AC1603" s="34">
        <v>8.85</v>
      </c>
      <c r="AD1603" s="34">
        <v>3</v>
      </c>
      <c r="AE1603" s="34">
        <v>2.2799999999999998</v>
      </c>
      <c r="AF1603" s="34">
        <v>0.28999999999999998</v>
      </c>
      <c r="AG1603" s="34">
        <v>5.56</v>
      </c>
      <c r="AP1603" s="34">
        <v>4.3</v>
      </c>
      <c r="AQ1603" s="34">
        <v>2.88</v>
      </c>
    </row>
    <row r="1604" spans="1:43" x14ac:dyDescent="0.35">
      <c r="A1604" s="22">
        <v>153</v>
      </c>
      <c r="B1604" s="22" t="s">
        <v>2281</v>
      </c>
      <c r="C1604" s="22" t="s">
        <v>2362</v>
      </c>
      <c r="D1604" s="22" t="s">
        <v>2285</v>
      </c>
      <c r="E1604" s="71"/>
      <c r="G1604" s="22" t="s">
        <v>2287</v>
      </c>
      <c r="K1604" s="22" t="s">
        <v>1302</v>
      </c>
      <c r="L1604" s="22" t="s">
        <v>878</v>
      </c>
      <c r="M1604" s="22" t="s">
        <v>1730</v>
      </c>
      <c r="W1604" s="34">
        <v>53.98</v>
      </c>
      <c r="X1604" s="34">
        <v>0.89</v>
      </c>
      <c r="Y1604" s="34">
        <v>15.93</v>
      </c>
      <c r="AA1604" s="34">
        <v>0.11</v>
      </c>
      <c r="AB1604" s="34">
        <v>2.88</v>
      </c>
      <c r="AC1604" s="34">
        <v>6.35</v>
      </c>
      <c r="AD1604" s="34">
        <v>2.5499999999999998</v>
      </c>
      <c r="AE1604" s="34">
        <v>4.16</v>
      </c>
      <c r="AF1604" s="34">
        <v>0.27</v>
      </c>
      <c r="AG1604" s="34">
        <v>5.44</v>
      </c>
      <c r="AP1604" s="34">
        <v>3.77</v>
      </c>
      <c r="AQ1604" s="34">
        <v>2.52</v>
      </c>
    </row>
    <row r="1605" spans="1:43" x14ac:dyDescent="0.35">
      <c r="A1605" s="22">
        <v>166</v>
      </c>
      <c r="B1605" s="22" t="s">
        <v>2281</v>
      </c>
      <c r="C1605" s="22" t="s">
        <v>2362</v>
      </c>
      <c r="D1605" s="22" t="s">
        <v>2285</v>
      </c>
      <c r="E1605" s="71"/>
      <c r="G1605" s="22" t="s">
        <v>2287</v>
      </c>
      <c r="K1605" s="22" t="s">
        <v>1302</v>
      </c>
      <c r="L1605" s="22" t="s">
        <v>878</v>
      </c>
      <c r="M1605" s="22" t="s">
        <v>1726</v>
      </c>
      <c r="W1605" s="34">
        <v>51.08</v>
      </c>
      <c r="X1605" s="34">
        <v>1.31</v>
      </c>
      <c r="Y1605" s="34">
        <v>14.83</v>
      </c>
      <c r="AA1605" s="34">
        <v>0.1</v>
      </c>
      <c r="AB1605" s="34">
        <v>1.75</v>
      </c>
      <c r="AC1605" s="34">
        <v>8.8699999999999992</v>
      </c>
      <c r="AD1605" s="34">
        <v>2.87</v>
      </c>
      <c r="AE1605" s="34">
        <v>3.32</v>
      </c>
      <c r="AF1605" s="34">
        <v>0.39</v>
      </c>
      <c r="AG1605" s="34">
        <v>5.84</v>
      </c>
      <c r="AP1605" s="34">
        <v>5.25</v>
      </c>
      <c r="AQ1605" s="34">
        <v>3.51</v>
      </c>
    </row>
    <row r="1606" spans="1:43" x14ac:dyDescent="0.35">
      <c r="A1606" s="22">
        <v>184</v>
      </c>
      <c r="B1606" s="22" t="s">
        <v>2281</v>
      </c>
      <c r="C1606" s="22" t="s">
        <v>2362</v>
      </c>
      <c r="D1606" s="22" t="s">
        <v>2285</v>
      </c>
      <c r="E1606" s="71"/>
      <c r="G1606" s="22" t="s">
        <v>2287</v>
      </c>
      <c r="K1606" s="22" t="s">
        <v>1302</v>
      </c>
      <c r="L1606" s="22" t="s">
        <v>878</v>
      </c>
      <c r="M1606" s="22" t="s">
        <v>1731</v>
      </c>
      <c r="W1606" s="34">
        <v>63.1</v>
      </c>
      <c r="X1606" s="34">
        <v>1.33</v>
      </c>
      <c r="Y1606" s="34">
        <v>15.1</v>
      </c>
      <c r="AA1606" s="34">
        <v>0.18</v>
      </c>
      <c r="AB1606" s="34">
        <v>0.81</v>
      </c>
      <c r="AC1606" s="34">
        <v>1.08</v>
      </c>
      <c r="AD1606" s="34">
        <v>1.92</v>
      </c>
      <c r="AE1606" s="34">
        <v>7.23</v>
      </c>
      <c r="AF1606" s="34">
        <v>0.26</v>
      </c>
      <c r="AG1606" s="34">
        <v>2.4</v>
      </c>
      <c r="AP1606" s="34">
        <v>3.16</v>
      </c>
      <c r="AQ1606" s="34">
        <v>2.56</v>
      </c>
    </row>
    <row r="1607" spans="1:43" x14ac:dyDescent="0.35">
      <c r="A1607" s="22">
        <v>206</v>
      </c>
      <c r="B1607" s="22" t="s">
        <v>2281</v>
      </c>
      <c r="C1607" s="22" t="s">
        <v>2362</v>
      </c>
      <c r="D1607" s="22" t="s">
        <v>2285</v>
      </c>
      <c r="E1607" s="71"/>
      <c r="G1607" s="22" t="s">
        <v>2287</v>
      </c>
      <c r="K1607" s="22" t="s">
        <v>1302</v>
      </c>
      <c r="L1607" s="22" t="s">
        <v>878</v>
      </c>
      <c r="M1607" s="22" t="s">
        <v>51</v>
      </c>
      <c r="W1607" s="34">
        <v>53.5</v>
      </c>
      <c r="X1607" s="34">
        <v>1.5</v>
      </c>
      <c r="Y1607" s="34">
        <v>17.899999999999999</v>
      </c>
      <c r="AA1607" s="34">
        <v>0.14000000000000001</v>
      </c>
      <c r="AB1607" s="34">
        <v>0.9</v>
      </c>
      <c r="AC1607" s="34">
        <v>8.6</v>
      </c>
      <c r="AD1607" s="34">
        <v>3.04</v>
      </c>
      <c r="AE1607" s="34">
        <v>4.34</v>
      </c>
      <c r="AF1607" s="34">
        <v>0.16</v>
      </c>
      <c r="AG1607" s="34">
        <v>5.33</v>
      </c>
      <c r="AP1607" s="34">
        <v>2.37</v>
      </c>
      <c r="AQ1607" s="34">
        <v>1.92</v>
      </c>
    </row>
    <row r="1608" spans="1:43" x14ac:dyDescent="0.35">
      <c r="A1608" s="22" t="s">
        <v>1732</v>
      </c>
      <c r="B1608" s="22" t="s">
        <v>2281</v>
      </c>
      <c r="C1608" s="22" t="s">
        <v>2362</v>
      </c>
      <c r="D1608" s="22" t="s">
        <v>2285</v>
      </c>
      <c r="E1608" s="71"/>
      <c r="G1608" s="22" t="s">
        <v>2287</v>
      </c>
      <c r="K1608" s="22" t="s">
        <v>1302</v>
      </c>
      <c r="L1608" s="22" t="s">
        <v>878</v>
      </c>
      <c r="M1608" s="22" t="s">
        <v>1728</v>
      </c>
      <c r="W1608" s="34">
        <v>59.35</v>
      </c>
      <c r="X1608" s="34">
        <v>0.64</v>
      </c>
      <c r="Y1608" s="34">
        <v>17.510000000000002</v>
      </c>
      <c r="AA1608" s="34">
        <v>0.05</v>
      </c>
      <c r="AB1608" s="34">
        <v>1.84</v>
      </c>
      <c r="AC1608" s="34">
        <v>2.56</v>
      </c>
      <c r="AD1608" s="34">
        <v>3.36</v>
      </c>
      <c r="AE1608" s="34">
        <v>6.38</v>
      </c>
      <c r="AF1608" s="34">
        <v>0.21</v>
      </c>
      <c r="AG1608" s="34">
        <v>3.95</v>
      </c>
      <c r="AP1608" s="34">
        <v>2.1800000000000002</v>
      </c>
      <c r="AQ1608" s="34">
        <v>1.76</v>
      </c>
    </row>
    <row r="1609" spans="1:43" x14ac:dyDescent="0.35">
      <c r="A1609" s="22" t="s">
        <v>1733</v>
      </c>
      <c r="B1609" s="22" t="s">
        <v>2281</v>
      </c>
      <c r="C1609" s="22" t="s">
        <v>2362</v>
      </c>
      <c r="D1609" s="22" t="s">
        <v>2285</v>
      </c>
      <c r="E1609" s="71"/>
      <c r="G1609" s="22" t="s">
        <v>2287</v>
      </c>
      <c r="K1609" s="22" t="s">
        <v>1302</v>
      </c>
      <c r="L1609" s="22" t="s">
        <v>878</v>
      </c>
      <c r="M1609" s="22" t="s">
        <v>3305</v>
      </c>
      <c r="W1609" s="34">
        <v>73.87</v>
      </c>
      <c r="X1609" s="34">
        <v>0.21</v>
      </c>
      <c r="Y1609" s="34">
        <v>12.2</v>
      </c>
      <c r="AA1609" s="34">
        <v>0.02</v>
      </c>
      <c r="AB1609" s="34">
        <v>0.25</v>
      </c>
      <c r="AC1609" s="34">
        <v>0.53</v>
      </c>
      <c r="AD1609" s="34">
        <v>1.99</v>
      </c>
      <c r="AE1609" s="34">
        <v>7.98</v>
      </c>
      <c r="AF1609" s="34">
        <v>0.06</v>
      </c>
      <c r="AG1609" s="34">
        <v>0.92</v>
      </c>
      <c r="AP1609" s="34">
        <v>0.7</v>
      </c>
      <c r="AQ1609" s="34">
        <v>0.92</v>
      </c>
    </row>
    <row r="1610" spans="1:43" x14ac:dyDescent="0.35">
      <c r="A1610" s="22" t="s">
        <v>1734</v>
      </c>
      <c r="B1610" s="22" t="s">
        <v>2281</v>
      </c>
      <c r="C1610" s="22" t="s">
        <v>2362</v>
      </c>
      <c r="D1610" s="22" t="s">
        <v>2285</v>
      </c>
      <c r="E1610" s="71"/>
      <c r="G1610" s="22" t="s">
        <v>2287</v>
      </c>
      <c r="K1610" s="22" t="s">
        <v>1302</v>
      </c>
      <c r="L1610" s="22" t="s">
        <v>878</v>
      </c>
      <c r="M1610" s="22" t="s">
        <v>1735</v>
      </c>
      <c r="W1610" s="34">
        <v>62.42</v>
      </c>
      <c r="X1610" s="34">
        <v>0.71</v>
      </c>
      <c r="Y1610" s="34">
        <v>15.63</v>
      </c>
      <c r="AA1610" s="34">
        <v>0.06</v>
      </c>
      <c r="AB1610" s="34">
        <v>1.38</v>
      </c>
      <c r="AC1610" s="34">
        <v>1.4</v>
      </c>
      <c r="AD1610" s="34">
        <v>2.31</v>
      </c>
      <c r="AE1610" s="34">
        <v>9</v>
      </c>
      <c r="AF1610" s="34">
        <v>0.22</v>
      </c>
      <c r="AG1610" s="34">
        <v>2.0299999999999998</v>
      </c>
      <c r="AP1610" s="34">
        <v>1.76</v>
      </c>
      <c r="AQ1610" s="34">
        <v>2.78</v>
      </c>
    </row>
    <row r="1611" spans="1:43" x14ac:dyDescent="0.35">
      <c r="A1611" s="22" t="s">
        <v>1736</v>
      </c>
      <c r="B1611" s="22" t="s">
        <v>2281</v>
      </c>
      <c r="C1611" s="22" t="s">
        <v>2362</v>
      </c>
      <c r="D1611" s="22" t="s">
        <v>2285</v>
      </c>
      <c r="E1611" s="71"/>
      <c r="G1611" s="22" t="s">
        <v>2287</v>
      </c>
      <c r="K1611" s="22" t="s">
        <v>1302</v>
      </c>
      <c r="L1611" s="22" t="s">
        <v>878</v>
      </c>
      <c r="M1611" s="22" t="s">
        <v>3306</v>
      </c>
      <c r="W1611" s="34">
        <v>78.239999999999995</v>
      </c>
      <c r="X1611" s="34">
        <v>0.08</v>
      </c>
      <c r="Y1611" s="34">
        <v>10.6</v>
      </c>
      <c r="AA1611" s="34">
        <v>0.01</v>
      </c>
      <c r="AB1611" s="34">
        <v>0.08</v>
      </c>
      <c r="AC1611" s="34">
        <v>0.04</v>
      </c>
      <c r="AD1611" s="34">
        <v>0.01</v>
      </c>
      <c r="AE1611" s="34">
        <v>8.08</v>
      </c>
      <c r="AF1611" s="34">
        <v>0.02</v>
      </c>
      <c r="AG1611" s="34">
        <v>1.17</v>
      </c>
      <c r="AP1611" s="34">
        <v>0.25</v>
      </c>
      <c r="AQ1611" s="34">
        <v>0.33</v>
      </c>
    </row>
    <row r="1612" spans="1:43" x14ac:dyDescent="0.35">
      <c r="A1612" s="22" t="s">
        <v>1737</v>
      </c>
      <c r="B1612" s="22" t="s">
        <v>2281</v>
      </c>
      <c r="C1612" s="22" t="s">
        <v>2362</v>
      </c>
      <c r="D1612" s="22" t="s">
        <v>2285</v>
      </c>
      <c r="E1612" s="71"/>
      <c r="G1612" s="22" t="s">
        <v>2287</v>
      </c>
      <c r="K1612" s="22" t="s">
        <v>1302</v>
      </c>
      <c r="L1612" s="22" t="s">
        <v>878</v>
      </c>
      <c r="M1612" s="22" t="s">
        <v>3307</v>
      </c>
      <c r="W1612" s="34">
        <v>63.75</v>
      </c>
      <c r="X1612" s="34">
        <v>0.67</v>
      </c>
      <c r="Y1612" s="34">
        <v>14.15</v>
      </c>
      <c r="AA1612" s="34">
        <v>0.04</v>
      </c>
      <c r="AB1612" s="34">
        <v>2.0499999999999998</v>
      </c>
      <c r="AC1612" s="34">
        <v>0.61</v>
      </c>
      <c r="AD1612" s="34">
        <v>0.01</v>
      </c>
      <c r="AE1612" s="34">
        <v>9.3000000000000007</v>
      </c>
      <c r="AF1612" s="34">
        <v>0.16</v>
      </c>
      <c r="AG1612" s="34">
        <v>3.12</v>
      </c>
      <c r="AP1612" s="34">
        <v>2.91</v>
      </c>
      <c r="AQ1612" s="34">
        <v>2.35</v>
      </c>
    </row>
    <row r="1613" spans="1:43" x14ac:dyDescent="0.35">
      <c r="A1613" s="22" t="s">
        <v>1738</v>
      </c>
      <c r="B1613" s="22" t="s">
        <v>2281</v>
      </c>
      <c r="C1613" s="22" t="s">
        <v>2362</v>
      </c>
      <c r="D1613" s="22" t="s">
        <v>2285</v>
      </c>
      <c r="E1613" s="71"/>
      <c r="G1613" s="22" t="s">
        <v>2287</v>
      </c>
      <c r="K1613" s="22" t="s">
        <v>1302</v>
      </c>
      <c r="L1613" s="22" t="s">
        <v>878</v>
      </c>
      <c r="M1613" s="22" t="s">
        <v>1724</v>
      </c>
      <c r="W1613" s="34">
        <v>61.61</v>
      </c>
      <c r="X1613" s="34">
        <v>0.63</v>
      </c>
      <c r="Y1613" s="34">
        <v>16.32</v>
      </c>
      <c r="AA1613" s="34">
        <v>0.03</v>
      </c>
      <c r="AB1613" s="34">
        <v>1.4</v>
      </c>
      <c r="AC1613" s="34">
        <v>2.44</v>
      </c>
      <c r="AD1613" s="34">
        <v>0.86</v>
      </c>
      <c r="AE1613" s="34">
        <v>8.09</v>
      </c>
      <c r="AF1613" s="34">
        <v>0.19</v>
      </c>
      <c r="AG1613" s="34">
        <v>4.59</v>
      </c>
      <c r="AP1613" s="34">
        <v>2.08</v>
      </c>
      <c r="AQ1613" s="34">
        <v>1.68</v>
      </c>
    </row>
    <row r="1614" spans="1:43" x14ac:dyDescent="0.35">
      <c r="A1614" s="22" t="s">
        <v>1739</v>
      </c>
      <c r="B1614" s="22" t="s">
        <v>2281</v>
      </c>
      <c r="C1614" s="22" t="s">
        <v>2362</v>
      </c>
      <c r="D1614" s="22" t="s">
        <v>2285</v>
      </c>
      <c r="E1614" s="71"/>
      <c r="G1614" s="22" t="s">
        <v>2287</v>
      </c>
      <c r="K1614" s="22" t="s">
        <v>1302</v>
      </c>
      <c r="L1614" s="22" t="s">
        <v>878</v>
      </c>
      <c r="M1614" s="22" t="s">
        <v>1728</v>
      </c>
      <c r="W1614" s="34">
        <v>60.06</v>
      </c>
      <c r="X1614" s="34">
        <v>0.59</v>
      </c>
      <c r="Y1614" s="34">
        <v>16.34</v>
      </c>
      <c r="AA1614" s="34">
        <v>7.0000000000000007E-2</v>
      </c>
      <c r="AB1614" s="34">
        <v>0.01</v>
      </c>
      <c r="AC1614" s="34">
        <v>2.2999999999999998</v>
      </c>
      <c r="AD1614" s="34">
        <v>7.0000000000000007E-2</v>
      </c>
      <c r="AE1614" s="34">
        <v>12.91</v>
      </c>
      <c r="AF1614" s="34">
        <v>0.21</v>
      </c>
      <c r="AG1614" s="34">
        <v>3.24</v>
      </c>
      <c r="AP1614" s="34">
        <v>1.98</v>
      </c>
      <c r="AQ1614" s="34">
        <v>1.61</v>
      </c>
    </row>
    <row r="1615" spans="1:43" x14ac:dyDescent="0.35">
      <c r="A1615" s="22" t="s">
        <v>1740</v>
      </c>
      <c r="B1615" s="22" t="s">
        <v>2281</v>
      </c>
      <c r="C1615" s="22" t="s">
        <v>2362</v>
      </c>
      <c r="D1615" s="22" t="s">
        <v>2285</v>
      </c>
      <c r="E1615" s="71"/>
      <c r="G1615" s="22" t="s">
        <v>2287</v>
      </c>
      <c r="K1615" s="22" t="s">
        <v>1302</v>
      </c>
      <c r="L1615" s="22" t="s">
        <v>878</v>
      </c>
      <c r="M1615" s="22" t="s">
        <v>3308</v>
      </c>
      <c r="W1615" s="34">
        <v>56.01</v>
      </c>
      <c r="X1615" s="34">
        <v>1.34</v>
      </c>
      <c r="Y1615" s="34">
        <v>16.87</v>
      </c>
      <c r="AA1615" s="34">
        <v>0.03</v>
      </c>
      <c r="AB1615" s="34">
        <v>0.97</v>
      </c>
      <c r="AC1615" s="34">
        <v>0.74</v>
      </c>
      <c r="AD1615" s="34">
        <v>0.66</v>
      </c>
      <c r="AE1615" s="34">
        <v>11.79</v>
      </c>
      <c r="AF1615" s="34">
        <v>0.41</v>
      </c>
      <c r="AG1615" s="34">
        <v>1.86</v>
      </c>
      <c r="AP1615" s="34">
        <v>4.5199999999999996</v>
      </c>
      <c r="AQ1615" s="34">
        <v>3.66</v>
      </c>
    </row>
    <row r="1616" spans="1:43" x14ac:dyDescent="0.35">
      <c r="A1616" s="22" t="s">
        <v>1741</v>
      </c>
      <c r="B1616" s="22" t="s">
        <v>2281</v>
      </c>
      <c r="C1616" s="22" t="s">
        <v>2362</v>
      </c>
      <c r="D1616" s="22" t="s">
        <v>2285</v>
      </c>
      <c r="E1616" s="71"/>
      <c r="G1616" s="22" t="s">
        <v>2287</v>
      </c>
      <c r="K1616" s="22" t="s">
        <v>1302</v>
      </c>
      <c r="L1616" s="22" t="s">
        <v>878</v>
      </c>
      <c r="M1616" s="22" t="s">
        <v>3308</v>
      </c>
      <c r="W1616" s="34">
        <v>58.58</v>
      </c>
      <c r="X1616" s="34">
        <v>1.32</v>
      </c>
      <c r="Y1616" s="34">
        <v>16.64</v>
      </c>
      <c r="AA1616" s="34">
        <v>0.06</v>
      </c>
      <c r="AB1616" s="34">
        <v>1.72</v>
      </c>
      <c r="AC1616" s="34">
        <v>1.06</v>
      </c>
      <c r="AD1616" s="34">
        <v>3.02</v>
      </c>
      <c r="AE1616" s="34">
        <v>6.39</v>
      </c>
      <c r="AF1616" s="34">
        <v>0.43</v>
      </c>
      <c r="AG1616" s="34">
        <v>2.91</v>
      </c>
      <c r="AP1616" s="34">
        <v>3.69</v>
      </c>
      <c r="AQ1616" s="34">
        <v>2.99</v>
      </c>
    </row>
    <row r="1617" spans="1:111" x14ac:dyDescent="0.35">
      <c r="A1617" s="22" t="s">
        <v>1742</v>
      </c>
      <c r="B1617" s="22" t="s">
        <v>2281</v>
      </c>
      <c r="C1617" s="22" t="s">
        <v>2362</v>
      </c>
      <c r="D1617" s="22" t="s">
        <v>2285</v>
      </c>
      <c r="E1617" s="71"/>
      <c r="G1617" s="22" t="s">
        <v>2287</v>
      </c>
      <c r="K1617" s="22" t="s">
        <v>1302</v>
      </c>
      <c r="L1617" s="22" t="s">
        <v>878</v>
      </c>
      <c r="M1617" s="22" t="s">
        <v>1743</v>
      </c>
      <c r="W1617" s="34">
        <v>67.989999999999995</v>
      </c>
      <c r="X1617" s="34">
        <v>0.73</v>
      </c>
      <c r="Y1617" s="34">
        <v>15</v>
      </c>
      <c r="AA1617" s="34">
        <v>0.01</v>
      </c>
      <c r="AB1617" s="34">
        <v>0.24</v>
      </c>
      <c r="AC1617" s="34">
        <v>0.4</v>
      </c>
      <c r="AD1617" s="34">
        <v>3.47</v>
      </c>
      <c r="AE1617" s="34">
        <v>7.49</v>
      </c>
      <c r="AF1617" s="34">
        <v>0.23</v>
      </c>
      <c r="AG1617" s="34">
        <v>1.63</v>
      </c>
      <c r="AP1617" s="34">
        <v>1.73</v>
      </c>
      <c r="AQ1617" s="34">
        <v>1.41</v>
      </c>
    </row>
    <row r="1618" spans="1:111" x14ac:dyDescent="0.35">
      <c r="A1618" s="22" t="s">
        <v>1744</v>
      </c>
      <c r="B1618" s="22" t="s">
        <v>2281</v>
      </c>
      <c r="C1618" s="22" t="s">
        <v>2362</v>
      </c>
      <c r="D1618" s="22" t="s">
        <v>2285</v>
      </c>
      <c r="E1618" s="71"/>
      <c r="G1618" s="22" t="s">
        <v>2287</v>
      </c>
      <c r="K1618" s="22" t="s">
        <v>1302</v>
      </c>
      <c r="L1618" s="22" t="s">
        <v>878</v>
      </c>
      <c r="M1618" s="22" t="s">
        <v>3309</v>
      </c>
      <c r="W1618" s="34">
        <v>74.900000000000006</v>
      </c>
      <c r="X1618" s="34">
        <v>0.11</v>
      </c>
      <c r="Y1618" s="34">
        <v>11.93</v>
      </c>
      <c r="AA1618" s="34">
        <v>0.01</v>
      </c>
      <c r="AB1618" s="34">
        <v>0.01</v>
      </c>
      <c r="AC1618" s="34">
        <v>0.25</v>
      </c>
      <c r="AD1618" s="34">
        <v>0.01</v>
      </c>
      <c r="AE1618" s="34">
        <v>10.029999999999999</v>
      </c>
      <c r="AF1618" s="34">
        <v>7.0000000000000007E-2</v>
      </c>
      <c r="AG1618" s="34">
        <v>1.23</v>
      </c>
      <c r="AP1618" s="34">
        <v>0.21</v>
      </c>
      <c r="AQ1618" s="34">
        <v>0.28999999999999998</v>
      </c>
    </row>
    <row r="1619" spans="1:111" x14ac:dyDescent="0.35">
      <c r="A1619" s="22" t="s">
        <v>1745</v>
      </c>
      <c r="B1619" s="22" t="s">
        <v>2281</v>
      </c>
      <c r="C1619" s="22" t="s">
        <v>2362</v>
      </c>
      <c r="D1619" s="22" t="s">
        <v>2285</v>
      </c>
      <c r="E1619" s="71"/>
      <c r="G1619" s="22" t="s">
        <v>2287</v>
      </c>
      <c r="K1619" s="22" t="s">
        <v>1302</v>
      </c>
      <c r="L1619" s="22" t="s">
        <v>878</v>
      </c>
      <c r="M1619" s="22" t="s">
        <v>1728</v>
      </c>
      <c r="W1619" s="34">
        <v>57.72</v>
      </c>
      <c r="X1619" s="34">
        <v>0.59</v>
      </c>
      <c r="Y1619" s="34">
        <v>16.45</v>
      </c>
      <c r="AA1619" s="34">
        <v>0.1</v>
      </c>
      <c r="AB1619" s="34">
        <v>0.75</v>
      </c>
      <c r="AC1619" s="34">
        <v>3.53</v>
      </c>
      <c r="AD1619" s="34">
        <v>0.19</v>
      </c>
      <c r="AE1619" s="34">
        <v>11.08</v>
      </c>
      <c r="AF1619" s="34">
        <v>0.18</v>
      </c>
      <c r="AG1619" s="34">
        <v>4.8600000000000003</v>
      </c>
      <c r="AP1619" s="34">
        <v>2.04</v>
      </c>
      <c r="AQ1619" s="34">
        <v>1.66</v>
      </c>
    </row>
    <row r="1620" spans="1:111" x14ac:dyDescent="0.35">
      <c r="A1620" s="22" t="s">
        <v>1746</v>
      </c>
      <c r="B1620" s="22" t="s">
        <v>2281</v>
      </c>
      <c r="C1620" s="22" t="s">
        <v>2362</v>
      </c>
      <c r="D1620" s="22" t="s">
        <v>2285</v>
      </c>
      <c r="E1620" s="71"/>
      <c r="G1620" s="22" t="s">
        <v>2287</v>
      </c>
      <c r="K1620" s="22" t="s">
        <v>1302</v>
      </c>
      <c r="L1620" s="22" t="s">
        <v>878</v>
      </c>
      <c r="M1620" s="22" t="s">
        <v>3310</v>
      </c>
      <c r="W1620" s="34">
        <v>75.75</v>
      </c>
      <c r="X1620" s="34">
        <v>0.19</v>
      </c>
      <c r="Y1620" s="34">
        <v>11.37</v>
      </c>
      <c r="AA1620" s="34">
        <v>0.01</v>
      </c>
      <c r="AB1620" s="34">
        <v>0.18</v>
      </c>
      <c r="AC1620" s="34">
        <v>0.31</v>
      </c>
      <c r="AD1620" s="34">
        <v>0.91</v>
      </c>
      <c r="AE1620" s="34">
        <v>8.2200000000000006</v>
      </c>
      <c r="AF1620" s="34">
        <v>0.06</v>
      </c>
      <c r="AG1620" s="34">
        <v>1.06</v>
      </c>
      <c r="AP1620" s="34">
        <v>0.63</v>
      </c>
      <c r="AQ1620" s="34">
        <v>0.84</v>
      </c>
    </row>
    <row r="1621" spans="1:111" x14ac:dyDescent="0.35">
      <c r="A1621" s="22" t="s">
        <v>1747</v>
      </c>
      <c r="B1621" s="22" t="s">
        <v>2281</v>
      </c>
      <c r="C1621" s="22" t="s">
        <v>2362</v>
      </c>
      <c r="D1621" s="22" t="s">
        <v>2285</v>
      </c>
      <c r="E1621" s="71"/>
      <c r="G1621" s="22" t="s">
        <v>2287</v>
      </c>
      <c r="K1621" s="22" t="s">
        <v>1302</v>
      </c>
      <c r="L1621" s="22" t="s">
        <v>878</v>
      </c>
      <c r="M1621" s="22" t="s">
        <v>1748</v>
      </c>
      <c r="W1621" s="34">
        <v>56.8</v>
      </c>
      <c r="X1621" s="34">
        <v>1.5</v>
      </c>
      <c r="Y1621" s="34">
        <v>17.899999999999999</v>
      </c>
      <c r="AA1621" s="34">
        <v>0.1</v>
      </c>
      <c r="AB1621" s="34">
        <v>0.49</v>
      </c>
      <c r="AC1621" s="34">
        <v>5.74</v>
      </c>
      <c r="AD1621" s="34">
        <v>2.8</v>
      </c>
      <c r="AE1621" s="34">
        <v>5.78</v>
      </c>
      <c r="AF1621" s="34">
        <v>0.26</v>
      </c>
      <c r="AG1621" s="34">
        <v>3.31</v>
      </c>
      <c r="AP1621" s="34">
        <v>3.16</v>
      </c>
      <c r="AQ1621" s="34">
        <v>2.56</v>
      </c>
    </row>
    <row r="1622" spans="1:111" x14ac:dyDescent="0.35">
      <c r="A1622" s="22" t="s">
        <v>1749</v>
      </c>
      <c r="B1622" s="22" t="s">
        <v>2281</v>
      </c>
      <c r="C1622" s="22" t="s">
        <v>2362</v>
      </c>
      <c r="D1622" s="22" t="s">
        <v>2285</v>
      </c>
      <c r="G1622" s="22" t="s">
        <v>2287</v>
      </c>
      <c r="K1622" s="22" t="s">
        <v>1302</v>
      </c>
      <c r="L1622" s="22" t="s">
        <v>878</v>
      </c>
      <c r="M1622" s="22" t="s">
        <v>1750</v>
      </c>
      <c r="W1622" s="34">
        <v>57.8</v>
      </c>
      <c r="X1622" s="34">
        <v>1.33</v>
      </c>
      <c r="Y1622" s="34">
        <v>15.1</v>
      </c>
      <c r="AA1622" s="34">
        <v>0.06</v>
      </c>
      <c r="AB1622" s="34">
        <v>0.43</v>
      </c>
      <c r="AC1622" s="34">
        <v>2.1800000000000002</v>
      </c>
      <c r="AD1622" s="34">
        <v>1.73</v>
      </c>
      <c r="AE1622" s="34">
        <v>9.16</v>
      </c>
      <c r="AF1622" s="34">
        <v>0.28000000000000003</v>
      </c>
      <c r="AG1622" s="34">
        <v>2.15</v>
      </c>
      <c r="AP1622" s="34">
        <v>3.95</v>
      </c>
      <c r="AQ1622" s="34">
        <v>3.2</v>
      </c>
    </row>
    <row r="1623" spans="1:111" x14ac:dyDescent="0.35">
      <c r="A1623" s="22" t="s">
        <v>1751</v>
      </c>
      <c r="B1623" s="22" t="s">
        <v>2281</v>
      </c>
      <c r="C1623" s="22" t="s">
        <v>2362</v>
      </c>
      <c r="D1623" s="22" t="s">
        <v>2285</v>
      </c>
      <c r="G1623" s="22" t="s">
        <v>2287</v>
      </c>
      <c r="K1623" s="22" t="s">
        <v>1302</v>
      </c>
      <c r="L1623" s="22" t="s">
        <v>878</v>
      </c>
      <c r="M1623" s="22" t="s">
        <v>3309</v>
      </c>
      <c r="W1623" s="34">
        <v>77.27</v>
      </c>
      <c r="X1623" s="34">
        <v>7.0000000000000007E-2</v>
      </c>
      <c r="Y1623" s="34">
        <v>11.87</v>
      </c>
      <c r="AA1623" s="34">
        <v>0.01</v>
      </c>
      <c r="AB1623" s="34">
        <v>0.01</v>
      </c>
      <c r="AC1623" s="34">
        <v>0.13</v>
      </c>
      <c r="AD1623" s="34">
        <v>0.28000000000000003</v>
      </c>
      <c r="AE1623" s="34">
        <v>9.07</v>
      </c>
      <c r="AF1623" s="34">
        <v>0.05</v>
      </c>
      <c r="AG1623" s="34">
        <v>0.96</v>
      </c>
      <c r="AP1623" s="34">
        <v>0.15</v>
      </c>
      <c r="AQ1623" s="34">
        <v>0.2</v>
      </c>
    </row>
    <row r="1624" spans="1:111" x14ac:dyDescent="0.35">
      <c r="A1624" s="22" t="s">
        <v>1752</v>
      </c>
      <c r="B1624" s="22" t="s">
        <v>2281</v>
      </c>
      <c r="C1624" s="22" t="s">
        <v>2362</v>
      </c>
      <c r="D1624" s="22" t="s">
        <v>2285</v>
      </c>
      <c r="G1624" s="22" t="s">
        <v>2287</v>
      </c>
      <c r="K1624" s="22" t="s">
        <v>1302</v>
      </c>
      <c r="L1624" s="22" t="s">
        <v>878</v>
      </c>
      <c r="M1624" s="22" t="s">
        <v>3311</v>
      </c>
      <c r="W1624" s="34">
        <v>70.86</v>
      </c>
      <c r="X1624" s="34">
        <v>0.27</v>
      </c>
      <c r="Y1624" s="34">
        <v>13.31</v>
      </c>
      <c r="AA1624" s="34">
        <v>0.04</v>
      </c>
      <c r="AB1624" s="34">
        <v>0.44</v>
      </c>
      <c r="AC1624" s="34">
        <v>1.17</v>
      </c>
      <c r="AD1624" s="34">
        <v>0.94</v>
      </c>
      <c r="AE1624" s="34">
        <v>8.14</v>
      </c>
      <c r="AF1624" s="34">
        <v>7.0000000000000007E-2</v>
      </c>
      <c r="AG1624" s="34">
        <v>2.21</v>
      </c>
      <c r="AP1624" s="34">
        <v>0.87</v>
      </c>
      <c r="AQ1624" s="34">
        <v>1.1599999999999999</v>
      </c>
    </row>
    <row r="1625" spans="1:111" x14ac:dyDescent="0.35">
      <c r="A1625" s="22" t="s">
        <v>1753</v>
      </c>
      <c r="B1625" s="22" t="s">
        <v>2281</v>
      </c>
      <c r="C1625" s="22" t="s">
        <v>2362</v>
      </c>
      <c r="D1625" s="22" t="s">
        <v>2285</v>
      </c>
      <c r="G1625" s="22" t="s">
        <v>2287</v>
      </c>
      <c r="K1625" s="22" t="s">
        <v>1302</v>
      </c>
      <c r="L1625" s="22" t="s">
        <v>878</v>
      </c>
      <c r="M1625" s="22" t="s">
        <v>3311</v>
      </c>
      <c r="W1625" s="34">
        <v>71.349999999999994</v>
      </c>
      <c r="X1625" s="34">
        <v>0.25</v>
      </c>
      <c r="Y1625" s="34">
        <v>13.5</v>
      </c>
      <c r="AA1625" s="34">
        <v>0.04</v>
      </c>
      <c r="AB1625" s="34">
        <v>0.7</v>
      </c>
      <c r="AC1625" s="34">
        <v>1.04</v>
      </c>
      <c r="AD1625" s="34">
        <v>1.26</v>
      </c>
      <c r="AE1625" s="34">
        <v>8.2899999999999991</v>
      </c>
      <c r="AF1625" s="34">
        <v>7.0000000000000007E-2</v>
      </c>
      <c r="AG1625" s="34">
        <v>1.97</v>
      </c>
      <c r="AP1625" s="34">
        <v>0.78</v>
      </c>
      <c r="AQ1625" s="34">
        <v>1.03</v>
      </c>
    </row>
    <row r="1626" spans="1:111" x14ac:dyDescent="0.35">
      <c r="A1626" s="22" t="s">
        <v>1754</v>
      </c>
      <c r="B1626" s="22" t="s">
        <v>2281</v>
      </c>
      <c r="C1626" s="22" t="s">
        <v>2362</v>
      </c>
      <c r="D1626" s="22" t="s">
        <v>2284</v>
      </c>
      <c r="G1626" s="22" t="s">
        <v>2287</v>
      </c>
      <c r="H1626" s="22">
        <v>31.791</v>
      </c>
      <c r="I1626" s="22">
        <v>-107.938</v>
      </c>
      <c r="K1626" s="22" t="s">
        <v>1302</v>
      </c>
      <c r="L1626" s="22" t="s">
        <v>878</v>
      </c>
      <c r="M1626" s="22" t="s">
        <v>1755</v>
      </c>
      <c r="AU1626" s="34">
        <v>1</v>
      </c>
      <c r="AV1626" s="34">
        <v>1200</v>
      </c>
      <c r="AW1626" s="34">
        <v>250</v>
      </c>
      <c r="AY1626" s="34">
        <v>2000</v>
      </c>
      <c r="AZ1626" s="34">
        <v>2</v>
      </c>
      <c r="BA1626" s="34" t="s">
        <v>1704</v>
      </c>
      <c r="BC1626" s="34">
        <v>1.1000000000000001</v>
      </c>
      <c r="BD1626" s="34">
        <v>48</v>
      </c>
      <c r="BE1626" s="34">
        <v>13</v>
      </c>
      <c r="BG1626" s="34">
        <v>6500</v>
      </c>
      <c r="BH1626" s="34">
        <v>10</v>
      </c>
      <c r="BK1626" s="34" t="s">
        <v>960</v>
      </c>
      <c r="BM1626" s="34">
        <v>51</v>
      </c>
      <c r="BN1626" s="34">
        <v>4.3</v>
      </c>
      <c r="BO1626" s="34">
        <v>10</v>
      </c>
      <c r="BP1626" s="34">
        <v>35</v>
      </c>
      <c r="BQ1626" s="34">
        <v>270</v>
      </c>
      <c r="BT1626" s="34">
        <v>22</v>
      </c>
      <c r="BU1626" s="34">
        <v>4</v>
      </c>
      <c r="BW1626" s="34" t="s">
        <v>84</v>
      </c>
      <c r="BX1626" s="34">
        <v>360</v>
      </c>
      <c r="CA1626" s="34">
        <v>10</v>
      </c>
      <c r="CD1626" s="34">
        <v>560</v>
      </c>
      <c r="CF1626" s="34">
        <v>16</v>
      </c>
      <c r="CH1626" s="34">
        <v>1200</v>
      </c>
      <c r="CI1626" s="34">
        <v>17</v>
      </c>
      <c r="CJ1626" s="34">
        <v>37</v>
      </c>
      <c r="CL1626" s="34">
        <v>22</v>
      </c>
      <c r="CR1626" s="34" t="s">
        <v>1503</v>
      </c>
      <c r="CU1626" s="34" t="s">
        <v>123</v>
      </c>
      <c r="CX1626" s="34">
        <v>9.1000000000000004E-3</v>
      </c>
      <c r="CY1626" s="34">
        <v>9</v>
      </c>
      <c r="CZ1626" s="34">
        <v>5.7</v>
      </c>
      <c r="DA1626" s="34">
        <v>0.18</v>
      </c>
      <c r="DB1626" s="34">
        <v>0.08</v>
      </c>
      <c r="DC1626" s="34">
        <v>6.6</v>
      </c>
      <c r="DD1626" s="34">
        <v>0.17</v>
      </c>
      <c r="DE1626" s="34">
        <v>0.06</v>
      </c>
      <c r="DG1626" s="34">
        <v>0.25</v>
      </c>
    </row>
    <row r="1627" spans="1:111" x14ac:dyDescent="0.35">
      <c r="A1627" s="22" t="s">
        <v>1756</v>
      </c>
      <c r="B1627" s="22" t="s">
        <v>2281</v>
      </c>
      <c r="C1627" s="22" t="s">
        <v>2362</v>
      </c>
      <c r="D1627" s="22" t="s">
        <v>2284</v>
      </c>
      <c r="G1627" s="22" t="s">
        <v>2287</v>
      </c>
      <c r="H1627" s="22">
        <v>31.869</v>
      </c>
      <c r="I1627" s="22">
        <v>-107.965</v>
      </c>
      <c r="K1627" s="22" t="s">
        <v>1302</v>
      </c>
      <c r="L1627" s="22" t="s">
        <v>878</v>
      </c>
      <c r="M1627" s="22" t="s">
        <v>1757</v>
      </c>
      <c r="AU1627" s="34" t="s">
        <v>1703</v>
      </c>
      <c r="AV1627" s="34">
        <v>1.4</v>
      </c>
      <c r="AW1627" s="34">
        <v>25</v>
      </c>
      <c r="AY1627" s="34">
        <v>240</v>
      </c>
      <c r="AZ1627" s="34">
        <v>4</v>
      </c>
      <c r="BA1627" s="34" t="s">
        <v>1704</v>
      </c>
      <c r="BC1627" s="34">
        <v>0.34</v>
      </c>
      <c r="BD1627" s="34">
        <v>2</v>
      </c>
      <c r="BE1627" s="34" t="s">
        <v>123</v>
      </c>
      <c r="BG1627" s="34">
        <v>19</v>
      </c>
      <c r="BH1627" s="34" t="s">
        <v>1503</v>
      </c>
      <c r="BK1627" s="34" t="s">
        <v>85</v>
      </c>
      <c r="BM1627" s="34">
        <v>6</v>
      </c>
      <c r="BN1627" s="34">
        <v>1.8</v>
      </c>
      <c r="BO1627" s="34">
        <v>9</v>
      </c>
      <c r="BP1627" s="34" t="s">
        <v>1044</v>
      </c>
      <c r="BQ1627" s="34">
        <v>11</v>
      </c>
      <c r="BT1627" s="34" t="s">
        <v>1704</v>
      </c>
      <c r="BU1627" s="34" t="s">
        <v>1044</v>
      </c>
      <c r="BW1627" s="34" t="s">
        <v>84</v>
      </c>
      <c r="BX1627" s="34">
        <v>67</v>
      </c>
      <c r="CA1627" s="34" t="s">
        <v>1503</v>
      </c>
      <c r="CD1627" s="34">
        <v>53</v>
      </c>
      <c r="CF1627" s="34">
        <v>12</v>
      </c>
      <c r="CH1627" s="34">
        <v>34</v>
      </c>
      <c r="CI1627" s="34">
        <v>12</v>
      </c>
      <c r="CJ1627" s="34">
        <v>18</v>
      </c>
      <c r="CL1627" s="34">
        <v>9</v>
      </c>
      <c r="CR1627" s="34" t="s">
        <v>1503</v>
      </c>
      <c r="CU1627" s="34">
        <v>3</v>
      </c>
      <c r="CX1627" s="34">
        <v>0.18</v>
      </c>
      <c r="CY1627" s="34">
        <v>1.4</v>
      </c>
      <c r="CZ1627" s="34">
        <v>1.3</v>
      </c>
      <c r="DA1627" s="34">
        <v>5.2</v>
      </c>
      <c r="DB1627" s="34">
        <v>0.41</v>
      </c>
      <c r="DC1627" s="34">
        <v>0.77</v>
      </c>
      <c r="DD1627" s="34">
        <v>0.08</v>
      </c>
      <c r="DE1627" s="34" t="s">
        <v>120</v>
      </c>
      <c r="DG1627" s="34">
        <v>0.01</v>
      </c>
    </row>
    <row r="1628" spans="1:111" x14ac:dyDescent="0.35">
      <c r="A1628" s="22" t="s">
        <v>1758</v>
      </c>
      <c r="B1628" s="22" t="s">
        <v>2281</v>
      </c>
      <c r="C1628" s="22" t="s">
        <v>2362</v>
      </c>
      <c r="D1628" s="22" t="s">
        <v>2284</v>
      </c>
      <c r="G1628" s="22" t="s">
        <v>2287</v>
      </c>
      <c r="H1628" s="22">
        <v>31.870999999999999</v>
      </c>
      <c r="I1628" s="22">
        <v>-108.069</v>
      </c>
      <c r="K1628" s="22" t="s">
        <v>1302</v>
      </c>
      <c r="L1628" s="22" t="s">
        <v>878</v>
      </c>
      <c r="M1628" s="22" t="s">
        <v>1759</v>
      </c>
      <c r="AU1628" s="34" t="s">
        <v>1703</v>
      </c>
      <c r="AV1628" s="34">
        <v>8.3000000000000007</v>
      </c>
      <c r="AW1628" s="34" t="s">
        <v>1704</v>
      </c>
      <c r="AY1628" s="34">
        <v>580</v>
      </c>
      <c r="AZ1628" s="34" t="s">
        <v>123</v>
      </c>
      <c r="BA1628" s="34" t="s">
        <v>1704</v>
      </c>
      <c r="BC1628" s="34">
        <v>5.6000000000000001E-2</v>
      </c>
      <c r="BD1628" s="34">
        <v>10</v>
      </c>
      <c r="BE1628" s="34">
        <v>21</v>
      </c>
      <c r="BG1628" s="34">
        <v>19</v>
      </c>
      <c r="BH1628" s="34">
        <v>16</v>
      </c>
      <c r="BK1628" s="34" t="s">
        <v>960</v>
      </c>
      <c r="BM1628" s="34">
        <v>15</v>
      </c>
      <c r="BN1628" s="34">
        <v>0.5</v>
      </c>
      <c r="BO1628" s="34">
        <v>13</v>
      </c>
      <c r="BP1628" s="34">
        <v>13</v>
      </c>
      <c r="BQ1628" s="34">
        <v>4.9000000000000004</v>
      </c>
      <c r="BT1628" s="34" t="s">
        <v>1704</v>
      </c>
      <c r="BU1628" s="34">
        <v>6</v>
      </c>
      <c r="BW1628" s="34" t="s">
        <v>84</v>
      </c>
      <c r="BX1628" s="34">
        <v>450</v>
      </c>
      <c r="CA1628" s="34">
        <v>16</v>
      </c>
      <c r="CD1628" s="34">
        <v>72</v>
      </c>
      <c r="CF1628" s="34">
        <v>18</v>
      </c>
      <c r="CH1628" s="34">
        <v>63</v>
      </c>
      <c r="CI1628" s="34">
        <v>37</v>
      </c>
      <c r="CJ1628" s="34">
        <v>64</v>
      </c>
      <c r="CL1628" s="34">
        <v>35</v>
      </c>
      <c r="CR1628" s="34" t="s">
        <v>1503</v>
      </c>
      <c r="CU1628" s="34">
        <v>2</v>
      </c>
      <c r="CX1628" s="34">
        <v>3.5999999999999997E-2</v>
      </c>
      <c r="CY1628" s="34">
        <v>2.8</v>
      </c>
      <c r="CZ1628" s="34">
        <v>6.4</v>
      </c>
      <c r="DA1628" s="34">
        <v>2</v>
      </c>
      <c r="DB1628" s="34">
        <v>2.1</v>
      </c>
      <c r="DC1628" s="34">
        <v>2.7</v>
      </c>
      <c r="DD1628" s="34">
        <v>0.59</v>
      </c>
      <c r="DE1628" s="34">
        <v>14</v>
      </c>
      <c r="DG1628" s="34">
        <v>0.45</v>
      </c>
    </row>
    <row r="1629" spans="1:111" x14ac:dyDescent="0.35">
      <c r="A1629" s="22" t="s">
        <v>1760</v>
      </c>
      <c r="B1629" s="22" t="s">
        <v>2281</v>
      </c>
      <c r="C1629" s="22" t="s">
        <v>2362</v>
      </c>
      <c r="D1629" s="22" t="s">
        <v>2284</v>
      </c>
      <c r="G1629" s="22" t="s">
        <v>2287</v>
      </c>
      <c r="H1629" s="22">
        <v>31.786000000000001</v>
      </c>
      <c r="I1629" s="22">
        <v>-108.169</v>
      </c>
      <c r="K1629" s="22" t="s">
        <v>1302</v>
      </c>
      <c r="L1629" s="22" t="s">
        <v>878</v>
      </c>
      <c r="M1629" s="22" t="s">
        <v>1761</v>
      </c>
      <c r="AU1629" s="34">
        <v>0.15</v>
      </c>
      <c r="AV1629" s="34">
        <v>64</v>
      </c>
      <c r="AW1629" s="34" t="s">
        <v>84</v>
      </c>
      <c r="AY1629" s="34">
        <v>110</v>
      </c>
      <c r="AZ1629" s="34" t="s">
        <v>123</v>
      </c>
      <c r="BA1629" s="34" t="s">
        <v>84</v>
      </c>
      <c r="BC1629" s="34">
        <v>51</v>
      </c>
      <c r="BD1629" s="34">
        <v>5</v>
      </c>
      <c r="BE1629" s="34">
        <v>11</v>
      </c>
      <c r="BG1629" s="34">
        <v>420</v>
      </c>
      <c r="BH1629" s="34" t="s">
        <v>1503</v>
      </c>
      <c r="BK1629" s="34" t="s">
        <v>960</v>
      </c>
      <c r="BM1629" s="34">
        <v>32</v>
      </c>
      <c r="BN1629" s="34">
        <v>12</v>
      </c>
      <c r="BO1629" s="34" t="s">
        <v>1503</v>
      </c>
      <c r="BP1629" s="34">
        <v>5</v>
      </c>
      <c r="BQ1629" s="34">
        <v>49000</v>
      </c>
      <c r="BT1629" s="34">
        <v>25</v>
      </c>
      <c r="BU1629" s="34" t="s">
        <v>1044</v>
      </c>
      <c r="BW1629" s="34" t="s">
        <v>84</v>
      </c>
      <c r="BX1629" s="34">
        <v>180</v>
      </c>
      <c r="CA1629" s="34" t="s">
        <v>1503</v>
      </c>
      <c r="CD1629" s="34">
        <v>20</v>
      </c>
      <c r="CF1629" s="34">
        <v>7</v>
      </c>
      <c r="CH1629" s="34">
        <v>4800</v>
      </c>
      <c r="CI1629" s="34">
        <v>8</v>
      </c>
      <c r="CJ1629" s="34">
        <v>8</v>
      </c>
      <c r="CL1629" s="34" t="s">
        <v>1503</v>
      </c>
      <c r="CR1629" s="34" t="s">
        <v>1503</v>
      </c>
      <c r="CU1629" s="34" t="s">
        <v>123</v>
      </c>
      <c r="CX1629" s="34">
        <v>0.31</v>
      </c>
      <c r="CY1629" s="34">
        <v>1.9</v>
      </c>
      <c r="CZ1629" s="34">
        <v>2.1</v>
      </c>
      <c r="DA1629" s="34">
        <v>3.5</v>
      </c>
      <c r="DB1629" s="34">
        <v>0.02</v>
      </c>
      <c r="DC1629" s="34">
        <v>0.89</v>
      </c>
      <c r="DD1629" s="34">
        <v>1.9</v>
      </c>
      <c r="DE1629" s="34">
        <v>0.02</v>
      </c>
      <c r="DG1629" s="34">
        <v>0.06</v>
      </c>
    </row>
    <row r="1630" spans="1:111" x14ac:dyDescent="0.35">
      <c r="A1630" s="22" t="s">
        <v>1762</v>
      </c>
      <c r="B1630" s="22" t="s">
        <v>2281</v>
      </c>
      <c r="C1630" s="22" t="s">
        <v>2362</v>
      </c>
      <c r="D1630" s="22" t="s">
        <v>2284</v>
      </c>
      <c r="G1630" s="22" t="s">
        <v>2287</v>
      </c>
      <c r="H1630" s="22">
        <v>31.841660000000001</v>
      </c>
      <c r="I1630" s="22">
        <v>-108.2375</v>
      </c>
      <c r="K1630" s="22" t="s">
        <v>1302</v>
      </c>
      <c r="L1630" s="22" t="s">
        <v>878</v>
      </c>
      <c r="AU1630" s="34">
        <v>0.01</v>
      </c>
      <c r="AV1630" s="34">
        <v>2.4</v>
      </c>
      <c r="AW1630" s="34">
        <v>7.1</v>
      </c>
      <c r="AY1630" s="34">
        <v>180</v>
      </c>
      <c r="AZ1630" s="34" t="s">
        <v>123</v>
      </c>
      <c r="BA1630" s="34" t="s">
        <v>1704</v>
      </c>
      <c r="BC1630" s="34">
        <v>120</v>
      </c>
      <c r="BD1630" s="34">
        <v>12</v>
      </c>
      <c r="BE1630" s="34" t="s">
        <v>123</v>
      </c>
      <c r="BG1630" s="34">
        <v>800</v>
      </c>
      <c r="BH1630" s="34">
        <v>9</v>
      </c>
      <c r="BK1630" s="34">
        <v>0.06</v>
      </c>
      <c r="BM1630" s="34">
        <v>34</v>
      </c>
      <c r="BN1630" s="34">
        <v>3.3</v>
      </c>
      <c r="BO1630" s="34" t="s">
        <v>1503</v>
      </c>
      <c r="BP1630" s="34" t="s">
        <v>1044</v>
      </c>
      <c r="BQ1630" s="34">
        <v>3500</v>
      </c>
      <c r="BT1630" s="34" t="s">
        <v>1704</v>
      </c>
      <c r="BU1630" s="34" t="s">
        <v>1044</v>
      </c>
      <c r="BW1630" s="34" t="s">
        <v>84</v>
      </c>
      <c r="BX1630" s="34">
        <v>260</v>
      </c>
      <c r="CA1630" s="34" t="s">
        <v>1503</v>
      </c>
      <c r="CD1630" s="34">
        <v>27</v>
      </c>
      <c r="CF1630" s="34">
        <v>24</v>
      </c>
      <c r="CH1630" s="34">
        <v>8000</v>
      </c>
      <c r="CJ1630" s="34">
        <v>40</v>
      </c>
      <c r="CL1630" s="34">
        <v>20</v>
      </c>
      <c r="CU1630" s="34">
        <v>3</v>
      </c>
      <c r="CX1630" s="34">
        <v>0.53</v>
      </c>
      <c r="CY1630" s="34">
        <v>2</v>
      </c>
      <c r="CZ1630" s="34">
        <v>3</v>
      </c>
      <c r="DA1630" s="34">
        <v>13</v>
      </c>
      <c r="DB1630" s="34">
        <v>0.32</v>
      </c>
      <c r="DC1630" s="34">
        <v>1.3</v>
      </c>
      <c r="DD1630" s="34">
        <v>0.66</v>
      </c>
      <c r="DE1630" s="34" t="s">
        <v>120</v>
      </c>
      <c r="DG1630" s="34">
        <v>0.03</v>
      </c>
    </row>
    <row r="1631" spans="1:111" x14ac:dyDescent="0.35">
      <c r="A1631" s="22" t="s">
        <v>1763</v>
      </c>
      <c r="B1631" s="22" t="s">
        <v>2281</v>
      </c>
      <c r="C1631" s="22" t="s">
        <v>2362</v>
      </c>
      <c r="D1631" s="22" t="s">
        <v>2285</v>
      </c>
      <c r="G1631" s="22" t="s">
        <v>2287</v>
      </c>
      <c r="K1631" s="22" t="s">
        <v>1302</v>
      </c>
      <c r="L1631" s="22" t="s">
        <v>878</v>
      </c>
      <c r="M1631" s="22" t="s">
        <v>1764</v>
      </c>
      <c r="W1631" s="34">
        <v>67.75</v>
      </c>
      <c r="X1631" s="34">
        <v>0.32</v>
      </c>
      <c r="Y1631" s="34">
        <v>14.91</v>
      </c>
      <c r="AA1631" s="34">
        <v>0.01</v>
      </c>
      <c r="AB1631" s="34">
        <v>0.23</v>
      </c>
      <c r="AC1631" s="34">
        <v>0.57999999999999996</v>
      </c>
      <c r="AD1631" s="34">
        <v>1.27</v>
      </c>
      <c r="AE1631" s="34">
        <v>10.9</v>
      </c>
      <c r="AF1631" s="34">
        <v>0.08</v>
      </c>
      <c r="AG1631" s="34">
        <v>1.29</v>
      </c>
      <c r="AP1631" s="34">
        <v>0.97</v>
      </c>
      <c r="AQ1631" s="34">
        <v>1.02</v>
      </c>
    </row>
    <row r="1632" spans="1:111" x14ac:dyDescent="0.35">
      <c r="A1632" s="22" t="s">
        <v>1765</v>
      </c>
      <c r="B1632" s="22" t="s">
        <v>2281</v>
      </c>
      <c r="C1632" s="22" t="s">
        <v>2362</v>
      </c>
      <c r="D1632" s="22" t="s">
        <v>2285</v>
      </c>
      <c r="G1632" s="22" t="s">
        <v>2287</v>
      </c>
      <c r="K1632" s="22" t="s">
        <v>1302</v>
      </c>
      <c r="L1632" s="22" t="s">
        <v>878</v>
      </c>
      <c r="M1632" s="22" t="s">
        <v>3312</v>
      </c>
      <c r="W1632" s="34">
        <v>76.28</v>
      </c>
      <c r="X1632" s="34">
        <v>0.15</v>
      </c>
      <c r="Y1632" s="34">
        <v>11.55</v>
      </c>
      <c r="AA1632" s="34">
        <v>0.01</v>
      </c>
      <c r="AB1632" s="34">
        <v>0.22</v>
      </c>
      <c r="AC1632" s="34">
        <v>0.31</v>
      </c>
      <c r="AD1632" s="34">
        <v>0.79</v>
      </c>
      <c r="AE1632" s="34">
        <v>6.94</v>
      </c>
      <c r="AF1632" s="34">
        <v>0.04</v>
      </c>
      <c r="AG1632" s="34">
        <v>1.67</v>
      </c>
      <c r="AP1632" s="34">
        <v>0.51</v>
      </c>
      <c r="AQ1632" s="34">
        <v>0.68</v>
      </c>
    </row>
    <row r="1633" spans="1:43" x14ac:dyDescent="0.35">
      <c r="A1633" s="22" t="s">
        <v>1766</v>
      </c>
      <c r="B1633" s="22" t="s">
        <v>2281</v>
      </c>
      <c r="C1633" s="22" t="s">
        <v>2362</v>
      </c>
      <c r="D1633" s="22" t="s">
        <v>2285</v>
      </c>
      <c r="G1633" s="22" t="s">
        <v>2287</v>
      </c>
      <c r="K1633" s="22" t="s">
        <v>1302</v>
      </c>
      <c r="L1633" s="22" t="s">
        <v>878</v>
      </c>
      <c r="M1633" s="22" t="s">
        <v>3310</v>
      </c>
      <c r="W1633" s="34">
        <v>73.709999999999994</v>
      </c>
      <c r="X1633" s="34">
        <v>0.2</v>
      </c>
      <c r="Y1633" s="34">
        <v>11.94</v>
      </c>
      <c r="AA1633" s="34">
        <v>0.01</v>
      </c>
      <c r="AB1633" s="34">
        <v>7.0000000000000007E-2</v>
      </c>
      <c r="AC1633" s="34">
        <v>0.38</v>
      </c>
      <c r="AD1633" s="34">
        <v>0.76</v>
      </c>
      <c r="AE1633" s="34">
        <v>9.0500000000000007</v>
      </c>
      <c r="AF1633" s="34">
        <v>7.0000000000000007E-2</v>
      </c>
      <c r="AG1633" s="34">
        <v>1.17</v>
      </c>
      <c r="AP1633" s="34">
        <v>0.54</v>
      </c>
      <c r="AQ1633" s="34">
        <v>0.72</v>
      </c>
    </row>
    <row r="1634" spans="1:43" x14ac:dyDescent="0.35">
      <c r="A1634" s="22" t="s">
        <v>1767</v>
      </c>
      <c r="B1634" s="22" t="s">
        <v>2281</v>
      </c>
      <c r="C1634" s="22" t="s">
        <v>2362</v>
      </c>
      <c r="D1634" s="22" t="s">
        <v>2285</v>
      </c>
      <c r="G1634" s="22" t="s">
        <v>2287</v>
      </c>
      <c r="K1634" s="22" t="s">
        <v>1302</v>
      </c>
      <c r="L1634" s="22" t="s">
        <v>878</v>
      </c>
      <c r="M1634" s="22" t="s">
        <v>3313</v>
      </c>
      <c r="W1634" s="34">
        <v>69</v>
      </c>
      <c r="X1634" s="34">
        <v>0.31</v>
      </c>
      <c r="Y1634" s="34">
        <v>14.1</v>
      </c>
      <c r="AA1634" s="34">
        <v>0.01</v>
      </c>
      <c r="AB1634" s="34">
        <v>0.31</v>
      </c>
      <c r="AC1634" s="34">
        <v>0.64</v>
      </c>
      <c r="AD1634" s="34">
        <v>0.96</v>
      </c>
      <c r="AE1634" s="34">
        <v>9.9700000000000006</v>
      </c>
      <c r="AF1634" s="34">
        <v>0.1</v>
      </c>
      <c r="AG1634" s="34">
        <v>1.91</v>
      </c>
      <c r="AP1634" s="34">
        <v>0.98</v>
      </c>
      <c r="AQ1634" s="34">
        <v>1.03</v>
      </c>
    </row>
    <row r="1635" spans="1:43" x14ac:dyDescent="0.35">
      <c r="A1635" s="22" t="s">
        <v>1768</v>
      </c>
      <c r="B1635" s="22" t="s">
        <v>2281</v>
      </c>
      <c r="C1635" s="22" t="s">
        <v>2362</v>
      </c>
      <c r="D1635" s="22" t="s">
        <v>2285</v>
      </c>
      <c r="G1635" s="22" t="s">
        <v>2287</v>
      </c>
      <c r="K1635" s="22" t="s">
        <v>1302</v>
      </c>
      <c r="L1635" s="22" t="s">
        <v>878</v>
      </c>
      <c r="M1635" s="22" t="s">
        <v>3305</v>
      </c>
      <c r="W1635" s="34">
        <v>71.06</v>
      </c>
      <c r="X1635" s="34">
        <v>0.23</v>
      </c>
      <c r="Y1635" s="34">
        <v>13.02</v>
      </c>
      <c r="AA1635" s="34">
        <v>0.02</v>
      </c>
      <c r="AB1635" s="34">
        <v>0.15</v>
      </c>
      <c r="AC1635" s="34">
        <v>0.25</v>
      </c>
      <c r="AD1635" s="34">
        <v>0.26</v>
      </c>
      <c r="AE1635" s="34">
        <v>10.31</v>
      </c>
      <c r="AF1635" s="34">
        <v>7.0000000000000007E-2</v>
      </c>
      <c r="AG1635" s="34">
        <v>1.1399999999999999</v>
      </c>
      <c r="AP1635" s="34">
        <v>0.77</v>
      </c>
      <c r="AQ1635" s="34">
        <v>1.02</v>
      </c>
    </row>
    <row r="1636" spans="1:43" x14ac:dyDescent="0.35">
      <c r="A1636" s="22" t="s">
        <v>1769</v>
      </c>
      <c r="B1636" s="22" t="s">
        <v>2281</v>
      </c>
      <c r="C1636" s="22" t="s">
        <v>2362</v>
      </c>
      <c r="D1636" s="22" t="s">
        <v>2285</v>
      </c>
      <c r="G1636" s="22" t="s">
        <v>2287</v>
      </c>
      <c r="K1636" s="22" t="s">
        <v>1302</v>
      </c>
      <c r="L1636" s="22" t="s">
        <v>878</v>
      </c>
      <c r="M1636" s="22" t="s">
        <v>1727</v>
      </c>
      <c r="W1636" s="34">
        <v>57.13</v>
      </c>
      <c r="X1636" s="34">
        <v>0.54</v>
      </c>
      <c r="Y1636" s="34">
        <v>17.75</v>
      </c>
      <c r="AA1636" s="34">
        <v>0.06</v>
      </c>
      <c r="AB1636" s="34">
        <v>1.1599999999999999</v>
      </c>
      <c r="AC1636" s="34">
        <v>4.68</v>
      </c>
      <c r="AD1636" s="34">
        <v>2.85</v>
      </c>
      <c r="AE1636" s="34">
        <v>6.15</v>
      </c>
      <c r="AF1636" s="34">
        <v>0.19</v>
      </c>
      <c r="AG1636" s="34">
        <v>5.84</v>
      </c>
      <c r="AP1636" s="34">
        <v>1.93</v>
      </c>
      <c r="AQ1636" s="34">
        <v>2.0499999999999998</v>
      </c>
    </row>
    <row r="1637" spans="1:43" x14ac:dyDescent="0.35">
      <c r="A1637" s="22" t="s">
        <v>1770</v>
      </c>
      <c r="B1637" s="22" t="s">
        <v>2281</v>
      </c>
      <c r="C1637" s="22" t="s">
        <v>2362</v>
      </c>
      <c r="D1637" s="22" t="s">
        <v>2285</v>
      </c>
      <c r="G1637" s="22" t="s">
        <v>2287</v>
      </c>
      <c r="K1637" s="22" t="s">
        <v>1302</v>
      </c>
      <c r="L1637" s="22" t="s">
        <v>878</v>
      </c>
      <c r="M1637" s="22" t="s">
        <v>3309</v>
      </c>
      <c r="W1637" s="34">
        <v>81.22</v>
      </c>
      <c r="X1637" s="34">
        <v>0.08</v>
      </c>
      <c r="Y1637" s="34">
        <v>8.64</v>
      </c>
      <c r="AA1637" s="34">
        <v>0.02</v>
      </c>
      <c r="AB1637" s="34">
        <v>0.4</v>
      </c>
      <c r="AC1637" s="34">
        <v>0.12</v>
      </c>
      <c r="AD1637" s="34">
        <v>0.1</v>
      </c>
      <c r="AE1637" s="34">
        <v>7.05</v>
      </c>
      <c r="AF1637" s="34">
        <v>0.02</v>
      </c>
      <c r="AG1637" s="34">
        <v>0.81</v>
      </c>
      <c r="AP1637" s="34">
        <v>0.37</v>
      </c>
      <c r="AQ1637" s="34">
        <v>0.49</v>
      </c>
    </row>
    <row r="1638" spans="1:43" x14ac:dyDescent="0.35">
      <c r="A1638" s="22" t="s">
        <v>1771</v>
      </c>
      <c r="B1638" s="22" t="s">
        <v>2281</v>
      </c>
      <c r="C1638" s="22" t="s">
        <v>2362</v>
      </c>
      <c r="D1638" s="22" t="s">
        <v>2286</v>
      </c>
      <c r="G1638" s="22" t="s">
        <v>2287</v>
      </c>
      <c r="K1638" s="22" t="s">
        <v>1302</v>
      </c>
      <c r="L1638" s="22" t="s">
        <v>878</v>
      </c>
      <c r="M1638" s="22" t="s">
        <v>3314</v>
      </c>
      <c r="W1638" s="34">
        <v>71.489999999999995</v>
      </c>
      <c r="X1638" s="34">
        <v>0.23</v>
      </c>
      <c r="Y1638" s="34">
        <v>13.3</v>
      </c>
      <c r="AA1638" s="34">
        <v>0.03</v>
      </c>
      <c r="AB1638" s="34">
        <v>0.36</v>
      </c>
      <c r="AC1638" s="34">
        <v>0.3</v>
      </c>
      <c r="AD1638" s="34">
        <v>1.28</v>
      </c>
      <c r="AE1638" s="34">
        <v>9.23</v>
      </c>
      <c r="AF1638" s="34">
        <v>0.06</v>
      </c>
      <c r="AG1638" s="34">
        <v>0.61</v>
      </c>
      <c r="AP1638" s="34">
        <v>1.56</v>
      </c>
      <c r="AQ1638" s="34">
        <v>0.48</v>
      </c>
    </row>
    <row r="1639" spans="1:43" x14ac:dyDescent="0.35">
      <c r="A1639" s="22" t="s">
        <v>1772</v>
      </c>
      <c r="B1639" s="22" t="s">
        <v>2281</v>
      </c>
      <c r="C1639" s="22" t="s">
        <v>2362</v>
      </c>
      <c r="D1639" s="22" t="s">
        <v>2286</v>
      </c>
      <c r="G1639" s="22" t="s">
        <v>2287</v>
      </c>
      <c r="K1639" s="22" t="s">
        <v>1302</v>
      </c>
      <c r="L1639" s="22" t="s">
        <v>878</v>
      </c>
      <c r="M1639" s="22" t="s">
        <v>3315</v>
      </c>
      <c r="W1639" s="34">
        <v>70.59</v>
      </c>
      <c r="X1639" s="34">
        <v>0.28000000000000003</v>
      </c>
      <c r="Y1639" s="34">
        <v>13.72</v>
      </c>
      <c r="AA1639" s="34">
        <v>0.03</v>
      </c>
      <c r="AB1639" s="34">
        <v>0.41</v>
      </c>
      <c r="AC1639" s="34">
        <v>1.1399999999999999</v>
      </c>
      <c r="AD1639" s="34">
        <v>0.84</v>
      </c>
      <c r="AE1639" s="34">
        <v>7.86</v>
      </c>
      <c r="AF1639" s="34">
        <v>0.08</v>
      </c>
      <c r="AG1639" s="34">
        <v>2.0499999999999998</v>
      </c>
      <c r="AP1639" s="34">
        <v>1.7</v>
      </c>
      <c r="AQ1639" s="34">
        <v>0.4</v>
      </c>
    </row>
    <row r="1640" spans="1:43" x14ac:dyDescent="0.35">
      <c r="A1640" s="22" t="s">
        <v>1773</v>
      </c>
      <c r="B1640" s="22" t="s">
        <v>2281</v>
      </c>
      <c r="C1640" s="22" t="s">
        <v>2362</v>
      </c>
      <c r="D1640" s="22" t="s">
        <v>2286</v>
      </c>
      <c r="G1640" s="22" t="s">
        <v>2287</v>
      </c>
      <c r="K1640" s="22" t="s">
        <v>1302</v>
      </c>
      <c r="L1640" s="22" t="s">
        <v>878</v>
      </c>
      <c r="M1640" s="22" t="s">
        <v>3316</v>
      </c>
      <c r="W1640" s="34">
        <v>59.1</v>
      </c>
      <c r="X1640" s="34">
        <v>0.6</v>
      </c>
      <c r="Y1640" s="34">
        <v>17.02</v>
      </c>
      <c r="AA1640" s="34">
        <v>0.11</v>
      </c>
      <c r="AB1640" s="34">
        <v>1.1100000000000001</v>
      </c>
      <c r="AC1640" s="34">
        <v>3</v>
      </c>
      <c r="AD1640" s="34">
        <v>0.56000000000000005</v>
      </c>
      <c r="AE1640" s="34">
        <v>10.23</v>
      </c>
      <c r="AF1640" s="34">
        <v>0.19</v>
      </c>
      <c r="AG1640" s="34">
        <v>3.41</v>
      </c>
      <c r="AP1640" s="34">
        <v>0.71</v>
      </c>
      <c r="AQ1640" s="34">
        <v>3.35</v>
      </c>
    </row>
    <row r="1641" spans="1:43" x14ac:dyDescent="0.35">
      <c r="A1641" s="22" t="s">
        <v>1774</v>
      </c>
      <c r="B1641" s="22" t="s">
        <v>2281</v>
      </c>
      <c r="C1641" s="22" t="s">
        <v>2362</v>
      </c>
      <c r="D1641" s="22" t="s">
        <v>2286</v>
      </c>
      <c r="G1641" s="22" t="s">
        <v>2287</v>
      </c>
      <c r="K1641" s="22" t="s">
        <v>1302</v>
      </c>
      <c r="L1641" s="22" t="s">
        <v>878</v>
      </c>
      <c r="M1641" s="22" t="s">
        <v>3317</v>
      </c>
      <c r="W1641" s="34">
        <v>53.79</v>
      </c>
      <c r="X1641" s="34">
        <v>0.56000000000000005</v>
      </c>
      <c r="Y1641" s="34">
        <v>12.05</v>
      </c>
      <c r="AA1641" s="34">
        <v>0.28999999999999998</v>
      </c>
      <c r="AB1641" s="34">
        <v>0.82</v>
      </c>
      <c r="AC1641" s="34">
        <v>10.199999999999999</v>
      </c>
      <c r="AD1641" s="34">
        <v>2.0299999999999998</v>
      </c>
      <c r="AE1641" s="34">
        <v>6.49</v>
      </c>
      <c r="AF1641" s="34">
        <v>0.16</v>
      </c>
      <c r="AG1641" s="34">
        <v>8.4499999999999993</v>
      </c>
      <c r="AP1641" s="34">
        <v>0.64</v>
      </c>
      <c r="AQ1641" s="34">
        <v>3.13</v>
      </c>
    </row>
    <row r="1642" spans="1:43" x14ac:dyDescent="0.35">
      <c r="A1642" s="22" t="s">
        <v>1775</v>
      </c>
      <c r="B1642" s="22" t="s">
        <v>2281</v>
      </c>
      <c r="C1642" s="22" t="s">
        <v>2362</v>
      </c>
      <c r="D1642" s="22" t="s">
        <v>2286</v>
      </c>
      <c r="G1642" s="22" t="s">
        <v>2287</v>
      </c>
      <c r="K1642" s="22" t="s">
        <v>1302</v>
      </c>
      <c r="L1642" s="22" t="s">
        <v>878</v>
      </c>
      <c r="M1642" s="22" t="s">
        <v>3318</v>
      </c>
      <c r="W1642" s="34">
        <v>57.94</v>
      </c>
      <c r="X1642" s="34">
        <v>0.89</v>
      </c>
      <c r="Y1642" s="34">
        <v>13.26</v>
      </c>
      <c r="AA1642" s="34">
        <v>0.17</v>
      </c>
      <c r="AB1642" s="34">
        <v>0.33</v>
      </c>
      <c r="AC1642" s="34">
        <v>5.65</v>
      </c>
      <c r="AD1642" s="34">
        <v>0.3</v>
      </c>
      <c r="AE1642" s="34">
        <v>11.27</v>
      </c>
      <c r="AF1642" s="34">
        <v>0.32</v>
      </c>
      <c r="AG1642" s="34">
        <v>4.28</v>
      </c>
      <c r="AP1642" s="34">
        <v>1.08</v>
      </c>
      <c r="AQ1642" s="34">
        <v>5.0599999999999996</v>
      </c>
    </row>
    <row r="1643" spans="1:43" x14ac:dyDescent="0.35">
      <c r="A1643" s="22" t="s">
        <v>1776</v>
      </c>
      <c r="B1643" s="22" t="s">
        <v>2281</v>
      </c>
      <c r="C1643" s="22" t="s">
        <v>2362</v>
      </c>
      <c r="D1643" s="22" t="s">
        <v>2286</v>
      </c>
      <c r="G1643" s="22" t="s">
        <v>2287</v>
      </c>
      <c r="K1643" s="22" t="s">
        <v>1302</v>
      </c>
      <c r="L1643" s="22" t="s">
        <v>878</v>
      </c>
      <c r="M1643" s="22" t="s">
        <v>3319</v>
      </c>
      <c r="W1643" s="34">
        <v>63.32</v>
      </c>
      <c r="X1643" s="34">
        <v>0.74</v>
      </c>
      <c r="Y1643" s="34">
        <v>15.68</v>
      </c>
      <c r="AA1643" s="34">
        <v>0.06</v>
      </c>
      <c r="AB1643" s="34">
        <v>0.61</v>
      </c>
      <c r="AC1643" s="34">
        <v>0.56000000000000005</v>
      </c>
      <c r="AD1643" s="34">
        <v>0.71</v>
      </c>
      <c r="AE1643" s="34">
        <v>12.67</v>
      </c>
      <c r="AF1643" s="34">
        <v>0.24</v>
      </c>
      <c r="AG1643" s="34">
        <v>0.74</v>
      </c>
      <c r="AP1643" s="34">
        <v>1.98</v>
      </c>
      <c r="AQ1643" s="34">
        <v>3.14</v>
      </c>
    </row>
    <row r="1644" spans="1:43" x14ac:dyDescent="0.35">
      <c r="A1644" s="22" t="s">
        <v>1777</v>
      </c>
      <c r="B1644" s="22" t="s">
        <v>2281</v>
      </c>
      <c r="C1644" s="22" t="s">
        <v>2362</v>
      </c>
      <c r="D1644" s="22" t="s">
        <v>2286</v>
      </c>
      <c r="G1644" s="22" t="s">
        <v>2287</v>
      </c>
      <c r="K1644" s="22" t="s">
        <v>1302</v>
      </c>
      <c r="L1644" s="22" t="s">
        <v>878</v>
      </c>
      <c r="M1644" s="22" t="s">
        <v>3320</v>
      </c>
      <c r="W1644" s="34">
        <v>69.849999999999994</v>
      </c>
      <c r="X1644" s="34">
        <v>0.37</v>
      </c>
      <c r="Y1644" s="34">
        <v>15.06</v>
      </c>
      <c r="AA1644" s="34">
        <v>0.03</v>
      </c>
      <c r="AB1644" s="34">
        <v>0.21</v>
      </c>
      <c r="AC1644" s="34">
        <v>0.16</v>
      </c>
      <c r="AD1644" s="34">
        <v>1.28</v>
      </c>
      <c r="AE1644" s="34">
        <v>10.210000000000001</v>
      </c>
      <c r="AF1644" s="34">
        <v>0.09</v>
      </c>
      <c r="AG1644" s="34">
        <v>0.6</v>
      </c>
      <c r="AP1644" s="34">
        <v>1.51</v>
      </c>
      <c r="AQ1644" s="34">
        <v>1.44</v>
      </c>
    </row>
    <row r="1645" spans="1:43" x14ac:dyDescent="0.35">
      <c r="A1645" s="22" t="s">
        <v>1778</v>
      </c>
      <c r="B1645" s="22" t="s">
        <v>2281</v>
      </c>
      <c r="C1645" s="22" t="s">
        <v>2362</v>
      </c>
      <c r="D1645" s="22" t="s">
        <v>2286</v>
      </c>
      <c r="G1645" s="22" t="s">
        <v>2287</v>
      </c>
      <c r="K1645" s="22" t="s">
        <v>1302</v>
      </c>
      <c r="L1645" s="22" t="s">
        <v>878</v>
      </c>
      <c r="M1645" s="22" t="s">
        <v>3321</v>
      </c>
      <c r="W1645" s="34">
        <v>53.08</v>
      </c>
      <c r="X1645" s="34">
        <v>1.1000000000000001</v>
      </c>
      <c r="Y1645" s="34">
        <v>17.28</v>
      </c>
      <c r="AA1645" s="34">
        <v>0.16</v>
      </c>
      <c r="AB1645" s="34">
        <v>0.56999999999999995</v>
      </c>
      <c r="AC1645" s="34">
        <v>7.91</v>
      </c>
      <c r="AD1645" s="34">
        <v>2.96</v>
      </c>
      <c r="AE1645" s="34">
        <v>6.68</v>
      </c>
      <c r="AF1645" s="34">
        <v>0.22</v>
      </c>
      <c r="AG1645" s="34">
        <v>4.38</v>
      </c>
      <c r="AP1645" s="34">
        <v>1.73</v>
      </c>
      <c r="AQ1645" s="34">
        <v>1.62</v>
      </c>
    </row>
    <row r="1646" spans="1:43" x14ac:dyDescent="0.35">
      <c r="A1646" s="22" t="s">
        <v>1779</v>
      </c>
      <c r="B1646" s="22" t="s">
        <v>2281</v>
      </c>
      <c r="C1646" s="22" t="s">
        <v>2362</v>
      </c>
      <c r="D1646" s="22" t="s">
        <v>2286</v>
      </c>
      <c r="G1646" s="22" t="s">
        <v>2287</v>
      </c>
      <c r="K1646" s="22" t="s">
        <v>1302</v>
      </c>
      <c r="L1646" s="22" t="s">
        <v>878</v>
      </c>
      <c r="M1646" s="22" t="s">
        <v>3322</v>
      </c>
      <c r="W1646" s="34">
        <v>57.92</v>
      </c>
      <c r="X1646" s="34">
        <v>0.75</v>
      </c>
      <c r="Y1646" s="34">
        <v>18.2</v>
      </c>
      <c r="AA1646" s="34">
        <v>0.09</v>
      </c>
      <c r="AB1646" s="34">
        <v>3.96</v>
      </c>
      <c r="AC1646" s="34">
        <v>6.45</v>
      </c>
      <c r="AD1646" s="34">
        <v>4.37</v>
      </c>
      <c r="AE1646" s="34">
        <v>1.58</v>
      </c>
      <c r="AF1646" s="34">
        <v>0.2</v>
      </c>
      <c r="AG1646" s="34">
        <v>0.99</v>
      </c>
      <c r="AP1646" s="34">
        <v>1.2</v>
      </c>
      <c r="AQ1646" s="34">
        <v>4.3499999999999996</v>
      </c>
    </row>
    <row r="1647" spans="1:43" x14ac:dyDescent="0.35">
      <c r="A1647" s="22" t="s">
        <v>1780</v>
      </c>
      <c r="B1647" s="22" t="s">
        <v>2281</v>
      </c>
      <c r="C1647" s="22" t="s">
        <v>2362</v>
      </c>
      <c r="D1647" s="22" t="s">
        <v>2286</v>
      </c>
      <c r="G1647" s="22" t="s">
        <v>2287</v>
      </c>
      <c r="K1647" s="22" t="s">
        <v>1302</v>
      </c>
      <c r="L1647" s="22" t="s">
        <v>878</v>
      </c>
      <c r="M1647" s="22" t="s">
        <v>3322</v>
      </c>
      <c r="W1647" s="34">
        <v>56.83</v>
      </c>
      <c r="X1647" s="34">
        <v>0.91</v>
      </c>
      <c r="Y1647" s="34">
        <v>17.18</v>
      </c>
      <c r="AA1647" s="34">
        <v>0.09</v>
      </c>
      <c r="AB1647" s="34">
        <v>3.02</v>
      </c>
      <c r="AC1647" s="34">
        <v>6.45</v>
      </c>
      <c r="AD1647" s="34">
        <v>3.92</v>
      </c>
      <c r="AE1647" s="34">
        <v>1.97</v>
      </c>
      <c r="AF1647" s="34">
        <v>0.27</v>
      </c>
      <c r="AG1647" s="34">
        <v>2.34</v>
      </c>
      <c r="AP1647" s="34">
        <v>1.52</v>
      </c>
      <c r="AQ1647" s="34">
        <v>4.26</v>
      </c>
    </row>
    <row r="1648" spans="1:43" x14ac:dyDescent="0.35">
      <c r="A1648" s="22" t="s">
        <v>1781</v>
      </c>
      <c r="B1648" s="22" t="s">
        <v>2281</v>
      </c>
      <c r="C1648" s="22" t="s">
        <v>2362</v>
      </c>
      <c r="D1648" s="22" t="s">
        <v>2286</v>
      </c>
      <c r="G1648" s="22" t="s">
        <v>2287</v>
      </c>
      <c r="K1648" s="22" t="s">
        <v>1302</v>
      </c>
      <c r="L1648" s="22" t="s">
        <v>878</v>
      </c>
      <c r="M1648" s="22" t="s">
        <v>3323</v>
      </c>
      <c r="W1648" s="34">
        <v>57.83</v>
      </c>
      <c r="X1648" s="34">
        <v>0.72</v>
      </c>
      <c r="Y1648" s="34">
        <v>18.28</v>
      </c>
      <c r="AA1648" s="34">
        <v>0.09</v>
      </c>
      <c r="AB1648" s="34">
        <v>3.97</v>
      </c>
      <c r="AC1648" s="34">
        <v>6.72</v>
      </c>
      <c r="AD1648" s="34">
        <v>4.0199999999999996</v>
      </c>
      <c r="AE1648" s="34">
        <v>1.55</v>
      </c>
      <c r="AF1648" s="34">
        <v>0.17</v>
      </c>
      <c r="AG1648" s="34">
        <v>0.78</v>
      </c>
      <c r="AP1648" s="34">
        <v>2.33</v>
      </c>
      <c r="AQ1648" s="34">
        <v>3.49</v>
      </c>
    </row>
    <row r="1649" spans="1:111" x14ac:dyDescent="0.35">
      <c r="A1649" s="22" t="s">
        <v>1782</v>
      </c>
      <c r="B1649" s="22" t="s">
        <v>2281</v>
      </c>
      <c r="C1649" s="22" t="s">
        <v>2362</v>
      </c>
      <c r="D1649" s="22" t="s">
        <v>2286</v>
      </c>
      <c r="G1649" s="22" t="s">
        <v>2287</v>
      </c>
      <c r="K1649" s="22" t="s">
        <v>1302</v>
      </c>
      <c r="L1649" s="22" t="s">
        <v>878</v>
      </c>
      <c r="M1649" s="22" t="s">
        <v>3322</v>
      </c>
      <c r="W1649" s="34">
        <v>59.5</v>
      </c>
      <c r="X1649" s="34">
        <v>0.78</v>
      </c>
      <c r="Y1649" s="34">
        <v>16.47</v>
      </c>
      <c r="AA1649" s="34">
        <v>0.09</v>
      </c>
      <c r="AB1649" s="34">
        <v>2.66</v>
      </c>
      <c r="AC1649" s="34">
        <v>5.46</v>
      </c>
      <c r="AD1649" s="34">
        <v>3.7</v>
      </c>
      <c r="AE1649" s="34">
        <v>2.74</v>
      </c>
      <c r="AF1649" s="34">
        <v>0.25</v>
      </c>
      <c r="AG1649" s="34">
        <v>1.77</v>
      </c>
      <c r="AP1649" s="34">
        <v>4.1399999999999997</v>
      </c>
      <c r="AQ1649" s="34">
        <v>1.4</v>
      </c>
    </row>
    <row r="1650" spans="1:111" x14ac:dyDescent="0.35">
      <c r="A1650" s="22" t="s">
        <v>1783</v>
      </c>
      <c r="B1650" s="22" t="s">
        <v>2281</v>
      </c>
      <c r="C1650" s="22" t="s">
        <v>2362</v>
      </c>
      <c r="D1650" s="22" t="s">
        <v>2286</v>
      </c>
      <c r="G1650" s="22" t="s">
        <v>2287</v>
      </c>
      <c r="K1650" s="22" t="s">
        <v>1302</v>
      </c>
      <c r="L1650" s="22" t="s">
        <v>878</v>
      </c>
      <c r="M1650" s="22" t="s">
        <v>3322</v>
      </c>
      <c r="W1650" s="34">
        <v>59.23</v>
      </c>
      <c r="X1650" s="34">
        <v>0.96</v>
      </c>
      <c r="Y1650" s="34">
        <v>16.41</v>
      </c>
      <c r="AA1650" s="34">
        <v>0.1</v>
      </c>
      <c r="AB1650" s="34">
        <v>2.11</v>
      </c>
      <c r="AC1650" s="34">
        <v>6.37</v>
      </c>
      <c r="AD1650" s="34">
        <v>4.8</v>
      </c>
      <c r="AE1650" s="34">
        <v>2.62</v>
      </c>
      <c r="AF1650" s="34">
        <v>0.45</v>
      </c>
      <c r="AG1650" s="34">
        <v>0.85</v>
      </c>
      <c r="AP1650" s="34">
        <v>2.36</v>
      </c>
      <c r="AQ1650" s="34">
        <v>3.13</v>
      </c>
    </row>
    <row r="1651" spans="1:111" x14ac:dyDescent="0.35">
      <c r="A1651" s="22" t="s">
        <v>1784</v>
      </c>
      <c r="B1651" s="22" t="s">
        <v>2281</v>
      </c>
      <c r="C1651" s="22" t="s">
        <v>2362</v>
      </c>
      <c r="D1651" s="22" t="s">
        <v>2286</v>
      </c>
      <c r="G1651" s="22" t="s">
        <v>2287</v>
      </c>
      <c r="K1651" s="22" t="s">
        <v>1302</v>
      </c>
      <c r="L1651" s="22" t="s">
        <v>878</v>
      </c>
      <c r="M1651" s="22" t="s">
        <v>3314</v>
      </c>
      <c r="W1651" s="34">
        <v>76.02</v>
      </c>
      <c r="X1651" s="34">
        <v>0.2</v>
      </c>
      <c r="Y1651" s="34">
        <v>12.12</v>
      </c>
      <c r="AA1651" s="34">
        <v>0.02</v>
      </c>
      <c r="AB1651" s="34">
        <v>0.28999999999999998</v>
      </c>
      <c r="AC1651" s="34">
        <v>0.22</v>
      </c>
      <c r="AD1651" s="34">
        <v>0.68</v>
      </c>
      <c r="AE1651" s="34">
        <v>7.89</v>
      </c>
      <c r="AF1651" s="34">
        <v>0.06</v>
      </c>
      <c r="AG1651" s="34">
        <v>0.61</v>
      </c>
      <c r="AP1651" s="34">
        <v>1.48</v>
      </c>
      <c r="AQ1651" s="34">
        <v>0.1</v>
      </c>
    </row>
    <row r="1652" spans="1:111" x14ac:dyDescent="0.35">
      <c r="A1652" s="22" t="s">
        <v>1785</v>
      </c>
      <c r="B1652" s="22" t="s">
        <v>2281</v>
      </c>
      <c r="C1652" s="22" t="s">
        <v>2362</v>
      </c>
      <c r="D1652" s="22" t="s">
        <v>2286</v>
      </c>
      <c r="G1652" s="22" t="s">
        <v>2287</v>
      </c>
      <c r="K1652" s="22" t="s">
        <v>1302</v>
      </c>
      <c r="L1652" s="22" t="s">
        <v>878</v>
      </c>
      <c r="M1652" s="22" t="s">
        <v>3324</v>
      </c>
      <c r="W1652" s="34">
        <v>71.42</v>
      </c>
      <c r="X1652" s="34">
        <v>0.23</v>
      </c>
      <c r="Y1652" s="34">
        <v>13.97</v>
      </c>
      <c r="AA1652" s="34">
        <v>0.04</v>
      </c>
      <c r="AB1652" s="34">
        <v>0.76</v>
      </c>
      <c r="AC1652" s="34">
        <v>0.25</v>
      </c>
      <c r="AD1652" s="34">
        <v>0.47</v>
      </c>
      <c r="AE1652" s="34">
        <v>8.42</v>
      </c>
      <c r="AF1652" s="34">
        <v>0.08</v>
      </c>
      <c r="AG1652" s="34">
        <v>1.38</v>
      </c>
      <c r="AP1652" s="34">
        <v>0.76</v>
      </c>
      <c r="AQ1652" s="34">
        <v>1.18</v>
      </c>
    </row>
    <row r="1653" spans="1:111" x14ac:dyDescent="0.35">
      <c r="A1653" s="22" t="s">
        <v>1786</v>
      </c>
      <c r="B1653" s="22" t="s">
        <v>2281</v>
      </c>
      <c r="C1653" s="22" t="s">
        <v>2362</v>
      </c>
      <c r="D1653" s="22" t="s">
        <v>2285</v>
      </c>
      <c r="G1653" s="22" t="s">
        <v>2287</v>
      </c>
      <c r="K1653" s="22" t="s">
        <v>1302</v>
      </c>
      <c r="L1653" s="22" t="s">
        <v>878</v>
      </c>
      <c r="M1653" s="22" t="s">
        <v>1735</v>
      </c>
      <c r="W1653" s="34">
        <v>61.19</v>
      </c>
      <c r="X1653" s="34">
        <v>0.7</v>
      </c>
      <c r="Y1653" s="34">
        <v>15.12</v>
      </c>
      <c r="AA1653" s="34">
        <v>0.06</v>
      </c>
      <c r="AB1653" s="34">
        <v>0.96</v>
      </c>
      <c r="AC1653" s="34">
        <v>1.92</v>
      </c>
      <c r="AD1653" s="34">
        <v>0.67</v>
      </c>
      <c r="AE1653" s="34">
        <v>11.86</v>
      </c>
      <c r="AF1653" s="34">
        <v>0.21</v>
      </c>
      <c r="AG1653" s="34">
        <v>2.23</v>
      </c>
      <c r="AP1653" s="34">
        <v>1.76</v>
      </c>
      <c r="AQ1653" s="34">
        <v>2.77</v>
      </c>
    </row>
    <row r="1654" spans="1:111" x14ac:dyDescent="0.35">
      <c r="A1654" s="22" t="s">
        <v>1787</v>
      </c>
      <c r="B1654" s="22" t="s">
        <v>2281</v>
      </c>
      <c r="C1654" s="22" t="s">
        <v>2362</v>
      </c>
      <c r="D1654" s="22" t="s">
        <v>2285</v>
      </c>
      <c r="G1654" s="22" t="s">
        <v>2287</v>
      </c>
      <c r="K1654" s="22" t="s">
        <v>1302</v>
      </c>
      <c r="L1654" s="22" t="s">
        <v>878</v>
      </c>
      <c r="M1654" s="22" t="s">
        <v>1728</v>
      </c>
      <c r="W1654" s="34">
        <v>67.239999999999995</v>
      </c>
      <c r="X1654" s="34">
        <v>0.51</v>
      </c>
      <c r="Y1654" s="34">
        <v>14.16</v>
      </c>
      <c r="AA1654" s="34">
        <v>0.03</v>
      </c>
      <c r="AB1654" s="34">
        <v>0.46</v>
      </c>
      <c r="AC1654" s="34">
        <v>0.4</v>
      </c>
      <c r="AD1654" s="34">
        <v>0.02</v>
      </c>
      <c r="AE1654" s="34">
        <v>12.36</v>
      </c>
      <c r="AF1654" s="34">
        <v>0.22</v>
      </c>
      <c r="AG1654" s="34">
        <v>0.74</v>
      </c>
      <c r="AP1654" s="34">
        <v>1.94</v>
      </c>
      <c r="AQ1654" s="34">
        <v>1.58</v>
      </c>
    </row>
    <row r="1655" spans="1:111" x14ac:dyDescent="0.35">
      <c r="A1655" s="22" t="s">
        <v>1788</v>
      </c>
      <c r="B1655" s="22" t="s">
        <v>2281</v>
      </c>
      <c r="C1655" s="22" t="s">
        <v>2362</v>
      </c>
      <c r="D1655" s="22" t="s">
        <v>2285</v>
      </c>
      <c r="G1655" s="22" t="s">
        <v>2287</v>
      </c>
      <c r="K1655" s="22" t="s">
        <v>1302</v>
      </c>
      <c r="L1655" s="22" t="s">
        <v>878</v>
      </c>
      <c r="M1655" s="22" t="s">
        <v>3309</v>
      </c>
      <c r="W1655" s="34">
        <v>82.84</v>
      </c>
      <c r="X1655" s="34">
        <v>0.08</v>
      </c>
      <c r="Y1655" s="34">
        <v>8.01</v>
      </c>
      <c r="AA1655" s="34">
        <v>0.01</v>
      </c>
      <c r="AB1655" s="34">
        <v>0.3</v>
      </c>
      <c r="AC1655" s="34">
        <v>0.08</v>
      </c>
      <c r="AD1655" s="34">
        <v>0.05</v>
      </c>
      <c r="AE1655" s="34">
        <v>6.73</v>
      </c>
      <c r="AF1655" s="34">
        <v>0.01</v>
      </c>
      <c r="AG1655" s="34">
        <v>0.98</v>
      </c>
      <c r="AP1655" s="34">
        <v>0.21</v>
      </c>
      <c r="AQ1655" s="34">
        <v>0.27</v>
      </c>
      <c r="AU1655" s="34" t="s">
        <v>1789</v>
      </c>
      <c r="AV1655" s="34">
        <v>6.85</v>
      </c>
      <c r="CG1655" s="34">
        <v>178.9</v>
      </c>
      <c r="CH1655" s="34">
        <v>48.3</v>
      </c>
    </row>
    <row r="1656" spans="1:111" x14ac:dyDescent="0.35">
      <c r="A1656" s="22" t="s">
        <v>1790</v>
      </c>
      <c r="B1656" s="22" t="s">
        <v>2281</v>
      </c>
      <c r="C1656" s="22" t="s">
        <v>2362</v>
      </c>
      <c r="D1656" s="22" t="s">
        <v>2285</v>
      </c>
      <c r="G1656" s="22" t="s">
        <v>2287</v>
      </c>
      <c r="H1656" s="22" t="s">
        <v>1791</v>
      </c>
      <c r="I1656" s="22">
        <v>-107.936218</v>
      </c>
      <c r="K1656" s="22" t="s">
        <v>1302</v>
      </c>
      <c r="L1656" s="22" t="s">
        <v>878</v>
      </c>
      <c r="M1656" s="22" t="s">
        <v>3312</v>
      </c>
      <c r="W1656" s="34">
        <v>75.09</v>
      </c>
      <c r="X1656" s="34">
        <v>0.15</v>
      </c>
      <c r="Y1656" s="34">
        <v>11.99</v>
      </c>
      <c r="AA1656" s="34">
        <v>0.01</v>
      </c>
      <c r="AB1656" s="34">
        <v>0.16</v>
      </c>
      <c r="AC1656" s="34">
        <v>0.34</v>
      </c>
      <c r="AD1656" s="34">
        <v>1.25</v>
      </c>
      <c r="AE1656" s="34">
        <v>8.08</v>
      </c>
      <c r="AF1656" s="34">
        <v>0.19</v>
      </c>
      <c r="AG1656" s="34">
        <v>1.64</v>
      </c>
      <c r="AP1656" s="34">
        <v>0.43</v>
      </c>
      <c r="AQ1656" s="34">
        <v>0.56999999999999995</v>
      </c>
      <c r="AU1656" s="34">
        <v>4.5</v>
      </c>
      <c r="AV1656" s="34">
        <v>578.70000000000005</v>
      </c>
      <c r="CG1656" s="34">
        <v>203.4</v>
      </c>
      <c r="CH1656" s="34">
        <v>21.6</v>
      </c>
    </row>
    <row r="1657" spans="1:111" x14ac:dyDescent="0.35">
      <c r="A1657" s="22" t="s">
        <v>885</v>
      </c>
      <c r="B1657" s="22" t="s">
        <v>2281</v>
      </c>
      <c r="C1657" s="22" t="s">
        <v>2362</v>
      </c>
      <c r="D1657" s="22" t="s">
        <v>2285</v>
      </c>
      <c r="G1657" s="22" t="s">
        <v>2287</v>
      </c>
      <c r="H1657" s="22" t="s">
        <v>1792</v>
      </c>
      <c r="I1657" s="22">
        <v>-107.93934</v>
      </c>
      <c r="K1657" s="22" t="s">
        <v>1302</v>
      </c>
      <c r="L1657" s="22" t="s">
        <v>878</v>
      </c>
      <c r="M1657" s="22" t="s">
        <v>80</v>
      </c>
      <c r="AU1657" s="34">
        <v>1.26</v>
      </c>
      <c r="AV1657" s="34">
        <v>109.7</v>
      </c>
      <c r="AW1657" s="34">
        <v>118</v>
      </c>
      <c r="AY1657" s="34">
        <v>175</v>
      </c>
      <c r="AZ1657" s="34" t="s">
        <v>82</v>
      </c>
      <c r="BA1657" s="34" t="s">
        <v>123</v>
      </c>
      <c r="BC1657" s="34" t="s">
        <v>82</v>
      </c>
      <c r="BD1657" s="34">
        <v>129</v>
      </c>
      <c r="BE1657" s="34">
        <v>24</v>
      </c>
      <c r="BG1657" s="34">
        <v>253</v>
      </c>
      <c r="BN1657" s="34">
        <v>17</v>
      </c>
      <c r="BP1657" s="34">
        <v>6</v>
      </c>
      <c r="BQ1657" s="34">
        <v>268</v>
      </c>
      <c r="BX1657" s="34">
        <v>129</v>
      </c>
      <c r="CD1657" s="34">
        <v>59</v>
      </c>
      <c r="CE1657" s="34">
        <v>1790</v>
      </c>
      <c r="CG1657" s="34">
        <v>107.6</v>
      </c>
      <c r="CH1657" s="34">
        <v>35.799999999999997</v>
      </c>
      <c r="CX1657" s="34">
        <v>2.7000000000000001E-3</v>
      </c>
      <c r="CY1657" s="34">
        <v>4.01</v>
      </c>
      <c r="CZ1657" s="34">
        <v>1.33</v>
      </c>
      <c r="DA1657" s="34">
        <v>0.06</v>
      </c>
      <c r="DB1657" s="34">
        <v>7.0000000000000007E-2</v>
      </c>
      <c r="DC1657" s="34">
        <v>0.67</v>
      </c>
      <c r="DD1657" s="34">
        <v>0.05</v>
      </c>
      <c r="DG1657" s="34">
        <v>4.3999999999999997E-2</v>
      </c>
    </row>
    <row r="1658" spans="1:111" x14ac:dyDescent="0.35">
      <c r="A1658" s="22" t="s">
        <v>1793</v>
      </c>
      <c r="B1658" s="22" t="s">
        <v>2281</v>
      </c>
      <c r="C1658" s="22" t="s">
        <v>2362</v>
      </c>
      <c r="D1658" s="22" t="s">
        <v>2287</v>
      </c>
      <c r="G1658" s="22" t="s">
        <v>2287</v>
      </c>
      <c r="H1658" s="22" t="s">
        <v>1794</v>
      </c>
      <c r="I1658" s="22">
        <v>-107.972267</v>
      </c>
      <c r="K1658" s="22" t="s">
        <v>1302</v>
      </c>
      <c r="L1658" s="22" t="s">
        <v>878</v>
      </c>
      <c r="M1658" s="22" t="s">
        <v>1795</v>
      </c>
      <c r="AA1658" s="34">
        <v>4.0000000000000001E-3</v>
      </c>
      <c r="AI1658" s="34" t="s">
        <v>2264</v>
      </c>
      <c r="AL1658" s="34">
        <v>1.2999999999999999E-3</v>
      </c>
      <c r="AU1658" s="34">
        <v>10.55</v>
      </c>
      <c r="AV1658" s="34">
        <v>80</v>
      </c>
      <c r="AW1658" s="34">
        <v>50</v>
      </c>
      <c r="AY1658" s="34">
        <v>306</v>
      </c>
      <c r="BB1658" s="34">
        <v>2</v>
      </c>
      <c r="BC1658" s="34">
        <v>3</v>
      </c>
      <c r="BD1658" s="34">
        <v>44</v>
      </c>
      <c r="BE1658" s="34">
        <v>14</v>
      </c>
      <c r="BF1658" s="34" t="s">
        <v>1802</v>
      </c>
      <c r="BG1658" s="34">
        <v>76</v>
      </c>
      <c r="BH1658" s="34">
        <v>4.4000000000000004</v>
      </c>
      <c r="BJ1658" s="34">
        <v>2</v>
      </c>
      <c r="BK1658" s="34" t="s">
        <v>1797</v>
      </c>
      <c r="BN1658" s="34">
        <v>71</v>
      </c>
      <c r="BO1658" s="34">
        <v>3.6</v>
      </c>
      <c r="BP1658" s="34">
        <v>3</v>
      </c>
      <c r="BQ1658" s="34">
        <v>1100</v>
      </c>
      <c r="BR1658" s="34">
        <v>31.5</v>
      </c>
      <c r="BT1658" s="34">
        <v>38.6</v>
      </c>
      <c r="BU1658" s="34">
        <v>1</v>
      </c>
      <c r="BV1658" s="34" t="s">
        <v>1800</v>
      </c>
      <c r="BX1658" s="34">
        <v>62.9</v>
      </c>
      <c r="BY1658" s="34">
        <v>1</v>
      </c>
      <c r="CA1658" s="34">
        <v>2.1</v>
      </c>
      <c r="CC1658" s="34">
        <v>0.6</v>
      </c>
      <c r="CD1658" s="34">
        <v>77</v>
      </c>
      <c r="CE1658" s="34">
        <v>349</v>
      </c>
      <c r="CF1658" s="34">
        <v>16.7</v>
      </c>
      <c r="CG1658" s="34">
        <v>64.8</v>
      </c>
      <c r="CH1658" s="34">
        <v>80.8</v>
      </c>
      <c r="CI1658" s="34">
        <v>24</v>
      </c>
      <c r="CJ1658" s="34">
        <v>41</v>
      </c>
      <c r="CL1658" s="34">
        <v>31</v>
      </c>
      <c r="CM1658" s="34">
        <v>3.1</v>
      </c>
      <c r="CN1658" s="34">
        <v>1.1000000000000001</v>
      </c>
      <c r="CP1658" s="34">
        <v>1.9</v>
      </c>
      <c r="CU1658" s="34">
        <v>1.7</v>
      </c>
      <c r="CV1658" s="34" t="s">
        <v>1803</v>
      </c>
      <c r="CX1658" s="34">
        <v>7.0000000000000001E-3</v>
      </c>
      <c r="CY1658" s="34">
        <v>2.4</v>
      </c>
      <c r="DA1658" s="34" t="s">
        <v>1797</v>
      </c>
    </row>
    <row r="1659" spans="1:111" x14ac:dyDescent="0.35">
      <c r="A1659" s="22" t="s">
        <v>1805</v>
      </c>
      <c r="B1659" s="22" t="s">
        <v>2281</v>
      </c>
      <c r="C1659" s="22" t="s">
        <v>2362</v>
      </c>
      <c r="D1659" s="22" t="s">
        <v>2283</v>
      </c>
      <c r="G1659" s="22" t="s">
        <v>2287</v>
      </c>
      <c r="H1659" s="22">
        <v>31.78471</v>
      </c>
      <c r="I1659" s="22">
        <v>-107.96378</v>
      </c>
      <c r="K1659" s="22" t="s">
        <v>1302</v>
      </c>
      <c r="L1659" s="22" t="s">
        <v>878</v>
      </c>
      <c r="M1659" s="22" t="s">
        <v>227</v>
      </c>
      <c r="AA1659" s="34">
        <v>6.0000000000000001E-3</v>
      </c>
      <c r="AI1659" s="34" t="s">
        <v>2265</v>
      </c>
      <c r="AL1659" s="34">
        <v>1.1999999999999999E-3</v>
      </c>
      <c r="AU1659" s="34">
        <v>5.2999999999999999E-2</v>
      </c>
      <c r="AV1659" s="34">
        <v>66</v>
      </c>
      <c r="AW1659" s="34">
        <v>105.1</v>
      </c>
      <c r="AY1659" s="34">
        <v>2689.8</v>
      </c>
      <c r="BB1659" s="34">
        <v>23</v>
      </c>
      <c r="BC1659" s="34">
        <v>10</v>
      </c>
      <c r="BD1659" s="34">
        <v>15</v>
      </c>
      <c r="BE1659" s="34">
        <v>23.5</v>
      </c>
      <c r="BF1659" s="34">
        <v>6</v>
      </c>
      <c r="BG1659" s="34">
        <v>14.1</v>
      </c>
      <c r="BH1659" s="34">
        <v>14.3</v>
      </c>
      <c r="BJ1659" s="34">
        <v>8</v>
      </c>
      <c r="BK1659" s="34" t="s">
        <v>1797</v>
      </c>
      <c r="BN1659" s="34">
        <v>2.1</v>
      </c>
      <c r="BO1659" s="34">
        <v>15</v>
      </c>
      <c r="BP1659" s="34">
        <v>3.9</v>
      </c>
      <c r="BQ1659" s="34">
        <v>31.1</v>
      </c>
      <c r="BR1659" s="34">
        <v>247.6</v>
      </c>
      <c r="BT1659" s="34">
        <v>13.8</v>
      </c>
      <c r="BU1659" s="34">
        <v>5</v>
      </c>
      <c r="BV1659" s="34" t="s">
        <v>1800</v>
      </c>
      <c r="BX1659" s="34">
        <v>413.1</v>
      </c>
      <c r="BY1659" s="34">
        <v>1</v>
      </c>
      <c r="CA1659" s="34">
        <v>11.6</v>
      </c>
      <c r="CC1659" s="34">
        <v>5.5</v>
      </c>
      <c r="CD1659" s="34">
        <v>82.4</v>
      </c>
      <c r="CE1659" s="34">
        <v>119</v>
      </c>
      <c r="CF1659" s="34">
        <v>18.899999999999999</v>
      </c>
      <c r="CG1659" s="34">
        <v>178.9</v>
      </c>
      <c r="CH1659" s="34">
        <v>48.3</v>
      </c>
      <c r="CI1659" s="34">
        <v>34</v>
      </c>
      <c r="CJ1659" s="34">
        <v>68</v>
      </c>
      <c r="CL1659" s="34">
        <v>72</v>
      </c>
      <c r="CM1659" s="34">
        <v>6.6</v>
      </c>
      <c r="CN1659" s="34">
        <v>2</v>
      </c>
      <c r="CP1659" s="34">
        <v>1.2</v>
      </c>
      <c r="CU1659" s="34">
        <v>2.8</v>
      </c>
      <c r="CV1659" s="34">
        <v>0.27</v>
      </c>
      <c r="CX1659" s="34">
        <v>3.0000000000000001E-3</v>
      </c>
      <c r="CY1659" s="34">
        <v>2.06</v>
      </c>
      <c r="DA1659" s="34" t="s">
        <v>1797</v>
      </c>
    </row>
    <row r="1660" spans="1:111" x14ac:dyDescent="0.35">
      <c r="A1660" s="22" t="s">
        <v>1808</v>
      </c>
      <c r="B1660" s="22" t="s">
        <v>2281</v>
      </c>
      <c r="C1660" s="22" t="s">
        <v>2362</v>
      </c>
      <c r="D1660" s="22" t="s">
        <v>2283</v>
      </c>
      <c r="G1660" s="22" t="s">
        <v>2287</v>
      </c>
      <c r="H1660" s="22">
        <v>31.78471</v>
      </c>
      <c r="I1660" s="22">
        <v>-107.96378</v>
      </c>
      <c r="K1660" s="22" t="s">
        <v>1302</v>
      </c>
      <c r="L1660" s="22" t="s">
        <v>878</v>
      </c>
      <c r="M1660" s="22" t="s">
        <v>1809</v>
      </c>
      <c r="AA1660" s="34">
        <v>6.0000000000000001E-3</v>
      </c>
      <c r="AI1660" s="34" t="s">
        <v>2265</v>
      </c>
      <c r="AL1660" s="34" t="s">
        <v>1049</v>
      </c>
      <c r="AU1660" s="34">
        <v>2.5000000000000001E-2</v>
      </c>
      <c r="AV1660" s="34">
        <v>26</v>
      </c>
      <c r="AW1660" s="34">
        <v>197.5</v>
      </c>
      <c r="AY1660" s="34">
        <v>3022.5</v>
      </c>
      <c r="BB1660" s="34">
        <v>8</v>
      </c>
      <c r="BC1660" s="34">
        <v>3</v>
      </c>
      <c r="BD1660" s="34">
        <v>20</v>
      </c>
      <c r="BE1660" s="34">
        <v>18.2</v>
      </c>
      <c r="BF1660" s="34">
        <v>5</v>
      </c>
      <c r="BG1660" s="34">
        <v>14.1</v>
      </c>
      <c r="BH1660" s="34">
        <v>4.8</v>
      </c>
      <c r="BJ1660" s="34">
        <v>6</v>
      </c>
      <c r="BK1660" s="34" t="s">
        <v>1797</v>
      </c>
      <c r="BN1660" s="34">
        <v>3.8</v>
      </c>
      <c r="BO1660" s="34">
        <v>14.4</v>
      </c>
      <c r="BP1660" s="34">
        <v>3.9</v>
      </c>
      <c r="BQ1660" s="34">
        <v>12.3</v>
      </c>
      <c r="BR1660" s="34">
        <v>69.599999999999994</v>
      </c>
      <c r="BT1660" s="34">
        <v>26</v>
      </c>
      <c r="BU1660" s="34">
        <v>4</v>
      </c>
      <c r="BV1660" s="34" t="s">
        <v>1800</v>
      </c>
      <c r="BX1660" s="34">
        <v>158.6</v>
      </c>
      <c r="BY1660" s="34" t="s">
        <v>1797</v>
      </c>
      <c r="CA1660" s="34">
        <v>10.8</v>
      </c>
      <c r="CC1660" s="34">
        <v>5.4</v>
      </c>
      <c r="CD1660" s="34">
        <v>160.19999999999999</v>
      </c>
      <c r="CE1660" s="34">
        <v>140</v>
      </c>
      <c r="CF1660" s="34">
        <v>51.5</v>
      </c>
      <c r="CG1660" s="34">
        <v>203.4</v>
      </c>
      <c r="CH1660" s="34">
        <v>21.6</v>
      </c>
      <c r="CI1660" s="34">
        <v>36</v>
      </c>
      <c r="CJ1660" s="34">
        <v>70</v>
      </c>
      <c r="CL1660" s="34">
        <v>51</v>
      </c>
      <c r="CM1660" s="34">
        <v>6.3</v>
      </c>
      <c r="CN1660" s="34">
        <v>1.6</v>
      </c>
      <c r="CP1660" s="34">
        <v>1</v>
      </c>
      <c r="CU1660" s="34">
        <v>2.1</v>
      </c>
      <c r="CV1660" s="34" t="s">
        <v>1803</v>
      </c>
      <c r="CX1660" s="34">
        <v>2E-3</v>
      </c>
      <c r="CY1660" s="34">
        <v>2.93</v>
      </c>
      <c r="DA1660" s="34" t="s">
        <v>1797</v>
      </c>
    </row>
    <row r="1661" spans="1:111" x14ac:dyDescent="0.35">
      <c r="A1661" s="22" t="s">
        <v>1810</v>
      </c>
      <c r="B1661" s="22" t="s">
        <v>2281</v>
      </c>
      <c r="C1661" s="22" t="s">
        <v>2362</v>
      </c>
      <c r="D1661" s="22" t="s">
        <v>2283</v>
      </c>
      <c r="G1661" s="22" t="s">
        <v>2287</v>
      </c>
      <c r="H1661" s="22">
        <v>31.78471</v>
      </c>
      <c r="I1661" s="22">
        <v>-107.96378</v>
      </c>
      <c r="K1661" s="22" t="s">
        <v>1302</v>
      </c>
      <c r="L1661" s="22" t="s">
        <v>878</v>
      </c>
      <c r="M1661" s="22" t="s">
        <v>1811</v>
      </c>
      <c r="W1661" s="34">
        <v>80.75</v>
      </c>
      <c r="X1661" s="34">
        <v>0.16500000000000001</v>
      </c>
      <c r="Y1661" s="34">
        <v>8.8699999999999992</v>
      </c>
      <c r="Z1661" s="34">
        <v>1.57</v>
      </c>
      <c r="AA1661" s="34">
        <v>1.6E-2</v>
      </c>
      <c r="AB1661" s="34">
        <v>0.14000000000000001</v>
      </c>
      <c r="AC1661" s="34">
        <v>0.16</v>
      </c>
      <c r="AD1661" s="34">
        <v>0.32</v>
      </c>
      <c r="AE1661" s="34">
        <v>6.97</v>
      </c>
      <c r="AF1661" s="34">
        <v>0.16200000000000001</v>
      </c>
      <c r="AG1661" s="34">
        <v>0.86</v>
      </c>
      <c r="AI1661" s="34" t="s">
        <v>2266</v>
      </c>
      <c r="AL1661" s="34">
        <v>1E-3</v>
      </c>
      <c r="AU1661" s="34" t="s">
        <v>145</v>
      </c>
      <c r="AV1661" s="34">
        <v>18</v>
      </c>
      <c r="AW1661" s="34">
        <v>233.8</v>
      </c>
      <c r="AY1661" s="34">
        <v>1233.7</v>
      </c>
      <c r="BB1661" s="34">
        <v>3</v>
      </c>
      <c r="BD1661" s="34">
        <v>50</v>
      </c>
      <c r="BE1661" s="34">
        <v>3.4</v>
      </c>
      <c r="BF1661" s="34">
        <v>6</v>
      </c>
      <c r="BG1661" s="34">
        <v>19.2</v>
      </c>
      <c r="BH1661" s="34">
        <v>8.6999999999999993</v>
      </c>
      <c r="BJ1661" s="34">
        <v>6</v>
      </c>
      <c r="BK1661" s="34" t="s">
        <v>1797</v>
      </c>
      <c r="BN1661" s="34">
        <v>0.6</v>
      </c>
      <c r="BO1661" s="34">
        <v>12.1</v>
      </c>
      <c r="BP1661" s="34">
        <v>3.8</v>
      </c>
      <c r="BQ1661" s="34">
        <v>70.8</v>
      </c>
      <c r="BR1661" s="34">
        <v>281.39999999999998</v>
      </c>
      <c r="BT1661" s="34">
        <v>38.700000000000003</v>
      </c>
      <c r="BU1661" s="34">
        <v>1</v>
      </c>
      <c r="BV1661" s="34" t="s">
        <v>1800</v>
      </c>
      <c r="BX1661" s="34">
        <v>168.7</v>
      </c>
      <c r="BY1661" s="34">
        <v>2</v>
      </c>
      <c r="CA1661" s="34">
        <v>12.2</v>
      </c>
      <c r="CC1661" s="34">
        <v>3.4</v>
      </c>
      <c r="CD1661" s="34">
        <v>53.8</v>
      </c>
      <c r="CE1661" s="34">
        <v>358</v>
      </c>
      <c r="CF1661" s="34">
        <v>26.5</v>
      </c>
      <c r="CG1661" s="34">
        <v>107.6</v>
      </c>
      <c r="CH1661" s="34">
        <v>35.799999999999997</v>
      </c>
      <c r="CI1661" s="34">
        <v>31</v>
      </c>
      <c r="CJ1661" s="34">
        <v>63</v>
      </c>
      <c r="CL1661" s="34">
        <v>19</v>
      </c>
      <c r="CM1661" s="34">
        <v>4.5</v>
      </c>
      <c r="CN1661" s="34">
        <v>1.1000000000000001</v>
      </c>
      <c r="CP1661" s="34">
        <v>2.2000000000000002</v>
      </c>
      <c r="CU1661" s="34">
        <v>3.3</v>
      </c>
      <c r="CV1661" s="34" t="s">
        <v>1803</v>
      </c>
      <c r="CY1661" s="34">
        <v>1</v>
      </c>
      <c r="DA1661" s="34">
        <v>1.2</v>
      </c>
    </row>
    <row r="1662" spans="1:111" x14ac:dyDescent="0.35">
      <c r="A1662" s="22" t="s">
        <v>1812</v>
      </c>
      <c r="B1662" s="22" t="s">
        <v>2281</v>
      </c>
      <c r="C1662" s="22" t="s">
        <v>2362</v>
      </c>
      <c r="D1662" s="22" t="s">
        <v>2287</v>
      </c>
      <c r="G1662" s="22" t="s">
        <v>2287</v>
      </c>
      <c r="H1662" s="22">
        <v>31.784310000000001</v>
      </c>
      <c r="I1662" s="22">
        <v>-107.96413</v>
      </c>
      <c r="K1662" s="22" t="s">
        <v>1302</v>
      </c>
      <c r="L1662" s="22" t="s">
        <v>878</v>
      </c>
      <c r="M1662" s="22" t="s">
        <v>1813</v>
      </c>
      <c r="AA1662" s="34">
        <v>0.2</v>
      </c>
      <c r="AI1662" s="34" t="s">
        <v>2267</v>
      </c>
      <c r="AL1662" s="34">
        <v>2.8E-3</v>
      </c>
      <c r="AU1662" s="34">
        <v>0.01</v>
      </c>
      <c r="AV1662" s="34">
        <v>6.5</v>
      </c>
      <c r="AW1662" s="34">
        <v>3</v>
      </c>
      <c r="AY1662" s="34">
        <v>1605.3</v>
      </c>
      <c r="BB1662" s="34">
        <v>1</v>
      </c>
      <c r="BC1662" s="34">
        <v>2</v>
      </c>
      <c r="BD1662" s="34">
        <v>48</v>
      </c>
      <c r="BE1662" s="34">
        <v>7.2</v>
      </c>
      <c r="BF1662" s="34" t="s">
        <v>1802</v>
      </c>
      <c r="BG1662" s="34">
        <v>18</v>
      </c>
      <c r="BH1662" s="34">
        <v>4.0999999999999996</v>
      </c>
      <c r="BJ1662" s="34">
        <v>3</v>
      </c>
      <c r="BK1662" s="34" t="s">
        <v>1797</v>
      </c>
      <c r="BN1662" s="34">
        <v>4</v>
      </c>
      <c r="BO1662" s="34">
        <v>1.7</v>
      </c>
      <c r="BP1662" s="34">
        <v>4</v>
      </c>
      <c r="BQ1662" s="34">
        <v>218</v>
      </c>
      <c r="BR1662" s="34">
        <v>5.3</v>
      </c>
      <c r="BT1662" s="34">
        <v>59.7</v>
      </c>
      <c r="BU1662" s="34" t="s">
        <v>1797</v>
      </c>
      <c r="BV1662" s="34">
        <v>10</v>
      </c>
      <c r="BX1662" s="34">
        <v>27.7</v>
      </c>
      <c r="BY1662" s="34" t="s">
        <v>1797</v>
      </c>
      <c r="CA1662" s="34">
        <v>0.7</v>
      </c>
      <c r="CC1662" s="34">
        <v>1.1000000000000001</v>
      </c>
      <c r="CD1662" s="34">
        <v>14.5</v>
      </c>
      <c r="CE1662" s="34">
        <v>352</v>
      </c>
      <c r="CF1662" s="34">
        <v>1.5</v>
      </c>
      <c r="CG1662" s="34">
        <v>11</v>
      </c>
      <c r="CH1662" s="34">
        <v>86.8</v>
      </c>
      <c r="CI1662" s="34">
        <v>3</v>
      </c>
      <c r="CJ1662" s="34">
        <v>8</v>
      </c>
      <c r="CL1662" s="34" t="s">
        <v>1798</v>
      </c>
      <c r="CM1662" s="34" t="s">
        <v>1814</v>
      </c>
      <c r="CN1662" s="34">
        <v>0.5</v>
      </c>
      <c r="CP1662" s="34">
        <v>1.9</v>
      </c>
      <c r="CU1662" s="34" t="s">
        <v>1814</v>
      </c>
      <c r="CV1662" s="34" t="s">
        <v>1803</v>
      </c>
      <c r="CX1662" s="34">
        <v>0.14000000000000001</v>
      </c>
      <c r="CY1662" s="34">
        <v>0.129</v>
      </c>
      <c r="DA1662" s="34">
        <v>2</v>
      </c>
    </row>
    <row r="1663" spans="1:111" x14ac:dyDescent="0.35">
      <c r="A1663" s="22" t="s">
        <v>1815</v>
      </c>
      <c r="B1663" s="22" t="s">
        <v>2281</v>
      </c>
      <c r="C1663" s="22" t="s">
        <v>2362</v>
      </c>
      <c r="D1663" s="22" t="s">
        <v>2287</v>
      </c>
      <c r="G1663" s="22" t="s">
        <v>2287</v>
      </c>
      <c r="H1663" s="22">
        <v>31.871259999999999</v>
      </c>
      <c r="I1663" s="22">
        <v>-108.06910999999999</v>
      </c>
      <c r="K1663" s="22" t="s">
        <v>1302</v>
      </c>
      <c r="L1663" s="22" t="s">
        <v>878</v>
      </c>
      <c r="M1663" s="22" t="s">
        <v>1817</v>
      </c>
      <c r="AA1663" s="34">
        <v>4.9000000000000002E-2</v>
      </c>
      <c r="AI1663" s="34" t="s">
        <v>2268</v>
      </c>
      <c r="AL1663" s="34">
        <v>3.0000000000000001E-3</v>
      </c>
      <c r="AU1663" s="34" t="s">
        <v>124</v>
      </c>
      <c r="AV1663" s="34" t="s">
        <v>121</v>
      </c>
      <c r="AW1663" s="34">
        <v>2</v>
      </c>
      <c r="AY1663" s="34">
        <v>152</v>
      </c>
      <c r="BB1663" s="34">
        <v>1</v>
      </c>
      <c r="BC1663" s="34">
        <v>2</v>
      </c>
      <c r="BD1663" s="34">
        <v>13</v>
      </c>
      <c r="BE1663" s="34">
        <v>10</v>
      </c>
      <c r="BF1663" s="34">
        <v>7</v>
      </c>
      <c r="BG1663" s="34">
        <v>7</v>
      </c>
      <c r="BH1663" s="34">
        <v>9.6</v>
      </c>
      <c r="BJ1663" s="34">
        <v>4</v>
      </c>
      <c r="BK1663" s="34" t="s">
        <v>1797</v>
      </c>
      <c r="BN1663" s="34">
        <v>2.2999999999999998</v>
      </c>
      <c r="BO1663" s="34">
        <v>13.2</v>
      </c>
      <c r="BP1663" s="34">
        <v>3</v>
      </c>
      <c r="BQ1663" s="34">
        <v>34.799999999999997</v>
      </c>
      <c r="BR1663" s="34">
        <v>87.6</v>
      </c>
      <c r="BT1663" s="34">
        <v>1</v>
      </c>
      <c r="BU1663" s="34" t="s">
        <v>1797</v>
      </c>
      <c r="BV1663" s="34">
        <v>12</v>
      </c>
      <c r="BX1663" s="34">
        <v>302</v>
      </c>
      <c r="BY1663" s="34">
        <v>4</v>
      </c>
      <c r="CA1663" s="34">
        <v>14.3</v>
      </c>
      <c r="CC1663" s="34">
        <v>12.5</v>
      </c>
      <c r="CD1663" s="34">
        <v>13.3</v>
      </c>
      <c r="CE1663" s="34">
        <v>118</v>
      </c>
      <c r="CF1663" s="34">
        <v>17</v>
      </c>
      <c r="CG1663" s="34">
        <v>68</v>
      </c>
      <c r="CH1663" s="34">
        <v>19.7</v>
      </c>
      <c r="CI1663" s="34">
        <v>32</v>
      </c>
      <c r="CJ1663" s="34">
        <v>44</v>
      </c>
      <c r="CL1663" s="34">
        <v>50</v>
      </c>
      <c r="CM1663" s="34">
        <v>3.8</v>
      </c>
      <c r="CN1663" s="34">
        <v>0.6</v>
      </c>
      <c r="CP1663" s="34">
        <v>2.5</v>
      </c>
      <c r="CU1663" s="34">
        <v>2.2999999999999998</v>
      </c>
      <c r="CV1663" s="34">
        <v>0.05</v>
      </c>
      <c r="CX1663" s="34">
        <v>4.3999999999999997E-2</v>
      </c>
      <c r="CY1663" s="34">
        <v>0.35399999999999998</v>
      </c>
      <c r="DA1663" s="34">
        <v>1.1000000000000001</v>
      </c>
    </row>
    <row r="1664" spans="1:111" x14ac:dyDescent="0.35">
      <c r="A1664" s="22" t="s">
        <v>1819</v>
      </c>
      <c r="B1664" s="22" t="s">
        <v>2281</v>
      </c>
      <c r="C1664" s="22" t="s">
        <v>2362</v>
      </c>
      <c r="D1664" s="22" t="s">
        <v>2287</v>
      </c>
      <c r="G1664" s="22" t="s">
        <v>2287</v>
      </c>
      <c r="H1664" s="22" t="s">
        <v>1820</v>
      </c>
      <c r="I1664" s="22">
        <v>-107.98164</v>
      </c>
      <c r="K1664" s="22" t="s">
        <v>1302</v>
      </c>
      <c r="L1664" s="22" t="s">
        <v>878</v>
      </c>
      <c r="M1664" s="22" t="s">
        <v>3325</v>
      </c>
      <c r="W1664" s="34">
        <v>67.430000000000007</v>
      </c>
      <c r="X1664" s="34">
        <v>0.13300000000000001</v>
      </c>
      <c r="Y1664" s="34">
        <v>13.07</v>
      </c>
      <c r="Z1664" s="34">
        <v>1</v>
      </c>
      <c r="AA1664" s="34">
        <v>0.04</v>
      </c>
      <c r="AB1664" s="34">
        <v>1.84</v>
      </c>
      <c r="AC1664" s="34">
        <v>2.2400000000000002</v>
      </c>
      <c r="AD1664" s="34">
        <v>2.5</v>
      </c>
      <c r="AE1664" s="34">
        <v>2.85</v>
      </c>
      <c r="AF1664" s="34">
        <v>2.1999999999999999E-2</v>
      </c>
      <c r="AG1664" s="34">
        <v>8.43</v>
      </c>
      <c r="AI1664" s="34" t="s">
        <v>1049</v>
      </c>
      <c r="AL1664" s="34" t="s">
        <v>2280</v>
      </c>
      <c r="AU1664" s="34">
        <v>0.01</v>
      </c>
      <c r="AV1664" s="34" t="s">
        <v>1800</v>
      </c>
      <c r="AW1664" s="34">
        <v>3</v>
      </c>
      <c r="AY1664" s="34">
        <v>100</v>
      </c>
      <c r="BB1664" s="34">
        <v>6</v>
      </c>
      <c r="BD1664" s="34" t="s">
        <v>1800</v>
      </c>
      <c r="BE1664" s="34">
        <v>27.1</v>
      </c>
      <c r="BF1664" s="34">
        <v>12</v>
      </c>
      <c r="BG1664" s="34">
        <v>7.3</v>
      </c>
      <c r="BH1664" s="34">
        <v>17.2</v>
      </c>
      <c r="BJ1664" s="34">
        <v>5</v>
      </c>
      <c r="BK1664" s="34" t="s">
        <v>1797</v>
      </c>
      <c r="BN1664" s="34">
        <v>1.9</v>
      </c>
      <c r="BO1664" s="34">
        <v>28</v>
      </c>
      <c r="BP1664" s="34">
        <v>6</v>
      </c>
      <c r="BQ1664" s="34">
        <v>19</v>
      </c>
      <c r="BR1664" s="34">
        <v>69.3</v>
      </c>
      <c r="BT1664" s="34">
        <v>0.7</v>
      </c>
      <c r="BU1664" s="34">
        <v>2</v>
      </c>
      <c r="BV1664" s="34">
        <v>13</v>
      </c>
      <c r="BX1664" s="34">
        <v>250</v>
      </c>
      <c r="BY1664" s="34">
        <v>4</v>
      </c>
      <c r="CA1664" s="34">
        <v>27.1</v>
      </c>
      <c r="CC1664" s="34">
        <v>5.0999999999999996</v>
      </c>
      <c r="CD1664" s="34">
        <v>23.7</v>
      </c>
      <c r="CE1664" s="34" t="s">
        <v>1821</v>
      </c>
      <c r="CF1664" s="34">
        <v>22</v>
      </c>
      <c r="CG1664" s="34">
        <v>114.7</v>
      </c>
      <c r="CH1664" s="34">
        <v>55.4</v>
      </c>
      <c r="CI1664" s="34">
        <v>38</v>
      </c>
      <c r="CJ1664" s="34">
        <v>74</v>
      </c>
      <c r="CL1664" s="34">
        <v>27</v>
      </c>
      <c r="CM1664" s="34">
        <v>4.8</v>
      </c>
      <c r="CN1664" s="34">
        <v>1.6</v>
      </c>
      <c r="CP1664" s="34">
        <v>1.4</v>
      </c>
      <c r="CU1664" s="34">
        <v>2.7</v>
      </c>
      <c r="CV1664" s="34">
        <v>0.49</v>
      </c>
      <c r="CY1664" s="34">
        <v>1.1000000000000001</v>
      </c>
      <c r="DA1664" s="34">
        <v>2.8</v>
      </c>
    </row>
    <row r="1665" spans="1:105" x14ac:dyDescent="0.35">
      <c r="A1665" s="22" t="s">
        <v>1822</v>
      </c>
      <c r="B1665" s="22" t="s">
        <v>2281</v>
      </c>
      <c r="C1665" s="22" t="s">
        <v>2362</v>
      </c>
      <c r="D1665" s="22" t="s">
        <v>2287</v>
      </c>
      <c r="G1665" s="22" t="s">
        <v>2287</v>
      </c>
      <c r="H1665" s="22" t="s">
        <v>1820</v>
      </c>
      <c r="I1665" s="22">
        <v>-107.98164</v>
      </c>
      <c r="K1665" s="22" t="s">
        <v>1302</v>
      </c>
      <c r="L1665" s="22" t="s">
        <v>878</v>
      </c>
      <c r="M1665" s="22" t="s">
        <v>3326</v>
      </c>
      <c r="W1665" s="34">
        <v>80.59</v>
      </c>
      <c r="X1665" s="34">
        <v>0.10299999999999999</v>
      </c>
      <c r="Y1665" s="34">
        <v>10.36</v>
      </c>
      <c r="Z1665" s="34">
        <v>0.52</v>
      </c>
      <c r="AA1665" s="34">
        <v>2.8000000000000001E-2</v>
      </c>
      <c r="AB1665" s="34">
        <v>7.0000000000000007E-2</v>
      </c>
      <c r="AC1665" s="34">
        <v>0.28999999999999998</v>
      </c>
      <c r="AD1665" s="34">
        <v>2.4300000000000002</v>
      </c>
      <c r="AE1665" s="34">
        <v>5.35</v>
      </c>
      <c r="AF1665" s="34">
        <v>1.7999999999999999E-2</v>
      </c>
      <c r="AG1665" s="34">
        <v>0.8</v>
      </c>
      <c r="AI1665" s="34" t="s">
        <v>1049</v>
      </c>
      <c r="AL1665" s="34">
        <v>4.0000000000000001E-3</v>
      </c>
      <c r="AU1665" s="34">
        <v>7.0000000000000001E-3</v>
      </c>
      <c r="AV1665" s="34" t="s">
        <v>1800</v>
      </c>
      <c r="AW1665" s="34">
        <v>2</v>
      </c>
      <c r="AY1665" s="34">
        <v>197</v>
      </c>
      <c r="BB1665" s="34" t="s">
        <v>1797</v>
      </c>
      <c r="BD1665" s="34">
        <v>38</v>
      </c>
      <c r="BE1665" s="34">
        <v>7.8</v>
      </c>
      <c r="BF1665" s="34">
        <v>3</v>
      </c>
      <c r="BG1665" s="34">
        <v>7</v>
      </c>
      <c r="BH1665" s="34">
        <v>13</v>
      </c>
      <c r="BJ1665" s="34">
        <v>8</v>
      </c>
      <c r="BK1665" s="34" t="s">
        <v>1797</v>
      </c>
      <c r="BN1665" s="34">
        <v>1.8</v>
      </c>
      <c r="BO1665" s="34">
        <v>29</v>
      </c>
      <c r="BP1665" s="34">
        <v>3</v>
      </c>
      <c r="BQ1665" s="34">
        <v>22</v>
      </c>
      <c r="BR1665" s="34">
        <v>190</v>
      </c>
      <c r="BT1665" s="34">
        <v>2.5</v>
      </c>
      <c r="BU1665" s="34" t="s">
        <v>1797</v>
      </c>
      <c r="BV1665" s="34" t="s">
        <v>1800</v>
      </c>
      <c r="BX1665" s="34">
        <v>40.1</v>
      </c>
      <c r="BY1665" s="34">
        <v>5</v>
      </c>
      <c r="CA1665" s="34">
        <v>23.4</v>
      </c>
      <c r="CC1665" s="34">
        <v>13.3</v>
      </c>
      <c r="CD1665" s="34">
        <v>8.9</v>
      </c>
      <c r="CE1665" s="34">
        <v>288</v>
      </c>
      <c r="CF1665" s="34">
        <v>20</v>
      </c>
      <c r="CG1665" s="34">
        <v>94</v>
      </c>
      <c r="CH1665" s="34">
        <v>25</v>
      </c>
      <c r="CI1665" s="34">
        <v>33</v>
      </c>
      <c r="CJ1665" s="34">
        <v>62</v>
      </c>
      <c r="CL1665" s="34" t="s">
        <v>1798</v>
      </c>
      <c r="CM1665" s="34">
        <v>4.3</v>
      </c>
      <c r="CN1665" s="34">
        <v>1.3</v>
      </c>
      <c r="CP1665" s="34">
        <v>3.8</v>
      </c>
      <c r="CU1665" s="34">
        <v>2.9</v>
      </c>
      <c r="CV1665" s="34" t="s">
        <v>1803</v>
      </c>
      <c r="CY1665" s="34">
        <v>0.2</v>
      </c>
      <c r="DA1665" s="34">
        <v>2.7</v>
      </c>
    </row>
    <row r="1666" spans="1:105" x14ac:dyDescent="0.35">
      <c r="A1666" s="22" t="s">
        <v>1823</v>
      </c>
      <c r="B1666" s="22" t="s">
        <v>2281</v>
      </c>
      <c r="C1666" s="22" t="s">
        <v>2362</v>
      </c>
      <c r="D1666" s="22" t="s">
        <v>2287</v>
      </c>
      <c r="G1666" s="22" t="s">
        <v>2287</v>
      </c>
      <c r="H1666" s="22" t="s">
        <v>1820</v>
      </c>
      <c r="I1666" s="22">
        <v>-107.98164</v>
      </c>
      <c r="K1666" s="22" t="s">
        <v>1302</v>
      </c>
      <c r="L1666" s="22" t="s">
        <v>878</v>
      </c>
      <c r="M1666" s="22" t="s">
        <v>3327</v>
      </c>
      <c r="W1666" s="34">
        <v>74.7</v>
      </c>
      <c r="X1666" s="34">
        <v>0.115</v>
      </c>
      <c r="Y1666" s="34">
        <v>12.02</v>
      </c>
      <c r="Z1666" s="34">
        <v>1.25</v>
      </c>
      <c r="AA1666" s="34">
        <v>2.5000000000000001E-2</v>
      </c>
      <c r="AB1666" s="34">
        <v>0.54</v>
      </c>
      <c r="AC1666" s="34">
        <v>0.82</v>
      </c>
      <c r="AD1666" s="34">
        <v>2.58</v>
      </c>
      <c r="AE1666" s="34">
        <v>3.7</v>
      </c>
      <c r="AF1666" s="34">
        <v>1.7999999999999999E-2</v>
      </c>
      <c r="AG1666" s="34">
        <v>4.47</v>
      </c>
      <c r="AI1666" s="34" t="s">
        <v>1049</v>
      </c>
      <c r="AL1666" s="34">
        <v>5.0000000000000001E-3</v>
      </c>
      <c r="AU1666" s="34" t="s">
        <v>145</v>
      </c>
      <c r="AV1666" s="34" t="s">
        <v>1800</v>
      </c>
      <c r="AW1666" s="34">
        <v>2</v>
      </c>
      <c r="AY1666" s="34">
        <v>78</v>
      </c>
      <c r="BB1666" s="34" t="s">
        <v>1797</v>
      </c>
      <c r="BD1666" s="34" t="s">
        <v>1800</v>
      </c>
      <c r="BE1666" s="34">
        <v>28</v>
      </c>
      <c r="BF1666" s="34">
        <v>19</v>
      </c>
      <c r="BG1666" s="34">
        <v>8</v>
      </c>
      <c r="BH1666" s="34">
        <v>14.8</v>
      </c>
      <c r="BJ1666" s="34">
        <v>6</v>
      </c>
      <c r="BK1666" s="34">
        <v>1</v>
      </c>
      <c r="BN1666" s="34">
        <v>2.9</v>
      </c>
      <c r="BO1666" s="34">
        <v>26</v>
      </c>
      <c r="BP1666" s="34">
        <v>5</v>
      </c>
      <c r="BQ1666" s="34">
        <v>24</v>
      </c>
      <c r="BR1666" s="34">
        <v>118.1</v>
      </c>
      <c r="BT1666" s="34">
        <v>0.9</v>
      </c>
      <c r="BU1666" s="34">
        <v>1</v>
      </c>
      <c r="BV1666" s="34" t="s">
        <v>1800</v>
      </c>
      <c r="BX1666" s="34">
        <v>97.9</v>
      </c>
      <c r="BY1666" s="34">
        <v>4</v>
      </c>
      <c r="CA1666" s="34">
        <v>30.8</v>
      </c>
      <c r="CC1666" s="34">
        <v>6</v>
      </c>
      <c r="CD1666" s="34">
        <v>6</v>
      </c>
      <c r="CE1666" s="34" t="s">
        <v>1821</v>
      </c>
      <c r="CF1666" s="34">
        <v>23</v>
      </c>
      <c r="CG1666" s="34">
        <v>109</v>
      </c>
      <c r="CH1666" s="34">
        <v>32.1</v>
      </c>
      <c r="CI1666" s="34">
        <v>40</v>
      </c>
      <c r="CJ1666" s="34">
        <v>61</v>
      </c>
      <c r="CL1666" s="34">
        <v>25</v>
      </c>
      <c r="CM1666" s="34">
        <v>5.0999999999999996</v>
      </c>
      <c r="CN1666" s="34">
        <v>0.3</v>
      </c>
      <c r="CP1666" s="34">
        <v>5</v>
      </c>
      <c r="CU1666" s="34">
        <v>3</v>
      </c>
      <c r="CV1666" s="34">
        <v>0.43</v>
      </c>
      <c r="CY1666" s="34">
        <v>1.1000000000000001</v>
      </c>
      <c r="DA1666" s="34">
        <v>3</v>
      </c>
    </row>
    <row r="1667" spans="1:105" x14ac:dyDescent="0.35">
      <c r="A1667" s="22" t="s">
        <v>1824</v>
      </c>
      <c r="B1667" s="22" t="s">
        <v>2281</v>
      </c>
      <c r="C1667" s="22" t="s">
        <v>2362</v>
      </c>
      <c r="D1667" s="22" t="s">
        <v>2287</v>
      </c>
      <c r="G1667" s="22" t="s">
        <v>2287</v>
      </c>
      <c r="H1667" s="22" t="s">
        <v>1820</v>
      </c>
      <c r="I1667" s="22">
        <v>-107.98164</v>
      </c>
      <c r="K1667" s="22" t="s">
        <v>1302</v>
      </c>
      <c r="L1667" s="22" t="s">
        <v>878</v>
      </c>
      <c r="M1667" s="22" t="s">
        <v>3328</v>
      </c>
      <c r="W1667" s="34">
        <v>65.040000000000006</v>
      </c>
      <c r="X1667" s="34">
        <v>0.151</v>
      </c>
      <c r="Y1667" s="34">
        <v>14.92</v>
      </c>
      <c r="Z1667" s="34">
        <v>1.25</v>
      </c>
      <c r="AA1667" s="34">
        <v>2.8000000000000001E-2</v>
      </c>
      <c r="AB1667" s="34">
        <v>1.2</v>
      </c>
      <c r="AC1667" s="34">
        <v>1.66</v>
      </c>
      <c r="AD1667" s="34">
        <v>1.97</v>
      </c>
      <c r="AE1667" s="34">
        <v>3.12</v>
      </c>
      <c r="AF1667" s="34">
        <v>1.7999999999999999E-2</v>
      </c>
      <c r="AG1667" s="34">
        <v>10.32</v>
      </c>
      <c r="AI1667" s="34" t="s">
        <v>1049</v>
      </c>
      <c r="AL1667" s="34">
        <v>1.9E-3</v>
      </c>
      <c r="AU1667" s="34" t="s">
        <v>145</v>
      </c>
      <c r="AV1667" s="34" t="s">
        <v>1800</v>
      </c>
      <c r="AW1667" s="34">
        <v>2</v>
      </c>
      <c r="AY1667" s="34">
        <v>51</v>
      </c>
      <c r="BB1667" s="34" t="s">
        <v>1797</v>
      </c>
      <c r="BD1667" s="34" t="s">
        <v>1800</v>
      </c>
      <c r="BE1667" s="34">
        <v>23</v>
      </c>
      <c r="BF1667" s="34">
        <v>25</v>
      </c>
      <c r="BG1667" s="34">
        <v>7</v>
      </c>
      <c r="BH1667" s="34">
        <v>19.100000000000001</v>
      </c>
      <c r="BJ1667" s="34">
        <v>5</v>
      </c>
      <c r="BK1667" s="34">
        <v>1</v>
      </c>
      <c r="BN1667" s="34">
        <v>1.8</v>
      </c>
      <c r="BO1667" s="34">
        <v>19.399999999999999</v>
      </c>
      <c r="BP1667" s="34">
        <v>4</v>
      </c>
      <c r="BQ1667" s="34">
        <v>17</v>
      </c>
      <c r="BR1667" s="34">
        <v>123.9</v>
      </c>
      <c r="BT1667" s="34">
        <v>0.8</v>
      </c>
      <c r="BU1667" s="34">
        <v>2</v>
      </c>
      <c r="BV1667" s="34" t="s">
        <v>1800</v>
      </c>
      <c r="BX1667" s="34">
        <v>179.6</v>
      </c>
      <c r="BY1667" s="34">
        <v>3</v>
      </c>
      <c r="CA1667" s="34">
        <v>30.6</v>
      </c>
      <c r="CC1667" s="34">
        <v>3.7</v>
      </c>
      <c r="CD1667" s="34">
        <v>8.4</v>
      </c>
      <c r="CE1667" s="34">
        <v>4</v>
      </c>
      <c r="CF1667" s="34">
        <v>20</v>
      </c>
      <c r="CG1667" s="34">
        <v>109.2</v>
      </c>
      <c r="CH1667" s="34">
        <v>73.7</v>
      </c>
      <c r="CI1667" s="34">
        <v>39</v>
      </c>
      <c r="CJ1667" s="34">
        <v>56</v>
      </c>
      <c r="CL1667" s="34">
        <v>46</v>
      </c>
      <c r="CM1667" s="34">
        <v>5.7</v>
      </c>
      <c r="CN1667" s="34">
        <v>0.5</v>
      </c>
      <c r="CP1667" s="34" t="s">
        <v>1814</v>
      </c>
      <c r="CU1667" s="34">
        <v>2.5</v>
      </c>
      <c r="CV1667" s="34">
        <v>0.26</v>
      </c>
      <c r="CY1667" s="34">
        <v>0.7</v>
      </c>
      <c r="DA1667" s="34">
        <v>1.5</v>
      </c>
    </row>
    <row r="1668" spans="1:105" x14ac:dyDescent="0.35">
      <c r="A1668" s="22" t="s">
        <v>1825</v>
      </c>
      <c r="B1668" s="22" t="s">
        <v>2281</v>
      </c>
      <c r="C1668" s="22" t="s">
        <v>2362</v>
      </c>
      <c r="D1668" s="22" t="s">
        <v>2287</v>
      </c>
      <c r="G1668" s="22" t="s">
        <v>2287</v>
      </c>
      <c r="H1668" s="22" t="s">
        <v>1794</v>
      </c>
      <c r="I1668" s="22">
        <v>-107.972267</v>
      </c>
      <c r="K1668" s="22" t="s">
        <v>1302</v>
      </c>
      <c r="L1668" s="22" t="s">
        <v>878</v>
      </c>
      <c r="M1668" s="22" t="s">
        <v>1827</v>
      </c>
      <c r="AA1668" s="34">
        <v>1.2E-2</v>
      </c>
      <c r="AI1668" s="34" t="s">
        <v>2269</v>
      </c>
      <c r="AL1668" s="34">
        <v>6.1999999999999998E-3</v>
      </c>
      <c r="AU1668" s="34">
        <v>3.8</v>
      </c>
      <c r="AV1668" s="34">
        <v>43</v>
      </c>
      <c r="AW1668" s="34">
        <v>20</v>
      </c>
      <c r="AY1668" s="34">
        <v>656</v>
      </c>
      <c r="BB1668" s="34">
        <v>2</v>
      </c>
      <c r="BC1668" s="34">
        <v>2</v>
      </c>
      <c r="BD1668" s="34">
        <v>34</v>
      </c>
      <c r="BE1668" s="34">
        <v>32</v>
      </c>
      <c r="BF1668" s="34">
        <v>6</v>
      </c>
      <c r="BG1668" s="34">
        <v>40.9</v>
      </c>
      <c r="BH1668" s="34">
        <v>7.3</v>
      </c>
      <c r="BJ1668" s="34">
        <v>9</v>
      </c>
      <c r="BK1668" s="34" t="s">
        <v>1797</v>
      </c>
      <c r="BN1668" s="34">
        <v>18</v>
      </c>
      <c r="BO1668" s="34">
        <v>10.8</v>
      </c>
      <c r="BP1668" s="34">
        <v>8</v>
      </c>
      <c r="BQ1668" s="34">
        <v>560</v>
      </c>
      <c r="BR1668" s="34">
        <v>145.1</v>
      </c>
      <c r="BT1668" s="34">
        <v>10.5</v>
      </c>
      <c r="BU1668" s="34">
        <v>3</v>
      </c>
      <c r="BV1668" s="34" t="s">
        <v>1800</v>
      </c>
      <c r="BX1668" s="34">
        <v>36.5</v>
      </c>
      <c r="BY1668" s="34">
        <v>1</v>
      </c>
      <c r="CA1668" s="34">
        <v>7.1</v>
      </c>
      <c r="CC1668" s="34">
        <v>2</v>
      </c>
      <c r="CD1668" s="34">
        <v>96</v>
      </c>
      <c r="CE1668" s="34">
        <v>263</v>
      </c>
      <c r="CF1668" s="34">
        <v>30</v>
      </c>
      <c r="CG1668" s="34">
        <v>220</v>
      </c>
      <c r="CH1668" s="34">
        <v>158</v>
      </c>
      <c r="CI1668" s="34">
        <v>29</v>
      </c>
      <c r="CJ1668" s="34">
        <v>66</v>
      </c>
      <c r="CL1668" s="34">
        <v>35</v>
      </c>
      <c r="CM1668" s="34">
        <v>6</v>
      </c>
      <c r="CN1668" s="34">
        <v>1</v>
      </c>
      <c r="CP1668" s="34">
        <v>3</v>
      </c>
      <c r="CU1668" s="34">
        <v>4.2</v>
      </c>
      <c r="CV1668" s="34" t="s">
        <v>1803</v>
      </c>
      <c r="CX1668" s="34">
        <v>7.0000000000000001E-3</v>
      </c>
      <c r="CY1668" s="34">
        <v>1.92</v>
      </c>
      <c r="DA1668" s="34" t="s">
        <v>1797</v>
      </c>
    </row>
    <row r="1669" spans="1:105" x14ac:dyDescent="0.35">
      <c r="A1669" s="22" t="s">
        <v>1828</v>
      </c>
      <c r="B1669" s="22" t="s">
        <v>2281</v>
      </c>
      <c r="C1669" s="22" t="s">
        <v>2362</v>
      </c>
      <c r="D1669" s="22" t="s">
        <v>2287</v>
      </c>
      <c r="G1669" s="22" t="s">
        <v>2287</v>
      </c>
      <c r="H1669" s="22" t="s">
        <v>1829</v>
      </c>
      <c r="I1669" s="22">
        <v>-107.950063</v>
      </c>
      <c r="K1669" s="22" t="s">
        <v>1302</v>
      </c>
      <c r="L1669" s="22" t="s">
        <v>878</v>
      </c>
      <c r="M1669" s="22" t="s">
        <v>1831</v>
      </c>
      <c r="AA1669" s="34">
        <v>0.442</v>
      </c>
      <c r="AI1669" s="34" t="s">
        <v>2265</v>
      </c>
      <c r="AL1669" s="34">
        <v>1.7000000000000001E-2</v>
      </c>
      <c r="AU1669" s="34">
        <v>5.6000000000000001E-2</v>
      </c>
      <c r="AV1669" s="34">
        <v>8.6</v>
      </c>
      <c r="AW1669" s="34">
        <v>5.5</v>
      </c>
      <c r="AY1669" s="34">
        <v>113.2</v>
      </c>
      <c r="BB1669" s="34">
        <v>1</v>
      </c>
      <c r="BC1669" s="34">
        <v>9</v>
      </c>
      <c r="BD1669" s="34">
        <v>62</v>
      </c>
      <c r="BE1669" s="34">
        <v>79.7</v>
      </c>
      <c r="BF1669" s="34">
        <v>6</v>
      </c>
      <c r="BG1669" s="34">
        <v>6350</v>
      </c>
      <c r="BH1669" s="34">
        <v>37.4</v>
      </c>
      <c r="BJ1669" s="34">
        <v>3</v>
      </c>
      <c r="BK1669" s="34">
        <v>2</v>
      </c>
      <c r="BN1669" s="34">
        <v>32.4</v>
      </c>
      <c r="BO1669" s="34">
        <v>5.0999999999999996</v>
      </c>
      <c r="BP1669" s="34">
        <v>29.2</v>
      </c>
      <c r="BQ1669" s="34">
        <v>1190</v>
      </c>
      <c r="BR1669" s="34">
        <v>33.700000000000003</v>
      </c>
      <c r="BT1669" s="34">
        <v>93.6</v>
      </c>
      <c r="BU1669" s="34">
        <v>12</v>
      </c>
      <c r="BV1669" s="34" t="s">
        <v>1800</v>
      </c>
      <c r="BX1669" s="34">
        <v>306.5</v>
      </c>
      <c r="BY1669" s="34" t="s">
        <v>1797</v>
      </c>
      <c r="CA1669" s="34">
        <v>8.9</v>
      </c>
      <c r="CC1669" s="34">
        <v>35.6</v>
      </c>
      <c r="CD1669" s="34">
        <v>95.7</v>
      </c>
      <c r="CE1669" s="34">
        <v>156</v>
      </c>
      <c r="CF1669" s="34">
        <v>42.4</v>
      </c>
      <c r="CG1669" s="34">
        <v>94.7</v>
      </c>
      <c r="CH1669" s="34">
        <v>7160</v>
      </c>
      <c r="CI1669" s="34">
        <v>28</v>
      </c>
      <c r="CJ1669" s="34">
        <v>36</v>
      </c>
      <c r="CL1669" s="34">
        <v>43</v>
      </c>
      <c r="CM1669" s="34">
        <v>7.8</v>
      </c>
      <c r="CN1669" s="34">
        <v>1.7</v>
      </c>
      <c r="CP1669" s="34">
        <v>2.2999999999999998</v>
      </c>
      <c r="CU1669" s="34">
        <v>4.9000000000000004</v>
      </c>
      <c r="CV1669" s="34">
        <v>0.43</v>
      </c>
      <c r="CX1669" s="34">
        <v>0.53900000000000003</v>
      </c>
      <c r="CY1669" s="34">
        <v>26.78</v>
      </c>
      <c r="DA1669" s="34">
        <v>9.6999999999999993</v>
      </c>
    </row>
    <row r="1670" spans="1:105" x14ac:dyDescent="0.35">
      <c r="A1670" s="22" t="s">
        <v>1832</v>
      </c>
      <c r="B1670" s="22" t="s">
        <v>2281</v>
      </c>
      <c r="C1670" s="22" t="s">
        <v>2362</v>
      </c>
      <c r="D1670" s="22" t="s">
        <v>2287</v>
      </c>
      <c r="G1670" s="22" t="s">
        <v>2287</v>
      </c>
      <c r="H1670" s="22" t="s">
        <v>1829</v>
      </c>
      <c r="I1670" s="22">
        <v>-107.950063</v>
      </c>
      <c r="K1670" s="22" t="s">
        <v>1302</v>
      </c>
      <c r="L1670" s="22" t="s">
        <v>878</v>
      </c>
      <c r="M1670" s="22" t="s">
        <v>1834</v>
      </c>
      <c r="AA1670" s="34" t="s">
        <v>1833</v>
      </c>
      <c r="AI1670" s="34" t="s">
        <v>2268</v>
      </c>
      <c r="AL1670" s="34" t="s">
        <v>1049</v>
      </c>
      <c r="AU1670" s="34">
        <v>7.0000000000000001E-3</v>
      </c>
      <c r="AV1670" s="34">
        <v>15</v>
      </c>
      <c r="AW1670" s="34">
        <v>164</v>
      </c>
      <c r="AY1670" s="34">
        <v>624</v>
      </c>
      <c r="BB1670" s="34">
        <v>2</v>
      </c>
      <c r="BC1670" s="34">
        <v>600</v>
      </c>
      <c r="BD1670" s="34">
        <v>7</v>
      </c>
      <c r="BE1670" s="34">
        <v>15</v>
      </c>
      <c r="BF1670" s="34">
        <v>7</v>
      </c>
      <c r="BG1670" s="34">
        <v>4530</v>
      </c>
      <c r="BH1670" s="34" t="s">
        <v>1049</v>
      </c>
      <c r="BJ1670" s="34">
        <v>1</v>
      </c>
      <c r="BK1670" s="34">
        <v>2</v>
      </c>
      <c r="BN1670" s="34">
        <v>31</v>
      </c>
      <c r="BO1670" s="34" t="s">
        <v>1049</v>
      </c>
      <c r="BP1670" s="34">
        <v>83</v>
      </c>
      <c r="BQ1670" s="34">
        <v>31500</v>
      </c>
      <c r="BR1670" s="34" t="s">
        <v>1801</v>
      </c>
      <c r="BT1670" s="34">
        <v>16.100000000000001</v>
      </c>
      <c r="BU1670" s="34">
        <v>1</v>
      </c>
      <c r="BV1670" s="34" t="s">
        <v>1800</v>
      </c>
      <c r="BX1670" s="34">
        <v>52.1</v>
      </c>
      <c r="BY1670" s="34" t="s">
        <v>1797</v>
      </c>
      <c r="CA1670" s="34">
        <v>1.6</v>
      </c>
      <c r="CC1670" s="34">
        <v>16.8</v>
      </c>
      <c r="CD1670" s="34">
        <v>52.9</v>
      </c>
      <c r="CE1670" s="34">
        <v>36</v>
      </c>
      <c r="CF1670" s="34">
        <v>32.700000000000003</v>
      </c>
      <c r="CG1670" s="34">
        <v>58</v>
      </c>
      <c r="CH1670" s="34">
        <v>256600</v>
      </c>
      <c r="CI1670" s="34">
        <v>22</v>
      </c>
      <c r="CJ1670" s="34">
        <v>52</v>
      </c>
      <c r="CL1670" s="34">
        <v>14</v>
      </c>
      <c r="CM1670" s="34">
        <v>5</v>
      </c>
      <c r="CN1670" s="34">
        <v>0.6</v>
      </c>
      <c r="CP1670" s="34">
        <v>2.4</v>
      </c>
      <c r="CU1670" s="34">
        <v>2.8</v>
      </c>
      <c r="CV1670" s="34">
        <v>0.28999999999999998</v>
      </c>
      <c r="CX1670" s="34">
        <v>8.82</v>
      </c>
      <c r="CY1670" s="34">
        <v>0.745</v>
      </c>
      <c r="DA1670" s="34">
        <v>6.8</v>
      </c>
    </row>
    <row r="1671" spans="1:105" x14ac:dyDescent="0.35">
      <c r="A1671" s="22" t="s">
        <v>1836</v>
      </c>
      <c r="B1671" s="22" t="s">
        <v>2281</v>
      </c>
      <c r="C1671" s="22" t="s">
        <v>2362</v>
      </c>
      <c r="D1671" s="22" t="s">
        <v>2287</v>
      </c>
      <c r="G1671" s="22" t="s">
        <v>2287</v>
      </c>
      <c r="H1671" s="22">
        <v>31.79073</v>
      </c>
      <c r="I1671" s="22">
        <v>-107.93934</v>
      </c>
      <c r="K1671" s="22" t="s">
        <v>1302</v>
      </c>
      <c r="L1671" s="22" t="s">
        <v>878</v>
      </c>
      <c r="M1671" s="22" t="s">
        <v>3329</v>
      </c>
      <c r="AA1671" s="34">
        <v>1.4999999999999999E-2</v>
      </c>
      <c r="AI1671" s="34" t="s">
        <v>2270</v>
      </c>
      <c r="AL1671" s="34">
        <v>2.5000000000000001E-3</v>
      </c>
      <c r="AU1671" s="34">
        <v>5.0999999999999996</v>
      </c>
      <c r="AV1671" s="34">
        <v>660</v>
      </c>
      <c r="AW1671" s="34">
        <v>52</v>
      </c>
      <c r="AY1671" s="34">
        <v>2546.1999999999998</v>
      </c>
      <c r="BB1671" s="34">
        <v>80</v>
      </c>
      <c r="BC1671" s="34">
        <v>4</v>
      </c>
      <c r="BD1671" s="34">
        <v>32</v>
      </c>
      <c r="BE1671" s="34">
        <v>67.2</v>
      </c>
      <c r="BF1671" s="34">
        <v>9</v>
      </c>
      <c r="BG1671" s="34">
        <v>5990</v>
      </c>
      <c r="BH1671" s="34" t="s">
        <v>1049</v>
      </c>
      <c r="BJ1671" s="34">
        <v>5</v>
      </c>
      <c r="BK1671" s="34" t="s">
        <v>1797</v>
      </c>
      <c r="BN1671" s="34">
        <v>2.1</v>
      </c>
      <c r="BO1671" s="34">
        <v>6.8</v>
      </c>
      <c r="BP1671" s="34" t="s">
        <v>1049</v>
      </c>
      <c r="BQ1671" s="34">
        <v>1260</v>
      </c>
      <c r="BR1671" s="34">
        <v>478</v>
      </c>
      <c r="BT1671" s="34">
        <v>31</v>
      </c>
      <c r="BU1671" s="34">
        <v>5</v>
      </c>
      <c r="BV1671" s="34" t="s">
        <v>1800</v>
      </c>
      <c r="BX1671" s="34">
        <v>183.9</v>
      </c>
      <c r="BY1671" s="34" t="s">
        <v>1797</v>
      </c>
      <c r="CA1671" s="34">
        <v>4.8</v>
      </c>
      <c r="CC1671" s="34">
        <v>15.8</v>
      </c>
      <c r="CD1671" s="34">
        <v>295.5</v>
      </c>
      <c r="CE1671" s="34">
        <v>10</v>
      </c>
      <c r="CF1671" s="34">
        <v>23.6</v>
      </c>
      <c r="CG1671" s="34">
        <v>209.4</v>
      </c>
      <c r="CH1671" s="34">
        <v>1020</v>
      </c>
      <c r="CI1671" s="34">
        <v>23</v>
      </c>
      <c r="CJ1671" s="34">
        <v>43</v>
      </c>
      <c r="CL1671" s="34">
        <v>19</v>
      </c>
      <c r="CM1671" s="34">
        <v>5.4</v>
      </c>
      <c r="CN1671" s="34">
        <v>1.5</v>
      </c>
      <c r="CP1671" s="34">
        <v>1.3</v>
      </c>
      <c r="CU1671" s="34">
        <v>2.1</v>
      </c>
      <c r="CV1671" s="34">
        <v>0.24</v>
      </c>
      <c r="CX1671" s="34">
        <v>5.0000000000000001E-3</v>
      </c>
      <c r="CY1671" s="34">
        <v>2.0299999999999998</v>
      </c>
      <c r="DA1671" s="34" t="s">
        <v>1797</v>
      </c>
    </row>
    <row r="1672" spans="1:105" x14ac:dyDescent="0.35">
      <c r="A1672" s="22" t="s">
        <v>1838</v>
      </c>
      <c r="B1672" s="22" t="s">
        <v>2281</v>
      </c>
      <c r="C1672" s="22" t="s">
        <v>2362</v>
      </c>
      <c r="D1672" s="22" t="s">
        <v>2287</v>
      </c>
      <c r="G1672" s="22" t="s">
        <v>2287</v>
      </c>
      <c r="H1672" s="22">
        <v>31.79073</v>
      </c>
      <c r="I1672" s="22">
        <v>-107.93934</v>
      </c>
      <c r="K1672" s="22" t="s">
        <v>1302</v>
      </c>
      <c r="L1672" s="22" t="s">
        <v>878</v>
      </c>
      <c r="M1672" s="22" t="s">
        <v>1841</v>
      </c>
      <c r="AI1672" s="34" t="s">
        <v>1049</v>
      </c>
      <c r="AL1672" s="34">
        <v>4.5999999999999999E-3</v>
      </c>
      <c r="AU1672" s="34">
        <v>21.12</v>
      </c>
      <c r="AV1672" s="34">
        <v>275</v>
      </c>
      <c r="AW1672" s="34">
        <v>963</v>
      </c>
      <c r="AY1672" s="34">
        <v>852</v>
      </c>
      <c r="BB1672" s="34">
        <v>38</v>
      </c>
      <c r="BD1672" s="34">
        <v>220</v>
      </c>
      <c r="BE1672" s="34">
        <v>53</v>
      </c>
      <c r="BF1672" s="34">
        <v>3</v>
      </c>
      <c r="BG1672" s="34" t="s">
        <v>1839</v>
      </c>
      <c r="BH1672" s="34">
        <v>11.7</v>
      </c>
      <c r="BJ1672" s="34">
        <v>4</v>
      </c>
      <c r="BK1672" s="34">
        <v>4</v>
      </c>
      <c r="BN1672" s="34">
        <v>44.2</v>
      </c>
      <c r="BO1672" s="34">
        <v>2.4</v>
      </c>
      <c r="BP1672" s="34">
        <v>89.7</v>
      </c>
      <c r="BQ1672" s="34">
        <v>2E-3</v>
      </c>
      <c r="BR1672" s="34">
        <v>19.5</v>
      </c>
      <c r="BT1672" s="34">
        <v>252</v>
      </c>
      <c r="BU1672" s="34" t="s">
        <v>1797</v>
      </c>
      <c r="BV1672" s="34" t="s">
        <v>1800</v>
      </c>
      <c r="BX1672" s="34">
        <v>68.099999999999994</v>
      </c>
      <c r="BY1672" s="34" t="s">
        <v>1797</v>
      </c>
      <c r="CA1672" s="34">
        <v>1.4</v>
      </c>
      <c r="CC1672" s="34">
        <v>67.599999999999994</v>
      </c>
      <c r="CD1672" s="34">
        <v>686.9</v>
      </c>
      <c r="CE1672" s="34">
        <v>64</v>
      </c>
      <c r="CF1672" s="34">
        <v>13.1</v>
      </c>
      <c r="CG1672" s="34">
        <v>20.2</v>
      </c>
      <c r="CH1672" s="34" t="s">
        <v>1840</v>
      </c>
      <c r="CI1672" s="34">
        <v>6</v>
      </c>
      <c r="CJ1672" s="34" t="s">
        <v>1802</v>
      </c>
      <c r="CL1672" s="34">
        <v>98</v>
      </c>
      <c r="CM1672" s="34">
        <v>3.7</v>
      </c>
      <c r="CN1672" s="34">
        <v>1.4</v>
      </c>
      <c r="CP1672" s="34">
        <v>1.7</v>
      </c>
      <c r="CU1672" s="34">
        <v>2.1</v>
      </c>
      <c r="CV1672" s="34">
        <v>0.51</v>
      </c>
      <c r="CY1672" s="34">
        <v>41.9</v>
      </c>
      <c r="DA1672" s="34" t="s">
        <v>1797</v>
      </c>
    </row>
    <row r="1673" spans="1:105" x14ac:dyDescent="0.35">
      <c r="A1673" s="22" t="s">
        <v>1842</v>
      </c>
      <c r="B1673" s="22" t="s">
        <v>2281</v>
      </c>
      <c r="C1673" s="22" t="s">
        <v>2362</v>
      </c>
      <c r="D1673" s="22" t="s">
        <v>2287</v>
      </c>
      <c r="G1673" s="22" t="s">
        <v>2287</v>
      </c>
      <c r="H1673" s="22">
        <v>31.79073</v>
      </c>
      <c r="I1673" s="22">
        <v>-107.93934</v>
      </c>
      <c r="K1673" s="22" t="s">
        <v>1302</v>
      </c>
      <c r="L1673" s="22" t="s">
        <v>878</v>
      </c>
      <c r="M1673" s="22" t="s">
        <v>3330</v>
      </c>
      <c r="W1673" s="34">
        <v>79.98</v>
      </c>
      <c r="X1673" s="34">
        <v>0.16500000000000001</v>
      </c>
      <c r="Y1673" s="34">
        <v>8.8000000000000007</v>
      </c>
      <c r="Z1673" s="34">
        <v>5.23</v>
      </c>
      <c r="AA1673" s="34">
        <v>1.6E-2</v>
      </c>
      <c r="AB1673" s="34">
        <v>0.24</v>
      </c>
      <c r="AC1673" s="34">
        <v>0.27</v>
      </c>
      <c r="AD1673" s="34">
        <v>0.08</v>
      </c>
      <c r="AE1673" s="34">
        <v>1.1499999999999999</v>
      </c>
      <c r="AF1673" s="34">
        <v>0.04</v>
      </c>
      <c r="AG1673" s="34">
        <v>4.4400000000000004</v>
      </c>
      <c r="AI1673" s="34" t="s">
        <v>2266</v>
      </c>
      <c r="AL1673" s="34">
        <v>1.1999999999999999E-3</v>
      </c>
      <c r="AU1673" s="34">
        <v>0.33100000000000002</v>
      </c>
      <c r="AV1673" s="34">
        <v>31</v>
      </c>
      <c r="AW1673" s="34">
        <v>296</v>
      </c>
      <c r="AY1673" s="34">
        <v>1302</v>
      </c>
      <c r="BB1673" s="34">
        <v>4</v>
      </c>
      <c r="BD1673" s="34">
        <v>15</v>
      </c>
      <c r="BE1673" s="34">
        <v>8.1</v>
      </c>
      <c r="BF1673" s="34">
        <v>5</v>
      </c>
      <c r="BG1673" s="34">
        <v>37</v>
      </c>
      <c r="BH1673" s="34">
        <v>11.7</v>
      </c>
      <c r="BJ1673" s="34">
        <v>7</v>
      </c>
      <c r="BK1673" s="34" t="s">
        <v>1797</v>
      </c>
      <c r="BN1673" s="34">
        <v>14.3</v>
      </c>
      <c r="BO1673" s="34">
        <v>10.9</v>
      </c>
      <c r="BP1673" s="34">
        <v>4</v>
      </c>
      <c r="BQ1673" s="34">
        <v>321</v>
      </c>
      <c r="BR1673" s="34">
        <v>57.4</v>
      </c>
      <c r="BT1673" s="34">
        <v>19</v>
      </c>
      <c r="BU1673" s="34">
        <v>2</v>
      </c>
      <c r="BV1673" s="34" t="s">
        <v>1800</v>
      </c>
      <c r="BX1673" s="34">
        <v>212.6</v>
      </c>
      <c r="BY1673" s="34" t="s">
        <v>1797</v>
      </c>
      <c r="CA1673" s="34">
        <v>10.4</v>
      </c>
      <c r="CC1673" s="34">
        <v>4.5</v>
      </c>
      <c r="CD1673" s="34">
        <v>140</v>
      </c>
      <c r="CE1673" s="34">
        <v>114</v>
      </c>
      <c r="CF1673" s="34">
        <v>11</v>
      </c>
      <c r="CG1673" s="34">
        <v>131.5</v>
      </c>
      <c r="CH1673" s="34">
        <v>263</v>
      </c>
      <c r="CI1673" s="34">
        <v>30</v>
      </c>
      <c r="CJ1673" s="34">
        <v>40</v>
      </c>
      <c r="CL1673" s="34">
        <v>56</v>
      </c>
      <c r="CM1673" s="34">
        <v>3</v>
      </c>
      <c r="CN1673" s="34" t="s">
        <v>1843</v>
      </c>
      <c r="CP1673" s="34">
        <v>0.9</v>
      </c>
      <c r="CU1673" s="34">
        <v>1.7</v>
      </c>
      <c r="CV1673" s="34">
        <v>0.24</v>
      </c>
      <c r="CY1673" s="34">
        <v>3.5</v>
      </c>
      <c r="DA1673" s="34">
        <v>1.2</v>
      </c>
    </row>
    <row r="1674" spans="1:105" x14ac:dyDescent="0.35">
      <c r="A1674" s="22" t="s">
        <v>1844</v>
      </c>
      <c r="B1674" s="22" t="s">
        <v>2281</v>
      </c>
      <c r="C1674" s="22" t="s">
        <v>2362</v>
      </c>
      <c r="D1674" s="22" t="s">
        <v>2287</v>
      </c>
      <c r="G1674" s="22" t="s">
        <v>2287</v>
      </c>
      <c r="H1674" s="22">
        <v>31.79073</v>
      </c>
      <c r="I1674" s="22">
        <v>-107.93934</v>
      </c>
      <c r="K1674" s="22" t="s">
        <v>1302</v>
      </c>
      <c r="L1674" s="22" t="s">
        <v>878</v>
      </c>
      <c r="M1674" s="22" t="s">
        <v>1847</v>
      </c>
      <c r="AA1674" s="34">
        <v>0.123</v>
      </c>
      <c r="AI1674" s="34" t="s">
        <v>2268</v>
      </c>
      <c r="AL1674" s="34">
        <v>1.9E-3</v>
      </c>
      <c r="AU1674" s="34">
        <v>1.34</v>
      </c>
      <c r="AV1674" s="34">
        <v>62</v>
      </c>
      <c r="AW1674" s="34">
        <v>730</v>
      </c>
      <c r="AY1674" s="34">
        <v>3680</v>
      </c>
      <c r="BB1674" s="34">
        <v>3</v>
      </c>
      <c r="BD1674" s="34">
        <v>22</v>
      </c>
      <c r="BE1674" s="34">
        <v>63.4</v>
      </c>
      <c r="BF1674" s="34">
        <v>7</v>
      </c>
      <c r="BG1674" s="34" t="s">
        <v>1846</v>
      </c>
      <c r="BH1674" s="34">
        <v>12.7</v>
      </c>
      <c r="BJ1674" s="34">
        <v>5</v>
      </c>
      <c r="BK1674" s="34" t="s">
        <v>1797</v>
      </c>
      <c r="BN1674" s="34">
        <v>27.1</v>
      </c>
      <c r="BO1674" s="34">
        <v>11.5</v>
      </c>
      <c r="BP1674" s="34">
        <v>10.9</v>
      </c>
      <c r="BQ1674" s="34">
        <v>365.2</v>
      </c>
      <c r="BR1674" s="34">
        <v>138</v>
      </c>
      <c r="BT1674" s="34">
        <v>117</v>
      </c>
      <c r="BU1674" s="34">
        <v>3</v>
      </c>
      <c r="BV1674" s="34" t="s">
        <v>1800</v>
      </c>
      <c r="BX1674" s="34">
        <v>336.8</v>
      </c>
      <c r="BY1674" s="34" t="s">
        <v>1797</v>
      </c>
      <c r="CA1674" s="34">
        <v>11.2</v>
      </c>
      <c r="CC1674" s="34">
        <v>24.4</v>
      </c>
      <c r="CD1674" s="34">
        <v>351.7</v>
      </c>
      <c r="CE1674" s="34">
        <v>10</v>
      </c>
      <c r="CF1674" s="34">
        <v>56.7</v>
      </c>
      <c r="CG1674" s="34">
        <v>102.9</v>
      </c>
      <c r="CH1674" s="34">
        <v>102.3</v>
      </c>
      <c r="CI1674" s="34">
        <v>28</v>
      </c>
      <c r="CJ1674" s="34">
        <v>58</v>
      </c>
      <c r="CL1674" s="34">
        <v>55</v>
      </c>
      <c r="CM1674" s="34">
        <v>6.2</v>
      </c>
      <c r="CN1674" s="34">
        <v>0.8</v>
      </c>
      <c r="CP1674" s="34">
        <v>0.6</v>
      </c>
      <c r="CU1674" s="34">
        <v>5.4</v>
      </c>
      <c r="CV1674" s="34">
        <v>0.69</v>
      </c>
      <c r="CY1674" s="34">
        <v>4.7</v>
      </c>
      <c r="DA1674" s="34">
        <v>1.6</v>
      </c>
    </row>
    <row r="1675" spans="1:105" x14ac:dyDescent="0.35">
      <c r="A1675" s="22" t="s">
        <v>1848</v>
      </c>
      <c r="B1675" s="22" t="s">
        <v>2281</v>
      </c>
      <c r="C1675" s="22" t="s">
        <v>2362</v>
      </c>
      <c r="D1675" s="22" t="s">
        <v>2287</v>
      </c>
      <c r="G1675" s="22" t="s">
        <v>2287</v>
      </c>
      <c r="H1675" s="22">
        <v>31.78471</v>
      </c>
      <c r="I1675" s="22">
        <v>-107.96378</v>
      </c>
      <c r="K1675" s="22" t="s">
        <v>1302</v>
      </c>
      <c r="L1675" s="22" t="s">
        <v>878</v>
      </c>
      <c r="M1675" s="22" t="s">
        <v>1851</v>
      </c>
      <c r="AA1675" s="34">
        <v>5.0000000000000001E-3</v>
      </c>
      <c r="AI1675" s="34" t="s">
        <v>2265</v>
      </c>
      <c r="AL1675" s="34">
        <v>3.0000000000000001E-3</v>
      </c>
      <c r="AU1675" s="34">
        <v>0.97699999999999998</v>
      </c>
      <c r="AV1675" s="34">
        <v>288</v>
      </c>
      <c r="AW1675" s="34">
        <v>94.5</v>
      </c>
      <c r="AY1675" s="34">
        <v>18460</v>
      </c>
      <c r="BB1675" s="34">
        <v>46</v>
      </c>
      <c r="BD1675" s="34">
        <v>35</v>
      </c>
      <c r="BE1675" s="34">
        <v>5.2</v>
      </c>
      <c r="BF1675" s="34" t="s">
        <v>1802</v>
      </c>
      <c r="BG1675" s="34" t="s">
        <v>1717</v>
      </c>
      <c r="BH1675" s="34">
        <v>2.9</v>
      </c>
      <c r="BJ1675" s="34">
        <v>2</v>
      </c>
      <c r="BK1675" s="34" t="s">
        <v>1797</v>
      </c>
      <c r="BN1675" s="34" t="s">
        <v>1717</v>
      </c>
      <c r="BO1675" s="34">
        <v>5.0999999999999996</v>
      </c>
      <c r="BP1675" s="34">
        <v>3.8</v>
      </c>
      <c r="BQ1675" s="34" t="s">
        <v>1850</v>
      </c>
      <c r="BR1675" s="34">
        <v>14.8</v>
      </c>
      <c r="BT1675" s="34">
        <v>522</v>
      </c>
      <c r="BU1675" s="34" t="s">
        <v>1797</v>
      </c>
      <c r="BV1675" s="34" t="s">
        <v>1800</v>
      </c>
      <c r="BX1675" s="34">
        <v>486.8</v>
      </c>
      <c r="BY1675" s="34" t="s">
        <v>1797</v>
      </c>
      <c r="CA1675" s="34">
        <v>5.0999999999999996</v>
      </c>
      <c r="CC1675" s="34">
        <v>9.6999999999999993</v>
      </c>
      <c r="CD1675" s="34">
        <v>70.099999999999994</v>
      </c>
      <c r="CE1675" s="34">
        <v>312</v>
      </c>
      <c r="CF1675" s="34">
        <v>12.7</v>
      </c>
      <c r="CG1675" s="34">
        <v>44.7</v>
      </c>
      <c r="CH1675" s="34">
        <v>51.8</v>
      </c>
      <c r="CI1675" s="34">
        <v>8</v>
      </c>
      <c r="CJ1675" s="34">
        <v>19</v>
      </c>
      <c r="CL1675" s="34" t="s">
        <v>1798</v>
      </c>
      <c r="CM1675" s="34">
        <v>2</v>
      </c>
      <c r="CN1675" s="34" t="s">
        <v>1843</v>
      </c>
      <c r="CP1675" s="34">
        <v>1.1000000000000001</v>
      </c>
      <c r="CU1675" s="34">
        <v>1.9</v>
      </c>
      <c r="CV1675" s="34">
        <v>0.06</v>
      </c>
      <c r="CY1675" s="34">
        <v>1.6</v>
      </c>
      <c r="DA1675" s="34" t="s">
        <v>1797</v>
      </c>
    </row>
    <row r="1676" spans="1:105" x14ac:dyDescent="0.35">
      <c r="A1676" s="22" t="s">
        <v>1852</v>
      </c>
      <c r="B1676" s="22" t="s">
        <v>2281</v>
      </c>
      <c r="C1676" s="22" t="s">
        <v>2362</v>
      </c>
      <c r="D1676" s="22" t="s">
        <v>2283</v>
      </c>
      <c r="G1676" s="22" t="s">
        <v>2287</v>
      </c>
      <c r="H1676" s="22">
        <v>32.019739999999999</v>
      </c>
      <c r="I1676" s="22">
        <v>-108.15723</v>
      </c>
      <c r="K1676" s="22" t="s">
        <v>1302</v>
      </c>
      <c r="L1676" s="22" t="s">
        <v>878</v>
      </c>
      <c r="M1676" s="22" t="s">
        <v>227</v>
      </c>
      <c r="AU1676" s="34">
        <v>1.18</v>
      </c>
      <c r="AV1676" s="34">
        <v>1278</v>
      </c>
      <c r="AW1676" s="34">
        <v>658</v>
      </c>
      <c r="AY1676" s="34">
        <v>25410</v>
      </c>
      <c r="BB1676" s="34">
        <v>49</v>
      </c>
      <c r="BC1676" s="34">
        <v>80</v>
      </c>
      <c r="BD1676" s="34" t="s">
        <v>1800</v>
      </c>
      <c r="BE1676" s="34">
        <v>80</v>
      </c>
      <c r="BF1676" s="34">
        <v>3</v>
      </c>
      <c r="BG1676" s="34">
        <v>11500</v>
      </c>
      <c r="BJ1676" s="34" t="s">
        <v>1797</v>
      </c>
      <c r="BK1676" s="34" t="s">
        <v>1797</v>
      </c>
      <c r="BN1676" s="34">
        <v>42</v>
      </c>
      <c r="BQ1676" s="34">
        <v>17600</v>
      </c>
      <c r="BR1676" s="34" t="s">
        <v>1801</v>
      </c>
      <c r="BT1676" s="34">
        <v>1440</v>
      </c>
      <c r="BU1676" s="34" t="s">
        <v>1797</v>
      </c>
      <c r="BV1676" s="34" t="s">
        <v>1800</v>
      </c>
      <c r="BX1676" s="34">
        <v>3120</v>
      </c>
      <c r="BY1676" s="34" t="s">
        <v>1797</v>
      </c>
      <c r="CA1676" s="34">
        <v>0.7</v>
      </c>
      <c r="CC1676" s="34">
        <v>5.0999999999999996</v>
      </c>
      <c r="CE1676" s="34">
        <v>13</v>
      </c>
      <c r="CH1676" s="34">
        <v>80</v>
      </c>
      <c r="CI1676" s="34">
        <v>6</v>
      </c>
      <c r="CJ1676" s="34">
        <v>37</v>
      </c>
      <c r="CL1676" s="34">
        <v>12</v>
      </c>
      <c r="CM1676" s="34">
        <v>1</v>
      </c>
      <c r="CN1676" s="34">
        <v>1</v>
      </c>
      <c r="CP1676" s="34" t="s">
        <v>1814</v>
      </c>
      <c r="CU1676" s="34" t="s">
        <v>1814</v>
      </c>
      <c r="CV1676" s="34">
        <v>0.16</v>
      </c>
      <c r="CX1676" s="34">
        <v>0.108</v>
      </c>
      <c r="CY1676" s="34">
        <v>1.9</v>
      </c>
      <c r="DA1676" s="34">
        <v>12.7</v>
      </c>
    </row>
    <row r="1677" spans="1:105" x14ac:dyDescent="0.35">
      <c r="A1677" s="22" t="s">
        <v>1854</v>
      </c>
      <c r="B1677" s="22" t="s">
        <v>2281</v>
      </c>
      <c r="C1677" s="22" t="s">
        <v>2362</v>
      </c>
      <c r="D1677" s="22" t="s">
        <v>2283</v>
      </c>
      <c r="G1677" s="22" t="s">
        <v>2287</v>
      </c>
      <c r="H1677" s="22">
        <v>32.03049</v>
      </c>
      <c r="I1677" s="22">
        <v>-108.16283</v>
      </c>
      <c r="K1677" s="22" t="s">
        <v>1302</v>
      </c>
      <c r="L1677" s="22" t="s">
        <v>878</v>
      </c>
      <c r="M1677" s="22" t="s">
        <v>1855</v>
      </c>
      <c r="W1677" s="34">
        <v>51.82</v>
      </c>
      <c r="X1677" s="34">
        <v>1.0229999999999999</v>
      </c>
      <c r="Y1677" s="34">
        <v>15.69</v>
      </c>
      <c r="Z1677" s="34">
        <v>12.03</v>
      </c>
      <c r="AA1677" s="34">
        <v>0.17699999999999999</v>
      </c>
      <c r="AB1677" s="34">
        <v>5.45</v>
      </c>
      <c r="AC1677" s="34">
        <v>8.5500000000000007</v>
      </c>
      <c r="AD1677" s="34">
        <v>3</v>
      </c>
      <c r="AE1677" s="34">
        <v>1.07</v>
      </c>
      <c r="AF1677" s="34">
        <v>0.16900000000000001</v>
      </c>
      <c r="AG1677" s="34">
        <v>1.41</v>
      </c>
      <c r="AI1677" s="34">
        <v>6.0600000000000001E-2</v>
      </c>
      <c r="AL1677" s="34">
        <v>5.3E-3</v>
      </c>
      <c r="AU1677" s="34">
        <v>8.0000000000000002E-3</v>
      </c>
      <c r="AV1677" s="34" t="s">
        <v>1800</v>
      </c>
      <c r="AW1677" s="34" t="s">
        <v>1818</v>
      </c>
      <c r="AY1677" s="34">
        <v>292.2</v>
      </c>
      <c r="BB1677" s="34">
        <v>4</v>
      </c>
      <c r="BD1677" s="34">
        <v>49</v>
      </c>
      <c r="BE1677" s="34">
        <v>71.599999999999994</v>
      </c>
      <c r="BF1677" s="34">
        <v>9</v>
      </c>
      <c r="BG1677" s="34">
        <v>59.9</v>
      </c>
      <c r="BH1677" s="34">
        <v>20.100000000000001</v>
      </c>
      <c r="BJ1677" s="34">
        <v>5</v>
      </c>
      <c r="BK1677" s="34">
        <v>1</v>
      </c>
      <c r="BN1677" s="34">
        <v>10</v>
      </c>
      <c r="BO1677" s="34">
        <v>3.6</v>
      </c>
      <c r="BP1677" s="34">
        <v>27.9</v>
      </c>
      <c r="BQ1677" s="34">
        <v>9.1</v>
      </c>
      <c r="BR1677" s="34">
        <v>45.8</v>
      </c>
      <c r="BT1677" s="34">
        <v>1</v>
      </c>
      <c r="BU1677" s="34">
        <v>39</v>
      </c>
      <c r="BV1677" s="34">
        <v>8</v>
      </c>
      <c r="BX1677" s="34">
        <v>260.89999999999998</v>
      </c>
      <c r="BY1677" s="34" t="s">
        <v>1797</v>
      </c>
      <c r="CA1677" s="34">
        <v>0.7</v>
      </c>
      <c r="CC1677" s="34">
        <v>0.6</v>
      </c>
      <c r="CD1677" s="34">
        <v>332.5</v>
      </c>
      <c r="CE1677" s="34">
        <v>55</v>
      </c>
      <c r="CF1677" s="34">
        <v>26.7</v>
      </c>
      <c r="CG1677" s="34">
        <v>103.1</v>
      </c>
      <c r="CH1677" s="34">
        <v>100.1</v>
      </c>
      <c r="CI1677" s="34">
        <v>14</v>
      </c>
      <c r="CJ1677" s="34">
        <v>25</v>
      </c>
      <c r="CL1677" s="34">
        <v>22</v>
      </c>
      <c r="CM1677" s="34">
        <v>4.4000000000000004</v>
      </c>
      <c r="CN1677" s="34">
        <v>1.1000000000000001</v>
      </c>
      <c r="CP1677" s="34">
        <v>4</v>
      </c>
      <c r="CU1677" s="34">
        <v>5.6</v>
      </c>
      <c r="CV1677" s="34">
        <v>0.35</v>
      </c>
      <c r="CY1677" s="34">
        <v>8.6999999999999993</v>
      </c>
      <c r="DA1677" s="34">
        <v>2.5</v>
      </c>
    </row>
    <row r="1678" spans="1:105" x14ac:dyDescent="0.35">
      <c r="A1678" s="22" t="s">
        <v>1856</v>
      </c>
      <c r="B1678" s="22" t="s">
        <v>2281</v>
      </c>
      <c r="C1678" s="22" t="s">
        <v>2362</v>
      </c>
      <c r="D1678" s="22" t="s">
        <v>2283</v>
      </c>
      <c r="G1678" s="22" t="s">
        <v>2287</v>
      </c>
      <c r="H1678" s="22">
        <v>32.02158</v>
      </c>
      <c r="I1678" s="22">
        <v>-108.16231999999999</v>
      </c>
      <c r="K1678" s="22" t="s">
        <v>1302</v>
      </c>
      <c r="L1678" s="22" t="s">
        <v>878</v>
      </c>
      <c r="M1678" s="22" t="s">
        <v>227</v>
      </c>
      <c r="AU1678" s="34">
        <v>0.187</v>
      </c>
      <c r="AV1678" s="34">
        <v>36</v>
      </c>
      <c r="AW1678" s="34">
        <v>828</v>
      </c>
      <c r="AY1678" s="34">
        <v>668</v>
      </c>
      <c r="BB1678" s="34">
        <v>3</v>
      </c>
      <c r="BD1678" s="34" t="s">
        <v>1800</v>
      </c>
      <c r="BE1678" s="34">
        <v>220</v>
      </c>
      <c r="BF1678" s="34">
        <v>4</v>
      </c>
      <c r="BG1678" s="34">
        <v>10</v>
      </c>
      <c r="BJ1678" s="34">
        <v>1</v>
      </c>
      <c r="BK1678" s="34">
        <v>2</v>
      </c>
      <c r="BN1678" s="34">
        <v>28</v>
      </c>
      <c r="BQ1678" s="34">
        <v>30</v>
      </c>
      <c r="BR1678" s="34" t="s">
        <v>1801</v>
      </c>
      <c r="BT1678" s="34">
        <v>145</v>
      </c>
      <c r="BU1678" s="34" t="s">
        <v>1797</v>
      </c>
      <c r="BV1678" s="34" t="s">
        <v>1800</v>
      </c>
      <c r="BX1678" s="34" t="s">
        <v>1796</v>
      </c>
      <c r="BY1678" s="34">
        <v>1</v>
      </c>
      <c r="CA1678" s="34">
        <v>3.6</v>
      </c>
      <c r="CC1678" s="34">
        <v>1.4</v>
      </c>
      <c r="CE1678" s="34" t="s">
        <v>1821</v>
      </c>
      <c r="CH1678" s="34" t="s">
        <v>1807</v>
      </c>
      <c r="CI1678" s="34">
        <v>9</v>
      </c>
      <c r="CJ1678" s="34">
        <v>14</v>
      </c>
      <c r="CL1678" s="34">
        <v>15</v>
      </c>
      <c r="CM1678" s="34">
        <v>1.2</v>
      </c>
      <c r="CN1678" s="34">
        <v>1.3</v>
      </c>
      <c r="CP1678" s="34" t="s">
        <v>1814</v>
      </c>
      <c r="CU1678" s="34">
        <v>1.2</v>
      </c>
      <c r="CV1678" s="34">
        <v>0.2</v>
      </c>
      <c r="CX1678" s="34">
        <v>7.0000000000000001E-3</v>
      </c>
      <c r="CY1678" s="34">
        <v>1.69</v>
      </c>
      <c r="DA1678" s="34" t="s">
        <v>1797</v>
      </c>
    </row>
    <row r="1679" spans="1:105" x14ac:dyDescent="0.35">
      <c r="A1679" s="22" t="s">
        <v>1857</v>
      </c>
      <c r="B1679" s="22" t="s">
        <v>2281</v>
      </c>
      <c r="C1679" s="22" t="s">
        <v>2362</v>
      </c>
      <c r="D1679" s="22" t="s">
        <v>2283</v>
      </c>
      <c r="G1679" s="22" t="s">
        <v>2287</v>
      </c>
      <c r="H1679" s="22" t="s">
        <v>1858</v>
      </c>
      <c r="I1679" s="22">
        <v>-108.17453</v>
      </c>
      <c r="K1679" s="22" t="s">
        <v>1302</v>
      </c>
      <c r="L1679" s="22" t="s">
        <v>878</v>
      </c>
      <c r="M1679" s="22" t="s">
        <v>1859</v>
      </c>
    </row>
    <row r="1680" spans="1:105" x14ac:dyDescent="0.35">
      <c r="A1680" s="22" t="s">
        <v>1860</v>
      </c>
      <c r="B1680" s="22" t="s">
        <v>2281</v>
      </c>
      <c r="C1680" s="22" t="s">
        <v>2362</v>
      </c>
      <c r="D1680" s="22" t="s">
        <v>2283</v>
      </c>
      <c r="G1680" s="22" t="s">
        <v>2287</v>
      </c>
      <c r="H1680" s="22" t="s">
        <v>1861</v>
      </c>
      <c r="I1680" s="22">
        <v>-108.14120699999999</v>
      </c>
      <c r="K1680" s="22" t="s">
        <v>1302</v>
      </c>
      <c r="L1680" s="22" t="s">
        <v>878</v>
      </c>
      <c r="M1680" s="22" t="s">
        <v>116</v>
      </c>
      <c r="AU1680" s="34">
        <v>0.187</v>
      </c>
      <c r="AV1680" s="34">
        <v>12</v>
      </c>
      <c r="AW1680" s="34">
        <v>157</v>
      </c>
      <c r="AY1680" s="34">
        <v>366</v>
      </c>
      <c r="BB1680" s="34">
        <v>4</v>
      </c>
      <c r="BC1680" s="34">
        <v>40</v>
      </c>
      <c r="BD1680" s="34" t="s">
        <v>1800</v>
      </c>
      <c r="BE1680" s="34">
        <v>110</v>
      </c>
      <c r="BF1680" s="34" t="s">
        <v>1802</v>
      </c>
      <c r="BG1680" s="34">
        <v>930</v>
      </c>
      <c r="BJ1680" s="34">
        <v>2</v>
      </c>
      <c r="BK1680" s="34">
        <v>2</v>
      </c>
      <c r="BN1680" s="34">
        <v>15</v>
      </c>
      <c r="BQ1680" s="34">
        <v>5970</v>
      </c>
      <c r="BR1680" s="34" t="s">
        <v>1801</v>
      </c>
      <c r="BT1680" s="34">
        <v>756</v>
      </c>
      <c r="BU1680" s="34" t="s">
        <v>1797</v>
      </c>
      <c r="BV1680" s="34">
        <v>8</v>
      </c>
      <c r="BX1680" s="34">
        <v>600</v>
      </c>
      <c r="BY1680" s="34" t="s">
        <v>1797</v>
      </c>
      <c r="CA1680" s="34">
        <v>0.7</v>
      </c>
      <c r="CC1680" s="34">
        <v>5.9</v>
      </c>
      <c r="CE1680" s="34">
        <v>15</v>
      </c>
      <c r="CH1680" s="34">
        <v>40</v>
      </c>
      <c r="CI1680" s="34">
        <v>16</v>
      </c>
      <c r="CJ1680" s="34">
        <v>27</v>
      </c>
      <c r="CL1680" s="34">
        <v>34</v>
      </c>
      <c r="CM1680" s="34">
        <v>3.2</v>
      </c>
      <c r="CN1680" s="34">
        <v>0.5</v>
      </c>
      <c r="CP1680" s="34">
        <v>0.9</v>
      </c>
      <c r="CU1680" s="34">
        <v>1.8</v>
      </c>
      <c r="CV1680" s="34">
        <v>0.24</v>
      </c>
      <c r="CX1680" s="34">
        <v>6.2E-2</v>
      </c>
      <c r="CY1680" s="34">
        <v>0.72899999999999998</v>
      </c>
      <c r="DA1680" s="34">
        <v>9.8000000000000007</v>
      </c>
    </row>
    <row r="1681" spans="1:111" x14ac:dyDescent="0.35">
      <c r="A1681" s="22" t="s">
        <v>1862</v>
      </c>
      <c r="B1681" s="22" t="s">
        <v>2281</v>
      </c>
      <c r="C1681" s="22" t="s">
        <v>2362</v>
      </c>
      <c r="D1681" s="22" t="s">
        <v>2283</v>
      </c>
      <c r="G1681" s="22" t="s">
        <v>2287</v>
      </c>
      <c r="H1681" s="22" t="s">
        <v>1863</v>
      </c>
      <c r="I1681" s="22">
        <v>-108.141537</v>
      </c>
      <c r="K1681" s="22" t="s">
        <v>1302</v>
      </c>
      <c r="L1681" s="22" t="s">
        <v>878</v>
      </c>
      <c r="M1681" s="22" t="s">
        <v>1864</v>
      </c>
      <c r="W1681" s="34">
        <v>93.96</v>
      </c>
      <c r="X1681" s="34">
        <v>0.106</v>
      </c>
      <c r="Y1681" s="34">
        <v>2.12</v>
      </c>
      <c r="Z1681" s="34">
        <v>1.87</v>
      </c>
      <c r="AA1681" s="34">
        <v>1.4999999999999999E-2</v>
      </c>
      <c r="AB1681" s="34">
        <v>0.13</v>
      </c>
      <c r="AC1681" s="34">
        <v>0.28000000000000003</v>
      </c>
      <c r="AD1681" s="34">
        <v>0.06</v>
      </c>
      <c r="AE1681" s="34">
        <v>0.39</v>
      </c>
      <c r="AF1681" s="34">
        <v>8.1000000000000003E-2</v>
      </c>
      <c r="AG1681" s="34">
        <v>1.1299999999999999</v>
      </c>
      <c r="AI1681" s="34" t="s">
        <v>2269</v>
      </c>
      <c r="AL1681" s="34" t="s">
        <v>1049</v>
      </c>
      <c r="AU1681" s="34">
        <v>1.4999999999999999E-2</v>
      </c>
      <c r="AV1681" s="34">
        <v>4.5</v>
      </c>
      <c r="AW1681" s="34">
        <v>117.8</v>
      </c>
      <c r="AY1681" s="34">
        <v>327.2</v>
      </c>
      <c r="BB1681" s="34">
        <v>2</v>
      </c>
      <c r="BD1681" s="34">
        <v>74</v>
      </c>
      <c r="BE1681" s="34">
        <v>16.5</v>
      </c>
      <c r="BF1681" s="34">
        <v>4</v>
      </c>
      <c r="BG1681" s="34">
        <v>8.1999999999999993</v>
      </c>
      <c r="BH1681" s="34">
        <v>3.4</v>
      </c>
      <c r="BJ1681" s="34">
        <v>4</v>
      </c>
      <c r="BK1681" s="34" t="s">
        <v>1797</v>
      </c>
      <c r="BN1681" s="34">
        <v>15.5</v>
      </c>
      <c r="BO1681" s="34">
        <v>3.2</v>
      </c>
      <c r="BP1681" s="34">
        <v>6.2</v>
      </c>
      <c r="BQ1681" s="34">
        <v>28</v>
      </c>
      <c r="BR1681" s="34">
        <v>26.8</v>
      </c>
      <c r="BT1681" s="34">
        <v>16.8</v>
      </c>
      <c r="BU1681" s="34">
        <v>1</v>
      </c>
      <c r="BV1681" s="34" t="s">
        <v>1800</v>
      </c>
      <c r="BX1681" s="34">
        <v>61.5</v>
      </c>
      <c r="BY1681" s="34">
        <v>1</v>
      </c>
      <c r="CA1681" s="34">
        <v>1.8</v>
      </c>
      <c r="CC1681" s="34">
        <v>2</v>
      </c>
      <c r="CD1681" s="34">
        <v>20.5</v>
      </c>
      <c r="CE1681" s="34">
        <v>543</v>
      </c>
      <c r="CF1681" s="34">
        <v>5.0999999999999996</v>
      </c>
      <c r="CG1681" s="34">
        <v>49.4</v>
      </c>
      <c r="CH1681" s="34">
        <v>34</v>
      </c>
      <c r="CI1681" s="34">
        <v>15</v>
      </c>
      <c r="CJ1681" s="34">
        <v>11</v>
      </c>
      <c r="CL1681" s="34">
        <v>23</v>
      </c>
      <c r="CM1681" s="34">
        <v>1.7</v>
      </c>
      <c r="CN1681" s="34">
        <v>0.5</v>
      </c>
      <c r="CP1681" s="34">
        <v>1.6</v>
      </c>
      <c r="CU1681" s="34">
        <v>1</v>
      </c>
      <c r="CV1681" s="34" t="s">
        <v>1803</v>
      </c>
      <c r="CX1681" s="34">
        <v>7.0000000000000001E-3</v>
      </c>
      <c r="CY1681" s="34">
        <v>1.07</v>
      </c>
      <c r="DA1681" s="34" t="s">
        <v>1797</v>
      </c>
    </row>
    <row r="1682" spans="1:111" x14ac:dyDescent="0.35">
      <c r="A1682" s="22" t="s">
        <v>1865</v>
      </c>
      <c r="B1682" s="22" t="s">
        <v>2281</v>
      </c>
      <c r="C1682" s="22" t="s">
        <v>2362</v>
      </c>
      <c r="D1682" s="22" t="s">
        <v>2283</v>
      </c>
      <c r="G1682" s="22" t="s">
        <v>2287</v>
      </c>
      <c r="H1682" s="22" t="s">
        <v>1863</v>
      </c>
      <c r="I1682" s="22">
        <v>-108.141537</v>
      </c>
      <c r="K1682" s="22" t="s">
        <v>1302</v>
      </c>
      <c r="L1682" s="22" t="s">
        <v>878</v>
      </c>
      <c r="M1682" s="22" t="s">
        <v>1866</v>
      </c>
      <c r="AU1682" s="34">
        <v>0.46300000000000002</v>
      </c>
      <c r="AV1682" s="34">
        <v>17</v>
      </c>
      <c r="AW1682" s="34">
        <v>278</v>
      </c>
      <c r="AY1682" s="34">
        <v>1320</v>
      </c>
      <c r="BB1682" s="34">
        <v>2</v>
      </c>
      <c r="BC1682" s="34">
        <v>1</v>
      </c>
      <c r="BD1682" s="34" t="s">
        <v>1800</v>
      </c>
      <c r="BE1682" s="34">
        <v>190</v>
      </c>
      <c r="BF1682" s="34">
        <v>5</v>
      </c>
      <c r="BG1682" s="34">
        <v>40</v>
      </c>
      <c r="BJ1682" s="34">
        <v>1</v>
      </c>
      <c r="BK1682" s="34">
        <v>2</v>
      </c>
      <c r="BN1682" s="34">
        <v>11</v>
      </c>
      <c r="BQ1682" s="34">
        <v>60</v>
      </c>
      <c r="BR1682" s="34" t="s">
        <v>1801</v>
      </c>
      <c r="BT1682" s="34">
        <v>28.6</v>
      </c>
      <c r="BU1682" s="34" t="s">
        <v>1797</v>
      </c>
      <c r="BV1682" s="34" t="s">
        <v>1800</v>
      </c>
      <c r="BX1682" s="34" t="s">
        <v>1796</v>
      </c>
      <c r="BY1682" s="34" t="s">
        <v>1797</v>
      </c>
      <c r="CA1682" s="34">
        <v>0.8</v>
      </c>
      <c r="CC1682" s="34">
        <v>13.1</v>
      </c>
      <c r="CE1682" s="34">
        <v>8</v>
      </c>
      <c r="CH1682" s="34">
        <v>1</v>
      </c>
      <c r="CI1682" s="34">
        <v>5</v>
      </c>
      <c r="CJ1682" s="34">
        <v>6</v>
      </c>
      <c r="CL1682" s="34">
        <v>13</v>
      </c>
      <c r="CM1682" s="34">
        <v>0.7</v>
      </c>
      <c r="CN1682" s="34">
        <v>0.3</v>
      </c>
      <c r="CP1682" s="34" t="s">
        <v>1814</v>
      </c>
      <c r="CU1682" s="34" t="s">
        <v>1814</v>
      </c>
      <c r="CV1682" s="34">
        <v>7.0000000000000007E-2</v>
      </c>
      <c r="CX1682" s="34">
        <v>4.0000000000000001E-3</v>
      </c>
      <c r="CY1682" s="34">
        <v>1.26</v>
      </c>
      <c r="DA1682" s="34">
        <v>1.4</v>
      </c>
    </row>
    <row r="1683" spans="1:111" x14ac:dyDescent="0.35">
      <c r="A1683" s="22" t="s">
        <v>1867</v>
      </c>
      <c r="B1683" s="22" t="s">
        <v>2281</v>
      </c>
      <c r="C1683" s="22" t="s">
        <v>2362</v>
      </c>
      <c r="D1683" s="22" t="s">
        <v>2283</v>
      </c>
      <c r="G1683" s="22" t="s">
        <v>2287</v>
      </c>
      <c r="H1683" s="22" t="s">
        <v>1868</v>
      </c>
      <c r="I1683" s="22">
        <v>-108.137615</v>
      </c>
      <c r="K1683" s="22" t="s">
        <v>1302</v>
      </c>
      <c r="L1683" s="22" t="s">
        <v>878</v>
      </c>
      <c r="M1683" s="22" t="s">
        <v>116</v>
      </c>
      <c r="AU1683" s="34">
        <v>0.19900000000000001</v>
      </c>
      <c r="AV1683" s="34">
        <v>15</v>
      </c>
      <c r="AW1683" s="34">
        <v>132</v>
      </c>
      <c r="AY1683" s="34">
        <v>160</v>
      </c>
      <c r="BB1683" s="34">
        <v>1</v>
      </c>
      <c r="BC1683" s="34">
        <v>76</v>
      </c>
      <c r="BD1683" s="34">
        <v>7</v>
      </c>
      <c r="BE1683" s="34">
        <v>10</v>
      </c>
      <c r="BF1683" s="34">
        <v>10</v>
      </c>
      <c r="BG1683" s="34">
        <v>320</v>
      </c>
      <c r="BJ1683" s="34" t="s">
        <v>1797</v>
      </c>
      <c r="BK1683" s="34">
        <v>1</v>
      </c>
      <c r="BN1683" s="34">
        <v>19</v>
      </c>
      <c r="BQ1683" s="34">
        <v>23100</v>
      </c>
      <c r="BR1683" s="34" t="s">
        <v>1801</v>
      </c>
      <c r="BT1683" s="34">
        <v>132</v>
      </c>
      <c r="BU1683" s="34">
        <v>2</v>
      </c>
      <c r="BV1683" s="34" t="s">
        <v>1800</v>
      </c>
      <c r="BX1683" s="34" t="s">
        <v>1796</v>
      </c>
      <c r="BY1683" s="34" t="s">
        <v>1797</v>
      </c>
      <c r="CA1683" s="34">
        <v>1.1000000000000001</v>
      </c>
      <c r="CC1683" s="34">
        <v>6</v>
      </c>
      <c r="CE1683" s="34">
        <v>7</v>
      </c>
      <c r="CH1683" s="34">
        <v>76</v>
      </c>
      <c r="CI1683" s="34">
        <v>10</v>
      </c>
      <c r="CJ1683" s="34">
        <v>14</v>
      </c>
      <c r="CL1683" s="34">
        <v>23</v>
      </c>
      <c r="CM1683" s="34">
        <v>1.5</v>
      </c>
      <c r="CN1683" s="34">
        <v>0.6</v>
      </c>
      <c r="CP1683" s="34" t="s">
        <v>1814</v>
      </c>
      <c r="CU1683" s="34" t="s">
        <v>1814</v>
      </c>
      <c r="CV1683" s="34" t="s">
        <v>1803</v>
      </c>
      <c r="CX1683" s="34">
        <v>9.5000000000000001E-2</v>
      </c>
      <c r="CY1683" s="34">
        <v>0.92800000000000005</v>
      </c>
      <c r="DA1683" s="34">
        <v>11.5</v>
      </c>
    </row>
    <row r="1684" spans="1:111" x14ac:dyDescent="0.35">
      <c r="A1684" s="22" t="s">
        <v>1869</v>
      </c>
      <c r="B1684" s="22" t="s">
        <v>2281</v>
      </c>
      <c r="C1684" s="22" t="s">
        <v>2362</v>
      </c>
      <c r="D1684" s="22" t="s">
        <v>2283</v>
      </c>
      <c r="G1684" s="22" t="s">
        <v>2287</v>
      </c>
      <c r="H1684" s="22" t="s">
        <v>1868</v>
      </c>
      <c r="I1684" s="22">
        <v>-108.137615</v>
      </c>
      <c r="K1684" s="22" t="s">
        <v>1302</v>
      </c>
      <c r="L1684" s="22" t="s">
        <v>878</v>
      </c>
      <c r="M1684" s="22" t="s">
        <v>116</v>
      </c>
      <c r="AU1684" s="34">
        <v>0.21</v>
      </c>
      <c r="AV1684" s="34">
        <v>2685</v>
      </c>
      <c r="AW1684" s="34" t="s">
        <v>1818</v>
      </c>
      <c r="AY1684" s="34">
        <v>70150</v>
      </c>
      <c r="BB1684" s="34">
        <v>1580</v>
      </c>
      <c r="BC1684" s="34">
        <v>180</v>
      </c>
      <c r="BD1684" s="34" t="s">
        <v>1800</v>
      </c>
      <c r="BE1684" s="34">
        <v>140</v>
      </c>
      <c r="BF1684" s="34">
        <v>9</v>
      </c>
      <c r="BG1684" s="34">
        <v>18800</v>
      </c>
      <c r="BJ1684" s="34">
        <v>1</v>
      </c>
      <c r="BK1684" s="34">
        <v>5</v>
      </c>
      <c r="BN1684" s="34">
        <v>21</v>
      </c>
      <c r="BQ1684" s="34">
        <v>28900</v>
      </c>
      <c r="BR1684" s="34" t="s">
        <v>1801</v>
      </c>
      <c r="BT1684" s="34" t="s">
        <v>1835</v>
      </c>
      <c r="BU1684" s="34" t="s">
        <v>1797</v>
      </c>
      <c r="BV1684" s="34">
        <v>7</v>
      </c>
      <c r="BX1684" s="34">
        <v>830</v>
      </c>
      <c r="BY1684" s="34" t="s">
        <v>1797</v>
      </c>
      <c r="CA1684" s="34">
        <v>2.6</v>
      </c>
      <c r="CC1684" s="34">
        <v>96.4</v>
      </c>
      <c r="CE1684" s="34">
        <v>252</v>
      </c>
      <c r="CH1684" s="34">
        <v>180</v>
      </c>
      <c r="CI1684" s="34">
        <v>11</v>
      </c>
      <c r="CJ1684" s="34">
        <v>43</v>
      </c>
      <c r="CL1684" s="34" t="s">
        <v>1798</v>
      </c>
      <c r="CM1684" s="34" t="s">
        <v>1814</v>
      </c>
      <c r="CN1684" s="34">
        <v>0.8</v>
      </c>
      <c r="CP1684" s="34" t="s">
        <v>1814</v>
      </c>
      <c r="CU1684" s="34">
        <v>2.2000000000000002</v>
      </c>
      <c r="CV1684" s="34">
        <v>0.24</v>
      </c>
      <c r="CX1684" s="34">
        <v>2E-3</v>
      </c>
      <c r="CY1684" s="34">
        <v>0.61799999999999999</v>
      </c>
      <c r="DA1684" s="34" t="s">
        <v>1797</v>
      </c>
    </row>
    <row r="1685" spans="1:111" x14ac:dyDescent="0.35">
      <c r="A1685" s="22" t="s">
        <v>1870</v>
      </c>
      <c r="B1685" s="22" t="s">
        <v>2281</v>
      </c>
      <c r="C1685" s="22" t="s">
        <v>2362</v>
      </c>
      <c r="D1685" s="22" t="s">
        <v>2283</v>
      </c>
      <c r="G1685" s="22" t="s">
        <v>2287</v>
      </c>
      <c r="H1685" s="22" t="s">
        <v>1871</v>
      </c>
      <c r="I1685" s="22">
        <v>-108.05607999999999</v>
      </c>
      <c r="K1685" s="22" t="s">
        <v>1302</v>
      </c>
      <c r="L1685" s="22" t="s">
        <v>878</v>
      </c>
      <c r="M1685" s="22" t="s">
        <v>116</v>
      </c>
      <c r="AU1685" s="34">
        <v>2.1000000000000001E-2</v>
      </c>
      <c r="AV1685" s="34" t="s">
        <v>121</v>
      </c>
      <c r="AW1685" s="34">
        <v>10</v>
      </c>
      <c r="AY1685" s="34">
        <v>1490</v>
      </c>
      <c r="BB1685" s="34">
        <v>1</v>
      </c>
      <c r="BC1685" s="34">
        <v>2</v>
      </c>
      <c r="BD1685" s="34">
        <v>13</v>
      </c>
      <c r="BE1685" s="34">
        <v>50</v>
      </c>
      <c r="BF1685" s="34">
        <v>5</v>
      </c>
      <c r="BG1685" s="34">
        <v>20</v>
      </c>
      <c r="BJ1685" s="34">
        <v>6</v>
      </c>
      <c r="BK1685" s="34" t="s">
        <v>1797</v>
      </c>
      <c r="BN1685" s="34">
        <v>24</v>
      </c>
      <c r="BQ1685" s="34">
        <v>50</v>
      </c>
      <c r="BR1685" s="34">
        <v>253</v>
      </c>
      <c r="BT1685" s="34">
        <v>5.9</v>
      </c>
      <c r="BU1685" s="34">
        <v>8</v>
      </c>
      <c r="BV1685" s="34">
        <v>11</v>
      </c>
      <c r="BX1685" s="34">
        <v>2360</v>
      </c>
      <c r="BY1685" s="34" t="s">
        <v>1797</v>
      </c>
      <c r="CA1685" s="34">
        <v>15.3</v>
      </c>
      <c r="CC1685" s="34">
        <v>2.8</v>
      </c>
      <c r="CE1685" s="34" t="s">
        <v>1821</v>
      </c>
      <c r="CH1685" s="34">
        <v>2</v>
      </c>
      <c r="CI1685" s="34">
        <v>57</v>
      </c>
      <c r="CJ1685" s="34">
        <v>110</v>
      </c>
      <c r="CL1685" s="34">
        <v>20</v>
      </c>
      <c r="CM1685" s="34">
        <v>9.5</v>
      </c>
      <c r="CN1685" s="34">
        <v>1.4</v>
      </c>
      <c r="CP1685" s="34">
        <v>3.8</v>
      </c>
      <c r="CU1685" s="34">
        <v>4.2</v>
      </c>
      <c r="CV1685" s="34">
        <v>0.45</v>
      </c>
      <c r="CX1685" s="34">
        <v>7.0000000000000007E-2</v>
      </c>
      <c r="CY1685" s="34">
        <v>2.3199999999999998</v>
      </c>
      <c r="DA1685" s="34">
        <v>2.7</v>
      </c>
    </row>
    <row r="1686" spans="1:111" x14ac:dyDescent="0.35">
      <c r="A1686" s="22" t="s">
        <v>1872</v>
      </c>
      <c r="B1686" s="22" t="s">
        <v>2281</v>
      </c>
      <c r="C1686" s="22" t="s">
        <v>2362</v>
      </c>
      <c r="D1686" s="22" t="s">
        <v>2283</v>
      </c>
      <c r="G1686" s="22" t="s">
        <v>2287</v>
      </c>
      <c r="H1686" s="22" t="s">
        <v>1871</v>
      </c>
      <c r="I1686" s="22">
        <v>-108.05607999999999</v>
      </c>
      <c r="K1686" s="22" t="s">
        <v>1302</v>
      </c>
      <c r="L1686" s="22" t="s">
        <v>878</v>
      </c>
      <c r="M1686" s="22" t="s">
        <v>116</v>
      </c>
      <c r="AU1686" s="34">
        <v>8.0000000000000002E-3</v>
      </c>
      <c r="AV1686" s="34" t="s">
        <v>123</v>
      </c>
      <c r="AW1686" s="34">
        <v>7</v>
      </c>
      <c r="AY1686" s="34">
        <v>1090</v>
      </c>
      <c r="BB1686" s="34" t="s">
        <v>1797</v>
      </c>
      <c r="BC1686" s="34" t="s">
        <v>957</v>
      </c>
      <c r="BD1686" s="34" t="s">
        <v>1800</v>
      </c>
      <c r="BE1686" s="34">
        <v>50</v>
      </c>
      <c r="BF1686" s="34">
        <v>10</v>
      </c>
      <c r="BG1686" s="34">
        <v>70</v>
      </c>
      <c r="BJ1686" s="34">
        <v>7</v>
      </c>
      <c r="BK1686" s="34" t="s">
        <v>1797</v>
      </c>
      <c r="BN1686" s="34">
        <v>9</v>
      </c>
      <c r="BQ1686" s="34">
        <v>50</v>
      </c>
      <c r="BR1686" s="34">
        <v>246</v>
      </c>
      <c r="BT1686" s="34">
        <v>2.8</v>
      </c>
      <c r="BU1686" s="34">
        <v>7</v>
      </c>
      <c r="BV1686" s="34">
        <v>7</v>
      </c>
      <c r="BX1686" s="34">
        <v>1410</v>
      </c>
      <c r="BY1686" s="34">
        <v>2</v>
      </c>
      <c r="CA1686" s="34">
        <v>14.5</v>
      </c>
      <c r="CC1686" s="34">
        <v>6</v>
      </c>
      <c r="CE1686" s="34" t="s">
        <v>1821</v>
      </c>
      <c r="CH1686" s="34">
        <v>70</v>
      </c>
      <c r="CI1686" s="34">
        <v>43</v>
      </c>
      <c r="CJ1686" s="34">
        <v>79</v>
      </c>
      <c r="CL1686" s="34">
        <v>33</v>
      </c>
      <c r="CM1686" s="34">
        <v>7.3</v>
      </c>
      <c r="CN1686" s="34">
        <v>1.7</v>
      </c>
      <c r="CP1686" s="34">
        <v>3.6</v>
      </c>
      <c r="CU1686" s="34">
        <v>3.4</v>
      </c>
      <c r="CV1686" s="34">
        <v>0.47</v>
      </c>
      <c r="CX1686" s="34">
        <v>1.4E-2</v>
      </c>
      <c r="CY1686" s="34">
        <v>1.18</v>
      </c>
      <c r="DA1686" s="34" t="s">
        <v>1797</v>
      </c>
    </row>
    <row r="1687" spans="1:111" x14ac:dyDescent="0.35">
      <c r="A1687" s="22" t="s">
        <v>1873</v>
      </c>
      <c r="B1687" s="22" t="s">
        <v>2281</v>
      </c>
      <c r="C1687" s="22" t="s">
        <v>2362</v>
      </c>
      <c r="D1687" s="22" t="s">
        <v>2283</v>
      </c>
      <c r="G1687" s="22" t="s">
        <v>2287</v>
      </c>
      <c r="H1687" s="22">
        <v>32.030686000000003</v>
      </c>
      <c r="I1687" s="22">
        <v>-108.160173</v>
      </c>
      <c r="K1687" s="22" t="s">
        <v>1302</v>
      </c>
      <c r="L1687" s="22" t="s">
        <v>878</v>
      </c>
      <c r="M1687" s="22" t="s">
        <v>635</v>
      </c>
      <c r="W1687" s="34">
        <v>75.67</v>
      </c>
      <c r="X1687" s="34">
        <v>0.20799999999999999</v>
      </c>
      <c r="Y1687" s="34">
        <v>13.02</v>
      </c>
      <c r="Z1687" s="34">
        <v>1.55</v>
      </c>
      <c r="AA1687" s="34">
        <v>3.2000000000000001E-2</v>
      </c>
      <c r="AB1687" s="34">
        <v>0.41</v>
      </c>
      <c r="AC1687" s="34">
        <v>0.57999999999999996</v>
      </c>
      <c r="AD1687" s="34">
        <v>3.48</v>
      </c>
      <c r="AE1687" s="34">
        <v>4.42</v>
      </c>
      <c r="AF1687" s="34">
        <v>5.7000000000000002E-2</v>
      </c>
      <c r="AG1687" s="34">
        <v>0.77</v>
      </c>
      <c r="AI1687" s="34" t="s">
        <v>2271</v>
      </c>
      <c r="AL1687" s="34">
        <v>6.0000000000000001E-3</v>
      </c>
      <c r="AU1687" s="34" t="s">
        <v>145</v>
      </c>
      <c r="AV1687" s="34" t="s">
        <v>1800</v>
      </c>
      <c r="AW1687" s="34" t="s">
        <v>1818</v>
      </c>
      <c r="AY1687" s="34">
        <v>745.3</v>
      </c>
      <c r="BB1687" s="34">
        <v>2</v>
      </c>
      <c r="BD1687" s="34">
        <v>45</v>
      </c>
      <c r="BE1687" s="34">
        <v>6.4</v>
      </c>
      <c r="BF1687" s="34" t="s">
        <v>1802</v>
      </c>
      <c r="BG1687" s="34">
        <v>4.9000000000000004</v>
      </c>
      <c r="BH1687" s="34">
        <v>14.5</v>
      </c>
      <c r="BJ1687" s="34">
        <v>5</v>
      </c>
      <c r="BK1687" s="34" t="s">
        <v>1797</v>
      </c>
      <c r="BN1687" s="34">
        <v>0.9</v>
      </c>
      <c r="BO1687" s="34">
        <v>10.6</v>
      </c>
      <c r="BP1687" s="34">
        <v>3</v>
      </c>
      <c r="BQ1687" s="34">
        <v>20.100000000000001</v>
      </c>
      <c r="BR1687" s="34">
        <v>142.4</v>
      </c>
      <c r="BT1687" s="34">
        <v>0.4</v>
      </c>
      <c r="BU1687" s="34">
        <v>3</v>
      </c>
      <c r="BV1687" s="34" t="s">
        <v>1800</v>
      </c>
      <c r="BX1687" s="34">
        <v>116.5</v>
      </c>
      <c r="BY1687" s="34">
        <v>3</v>
      </c>
      <c r="CA1687" s="34">
        <v>17.3</v>
      </c>
      <c r="CC1687" s="34">
        <v>1.3</v>
      </c>
      <c r="CD1687" s="34">
        <v>10.9</v>
      </c>
      <c r="CE1687" s="34">
        <v>289</v>
      </c>
      <c r="CF1687" s="34">
        <v>17.2</v>
      </c>
      <c r="CG1687" s="34">
        <v>125.2</v>
      </c>
      <c r="CH1687" s="34">
        <v>31.7</v>
      </c>
      <c r="CI1687" s="34">
        <v>45</v>
      </c>
      <c r="CJ1687" s="34">
        <v>103</v>
      </c>
      <c r="CL1687" s="34">
        <v>24</v>
      </c>
      <c r="CM1687" s="34">
        <v>4.3</v>
      </c>
      <c r="CN1687" s="34">
        <v>0.6</v>
      </c>
      <c r="CP1687" s="34">
        <v>1.9</v>
      </c>
      <c r="CU1687" s="34">
        <v>2.7</v>
      </c>
      <c r="CV1687" s="34">
        <v>0.2</v>
      </c>
      <c r="CY1687" s="34">
        <v>1</v>
      </c>
      <c r="DA1687" s="34" t="s">
        <v>1797</v>
      </c>
    </row>
    <row r="1688" spans="1:111" x14ac:dyDescent="0.35">
      <c r="A1688" s="22" t="s">
        <v>1874</v>
      </c>
      <c r="B1688" s="22" t="s">
        <v>2281</v>
      </c>
      <c r="C1688" s="22" t="s">
        <v>2362</v>
      </c>
      <c r="D1688" s="22" t="s">
        <v>2283</v>
      </c>
      <c r="G1688" s="22" t="s">
        <v>2287</v>
      </c>
      <c r="H1688" s="22">
        <v>32.030408999999999</v>
      </c>
      <c r="I1688" s="22">
        <v>-108.16006</v>
      </c>
      <c r="K1688" s="22" t="s">
        <v>1302</v>
      </c>
      <c r="L1688" s="22" t="s">
        <v>878</v>
      </c>
      <c r="M1688" s="22" t="s">
        <v>1875</v>
      </c>
      <c r="W1688" s="34">
        <v>77.459999999999994</v>
      </c>
      <c r="X1688" s="34">
        <v>0.13</v>
      </c>
      <c r="Y1688" s="34">
        <v>12.18</v>
      </c>
      <c r="Z1688" s="34">
        <v>1.1599999999999999</v>
      </c>
      <c r="AA1688" s="34">
        <v>2.4E-2</v>
      </c>
      <c r="AB1688" s="34">
        <v>0.3</v>
      </c>
      <c r="AC1688" s="34">
        <v>0.53</v>
      </c>
      <c r="AD1688" s="34">
        <v>2.69</v>
      </c>
      <c r="AE1688" s="34">
        <v>5.4</v>
      </c>
      <c r="AF1688" s="34">
        <v>0.04</v>
      </c>
      <c r="AG1688" s="34">
        <v>0.62</v>
      </c>
      <c r="AI1688" s="34">
        <v>1.3299999999999999E-2</v>
      </c>
      <c r="AL1688" s="34">
        <v>1.6000000000000001E-3</v>
      </c>
      <c r="AU1688" s="34" t="s">
        <v>145</v>
      </c>
      <c r="AV1688" s="34" t="s">
        <v>1800</v>
      </c>
      <c r="AW1688" s="34">
        <v>4</v>
      </c>
      <c r="AY1688" s="34">
        <v>1711.3</v>
      </c>
      <c r="BB1688" s="34">
        <v>2</v>
      </c>
      <c r="BD1688" s="34">
        <v>45</v>
      </c>
      <c r="BE1688" s="34" t="s">
        <v>1798</v>
      </c>
      <c r="BF1688" s="34">
        <v>4</v>
      </c>
      <c r="BG1688" s="34">
        <v>5.8</v>
      </c>
      <c r="BH1688" s="34">
        <v>10.9</v>
      </c>
      <c r="BJ1688" s="34">
        <v>5</v>
      </c>
      <c r="BK1688" s="34" t="s">
        <v>1797</v>
      </c>
      <c r="BN1688" s="34">
        <v>0.6</v>
      </c>
      <c r="BO1688" s="34">
        <v>5.8</v>
      </c>
      <c r="BP1688" s="34">
        <v>2.2000000000000002</v>
      </c>
      <c r="BQ1688" s="34">
        <v>25.7</v>
      </c>
      <c r="BR1688" s="34">
        <v>154.4</v>
      </c>
      <c r="BT1688" s="34">
        <v>1</v>
      </c>
      <c r="BU1688" s="34">
        <v>2</v>
      </c>
      <c r="BV1688" s="34">
        <v>8</v>
      </c>
      <c r="BX1688" s="34">
        <v>112</v>
      </c>
      <c r="BY1688" s="34">
        <v>5</v>
      </c>
      <c r="CA1688" s="34">
        <v>19.3</v>
      </c>
      <c r="CC1688" s="34">
        <v>1.9</v>
      </c>
      <c r="CD1688" s="34">
        <v>7.8</v>
      </c>
      <c r="CE1688" s="34">
        <v>302</v>
      </c>
      <c r="CF1688" s="34">
        <v>7.3</v>
      </c>
      <c r="CG1688" s="34">
        <v>56.9</v>
      </c>
      <c r="CH1688" s="34">
        <v>19.399999999999999</v>
      </c>
      <c r="CI1688" s="34">
        <v>20</v>
      </c>
      <c r="CJ1688" s="34">
        <v>50</v>
      </c>
      <c r="CL1688" s="34" t="s">
        <v>1798</v>
      </c>
      <c r="CM1688" s="34">
        <v>1.8</v>
      </c>
      <c r="CN1688" s="34" t="s">
        <v>1843</v>
      </c>
      <c r="CP1688" s="34">
        <v>2.8</v>
      </c>
      <c r="CU1688" s="34">
        <v>1.4</v>
      </c>
      <c r="CV1688" s="34" t="s">
        <v>1803</v>
      </c>
      <c r="CY1688" s="34">
        <v>0.9</v>
      </c>
      <c r="DA1688" s="34">
        <v>3.1</v>
      </c>
    </row>
    <row r="1689" spans="1:111" x14ac:dyDescent="0.35">
      <c r="A1689" s="22" t="s">
        <v>1876</v>
      </c>
      <c r="B1689" s="22" t="s">
        <v>2281</v>
      </c>
      <c r="C1689" s="22" t="s">
        <v>2362</v>
      </c>
      <c r="D1689" s="22" t="s">
        <v>2283</v>
      </c>
      <c r="G1689" s="22" t="s">
        <v>2287</v>
      </c>
      <c r="H1689" s="22">
        <v>32.027557999999999</v>
      </c>
      <c r="I1689" s="22">
        <v>-108.163169</v>
      </c>
      <c r="K1689" s="22" t="s">
        <v>1302</v>
      </c>
      <c r="L1689" s="22" t="s">
        <v>878</v>
      </c>
      <c r="M1689" s="22" t="s">
        <v>1493</v>
      </c>
      <c r="Y1689" s="34">
        <v>9.0999999999999998E-2</v>
      </c>
      <c r="Z1689" s="34">
        <v>0.27200000000000002</v>
      </c>
      <c r="AA1689" s="34">
        <v>1.9E-2</v>
      </c>
      <c r="AB1689" s="34">
        <v>0.31</v>
      </c>
      <c r="AC1689" s="34">
        <v>52.57</v>
      </c>
      <c r="AD1689" s="34">
        <v>5.0999999999999997E-2</v>
      </c>
      <c r="AE1689" s="34">
        <v>3.1E-2</v>
      </c>
      <c r="AN1689" s="34">
        <v>41.55</v>
      </c>
      <c r="AU1689" s="34" t="s">
        <v>145</v>
      </c>
      <c r="AV1689" s="34" t="s">
        <v>1800</v>
      </c>
      <c r="AW1689" s="34">
        <v>2</v>
      </c>
      <c r="AY1689" s="34">
        <v>233</v>
      </c>
      <c r="BB1689" s="34">
        <v>2</v>
      </c>
      <c r="BD1689" s="34" t="s">
        <v>1800</v>
      </c>
      <c r="BE1689" s="34" t="s">
        <v>1798</v>
      </c>
      <c r="BF1689" s="34" t="s">
        <v>1802</v>
      </c>
      <c r="BJ1689" s="34" t="s">
        <v>1797</v>
      </c>
      <c r="BK1689" s="34" t="s">
        <v>1797</v>
      </c>
      <c r="BN1689" s="34" t="s">
        <v>1800</v>
      </c>
      <c r="BR1689" s="34" t="s">
        <v>1801</v>
      </c>
      <c r="BT1689" s="34">
        <v>0.5</v>
      </c>
      <c r="BU1689" s="34" t="s">
        <v>1797</v>
      </c>
      <c r="BV1689" s="34" t="s">
        <v>1800</v>
      </c>
      <c r="BX1689" s="34" t="s">
        <v>1796</v>
      </c>
      <c r="BY1689" s="34" t="s">
        <v>1797</v>
      </c>
      <c r="CA1689" s="34">
        <v>0.6</v>
      </c>
      <c r="CC1689" s="34" t="s">
        <v>1814</v>
      </c>
      <c r="CE1689" s="34" t="s">
        <v>1821</v>
      </c>
      <c r="CI1689" s="34">
        <v>1</v>
      </c>
      <c r="CJ1689" s="34" t="s">
        <v>1802</v>
      </c>
      <c r="CL1689" s="34">
        <v>16</v>
      </c>
      <c r="CM1689" s="34" t="s">
        <v>1814</v>
      </c>
      <c r="CN1689" s="34" t="s">
        <v>1843</v>
      </c>
      <c r="CP1689" s="34" t="s">
        <v>1814</v>
      </c>
      <c r="CU1689" s="34" t="s">
        <v>1814</v>
      </c>
      <c r="CV1689" s="34" t="s">
        <v>1803</v>
      </c>
      <c r="CY1689" s="34">
        <v>0.1</v>
      </c>
      <c r="DA1689" s="34">
        <v>40.9</v>
      </c>
    </row>
    <row r="1690" spans="1:111" x14ac:dyDescent="0.35">
      <c r="A1690" s="22" t="s">
        <v>1877</v>
      </c>
      <c r="B1690" s="22" t="s">
        <v>2281</v>
      </c>
      <c r="C1690" s="22" t="s">
        <v>2362</v>
      </c>
      <c r="D1690" s="22" t="s">
        <v>2283</v>
      </c>
      <c r="G1690" s="22" t="s">
        <v>2287</v>
      </c>
      <c r="H1690" s="22" t="s">
        <v>1878</v>
      </c>
      <c r="I1690" s="22">
        <v>-108.16251099999999</v>
      </c>
      <c r="K1690" s="22" t="s">
        <v>1302</v>
      </c>
      <c r="L1690" s="22" t="s">
        <v>878</v>
      </c>
      <c r="M1690" s="22" t="s">
        <v>1879</v>
      </c>
      <c r="AU1690" s="34">
        <v>0.105</v>
      </c>
      <c r="AV1690" s="34">
        <v>660</v>
      </c>
      <c r="AW1690" s="34">
        <v>55</v>
      </c>
      <c r="AY1690" s="34">
        <v>179</v>
      </c>
      <c r="BB1690" s="34">
        <v>5</v>
      </c>
      <c r="BC1690" s="34">
        <v>11</v>
      </c>
      <c r="BD1690" s="34" t="s">
        <v>1800</v>
      </c>
      <c r="BE1690" s="34">
        <v>140</v>
      </c>
      <c r="BF1690" s="34" t="s">
        <v>1802</v>
      </c>
      <c r="BG1690" s="34">
        <v>670</v>
      </c>
      <c r="BJ1690" s="34">
        <v>1</v>
      </c>
      <c r="BK1690" s="34" t="s">
        <v>1797</v>
      </c>
      <c r="BN1690" s="34">
        <v>8</v>
      </c>
      <c r="BQ1690" s="34">
        <v>48900</v>
      </c>
      <c r="BR1690" s="34" t="s">
        <v>1801</v>
      </c>
      <c r="BT1690" s="34">
        <v>693</v>
      </c>
      <c r="BU1690" s="34" t="s">
        <v>1797</v>
      </c>
      <c r="BV1690" s="34" t="s">
        <v>1800</v>
      </c>
      <c r="BX1690" s="34" t="s">
        <v>1796</v>
      </c>
      <c r="BY1690" s="34" t="s">
        <v>1797</v>
      </c>
      <c r="CA1690" s="34">
        <v>0.6</v>
      </c>
      <c r="CC1690" s="34">
        <v>1.3</v>
      </c>
      <c r="CE1690" s="34">
        <v>11</v>
      </c>
      <c r="CH1690" s="34">
        <v>310</v>
      </c>
      <c r="CI1690" s="34">
        <v>1</v>
      </c>
      <c r="CJ1690" s="34">
        <v>14</v>
      </c>
      <c r="CL1690" s="34" t="s">
        <v>1798</v>
      </c>
      <c r="CM1690" s="34" t="s">
        <v>1814</v>
      </c>
      <c r="CN1690" s="34" t="s">
        <v>1843</v>
      </c>
      <c r="CP1690" s="34" t="s">
        <v>1814</v>
      </c>
      <c r="CU1690" s="34">
        <v>0.7</v>
      </c>
      <c r="CV1690" s="34" t="s">
        <v>1803</v>
      </c>
      <c r="CX1690" s="34">
        <v>0.04</v>
      </c>
      <c r="CY1690" s="34">
        <v>0.42899999999999999</v>
      </c>
      <c r="DA1690" s="34">
        <v>9.4</v>
      </c>
    </row>
    <row r="1691" spans="1:111" x14ac:dyDescent="0.35">
      <c r="A1691" s="22" t="s">
        <v>1880</v>
      </c>
      <c r="B1691" s="22" t="s">
        <v>2281</v>
      </c>
      <c r="C1691" s="22" t="s">
        <v>2362</v>
      </c>
      <c r="D1691" s="22" t="s">
        <v>2283</v>
      </c>
      <c r="G1691" s="22" t="s">
        <v>2287</v>
      </c>
      <c r="H1691" s="22" t="s">
        <v>1881</v>
      </c>
      <c r="I1691" s="22">
        <v>-108.159527</v>
      </c>
      <c r="K1691" s="22" t="s">
        <v>1302</v>
      </c>
      <c r="L1691" s="22" t="s">
        <v>878</v>
      </c>
      <c r="M1691" s="22" t="s">
        <v>227</v>
      </c>
      <c r="AU1691" s="34">
        <v>1.1499999999999999</v>
      </c>
      <c r="AV1691" s="34">
        <v>380</v>
      </c>
      <c r="AW1691" s="34">
        <v>422</v>
      </c>
      <c r="AY1691" s="34">
        <v>5050</v>
      </c>
      <c r="BB1691" s="34">
        <v>4</v>
      </c>
      <c r="BC1691" s="34">
        <v>23</v>
      </c>
      <c r="BD1691" s="34" t="s">
        <v>1800</v>
      </c>
      <c r="BE1691" s="34">
        <v>130</v>
      </c>
      <c r="BF1691" s="34">
        <v>3</v>
      </c>
      <c r="BG1691" s="34">
        <v>3780</v>
      </c>
      <c r="BJ1691" s="34" t="s">
        <v>1797</v>
      </c>
      <c r="BK1691" s="34" t="s">
        <v>1797</v>
      </c>
      <c r="BN1691" s="34">
        <v>61</v>
      </c>
      <c r="BQ1691" s="34">
        <v>7300</v>
      </c>
      <c r="BR1691" s="34" t="s">
        <v>1801</v>
      </c>
      <c r="BT1691" s="34">
        <v>753</v>
      </c>
      <c r="BU1691" s="34" t="s">
        <v>1797</v>
      </c>
      <c r="BV1691" s="34" t="s">
        <v>1800</v>
      </c>
      <c r="BX1691" s="34" t="s">
        <v>1796</v>
      </c>
      <c r="BY1691" s="34" t="s">
        <v>1797</v>
      </c>
      <c r="CA1691" s="34">
        <v>0.9</v>
      </c>
      <c r="CC1691" s="34">
        <v>6</v>
      </c>
      <c r="CE1691" s="34">
        <v>14</v>
      </c>
      <c r="CH1691" s="34">
        <v>1380</v>
      </c>
      <c r="CI1691" s="34">
        <v>2</v>
      </c>
      <c r="CJ1691" s="34" t="s">
        <v>1802</v>
      </c>
      <c r="CL1691" s="34">
        <v>14</v>
      </c>
      <c r="CM1691" s="34" t="s">
        <v>1814</v>
      </c>
      <c r="CN1691" s="34">
        <v>0.6</v>
      </c>
      <c r="CP1691" s="34" t="s">
        <v>1814</v>
      </c>
      <c r="CU1691" s="34">
        <v>0.5</v>
      </c>
      <c r="CV1691" s="34">
        <v>7.0000000000000007E-2</v>
      </c>
      <c r="CX1691" s="34">
        <v>0.10100000000000001</v>
      </c>
      <c r="CY1691" s="34">
        <v>0.83699999999999997</v>
      </c>
      <c r="DA1691" s="34">
        <v>7.8</v>
      </c>
    </row>
    <row r="1692" spans="1:111" x14ac:dyDescent="0.35">
      <c r="A1692" s="22" t="s">
        <v>1882</v>
      </c>
      <c r="B1692" s="22" t="s">
        <v>2281</v>
      </c>
      <c r="C1692" s="22" t="s">
        <v>2362</v>
      </c>
      <c r="D1692" s="22" t="s">
        <v>2283</v>
      </c>
      <c r="G1692" s="22" t="s">
        <v>2287</v>
      </c>
      <c r="H1692" s="22" t="s">
        <v>1883</v>
      </c>
      <c r="I1692" s="22">
        <v>-108.15768</v>
      </c>
      <c r="K1692" s="22" t="s">
        <v>1302</v>
      </c>
      <c r="L1692" s="22" t="s">
        <v>878</v>
      </c>
      <c r="M1692" s="22" t="s">
        <v>227</v>
      </c>
      <c r="AU1692" s="34">
        <v>1E-3</v>
      </c>
      <c r="AV1692" s="34">
        <v>152</v>
      </c>
      <c r="AW1692" s="34">
        <v>4140</v>
      </c>
      <c r="AY1692" s="34">
        <v>16160</v>
      </c>
      <c r="BB1692" s="34">
        <v>9</v>
      </c>
      <c r="BC1692" s="34">
        <v>10</v>
      </c>
      <c r="BD1692" s="34" t="s">
        <v>1800</v>
      </c>
      <c r="BE1692" s="34">
        <v>40</v>
      </c>
      <c r="BF1692" s="34" t="s">
        <v>1802</v>
      </c>
      <c r="BG1692" s="34">
        <v>70</v>
      </c>
      <c r="BJ1692" s="34" t="s">
        <v>1797</v>
      </c>
      <c r="BK1692" s="34" t="s">
        <v>1797</v>
      </c>
      <c r="BN1692" s="34">
        <v>102</v>
      </c>
      <c r="BQ1692" s="34">
        <v>480</v>
      </c>
      <c r="BR1692" s="34">
        <v>60</v>
      </c>
      <c r="BT1692" s="34">
        <v>179</v>
      </c>
      <c r="BU1692" s="34">
        <v>2</v>
      </c>
      <c r="BV1692" s="34" t="s">
        <v>1800</v>
      </c>
      <c r="BX1692" s="34" t="s">
        <v>1796</v>
      </c>
      <c r="BY1692" s="34">
        <v>1</v>
      </c>
      <c r="CA1692" s="34">
        <v>2.9</v>
      </c>
      <c r="CC1692" s="34">
        <v>9.4</v>
      </c>
      <c r="CE1692" s="34" t="s">
        <v>1821</v>
      </c>
      <c r="CH1692" s="34">
        <v>10</v>
      </c>
      <c r="CI1692" s="34">
        <v>7</v>
      </c>
      <c r="CJ1692" s="34">
        <v>18</v>
      </c>
      <c r="CL1692" s="34" t="s">
        <v>1798</v>
      </c>
      <c r="CM1692" s="34">
        <v>1.5</v>
      </c>
      <c r="CN1692" s="34">
        <v>1.1000000000000001</v>
      </c>
      <c r="CP1692" s="34">
        <v>1</v>
      </c>
      <c r="CU1692" s="34">
        <v>1.7</v>
      </c>
      <c r="CV1692" s="34">
        <v>0.17</v>
      </c>
      <c r="CX1692" s="34">
        <v>0.1</v>
      </c>
      <c r="CY1692" s="34">
        <v>9.51</v>
      </c>
      <c r="DA1692" s="34">
        <v>21.4</v>
      </c>
    </row>
    <row r="1693" spans="1:111" x14ac:dyDescent="0.35">
      <c r="A1693" s="22" t="s">
        <v>1485</v>
      </c>
      <c r="B1693" s="22" t="s">
        <v>2281</v>
      </c>
      <c r="C1693" s="22" t="s">
        <v>2362</v>
      </c>
      <c r="D1693" s="22" t="s">
        <v>2285</v>
      </c>
      <c r="G1693" s="22" t="s">
        <v>2287</v>
      </c>
      <c r="H1693" s="22" t="s">
        <v>1884</v>
      </c>
      <c r="I1693" s="22">
        <v>-107.970005</v>
      </c>
      <c r="K1693" s="22" t="s">
        <v>1302</v>
      </c>
      <c r="L1693" s="22" t="s">
        <v>878</v>
      </c>
      <c r="M1693" s="22" t="s">
        <v>1180</v>
      </c>
      <c r="AU1693" s="34">
        <v>8.8999999999999996E-2</v>
      </c>
      <c r="AV1693" s="34">
        <v>163.19999999999999</v>
      </c>
      <c r="AW1693" s="34" t="s">
        <v>1885</v>
      </c>
      <c r="AY1693" s="34">
        <v>4470</v>
      </c>
      <c r="AZ1693" s="34">
        <v>1.5</v>
      </c>
      <c r="BA1693" s="34" t="s">
        <v>123</v>
      </c>
      <c r="BC1693" s="34">
        <v>3</v>
      </c>
      <c r="BD1693" s="34">
        <v>1270</v>
      </c>
      <c r="BE1693" s="34">
        <v>79</v>
      </c>
      <c r="BG1693" s="34">
        <v>5140</v>
      </c>
      <c r="BN1693" s="34">
        <v>11</v>
      </c>
      <c r="BP1693" s="34">
        <v>257</v>
      </c>
      <c r="BQ1693" s="34">
        <v>174</v>
      </c>
      <c r="BX1693" s="34">
        <v>135</v>
      </c>
      <c r="CD1693" s="34">
        <v>24</v>
      </c>
      <c r="CE1693" s="34" t="s">
        <v>84</v>
      </c>
      <c r="CH1693" s="34">
        <v>3950</v>
      </c>
      <c r="CX1693" s="34">
        <v>0.17</v>
      </c>
      <c r="CY1693" s="34">
        <v>2.2200000000000002</v>
      </c>
      <c r="CZ1693" s="34">
        <v>0.47</v>
      </c>
      <c r="DA1693" s="34">
        <v>1.7</v>
      </c>
      <c r="DB1693" s="34">
        <v>0.06</v>
      </c>
      <c r="DC1693" s="34">
        <v>0.45</v>
      </c>
      <c r="DD1693" s="34">
        <v>0.04</v>
      </c>
      <c r="DG1693" s="34">
        <v>2.1999999999999999E-2</v>
      </c>
    </row>
    <row r="1694" spans="1:111" x14ac:dyDescent="0.35">
      <c r="A1694" s="22" t="s">
        <v>55</v>
      </c>
      <c r="B1694" s="22" t="s">
        <v>2281</v>
      </c>
      <c r="C1694" s="22" t="s">
        <v>2362</v>
      </c>
      <c r="D1694" s="22" t="s">
        <v>2285</v>
      </c>
      <c r="G1694" s="22" t="s">
        <v>2287</v>
      </c>
      <c r="H1694" s="22">
        <v>31.836558</v>
      </c>
      <c r="I1694" s="22">
        <v>-107.97069500000001</v>
      </c>
      <c r="K1694" s="22" t="s">
        <v>1302</v>
      </c>
      <c r="L1694" s="22" t="s">
        <v>878</v>
      </c>
      <c r="M1694" s="22" t="s">
        <v>1180</v>
      </c>
      <c r="AU1694" s="34">
        <v>1.1000000000000001</v>
      </c>
      <c r="AV1694" s="34">
        <v>137.1</v>
      </c>
      <c r="AW1694" s="34">
        <v>156</v>
      </c>
      <c r="AY1694" s="34">
        <v>450</v>
      </c>
      <c r="AZ1694" s="34">
        <v>1</v>
      </c>
      <c r="BA1694" s="34" t="s">
        <v>123</v>
      </c>
      <c r="BC1694" s="34" t="s">
        <v>82</v>
      </c>
      <c r="BD1694" s="34">
        <v>16</v>
      </c>
      <c r="BE1694" s="34">
        <v>93</v>
      </c>
      <c r="BG1694" s="34">
        <v>3350</v>
      </c>
      <c r="BN1694" s="34">
        <v>24</v>
      </c>
      <c r="BP1694" s="34">
        <v>26</v>
      </c>
      <c r="BQ1694" s="34">
        <v>40</v>
      </c>
      <c r="BX1694" s="34">
        <v>95</v>
      </c>
      <c r="CD1694" s="34">
        <v>71</v>
      </c>
      <c r="CE1694" s="34" t="s">
        <v>84</v>
      </c>
      <c r="CH1694" s="34">
        <v>106</v>
      </c>
      <c r="CX1694" s="34">
        <v>2.1000000000000001E-2</v>
      </c>
      <c r="CY1694" s="34">
        <v>4.58</v>
      </c>
      <c r="CZ1694" s="34">
        <v>0.55000000000000004</v>
      </c>
      <c r="DA1694" s="34">
        <v>0.19</v>
      </c>
      <c r="DB1694" s="34">
        <v>0.05</v>
      </c>
      <c r="DC1694" s="34">
        <v>0.28000000000000003</v>
      </c>
      <c r="DD1694" s="34">
        <v>0.02</v>
      </c>
      <c r="DG1694" s="34">
        <v>3.7999999999999999E-2</v>
      </c>
    </row>
    <row r="1695" spans="1:111" x14ac:dyDescent="0.35">
      <c r="A1695" s="22" t="s">
        <v>1886</v>
      </c>
      <c r="B1695" s="22" t="s">
        <v>2281</v>
      </c>
      <c r="C1695" s="22" t="s">
        <v>2363</v>
      </c>
      <c r="D1695" s="22" t="s">
        <v>2289</v>
      </c>
      <c r="G1695" s="22" t="s">
        <v>2287</v>
      </c>
      <c r="H1695" s="22">
        <v>31.826136000000002</v>
      </c>
      <c r="I1695" s="22">
        <v>-107.640944</v>
      </c>
      <c r="K1695" s="22" t="s">
        <v>1302</v>
      </c>
      <c r="L1695" s="22" t="s">
        <v>878</v>
      </c>
      <c r="M1695" s="22" t="s">
        <v>905</v>
      </c>
      <c r="W1695" s="34">
        <v>45.2</v>
      </c>
      <c r="X1695" s="34">
        <v>2.27</v>
      </c>
      <c r="Y1695" s="34">
        <v>14.6</v>
      </c>
      <c r="Z1695" s="34">
        <v>11.4</v>
      </c>
      <c r="AA1695" s="34">
        <v>0.18</v>
      </c>
      <c r="AB1695" s="34">
        <v>9.39</v>
      </c>
      <c r="AC1695" s="34">
        <v>9.7799999999999994</v>
      </c>
      <c r="AD1695" s="34">
        <v>2.96</v>
      </c>
      <c r="AE1695" s="34">
        <v>1.66</v>
      </c>
      <c r="AF1695" s="34">
        <v>0.55000000000000004</v>
      </c>
      <c r="AG1695" s="34">
        <v>1</v>
      </c>
      <c r="BO1695" s="34">
        <v>71</v>
      </c>
      <c r="BR1695" s="34">
        <v>52</v>
      </c>
      <c r="BX1695" s="34">
        <v>611</v>
      </c>
      <c r="CG1695" s="34">
        <v>174</v>
      </c>
    </row>
    <row r="1696" spans="1:111" x14ac:dyDescent="0.35">
      <c r="A1696" s="22" t="s">
        <v>1887</v>
      </c>
      <c r="B1696" s="22" t="s">
        <v>2281</v>
      </c>
      <c r="C1696" s="22" t="s">
        <v>2363</v>
      </c>
      <c r="D1696" s="22" t="s">
        <v>2283</v>
      </c>
      <c r="G1696" s="22" t="s">
        <v>2287</v>
      </c>
      <c r="H1696" s="22">
        <v>31.826286</v>
      </c>
      <c r="I1696" s="22">
        <v>-107.640882</v>
      </c>
      <c r="K1696" s="22" t="s">
        <v>1302</v>
      </c>
      <c r="L1696" s="22" t="s">
        <v>878</v>
      </c>
      <c r="M1696" s="22" t="s">
        <v>905</v>
      </c>
      <c r="W1696" s="34">
        <v>44.45</v>
      </c>
      <c r="X1696" s="34">
        <v>2.468</v>
      </c>
      <c r="Y1696" s="34">
        <v>15.01</v>
      </c>
      <c r="Z1696" s="34">
        <v>11.69</v>
      </c>
      <c r="AA1696" s="34">
        <v>0.16600000000000001</v>
      </c>
      <c r="AB1696" s="34">
        <v>7.9</v>
      </c>
      <c r="AC1696" s="34">
        <v>10.07</v>
      </c>
      <c r="AD1696" s="34">
        <v>2.67</v>
      </c>
      <c r="AE1696" s="34">
        <v>1</v>
      </c>
      <c r="AF1696" s="34">
        <v>0.52900000000000003</v>
      </c>
      <c r="AG1696" s="34">
        <v>3.45</v>
      </c>
      <c r="AI1696" s="34">
        <v>8.1199999999999994E-2</v>
      </c>
      <c r="AL1696" s="34">
        <v>1.61E-2</v>
      </c>
      <c r="AW1696" s="34" t="s">
        <v>1049</v>
      </c>
      <c r="AY1696" s="34">
        <v>385.1</v>
      </c>
      <c r="BE1696" s="34">
        <v>341.5</v>
      </c>
      <c r="BG1696" s="34">
        <v>54.4</v>
      </c>
      <c r="BH1696" s="34">
        <v>18.899999999999999</v>
      </c>
      <c r="BN1696" s="34" t="s">
        <v>1049</v>
      </c>
      <c r="BO1696" s="34">
        <v>46.1</v>
      </c>
      <c r="BP1696" s="34">
        <v>193.3</v>
      </c>
      <c r="BQ1696" s="34">
        <v>5.0999999999999996</v>
      </c>
      <c r="BR1696" s="34">
        <v>14</v>
      </c>
      <c r="BX1696" s="34">
        <v>750.8</v>
      </c>
      <c r="CA1696" s="34">
        <v>5.4</v>
      </c>
      <c r="CC1696" s="34">
        <v>0.8</v>
      </c>
      <c r="CD1696" s="34">
        <v>214.2</v>
      </c>
      <c r="CF1696" s="34">
        <v>25.1</v>
      </c>
      <c r="CG1696" s="34">
        <v>177</v>
      </c>
      <c r="CH1696" s="34">
        <v>86.2</v>
      </c>
    </row>
    <row r="1697" spans="1:111" x14ac:dyDescent="0.35">
      <c r="A1697" s="22" t="s">
        <v>635</v>
      </c>
      <c r="B1697" s="22" t="s">
        <v>2281</v>
      </c>
      <c r="C1697" s="22" t="s">
        <v>2891</v>
      </c>
      <c r="D1697" s="22" t="s">
        <v>2290</v>
      </c>
      <c r="G1697" s="22" t="s">
        <v>2287</v>
      </c>
      <c r="K1697" s="22" t="s">
        <v>1302</v>
      </c>
      <c r="L1697" s="22" t="s">
        <v>878</v>
      </c>
      <c r="M1697" s="22" t="s">
        <v>635</v>
      </c>
      <c r="W1697" s="34">
        <v>62.95</v>
      </c>
      <c r="X1697" s="34">
        <v>0.67</v>
      </c>
      <c r="Y1697" s="34">
        <v>15.91</v>
      </c>
      <c r="AA1697" s="34">
        <v>0.08</v>
      </c>
      <c r="AB1697" s="34">
        <v>2.1800000000000002</v>
      </c>
      <c r="AC1697" s="34">
        <v>4.46</v>
      </c>
      <c r="AD1697" s="34">
        <v>4.05</v>
      </c>
      <c r="AE1697" s="34">
        <v>2.95</v>
      </c>
      <c r="AF1697" s="34">
        <v>0.18</v>
      </c>
      <c r="AG1697" s="34">
        <v>1.91</v>
      </c>
      <c r="AP1697" s="34">
        <v>1.37</v>
      </c>
      <c r="AQ1697" s="34">
        <v>3.3</v>
      </c>
    </row>
    <row r="1698" spans="1:111" x14ac:dyDescent="0.35">
      <c r="A1698" s="22" t="s">
        <v>1888</v>
      </c>
      <c r="B1698" s="22" t="s">
        <v>2281</v>
      </c>
      <c r="C1698" s="22" t="s">
        <v>2891</v>
      </c>
      <c r="D1698" s="22" t="s">
        <v>2284</v>
      </c>
      <c r="G1698" s="22" t="s">
        <v>2287</v>
      </c>
      <c r="H1698" s="22">
        <v>32.51</v>
      </c>
      <c r="I1698" s="22">
        <v>-107.685</v>
      </c>
      <c r="K1698" s="22" t="s">
        <v>1302</v>
      </c>
      <c r="L1698" s="22" t="s">
        <v>878</v>
      </c>
      <c r="M1698" s="22" t="s">
        <v>3331</v>
      </c>
      <c r="AU1698" s="34">
        <v>0.05</v>
      </c>
      <c r="AW1698" s="34">
        <v>1.7</v>
      </c>
      <c r="AY1698" s="34">
        <v>460</v>
      </c>
      <c r="AZ1698" s="34" t="s">
        <v>123</v>
      </c>
      <c r="BA1698" s="34">
        <v>29</v>
      </c>
      <c r="BC1698" s="34" t="s">
        <v>1710</v>
      </c>
      <c r="BD1698" s="34">
        <v>4</v>
      </c>
      <c r="BE1698" s="34">
        <v>34</v>
      </c>
      <c r="BG1698" s="34">
        <v>150</v>
      </c>
      <c r="BH1698" s="34">
        <v>13</v>
      </c>
      <c r="BK1698" s="34" t="s">
        <v>85</v>
      </c>
      <c r="BM1698" s="34">
        <v>9</v>
      </c>
      <c r="BN1698" s="34">
        <v>4.4000000000000004</v>
      </c>
      <c r="BO1698" s="34">
        <v>11</v>
      </c>
      <c r="BP1698" s="34">
        <v>15</v>
      </c>
      <c r="BQ1698" s="34">
        <v>59</v>
      </c>
      <c r="BT1698" s="34" t="s">
        <v>430</v>
      </c>
      <c r="BV1698" s="34">
        <v>0.9</v>
      </c>
      <c r="BW1698" s="34" t="s">
        <v>84</v>
      </c>
      <c r="BX1698" s="34">
        <v>650</v>
      </c>
      <c r="BZ1698" s="34">
        <v>1.4</v>
      </c>
      <c r="CA1698" s="34" t="s">
        <v>1503</v>
      </c>
      <c r="CB1698" s="34">
        <v>0.2</v>
      </c>
      <c r="CC1698" s="34" t="s">
        <v>948</v>
      </c>
      <c r="CD1698" s="34">
        <v>100</v>
      </c>
      <c r="CH1698" s="34">
        <v>5.0999999999999996</v>
      </c>
      <c r="CI1698" s="34">
        <v>27</v>
      </c>
      <c r="CY1698" s="34">
        <v>14</v>
      </c>
      <c r="CZ1698" s="34">
        <v>2</v>
      </c>
      <c r="DA1698" s="34">
        <v>0.19</v>
      </c>
      <c r="DB1698" s="34">
        <v>0.03</v>
      </c>
      <c r="DC1698" s="34">
        <v>0.22</v>
      </c>
      <c r="DD1698" s="34">
        <v>0.06</v>
      </c>
      <c r="DE1698" s="34">
        <v>0.13</v>
      </c>
      <c r="DG1698" s="34">
        <v>0.54</v>
      </c>
    </row>
    <row r="1699" spans="1:111" x14ac:dyDescent="0.35">
      <c r="A1699" s="22" t="s">
        <v>1889</v>
      </c>
      <c r="B1699" s="22" t="s">
        <v>2281</v>
      </c>
      <c r="C1699" s="22" t="s">
        <v>2891</v>
      </c>
      <c r="D1699" s="22" t="s">
        <v>2284</v>
      </c>
      <c r="G1699" s="22" t="s">
        <v>2287</v>
      </c>
      <c r="H1699" s="22">
        <v>32.510829999999999</v>
      </c>
      <c r="I1699" s="22">
        <v>-107.6833</v>
      </c>
      <c r="K1699" s="22" t="s">
        <v>1302</v>
      </c>
      <c r="L1699" s="22" t="s">
        <v>878</v>
      </c>
      <c r="AU1699" s="34">
        <v>0.05</v>
      </c>
      <c r="AW1699" s="34" t="s">
        <v>121</v>
      </c>
      <c r="AY1699" s="34">
        <v>710</v>
      </c>
      <c r="AZ1699" s="34" t="s">
        <v>123</v>
      </c>
      <c r="BA1699" s="34" t="s">
        <v>430</v>
      </c>
      <c r="BC1699" s="34" t="s">
        <v>1710</v>
      </c>
      <c r="BD1699" s="34" t="s">
        <v>123</v>
      </c>
      <c r="BE1699" s="34">
        <v>43</v>
      </c>
      <c r="BG1699" s="34">
        <v>66</v>
      </c>
      <c r="BH1699" s="34">
        <v>18</v>
      </c>
      <c r="BK1699" s="34" t="s">
        <v>85</v>
      </c>
      <c r="BM1699" s="34">
        <v>15</v>
      </c>
      <c r="BN1699" s="34">
        <v>3.1</v>
      </c>
      <c r="BO1699" s="34">
        <v>17</v>
      </c>
      <c r="BP1699" s="34" t="s">
        <v>1044</v>
      </c>
      <c r="BQ1699" s="34" t="s">
        <v>1044</v>
      </c>
      <c r="BT1699" s="34" t="s">
        <v>430</v>
      </c>
      <c r="BV1699" s="34">
        <v>0.6</v>
      </c>
      <c r="BW1699" s="34" t="s">
        <v>84</v>
      </c>
      <c r="BX1699" s="34">
        <v>1100</v>
      </c>
      <c r="BZ1699" s="34">
        <v>0.27</v>
      </c>
      <c r="CA1699" s="34" t="s">
        <v>1503</v>
      </c>
      <c r="CB1699" s="34">
        <v>0.09</v>
      </c>
      <c r="CC1699" s="34" t="s">
        <v>948</v>
      </c>
      <c r="CD1699" s="34">
        <v>120</v>
      </c>
      <c r="CH1699" s="34" t="s">
        <v>1710</v>
      </c>
      <c r="CI1699" s="34">
        <v>27</v>
      </c>
      <c r="CY1699" s="34">
        <v>3.4</v>
      </c>
      <c r="CZ1699" s="34">
        <v>8.3000000000000007</v>
      </c>
      <c r="DA1699" s="34">
        <v>0.14000000000000001</v>
      </c>
      <c r="DB1699" s="34">
        <v>0.3</v>
      </c>
      <c r="DC1699" s="34">
        <v>1.4</v>
      </c>
      <c r="DD1699" s="34">
        <v>0.04</v>
      </c>
      <c r="DE1699" s="34">
        <v>0.12</v>
      </c>
      <c r="DG1699" s="34">
        <v>0.41</v>
      </c>
    </row>
    <row r="1700" spans="1:111" x14ac:dyDescent="0.35">
      <c r="A1700" s="22" t="s">
        <v>1890</v>
      </c>
      <c r="B1700" s="22" t="s">
        <v>2281</v>
      </c>
      <c r="C1700" s="22" t="s">
        <v>2891</v>
      </c>
      <c r="D1700" s="22" t="s">
        <v>2284</v>
      </c>
      <c r="G1700" s="22" t="s">
        <v>2287</v>
      </c>
      <c r="H1700" s="22">
        <v>32.528329999999997</v>
      </c>
      <c r="I1700" s="22">
        <v>-107.6833</v>
      </c>
      <c r="K1700" s="22" t="s">
        <v>1302</v>
      </c>
      <c r="L1700" s="22" t="s">
        <v>878</v>
      </c>
      <c r="M1700" s="22" t="s">
        <v>1891</v>
      </c>
      <c r="AU1700" s="34">
        <v>0.1</v>
      </c>
      <c r="AY1700" s="34">
        <v>220</v>
      </c>
      <c r="AZ1700" s="34" t="s">
        <v>123</v>
      </c>
      <c r="BA1700" s="34" t="s">
        <v>913</v>
      </c>
      <c r="BC1700" s="34">
        <v>13</v>
      </c>
      <c r="BD1700" s="34" t="s">
        <v>123</v>
      </c>
      <c r="BE1700" s="34">
        <v>23</v>
      </c>
      <c r="BG1700" s="34">
        <v>280</v>
      </c>
      <c r="BH1700" s="34">
        <v>12</v>
      </c>
      <c r="BK1700" s="34">
        <v>0.54</v>
      </c>
      <c r="BM1700" s="34">
        <v>35</v>
      </c>
      <c r="BN1700" s="34" t="s">
        <v>1044</v>
      </c>
      <c r="BO1700" s="34">
        <v>11</v>
      </c>
      <c r="BP1700" s="34">
        <v>7</v>
      </c>
      <c r="BQ1700" s="34">
        <v>48000</v>
      </c>
      <c r="BV1700" s="34">
        <v>1.1000000000000001</v>
      </c>
      <c r="BW1700" s="34" t="s">
        <v>84</v>
      </c>
      <c r="BX1700" s="34">
        <v>670</v>
      </c>
      <c r="BZ1700" s="34">
        <v>2.2999999999999998</v>
      </c>
      <c r="CA1700" s="34" t="s">
        <v>1503</v>
      </c>
      <c r="CB1700" s="34">
        <v>0.47</v>
      </c>
      <c r="CC1700" s="34" t="s">
        <v>948</v>
      </c>
      <c r="CD1700" s="34">
        <v>73</v>
      </c>
      <c r="CH1700" s="34">
        <v>3000</v>
      </c>
      <c r="CI1700" s="34">
        <v>11</v>
      </c>
      <c r="CY1700" s="34">
        <v>2</v>
      </c>
      <c r="CZ1700" s="34">
        <v>3.9</v>
      </c>
      <c r="DA1700" s="34">
        <v>0.12</v>
      </c>
      <c r="DB1700" s="34">
        <v>0.02</v>
      </c>
      <c r="DC1700" s="34">
        <v>0.15</v>
      </c>
      <c r="DD1700" s="34">
        <v>0.05</v>
      </c>
      <c r="DE1700" s="34">
        <v>0.04</v>
      </c>
      <c r="DG1700" s="34">
        <v>0.38</v>
      </c>
    </row>
    <row r="1701" spans="1:111" x14ac:dyDescent="0.35">
      <c r="A1701" s="22" t="s">
        <v>1892</v>
      </c>
      <c r="B1701" s="22" t="s">
        <v>2281</v>
      </c>
      <c r="C1701" s="22" t="s">
        <v>2891</v>
      </c>
      <c r="D1701" s="22" t="s">
        <v>2284</v>
      </c>
      <c r="G1701" s="22" t="s">
        <v>2287</v>
      </c>
      <c r="H1701" s="22">
        <v>32.533889000000002</v>
      </c>
      <c r="I1701" s="22">
        <v>-107.67972</v>
      </c>
      <c r="K1701" s="22" t="s">
        <v>1302</v>
      </c>
      <c r="L1701" s="22" t="s">
        <v>878</v>
      </c>
      <c r="AU1701" s="34">
        <v>0.35</v>
      </c>
      <c r="AW1701" s="34">
        <v>120</v>
      </c>
      <c r="AY1701" s="34">
        <v>2900</v>
      </c>
      <c r="AZ1701" s="34" t="s">
        <v>123</v>
      </c>
      <c r="BA1701" s="34" t="s">
        <v>430</v>
      </c>
      <c r="BC1701" s="34">
        <v>4</v>
      </c>
      <c r="BD1701" s="34">
        <v>8</v>
      </c>
      <c r="BE1701" s="34">
        <v>38</v>
      </c>
      <c r="BG1701" s="34">
        <v>310</v>
      </c>
      <c r="BH1701" s="34">
        <v>14</v>
      </c>
      <c r="BK1701" s="34">
        <v>0.48</v>
      </c>
      <c r="BM1701" s="34">
        <v>38</v>
      </c>
      <c r="BN1701" s="34">
        <v>4</v>
      </c>
      <c r="BO1701" s="34">
        <v>12</v>
      </c>
      <c r="BP1701" s="34">
        <v>18</v>
      </c>
      <c r="BQ1701" s="34">
        <v>910</v>
      </c>
      <c r="BT1701" s="34">
        <v>20</v>
      </c>
      <c r="BV1701" s="34">
        <v>0.1</v>
      </c>
      <c r="BW1701" s="34" t="s">
        <v>84</v>
      </c>
      <c r="BX1701" s="34">
        <v>1000</v>
      </c>
      <c r="BZ1701" s="34">
        <v>0.97</v>
      </c>
      <c r="CA1701" s="34" t="s">
        <v>1503</v>
      </c>
      <c r="CB1701" s="34">
        <v>4.3</v>
      </c>
      <c r="CC1701" s="34" t="s">
        <v>948</v>
      </c>
      <c r="CD1701" s="34">
        <v>90</v>
      </c>
      <c r="CH1701" s="34">
        <v>1300</v>
      </c>
      <c r="CI1701" s="34">
        <v>24</v>
      </c>
      <c r="CY1701" s="34">
        <v>2.1</v>
      </c>
      <c r="CZ1701" s="34">
        <v>5.9</v>
      </c>
      <c r="DA1701" s="34">
        <v>1.7</v>
      </c>
      <c r="DB1701" s="34">
        <v>0.08</v>
      </c>
      <c r="DC1701" s="34">
        <v>4</v>
      </c>
      <c r="DD1701" s="34">
        <v>0.28999999999999998</v>
      </c>
      <c r="DE1701" s="34">
        <v>7.0000000000000007E-2</v>
      </c>
      <c r="DG1701" s="34">
        <v>0.28000000000000003</v>
      </c>
    </row>
    <row r="1702" spans="1:111" x14ac:dyDescent="0.35">
      <c r="A1702" s="22" t="s">
        <v>1893</v>
      </c>
      <c r="B1702" s="22" t="s">
        <v>2281</v>
      </c>
      <c r="C1702" s="22" t="s">
        <v>2891</v>
      </c>
      <c r="D1702" s="22" t="s">
        <v>2284</v>
      </c>
      <c r="G1702" s="22" t="s">
        <v>2287</v>
      </c>
      <c r="H1702" s="22">
        <v>32.556389000000003</v>
      </c>
      <c r="I1702" s="22">
        <v>-107.72056000000001</v>
      </c>
      <c r="K1702" s="22" t="s">
        <v>1302</v>
      </c>
      <c r="L1702" s="22" t="s">
        <v>878</v>
      </c>
      <c r="M1702" s="22" t="s">
        <v>3332</v>
      </c>
      <c r="AU1702" s="34">
        <v>0.1</v>
      </c>
      <c r="AW1702" s="34">
        <v>340</v>
      </c>
      <c r="AY1702" s="34">
        <v>89</v>
      </c>
      <c r="AZ1702" s="34" t="s">
        <v>123</v>
      </c>
      <c r="BA1702" s="34" t="s">
        <v>430</v>
      </c>
      <c r="BC1702" s="34">
        <v>1.4</v>
      </c>
      <c r="BD1702" s="34">
        <v>9</v>
      </c>
      <c r="BE1702" s="34">
        <v>29</v>
      </c>
      <c r="BG1702" s="34">
        <v>53</v>
      </c>
      <c r="BH1702" s="34">
        <v>15</v>
      </c>
      <c r="BK1702" s="34">
        <v>0.88</v>
      </c>
      <c r="BM1702" s="34">
        <v>19</v>
      </c>
      <c r="BN1702" s="34">
        <v>23</v>
      </c>
      <c r="BO1702" s="34" t="s">
        <v>1503</v>
      </c>
      <c r="BP1702" s="34" t="s">
        <v>1044</v>
      </c>
      <c r="BQ1702" s="34">
        <v>710</v>
      </c>
      <c r="BT1702" s="34" t="s">
        <v>430</v>
      </c>
      <c r="BV1702" s="34">
        <v>0.8</v>
      </c>
      <c r="BW1702" s="34" t="s">
        <v>84</v>
      </c>
      <c r="BX1702" s="34">
        <v>35</v>
      </c>
      <c r="BZ1702" s="34">
        <v>0.38</v>
      </c>
      <c r="CA1702" s="34" t="s">
        <v>1503</v>
      </c>
      <c r="CB1702" s="34">
        <v>1.2</v>
      </c>
      <c r="CC1702" s="34" t="s">
        <v>948</v>
      </c>
      <c r="CD1702" s="34">
        <v>36</v>
      </c>
      <c r="CH1702" s="34">
        <v>320</v>
      </c>
      <c r="CI1702" s="34">
        <v>12</v>
      </c>
      <c r="CY1702" s="34">
        <v>37</v>
      </c>
      <c r="CZ1702" s="34">
        <v>0.76</v>
      </c>
      <c r="DA1702" s="34">
        <v>5.8</v>
      </c>
      <c r="DB1702" s="34" t="s">
        <v>120</v>
      </c>
      <c r="DC1702" s="34">
        <v>0.05</v>
      </c>
      <c r="DD1702" s="34">
        <v>1.5</v>
      </c>
      <c r="DE1702" s="34">
        <v>0.05</v>
      </c>
      <c r="DG1702" s="34">
        <v>0.03</v>
      </c>
    </row>
    <row r="1703" spans="1:111" x14ac:dyDescent="0.35">
      <c r="A1703" s="22">
        <v>2</v>
      </c>
      <c r="B1703" s="22" t="s">
        <v>2281</v>
      </c>
      <c r="C1703" s="22" t="s">
        <v>2891</v>
      </c>
      <c r="D1703" s="22" t="s">
        <v>2291</v>
      </c>
      <c r="G1703" s="22" t="s">
        <v>2287</v>
      </c>
      <c r="H1703" s="22">
        <v>32.487009</v>
      </c>
      <c r="I1703" s="22">
        <v>-107.67959999999999</v>
      </c>
      <c r="K1703" s="22" t="s">
        <v>1302</v>
      </c>
      <c r="L1703" s="22" t="s">
        <v>878</v>
      </c>
      <c r="M1703" s="22" t="s">
        <v>1894</v>
      </c>
      <c r="W1703" s="34">
        <v>62.51</v>
      </c>
      <c r="X1703" s="34">
        <v>0.55000000000000004</v>
      </c>
      <c r="Y1703" s="34">
        <v>15.99</v>
      </c>
      <c r="Z1703" s="34">
        <v>3.83</v>
      </c>
      <c r="AA1703" s="34">
        <v>0.09</v>
      </c>
      <c r="AB1703" s="34">
        <v>1.4</v>
      </c>
      <c r="AC1703" s="34">
        <v>5.03</v>
      </c>
      <c r="AD1703" s="34">
        <v>4.79</v>
      </c>
      <c r="AE1703" s="34">
        <v>3.14</v>
      </c>
      <c r="AF1703" s="34">
        <v>0.22</v>
      </c>
      <c r="AG1703" s="34">
        <v>0.85</v>
      </c>
    </row>
    <row r="1704" spans="1:111" x14ac:dyDescent="0.35">
      <c r="A1704" s="22">
        <v>3</v>
      </c>
      <c r="B1704" s="22" t="s">
        <v>2281</v>
      </c>
      <c r="C1704" s="22" t="s">
        <v>2891</v>
      </c>
      <c r="D1704" s="22" t="s">
        <v>2291</v>
      </c>
      <c r="G1704" s="22" t="s">
        <v>2287</v>
      </c>
      <c r="H1704" s="22">
        <v>32.474952999999999</v>
      </c>
      <c r="I1704" s="22">
        <v>-107.675383</v>
      </c>
      <c r="K1704" s="22" t="s">
        <v>1302</v>
      </c>
      <c r="L1704" s="22" t="s">
        <v>878</v>
      </c>
      <c r="M1704" s="22" t="s">
        <v>1894</v>
      </c>
      <c r="W1704" s="34">
        <v>63.55</v>
      </c>
      <c r="X1704" s="34">
        <v>0.54</v>
      </c>
      <c r="Y1704" s="34">
        <v>15.68</v>
      </c>
      <c r="Z1704" s="34">
        <v>3.8</v>
      </c>
      <c r="AA1704" s="34">
        <v>0.09</v>
      </c>
      <c r="AB1704" s="34">
        <v>1.77</v>
      </c>
      <c r="AC1704" s="34">
        <v>3.69</v>
      </c>
      <c r="AD1704" s="34">
        <v>5.14</v>
      </c>
      <c r="AE1704" s="34">
        <v>3.54</v>
      </c>
      <c r="AF1704" s="34">
        <v>0.22</v>
      </c>
      <c r="AG1704" s="34">
        <v>0.64</v>
      </c>
    </row>
    <row r="1705" spans="1:111" x14ac:dyDescent="0.35">
      <c r="A1705" s="22">
        <v>4</v>
      </c>
      <c r="B1705" s="22" t="s">
        <v>2281</v>
      </c>
      <c r="C1705" s="22" t="s">
        <v>2891</v>
      </c>
      <c r="D1705" s="22" t="s">
        <v>2291</v>
      </c>
      <c r="G1705" s="22" t="s">
        <v>2287</v>
      </c>
      <c r="H1705" s="22">
        <v>32.456617000000001</v>
      </c>
      <c r="I1705" s="22">
        <v>-107.674882</v>
      </c>
      <c r="K1705" s="22" t="s">
        <v>1302</v>
      </c>
      <c r="L1705" s="22" t="s">
        <v>878</v>
      </c>
      <c r="M1705" s="22" t="s">
        <v>1895</v>
      </c>
      <c r="W1705" s="34">
        <v>60.27</v>
      </c>
      <c r="X1705" s="34">
        <v>0.51</v>
      </c>
      <c r="Y1705" s="34">
        <v>16.63</v>
      </c>
      <c r="Z1705" s="34">
        <v>4.68</v>
      </c>
      <c r="AA1705" s="34">
        <v>0.12</v>
      </c>
      <c r="AB1705" s="34">
        <v>2.31</v>
      </c>
      <c r="AC1705" s="34">
        <v>4.5999999999999996</v>
      </c>
      <c r="AD1705" s="34">
        <v>4.6100000000000003</v>
      </c>
      <c r="AE1705" s="34">
        <v>3.23</v>
      </c>
      <c r="AF1705" s="34">
        <v>0.24</v>
      </c>
      <c r="AG1705" s="34">
        <v>1.1100000000000001</v>
      </c>
    </row>
    <row r="1706" spans="1:111" x14ac:dyDescent="0.35">
      <c r="A1706" s="22">
        <v>5</v>
      </c>
      <c r="B1706" s="22" t="s">
        <v>2281</v>
      </c>
      <c r="C1706" s="22" t="s">
        <v>2891</v>
      </c>
      <c r="D1706" s="22" t="s">
        <v>2291</v>
      </c>
      <c r="G1706" s="22" t="s">
        <v>2287</v>
      </c>
      <c r="H1706" s="22">
        <v>32.444124000000002</v>
      </c>
      <c r="I1706" s="22">
        <v>-107.677549</v>
      </c>
      <c r="K1706" s="22" t="s">
        <v>1302</v>
      </c>
      <c r="L1706" s="22" t="s">
        <v>878</v>
      </c>
      <c r="M1706" s="22" t="s">
        <v>1895</v>
      </c>
      <c r="W1706" s="34">
        <v>57.72</v>
      </c>
      <c r="X1706" s="34">
        <v>1.1000000000000001</v>
      </c>
      <c r="Y1706" s="34">
        <v>16.649999999999999</v>
      </c>
      <c r="Z1706" s="34">
        <v>7.1</v>
      </c>
      <c r="AA1706" s="34">
        <v>0.08</v>
      </c>
      <c r="AB1706" s="34">
        <v>1.38</v>
      </c>
      <c r="AC1706" s="34">
        <v>6.27</v>
      </c>
      <c r="AD1706" s="34">
        <v>4.87</v>
      </c>
      <c r="AE1706" s="34">
        <v>2.86</v>
      </c>
      <c r="AF1706" s="34">
        <v>0.31</v>
      </c>
      <c r="AG1706" s="34">
        <v>0.92</v>
      </c>
    </row>
    <row r="1707" spans="1:111" x14ac:dyDescent="0.35">
      <c r="A1707" s="22">
        <v>6</v>
      </c>
      <c r="B1707" s="22" t="s">
        <v>2281</v>
      </c>
      <c r="C1707" s="22" t="s">
        <v>2891</v>
      </c>
      <c r="D1707" s="22" t="s">
        <v>2291</v>
      </c>
      <c r="G1707" s="22" t="s">
        <v>2287</v>
      </c>
      <c r="H1707" s="22">
        <v>32.436202000000002</v>
      </c>
      <c r="I1707" s="22">
        <v>-107.680108</v>
      </c>
      <c r="K1707" s="22" t="s">
        <v>1302</v>
      </c>
      <c r="L1707" s="22" t="s">
        <v>878</v>
      </c>
      <c r="M1707" s="22" t="s">
        <v>1895</v>
      </c>
      <c r="W1707" s="34">
        <v>64.38</v>
      </c>
      <c r="X1707" s="34">
        <v>0.6</v>
      </c>
      <c r="Y1707" s="34">
        <v>15.38</v>
      </c>
      <c r="Z1707" s="34">
        <v>3.8</v>
      </c>
      <c r="AA1707" s="34">
        <v>0.08</v>
      </c>
      <c r="AB1707" s="34">
        <v>1.69</v>
      </c>
      <c r="AC1707" s="34">
        <v>4.03</v>
      </c>
      <c r="AD1707" s="34">
        <v>4.3</v>
      </c>
      <c r="AE1707" s="34">
        <v>3.8</v>
      </c>
      <c r="AF1707" s="34">
        <v>0.2</v>
      </c>
      <c r="AG1707" s="34">
        <v>0.38</v>
      </c>
    </row>
    <row r="1708" spans="1:111" x14ac:dyDescent="0.35">
      <c r="A1708" s="22">
        <v>7</v>
      </c>
      <c r="B1708" s="22" t="s">
        <v>2281</v>
      </c>
      <c r="C1708" s="22" t="s">
        <v>2891</v>
      </c>
      <c r="D1708" s="22" t="s">
        <v>2291</v>
      </c>
      <c r="G1708" s="22" t="s">
        <v>2287</v>
      </c>
      <c r="H1708" s="22">
        <v>32.433436</v>
      </c>
      <c r="I1708" s="22">
        <v>-107.67769</v>
      </c>
      <c r="K1708" s="22" t="s">
        <v>1302</v>
      </c>
      <c r="L1708" s="22" t="s">
        <v>878</v>
      </c>
      <c r="M1708" s="22" t="s">
        <v>1895</v>
      </c>
      <c r="W1708" s="34">
        <v>49.27</v>
      </c>
      <c r="X1708" s="34">
        <v>1.17</v>
      </c>
      <c r="Y1708" s="34">
        <v>15.21</v>
      </c>
      <c r="Z1708" s="34">
        <v>8.98</v>
      </c>
      <c r="AA1708" s="34">
        <v>0.15</v>
      </c>
      <c r="AB1708" s="34">
        <v>8.42</v>
      </c>
      <c r="AC1708" s="34">
        <v>8.86</v>
      </c>
      <c r="AD1708" s="34">
        <v>4.21</v>
      </c>
      <c r="AE1708" s="34">
        <v>1.55</v>
      </c>
      <c r="AF1708" s="34">
        <v>0.26</v>
      </c>
      <c r="AG1708" s="34">
        <v>0.56000000000000005</v>
      </c>
    </row>
    <row r="1709" spans="1:111" x14ac:dyDescent="0.35">
      <c r="A1709" s="22">
        <v>9</v>
      </c>
      <c r="B1709" s="22" t="s">
        <v>2281</v>
      </c>
      <c r="C1709" s="22" t="s">
        <v>2891</v>
      </c>
      <c r="D1709" s="22" t="s">
        <v>2291</v>
      </c>
      <c r="G1709" s="22" t="s">
        <v>2287</v>
      </c>
      <c r="H1709" s="22">
        <v>32.380840999999997</v>
      </c>
      <c r="I1709" s="22">
        <v>-107.636855</v>
      </c>
      <c r="K1709" s="22" t="s">
        <v>1302</v>
      </c>
      <c r="L1709" s="22" t="s">
        <v>878</v>
      </c>
      <c r="M1709" s="22" t="s">
        <v>1895</v>
      </c>
      <c r="W1709" s="34">
        <v>60.54</v>
      </c>
      <c r="X1709" s="34">
        <v>0.56000000000000005</v>
      </c>
      <c r="Y1709" s="34">
        <v>16.96</v>
      </c>
      <c r="Z1709" s="34">
        <v>3.98</v>
      </c>
      <c r="AA1709" s="34">
        <v>0.05</v>
      </c>
      <c r="AB1709" s="34">
        <v>1.68</v>
      </c>
      <c r="AC1709" s="34">
        <v>4.93</v>
      </c>
      <c r="AD1709" s="34">
        <v>5.14</v>
      </c>
      <c r="AE1709" s="34">
        <v>2.79</v>
      </c>
      <c r="AF1709" s="34">
        <v>0.27</v>
      </c>
      <c r="AG1709" s="34">
        <v>2.31</v>
      </c>
    </row>
    <row r="1710" spans="1:111" x14ac:dyDescent="0.35">
      <c r="A1710" s="22">
        <v>10</v>
      </c>
      <c r="B1710" s="22" t="s">
        <v>2281</v>
      </c>
      <c r="C1710" s="22" t="s">
        <v>2891</v>
      </c>
      <c r="D1710" s="22" t="s">
        <v>2291</v>
      </c>
      <c r="G1710" s="22" t="s">
        <v>2287</v>
      </c>
      <c r="H1710" s="22">
        <v>32.427177</v>
      </c>
      <c r="I1710" s="22">
        <v>-107.732286</v>
      </c>
      <c r="K1710" s="22" t="s">
        <v>1302</v>
      </c>
      <c r="L1710" s="22" t="s">
        <v>878</v>
      </c>
      <c r="M1710" s="22" t="s">
        <v>1895</v>
      </c>
      <c r="W1710" s="34">
        <v>46.95</v>
      </c>
      <c r="X1710" s="34">
        <v>1.67</v>
      </c>
      <c r="Y1710" s="34">
        <v>17.53</v>
      </c>
      <c r="Z1710" s="34">
        <v>10.11</v>
      </c>
      <c r="AA1710" s="34">
        <v>0.2</v>
      </c>
      <c r="AB1710" s="34">
        <v>5.3</v>
      </c>
      <c r="AC1710" s="34">
        <v>7.09</v>
      </c>
      <c r="AD1710" s="34">
        <v>4.93</v>
      </c>
      <c r="AE1710" s="34">
        <v>1.1599999999999999</v>
      </c>
      <c r="AF1710" s="34">
        <v>0.36</v>
      </c>
      <c r="AG1710" s="34">
        <v>4.6399999999999997</v>
      </c>
    </row>
    <row r="1711" spans="1:111" x14ac:dyDescent="0.35">
      <c r="A1711" s="22" t="s">
        <v>1896</v>
      </c>
      <c r="B1711" s="22" t="s">
        <v>2281</v>
      </c>
      <c r="C1711" s="22" t="s">
        <v>2364</v>
      </c>
      <c r="D1711" s="22" t="s">
        <v>2289</v>
      </c>
      <c r="G1711" s="22" t="s">
        <v>2287</v>
      </c>
      <c r="H1711" s="22">
        <v>32.456670000000003</v>
      </c>
      <c r="I1711" s="22">
        <v>-107.63249999999999</v>
      </c>
      <c r="K1711" s="22" t="s">
        <v>1302</v>
      </c>
      <c r="L1711" s="22" t="s">
        <v>878</v>
      </c>
      <c r="M1711" s="22" t="s">
        <v>905</v>
      </c>
      <c r="W1711" s="34">
        <v>49.1</v>
      </c>
      <c r="X1711" s="34">
        <v>1.68</v>
      </c>
      <c r="Y1711" s="34">
        <v>14.5</v>
      </c>
      <c r="Z1711" s="34">
        <v>12.2</v>
      </c>
      <c r="AA1711" s="34">
        <v>0.17</v>
      </c>
      <c r="AB1711" s="34">
        <v>6.17</v>
      </c>
      <c r="AC1711" s="34">
        <v>9.44</v>
      </c>
      <c r="AD1711" s="34">
        <v>3.12</v>
      </c>
      <c r="AE1711" s="34">
        <v>0.77</v>
      </c>
      <c r="AF1711" s="34">
        <v>0.3</v>
      </c>
      <c r="AG1711" s="34">
        <v>2.16</v>
      </c>
      <c r="BO1711" s="34">
        <v>21</v>
      </c>
      <c r="BR1711" s="34">
        <v>43</v>
      </c>
      <c r="BX1711" s="34">
        <v>524</v>
      </c>
      <c r="CG1711" s="34">
        <v>97</v>
      </c>
    </row>
    <row r="1712" spans="1:111" x14ac:dyDescent="0.35">
      <c r="A1712" s="22" t="s">
        <v>1897</v>
      </c>
      <c r="B1712" s="22" t="s">
        <v>2281</v>
      </c>
      <c r="C1712" s="22" t="s">
        <v>2365</v>
      </c>
      <c r="D1712" s="22" t="s">
        <v>2284</v>
      </c>
      <c r="G1712" s="22" t="s">
        <v>2287</v>
      </c>
      <c r="H1712" s="22">
        <v>32.127006999999999</v>
      </c>
      <c r="I1712" s="22">
        <v>-107.597646</v>
      </c>
      <c r="K1712" s="22" t="s">
        <v>1302</v>
      </c>
      <c r="L1712" s="22" t="s">
        <v>878</v>
      </c>
      <c r="M1712" s="22" t="s">
        <v>1898</v>
      </c>
      <c r="AU1712" s="34" t="s">
        <v>1703</v>
      </c>
      <c r="AW1712" s="34">
        <v>1.7</v>
      </c>
      <c r="AY1712" s="34">
        <v>100</v>
      </c>
      <c r="AZ1712" s="34" t="s">
        <v>123</v>
      </c>
      <c r="BA1712" s="34" t="s">
        <v>1704</v>
      </c>
      <c r="BC1712" s="34">
        <v>2.8</v>
      </c>
      <c r="BD1712" s="34">
        <v>5</v>
      </c>
      <c r="BE1712" s="34">
        <v>11</v>
      </c>
      <c r="BG1712" s="34">
        <v>8.8000000000000007</v>
      </c>
      <c r="BH1712" s="34" t="s">
        <v>1503</v>
      </c>
      <c r="BK1712" s="34" t="s">
        <v>85</v>
      </c>
      <c r="BM1712" s="34">
        <v>5</v>
      </c>
      <c r="BN1712" s="34">
        <v>4.5999999999999996</v>
      </c>
      <c r="BO1712" s="34" t="s">
        <v>1503</v>
      </c>
      <c r="BP1712" s="34">
        <v>11</v>
      </c>
      <c r="BQ1712" s="34">
        <v>1.8</v>
      </c>
      <c r="BT1712" s="34" t="s">
        <v>1704</v>
      </c>
      <c r="BU1712" s="34" t="s">
        <v>1044</v>
      </c>
      <c r="BW1712" s="34" t="s">
        <v>84</v>
      </c>
      <c r="BX1712" s="34">
        <v>1000</v>
      </c>
      <c r="CA1712" s="34" t="s">
        <v>1503</v>
      </c>
      <c r="CC1712" s="34" t="s">
        <v>948</v>
      </c>
      <c r="CD1712" s="34">
        <v>17</v>
      </c>
      <c r="CF1712" s="34" t="s">
        <v>1044</v>
      </c>
      <c r="CH1712" s="34">
        <v>73</v>
      </c>
      <c r="CI1712" s="34" t="s">
        <v>1044</v>
      </c>
      <c r="CJ1712" s="34" t="s">
        <v>1503</v>
      </c>
      <c r="CL1712" s="34">
        <v>10</v>
      </c>
      <c r="CR1712" s="34" t="s">
        <v>1503</v>
      </c>
      <c r="CU1712" s="34" t="s">
        <v>123</v>
      </c>
      <c r="CX1712" s="34">
        <v>8.8000000000000005E-3</v>
      </c>
      <c r="CY1712" s="34">
        <v>0.25</v>
      </c>
      <c r="CZ1712" s="34">
        <v>0.28000000000000003</v>
      </c>
      <c r="DA1712" s="34">
        <v>39</v>
      </c>
      <c r="DB1712" s="34">
        <v>7.0000000000000007E-2</v>
      </c>
      <c r="DC1712" s="34">
        <v>0.04</v>
      </c>
      <c r="DD1712" s="34">
        <v>0.44</v>
      </c>
      <c r="DE1712" s="34">
        <v>0.03</v>
      </c>
      <c r="DG1712" s="34">
        <v>0.08</v>
      </c>
    </row>
    <row r="1713" spans="1:111" x14ac:dyDescent="0.35">
      <c r="A1713" s="22" t="s">
        <v>1899</v>
      </c>
      <c r="B1713" s="22" t="s">
        <v>2281</v>
      </c>
      <c r="C1713" s="22" t="s">
        <v>2365</v>
      </c>
      <c r="D1713" s="22" t="s">
        <v>2287</v>
      </c>
      <c r="G1713" s="22" t="s">
        <v>2287</v>
      </c>
      <c r="H1713" s="22">
        <v>32.08</v>
      </c>
      <c r="I1713" s="22">
        <v>-107.58799999999999</v>
      </c>
      <c r="K1713" s="22" t="s">
        <v>1302</v>
      </c>
      <c r="L1713" s="22" t="s">
        <v>878</v>
      </c>
      <c r="AW1713" s="34">
        <v>140</v>
      </c>
      <c r="AY1713" s="34">
        <v>8000</v>
      </c>
      <c r="AZ1713" s="34">
        <v>13</v>
      </c>
      <c r="BA1713" s="34" t="s">
        <v>1704</v>
      </c>
      <c r="BC1713" s="34">
        <v>0.5</v>
      </c>
      <c r="BD1713" s="34">
        <v>23</v>
      </c>
      <c r="BE1713" s="34">
        <v>2</v>
      </c>
      <c r="BG1713" s="34">
        <v>19</v>
      </c>
      <c r="BH1713" s="34" t="s">
        <v>1503</v>
      </c>
      <c r="BM1713" s="34">
        <v>6</v>
      </c>
      <c r="BN1713" s="34">
        <v>44</v>
      </c>
      <c r="BO1713" s="34" t="s">
        <v>1503</v>
      </c>
      <c r="BP1713" s="34">
        <v>7</v>
      </c>
      <c r="BQ1713" s="34">
        <v>610</v>
      </c>
      <c r="BT1713" s="34" t="s">
        <v>1704</v>
      </c>
      <c r="BW1713" s="34" t="s">
        <v>84</v>
      </c>
      <c r="BX1713" s="34">
        <v>1100</v>
      </c>
      <c r="CA1713" s="34" t="s">
        <v>1503</v>
      </c>
      <c r="CC1713" s="34" t="s">
        <v>948</v>
      </c>
      <c r="CD1713" s="34">
        <v>56</v>
      </c>
      <c r="CH1713" s="34">
        <v>350</v>
      </c>
      <c r="CI1713" s="34" t="s">
        <v>1044</v>
      </c>
      <c r="CX1713" s="34">
        <v>3.8</v>
      </c>
      <c r="CY1713" s="34">
        <v>4</v>
      </c>
      <c r="DB1713" s="34" t="s">
        <v>120</v>
      </c>
      <c r="DC1713" s="34">
        <v>0.13</v>
      </c>
      <c r="DD1713" s="34">
        <v>0.35</v>
      </c>
      <c r="DE1713" s="34">
        <v>0.02</v>
      </c>
      <c r="DG1713" s="34">
        <v>0.01</v>
      </c>
    </row>
    <row r="1714" spans="1:111" x14ac:dyDescent="0.35">
      <c r="A1714" s="22" t="s">
        <v>1900</v>
      </c>
      <c r="B1714" s="22" t="s">
        <v>2281</v>
      </c>
      <c r="C1714" s="22" t="s">
        <v>2365</v>
      </c>
      <c r="D1714" s="22" t="s">
        <v>2287</v>
      </c>
      <c r="G1714" s="22" t="s">
        <v>2287</v>
      </c>
      <c r="H1714" s="22">
        <v>32.037222</v>
      </c>
      <c r="I1714" s="22">
        <v>-107.619722</v>
      </c>
      <c r="K1714" s="22" t="s">
        <v>1302</v>
      </c>
      <c r="L1714" s="22" t="s">
        <v>878</v>
      </c>
      <c r="M1714" s="22" t="s">
        <v>1901</v>
      </c>
      <c r="AW1714" s="34">
        <v>350</v>
      </c>
      <c r="AY1714" s="34">
        <v>520</v>
      </c>
      <c r="AZ1714" s="34">
        <v>75</v>
      </c>
      <c r="BA1714" s="34" t="s">
        <v>1704</v>
      </c>
      <c r="BC1714" s="34">
        <v>0.27</v>
      </c>
      <c r="BD1714" s="34">
        <v>12</v>
      </c>
      <c r="BE1714" s="34" t="s">
        <v>123</v>
      </c>
      <c r="BG1714" s="34">
        <v>6.7</v>
      </c>
      <c r="BH1714" s="34" t="s">
        <v>1503</v>
      </c>
      <c r="BM1714" s="34">
        <v>4</v>
      </c>
      <c r="BN1714" s="34">
        <v>18</v>
      </c>
      <c r="BO1714" s="34" t="s">
        <v>1503</v>
      </c>
      <c r="BP1714" s="34" t="s">
        <v>1044</v>
      </c>
      <c r="BQ1714" s="34">
        <v>23</v>
      </c>
      <c r="BT1714" s="34">
        <v>3.6</v>
      </c>
      <c r="BW1714" s="34" t="s">
        <v>84</v>
      </c>
      <c r="BX1714" s="34">
        <v>350</v>
      </c>
      <c r="CA1714" s="34" t="s">
        <v>1503</v>
      </c>
      <c r="CC1714" s="34" t="s">
        <v>948</v>
      </c>
      <c r="CD1714" s="34" t="s">
        <v>1044</v>
      </c>
      <c r="CH1714" s="34">
        <v>460</v>
      </c>
      <c r="CI1714" s="34" t="s">
        <v>1044</v>
      </c>
      <c r="CX1714" s="34">
        <v>1.5</v>
      </c>
      <c r="CY1714" s="34">
        <v>17</v>
      </c>
      <c r="DB1714" s="34">
        <v>0.01</v>
      </c>
      <c r="DC1714" s="34">
        <v>0.03</v>
      </c>
      <c r="DD1714" s="34">
        <v>0.1</v>
      </c>
      <c r="DE1714" s="34" t="s">
        <v>120</v>
      </c>
      <c r="DG1714" s="34" t="s">
        <v>120</v>
      </c>
    </row>
    <row r="1715" spans="1:111" x14ac:dyDescent="0.35">
      <c r="A1715" s="22" t="s">
        <v>1902</v>
      </c>
      <c r="B1715" s="22" t="s">
        <v>2281</v>
      </c>
      <c r="C1715" s="22" t="s">
        <v>2365</v>
      </c>
      <c r="D1715" s="22" t="s">
        <v>2287</v>
      </c>
      <c r="G1715" s="22" t="s">
        <v>2287</v>
      </c>
      <c r="H1715" s="22">
        <v>32.129443999999999</v>
      </c>
      <c r="I1715" s="22">
        <v>-107.643411</v>
      </c>
      <c r="K1715" s="22" t="s">
        <v>1302</v>
      </c>
      <c r="L1715" s="22" t="s">
        <v>878</v>
      </c>
      <c r="AW1715" s="34" t="s">
        <v>1704</v>
      </c>
      <c r="AY1715" s="34">
        <v>720</v>
      </c>
      <c r="AZ1715" s="34" t="s">
        <v>123</v>
      </c>
      <c r="BA1715" s="34">
        <v>3.4</v>
      </c>
      <c r="BC1715" s="34">
        <v>4.3</v>
      </c>
      <c r="BD1715" s="34">
        <v>48</v>
      </c>
      <c r="BE1715" s="34">
        <v>72</v>
      </c>
      <c r="BG1715" s="34">
        <v>100</v>
      </c>
      <c r="BH1715" s="34">
        <v>27</v>
      </c>
      <c r="BM1715" s="34">
        <v>82</v>
      </c>
      <c r="BN1715" s="34">
        <v>36</v>
      </c>
      <c r="BO1715" s="34">
        <v>27</v>
      </c>
      <c r="BP1715" s="34">
        <v>44</v>
      </c>
      <c r="BQ1715" s="34">
        <v>99</v>
      </c>
      <c r="BT1715" s="34" t="s">
        <v>1704</v>
      </c>
      <c r="BW1715" s="34" t="s">
        <v>84</v>
      </c>
      <c r="BX1715" s="34">
        <v>120</v>
      </c>
      <c r="CA1715" s="34" t="s">
        <v>1503</v>
      </c>
      <c r="CC1715" s="34" t="s">
        <v>948</v>
      </c>
      <c r="CD1715" s="34">
        <v>270</v>
      </c>
      <c r="CH1715" s="34">
        <v>2100</v>
      </c>
      <c r="CI1715" s="34">
        <v>50</v>
      </c>
      <c r="CX1715" s="34">
        <v>0.3</v>
      </c>
      <c r="CY1715" s="34">
        <v>17</v>
      </c>
      <c r="DB1715" s="34">
        <v>0.46</v>
      </c>
      <c r="DC1715" s="34">
        <v>4.5</v>
      </c>
      <c r="DD1715" s="34">
        <v>3.1</v>
      </c>
      <c r="DE1715" s="34">
        <v>0.17</v>
      </c>
      <c r="DG1715" s="34">
        <v>1.2</v>
      </c>
    </row>
    <row r="1716" spans="1:111" x14ac:dyDescent="0.35">
      <c r="A1716" s="22" t="s">
        <v>1903</v>
      </c>
      <c r="B1716" s="22" t="s">
        <v>2281</v>
      </c>
      <c r="C1716" s="22" t="s">
        <v>2365</v>
      </c>
      <c r="D1716" s="22" t="s">
        <v>2283</v>
      </c>
      <c r="G1716" s="22" t="s">
        <v>2287</v>
      </c>
      <c r="H1716" s="22">
        <v>32.137650000000001</v>
      </c>
      <c r="I1716" s="22">
        <v>-107.61333</v>
      </c>
      <c r="K1716" s="22" t="s">
        <v>1302</v>
      </c>
      <c r="L1716" s="22" t="s">
        <v>878</v>
      </c>
      <c r="M1716" s="22" t="s">
        <v>1904</v>
      </c>
    </row>
    <row r="1717" spans="1:111" x14ac:dyDescent="0.35">
      <c r="A1717" s="22">
        <v>1</v>
      </c>
      <c r="B1717" s="22" t="s">
        <v>2281</v>
      </c>
      <c r="C1717" s="22" t="s">
        <v>2365</v>
      </c>
      <c r="D1717" s="22" t="s">
        <v>1282</v>
      </c>
      <c r="H1717" s="22">
        <v>32.0735429</v>
      </c>
      <c r="I1717" s="22">
        <v>-107.611858</v>
      </c>
      <c r="K1717" s="22" t="s">
        <v>1302</v>
      </c>
      <c r="L1717" s="22" t="s">
        <v>878</v>
      </c>
      <c r="M1717" s="22" t="s">
        <v>1905</v>
      </c>
      <c r="AU1717" s="34" t="s">
        <v>1431</v>
      </c>
      <c r="AV1717" s="34" t="s">
        <v>1431</v>
      </c>
      <c r="BG1717" s="34">
        <v>90</v>
      </c>
      <c r="BQ1717" s="34">
        <v>77700</v>
      </c>
      <c r="CH1717" s="34">
        <v>60</v>
      </c>
    </row>
    <row r="1718" spans="1:111" x14ac:dyDescent="0.35">
      <c r="A1718" s="22">
        <v>2</v>
      </c>
      <c r="B1718" s="22" t="s">
        <v>2281</v>
      </c>
      <c r="C1718" s="22" t="s">
        <v>2365</v>
      </c>
      <c r="D1718" s="22" t="s">
        <v>1282</v>
      </c>
      <c r="K1718" s="22" t="s">
        <v>1302</v>
      </c>
      <c r="L1718" s="22" t="s">
        <v>878</v>
      </c>
      <c r="M1718" s="22" t="s">
        <v>1905</v>
      </c>
      <c r="AU1718" s="34" t="s">
        <v>1431</v>
      </c>
      <c r="AV1718" s="34">
        <v>6425</v>
      </c>
      <c r="BG1718" s="34">
        <v>380</v>
      </c>
      <c r="BQ1718" s="34">
        <v>342900</v>
      </c>
      <c r="CH1718" s="34">
        <v>66600</v>
      </c>
    </row>
    <row r="1719" spans="1:111" x14ac:dyDescent="0.35">
      <c r="A1719" s="22">
        <v>3</v>
      </c>
      <c r="B1719" s="22" t="s">
        <v>2281</v>
      </c>
      <c r="C1719" s="22" t="s">
        <v>2365</v>
      </c>
      <c r="D1719" s="22" t="s">
        <v>1282</v>
      </c>
      <c r="H1719" s="22">
        <v>32.0735429</v>
      </c>
      <c r="I1719" s="22">
        <v>-107.611858</v>
      </c>
      <c r="K1719" s="22" t="s">
        <v>1302</v>
      </c>
      <c r="L1719" s="22" t="s">
        <v>878</v>
      </c>
      <c r="M1719" s="22" t="s">
        <v>1906</v>
      </c>
      <c r="AU1719" s="34" t="s">
        <v>1431</v>
      </c>
      <c r="AV1719" s="34">
        <v>1.3</v>
      </c>
      <c r="BG1719" s="34">
        <v>230</v>
      </c>
      <c r="BQ1719" s="34">
        <v>700</v>
      </c>
      <c r="CH1719" s="34">
        <v>430</v>
      </c>
    </row>
    <row r="1720" spans="1:111" x14ac:dyDescent="0.35">
      <c r="A1720" s="22">
        <v>4</v>
      </c>
      <c r="B1720" s="22" t="s">
        <v>2281</v>
      </c>
      <c r="C1720" s="22" t="s">
        <v>2365</v>
      </c>
      <c r="D1720" s="22" t="s">
        <v>1282</v>
      </c>
      <c r="H1720" s="22">
        <v>32.113599999999998</v>
      </c>
      <c r="I1720" s="22">
        <v>-107.62110300000001</v>
      </c>
      <c r="K1720" s="22" t="s">
        <v>1302</v>
      </c>
      <c r="L1720" s="22" t="s">
        <v>878</v>
      </c>
      <c r="M1720" s="22" t="s">
        <v>1907</v>
      </c>
      <c r="AU1720" s="34">
        <v>0.6</v>
      </c>
      <c r="AV1720" s="34">
        <v>269</v>
      </c>
      <c r="BG1720" s="34">
        <v>200</v>
      </c>
      <c r="BQ1720" s="34">
        <v>49900</v>
      </c>
      <c r="CH1720" s="34">
        <v>36900</v>
      </c>
    </row>
    <row r="1721" spans="1:111" x14ac:dyDescent="0.35">
      <c r="A1721" s="22">
        <v>5</v>
      </c>
      <c r="B1721" s="22" t="s">
        <v>2281</v>
      </c>
      <c r="C1721" s="22" t="s">
        <v>2365</v>
      </c>
      <c r="D1721" s="22" t="s">
        <v>1282</v>
      </c>
      <c r="K1721" s="22" t="s">
        <v>1302</v>
      </c>
      <c r="L1721" s="22" t="s">
        <v>878</v>
      </c>
      <c r="M1721" s="22" t="s">
        <v>1908</v>
      </c>
      <c r="AU1721" s="34" t="s">
        <v>1431</v>
      </c>
      <c r="AV1721" s="34">
        <v>125</v>
      </c>
      <c r="BG1721" s="34">
        <v>4500</v>
      </c>
      <c r="BQ1721" s="34">
        <v>7500</v>
      </c>
      <c r="CH1721" s="34">
        <v>461000</v>
      </c>
    </row>
    <row r="1722" spans="1:111" x14ac:dyDescent="0.35">
      <c r="A1722" s="22">
        <v>5</v>
      </c>
      <c r="B1722" s="22" t="s">
        <v>2281</v>
      </c>
      <c r="C1722" s="22" t="s">
        <v>2365</v>
      </c>
      <c r="D1722" s="22" t="s">
        <v>1282</v>
      </c>
      <c r="H1722" s="22">
        <v>32.143770000000004</v>
      </c>
      <c r="I1722" s="22">
        <v>-107.65309000000001</v>
      </c>
      <c r="K1722" s="22" t="s">
        <v>1302</v>
      </c>
      <c r="L1722" s="22" t="s">
        <v>878</v>
      </c>
      <c r="M1722" s="22" t="s">
        <v>1909</v>
      </c>
      <c r="W1722" s="34">
        <v>47.72</v>
      </c>
      <c r="X1722" s="34">
        <v>3.18</v>
      </c>
      <c r="Y1722" s="34">
        <v>13.02</v>
      </c>
      <c r="Z1722" s="34">
        <v>12.14</v>
      </c>
      <c r="AA1722" s="34">
        <v>0.13</v>
      </c>
      <c r="AB1722" s="34">
        <v>6.21</v>
      </c>
      <c r="AC1722" s="34">
        <v>7.69</v>
      </c>
      <c r="AD1722" s="34">
        <v>3.82</v>
      </c>
      <c r="AE1722" s="34">
        <v>1.99</v>
      </c>
      <c r="AF1722" s="34">
        <v>0.76</v>
      </c>
      <c r="AG1722" s="34">
        <v>2.36</v>
      </c>
    </row>
    <row r="1723" spans="1:111" x14ac:dyDescent="0.35">
      <c r="A1723" s="22">
        <v>6</v>
      </c>
      <c r="B1723" s="22" t="s">
        <v>2281</v>
      </c>
      <c r="C1723" s="22" t="s">
        <v>2365</v>
      </c>
      <c r="D1723" s="22" t="s">
        <v>1282</v>
      </c>
      <c r="H1723" s="22">
        <v>32.037089999999999</v>
      </c>
      <c r="I1723" s="22">
        <v>-107.618409</v>
      </c>
      <c r="K1723" s="22" t="s">
        <v>1302</v>
      </c>
      <c r="L1723" s="22" t="s">
        <v>878</v>
      </c>
      <c r="M1723" s="22" t="s">
        <v>1910</v>
      </c>
      <c r="W1723" s="34">
        <v>48.75</v>
      </c>
      <c r="X1723" s="34">
        <v>2.79</v>
      </c>
      <c r="Y1723" s="34">
        <v>14.34</v>
      </c>
      <c r="Z1723" s="34">
        <v>14.26</v>
      </c>
      <c r="AA1723" s="34">
        <v>0.15</v>
      </c>
      <c r="AB1723" s="34">
        <v>3.58</v>
      </c>
      <c r="AC1723" s="34">
        <v>5.71</v>
      </c>
      <c r="AD1723" s="34">
        <v>3.28</v>
      </c>
      <c r="AE1723" s="34">
        <v>2.94</v>
      </c>
      <c r="AF1723" s="34">
        <v>1.08</v>
      </c>
      <c r="AG1723" s="34">
        <v>3.75</v>
      </c>
    </row>
    <row r="1724" spans="1:111" x14ac:dyDescent="0.35">
      <c r="A1724" s="22">
        <v>9</v>
      </c>
      <c r="B1724" s="22" t="s">
        <v>2281</v>
      </c>
      <c r="C1724" s="22" t="s">
        <v>2365</v>
      </c>
      <c r="D1724" s="22" t="s">
        <v>1282</v>
      </c>
      <c r="K1724" s="22" t="s">
        <v>1302</v>
      </c>
      <c r="L1724" s="22" t="s">
        <v>878</v>
      </c>
      <c r="M1724" s="22" t="s">
        <v>1911</v>
      </c>
      <c r="W1724" s="34">
        <v>75.23</v>
      </c>
      <c r="X1724" s="34">
        <v>0.08</v>
      </c>
      <c r="Y1724" s="34">
        <v>14.28</v>
      </c>
      <c r="Z1724" s="34">
        <v>0.56999999999999995</v>
      </c>
      <c r="AA1724" s="34">
        <v>0.02</v>
      </c>
      <c r="AB1724" s="34">
        <v>0.1</v>
      </c>
      <c r="AC1724" s="34">
        <v>0.95</v>
      </c>
      <c r="AD1724" s="34">
        <v>2.52</v>
      </c>
      <c r="AE1724" s="34">
        <v>4.82</v>
      </c>
      <c r="AG1724" s="34">
        <v>1.25</v>
      </c>
    </row>
    <row r="1725" spans="1:111" x14ac:dyDescent="0.35">
      <c r="A1725" s="22">
        <v>10</v>
      </c>
      <c r="B1725" s="22" t="s">
        <v>2281</v>
      </c>
      <c r="C1725" s="22" t="s">
        <v>2365</v>
      </c>
      <c r="D1725" s="22" t="s">
        <v>1282</v>
      </c>
      <c r="H1725" s="22">
        <v>32.119357999999998</v>
      </c>
      <c r="I1725" s="22">
        <v>-107.69159399999999</v>
      </c>
      <c r="K1725" s="22" t="s">
        <v>1302</v>
      </c>
      <c r="L1725" s="22" t="s">
        <v>878</v>
      </c>
      <c r="M1725" s="22" t="s">
        <v>1912</v>
      </c>
      <c r="W1725" s="34">
        <v>76.22</v>
      </c>
      <c r="X1725" s="34">
        <v>0.13</v>
      </c>
      <c r="Y1725" s="34">
        <v>12.59</v>
      </c>
      <c r="Z1725" s="34">
        <v>2.35</v>
      </c>
      <c r="AA1725" s="34">
        <v>0.02</v>
      </c>
      <c r="AB1725" s="34">
        <v>0.05</v>
      </c>
      <c r="AC1725" s="34">
        <v>0.17</v>
      </c>
      <c r="AD1725" s="34">
        <v>3.65</v>
      </c>
      <c r="AE1725" s="34">
        <v>5.2</v>
      </c>
      <c r="AF1725" s="34">
        <v>7.0000000000000007E-2</v>
      </c>
      <c r="AG1725" s="34">
        <v>0.52</v>
      </c>
    </row>
    <row r="1726" spans="1:111" x14ac:dyDescent="0.35">
      <c r="A1726" s="22">
        <v>11</v>
      </c>
      <c r="B1726" s="22" t="s">
        <v>2281</v>
      </c>
      <c r="C1726" s="22" t="s">
        <v>2365</v>
      </c>
      <c r="D1726" s="22" t="s">
        <v>1282</v>
      </c>
      <c r="H1726" s="22">
        <v>32.055795000000003</v>
      </c>
      <c r="I1726" s="22">
        <v>-107.53798500000001</v>
      </c>
      <c r="K1726" s="22" t="s">
        <v>1302</v>
      </c>
      <c r="L1726" s="22" t="s">
        <v>878</v>
      </c>
      <c r="M1726" s="22" t="s">
        <v>1913</v>
      </c>
      <c r="W1726" s="34">
        <v>76</v>
      </c>
      <c r="X1726" s="34">
        <v>0.28000000000000003</v>
      </c>
      <c r="Y1726" s="34">
        <v>12.75</v>
      </c>
      <c r="Z1726" s="34">
        <v>2.38</v>
      </c>
      <c r="AA1726" s="34">
        <v>0.02</v>
      </c>
      <c r="AB1726" s="34">
        <v>0.04</v>
      </c>
      <c r="AC1726" s="34">
        <v>0.13</v>
      </c>
      <c r="AD1726" s="34">
        <v>0.48</v>
      </c>
      <c r="AE1726" s="34">
        <v>5.96</v>
      </c>
      <c r="AF1726" s="34">
        <v>0.02</v>
      </c>
      <c r="AG1726" s="34">
        <v>0.87</v>
      </c>
    </row>
    <row r="1727" spans="1:111" x14ac:dyDescent="0.35">
      <c r="A1727" s="22">
        <v>12</v>
      </c>
      <c r="B1727" s="22" t="s">
        <v>2281</v>
      </c>
      <c r="C1727" s="22" t="s">
        <v>2365</v>
      </c>
      <c r="D1727" s="22" t="s">
        <v>1282</v>
      </c>
      <c r="H1727" s="22">
        <v>32.101300000000002</v>
      </c>
      <c r="I1727" s="22">
        <v>-107.6337</v>
      </c>
      <c r="K1727" s="22" t="s">
        <v>1302</v>
      </c>
      <c r="L1727" s="22" t="s">
        <v>878</v>
      </c>
      <c r="M1727" s="22" t="s">
        <v>1914</v>
      </c>
      <c r="W1727" s="34">
        <v>75.83</v>
      </c>
      <c r="X1727" s="34">
        <v>0.2</v>
      </c>
      <c r="Y1727" s="34">
        <v>13.12</v>
      </c>
      <c r="Z1727" s="34">
        <v>2.14</v>
      </c>
      <c r="AA1727" s="34">
        <v>0.02</v>
      </c>
      <c r="AB1727" s="34">
        <v>7.0000000000000007E-2</v>
      </c>
      <c r="AC1727" s="34">
        <v>0.18</v>
      </c>
      <c r="AD1727" s="34">
        <v>0.22</v>
      </c>
      <c r="AE1727" s="34">
        <v>6.02</v>
      </c>
      <c r="AF1727" s="34">
        <v>0.02</v>
      </c>
      <c r="AG1727" s="34">
        <v>1.31</v>
      </c>
    </row>
    <row r="1728" spans="1:111" x14ac:dyDescent="0.35">
      <c r="A1728" s="22">
        <v>17</v>
      </c>
      <c r="B1728" s="22" t="s">
        <v>2281</v>
      </c>
      <c r="C1728" s="22" t="s">
        <v>2365</v>
      </c>
      <c r="D1728" s="22" t="s">
        <v>1282</v>
      </c>
      <c r="H1728" s="22">
        <v>32.141100000000002</v>
      </c>
      <c r="I1728" s="22">
        <v>-107.628</v>
      </c>
      <c r="K1728" s="22" t="s">
        <v>1302</v>
      </c>
      <c r="L1728" s="22" t="s">
        <v>878</v>
      </c>
      <c r="M1728" s="22" t="s">
        <v>1915</v>
      </c>
      <c r="W1728" s="34">
        <v>51.38</v>
      </c>
      <c r="X1728" s="34">
        <v>0.3</v>
      </c>
      <c r="Y1728" s="34">
        <v>17.079999999999998</v>
      </c>
      <c r="Z1728" s="34">
        <v>9.77</v>
      </c>
      <c r="AA1728" s="34">
        <v>7.0000000000000007E-2</v>
      </c>
      <c r="AB1728" s="34">
        <v>3.42</v>
      </c>
      <c r="AC1728" s="34">
        <v>5.99</v>
      </c>
      <c r="AD1728" s="34">
        <v>3.96</v>
      </c>
      <c r="AE1728" s="34">
        <v>1.93</v>
      </c>
      <c r="AF1728" s="34">
        <v>0.16</v>
      </c>
      <c r="AG1728" s="34">
        <v>4.0599999999999996</v>
      </c>
    </row>
    <row r="1729" spans="1:100" x14ac:dyDescent="0.35">
      <c r="A1729" s="22">
        <v>18</v>
      </c>
      <c r="B1729" s="22" t="s">
        <v>2281</v>
      </c>
      <c r="C1729" s="22" t="s">
        <v>2365</v>
      </c>
      <c r="D1729" s="22" t="s">
        <v>1282</v>
      </c>
      <c r="H1729" s="22">
        <v>32.088700000000003</v>
      </c>
      <c r="I1729" s="22">
        <v>-107.633</v>
      </c>
      <c r="K1729" s="22" t="s">
        <v>1302</v>
      </c>
      <c r="L1729" s="22" t="s">
        <v>878</v>
      </c>
      <c r="M1729" s="22" t="s">
        <v>1916</v>
      </c>
      <c r="W1729" s="34">
        <v>54.17</v>
      </c>
      <c r="X1729" s="34">
        <v>1.92</v>
      </c>
      <c r="Y1729" s="34">
        <v>14.92</v>
      </c>
      <c r="Z1729" s="34">
        <v>9.11</v>
      </c>
      <c r="AA1729" s="34">
        <v>0.11</v>
      </c>
      <c r="AB1729" s="34">
        <v>3.31</v>
      </c>
      <c r="AC1729" s="34">
        <v>5.18</v>
      </c>
      <c r="AD1729" s="34">
        <v>4.87</v>
      </c>
      <c r="AE1729" s="34">
        <v>3.43</v>
      </c>
      <c r="AF1729" s="34">
        <v>0.36</v>
      </c>
      <c r="AG1729" s="34">
        <v>2.75</v>
      </c>
    </row>
    <row r="1730" spans="1:100" x14ac:dyDescent="0.35">
      <c r="A1730" s="22">
        <v>1</v>
      </c>
      <c r="B1730" s="22" t="s">
        <v>2281</v>
      </c>
      <c r="C1730" s="22" t="s">
        <v>2365</v>
      </c>
      <c r="D1730" s="22" t="s">
        <v>1282</v>
      </c>
      <c r="K1730" s="22" t="s">
        <v>1302</v>
      </c>
      <c r="L1730" s="22" t="s">
        <v>878</v>
      </c>
      <c r="M1730" s="22" t="s">
        <v>1917</v>
      </c>
      <c r="W1730" s="34">
        <v>46.95</v>
      </c>
      <c r="X1730" s="34">
        <v>1.53</v>
      </c>
      <c r="Y1730" s="34">
        <v>15.42</v>
      </c>
      <c r="Z1730" s="34">
        <v>14.79</v>
      </c>
      <c r="AA1730" s="34">
        <v>0.17</v>
      </c>
      <c r="AB1730" s="34">
        <v>5.0999999999999996</v>
      </c>
      <c r="AC1730" s="34">
        <v>8.3699999999999992</v>
      </c>
      <c r="AD1730" s="34">
        <v>3.64</v>
      </c>
      <c r="AE1730" s="34">
        <v>1.93</v>
      </c>
      <c r="AF1730" s="34">
        <v>0.38</v>
      </c>
      <c r="AG1730" s="34">
        <v>1.39</v>
      </c>
    </row>
    <row r="1731" spans="1:100" x14ac:dyDescent="0.35">
      <c r="A1731" s="22">
        <v>2</v>
      </c>
      <c r="B1731" s="22" t="s">
        <v>2281</v>
      </c>
      <c r="C1731" s="22" t="s">
        <v>2365</v>
      </c>
      <c r="D1731" s="22" t="s">
        <v>1282</v>
      </c>
      <c r="H1731" s="22">
        <v>32.0735429</v>
      </c>
      <c r="I1731" s="22">
        <v>-107.611858</v>
      </c>
      <c r="K1731" s="22" t="s">
        <v>1302</v>
      </c>
      <c r="L1731" s="22" t="s">
        <v>878</v>
      </c>
      <c r="M1731" s="22" t="s">
        <v>1918</v>
      </c>
      <c r="W1731" s="34">
        <v>45.76</v>
      </c>
      <c r="X1731" s="34">
        <v>1.97</v>
      </c>
      <c r="Y1731" s="34">
        <v>16.23</v>
      </c>
      <c r="Z1731" s="34">
        <v>11.74</v>
      </c>
      <c r="AA1731" s="34">
        <v>0.14000000000000001</v>
      </c>
      <c r="AB1731" s="34">
        <v>9.85</v>
      </c>
      <c r="AC1731" s="34">
        <v>8.35</v>
      </c>
      <c r="AD1731" s="34">
        <v>2.97</v>
      </c>
      <c r="AE1731" s="34">
        <v>1.32</v>
      </c>
      <c r="AF1731" s="34">
        <v>0.3</v>
      </c>
      <c r="AG1731" s="34">
        <v>0.9</v>
      </c>
    </row>
    <row r="1732" spans="1:100" x14ac:dyDescent="0.35">
      <c r="A1732" s="22">
        <v>3</v>
      </c>
      <c r="B1732" s="22" t="s">
        <v>2281</v>
      </c>
      <c r="C1732" s="22" t="s">
        <v>2365</v>
      </c>
      <c r="D1732" s="22" t="s">
        <v>1282</v>
      </c>
      <c r="K1732" s="22" t="s">
        <v>1302</v>
      </c>
      <c r="L1732" s="22" t="s">
        <v>878</v>
      </c>
      <c r="M1732" s="22" t="s">
        <v>1919</v>
      </c>
      <c r="W1732" s="34">
        <v>44.25</v>
      </c>
      <c r="X1732" s="34">
        <v>2.1</v>
      </c>
      <c r="Y1732" s="34">
        <v>10.35</v>
      </c>
      <c r="Z1732" s="34">
        <v>14.92</v>
      </c>
      <c r="AA1732" s="34">
        <v>0.17</v>
      </c>
      <c r="AB1732" s="34">
        <v>15.87</v>
      </c>
      <c r="AC1732" s="34">
        <v>6.44</v>
      </c>
      <c r="AD1732" s="34">
        <v>2.37</v>
      </c>
      <c r="AE1732" s="34">
        <v>1.22</v>
      </c>
      <c r="AF1732" s="34">
        <v>0.32</v>
      </c>
      <c r="AG1732" s="34">
        <v>0.61</v>
      </c>
    </row>
    <row r="1733" spans="1:100" x14ac:dyDescent="0.35">
      <c r="A1733" s="22">
        <v>5</v>
      </c>
      <c r="B1733" s="22" t="s">
        <v>2281</v>
      </c>
      <c r="C1733" s="22" t="s">
        <v>2365</v>
      </c>
      <c r="D1733" s="22" t="s">
        <v>1282</v>
      </c>
      <c r="H1733" s="22">
        <v>32.142116999999999</v>
      </c>
      <c r="I1733" s="22">
        <v>-107.646625</v>
      </c>
      <c r="K1733" s="22" t="s">
        <v>1302</v>
      </c>
      <c r="L1733" s="22" t="s">
        <v>878</v>
      </c>
      <c r="M1733" s="22" t="s">
        <v>1918</v>
      </c>
      <c r="W1733" s="34">
        <v>49.25</v>
      </c>
      <c r="X1733" s="34">
        <v>2.33</v>
      </c>
      <c r="Y1733" s="34">
        <v>14.06</v>
      </c>
      <c r="Z1733" s="34">
        <v>11.07</v>
      </c>
      <c r="AA1733" s="34">
        <v>0.15</v>
      </c>
      <c r="AB1733" s="34">
        <v>7.16</v>
      </c>
      <c r="AC1733" s="34">
        <v>10.67</v>
      </c>
      <c r="AD1733" s="34">
        <v>3.1</v>
      </c>
      <c r="AE1733" s="34">
        <v>1.54</v>
      </c>
      <c r="AF1733" s="34">
        <v>0.46</v>
      </c>
      <c r="AG1733" s="34">
        <v>0.09</v>
      </c>
    </row>
    <row r="1734" spans="1:100" x14ac:dyDescent="0.35">
      <c r="A1734" s="22">
        <v>6</v>
      </c>
      <c r="B1734" s="22" t="s">
        <v>2281</v>
      </c>
      <c r="C1734" s="22" t="s">
        <v>2365</v>
      </c>
      <c r="D1734" s="22" t="s">
        <v>1282</v>
      </c>
      <c r="K1734" s="22" t="s">
        <v>1302</v>
      </c>
      <c r="L1734" s="22" t="s">
        <v>878</v>
      </c>
      <c r="M1734" s="22" t="s">
        <v>1920</v>
      </c>
      <c r="W1734" s="34">
        <v>70.650000000000006</v>
      </c>
      <c r="X1734" s="34">
        <v>0.37</v>
      </c>
      <c r="Y1734" s="34">
        <v>13.27</v>
      </c>
      <c r="Z1734" s="34">
        <v>4.04</v>
      </c>
      <c r="AA1734" s="34">
        <v>0.09</v>
      </c>
      <c r="AB1734" s="34">
        <v>0.05</v>
      </c>
      <c r="AC1734" s="34">
        <v>0.76</v>
      </c>
      <c r="AD1734" s="34">
        <v>4.8600000000000003</v>
      </c>
      <c r="AE1734" s="34">
        <v>5.16</v>
      </c>
      <c r="AF1734" s="34">
        <v>0.03</v>
      </c>
      <c r="AG1734" s="34">
        <v>0.5</v>
      </c>
    </row>
    <row r="1735" spans="1:100" x14ac:dyDescent="0.35">
      <c r="A1735" s="22">
        <v>7</v>
      </c>
      <c r="B1735" s="22" t="s">
        <v>2281</v>
      </c>
      <c r="C1735" s="22" t="s">
        <v>2365</v>
      </c>
      <c r="D1735" s="22" t="s">
        <v>1282</v>
      </c>
      <c r="K1735" s="22" t="s">
        <v>1302</v>
      </c>
      <c r="L1735" s="22" t="s">
        <v>878</v>
      </c>
      <c r="M1735" s="22" t="s">
        <v>1921</v>
      </c>
      <c r="W1735" s="34">
        <v>72.41</v>
      </c>
      <c r="X1735" s="34">
        <v>0.28000000000000003</v>
      </c>
      <c r="Y1735" s="34">
        <v>11.22</v>
      </c>
      <c r="Z1735" s="34">
        <v>4.04</v>
      </c>
      <c r="AA1735" s="34">
        <v>0.02</v>
      </c>
      <c r="AB1735" s="34">
        <v>0.04</v>
      </c>
      <c r="AC1735" s="34">
        <v>1.73</v>
      </c>
      <c r="AD1735" s="34">
        <v>2.96</v>
      </c>
      <c r="AE1735" s="34">
        <v>5.47</v>
      </c>
      <c r="AF1735" s="34">
        <v>0.02</v>
      </c>
      <c r="AG1735" s="34">
        <v>1.48</v>
      </c>
    </row>
    <row r="1736" spans="1:100" x14ac:dyDescent="0.35">
      <c r="A1736" s="22">
        <v>8</v>
      </c>
      <c r="B1736" s="22" t="s">
        <v>2281</v>
      </c>
      <c r="C1736" s="22" t="s">
        <v>2365</v>
      </c>
      <c r="D1736" s="22" t="s">
        <v>1282</v>
      </c>
      <c r="K1736" s="22" t="s">
        <v>1302</v>
      </c>
      <c r="L1736" s="22" t="s">
        <v>878</v>
      </c>
      <c r="M1736" s="22" t="s">
        <v>1922</v>
      </c>
      <c r="W1736" s="34">
        <v>72.62</v>
      </c>
      <c r="X1736" s="34">
        <v>0.38</v>
      </c>
      <c r="Y1736" s="34">
        <v>12.28</v>
      </c>
      <c r="Z1736" s="34">
        <v>3.64</v>
      </c>
      <c r="AA1736" s="34">
        <v>0.03</v>
      </c>
      <c r="AB1736" s="34">
        <v>0.18</v>
      </c>
      <c r="AC1736" s="34">
        <v>0.54</v>
      </c>
      <c r="AD1736" s="34">
        <v>3.07</v>
      </c>
      <c r="AE1736" s="34">
        <v>5.82</v>
      </c>
      <c r="AF1736" s="34">
        <v>0.03</v>
      </c>
      <c r="AG1736" s="34">
        <v>1.75</v>
      </c>
    </row>
    <row r="1737" spans="1:100" x14ac:dyDescent="0.35">
      <c r="A1737" s="22">
        <v>9</v>
      </c>
      <c r="B1737" s="22" t="s">
        <v>2281</v>
      </c>
      <c r="C1737" s="22" t="s">
        <v>2365</v>
      </c>
      <c r="D1737" s="22" t="s">
        <v>1282</v>
      </c>
      <c r="H1737" s="22">
        <v>32.133499999999998</v>
      </c>
      <c r="I1737" s="22">
        <v>-107.6156</v>
      </c>
      <c r="K1737" s="22" t="s">
        <v>1302</v>
      </c>
      <c r="L1737" s="22" t="s">
        <v>878</v>
      </c>
      <c r="M1737" s="22" t="s">
        <v>1923</v>
      </c>
      <c r="W1737" s="34">
        <v>61.15</v>
      </c>
      <c r="X1737" s="34">
        <v>1.1399999999999999</v>
      </c>
      <c r="Y1737" s="34">
        <v>17.12</v>
      </c>
      <c r="Z1737" s="34">
        <v>5.54</v>
      </c>
      <c r="AA1737" s="34">
        <v>0.04</v>
      </c>
      <c r="AB1737" s="34">
        <v>1.66</v>
      </c>
      <c r="AC1737" s="34">
        <v>1.9</v>
      </c>
      <c r="AD1737" s="34">
        <v>6.82</v>
      </c>
      <c r="AE1737" s="34">
        <v>5.77</v>
      </c>
      <c r="AF1737" s="34">
        <v>0.03</v>
      </c>
      <c r="AG1737" s="34">
        <v>0.41</v>
      </c>
    </row>
    <row r="1738" spans="1:100" x14ac:dyDescent="0.35">
      <c r="A1738" s="22" t="s">
        <v>1283</v>
      </c>
      <c r="B1738" s="22" t="s">
        <v>2281</v>
      </c>
      <c r="C1738" s="22" t="s">
        <v>2365</v>
      </c>
      <c r="D1738" s="22" t="s">
        <v>2292</v>
      </c>
      <c r="G1738" s="22" t="s">
        <v>2287</v>
      </c>
      <c r="H1738" s="22">
        <v>32.143470000000001</v>
      </c>
      <c r="I1738" s="22">
        <v>-107.6559</v>
      </c>
      <c r="K1738" s="22" t="s">
        <v>1302</v>
      </c>
      <c r="L1738" s="22" t="s">
        <v>878</v>
      </c>
      <c r="M1738" s="22" t="s">
        <v>1924</v>
      </c>
      <c r="W1738" s="34">
        <v>74.41</v>
      </c>
      <c r="X1738" s="34">
        <v>0.25</v>
      </c>
      <c r="Y1738" s="34">
        <v>11.9</v>
      </c>
      <c r="Z1738" s="34">
        <v>2.69</v>
      </c>
      <c r="AA1738" s="34">
        <v>0.01</v>
      </c>
      <c r="AB1738" s="34" t="s">
        <v>120</v>
      </c>
      <c r="AC1738" s="34">
        <v>0.04</v>
      </c>
      <c r="AD1738" s="34">
        <v>3.42</v>
      </c>
      <c r="AE1738" s="34">
        <v>5.41</v>
      </c>
      <c r="AF1738" s="34" t="s">
        <v>120</v>
      </c>
      <c r="AG1738" s="34">
        <v>0.87</v>
      </c>
      <c r="AY1738" s="34">
        <v>473</v>
      </c>
      <c r="BD1738" s="34">
        <v>0.40799999999999997</v>
      </c>
      <c r="BF1738" s="34">
        <v>1.048</v>
      </c>
      <c r="BJ1738" s="34">
        <v>25</v>
      </c>
      <c r="BR1738" s="34">
        <v>155.1</v>
      </c>
      <c r="BT1738" s="34" t="s">
        <v>148</v>
      </c>
      <c r="BU1738" s="34">
        <v>0.4</v>
      </c>
      <c r="BX1738" s="34">
        <v>31</v>
      </c>
      <c r="BY1738" s="34">
        <v>8.09</v>
      </c>
      <c r="CA1738" s="34">
        <v>21.79</v>
      </c>
      <c r="CC1738" s="34">
        <v>7.12</v>
      </c>
      <c r="CD1738" s="34" t="s">
        <v>121</v>
      </c>
      <c r="CF1738" s="34">
        <v>108</v>
      </c>
      <c r="CG1738" s="34">
        <v>638</v>
      </c>
      <c r="CH1738" s="34">
        <v>61</v>
      </c>
      <c r="CI1738" s="34">
        <v>71.8</v>
      </c>
      <c r="CJ1738" s="34">
        <v>165.7</v>
      </c>
      <c r="CL1738" s="34">
        <v>81.900000000000006</v>
      </c>
      <c r="CM1738" s="34">
        <v>12.93</v>
      </c>
      <c r="CN1738" s="34">
        <v>1.4610000000000001</v>
      </c>
      <c r="CP1738" s="34">
        <v>2.1160000000000001</v>
      </c>
      <c r="CU1738" s="34">
        <v>10.53</v>
      </c>
      <c r="CV1738" s="34">
        <v>1.474</v>
      </c>
    </row>
    <row r="1739" spans="1:100" x14ac:dyDescent="0.35">
      <c r="A1739" s="22" t="s">
        <v>1284</v>
      </c>
      <c r="B1739" s="22" t="s">
        <v>2281</v>
      </c>
      <c r="C1739" s="22" t="s">
        <v>2365</v>
      </c>
      <c r="D1739" s="22" t="s">
        <v>2292</v>
      </c>
      <c r="G1739" s="22" t="s">
        <v>2287</v>
      </c>
      <c r="H1739" s="22">
        <v>32.143070000000002</v>
      </c>
      <c r="I1739" s="22">
        <v>-107.5647</v>
      </c>
      <c r="K1739" s="22" t="s">
        <v>1302</v>
      </c>
      <c r="L1739" s="22" t="s">
        <v>878</v>
      </c>
      <c r="M1739" s="22" t="s">
        <v>1924</v>
      </c>
      <c r="W1739" s="34">
        <v>77.790000000000006</v>
      </c>
      <c r="X1739" s="34">
        <v>0.19</v>
      </c>
      <c r="Y1739" s="34">
        <v>11.11</v>
      </c>
      <c r="Z1739" s="34">
        <v>1.83</v>
      </c>
      <c r="AA1739" s="34" t="s">
        <v>120</v>
      </c>
      <c r="AB1739" s="34">
        <v>0.04</v>
      </c>
      <c r="AC1739" s="34">
        <v>0.2</v>
      </c>
      <c r="AD1739" s="34">
        <v>3.08</v>
      </c>
      <c r="AE1739" s="34">
        <v>4.9800000000000004</v>
      </c>
      <c r="AF1739" s="34" t="s">
        <v>120</v>
      </c>
      <c r="AG1739" s="34">
        <v>0.79</v>
      </c>
      <c r="AY1739" s="34">
        <v>195</v>
      </c>
      <c r="BU1739" s="34">
        <v>1.1000000000000001</v>
      </c>
      <c r="BX1739" s="34">
        <v>31</v>
      </c>
      <c r="CD1739" s="34" t="s">
        <v>121</v>
      </c>
      <c r="CF1739" s="34">
        <v>96</v>
      </c>
      <c r="CG1739" s="34">
        <v>325</v>
      </c>
    </row>
    <row r="1740" spans="1:100" x14ac:dyDescent="0.35">
      <c r="A1740" s="22" t="s">
        <v>1925</v>
      </c>
      <c r="B1740" s="22" t="s">
        <v>2281</v>
      </c>
      <c r="C1740" s="22" t="s">
        <v>2365</v>
      </c>
      <c r="D1740" s="22" t="s">
        <v>2292</v>
      </c>
      <c r="G1740" s="22" t="s">
        <v>2287</v>
      </c>
      <c r="H1740" s="22">
        <v>32.143000000000001</v>
      </c>
      <c r="I1740" s="22">
        <v>-107.6538</v>
      </c>
      <c r="K1740" s="22" t="s">
        <v>1302</v>
      </c>
      <c r="L1740" s="22" t="s">
        <v>878</v>
      </c>
      <c r="M1740" s="22" t="s">
        <v>584</v>
      </c>
      <c r="W1740" s="34">
        <v>86.7</v>
      </c>
      <c r="X1740" s="34">
        <v>0.22</v>
      </c>
      <c r="Y1740" s="34">
        <v>6.79</v>
      </c>
      <c r="Z1740" s="34">
        <v>3.89</v>
      </c>
      <c r="AA1740" s="34" t="s">
        <v>120</v>
      </c>
      <c r="AB1740" s="34" t="s">
        <v>120</v>
      </c>
      <c r="AC1740" s="34" t="s">
        <v>120</v>
      </c>
      <c r="AD1740" s="34">
        <v>0.08</v>
      </c>
      <c r="AE1740" s="34">
        <v>1.96</v>
      </c>
      <c r="AF1740" s="34" t="s">
        <v>120</v>
      </c>
      <c r="AG1740" s="34">
        <v>1.3</v>
      </c>
      <c r="AY1740" s="34">
        <v>34</v>
      </c>
      <c r="BD1740" s="34">
        <v>0.17799999999999999</v>
      </c>
      <c r="BF1740" s="34">
        <v>1.7629999999999999</v>
      </c>
      <c r="BJ1740" s="34">
        <v>25.8</v>
      </c>
      <c r="BR1740" s="34">
        <v>50.2</v>
      </c>
      <c r="BT1740" s="34">
        <v>0.154</v>
      </c>
      <c r="BU1740" s="34" t="s">
        <v>126</v>
      </c>
      <c r="BX1740" s="34">
        <v>7</v>
      </c>
      <c r="BY1740" s="34">
        <v>6.28</v>
      </c>
      <c r="CA1740" s="34">
        <v>16.8</v>
      </c>
      <c r="CC1740" s="34">
        <v>7.72</v>
      </c>
      <c r="CD1740" s="34">
        <v>14</v>
      </c>
      <c r="CF1740" s="34">
        <v>62</v>
      </c>
      <c r="CG1740" s="34">
        <v>854</v>
      </c>
      <c r="CH1740" s="34">
        <v>12</v>
      </c>
      <c r="CI1740" s="34">
        <v>18.100000000000001</v>
      </c>
      <c r="CJ1740" s="34">
        <v>69.8</v>
      </c>
      <c r="CL1740" s="34">
        <v>55.9</v>
      </c>
      <c r="CM1740" s="34">
        <v>13.63</v>
      </c>
      <c r="CN1740" s="34">
        <v>0.66600000000000004</v>
      </c>
      <c r="CP1740" s="34">
        <v>1.302</v>
      </c>
      <c r="CU1740" s="34">
        <v>6.14</v>
      </c>
      <c r="CV1740" s="34">
        <v>0.91500000000000004</v>
      </c>
    </row>
    <row r="1741" spans="1:100" x14ac:dyDescent="0.35">
      <c r="A1741" s="22" t="s">
        <v>1926</v>
      </c>
      <c r="B1741" s="22" t="s">
        <v>2281</v>
      </c>
      <c r="C1741" s="22" t="s">
        <v>2365</v>
      </c>
      <c r="D1741" s="22" t="s">
        <v>2292</v>
      </c>
      <c r="G1741" s="22" t="s">
        <v>2287</v>
      </c>
      <c r="H1741" s="22">
        <v>32.1434</v>
      </c>
      <c r="I1741" s="22">
        <v>-107.65300000000001</v>
      </c>
      <c r="K1741" s="22" t="s">
        <v>1302</v>
      </c>
      <c r="L1741" s="22" t="s">
        <v>878</v>
      </c>
      <c r="M1741" s="22" t="s">
        <v>584</v>
      </c>
      <c r="W1741" s="34">
        <v>87.68</v>
      </c>
      <c r="X1741" s="34">
        <v>0.51</v>
      </c>
      <c r="Y1741" s="34">
        <v>3.44</v>
      </c>
      <c r="Z1741" s="34">
        <v>2.82</v>
      </c>
      <c r="AA1741" s="34">
        <v>0.02</v>
      </c>
      <c r="AB1741" s="34">
        <v>0.1</v>
      </c>
      <c r="AC1741" s="34">
        <v>0.18</v>
      </c>
      <c r="AD1741" s="34">
        <v>0.12</v>
      </c>
      <c r="AE1741" s="34">
        <v>1</v>
      </c>
      <c r="AF1741" s="34" t="s">
        <v>120</v>
      </c>
      <c r="AG1741" s="34">
        <v>1.28</v>
      </c>
      <c r="AY1741" s="34">
        <v>68</v>
      </c>
      <c r="BU1741" s="34" t="s">
        <v>126</v>
      </c>
      <c r="BX1741" s="34">
        <v>8</v>
      </c>
      <c r="CD1741" s="34">
        <v>7</v>
      </c>
      <c r="CF1741" s="34">
        <v>200</v>
      </c>
      <c r="CG1741" s="34">
        <v>1778</v>
      </c>
    </row>
    <row r="1742" spans="1:100" x14ac:dyDescent="0.35">
      <c r="A1742" s="22" t="s">
        <v>1285</v>
      </c>
      <c r="B1742" s="22" t="s">
        <v>2281</v>
      </c>
      <c r="C1742" s="22" t="s">
        <v>2365</v>
      </c>
      <c r="D1742" s="22" t="s">
        <v>2292</v>
      </c>
      <c r="G1742" s="22" t="s">
        <v>2287</v>
      </c>
      <c r="H1742" s="22">
        <v>32.134799999999998</v>
      </c>
      <c r="I1742" s="22">
        <v>-107.6454</v>
      </c>
      <c r="K1742" s="22" t="s">
        <v>1302</v>
      </c>
      <c r="L1742" s="22" t="s">
        <v>878</v>
      </c>
      <c r="M1742" s="22" t="s">
        <v>1927</v>
      </c>
      <c r="W1742" s="34">
        <v>71.34</v>
      </c>
      <c r="X1742" s="34">
        <v>0.53</v>
      </c>
      <c r="Y1742" s="34">
        <v>13.2</v>
      </c>
      <c r="Z1742" s="34">
        <v>3.26</v>
      </c>
      <c r="AA1742" s="34">
        <v>0.08</v>
      </c>
      <c r="AB1742" s="34">
        <v>0.37</v>
      </c>
      <c r="AC1742" s="34">
        <v>1.03</v>
      </c>
      <c r="AD1742" s="34">
        <v>3.44</v>
      </c>
      <c r="AE1742" s="34">
        <v>5.22</v>
      </c>
      <c r="AF1742" s="34">
        <v>0.11</v>
      </c>
      <c r="AG1742" s="34">
        <v>0.71</v>
      </c>
      <c r="AY1742" s="34">
        <v>777</v>
      </c>
      <c r="BD1742" s="34">
        <v>2.86</v>
      </c>
      <c r="BF1742" s="34">
        <v>2.87</v>
      </c>
      <c r="BJ1742" s="34">
        <v>15</v>
      </c>
      <c r="BR1742" s="34">
        <v>144.19999999999999</v>
      </c>
      <c r="BT1742" s="34">
        <v>0.17699999999999999</v>
      </c>
      <c r="BU1742" s="34">
        <v>4.5</v>
      </c>
      <c r="BX1742" s="34">
        <v>92</v>
      </c>
      <c r="BY1742" s="34">
        <v>3.29</v>
      </c>
      <c r="CA1742" s="34">
        <v>19.149999999999999</v>
      </c>
      <c r="CC1742" s="34">
        <v>5.68</v>
      </c>
      <c r="CD1742" s="34">
        <v>18</v>
      </c>
      <c r="CF1742" s="34">
        <v>92</v>
      </c>
      <c r="CG1742" s="34">
        <v>567</v>
      </c>
      <c r="CH1742" s="34">
        <v>103</v>
      </c>
      <c r="CI1742" s="34">
        <v>70.2</v>
      </c>
      <c r="CJ1742" s="34">
        <v>149</v>
      </c>
      <c r="CL1742" s="34">
        <v>64.8</v>
      </c>
      <c r="CM1742" s="34">
        <v>12.15</v>
      </c>
      <c r="CN1742" s="34">
        <v>1.9</v>
      </c>
      <c r="CP1742" s="34">
        <v>1.5620000000000001</v>
      </c>
      <c r="CU1742" s="34">
        <v>6.3</v>
      </c>
      <c r="CV1742" s="34">
        <v>0.93500000000000005</v>
      </c>
    </row>
    <row r="1743" spans="1:100" x14ac:dyDescent="0.35">
      <c r="A1743" s="22" t="s">
        <v>1286</v>
      </c>
      <c r="B1743" s="22" t="s">
        <v>2281</v>
      </c>
      <c r="C1743" s="22" t="s">
        <v>2365</v>
      </c>
      <c r="D1743" s="22" t="s">
        <v>2292</v>
      </c>
      <c r="G1743" s="22" t="s">
        <v>2287</v>
      </c>
      <c r="H1743" s="22">
        <v>32.138129999999997</v>
      </c>
      <c r="I1743" s="22">
        <v>-107.6485</v>
      </c>
      <c r="K1743" s="22" t="s">
        <v>1302</v>
      </c>
      <c r="L1743" s="22" t="s">
        <v>878</v>
      </c>
      <c r="M1743" s="22" t="s">
        <v>1927</v>
      </c>
      <c r="W1743" s="34">
        <v>71.790000000000006</v>
      </c>
      <c r="X1743" s="34">
        <v>0.53</v>
      </c>
      <c r="Y1743" s="34">
        <v>13.33</v>
      </c>
      <c r="Z1743" s="34">
        <v>3.53</v>
      </c>
      <c r="AA1743" s="34">
        <v>0.04</v>
      </c>
      <c r="AB1743" s="34">
        <v>0.38</v>
      </c>
      <c r="AC1743" s="34">
        <v>1.1399999999999999</v>
      </c>
      <c r="AD1743" s="34">
        <v>3.58</v>
      </c>
      <c r="AE1743" s="34">
        <v>4.7300000000000004</v>
      </c>
      <c r="AF1743" s="34">
        <v>7.0000000000000007E-2</v>
      </c>
      <c r="AG1743" s="34">
        <v>1.25</v>
      </c>
      <c r="AY1743" s="34">
        <v>1197</v>
      </c>
      <c r="BD1743" s="34">
        <v>3.298</v>
      </c>
      <c r="BF1743" s="34">
        <v>2.3050000000000002</v>
      </c>
      <c r="BJ1743" s="34">
        <v>15</v>
      </c>
      <c r="BR1743" s="34">
        <v>99.6</v>
      </c>
      <c r="BT1743" s="34">
        <v>9.6000000000000002E-2</v>
      </c>
      <c r="BU1743" s="34">
        <v>5.9</v>
      </c>
      <c r="BX1743" s="34">
        <v>128</v>
      </c>
      <c r="BY1743" s="34">
        <v>1</v>
      </c>
      <c r="CA1743" s="34">
        <v>11.82</v>
      </c>
      <c r="CC1743" s="34">
        <v>2.11</v>
      </c>
      <c r="CD1743" s="34">
        <v>23</v>
      </c>
      <c r="CF1743" s="34">
        <v>98</v>
      </c>
      <c r="CG1743" s="34">
        <v>620</v>
      </c>
      <c r="CH1743" s="34">
        <v>72</v>
      </c>
      <c r="CI1743" s="34">
        <v>51.6</v>
      </c>
      <c r="CJ1743" s="34">
        <v>111.9</v>
      </c>
      <c r="CL1743" s="34">
        <v>53.2</v>
      </c>
      <c r="CM1743" s="34">
        <v>11.22</v>
      </c>
      <c r="CN1743" s="34">
        <v>2.4710000000000001</v>
      </c>
      <c r="CP1743" s="34">
        <v>1.5589999999999999</v>
      </c>
      <c r="CU1743" s="34">
        <v>6.04</v>
      </c>
      <c r="CV1743" s="34">
        <v>0.86399999999999999</v>
      </c>
    </row>
    <row r="1744" spans="1:100" x14ac:dyDescent="0.35">
      <c r="A1744" s="22" t="s">
        <v>1287</v>
      </c>
      <c r="B1744" s="22" t="s">
        <v>2281</v>
      </c>
      <c r="C1744" s="22" t="s">
        <v>2365</v>
      </c>
      <c r="D1744" s="22" t="s">
        <v>2292</v>
      </c>
      <c r="G1744" s="22" t="s">
        <v>2287</v>
      </c>
      <c r="K1744" s="22" t="s">
        <v>1302</v>
      </c>
      <c r="L1744" s="22" t="s">
        <v>878</v>
      </c>
      <c r="M1744" s="22" t="s">
        <v>1927</v>
      </c>
      <c r="W1744" s="34">
        <v>61.94</v>
      </c>
      <c r="X1744" s="34">
        <v>0.72</v>
      </c>
      <c r="Y1744" s="34">
        <v>17.46</v>
      </c>
      <c r="Z1744" s="34">
        <v>4.55</v>
      </c>
      <c r="AA1744" s="34">
        <v>0.16</v>
      </c>
      <c r="AB1744" s="34">
        <v>0.71</v>
      </c>
      <c r="AC1744" s="34">
        <v>1</v>
      </c>
      <c r="AD1744" s="34">
        <v>5.05</v>
      </c>
      <c r="AE1744" s="34">
        <v>7</v>
      </c>
      <c r="AF1744" s="34">
        <v>0.14000000000000001</v>
      </c>
      <c r="AG1744" s="34">
        <v>1.55</v>
      </c>
      <c r="AY1744" s="34">
        <v>322</v>
      </c>
      <c r="BU1744" s="34" t="s">
        <v>126</v>
      </c>
      <c r="BX1744" s="34">
        <v>130</v>
      </c>
      <c r="CD1744" s="34" t="s">
        <v>121</v>
      </c>
      <c r="CF1744" s="34">
        <v>42</v>
      </c>
      <c r="CG1744" s="34">
        <v>2554</v>
      </c>
    </row>
    <row r="1745" spans="1:100" x14ac:dyDescent="0.35">
      <c r="A1745" s="22" t="s">
        <v>1288</v>
      </c>
      <c r="B1745" s="22" t="s">
        <v>2281</v>
      </c>
      <c r="C1745" s="22" t="s">
        <v>2365</v>
      </c>
      <c r="D1745" s="22" t="s">
        <v>2292</v>
      </c>
      <c r="G1745" s="22" t="s">
        <v>2287</v>
      </c>
      <c r="H1745" s="22">
        <v>32.096899999999998</v>
      </c>
      <c r="I1745" s="22">
        <v>-107.6404</v>
      </c>
      <c r="K1745" s="22" t="s">
        <v>1302</v>
      </c>
      <c r="L1745" s="22" t="s">
        <v>878</v>
      </c>
      <c r="M1745" s="22" t="s">
        <v>1927</v>
      </c>
      <c r="W1745" s="34">
        <v>62.75</v>
      </c>
      <c r="X1745" s="34">
        <v>0.85</v>
      </c>
      <c r="Y1745" s="34">
        <v>17.55</v>
      </c>
      <c r="Z1745" s="34">
        <v>3.84</v>
      </c>
      <c r="AA1745" s="34">
        <v>0.11</v>
      </c>
      <c r="AB1745" s="34">
        <v>0.73</v>
      </c>
      <c r="AC1745" s="34">
        <v>1.46</v>
      </c>
      <c r="AD1745" s="34">
        <v>5.91</v>
      </c>
      <c r="AE1745" s="34">
        <v>6.02</v>
      </c>
      <c r="AF1745" s="34">
        <v>0.26</v>
      </c>
      <c r="AG1745" s="34">
        <v>0.42</v>
      </c>
      <c r="AY1745" s="34">
        <v>1670</v>
      </c>
      <c r="BD1745" s="34">
        <v>3.4449999999999998</v>
      </c>
      <c r="BF1745" s="34">
        <v>0.93100000000000005</v>
      </c>
      <c r="BJ1745" s="34">
        <v>10.3</v>
      </c>
      <c r="BR1745" s="34">
        <v>75</v>
      </c>
      <c r="BT1745" s="34">
        <v>8.1000000000000003E-2</v>
      </c>
      <c r="BU1745" s="34">
        <v>5</v>
      </c>
      <c r="BX1745" s="34">
        <v>186</v>
      </c>
      <c r="BY1745" s="34">
        <v>6.21</v>
      </c>
      <c r="CA1745" s="34">
        <v>3.43</v>
      </c>
      <c r="CC1745" s="34">
        <v>3.67</v>
      </c>
      <c r="CD1745" s="34">
        <v>27</v>
      </c>
      <c r="CF1745" s="34">
        <v>32</v>
      </c>
      <c r="CG1745" s="34">
        <v>139</v>
      </c>
      <c r="CH1745" s="34">
        <v>121</v>
      </c>
      <c r="CI1745" s="34">
        <v>61.6</v>
      </c>
      <c r="CJ1745" s="34">
        <v>129.19999999999999</v>
      </c>
      <c r="CL1745" s="34">
        <v>85.5</v>
      </c>
      <c r="CM1745" s="34">
        <v>11.55</v>
      </c>
      <c r="CN1745" s="34">
        <v>5.0439999999999996</v>
      </c>
      <c r="CP1745" s="34">
        <v>1.1399999999999999</v>
      </c>
      <c r="CU1745" s="34">
        <v>2.93</v>
      </c>
      <c r="CV1745" s="34">
        <v>0.41899999999999998</v>
      </c>
    </row>
    <row r="1746" spans="1:100" x14ac:dyDescent="0.35">
      <c r="A1746" s="22" t="s">
        <v>1289</v>
      </c>
      <c r="B1746" s="22" t="s">
        <v>2281</v>
      </c>
      <c r="C1746" s="22" t="s">
        <v>2365</v>
      </c>
      <c r="D1746" s="22" t="s">
        <v>2292</v>
      </c>
      <c r="G1746" s="22" t="s">
        <v>2287</v>
      </c>
      <c r="H1746" s="22">
        <v>32.057200000000002</v>
      </c>
      <c r="I1746" s="22">
        <v>-107.67189999999999</v>
      </c>
      <c r="K1746" s="22" t="s">
        <v>1302</v>
      </c>
      <c r="L1746" s="22" t="s">
        <v>878</v>
      </c>
      <c r="M1746" s="22" t="s">
        <v>1924</v>
      </c>
      <c r="W1746" s="34">
        <v>77.540000000000006</v>
      </c>
      <c r="X1746" s="34">
        <v>0.06</v>
      </c>
      <c r="Y1746" s="34">
        <v>12.07</v>
      </c>
      <c r="Z1746" s="34">
        <v>1</v>
      </c>
      <c r="AA1746" s="34" t="s">
        <v>120</v>
      </c>
      <c r="AB1746" s="34" t="s">
        <v>120</v>
      </c>
      <c r="AC1746" s="34">
        <v>0.46</v>
      </c>
      <c r="AD1746" s="34">
        <v>4.5199999999999996</v>
      </c>
      <c r="AE1746" s="34">
        <v>4.07</v>
      </c>
      <c r="AF1746" s="34">
        <v>7.0000000000000007E-2</v>
      </c>
      <c r="AG1746" s="34">
        <v>0.68</v>
      </c>
      <c r="AY1746" s="34">
        <v>29</v>
      </c>
      <c r="BD1746" s="34">
        <v>0.38100000000000001</v>
      </c>
      <c r="BF1746" s="34">
        <v>0.64600000000000002</v>
      </c>
      <c r="BJ1746" s="34">
        <v>17.7</v>
      </c>
      <c r="BR1746" s="34">
        <v>159.4</v>
      </c>
      <c r="BT1746" s="34">
        <v>0.16700000000000001</v>
      </c>
      <c r="BU1746" s="34">
        <v>0.7</v>
      </c>
      <c r="BX1746" s="34">
        <v>16</v>
      </c>
      <c r="BY1746" s="34">
        <v>12.2</v>
      </c>
      <c r="CA1746" s="34">
        <v>21.85</v>
      </c>
      <c r="CC1746" s="34">
        <v>11.02</v>
      </c>
      <c r="CD1746" s="34">
        <v>9</v>
      </c>
      <c r="CF1746" s="34">
        <v>86</v>
      </c>
      <c r="CG1746" s="34">
        <v>291</v>
      </c>
      <c r="CH1746" s="34">
        <v>37</v>
      </c>
      <c r="CI1746" s="34">
        <v>26.9</v>
      </c>
      <c r="CJ1746" s="34">
        <v>63.9</v>
      </c>
      <c r="CL1746" s="34">
        <v>37.200000000000003</v>
      </c>
      <c r="CM1746" s="34">
        <v>7.68</v>
      </c>
      <c r="CN1746" s="34">
        <v>0.38600000000000001</v>
      </c>
      <c r="CP1746" s="34">
        <v>1.375</v>
      </c>
      <c r="CU1746" s="34">
        <v>7.51</v>
      </c>
      <c r="CV1746" s="34">
        <v>1.054</v>
      </c>
    </row>
    <row r="1747" spans="1:100" x14ac:dyDescent="0.35">
      <c r="A1747" s="22" t="s">
        <v>1290</v>
      </c>
      <c r="B1747" s="22" t="s">
        <v>2281</v>
      </c>
      <c r="C1747" s="22" t="s">
        <v>2365</v>
      </c>
      <c r="D1747" s="22" t="s">
        <v>2292</v>
      </c>
      <c r="G1747" s="22" t="s">
        <v>2287</v>
      </c>
      <c r="H1747" s="22">
        <v>32.039400000000001</v>
      </c>
      <c r="I1747" s="22">
        <v>-107.6546</v>
      </c>
      <c r="K1747" s="22" t="s">
        <v>1302</v>
      </c>
      <c r="L1747" s="22" t="s">
        <v>878</v>
      </c>
      <c r="M1747" s="22" t="s">
        <v>1924</v>
      </c>
      <c r="W1747" s="34">
        <v>72.290000000000006</v>
      </c>
      <c r="X1747" s="34">
        <v>0.4</v>
      </c>
      <c r="Y1747" s="34">
        <v>12.72</v>
      </c>
      <c r="Z1747" s="34">
        <v>3.88</v>
      </c>
      <c r="AA1747" s="34">
        <v>0.05</v>
      </c>
      <c r="AB1747" s="34">
        <v>0.26</v>
      </c>
      <c r="AC1747" s="34">
        <v>0.74</v>
      </c>
      <c r="AD1747" s="34">
        <v>3.88</v>
      </c>
      <c r="AE1747" s="34">
        <v>4.7699999999999996</v>
      </c>
      <c r="AF1747" s="34">
        <v>0.14000000000000001</v>
      </c>
      <c r="AG1747" s="34">
        <v>0.53</v>
      </c>
      <c r="AY1747" s="34">
        <v>183</v>
      </c>
      <c r="BD1747" s="34">
        <v>2.2759999999999998</v>
      </c>
      <c r="BF1747" s="34">
        <v>0.73499999999999999</v>
      </c>
      <c r="BJ1747" s="34">
        <v>21.7</v>
      </c>
      <c r="BR1747" s="34">
        <v>121.5</v>
      </c>
      <c r="BT1747" s="34" t="s">
        <v>1928</v>
      </c>
      <c r="BU1747" s="34">
        <v>0.4</v>
      </c>
      <c r="BX1747" s="34">
        <v>61</v>
      </c>
      <c r="BY1747" s="34">
        <v>7.58</v>
      </c>
      <c r="CA1747" s="34">
        <v>14.2</v>
      </c>
      <c r="CC1747" s="34">
        <v>6.05</v>
      </c>
      <c r="CD1747" s="34">
        <v>9</v>
      </c>
      <c r="CF1747" s="34">
        <v>104</v>
      </c>
      <c r="CG1747" s="34">
        <v>759</v>
      </c>
      <c r="CH1747" s="34">
        <v>73</v>
      </c>
      <c r="CI1747" s="34">
        <v>104.9</v>
      </c>
      <c r="CJ1747" s="34">
        <v>220.2</v>
      </c>
      <c r="CL1747" s="34">
        <v>118.1</v>
      </c>
      <c r="CM1747" s="34">
        <v>16.670000000000002</v>
      </c>
      <c r="CN1747" s="34">
        <v>1.2949999999999999</v>
      </c>
      <c r="CP1747" s="34">
        <v>2.1179999999999999</v>
      </c>
      <c r="CU1747" s="34">
        <v>7.59</v>
      </c>
      <c r="CV1747" s="34">
        <v>1.0409999999999999</v>
      </c>
    </row>
    <row r="1748" spans="1:100" x14ac:dyDescent="0.35">
      <c r="A1748" s="22" t="s">
        <v>1291</v>
      </c>
      <c r="B1748" s="22" t="s">
        <v>2281</v>
      </c>
      <c r="C1748" s="22" t="s">
        <v>2365</v>
      </c>
      <c r="D1748" s="22" t="s">
        <v>2292</v>
      </c>
      <c r="G1748" s="22" t="s">
        <v>2287</v>
      </c>
      <c r="H1748" s="22">
        <v>32.054099999999998</v>
      </c>
      <c r="I1748" s="22">
        <v>-107.6044</v>
      </c>
      <c r="K1748" s="22" t="s">
        <v>1302</v>
      </c>
      <c r="L1748" s="22" t="s">
        <v>878</v>
      </c>
      <c r="M1748" s="22" t="s">
        <v>1929</v>
      </c>
      <c r="W1748" s="34">
        <v>68.61</v>
      </c>
      <c r="X1748" s="34">
        <v>0.45</v>
      </c>
      <c r="Y1748" s="34">
        <v>15.13</v>
      </c>
      <c r="Z1748" s="34">
        <v>4.25</v>
      </c>
      <c r="AA1748" s="34">
        <v>0.05</v>
      </c>
      <c r="AB1748" s="34" t="s">
        <v>120</v>
      </c>
      <c r="AC1748" s="34">
        <v>0.09</v>
      </c>
      <c r="AD1748" s="34">
        <v>4.5199999999999996</v>
      </c>
      <c r="AE1748" s="34">
        <v>6.29</v>
      </c>
      <c r="AF1748" s="34" t="s">
        <v>120</v>
      </c>
      <c r="AG1748" s="34">
        <v>1.02</v>
      </c>
      <c r="AY1748" s="34">
        <v>120</v>
      </c>
      <c r="BD1748" s="34">
        <v>0.45600000000000002</v>
      </c>
      <c r="BF1748" s="34">
        <v>0.253</v>
      </c>
      <c r="BJ1748" s="34">
        <v>27.9</v>
      </c>
      <c r="BR1748" s="34">
        <v>104.7</v>
      </c>
      <c r="BT1748" s="34">
        <v>0.19700000000000001</v>
      </c>
      <c r="BU1748" s="34" t="s">
        <v>126</v>
      </c>
      <c r="BX1748" s="34">
        <v>24</v>
      </c>
      <c r="BY1748" s="34">
        <v>5.83</v>
      </c>
      <c r="CA1748" s="34">
        <v>14.63</v>
      </c>
      <c r="CC1748" s="34">
        <v>4.3899999999999997</v>
      </c>
      <c r="CD1748" s="34">
        <v>8</v>
      </c>
      <c r="CF1748" s="34">
        <v>100</v>
      </c>
      <c r="CG1748" s="34">
        <v>1344</v>
      </c>
      <c r="CH1748" s="34">
        <v>151</v>
      </c>
      <c r="CI1748" s="34">
        <v>94</v>
      </c>
      <c r="CJ1748" s="34">
        <v>363.5</v>
      </c>
      <c r="CL1748" s="34">
        <v>4.0999999999999996</v>
      </c>
      <c r="CM1748" s="34">
        <v>17.489999999999998</v>
      </c>
      <c r="CN1748" s="34">
        <v>1.175</v>
      </c>
      <c r="CP1748" s="34">
        <v>2.2429999999999999</v>
      </c>
      <c r="CU1748" s="34">
        <v>6.7</v>
      </c>
      <c r="CV1748" s="34">
        <v>0.92600000000000005</v>
      </c>
    </row>
    <row r="1749" spans="1:100" x14ac:dyDescent="0.35">
      <c r="A1749" s="22" t="s">
        <v>1292</v>
      </c>
      <c r="B1749" s="22" t="s">
        <v>2281</v>
      </c>
      <c r="C1749" s="22" t="s">
        <v>2365</v>
      </c>
      <c r="D1749" s="22" t="s">
        <v>2292</v>
      </c>
      <c r="G1749" s="22" t="s">
        <v>2287</v>
      </c>
      <c r="H1749" s="22">
        <v>32.050199999999997</v>
      </c>
      <c r="I1749" s="22">
        <v>-107.6018</v>
      </c>
      <c r="K1749" s="22" t="s">
        <v>1302</v>
      </c>
      <c r="L1749" s="22" t="s">
        <v>878</v>
      </c>
      <c r="M1749" s="22" t="s">
        <v>1924</v>
      </c>
      <c r="W1749" s="34">
        <v>62.34</v>
      </c>
      <c r="X1749" s="34">
        <v>0.69</v>
      </c>
      <c r="Y1749" s="34">
        <v>17.37</v>
      </c>
      <c r="Z1749" s="34">
        <v>3.96</v>
      </c>
      <c r="AA1749" s="34">
        <v>0.06</v>
      </c>
      <c r="AB1749" s="34">
        <v>0.69</v>
      </c>
      <c r="AC1749" s="34">
        <v>1.36</v>
      </c>
      <c r="AD1749" s="34">
        <v>5.27</v>
      </c>
      <c r="AE1749" s="34">
        <v>6.43</v>
      </c>
      <c r="AF1749" s="34">
        <v>0.19</v>
      </c>
      <c r="AG1749" s="34">
        <v>0.8</v>
      </c>
      <c r="AY1749" s="34">
        <v>1555</v>
      </c>
      <c r="BU1749" s="34">
        <v>4.9000000000000004</v>
      </c>
      <c r="BX1749" s="34">
        <v>338</v>
      </c>
      <c r="CD1749" s="34">
        <v>27</v>
      </c>
      <c r="CF1749" s="34">
        <v>52</v>
      </c>
      <c r="CG1749" s="34">
        <v>542</v>
      </c>
    </row>
    <row r="1750" spans="1:100" x14ac:dyDescent="0.35">
      <c r="A1750" s="22" t="s">
        <v>1293</v>
      </c>
      <c r="B1750" s="22" t="s">
        <v>2281</v>
      </c>
      <c r="C1750" s="22" t="s">
        <v>2365</v>
      </c>
      <c r="D1750" s="22" t="s">
        <v>2292</v>
      </c>
      <c r="G1750" s="22" t="s">
        <v>2287</v>
      </c>
      <c r="H1750" s="22">
        <v>32.050199999999997</v>
      </c>
      <c r="I1750" s="22">
        <v>-107.6018</v>
      </c>
      <c r="K1750" s="22" t="s">
        <v>1302</v>
      </c>
      <c r="L1750" s="22" t="s">
        <v>878</v>
      </c>
      <c r="M1750" s="22" t="s">
        <v>1929</v>
      </c>
      <c r="W1750" s="34">
        <v>58.8</v>
      </c>
      <c r="X1750" s="34">
        <v>1.29</v>
      </c>
      <c r="Y1750" s="34">
        <v>15.89</v>
      </c>
      <c r="Z1750" s="34">
        <v>6.96</v>
      </c>
      <c r="AA1750" s="34">
        <v>0.1</v>
      </c>
      <c r="AB1750" s="34">
        <v>2.2999999999999998</v>
      </c>
      <c r="AC1750" s="34">
        <v>2.89</v>
      </c>
      <c r="AD1750" s="34">
        <v>4.9800000000000004</v>
      </c>
      <c r="AE1750" s="34">
        <v>4.62</v>
      </c>
      <c r="AF1750" s="34">
        <v>0.32</v>
      </c>
      <c r="AG1750" s="34">
        <v>1.42</v>
      </c>
      <c r="AY1750" s="34">
        <v>1183</v>
      </c>
      <c r="BD1750" s="34">
        <v>20.966999999999999</v>
      </c>
      <c r="BF1750" s="34">
        <v>1.8720000000000001</v>
      </c>
      <c r="BJ1750" s="34">
        <v>11.4</v>
      </c>
      <c r="BR1750" s="34">
        <v>102.1</v>
      </c>
      <c r="BT1750" s="34">
        <v>0.48799999999999999</v>
      </c>
      <c r="BU1750" s="34">
        <v>11.4</v>
      </c>
      <c r="BX1750" s="34">
        <v>504</v>
      </c>
      <c r="BY1750" s="34">
        <v>4.0199999999999996</v>
      </c>
      <c r="CA1750" s="34">
        <v>8.09</v>
      </c>
      <c r="CC1750" s="34">
        <v>2.11</v>
      </c>
      <c r="CD1750" s="34">
        <v>94</v>
      </c>
      <c r="CF1750" s="34">
        <v>43</v>
      </c>
      <c r="CG1750" s="34">
        <v>434</v>
      </c>
      <c r="CH1750" s="34">
        <v>103</v>
      </c>
      <c r="CI1750" s="34">
        <v>67.3</v>
      </c>
      <c r="CJ1750" s="34">
        <v>134</v>
      </c>
      <c r="CL1750" s="34">
        <v>49.2</v>
      </c>
      <c r="CM1750" s="34">
        <v>9.3800000000000008</v>
      </c>
      <c r="CN1750" s="34">
        <v>2.601</v>
      </c>
      <c r="CP1750" s="34">
        <v>1.0129999999999999</v>
      </c>
      <c r="CU1750" s="34">
        <v>3.49</v>
      </c>
      <c r="CV1750" s="34">
        <v>0.50700000000000001</v>
      </c>
    </row>
    <row r="1751" spans="1:100" x14ac:dyDescent="0.35">
      <c r="A1751" s="22" t="s">
        <v>1294</v>
      </c>
      <c r="B1751" s="22" t="s">
        <v>2281</v>
      </c>
      <c r="C1751" s="22" t="s">
        <v>2365</v>
      </c>
      <c r="D1751" s="22" t="s">
        <v>2292</v>
      </c>
      <c r="G1751" s="22" t="s">
        <v>2287</v>
      </c>
      <c r="K1751" s="22" t="s">
        <v>1302</v>
      </c>
      <c r="L1751" s="22" t="s">
        <v>878</v>
      </c>
      <c r="M1751" s="22" t="s">
        <v>1924</v>
      </c>
      <c r="W1751" s="34">
        <v>67.8</v>
      </c>
      <c r="X1751" s="34">
        <v>0.45</v>
      </c>
      <c r="Y1751" s="34">
        <v>15.52</v>
      </c>
      <c r="Z1751" s="34">
        <v>2.9</v>
      </c>
      <c r="AA1751" s="34">
        <v>0.02</v>
      </c>
      <c r="AB1751" s="34">
        <v>0.37</v>
      </c>
      <c r="AC1751" s="34">
        <v>1.1299999999999999</v>
      </c>
      <c r="AD1751" s="34">
        <v>4.67</v>
      </c>
      <c r="AE1751" s="34">
        <v>5.59</v>
      </c>
      <c r="AF1751" s="34">
        <v>0.25</v>
      </c>
      <c r="AG1751" s="34">
        <v>0.94</v>
      </c>
      <c r="AY1751" s="34">
        <v>1067</v>
      </c>
      <c r="BU1751" s="34">
        <v>2.9</v>
      </c>
      <c r="BX1751" s="34">
        <v>261</v>
      </c>
      <c r="CD1751" s="34">
        <v>8</v>
      </c>
      <c r="CF1751" s="34">
        <v>64</v>
      </c>
      <c r="CG1751" s="34">
        <v>408</v>
      </c>
    </row>
    <row r="1752" spans="1:100" x14ac:dyDescent="0.35">
      <c r="A1752" s="22" t="s">
        <v>1295</v>
      </c>
      <c r="B1752" s="22" t="s">
        <v>2281</v>
      </c>
      <c r="C1752" s="22" t="s">
        <v>2365</v>
      </c>
      <c r="D1752" s="22" t="s">
        <v>2292</v>
      </c>
      <c r="G1752" s="22" t="s">
        <v>2287</v>
      </c>
      <c r="H1752" s="22">
        <v>32.047499999999999</v>
      </c>
      <c r="I1752" s="22">
        <v>-107.6078</v>
      </c>
      <c r="K1752" s="22" t="s">
        <v>1302</v>
      </c>
      <c r="L1752" s="22" t="s">
        <v>878</v>
      </c>
      <c r="M1752" s="22" t="s">
        <v>1924</v>
      </c>
      <c r="W1752" s="34">
        <v>80.3</v>
      </c>
      <c r="X1752" s="34">
        <v>0.25</v>
      </c>
      <c r="Y1752" s="34">
        <v>10.83</v>
      </c>
      <c r="Z1752" s="34">
        <v>0.78</v>
      </c>
      <c r="AA1752" s="34" t="s">
        <v>120</v>
      </c>
      <c r="AB1752" s="34">
        <v>0.03</v>
      </c>
      <c r="AC1752" s="34">
        <v>0.03</v>
      </c>
      <c r="AD1752" s="34">
        <v>3.29</v>
      </c>
      <c r="AE1752" s="34">
        <v>4.74</v>
      </c>
      <c r="AF1752" s="34">
        <v>0.03</v>
      </c>
      <c r="AG1752" s="34">
        <v>0.48</v>
      </c>
      <c r="AY1752" s="34">
        <v>65</v>
      </c>
      <c r="BU1752" s="34" t="s">
        <v>126</v>
      </c>
      <c r="BX1752" s="34">
        <v>23</v>
      </c>
      <c r="CD1752" s="34" t="s">
        <v>121</v>
      </c>
      <c r="CF1752" s="34">
        <v>112</v>
      </c>
      <c r="CG1752" s="34">
        <v>644</v>
      </c>
    </row>
    <row r="1753" spans="1:100" x14ac:dyDescent="0.35">
      <c r="A1753" s="22" t="s">
        <v>1296</v>
      </c>
      <c r="B1753" s="22" t="s">
        <v>2281</v>
      </c>
      <c r="C1753" s="22" t="s">
        <v>2365</v>
      </c>
      <c r="D1753" s="22" t="s">
        <v>2292</v>
      </c>
      <c r="G1753" s="22" t="s">
        <v>2287</v>
      </c>
      <c r="H1753" s="22">
        <v>32.047199999999997</v>
      </c>
      <c r="I1753" s="22">
        <v>-107.5966</v>
      </c>
      <c r="K1753" s="22" t="s">
        <v>1302</v>
      </c>
      <c r="L1753" s="22" t="s">
        <v>878</v>
      </c>
      <c r="M1753" s="22" t="s">
        <v>1924</v>
      </c>
      <c r="W1753" s="34">
        <v>73.72</v>
      </c>
      <c r="X1753" s="34">
        <v>0.42</v>
      </c>
      <c r="Y1753" s="34">
        <v>11.74</v>
      </c>
      <c r="Z1753" s="34">
        <v>3.64</v>
      </c>
      <c r="AA1753" s="34">
        <v>0.01</v>
      </c>
      <c r="AB1753" s="34" t="s">
        <v>120</v>
      </c>
      <c r="AC1753" s="34">
        <v>0.03</v>
      </c>
      <c r="AD1753" s="34">
        <v>2.89</v>
      </c>
      <c r="AE1753" s="34">
        <v>5.94</v>
      </c>
      <c r="AF1753" s="34">
        <v>0.12</v>
      </c>
      <c r="AG1753" s="34">
        <v>0.76</v>
      </c>
      <c r="AY1753" s="34">
        <v>24</v>
      </c>
      <c r="BD1753" s="34">
        <v>0.16400000000000001</v>
      </c>
      <c r="BF1753" s="34">
        <v>0.745</v>
      </c>
      <c r="BJ1753" s="34">
        <v>18</v>
      </c>
      <c r="BR1753" s="34">
        <v>140</v>
      </c>
      <c r="BT1753" s="34">
        <v>0.32</v>
      </c>
      <c r="BU1753" s="34" t="s">
        <v>126</v>
      </c>
      <c r="BX1753" s="34">
        <v>22</v>
      </c>
      <c r="BY1753" s="34">
        <v>12.4</v>
      </c>
      <c r="CA1753" s="34">
        <v>15.49</v>
      </c>
      <c r="CC1753" s="34">
        <v>8.68</v>
      </c>
      <c r="CD1753" s="34" t="s">
        <v>121</v>
      </c>
      <c r="CF1753" s="34">
        <v>120</v>
      </c>
      <c r="CG1753" s="34">
        <v>761</v>
      </c>
      <c r="CH1753" s="34">
        <v>71</v>
      </c>
      <c r="CI1753" s="34">
        <v>142.6</v>
      </c>
      <c r="CJ1753" s="34">
        <v>283.60000000000002</v>
      </c>
      <c r="CL1753" s="34">
        <v>175.5</v>
      </c>
      <c r="CM1753" s="34">
        <v>21.8</v>
      </c>
      <c r="CN1753" s="34">
        <v>1.1000000000000001</v>
      </c>
      <c r="CP1753" s="34">
        <v>2.4460000000000002</v>
      </c>
      <c r="CU1753" s="34">
        <v>8.9499999999999993</v>
      </c>
      <c r="CV1753" s="34">
        <v>1.296</v>
      </c>
    </row>
    <row r="1754" spans="1:100" x14ac:dyDescent="0.35">
      <c r="A1754" s="22" t="s">
        <v>1297</v>
      </c>
      <c r="B1754" s="22" t="s">
        <v>2281</v>
      </c>
      <c r="C1754" s="22" t="s">
        <v>2365</v>
      </c>
      <c r="D1754" s="22" t="s">
        <v>2292</v>
      </c>
      <c r="G1754" s="22" t="s">
        <v>2287</v>
      </c>
      <c r="H1754" s="22">
        <v>32.046500000000002</v>
      </c>
      <c r="I1754" s="22">
        <v>-107.59520000000001</v>
      </c>
      <c r="K1754" s="22" t="s">
        <v>1302</v>
      </c>
      <c r="L1754" s="22" t="s">
        <v>878</v>
      </c>
      <c r="M1754" s="22" t="s">
        <v>1924</v>
      </c>
      <c r="W1754" s="34">
        <v>66.95</v>
      </c>
      <c r="X1754" s="34">
        <v>0.39</v>
      </c>
      <c r="Y1754" s="34">
        <v>15.77</v>
      </c>
      <c r="Z1754" s="34">
        <v>2.64</v>
      </c>
      <c r="AA1754" s="34">
        <v>0.01</v>
      </c>
      <c r="AB1754" s="34">
        <v>0.3</v>
      </c>
      <c r="AC1754" s="34">
        <v>1.18</v>
      </c>
      <c r="AD1754" s="34">
        <v>4.72</v>
      </c>
      <c r="AE1754" s="34">
        <v>6.49</v>
      </c>
      <c r="AF1754" s="34">
        <v>0.1</v>
      </c>
      <c r="AG1754" s="34">
        <v>0.93</v>
      </c>
      <c r="AY1754" s="34">
        <v>1042</v>
      </c>
      <c r="BU1754" s="34">
        <v>1.4</v>
      </c>
      <c r="BX1754" s="34">
        <v>248</v>
      </c>
      <c r="CD1754" s="34">
        <v>14</v>
      </c>
      <c r="CF1754" s="34">
        <v>64</v>
      </c>
      <c r="CG1754" s="34">
        <v>410</v>
      </c>
    </row>
    <row r="1755" spans="1:100" x14ac:dyDescent="0.35">
      <c r="A1755" s="22" t="s">
        <v>1298</v>
      </c>
      <c r="B1755" s="22" t="s">
        <v>2281</v>
      </c>
      <c r="C1755" s="22" t="s">
        <v>2365</v>
      </c>
      <c r="D1755" s="22" t="s">
        <v>2292</v>
      </c>
      <c r="G1755" s="22" t="s">
        <v>2287</v>
      </c>
      <c r="H1755" s="22">
        <v>32.046500000000002</v>
      </c>
      <c r="I1755" s="22">
        <v>-107.59520000000001</v>
      </c>
      <c r="K1755" s="22" t="s">
        <v>1302</v>
      </c>
      <c r="L1755" s="22" t="s">
        <v>878</v>
      </c>
      <c r="M1755" s="22" t="s">
        <v>1929</v>
      </c>
      <c r="W1755" s="34">
        <v>57.31</v>
      </c>
      <c r="X1755" s="34">
        <v>1.53</v>
      </c>
      <c r="Y1755" s="34">
        <v>15.56</v>
      </c>
      <c r="Z1755" s="34">
        <v>7.64</v>
      </c>
      <c r="AA1755" s="34">
        <v>0.15</v>
      </c>
      <c r="AB1755" s="34">
        <v>2.87</v>
      </c>
      <c r="AC1755" s="34">
        <v>3.6</v>
      </c>
      <c r="AD1755" s="34">
        <v>4.83</v>
      </c>
      <c r="AE1755" s="34">
        <v>3.94</v>
      </c>
      <c r="AF1755" s="34">
        <v>0.21</v>
      </c>
      <c r="AG1755" s="34">
        <v>1.17</v>
      </c>
      <c r="AY1755" s="34">
        <v>882</v>
      </c>
      <c r="BU1755" s="34">
        <v>14.4</v>
      </c>
      <c r="BX1755" s="34">
        <v>444</v>
      </c>
      <c r="CD1755" s="34">
        <v>118</v>
      </c>
      <c r="CF1755" s="34">
        <v>43</v>
      </c>
      <c r="CG1755" s="34">
        <v>341</v>
      </c>
    </row>
    <row r="1756" spans="1:100" x14ac:dyDescent="0.35">
      <c r="A1756" s="22" t="s">
        <v>1299</v>
      </c>
      <c r="B1756" s="22" t="s">
        <v>2281</v>
      </c>
      <c r="C1756" s="22" t="s">
        <v>2365</v>
      </c>
      <c r="D1756" s="22" t="s">
        <v>2292</v>
      </c>
      <c r="G1756" s="22" t="s">
        <v>2287</v>
      </c>
      <c r="H1756" s="22">
        <v>32.046500000000002</v>
      </c>
      <c r="I1756" s="22">
        <v>-107.59520000000001</v>
      </c>
      <c r="K1756" s="22" t="s">
        <v>1302</v>
      </c>
      <c r="L1756" s="22" t="s">
        <v>878</v>
      </c>
      <c r="M1756" s="22" t="s">
        <v>1929</v>
      </c>
      <c r="W1756" s="34">
        <v>50.34</v>
      </c>
      <c r="X1756" s="34">
        <v>2.08</v>
      </c>
      <c r="Y1756" s="34">
        <v>15.37</v>
      </c>
      <c r="Z1756" s="34">
        <v>11.4</v>
      </c>
      <c r="AA1756" s="34">
        <v>0.2</v>
      </c>
      <c r="AB1756" s="34">
        <v>6.2</v>
      </c>
      <c r="AC1756" s="34">
        <v>6.52</v>
      </c>
      <c r="AD1756" s="34">
        <v>4.0599999999999996</v>
      </c>
      <c r="AE1756" s="34">
        <v>1.86</v>
      </c>
      <c r="AF1756" s="34">
        <v>0.28000000000000003</v>
      </c>
      <c r="AG1756" s="34">
        <v>2.0099999999999998</v>
      </c>
      <c r="AY1756" s="34">
        <v>398</v>
      </c>
      <c r="BD1756" s="34">
        <v>42.645000000000003</v>
      </c>
      <c r="BF1756" s="34">
        <v>0.92300000000000004</v>
      </c>
      <c r="BJ1756" s="34">
        <v>5.5</v>
      </c>
      <c r="BR1756" s="34">
        <v>64</v>
      </c>
      <c r="BT1756" s="34" t="s">
        <v>1930</v>
      </c>
      <c r="BU1756" s="34">
        <v>26.3</v>
      </c>
      <c r="BX1756" s="34">
        <v>471</v>
      </c>
      <c r="BY1756" s="34">
        <v>2.11</v>
      </c>
      <c r="CA1756" s="34">
        <v>4.84</v>
      </c>
      <c r="CC1756" s="34" t="s">
        <v>1931</v>
      </c>
      <c r="CD1756" s="34">
        <v>199</v>
      </c>
      <c r="CF1756" s="34">
        <v>34</v>
      </c>
      <c r="CG1756" s="34">
        <v>236</v>
      </c>
      <c r="CH1756" s="34">
        <v>131</v>
      </c>
      <c r="CI1756" s="34">
        <v>29.5</v>
      </c>
      <c r="CJ1756" s="34">
        <v>62.3</v>
      </c>
      <c r="CL1756" s="34">
        <v>25.4</v>
      </c>
      <c r="CM1756" s="34">
        <v>5.97</v>
      </c>
      <c r="CN1756" s="34">
        <v>1.8460000000000001</v>
      </c>
      <c r="CP1756" s="34">
        <v>0.73799999999999999</v>
      </c>
      <c r="CU1756" s="34">
        <v>2.0699999999999998</v>
      </c>
      <c r="CV1756" s="34">
        <v>0.32500000000000001</v>
      </c>
    </row>
    <row r="1757" spans="1:100" x14ac:dyDescent="0.35">
      <c r="A1757" s="22" t="s">
        <v>4026</v>
      </c>
      <c r="B1757" s="22" t="s">
        <v>2281</v>
      </c>
      <c r="C1757" s="22" t="s">
        <v>2365</v>
      </c>
      <c r="D1757" s="22" t="s">
        <v>2293</v>
      </c>
      <c r="G1757" s="22" t="s">
        <v>2287</v>
      </c>
      <c r="H1757" s="22">
        <v>32.034999999999997</v>
      </c>
      <c r="I1757" s="22">
        <v>-107.62609999999999</v>
      </c>
      <c r="K1757" s="22" t="s">
        <v>1302</v>
      </c>
      <c r="L1757" s="22" t="s">
        <v>878</v>
      </c>
      <c r="M1757" s="22" t="s">
        <v>674</v>
      </c>
      <c r="W1757" s="34">
        <v>71.42</v>
      </c>
      <c r="X1757" s="34">
        <v>0.35</v>
      </c>
      <c r="Y1757" s="34">
        <v>13.03</v>
      </c>
      <c r="Z1757" s="34">
        <v>4.83</v>
      </c>
      <c r="AB1757" s="34">
        <v>0.19</v>
      </c>
      <c r="AC1757" s="34">
        <v>0.34</v>
      </c>
      <c r="AD1757" s="34">
        <v>4.28</v>
      </c>
      <c r="AE1757" s="34">
        <v>4.9400000000000004</v>
      </c>
    </row>
    <row r="1758" spans="1:100" x14ac:dyDescent="0.35">
      <c r="A1758" s="22" t="s">
        <v>4027</v>
      </c>
      <c r="B1758" s="22" t="s">
        <v>2281</v>
      </c>
      <c r="C1758" s="22" t="s">
        <v>2365</v>
      </c>
      <c r="D1758" s="22" t="s">
        <v>2293</v>
      </c>
      <c r="G1758" s="22" t="s">
        <v>2287</v>
      </c>
      <c r="H1758" s="22">
        <v>32.034999999999997</v>
      </c>
      <c r="I1758" s="22">
        <v>-107.62609999999999</v>
      </c>
      <c r="K1758" s="22" t="s">
        <v>1302</v>
      </c>
      <c r="L1758" s="22" t="s">
        <v>878</v>
      </c>
      <c r="M1758" s="22" t="s">
        <v>674</v>
      </c>
      <c r="W1758" s="34">
        <v>71.92</v>
      </c>
      <c r="X1758" s="34">
        <v>0.28999999999999998</v>
      </c>
      <c r="Y1758" s="34">
        <v>12.54</v>
      </c>
      <c r="Z1758" s="34">
        <v>5.0199999999999996</v>
      </c>
      <c r="AB1758" s="34">
        <v>0.28999999999999998</v>
      </c>
      <c r="AC1758" s="34">
        <v>0.42</v>
      </c>
      <c r="AD1758" s="34">
        <v>4.04</v>
      </c>
      <c r="AE1758" s="34">
        <v>4.7</v>
      </c>
    </row>
    <row r="1759" spans="1:100" x14ac:dyDescent="0.35">
      <c r="A1759" s="22" t="s">
        <v>4028</v>
      </c>
      <c r="B1759" s="22" t="s">
        <v>2281</v>
      </c>
      <c r="C1759" s="22" t="s">
        <v>2365</v>
      </c>
      <c r="D1759" s="22" t="s">
        <v>2293</v>
      </c>
      <c r="G1759" s="22" t="s">
        <v>2287</v>
      </c>
      <c r="H1759" s="22">
        <v>32.034999999999997</v>
      </c>
      <c r="I1759" s="22">
        <v>-107.62609999999999</v>
      </c>
      <c r="K1759" s="22" t="s">
        <v>1302</v>
      </c>
      <c r="L1759" s="22" t="s">
        <v>878</v>
      </c>
      <c r="M1759" s="22" t="s">
        <v>674</v>
      </c>
      <c r="W1759" s="34">
        <v>70.900000000000006</v>
      </c>
      <c r="X1759" s="34">
        <v>0.26</v>
      </c>
      <c r="Y1759" s="34">
        <v>12.36</v>
      </c>
      <c r="Z1759" s="34">
        <v>6.66</v>
      </c>
      <c r="AB1759" s="34">
        <v>0.63</v>
      </c>
      <c r="AC1759" s="34">
        <v>0.37</v>
      </c>
      <c r="AD1759" s="34">
        <v>3.32</v>
      </c>
      <c r="AE1759" s="34">
        <v>4.62</v>
      </c>
    </row>
    <row r="1760" spans="1:100" x14ac:dyDescent="0.35">
      <c r="A1760" s="22" t="s">
        <v>4029</v>
      </c>
      <c r="B1760" s="22" t="s">
        <v>2281</v>
      </c>
      <c r="C1760" s="22" t="s">
        <v>2365</v>
      </c>
      <c r="D1760" s="22" t="s">
        <v>2293</v>
      </c>
      <c r="G1760" s="22" t="s">
        <v>2287</v>
      </c>
      <c r="H1760" s="22">
        <v>32.034999999999997</v>
      </c>
      <c r="I1760" s="22">
        <v>-107.62609999999999</v>
      </c>
      <c r="K1760" s="22" t="s">
        <v>1302</v>
      </c>
      <c r="L1760" s="22" t="s">
        <v>878</v>
      </c>
      <c r="M1760" s="22" t="s">
        <v>674</v>
      </c>
      <c r="W1760" s="34">
        <v>72.459999999999994</v>
      </c>
      <c r="X1760" s="34">
        <v>0.28000000000000003</v>
      </c>
      <c r="Y1760" s="34">
        <v>12.49</v>
      </c>
      <c r="Z1760" s="34">
        <v>5.0199999999999996</v>
      </c>
      <c r="AB1760" s="34">
        <v>0.32</v>
      </c>
      <c r="AC1760" s="34">
        <v>0.35</v>
      </c>
      <c r="AD1760" s="34">
        <v>3.57</v>
      </c>
      <c r="AE1760" s="34">
        <v>4.7699999999999996</v>
      </c>
    </row>
    <row r="1761" spans="1:31" x14ac:dyDescent="0.35">
      <c r="A1761" s="22" t="s">
        <v>4030</v>
      </c>
      <c r="B1761" s="22" t="s">
        <v>2281</v>
      </c>
      <c r="C1761" s="22" t="s">
        <v>2365</v>
      </c>
      <c r="D1761" s="22" t="s">
        <v>2293</v>
      </c>
      <c r="G1761" s="22" t="s">
        <v>2287</v>
      </c>
      <c r="H1761" s="22">
        <v>32.034999999999997</v>
      </c>
      <c r="I1761" s="22">
        <v>-107.62609999999999</v>
      </c>
      <c r="K1761" s="22" t="s">
        <v>1302</v>
      </c>
      <c r="L1761" s="22" t="s">
        <v>878</v>
      </c>
      <c r="M1761" s="22" t="s">
        <v>674</v>
      </c>
      <c r="W1761" s="34">
        <v>71.42</v>
      </c>
      <c r="X1761" s="34">
        <v>0.3</v>
      </c>
      <c r="Y1761" s="34">
        <v>12.56</v>
      </c>
      <c r="Z1761" s="34">
        <v>5.42</v>
      </c>
      <c r="AB1761" s="34">
        <v>0.61</v>
      </c>
      <c r="AC1761" s="34">
        <v>0.49</v>
      </c>
      <c r="AD1761" s="34">
        <v>3.61</v>
      </c>
      <c r="AE1761" s="34">
        <v>4.88</v>
      </c>
    </row>
    <row r="1762" spans="1:31" x14ac:dyDescent="0.35">
      <c r="A1762" s="22" t="s">
        <v>4031</v>
      </c>
      <c r="B1762" s="22" t="s">
        <v>2281</v>
      </c>
      <c r="C1762" s="22" t="s">
        <v>2365</v>
      </c>
      <c r="D1762" s="22" t="s">
        <v>2293</v>
      </c>
      <c r="G1762" s="22" t="s">
        <v>2287</v>
      </c>
      <c r="H1762" s="22">
        <v>32.034999999999997</v>
      </c>
      <c r="I1762" s="22">
        <v>-107.62609999999999</v>
      </c>
      <c r="K1762" s="22" t="s">
        <v>1302</v>
      </c>
      <c r="L1762" s="22" t="s">
        <v>878</v>
      </c>
      <c r="M1762" s="22" t="s">
        <v>674</v>
      </c>
      <c r="W1762" s="34">
        <v>72.14</v>
      </c>
      <c r="X1762" s="34">
        <v>0.3</v>
      </c>
      <c r="Y1762" s="34">
        <v>13.1</v>
      </c>
      <c r="Z1762" s="34">
        <v>3.98</v>
      </c>
      <c r="AB1762" s="34">
        <v>0.24</v>
      </c>
      <c r="AC1762" s="34">
        <v>0.4</v>
      </c>
      <c r="AD1762" s="34">
        <v>4.38</v>
      </c>
      <c r="AE1762" s="34">
        <v>4.88</v>
      </c>
    </row>
    <row r="1763" spans="1:31" x14ac:dyDescent="0.35">
      <c r="A1763" s="22" t="s">
        <v>4032</v>
      </c>
      <c r="B1763" s="22" t="s">
        <v>2281</v>
      </c>
      <c r="C1763" s="22" t="s">
        <v>2365</v>
      </c>
      <c r="D1763" s="22" t="s">
        <v>2293</v>
      </c>
      <c r="G1763" s="22" t="s">
        <v>2287</v>
      </c>
      <c r="H1763" s="22">
        <v>32.034999999999997</v>
      </c>
      <c r="I1763" s="22">
        <v>-107.62609999999999</v>
      </c>
      <c r="K1763" s="22" t="s">
        <v>1302</v>
      </c>
      <c r="L1763" s="22" t="s">
        <v>878</v>
      </c>
      <c r="M1763" s="22" t="s">
        <v>674</v>
      </c>
      <c r="W1763" s="34">
        <v>71.099999999999994</v>
      </c>
      <c r="X1763" s="34">
        <v>0.33</v>
      </c>
      <c r="Y1763" s="34">
        <v>12.63</v>
      </c>
      <c r="Z1763" s="34">
        <v>4.96</v>
      </c>
      <c r="AB1763" s="34">
        <v>0.47</v>
      </c>
      <c r="AC1763" s="34">
        <v>0.38</v>
      </c>
      <c r="AD1763" s="34">
        <v>4.0999999999999996</v>
      </c>
      <c r="AE1763" s="34">
        <v>5.05</v>
      </c>
    </row>
    <row r="1764" spans="1:31" x14ac:dyDescent="0.35">
      <c r="A1764" s="22" t="s">
        <v>4033</v>
      </c>
      <c r="B1764" s="22" t="s">
        <v>2281</v>
      </c>
      <c r="C1764" s="22" t="s">
        <v>2365</v>
      </c>
      <c r="D1764" s="22" t="s">
        <v>2293</v>
      </c>
      <c r="G1764" s="22" t="s">
        <v>2287</v>
      </c>
      <c r="H1764" s="22">
        <v>32.034999999999997</v>
      </c>
      <c r="I1764" s="22">
        <v>-107.62609999999999</v>
      </c>
      <c r="K1764" s="22" t="s">
        <v>1302</v>
      </c>
      <c r="L1764" s="22" t="s">
        <v>878</v>
      </c>
      <c r="M1764" s="22" t="s">
        <v>674</v>
      </c>
      <c r="W1764" s="34">
        <v>70.790000000000006</v>
      </c>
      <c r="X1764" s="34">
        <v>0.3</v>
      </c>
      <c r="Y1764" s="34">
        <v>13.07</v>
      </c>
      <c r="Z1764" s="34">
        <v>4.42</v>
      </c>
      <c r="AB1764" s="34">
        <v>0.49</v>
      </c>
      <c r="AC1764" s="34">
        <v>0.53</v>
      </c>
      <c r="AD1764" s="34">
        <v>4.12</v>
      </c>
      <c r="AE1764" s="34">
        <v>5.15</v>
      </c>
    </row>
    <row r="1765" spans="1:31" x14ac:dyDescent="0.35">
      <c r="A1765" s="22" t="s">
        <v>4034</v>
      </c>
      <c r="B1765" s="22" t="s">
        <v>2281</v>
      </c>
      <c r="C1765" s="22" t="s">
        <v>2365</v>
      </c>
      <c r="D1765" s="22" t="s">
        <v>2293</v>
      </c>
      <c r="G1765" s="22" t="s">
        <v>2287</v>
      </c>
      <c r="H1765" s="22">
        <v>32.0441</v>
      </c>
      <c r="I1765" s="22">
        <v>-107.6101</v>
      </c>
      <c r="K1765" s="22" t="s">
        <v>1302</v>
      </c>
      <c r="L1765" s="22" t="s">
        <v>878</v>
      </c>
      <c r="M1765" s="22" t="s">
        <v>674</v>
      </c>
      <c r="W1765" s="34">
        <v>77.42</v>
      </c>
      <c r="X1765" s="34">
        <v>0.32</v>
      </c>
      <c r="Y1765" s="34">
        <v>11.68</v>
      </c>
      <c r="Z1765" s="34">
        <v>2.3199999999999998</v>
      </c>
      <c r="AB1765" s="34">
        <v>0.18</v>
      </c>
      <c r="AC1765" s="34">
        <v>0.02</v>
      </c>
      <c r="AD1765" s="34">
        <v>2.38</v>
      </c>
      <c r="AE1765" s="34">
        <v>5.0599999999999996</v>
      </c>
    </row>
    <row r="1766" spans="1:31" x14ac:dyDescent="0.35">
      <c r="A1766" s="22" t="s">
        <v>4035</v>
      </c>
      <c r="B1766" s="22" t="s">
        <v>2281</v>
      </c>
      <c r="C1766" s="22" t="s">
        <v>2365</v>
      </c>
      <c r="D1766" s="22" t="s">
        <v>2293</v>
      </c>
      <c r="G1766" s="22" t="s">
        <v>2287</v>
      </c>
      <c r="H1766" s="22">
        <v>32.0441</v>
      </c>
      <c r="I1766" s="22">
        <v>-107.6101</v>
      </c>
      <c r="K1766" s="22" t="s">
        <v>1302</v>
      </c>
      <c r="L1766" s="22" t="s">
        <v>878</v>
      </c>
      <c r="M1766" s="22" t="s">
        <v>674</v>
      </c>
      <c r="W1766" s="34">
        <v>76.849999999999994</v>
      </c>
      <c r="X1766" s="34">
        <v>0.32</v>
      </c>
      <c r="Y1766" s="34">
        <v>11.19</v>
      </c>
      <c r="Z1766" s="34">
        <v>4.1399999999999997</v>
      </c>
      <c r="AB1766" s="34">
        <v>0.14000000000000001</v>
      </c>
      <c r="AC1766" s="34" t="s">
        <v>120</v>
      </c>
      <c r="AD1766" s="34">
        <v>2.31</v>
      </c>
      <c r="AE1766" s="34">
        <v>4.67</v>
      </c>
    </row>
    <row r="1767" spans="1:31" x14ac:dyDescent="0.35">
      <c r="A1767" s="22" t="s">
        <v>4036</v>
      </c>
      <c r="B1767" s="22" t="s">
        <v>2281</v>
      </c>
      <c r="C1767" s="22" t="s">
        <v>2365</v>
      </c>
      <c r="D1767" s="22" t="s">
        <v>2293</v>
      </c>
      <c r="G1767" s="22" t="s">
        <v>2287</v>
      </c>
      <c r="H1767" s="22">
        <v>32.0441</v>
      </c>
      <c r="I1767" s="22">
        <v>-107.6101</v>
      </c>
      <c r="K1767" s="22" t="s">
        <v>1302</v>
      </c>
      <c r="L1767" s="22" t="s">
        <v>878</v>
      </c>
      <c r="M1767" s="22" t="s">
        <v>674</v>
      </c>
      <c r="W1767" s="34">
        <v>74.28</v>
      </c>
      <c r="X1767" s="34">
        <v>0.4</v>
      </c>
      <c r="Y1767" s="34">
        <v>11.63</v>
      </c>
      <c r="Z1767" s="34">
        <v>5.3</v>
      </c>
      <c r="AB1767" s="34">
        <v>0.21</v>
      </c>
      <c r="AC1767" s="34" t="s">
        <v>120</v>
      </c>
      <c r="AD1767" s="34">
        <v>2.4700000000000002</v>
      </c>
      <c r="AE1767" s="34">
        <v>5.0999999999999996</v>
      </c>
    </row>
    <row r="1768" spans="1:31" x14ac:dyDescent="0.35">
      <c r="A1768" s="22" t="s">
        <v>4037</v>
      </c>
      <c r="B1768" s="22" t="s">
        <v>2281</v>
      </c>
      <c r="C1768" s="22" t="s">
        <v>2365</v>
      </c>
      <c r="D1768" s="22" t="s">
        <v>2293</v>
      </c>
      <c r="G1768" s="22" t="s">
        <v>2287</v>
      </c>
      <c r="H1768" s="22">
        <v>32.0441</v>
      </c>
      <c r="I1768" s="22">
        <v>-107.6101</v>
      </c>
      <c r="K1768" s="22" t="s">
        <v>1302</v>
      </c>
      <c r="L1768" s="22" t="s">
        <v>878</v>
      </c>
      <c r="M1768" s="22" t="s">
        <v>674</v>
      </c>
      <c r="W1768" s="34">
        <v>76.760000000000005</v>
      </c>
      <c r="X1768" s="34">
        <v>0.33</v>
      </c>
      <c r="Y1768" s="34">
        <v>11.05</v>
      </c>
      <c r="Z1768" s="34">
        <v>4.45</v>
      </c>
      <c r="AB1768" s="34">
        <v>0.13</v>
      </c>
      <c r="AC1768" s="34" t="s">
        <v>120</v>
      </c>
      <c r="AD1768" s="34">
        <v>2.2599999999999998</v>
      </c>
      <c r="AE1768" s="34">
        <v>4.67</v>
      </c>
    </row>
    <row r="1769" spans="1:31" x14ac:dyDescent="0.35">
      <c r="A1769" s="22" t="s">
        <v>4038</v>
      </c>
      <c r="B1769" s="22" t="s">
        <v>2281</v>
      </c>
      <c r="C1769" s="22" t="s">
        <v>2365</v>
      </c>
      <c r="D1769" s="22" t="s">
        <v>2293</v>
      </c>
      <c r="G1769" s="22" t="s">
        <v>2287</v>
      </c>
      <c r="H1769" s="22">
        <v>32.0441</v>
      </c>
      <c r="I1769" s="22">
        <v>-107.6101</v>
      </c>
      <c r="K1769" s="22" t="s">
        <v>1302</v>
      </c>
      <c r="L1769" s="22" t="s">
        <v>878</v>
      </c>
      <c r="M1769" s="22" t="s">
        <v>674</v>
      </c>
      <c r="W1769" s="34">
        <v>73.48</v>
      </c>
      <c r="X1769" s="34">
        <v>0.48</v>
      </c>
      <c r="Y1769" s="34">
        <v>12.55</v>
      </c>
      <c r="Z1769" s="34">
        <v>4.54</v>
      </c>
      <c r="AB1769" s="34">
        <v>0.26</v>
      </c>
      <c r="AC1769" s="34" t="s">
        <v>120</v>
      </c>
      <c r="AD1769" s="34">
        <v>3.03</v>
      </c>
      <c r="AE1769" s="34">
        <v>5.21</v>
      </c>
    </row>
    <row r="1770" spans="1:31" x14ac:dyDescent="0.35">
      <c r="A1770" s="22" t="s">
        <v>4039</v>
      </c>
      <c r="B1770" s="22" t="s">
        <v>2281</v>
      </c>
      <c r="C1770" s="22" t="s">
        <v>2365</v>
      </c>
      <c r="D1770" s="22" t="s">
        <v>2293</v>
      </c>
      <c r="G1770" s="22" t="s">
        <v>2287</v>
      </c>
      <c r="H1770" s="22">
        <v>32.0441</v>
      </c>
      <c r="I1770" s="22">
        <v>-107.6101</v>
      </c>
      <c r="K1770" s="22" t="s">
        <v>1302</v>
      </c>
      <c r="L1770" s="22" t="s">
        <v>878</v>
      </c>
      <c r="M1770" s="22" t="s">
        <v>674</v>
      </c>
      <c r="W1770" s="34">
        <v>74.98</v>
      </c>
      <c r="X1770" s="34">
        <v>0.4</v>
      </c>
      <c r="Y1770" s="34">
        <v>12.26</v>
      </c>
      <c r="Z1770" s="34">
        <v>4.6900000000000004</v>
      </c>
      <c r="AB1770" s="34">
        <v>0.15</v>
      </c>
      <c r="AC1770" s="34" t="s">
        <v>120</v>
      </c>
      <c r="AD1770" s="34">
        <v>2.95</v>
      </c>
      <c r="AE1770" s="34">
        <v>5.16</v>
      </c>
    </row>
    <row r="1771" spans="1:31" x14ac:dyDescent="0.35">
      <c r="A1771" s="22" t="s">
        <v>4040</v>
      </c>
      <c r="B1771" s="22" t="s">
        <v>2281</v>
      </c>
      <c r="C1771" s="22" t="s">
        <v>2365</v>
      </c>
      <c r="D1771" s="22" t="s">
        <v>2293</v>
      </c>
      <c r="G1771" s="22" t="s">
        <v>2287</v>
      </c>
      <c r="H1771" s="22">
        <v>32.0441</v>
      </c>
      <c r="I1771" s="22">
        <v>-107.6101</v>
      </c>
      <c r="K1771" s="22" t="s">
        <v>1302</v>
      </c>
      <c r="L1771" s="22" t="s">
        <v>878</v>
      </c>
      <c r="M1771" s="22" t="s">
        <v>674</v>
      </c>
      <c r="W1771" s="34">
        <v>74.56</v>
      </c>
      <c r="X1771" s="34">
        <v>0.52</v>
      </c>
      <c r="Y1771" s="34">
        <v>12.49</v>
      </c>
      <c r="Z1771" s="34">
        <v>3.83</v>
      </c>
      <c r="AB1771" s="34">
        <v>0.1</v>
      </c>
      <c r="AC1771" s="34" t="s">
        <v>120</v>
      </c>
      <c r="AD1771" s="34">
        <v>2.85</v>
      </c>
      <c r="AE1771" s="34">
        <v>5.41</v>
      </c>
    </row>
    <row r="1772" spans="1:31" x14ac:dyDescent="0.35">
      <c r="A1772" s="22" t="s">
        <v>4041</v>
      </c>
      <c r="B1772" s="22" t="s">
        <v>2281</v>
      </c>
      <c r="C1772" s="22" t="s">
        <v>2365</v>
      </c>
      <c r="D1772" s="22" t="s">
        <v>2293</v>
      </c>
      <c r="G1772" s="22" t="s">
        <v>2287</v>
      </c>
      <c r="H1772" s="22">
        <v>32.070900000000002</v>
      </c>
      <c r="I1772" s="22">
        <v>-107.6238</v>
      </c>
      <c r="K1772" s="22" t="s">
        <v>1302</v>
      </c>
      <c r="L1772" s="22" t="s">
        <v>878</v>
      </c>
      <c r="M1772" s="22" t="s">
        <v>674</v>
      </c>
      <c r="W1772" s="34">
        <v>64.58</v>
      </c>
      <c r="X1772" s="34">
        <v>0.28000000000000003</v>
      </c>
      <c r="Y1772" s="34">
        <v>15.8</v>
      </c>
      <c r="Z1772" s="34">
        <v>5.85</v>
      </c>
      <c r="AB1772" s="34">
        <v>0.56000000000000005</v>
      </c>
      <c r="AC1772" s="34">
        <v>0.48</v>
      </c>
      <c r="AD1772" s="34">
        <v>4</v>
      </c>
      <c r="AE1772" s="34">
        <v>6.44</v>
      </c>
    </row>
    <row r="1773" spans="1:31" x14ac:dyDescent="0.35">
      <c r="A1773" s="22" t="s">
        <v>4042</v>
      </c>
      <c r="B1773" s="22" t="s">
        <v>2281</v>
      </c>
      <c r="C1773" s="22" t="s">
        <v>2365</v>
      </c>
      <c r="D1773" s="22" t="s">
        <v>2293</v>
      </c>
      <c r="G1773" s="22" t="s">
        <v>2287</v>
      </c>
      <c r="H1773" s="22">
        <v>32.070900000000002</v>
      </c>
      <c r="I1773" s="22">
        <v>-107.6238</v>
      </c>
      <c r="K1773" s="22" t="s">
        <v>1302</v>
      </c>
      <c r="L1773" s="22" t="s">
        <v>878</v>
      </c>
      <c r="M1773" s="22" t="s">
        <v>674</v>
      </c>
      <c r="W1773" s="34">
        <v>63.36</v>
      </c>
      <c r="X1773" s="34">
        <v>0.24</v>
      </c>
      <c r="Y1773" s="34">
        <v>17.36</v>
      </c>
      <c r="Z1773" s="34">
        <v>6.1</v>
      </c>
      <c r="AB1773" s="34">
        <v>0.56000000000000005</v>
      </c>
      <c r="AC1773" s="34">
        <v>0.44</v>
      </c>
      <c r="AD1773" s="34">
        <v>4</v>
      </c>
      <c r="AE1773" s="34">
        <v>5.77</v>
      </c>
    </row>
    <row r="1774" spans="1:31" x14ac:dyDescent="0.35">
      <c r="A1774" s="22" t="s">
        <v>4043</v>
      </c>
      <c r="B1774" s="22" t="s">
        <v>2281</v>
      </c>
      <c r="C1774" s="22" t="s">
        <v>2365</v>
      </c>
      <c r="D1774" s="22" t="s">
        <v>2293</v>
      </c>
      <c r="G1774" s="22" t="s">
        <v>2287</v>
      </c>
      <c r="H1774" s="22">
        <v>32.070900000000002</v>
      </c>
      <c r="I1774" s="22">
        <v>-107.6238</v>
      </c>
      <c r="K1774" s="22" t="s">
        <v>1302</v>
      </c>
      <c r="L1774" s="22" t="s">
        <v>878</v>
      </c>
      <c r="M1774" s="22" t="s">
        <v>674</v>
      </c>
      <c r="W1774" s="34">
        <v>62.86</v>
      </c>
      <c r="X1774" s="34">
        <v>0.35</v>
      </c>
      <c r="Y1774" s="34">
        <v>16.29</v>
      </c>
      <c r="Z1774" s="34">
        <v>7.61</v>
      </c>
      <c r="AB1774" s="34">
        <v>0.41</v>
      </c>
      <c r="AC1774" s="34">
        <v>0.45</v>
      </c>
      <c r="AD1774" s="34">
        <v>4.32</v>
      </c>
      <c r="AE1774" s="34">
        <v>5.66</v>
      </c>
    </row>
    <row r="1775" spans="1:31" x14ac:dyDescent="0.35">
      <c r="A1775" s="22" t="s">
        <v>4044</v>
      </c>
      <c r="B1775" s="22" t="s">
        <v>2281</v>
      </c>
      <c r="C1775" s="22" t="s">
        <v>2365</v>
      </c>
      <c r="D1775" s="22" t="s">
        <v>2293</v>
      </c>
      <c r="G1775" s="22" t="s">
        <v>2287</v>
      </c>
      <c r="H1775" s="22">
        <v>32.0914</v>
      </c>
      <c r="I1775" s="22">
        <v>-107.636</v>
      </c>
      <c r="K1775" s="22" t="s">
        <v>1302</v>
      </c>
      <c r="L1775" s="22" t="s">
        <v>878</v>
      </c>
      <c r="M1775" s="22" t="s">
        <v>163</v>
      </c>
      <c r="W1775" s="34">
        <v>61.85</v>
      </c>
      <c r="X1775" s="34">
        <v>1.08</v>
      </c>
      <c r="Y1775" s="34">
        <v>16.52</v>
      </c>
      <c r="Z1775" s="34">
        <v>5.18</v>
      </c>
      <c r="AB1775" s="34">
        <v>1.1499999999999999</v>
      </c>
      <c r="AC1775" s="34">
        <v>2.11</v>
      </c>
      <c r="AD1775" s="34">
        <v>6.8</v>
      </c>
      <c r="AE1775" s="34">
        <v>5.79</v>
      </c>
    </row>
    <row r="1776" spans="1:31" x14ac:dyDescent="0.35">
      <c r="A1776" s="22" t="s">
        <v>4045</v>
      </c>
      <c r="B1776" s="22" t="s">
        <v>2281</v>
      </c>
      <c r="C1776" s="22" t="s">
        <v>2365</v>
      </c>
      <c r="D1776" s="22" t="s">
        <v>2293</v>
      </c>
      <c r="G1776" s="22" t="s">
        <v>2287</v>
      </c>
      <c r="H1776" s="22">
        <v>32.0914</v>
      </c>
      <c r="I1776" s="22">
        <v>-107.636</v>
      </c>
      <c r="K1776" s="22" t="s">
        <v>1302</v>
      </c>
      <c r="L1776" s="22" t="s">
        <v>878</v>
      </c>
      <c r="M1776" s="22" t="s">
        <v>163</v>
      </c>
      <c r="W1776" s="34">
        <v>60.47</v>
      </c>
      <c r="X1776" s="34">
        <v>1.24</v>
      </c>
      <c r="Y1776" s="34">
        <v>6.35</v>
      </c>
      <c r="Z1776" s="34">
        <v>6.32</v>
      </c>
      <c r="AB1776" s="34">
        <v>1.84</v>
      </c>
      <c r="AC1776" s="34">
        <v>2.52</v>
      </c>
      <c r="AD1776" s="34">
        <v>6.74</v>
      </c>
      <c r="AE1776" s="34">
        <v>5.43</v>
      </c>
    </row>
    <row r="1777" spans="1:31" x14ac:dyDescent="0.35">
      <c r="A1777" s="22" t="s">
        <v>4046</v>
      </c>
      <c r="B1777" s="22" t="s">
        <v>2281</v>
      </c>
      <c r="C1777" s="22" t="s">
        <v>2365</v>
      </c>
      <c r="D1777" s="22" t="s">
        <v>2293</v>
      </c>
      <c r="G1777" s="22" t="s">
        <v>2287</v>
      </c>
      <c r="H1777" s="22">
        <v>32.0914</v>
      </c>
      <c r="I1777" s="22">
        <v>-107.636</v>
      </c>
      <c r="K1777" s="22" t="s">
        <v>1302</v>
      </c>
      <c r="L1777" s="22" t="s">
        <v>878</v>
      </c>
      <c r="M1777" s="22" t="s">
        <v>163</v>
      </c>
      <c r="W1777" s="34">
        <v>59.78</v>
      </c>
      <c r="X1777" s="34">
        <v>1.39</v>
      </c>
      <c r="Y1777" s="34">
        <v>16.670000000000002</v>
      </c>
      <c r="Z1777" s="34">
        <v>6.57</v>
      </c>
      <c r="AB1777" s="34">
        <v>1.81</v>
      </c>
      <c r="AC1777" s="34">
        <v>2.4</v>
      </c>
      <c r="AD1777" s="34">
        <v>7.2</v>
      </c>
      <c r="AE1777" s="34">
        <v>5.51</v>
      </c>
    </row>
    <row r="1778" spans="1:31" x14ac:dyDescent="0.35">
      <c r="A1778" s="22" t="s">
        <v>4047</v>
      </c>
      <c r="B1778" s="22" t="s">
        <v>2281</v>
      </c>
      <c r="C1778" s="22" t="s">
        <v>2365</v>
      </c>
      <c r="D1778" s="22" t="s">
        <v>2293</v>
      </c>
      <c r="G1778" s="22" t="s">
        <v>2287</v>
      </c>
      <c r="H1778" s="22">
        <v>32.0914</v>
      </c>
      <c r="I1778" s="22">
        <v>-107.636</v>
      </c>
      <c r="K1778" s="22" t="s">
        <v>1302</v>
      </c>
      <c r="L1778" s="22" t="s">
        <v>878</v>
      </c>
      <c r="M1778" s="22" t="s">
        <v>163</v>
      </c>
      <c r="W1778" s="34">
        <v>61.15</v>
      </c>
      <c r="X1778" s="34">
        <v>1.1399999999999999</v>
      </c>
      <c r="Y1778" s="34">
        <v>17.12</v>
      </c>
      <c r="Z1778" s="34">
        <v>5.54</v>
      </c>
      <c r="AB1778" s="34">
        <v>1.66</v>
      </c>
      <c r="AC1778" s="34">
        <v>1.9</v>
      </c>
      <c r="AD1778" s="34">
        <v>6.82</v>
      </c>
      <c r="AE1778" s="34">
        <v>5.77</v>
      </c>
    </row>
    <row r="1779" spans="1:31" x14ac:dyDescent="0.35">
      <c r="A1779" s="22" t="s">
        <v>4048</v>
      </c>
      <c r="B1779" s="22" t="s">
        <v>2281</v>
      </c>
      <c r="C1779" s="22" t="s">
        <v>2365</v>
      </c>
      <c r="D1779" s="22" t="s">
        <v>2293</v>
      </c>
      <c r="G1779" s="22" t="s">
        <v>2287</v>
      </c>
      <c r="H1779" s="22">
        <v>32.0914</v>
      </c>
      <c r="I1779" s="22">
        <v>-107.636</v>
      </c>
      <c r="K1779" s="22" t="s">
        <v>1302</v>
      </c>
      <c r="L1779" s="22" t="s">
        <v>878</v>
      </c>
      <c r="M1779" s="22" t="s">
        <v>163</v>
      </c>
      <c r="W1779" s="34">
        <v>60.88</v>
      </c>
      <c r="X1779" s="34">
        <v>1.3</v>
      </c>
      <c r="Y1779" s="34">
        <v>16.989999999999998</v>
      </c>
      <c r="Z1779" s="34">
        <v>6.06</v>
      </c>
      <c r="AB1779" s="34">
        <v>1.79</v>
      </c>
      <c r="AC1779" s="34">
        <v>1.69</v>
      </c>
      <c r="AD1779" s="34">
        <v>6.89</v>
      </c>
      <c r="AE1779" s="34">
        <v>5.84</v>
      </c>
    </row>
    <row r="1780" spans="1:31" x14ac:dyDescent="0.35">
      <c r="A1780" s="22" t="s">
        <v>4049</v>
      </c>
      <c r="B1780" s="22" t="s">
        <v>2281</v>
      </c>
      <c r="C1780" s="22" t="s">
        <v>2365</v>
      </c>
      <c r="D1780" s="22" t="s">
        <v>2293</v>
      </c>
      <c r="G1780" s="22" t="s">
        <v>2287</v>
      </c>
      <c r="H1780" s="22">
        <v>32.142200000000003</v>
      </c>
      <c r="I1780" s="22">
        <v>-107.6567</v>
      </c>
      <c r="K1780" s="22" t="s">
        <v>1302</v>
      </c>
      <c r="L1780" s="22" t="s">
        <v>878</v>
      </c>
      <c r="M1780" s="22" t="s">
        <v>674</v>
      </c>
      <c r="W1780" s="34">
        <v>72.41</v>
      </c>
      <c r="X1780" s="34">
        <v>0.31</v>
      </c>
      <c r="Y1780" s="34">
        <v>13.2</v>
      </c>
      <c r="Z1780" s="34">
        <v>3.98</v>
      </c>
      <c r="AB1780" s="34">
        <v>0.2</v>
      </c>
      <c r="AC1780" s="34">
        <v>0.3</v>
      </c>
      <c r="AD1780" s="34">
        <v>2.85</v>
      </c>
      <c r="AE1780" s="34">
        <v>5.04</v>
      </c>
    </row>
    <row r="1781" spans="1:31" x14ac:dyDescent="0.35">
      <c r="A1781" s="22" t="s">
        <v>4050</v>
      </c>
      <c r="B1781" s="22" t="s">
        <v>2281</v>
      </c>
      <c r="C1781" s="22" t="s">
        <v>2365</v>
      </c>
      <c r="D1781" s="22" t="s">
        <v>2293</v>
      </c>
      <c r="G1781" s="22" t="s">
        <v>2287</v>
      </c>
      <c r="H1781" s="22">
        <v>32.142200000000003</v>
      </c>
      <c r="I1781" s="22">
        <v>-107.6567</v>
      </c>
      <c r="K1781" s="22" t="s">
        <v>1302</v>
      </c>
      <c r="L1781" s="22" t="s">
        <v>878</v>
      </c>
      <c r="M1781" s="22" t="s">
        <v>674</v>
      </c>
      <c r="W1781" s="34">
        <v>73.5</v>
      </c>
      <c r="X1781" s="34">
        <v>0.31</v>
      </c>
      <c r="Y1781" s="34">
        <v>12.27</v>
      </c>
      <c r="Z1781" s="34">
        <v>4.17</v>
      </c>
      <c r="AB1781" s="34">
        <v>0.19</v>
      </c>
      <c r="AC1781" s="34">
        <v>0.35</v>
      </c>
      <c r="AD1781" s="34">
        <v>3.8</v>
      </c>
      <c r="AE1781" s="34">
        <v>4.79</v>
      </c>
    </row>
    <row r="1782" spans="1:31" x14ac:dyDescent="0.35">
      <c r="A1782" s="22" t="s">
        <v>4051</v>
      </c>
      <c r="B1782" s="22" t="s">
        <v>2281</v>
      </c>
      <c r="C1782" s="22" t="s">
        <v>2365</v>
      </c>
      <c r="D1782" s="22" t="s">
        <v>2293</v>
      </c>
      <c r="G1782" s="22" t="s">
        <v>2287</v>
      </c>
      <c r="H1782" s="22">
        <v>32.142200000000003</v>
      </c>
      <c r="I1782" s="22">
        <v>-107.6567</v>
      </c>
      <c r="K1782" s="22" t="s">
        <v>1302</v>
      </c>
      <c r="L1782" s="22" t="s">
        <v>878</v>
      </c>
      <c r="M1782" s="22" t="s">
        <v>674</v>
      </c>
      <c r="W1782" s="34">
        <v>70.099999999999994</v>
      </c>
      <c r="X1782" s="34">
        <v>0.65</v>
      </c>
      <c r="Y1782" s="34">
        <v>12.38</v>
      </c>
      <c r="Z1782" s="34">
        <v>7.36</v>
      </c>
      <c r="AB1782" s="34">
        <v>0.32</v>
      </c>
      <c r="AC1782" s="34">
        <v>0.16</v>
      </c>
      <c r="AD1782" s="34">
        <v>3.74</v>
      </c>
      <c r="AE1782" s="34">
        <v>4.5599999999999996</v>
      </c>
    </row>
    <row r="1783" spans="1:31" x14ac:dyDescent="0.35">
      <c r="A1783" s="22" t="s">
        <v>4052</v>
      </c>
      <c r="B1783" s="22" t="s">
        <v>2281</v>
      </c>
      <c r="C1783" s="22" t="s">
        <v>2365</v>
      </c>
      <c r="D1783" s="22" t="s">
        <v>2293</v>
      </c>
      <c r="G1783" s="22" t="s">
        <v>2287</v>
      </c>
      <c r="H1783" s="22">
        <v>32.142200000000003</v>
      </c>
      <c r="I1783" s="22">
        <v>-107.6567</v>
      </c>
      <c r="K1783" s="22" t="s">
        <v>1302</v>
      </c>
      <c r="L1783" s="22" t="s">
        <v>878</v>
      </c>
      <c r="M1783" s="22" t="s">
        <v>674</v>
      </c>
      <c r="W1783" s="34">
        <v>73.540000000000006</v>
      </c>
      <c r="X1783" s="34">
        <v>0.33</v>
      </c>
      <c r="Y1783" s="34">
        <v>12.61</v>
      </c>
      <c r="Z1783" s="34">
        <v>4.1399999999999997</v>
      </c>
      <c r="AB1783" s="34">
        <v>0.16</v>
      </c>
      <c r="AC1783" s="34">
        <v>0.2</v>
      </c>
      <c r="AD1783" s="34">
        <v>4.33</v>
      </c>
      <c r="AE1783" s="34">
        <v>4.29</v>
      </c>
    </row>
    <row r="1784" spans="1:31" x14ac:dyDescent="0.35">
      <c r="A1784" s="22" t="s">
        <v>4053</v>
      </c>
      <c r="B1784" s="22" t="s">
        <v>2281</v>
      </c>
      <c r="C1784" s="22" t="s">
        <v>2365</v>
      </c>
      <c r="D1784" s="22" t="s">
        <v>2293</v>
      </c>
      <c r="G1784" s="22" t="s">
        <v>2287</v>
      </c>
      <c r="H1784" s="22">
        <v>32.142200000000003</v>
      </c>
      <c r="I1784" s="22">
        <v>-107.6567</v>
      </c>
      <c r="K1784" s="22" t="s">
        <v>1302</v>
      </c>
      <c r="L1784" s="22" t="s">
        <v>878</v>
      </c>
      <c r="M1784" s="22" t="s">
        <v>674</v>
      </c>
      <c r="W1784" s="34">
        <v>73.900000000000006</v>
      </c>
      <c r="X1784" s="34">
        <v>0.27</v>
      </c>
      <c r="Y1784" s="34">
        <v>12.48</v>
      </c>
      <c r="Z1784" s="34">
        <v>3.71</v>
      </c>
      <c r="AB1784" s="34">
        <v>0.2</v>
      </c>
      <c r="AC1784" s="34">
        <v>0.24</v>
      </c>
      <c r="AD1784" s="34">
        <v>4.1100000000000003</v>
      </c>
      <c r="AE1784" s="34">
        <v>4.53</v>
      </c>
    </row>
    <row r="1785" spans="1:31" x14ac:dyDescent="0.35">
      <c r="A1785" s="22" t="s">
        <v>4054</v>
      </c>
      <c r="B1785" s="22" t="s">
        <v>2281</v>
      </c>
      <c r="C1785" s="22" t="s">
        <v>2365</v>
      </c>
      <c r="D1785" s="22" t="s">
        <v>2293</v>
      </c>
      <c r="G1785" s="22" t="s">
        <v>2287</v>
      </c>
      <c r="H1785" s="22">
        <v>32.142200000000003</v>
      </c>
      <c r="I1785" s="22">
        <v>-107.6567</v>
      </c>
      <c r="K1785" s="22" t="s">
        <v>1302</v>
      </c>
      <c r="L1785" s="22" t="s">
        <v>878</v>
      </c>
      <c r="M1785" s="22" t="s">
        <v>674</v>
      </c>
      <c r="W1785" s="34">
        <v>75.2</v>
      </c>
      <c r="X1785" s="34">
        <v>0.28000000000000003</v>
      </c>
      <c r="Y1785" s="34">
        <v>11.8</v>
      </c>
      <c r="Z1785" s="34">
        <v>4.0199999999999996</v>
      </c>
      <c r="AB1785" s="34">
        <v>0.13</v>
      </c>
      <c r="AC1785" s="34">
        <v>0.12</v>
      </c>
      <c r="AD1785" s="34">
        <v>3.86</v>
      </c>
      <c r="AE1785" s="34">
        <v>4.3600000000000003</v>
      </c>
    </row>
    <row r="1786" spans="1:31" x14ac:dyDescent="0.35">
      <c r="A1786" s="22" t="s">
        <v>4055</v>
      </c>
      <c r="B1786" s="22" t="s">
        <v>2281</v>
      </c>
      <c r="C1786" s="22" t="s">
        <v>2365</v>
      </c>
      <c r="D1786" s="22" t="s">
        <v>2293</v>
      </c>
      <c r="G1786" s="22" t="s">
        <v>2287</v>
      </c>
      <c r="H1786" s="22">
        <v>32.083199999999998</v>
      </c>
      <c r="I1786" s="22">
        <v>-107.60120000000001</v>
      </c>
      <c r="K1786" s="22" t="s">
        <v>1302</v>
      </c>
      <c r="L1786" s="22" t="s">
        <v>878</v>
      </c>
      <c r="M1786" s="22" t="s">
        <v>163</v>
      </c>
      <c r="W1786" s="34">
        <v>65.56</v>
      </c>
      <c r="X1786" s="34">
        <v>0.69</v>
      </c>
      <c r="Y1786" s="34">
        <v>18.96</v>
      </c>
      <c r="Z1786" s="34">
        <v>1.03</v>
      </c>
      <c r="AB1786" s="34">
        <v>0.43</v>
      </c>
      <c r="AC1786" s="34">
        <v>0.48</v>
      </c>
      <c r="AD1786" s="34">
        <v>6.65</v>
      </c>
      <c r="AE1786" s="34">
        <v>6.58</v>
      </c>
    </row>
    <row r="1787" spans="1:31" x14ac:dyDescent="0.35">
      <c r="A1787" s="22" t="s">
        <v>4056</v>
      </c>
      <c r="B1787" s="22" t="s">
        <v>2281</v>
      </c>
      <c r="C1787" s="22" t="s">
        <v>2365</v>
      </c>
      <c r="D1787" s="22" t="s">
        <v>2293</v>
      </c>
      <c r="G1787" s="22" t="s">
        <v>2287</v>
      </c>
      <c r="H1787" s="22">
        <v>32.083199999999998</v>
      </c>
      <c r="I1787" s="22">
        <v>-107.60120000000001</v>
      </c>
      <c r="K1787" s="22" t="s">
        <v>1302</v>
      </c>
      <c r="L1787" s="22" t="s">
        <v>878</v>
      </c>
      <c r="M1787" s="22" t="s">
        <v>163</v>
      </c>
      <c r="W1787" s="34">
        <v>64.56</v>
      </c>
      <c r="X1787" s="34">
        <v>0.74</v>
      </c>
      <c r="Y1787" s="34">
        <v>18.12</v>
      </c>
      <c r="Z1787" s="34">
        <v>3.08</v>
      </c>
      <c r="AB1787" s="34">
        <v>0.32</v>
      </c>
      <c r="AC1787" s="34">
        <v>0.41</v>
      </c>
      <c r="AD1787" s="34">
        <v>6.66</v>
      </c>
      <c r="AE1787" s="34">
        <v>6.29</v>
      </c>
    </row>
    <row r="1788" spans="1:31" x14ac:dyDescent="0.35">
      <c r="A1788" s="22" t="s">
        <v>4057</v>
      </c>
      <c r="B1788" s="22" t="s">
        <v>2281</v>
      </c>
      <c r="C1788" s="22" t="s">
        <v>2365</v>
      </c>
      <c r="D1788" s="22" t="s">
        <v>2293</v>
      </c>
      <c r="G1788" s="22" t="s">
        <v>2287</v>
      </c>
      <c r="H1788" s="22">
        <v>32.083199999999998</v>
      </c>
      <c r="I1788" s="22">
        <v>-107.60120000000001</v>
      </c>
      <c r="K1788" s="22" t="s">
        <v>1302</v>
      </c>
      <c r="L1788" s="22" t="s">
        <v>878</v>
      </c>
      <c r="M1788" s="22" t="s">
        <v>163</v>
      </c>
      <c r="W1788" s="34">
        <v>65.14</v>
      </c>
      <c r="X1788" s="34">
        <v>0.8</v>
      </c>
      <c r="Y1788" s="34">
        <v>18.579999999999998</v>
      </c>
      <c r="Z1788" s="34">
        <v>1.47</v>
      </c>
      <c r="AB1788" s="34">
        <v>0.36</v>
      </c>
      <c r="AC1788" s="34">
        <v>0.53</v>
      </c>
      <c r="AD1788" s="34">
        <v>6.69</v>
      </c>
      <c r="AE1788" s="34">
        <v>3.74</v>
      </c>
    </row>
    <row r="1789" spans="1:31" x14ac:dyDescent="0.35">
      <c r="A1789" s="22" t="s">
        <v>4058</v>
      </c>
      <c r="B1789" s="22" t="s">
        <v>2281</v>
      </c>
      <c r="C1789" s="22" t="s">
        <v>2365</v>
      </c>
      <c r="D1789" s="22" t="s">
        <v>2293</v>
      </c>
      <c r="G1789" s="22" t="s">
        <v>2287</v>
      </c>
      <c r="H1789" s="22">
        <v>32.083199999999998</v>
      </c>
      <c r="I1789" s="22">
        <v>-107.60120000000001</v>
      </c>
      <c r="K1789" s="22" t="s">
        <v>1302</v>
      </c>
      <c r="L1789" s="22" t="s">
        <v>878</v>
      </c>
      <c r="M1789" s="22" t="s">
        <v>163</v>
      </c>
      <c r="W1789" s="34">
        <v>65.09</v>
      </c>
      <c r="X1789" s="34">
        <v>0.63</v>
      </c>
      <c r="Y1789" s="34">
        <v>18.059999999999999</v>
      </c>
      <c r="Z1789" s="34">
        <v>2.44</v>
      </c>
      <c r="AB1789" s="34">
        <v>0.49</v>
      </c>
      <c r="AC1789" s="34">
        <v>0.49</v>
      </c>
      <c r="AD1789" s="34">
        <v>6.58</v>
      </c>
      <c r="AE1789" s="34">
        <v>6.3</v>
      </c>
    </row>
    <row r="1790" spans="1:31" x14ac:dyDescent="0.35">
      <c r="A1790" s="22" t="s">
        <v>4059</v>
      </c>
      <c r="B1790" s="22" t="s">
        <v>2281</v>
      </c>
      <c r="C1790" s="22" t="s">
        <v>2365</v>
      </c>
      <c r="D1790" s="22" t="s">
        <v>2293</v>
      </c>
      <c r="G1790" s="22" t="s">
        <v>2287</v>
      </c>
      <c r="H1790" s="22">
        <v>32.083199999999998</v>
      </c>
      <c r="I1790" s="22">
        <v>-107.60120000000001</v>
      </c>
      <c r="K1790" s="22" t="s">
        <v>1302</v>
      </c>
      <c r="L1790" s="22" t="s">
        <v>878</v>
      </c>
      <c r="M1790" s="22" t="s">
        <v>163</v>
      </c>
      <c r="W1790" s="34">
        <v>64.66</v>
      </c>
      <c r="X1790" s="34">
        <v>0.57999999999999996</v>
      </c>
      <c r="Y1790" s="34">
        <v>18.239999999999998</v>
      </c>
      <c r="Z1790" s="34">
        <v>2.44</v>
      </c>
      <c r="AB1790" s="34">
        <v>0.4</v>
      </c>
      <c r="AC1790" s="34">
        <v>0.47</v>
      </c>
      <c r="AD1790" s="34">
        <v>6.61</v>
      </c>
      <c r="AE1790" s="34">
        <v>6.52</v>
      </c>
    </row>
    <row r="1791" spans="1:31" x14ac:dyDescent="0.35">
      <c r="A1791" s="22" t="s">
        <v>4060</v>
      </c>
      <c r="B1791" s="22" t="s">
        <v>2281</v>
      </c>
      <c r="C1791" s="22" t="s">
        <v>2365</v>
      </c>
      <c r="D1791" s="22" t="s">
        <v>2293</v>
      </c>
      <c r="G1791" s="22" t="s">
        <v>2287</v>
      </c>
      <c r="H1791" s="22">
        <v>32.083199999999998</v>
      </c>
      <c r="I1791" s="22">
        <v>-107.60120000000001</v>
      </c>
      <c r="K1791" s="22" t="s">
        <v>1302</v>
      </c>
      <c r="L1791" s="22" t="s">
        <v>878</v>
      </c>
      <c r="M1791" s="22" t="s">
        <v>163</v>
      </c>
      <c r="W1791" s="34">
        <v>70.45</v>
      </c>
      <c r="X1791" s="34">
        <v>0.26</v>
      </c>
      <c r="Y1791" s="34">
        <v>15.2</v>
      </c>
      <c r="Z1791" s="34">
        <v>2.59</v>
      </c>
      <c r="AB1791" s="34">
        <v>0.3</v>
      </c>
      <c r="AC1791" s="34">
        <v>0.17</v>
      </c>
      <c r="AD1791" s="34">
        <v>5.14</v>
      </c>
      <c r="AE1791" s="34">
        <v>5.44</v>
      </c>
    </row>
    <row r="1792" spans="1:31" x14ac:dyDescent="0.35">
      <c r="A1792" s="22" t="s">
        <v>4061</v>
      </c>
      <c r="B1792" s="22" t="s">
        <v>2281</v>
      </c>
      <c r="C1792" s="22" t="s">
        <v>2365</v>
      </c>
      <c r="D1792" s="22" t="s">
        <v>2293</v>
      </c>
      <c r="G1792" s="22" t="s">
        <v>2287</v>
      </c>
      <c r="H1792" s="22">
        <v>32.083199999999998</v>
      </c>
      <c r="I1792" s="22">
        <v>-107.60120000000001</v>
      </c>
      <c r="K1792" s="22" t="s">
        <v>1302</v>
      </c>
      <c r="L1792" s="22" t="s">
        <v>878</v>
      </c>
      <c r="M1792" s="22" t="s">
        <v>674</v>
      </c>
      <c r="W1792" s="34">
        <v>70.41</v>
      </c>
      <c r="X1792" s="34">
        <v>0.3</v>
      </c>
      <c r="Y1792" s="34">
        <v>16.02</v>
      </c>
      <c r="Z1792" s="34">
        <v>1.32</v>
      </c>
      <c r="AB1792" s="34">
        <v>0.26</v>
      </c>
      <c r="AC1792" s="34">
        <v>0.21</v>
      </c>
      <c r="AD1792" s="34">
        <v>5.75</v>
      </c>
      <c r="AE1792" s="34">
        <v>5.53</v>
      </c>
    </row>
    <row r="1793" spans="1:111" x14ac:dyDescent="0.35">
      <c r="A1793" s="22" t="s">
        <v>4062</v>
      </c>
      <c r="B1793" s="22" t="s">
        <v>2281</v>
      </c>
      <c r="C1793" s="22" t="s">
        <v>2365</v>
      </c>
      <c r="D1793" s="22" t="s">
        <v>2293</v>
      </c>
      <c r="G1793" s="22" t="s">
        <v>2287</v>
      </c>
      <c r="H1793" s="22">
        <v>32.083199999999998</v>
      </c>
      <c r="I1793" s="22">
        <v>-107.60120000000001</v>
      </c>
      <c r="K1793" s="22" t="s">
        <v>1302</v>
      </c>
      <c r="L1793" s="22" t="s">
        <v>878</v>
      </c>
      <c r="M1793" s="22" t="s">
        <v>674</v>
      </c>
      <c r="W1793" s="34">
        <v>63.77</v>
      </c>
      <c r="X1793" s="34">
        <v>0.68</v>
      </c>
      <c r="Y1793" s="34">
        <v>17.420000000000002</v>
      </c>
      <c r="Z1793" s="34">
        <v>4.4800000000000004</v>
      </c>
      <c r="AB1793" s="34">
        <v>0.43</v>
      </c>
      <c r="AC1793" s="34">
        <v>0.41</v>
      </c>
      <c r="AD1793" s="34">
        <v>6.45</v>
      </c>
      <c r="AE1793" s="34">
        <v>6.19</v>
      </c>
    </row>
    <row r="1794" spans="1:111" x14ac:dyDescent="0.35">
      <c r="A1794" s="22" t="s">
        <v>4063</v>
      </c>
      <c r="B1794" s="22" t="s">
        <v>2281</v>
      </c>
      <c r="C1794" s="22" t="s">
        <v>2365</v>
      </c>
      <c r="D1794" s="22" t="s">
        <v>2293</v>
      </c>
      <c r="G1794" s="22" t="s">
        <v>2287</v>
      </c>
      <c r="H1794" s="22">
        <v>32.096299999999999</v>
      </c>
      <c r="I1794" s="22">
        <v>-107.6075</v>
      </c>
      <c r="K1794" s="22" t="s">
        <v>1302</v>
      </c>
      <c r="L1794" s="22" t="s">
        <v>878</v>
      </c>
      <c r="M1794" s="22" t="s">
        <v>163</v>
      </c>
      <c r="W1794" s="34">
        <v>68.23</v>
      </c>
      <c r="X1794" s="34">
        <v>0.32</v>
      </c>
      <c r="Y1794" s="34">
        <v>14.31</v>
      </c>
      <c r="Z1794" s="34">
        <v>4.4000000000000004</v>
      </c>
      <c r="AB1794" s="34">
        <v>0.24</v>
      </c>
      <c r="AC1794" s="34">
        <v>0.57999999999999996</v>
      </c>
      <c r="AD1794" s="34">
        <v>5.74</v>
      </c>
      <c r="AE1794" s="34">
        <v>5.45</v>
      </c>
    </row>
    <row r="1795" spans="1:111" x14ac:dyDescent="0.35">
      <c r="A1795" s="22" t="s">
        <v>4064</v>
      </c>
      <c r="B1795" s="22" t="s">
        <v>2281</v>
      </c>
      <c r="C1795" s="22" t="s">
        <v>2365</v>
      </c>
      <c r="D1795" s="22" t="s">
        <v>2293</v>
      </c>
      <c r="G1795" s="22" t="s">
        <v>2287</v>
      </c>
      <c r="H1795" s="22">
        <v>32.096299999999999</v>
      </c>
      <c r="I1795" s="22">
        <v>-107.6075</v>
      </c>
      <c r="K1795" s="22" t="s">
        <v>1302</v>
      </c>
      <c r="L1795" s="22" t="s">
        <v>878</v>
      </c>
      <c r="M1795" s="22" t="s">
        <v>163</v>
      </c>
      <c r="W1795" s="34">
        <v>67.94</v>
      </c>
      <c r="X1795" s="34">
        <v>0.28999999999999998</v>
      </c>
      <c r="Y1795" s="34">
        <v>14.56</v>
      </c>
      <c r="Z1795" s="34">
        <v>4</v>
      </c>
      <c r="AB1795" s="34">
        <v>0.19</v>
      </c>
      <c r="AC1795" s="34">
        <v>0.68</v>
      </c>
      <c r="AD1795" s="34">
        <v>6.44</v>
      </c>
      <c r="AE1795" s="34">
        <v>5.42</v>
      </c>
    </row>
    <row r="1796" spans="1:111" x14ac:dyDescent="0.35">
      <c r="A1796" s="22" t="s">
        <v>1932</v>
      </c>
      <c r="B1796" s="22" t="s">
        <v>2281</v>
      </c>
      <c r="C1796" s="22" t="s">
        <v>2366</v>
      </c>
      <c r="D1796" s="22" t="s">
        <v>2284</v>
      </c>
      <c r="G1796" s="22" t="s">
        <v>2287</v>
      </c>
      <c r="H1796" s="22">
        <v>32.447000000000003</v>
      </c>
      <c r="I1796" s="22">
        <v>-107.79300000000001</v>
      </c>
      <c r="K1796" s="22" t="s">
        <v>1302</v>
      </c>
      <c r="L1796" s="22" t="s">
        <v>878</v>
      </c>
      <c r="M1796" s="22" t="s">
        <v>1933</v>
      </c>
      <c r="AU1796" s="34" t="s">
        <v>1703</v>
      </c>
      <c r="AW1796" s="34">
        <v>32</v>
      </c>
      <c r="AY1796" s="34">
        <v>68</v>
      </c>
      <c r="AZ1796" s="34" t="s">
        <v>123</v>
      </c>
      <c r="BA1796" s="34" t="s">
        <v>1704</v>
      </c>
      <c r="BC1796" s="34" t="s">
        <v>148</v>
      </c>
      <c r="BD1796" s="34">
        <v>8</v>
      </c>
      <c r="BE1796" s="34">
        <v>26</v>
      </c>
      <c r="BG1796" s="34">
        <v>5.0999999999999996</v>
      </c>
      <c r="BH1796" s="34" t="s">
        <v>1503</v>
      </c>
      <c r="BK1796" s="34" t="s">
        <v>85</v>
      </c>
      <c r="BM1796" s="34">
        <v>23</v>
      </c>
      <c r="BN1796" s="34">
        <v>5.3</v>
      </c>
      <c r="BO1796" s="34" t="s">
        <v>1503</v>
      </c>
      <c r="BP1796" s="34">
        <v>13</v>
      </c>
      <c r="BQ1796" s="34">
        <v>16</v>
      </c>
      <c r="BT1796" s="34" t="s">
        <v>1704</v>
      </c>
      <c r="BU1796" s="34">
        <v>5</v>
      </c>
      <c r="BW1796" s="34" t="s">
        <v>84</v>
      </c>
      <c r="BX1796" s="34">
        <v>110</v>
      </c>
      <c r="CA1796" s="34">
        <v>9</v>
      </c>
      <c r="CC1796" s="34" t="s">
        <v>948</v>
      </c>
      <c r="CD1796" s="34">
        <v>48</v>
      </c>
      <c r="CF1796" s="34">
        <v>33</v>
      </c>
      <c r="CH1796" s="34">
        <v>33</v>
      </c>
      <c r="CI1796" s="34">
        <v>35</v>
      </c>
      <c r="CJ1796" s="34">
        <v>69</v>
      </c>
      <c r="CL1796" s="34">
        <v>31</v>
      </c>
      <c r="CR1796" s="34" t="s">
        <v>1503</v>
      </c>
      <c r="CU1796" s="34">
        <v>2</v>
      </c>
      <c r="CW1796" s="34">
        <f>SUM(CI1796:CV1796)</f>
        <v>137</v>
      </c>
      <c r="CX1796" s="34">
        <v>3.7000000000000002E-3</v>
      </c>
      <c r="CY1796" s="34">
        <v>7.4</v>
      </c>
      <c r="CZ1796" s="34">
        <v>2.7</v>
      </c>
      <c r="DA1796" s="34">
        <v>0.41</v>
      </c>
      <c r="DB1796" s="34">
        <v>0.01</v>
      </c>
      <c r="DC1796" s="34">
        <v>0.32</v>
      </c>
      <c r="DD1796" s="34">
        <v>0.1</v>
      </c>
      <c r="DE1796" s="34">
        <v>0.01</v>
      </c>
      <c r="DG1796" s="34">
        <v>0.16</v>
      </c>
    </row>
    <row r="1797" spans="1:111" x14ac:dyDescent="0.35">
      <c r="A1797" s="22" t="s">
        <v>1934</v>
      </c>
      <c r="B1797" s="22" t="s">
        <v>2281</v>
      </c>
      <c r="C1797" s="22" t="s">
        <v>2366</v>
      </c>
      <c r="D1797" s="22" t="s">
        <v>2284</v>
      </c>
      <c r="G1797" s="22" t="s">
        <v>2287</v>
      </c>
      <c r="H1797" s="22">
        <v>32.393000000000001</v>
      </c>
      <c r="I1797" s="22">
        <v>-107.70699999999999</v>
      </c>
      <c r="K1797" s="22" t="s">
        <v>1302</v>
      </c>
      <c r="L1797" s="22" t="s">
        <v>878</v>
      </c>
      <c r="M1797" s="22" t="s">
        <v>1935</v>
      </c>
      <c r="AU1797" s="34" t="s">
        <v>1703</v>
      </c>
      <c r="AW1797" s="34">
        <v>14</v>
      </c>
      <c r="AY1797" s="34">
        <v>3300</v>
      </c>
      <c r="AZ1797" s="34" t="s">
        <v>1503</v>
      </c>
      <c r="BA1797" s="34" t="s">
        <v>1704</v>
      </c>
      <c r="BC1797" s="34" t="s">
        <v>148</v>
      </c>
      <c r="BD1797" s="34" t="s">
        <v>1503</v>
      </c>
      <c r="BE1797" s="34">
        <v>10</v>
      </c>
      <c r="BG1797" s="34">
        <v>7.2</v>
      </c>
      <c r="BH1797" s="34" t="s">
        <v>915</v>
      </c>
      <c r="BK1797" s="34">
        <v>0.06</v>
      </c>
      <c r="BM1797" s="34">
        <v>78</v>
      </c>
      <c r="BN1797" s="34">
        <v>5.4</v>
      </c>
      <c r="BO1797" s="34" t="s">
        <v>915</v>
      </c>
      <c r="BP1797" s="34" t="s">
        <v>913</v>
      </c>
      <c r="BQ1797" s="34">
        <v>8.1</v>
      </c>
      <c r="BT1797" s="34">
        <v>2.6</v>
      </c>
      <c r="BU1797" s="34" t="s">
        <v>913</v>
      </c>
      <c r="BX1797" s="34">
        <v>170</v>
      </c>
      <c r="CA1797" s="34" t="s">
        <v>915</v>
      </c>
      <c r="CD1797" s="34">
        <v>34</v>
      </c>
      <c r="CF1797" s="34">
        <v>51</v>
      </c>
      <c r="CH1797" s="34">
        <v>8.1999999999999993</v>
      </c>
      <c r="CI1797" s="34" t="s">
        <v>913</v>
      </c>
      <c r="CJ1797" s="34">
        <v>34</v>
      </c>
      <c r="CL1797" s="34" t="s">
        <v>915</v>
      </c>
      <c r="CR1797" s="34" t="s">
        <v>915</v>
      </c>
      <c r="CU1797" s="34" t="s">
        <v>1503</v>
      </c>
      <c r="CW1797" s="34">
        <f t="shared" ref="CW1797:CW1831" si="115">SUM(CI1797:CV1797)</f>
        <v>34</v>
      </c>
      <c r="CX1797" s="34">
        <v>3.3E-3</v>
      </c>
      <c r="CY1797" s="34">
        <v>0.99</v>
      </c>
      <c r="CZ1797" s="34">
        <v>1.8</v>
      </c>
      <c r="DA1797" s="34">
        <v>20</v>
      </c>
      <c r="DC1797" s="34">
        <v>1.2</v>
      </c>
      <c r="DD1797" s="34">
        <v>0.15</v>
      </c>
      <c r="DE1797" s="34" t="s">
        <v>439</v>
      </c>
      <c r="DG1797" s="34">
        <v>0.09</v>
      </c>
    </row>
    <row r="1798" spans="1:111" x14ac:dyDescent="0.35">
      <c r="A1798" s="22" t="s">
        <v>1936</v>
      </c>
      <c r="B1798" s="22" t="s">
        <v>2281</v>
      </c>
      <c r="C1798" s="22" t="s">
        <v>2366</v>
      </c>
      <c r="D1798" s="22" t="s">
        <v>2284</v>
      </c>
      <c r="G1798" s="22" t="s">
        <v>2287</v>
      </c>
      <c r="H1798" s="22">
        <v>32.366999999999997</v>
      </c>
      <c r="I1798" s="22">
        <v>-107.67400000000001</v>
      </c>
      <c r="K1798" s="22" t="s">
        <v>1302</v>
      </c>
      <c r="L1798" s="22" t="s">
        <v>878</v>
      </c>
      <c r="M1798" s="22" t="s">
        <v>1937</v>
      </c>
      <c r="AU1798" s="34">
        <v>0.1</v>
      </c>
      <c r="AW1798" s="34">
        <v>5.8</v>
      </c>
      <c r="AY1798" s="34">
        <v>3400</v>
      </c>
      <c r="AZ1798" s="34" t="s">
        <v>1503</v>
      </c>
      <c r="BA1798" s="34" t="s">
        <v>1704</v>
      </c>
      <c r="BC1798" s="34" t="s">
        <v>148</v>
      </c>
      <c r="BD1798" s="34" t="s">
        <v>1503</v>
      </c>
      <c r="BE1798" s="34">
        <v>23</v>
      </c>
      <c r="BG1798" s="34">
        <v>7.5</v>
      </c>
      <c r="BH1798" s="34" t="s">
        <v>915</v>
      </c>
      <c r="BK1798" s="34" t="s">
        <v>85</v>
      </c>
      <c r="BM1798" s="34">
        <v>63</v>
      </c>
      <c r="BN1798" s="34">
        <v>0.49</v>
      </c>
      <c r="BO1798" s="34" t="s">
        <v>915</v>
      </c>
      <c r="BP1798" s="34" t="s">
        <v>913</v>
      </c>
      <c r="BQ1798" s="34">
        <v>6.8</v>
      </c>
      <c r="BT1798" s="34">
        <v>1.2</v>
      </c>
      <c r="BU1798" s="34" t="s">
        <v>913</v>
      </c>
      <c r="BX1798" s="34">
        <v>230</v>
      </c>
      <c r="CA1798" s="34" t="s">
        <v>915</v>
      </c>
      <c r="CD1798" s="34">
        <v>100</v>
      </c>
      <c r="CF1798" s="34">
        <v>20</v>
      </c>
      <c r="CH1798" s="34">
        <v>31</v>
      </c>
      <c r="CI1798" s="34">
        <v>19</v>
      </c>
      <c r="CJ1798" s="34">
        <v>51</v>
      </c>
      <c r="CL1798" s="34" t="s">
        <v>915</v>
      </c>
      <c r="CR1798" s="34" t="s">
        <v>915</v>
      </c>
      <c r="CU1798" s="34" t="s">
        <v>123</v>
      </c>
      <c r="CW1798" s="34">
        <f t="shared" si="115"/>
        <v>70</v>
      </c>
      <c r="CX1798" s="34">
        <v>8.0000000000000002E-3</v>
      </c>
      <c r="CY1798" s="34">
        <v>1.7</v>
      </c>
      <c r="CZ1798" s="34">
        <v>3.7</v>
      </c>
      <c r="DA1798" s="34">
        <v>12</v>
      </c>
      <c r="DC1798" s="34">
        <v>4.5999999999999996</v>
      </c>
      <c r="DD1798" s="34">
        <v>0.15</v>
      </c>
      <c r="DE1798" s="34">
        <v>0.05</v>
      </c>
      <c r="DG1798" s="34">
        <v>0.3</v>
      </c>
    </row>
    <row r="1799" spans="1:111" x14ac:dyDescent="0.35">
      <c r="A1799" s="22" t="s">
        <v>1938</v>
      </c>
      <c r="B1799" s="22" t="s">
        <v>2281</v>
      </c>
      <c r="C1799" s="22" t="s">
        <v>2366</v>
      </c>
      <c r="D1799" s="22" t="s">
        <v>2284</v>
      </c>
      <c r="G1799" s="22" t="s">
        <v>2287</v>
      </c>
      <c r="H1799" s="22">
        <v>32.44</v>
      </c>
      <c r="I1799" s="22">
        <v>-107.79913999999999</v>
      </c>
      <c r="K1799" s="22" t="s">
        <v>1302</v>
      </c>
      <c r="L1799" s="22" t="s">
        <v>878</v>
      </c>
      <c r="AW1799" s="34">
        <v>49</v>
      </c>
      <c r="AY1799" s="34">
        <v>130</v>
      </c>
      <c r="AZ1799" s="34" t="s">
        <v>123</v>
      </c>
      <c r="BA1799" s="34" t="s">
        <v>1704</v>
      </c>
      <c r="BC1799" s="34">
        <v>5.7000000000000002E-2</v>
      </c>
      <c r="BD1799" s="34">
        <v>5</v>
      </c>
      <c r="BE1799" s="34">
        <v>45</v>
      </c>
      <c r="BG1799" s="34">
        <v>3</v>
      </c>
      <c r="BH1799" s="34" t="s">
        <v>1503</v>
      </c>
      <c r="BM1799" s="34">
        <v>110</v>
      </c>
      <c r="BN1799" s="34">
        <v>11</v>
      </c>
      <c r="BO1799" s="34" t="s">
        <v>1503</v>
      </c>
      <c r="BP1799" s="34">
        <v>23</v>
      </c>
      <c r="BQ1799" s="34" t="s">
        <v>1503</v>
      </c>
      <c r="BT1799" s="34" t="s">
        <v>1704</v>
      </c>
      <c r="BW1799" s="34" t="s">
        <v>84</v>
      </c>
      <c r="BX1799" s="34">
        <v>50</v>
      </c>
      <c r="CA1799" s="34" t="s">
        <v>1503</v>
      </c>
      <c r="CC1799" s="34" t="s">
        <v>948</v>
      </c>
      <c r="CD1799" s="34">
        <v>83</v>
      </c>
      <c r="CH1799" s="34">
        <v>24</v>
      </c>
      <c r="CI1799" s="34">
        <v>22</v>
      </c>
      <c r="CW1799" s="34">
        <f t="shared" si="115"/>
        <v>22</v>
      </c>
      <c r="CX1799" s="34">
        <v>1.2999999999999999E-2</v>
      </c>
      <c r="CY1799" s="34">
        <v>3</v>
      </c>
      <c r="CZ1799" s="34">
        <v>1.6</v>
      </c>
      <c r="DA1799" s="34">
        <v>0.59</v>
      </c>
      <c r="DB1799" s="34">
        <v>0.01</v>
      </c>
      <c r="DC1799" s="34">
        <v>0.18</v>
      </c>
      <c r="DD1799" s="34">
        <v>0.35</v>
      </c>
      <c r="DE1799" s="34">
        <v>0.08</v>
      </c>
      <c r="DG1799" s="34">
        <v>0.05</v>
      </c>
    </row>
    <row r="1800" spans="1:111" x14ac:dyDescent="0.35">
      <c r="A1800" s="22" t="s">
        <v>1939</v>
      </c>
      <c r="B1800" s="22" t="s">
        <v>2281</v>
      </c>
      <c r="C1800" s="22" t="s">
        <v>2366</v>
      </c>
      <c r="D1800" s="22" t="s">
        <v>2283</v>
      </c>
      <c r="G1800" s="22" t="s">
        <v>2287</v>
      </c>
      <c r="H1800" s="22">
        <v>32.410054000000002</v>
      </c>
      <c r="I1800" s="22">
        <v>-107.717084</v>
      </c>
      <c r="K1800" s="22" t="s">
        <v>1302</v>
      </c>
      <c r="L1800" s="22" t="s">
        <v>878</v>
      </c>
      <c r="M1800" s="22" t="s">
        <v>635</v>
      </c>
      <c r="W1800" s="34">
        <v>63.21</v>
      </c>
      <c r="X1800" s="34">
        <v>0.60599999999999998</v>
      </c>
      <c r="Y1800" s="34">
        <v>15.95</v>
      </c>
      <c r="Z1800" s="34">
        <v>4.45</v>
      </c>
      <c r="AA1800" s="34">
        <v>7.8E-2</v>
      </c>
      <c r="AB1800" s="34">
        <v>2.56</v>
      </c>
      <c r="AC1800" s="34">
        <v>2.65</v>
      </c>
      <c r="AD1800" s="34">
        <v>4.78</v>
      </c>
      <c r="AE1800" s="34">
        <v>3.53</v>
      </c>
      <c r="AF1800" s="34">
        <v>0.184</v>
      </c>
      <c r="AG1800" s="34">
        <v>2.14</v>
      </c>
      <c r="AI1800" s="34" t="s">
        <v>2270</v>
      </c>
      <c r="AL1800" s="34">
        <v>1.14E-2</v>
      </c>
      <c r="AU1800" s="34" t="s">
        <v>145</v>
      </c>
      <c r="AV1800" s="34" t="s">
        <v>1800</v>
      </c>
      <c r="AW1800" s="34">
        <v>1.6</v>
      </c>
      <c r="AY1800" s="34">
        <v>1192.4000000000001</v>
      </c>
      <c r="BB1800" s="34" t="s">
        <v>1797</v>
      </c>
      <c r="BD1800" s="34">
        <v>23</v>
      </c>
      <c r="BE1800" s="34">
        <v>46.4</v>
      </c>
      <c r="BF1800" s="34" t="s">
        <v>1802</v>
      </c>
      <c r="BG1800" s="34">
        <v>22.5</v>
      </c>
      <c r="BH1800" s="34">
        <v>18.8</v>
      </c>
      <c r="BJ1800" s="34">
        <v>4</v>
      </c>
      <c r="BK1800" s="34" t="s">
        <v>1797</v>
      </c>
      <c r="BN1800" s="34">
        <v>0.7</v>
      </c>
      <c r="BO1800" s="34">
        <v>6.6</v>
      </c>
      <c r="BP1800" s="34">
        <v>18.100000000000001</v>
      </c>
      <c r="BQ1800" s="34">
        <v>18.5</v>
      </c>
      <c r="BR1800" s="34">
        <v>96.1</v>
      </c>
      <c r="BT1800" s="34">
        <v>0.7</v>
      </c>
      <c r="BU1800" s="34">
        <v>7</v>
      </c>
      <c r="BV1800" s="34" t="s">
        <v>1800</v>
      </c>
      <c r="BX1800" s="34">
        <v>920.4</v>
      </c>
      <c r="BY1800" s="34">
        <v>3</v>
      </c>
      <c r="CA1800" s="34">
        <v>7.5</v>
      </c>
      <c r="CC1800" s="34">
        <v>2.1</v>
      </c>
      <c r="CD1800" s="34">
        <v>72.400000000000006</v>
      </c>
      <c r="CE1800" s="34">
        <v>72</v>
      </c>
      <c r="CF1800" s="34">
        <v>13.3</v>
      </c>
      <c r="CG1800" s="34">
        <v>129.19999999999999</v>
      </c>
      <c r="CH1800" s="34">
        <v>59.9</v>
      </c>
      <c r="CI1800" s="34">
        <v>31</v>
      </c>
      <c r="CJ1800" s="34">
        <v>71</v>
      </c>
      <c r="CL1800" s="34">
        <v>15</v>
      </c>
      <c r="CM1800" s="34">
        <v>4.0999999999999996</v>
      </c>
      <c r="CN1800" s="34">
        <v>1.2</v>
      </c>
      <c r="CP1800" s="34">
        <v>1</v>
      </c>
      <c r="CU1800" s="34">
        <v>1.7</v>
      </c>
      <c r="CV1800" s="34">
        <v>0.1</v>
      </c>
      <c r="CW1800" s="34">
        <f t="shared" si="115"/>
        <v>125.1</v>
      </c>
      <c r="CY1800" s="34">
        <v>2.8</v>
      </c>
      <c r="DA1800" s="34" t="s">
        <v>1797</v>
      </c>
    </row>
    <row r="1801" spans="1:111" x14ac:dyDescent="0.35">
      <c r="A1801" s="22" t="s">
        <v>1940</v>
      </c>
      <c r="B1801" s="22" t="s">
        <v>2281</v>
      </c>
      <c r="C1801" s="22" t="s">
        <v>2366</v>
      </c>
      <c r="D1801" s="22" t="s">
        <v>2283</v>
      </c>
      <c r="G1801" s="22" t="s">
        <v>2287</v>
      </c>
      <c r="H1801" s="22" t="s">
        <v>1941</v>
      </c>
      <c r="I1801" s="22">
        <v>-107.7273</v>
      </c>
      <c r="K1801" s="22" t="s">
        <v>1302</v>
      </c>
      <c r="L1801" s="22" t="s">
        <v>878</v>
      </c>
      <c r="M1801" s="22" t="s">
        <v>368</v>
      </c>
      <c r="W1801" s="34">
        <v>50.56</v>
      </c>
      <c r="X1801" s="34">
        <v>1.9530000000000001</v>
      </c>
      <c r="Y1801" s="34">
        <v>15.09</v>
      </c>
      <c r="Z1801" s="34">
        <v>10.33</v>
      </c>
      <c r="AA1801" s="34">
        <v>0.154</v>
      </c>
      <c r="AB1801" s="34">
        <v>5.18</v>
      </c>
      <c r="AC1801" s="34">
        <v>7.15</v>
      </c>
      <c r="AD1801" s="34">
        <v>2.86</v>
      </c>
      <c r="AE1801" s="34">
        <v>1.64</v>
      </c>
      <c r="AF1801" s="34">
        <v>0.54300000000000004</v>
      </c>
      <c r="AG1801" s="34">
        <v>3.95</v>
      </c>
      <c r="AI1801" s="34">
        <v>4.58E-2</v>
      </c>
      <c r="AL1801" s="34">
        <v>1.12E-2</v>
      </c>
      <c r="AU1801" s="34">
        <v>2.1999999999999999E-2</v>
      </c>
      <c r="AV1801" s="34" t="s">
        <v>1800</v>
      </c>
      <c r="AW1801" s="34" t="s">
        <v>1818</v>
      </c>
      <c r="AY1801" s="34">
        <v>589.1</v>
      </c>
      <c r="BB1801" s="34">
        <v>2</v>
      </c>
      <c r="BD1801" s="34">
        <v>36</v>
      </c>
      <c r="BE1801" s="34">
        <v>98.8</v>
      </c>
      <c r="BF1801" s="34" t="s">
        <v>1802</v>
      </c>
      <c r="BG1801" s="34">
        <v>34.6</v>
      </c>
      <c r="BH1801" s="34">
        <v>21.6</v>
      </c>
      <c r="BJ1801" s="34">
        <v>4</v>
      </c>
      <c r="BK1801" s="34" t="s">
        <v>1797</v>
      </c>
      <c r="BN1801" s="34">
        <v>14</v>
      </c>
      <c r="BO1801" s="34">
        <v>15.4</v>
      </c>
      <c r="BP1801" s="34">
        <v>80.2</v>
      </c>
      <c r="BQ1801" s="34">
        <v>9.6999999999999993</v>
      </c>
      <c r="BR1801" s="34">
        <v>34.5</v>
      </c>
      <c r="BT1801" s="34">
        <v>0.8</v>
      </c>
      <c r="BU1801" s="34">
        <v>18</v>
      </c>
      <c r="BV1801" s="34" t="s">
        <v>1800</v>
      </c>
      <c r="BX1801" s="34">
        <v>530.1</v>
      </c>
      <c r="BY1801" s="34" t="s">
        <v>1797</v>
      </c>
      <c r="CA1801" s="34">
        <v>4.7</v>
      </c>
      <c r="CC1801" s="34">
        <v>4.5</v>
      </c>
      <c r="CD1801" s="34">
        <v>198.4</v>
      </c>
      <c r="CE1801" s="34">
        <v>25</v>
      </c>
      <c r="CF1801" s="34">
        <v>34.799999999999997</v>
      </c>
      <c r="CG1801" s="34">
        <v>296.5</v>
      </c>
      <c r="CH1801" s="34">
        <v>90.8</v>
      </c>
      <c r="CI1801" s="34">
        <v>37</v>
      </c>
      <c r="CJ1801" s="34">
        <v>90</v>
      </c>
      <c r="CL1801" s="34">
        <v>36</v>
      </c>
      <c r="CM1801" s="34">
        <v>9</v>
      </c>
      <c r="CN1801" s="34">
        <v>2.8</v>
      </c>
      <c r="CP1801" s="34" t="s">
        <v>1814</v>
      </c>
      <c r="CU1801" s="34">
        <v>3.2</v>
      </c>
      <c r="CV1801" s="34">
        <v>0.28999999999999998</v>
      </c>
      <c r="CW1801" s="34">
        <f t="shared" si="115"/>
        <v>178.29</v>
      </c>
      <c r="CY1801" s="34">
        <v>7.1</v>
      </c>
      <c r="DA1801" s="34">
        <v>4.9000000000000004</v>
      </c>
    </row>
    <row r="1802" spans="1:111" x14ac:dyDescent="0.35">
      <c r="A1802" s="22" t="s">
        <v>1942</v>
      </c>
      <c r="B1802" s="22" t="s">
        <v>2281</v>
      </c>
      <c r="C1802" s="22" t="s">
        <v>2366</v>
      </c>
      <c r="D1802" s="22" t="s">
        <v>2283</v>
      </c>
      <c r="G1802" s="22" t="s">
        <v>2287</v>
      </c>
      <c r="H1802" s="22" t="s">
        <v>1941</v>
      </c>
      <c r="I1802" s="22">
        <v>-107.7273</v>
      </c>
      <c r="K1802" s="22" t="s">
        <v>1302</v>
      </c>
      <c r="L1802" s="22" t="s">
        <v>878</v>
      </c>
      <c r="M1802" s="22" t="s">
        <v>3333</v>
      </c>
      <c r="AU1802" s="34">
        <v>5.8999999999999997E-2</v>
      </c>
      <c r="AV1802" s="34" t="s">
        <v>121</v>
      </c>
      <c r="AW1802" s="34">
        <v>64</v>
      </c>
      <c r="AY1802" s="34">
        <v>322</v>
      </c>
      <c r="BB1802" s="34" t="s">
        <v>1797</v>
      </c>
      <c r="BD1802" s="34" t="s">
        <v>1800</v>
      </c>
      <c r="BE1802" s="34">
        <v>127</v>
      </c>
      <c r="BF1802" s="34">
        <v>5</v>
      </c>
      <c r="BJ1802" s="34" t="s">
        <v>1797</v>
      </c>
      <c r="BK1802" s="34" t="s">
        <v>1797</v>
      </c>
      <c r="BN1802" s="34">
        <v>8</v>
      </c>
      <c r="BR1802" s="34" t="s">
        <v>1801</v>
      </c>
      <c r="BT1802" s="34">
        <v>2.5</v>
      </c>
      <c r="BU1802" s="34">
        <v>2</v>
      </c>
      <c r="BV1802" s="34" t="s">
        <v>1800</v>
      </c>
      <c r="BX1802" s="34" t="s">
        <v>1796</v>
      </c>
      <c r="BY1802" s="34" t="s">
        <v>1797</v>
      </c>
      <c r="CA1802" s="34" t="s">
        <v>1814</v>
      </c>
      <c r="CC1802" s="34">
        <v>1.6</v>
      </c>
      <c r="CE1802" s="34" t="s">
        <v>1821</v>
      </c>
      <c r="CH1802" s="34" t="s">
        <v>1807</v>
      </c>
      <c r="CI1802" s="34">
        <v>10</v>
      </c>
      <c r="CJ1802" s="34">
        <v>17</v>
      </c>
      <c r="CL1802" s="34">
        <v>15</v>
      </c>
      <c r="CM1802" s="34">
        <v>3</v>
      </c>
      <c r="CN1802" s="34">
        <v>1.2</v>
      </c>
      <c r="CP1802" s="34">
        <v>1.3</v>
      </c>
      <c r="CU1802" s="34">
        <v>3.2</v>
      </c>
      <c r="CV1802" s="34">
        <v>0.36</v>
      </c>
      <c r="CW1802" s="34">
        <f t="shared" si="115"/>
        <v>51.06</v>
      </c>
      <c r="CY1802" s="34">
        <v>1.3</v>
      </c>
      <c r="DA1802" s="34">
        <v>25.6</v>
      </c>
    </row>
    <row r="1803" spans="1:111" x14ac:dyDescent="0.35">
      <c r="A1803" s="22" t="s">
        <v>1943</v>
      </c>
      <c r="B1803" s="22" t="s">
        <v>2281</v>
      </c>
      <c r="C1803" s="22" t="s">
        <v>2366</v>
      </c>
      <c r="D1803" s="22" t="s">
        <v>2283</v>
      </c>
      <c r="G1803" s="22" t="s">
        <v>2287</v>
      </c>
      <c r="H1803" s="22">
        <v>32.409889999999997</v>
      </c>
      <c r="I1803" s="22">
        <v>-107.72280000000001</v>
      </c>
      <c r="K1803" s="22" t="s">
        <v>1302</v>
      </c>
      <c r="L1803" s="22" t="s">
        <v>878</v>
      </c>
      <c r="M1803" s="22" t="s">
        <v>635</v>
      </c>
      <c r="W1803" s="34">
        <v>63.44</v>
      </c>
      <c r="X1803" s="34">
        <v>0.622</v>
      </c>
      <c r="Y1803" s="34">
        <v>15.87</v>
      </c>
      <c r="Z1803" s="34">
        <v>4.5599999999999996</v>
      </c>
      <c r="AA1803" s="34">
        <v>8.2000000000000003E-2</v>
      </c>
      <c r="AB1803" s="34">
        <v>2.35</v>
      </c>
      <c r="AC1803" s="34">
        <v>4.05</v>
      </c>
      <c r="AD1803" s="34">
        <v>4.3899999999999997</v>
      </c>
      <c r="AE1803" s="34">
        <v>2.95</v>
      </c>
      <c r="AF1803" s="34">
        <v>0.187</v>
      </c>
      <c r="AG1803" s="34">
        <v>1.61</v>
      </c>
      <c r="AI1803" s="34" t="s">
        <v>2270</v>
      </c>
      <c r="AL1803" s="34">
        <v>2.4500000000000001E-2</v>
      </c>
      <c r="AU1803" s="34">
        <v>1.7999999999999999E-2</v>
      </c>
      <c r="AV1803" s="34">
        <v>6</v>
      </c>
      <c r="AW1803" s="34" t="s">
        <v>1818</v>
      </c>
      <c r="AY1803" s="34">
        <v>1034.9000000000001</v>
      </c>
      <c r="BB1803" s="34">
        <v>3</v>
      </c>
      <c r="BD1803" s="34">
        <v>25</v>
      </c>
      <c r="BE1803" s="34">
        <v>39.9</v>
      </c>
      <c r="BF1803" s="34">
        <v>4</v>
      </c>
      <c r="BG1803" s="34">
        <v>22.9</v>
      </c>
      <c r="BH1803" s="34">
        <v>19.2</v>
      </c>
      <c r="BJ1803" s="34">
        <v>7</v>
      </c>
      <c r="BK1803" s="34" t="s">
        <v>1797</v>
      </c>
      <c r="BN1803" s="34">
        <v>17</v>
      </c>
      <c r="BO1803" s="34">
        <v>7.9</v>
      </c>
      <c r="BP1803" s="34">
        <v>16.899999999999999</v>
      </c>
      <c r="BQ1803" s="34">
        <v>17.899999999999999</v>
      </c>
      <c r="BR1803" s="34">
        <v>74.3</v>
      </c>
      <c r="BT1803" s="34">
        <v>0.4</v>
      </c>
      <c r="BU1803" s="34">
        <v>8</v>
      </c>
      <c r="BV1803" s="34" t="s">
        <v>1800</v>
      </c>
      <c r="BX1803" s="34">
        <v>699.4</v>
      </c>
      <c r="BY1803" s="34" t="s">
        <v>1797</v>
      </c>
      <c r="CA1803" s="34">
        <v>7.5</v>
      </c>
      <c r="CC1803" s="34">
        <v>3.8</v>
      </c>
      <c r="CD1803" s="34">
        <v>73.400000000000006</v>
      </c>
      <c r="CE1803" s="34">
        <v>127</v>
      </c>
      <c r="CF1803" s="34">
        <v>14.6</v>
      </c>
      <c r="CG1803" s="34">
        <v>136.4</v>
      </c>
      <c r="CH1803" s="34">
        <v>61.7</v>
      </c>
      <c r="CI1803" s="34">
        <v>30</v>
      </c>
      <c r="CJ1803" s="34">
        <v>54</v>
      </c>
      <c r="CL1803" s="34">
        <v>50</v>
      </c>
      <c r="CM1803" s="34">
        <v>4.3</v>
      </c>
      <c r="CN1803" s="34">
        <v>0.5</v>
      </c>
      <c r="CP1803" s="34">
        <v>0.6</v>
      </c>
      <c r="CU1803" s="34">
        <v>2.2999999999999998</v>
      </c>
      <c r="CV1803" s="34">
        <v>0.06</v>
      </c>
      <c r="CW1803" s="34">
        <f t="shared" si="115"/>
        <v>141.76000000000002</v>
      </c>
      <c r="CY1803" s="34">
        <v>3.1</v>
      </c>
      <c r="DA1803" s="34">
        <v>3</v>
      </c>
    </row>
    <row r="1804" spans="1:111" x14ac:dyDescent="0.35">
      <c r="A1804" s="22" t="s">
        <v>1944</v>
      </c>
      <c r="B1804" s="22" t="s">
        <v>2281</v>
      </c>
      <c r="C1804" s="22" t="s">
        <v>2366</v>
      </c>
      <c r="D1804" s="22" t="s">
        <v>2283</v>
      </c>
      <c r="G1804" s="22" t="s">
        <v>2287</v>
      </c>
      <c r="H1804" s="22">
        <v>32.405799999999999</v>
      </c>
      <c r="I1804" s="22">
        <v>-107.71624</v>
      </c>
      <c r="K1804" s="22" t="s">
        <v>1302</v>
      </c>
      <c r="L1804" s="22" t="s">
        <v>878</v>
      </c>
      <c r="M1804" s="22" t="s">
        <v>635</v>
      </c>
      <c r="W1804" s="34">
        <v>63.59</v>
      </c>
      <c r="X1804" s="34">
        <v>0.61</v>
      </c>
      <c r="Y1804" s="34">
        <v>15.54</v>
      </c>
      <c r="Z1804" s="34">
        <v>4.47</v>
      </c>
      <c r="AA1804" s="34">
        <v>7.8E-2</v>
      </c>
      <c r="AB1804" s="34">
        <v>2.3199999999999998</v>
      </c>
      <c r="AC1804" s="34">
        <v>4.09</v>
      </c>
      <c r="AD1804" s="34">
        <v>4</v>
      </c>
      <c r="AE1804" s="34">
        <v>3.24</v>
      </c>
      <c r="AF1804" s="34">
        <v>0.19</v>
      </c>
      <c r="AG1804" s="34">
        <v>2.5299999999999998</v>
      </c>
      <c r="AI1804" s="34">
        <v>5.4000000000000003E-3</v>
      </c>
      <c r="AL1804" s="34">
        <v>2.3900000000000001E-2</v>
      </c>
      <c r="AU1804" s="34" t="s">
        <v>145</v>
      </c>
      <c r="AV1804" s="34">
        <v>5</v>
      </c>
      <c r="AW1804" s="34" t="s">
        <v>1818</v>
      </c>
      <c r="AY1804" s="34">
        <v>1004.6</v>
      </c>
      <c r="BB1804" s="34" t="s">
        <v>1797</v>
      </c>
      <c r="BD1804" s="34">
        <v>32</v>
      </c>
      <c r="BE1804" s="34">
        <v>46.9</v>
      </c>
      <c r="BF1804" s="34">
        <v>5</v>
      </c>
      <c r="BG1804" s="34">
        <v>20.8</v>
      </c>
      <c r="BH1804" s="34">
        <v>18.8</v>
      </c>
      <c r="BJ1804" s="34">
        <v>7</v>
      </c>
      <c r="BK1804" s="34" t="s">
        <v>1797</v>
      </c>
      <c r="BN1804" s="34">
        <v>0.8</v>
      </c>
      <c r="BO1804" s="34">
        <v>7.8</v>
      </c>
      <c r="BP1804" s="34">
        <v>18.899999999999999</v>
      </c>
      <c r="BQ1804" s="34">
        <v>13.4</v>
      </c>
      <c r="BR1804" s="34">
        <v>81.900000000000006</v>
      </c>
      <c r="BT1804" s="34">
        <v>0.6</v>
      </c>
      <c r="BU1804" s="34">
        <v>8</v>
      </c>
      <c r="BV1804" s="34" t="s">
        <v>1800</v>
      </c>
      <c r="BX1804" s="34">
        <v>631</v>
      </c>
      <c r="BY1804" s="34">
        <v>3</v>
      </c>
      <c r="CA1804" s="34">
        <v>7.5</v>
      </c>
      <c r="CC1804" s="34">
        <v>5.6</v>
      </c>
      <c r="CD1804" s="34">
        <v>74.400000000000006</v>
      </c>
      <c r="CE1804" s="34">
        <v>94</v>
      </c>
      <c r="CF1804" s="34">
        <v>14.3</v>
      </c>
      <c r="CG1804" s="34">
        <v>143</v>
      </c>
      <c r="CH1804" s="34">
        <v>55.9</v>
      </c>
      <c r="CI1804" s="34">
        <v>32</v>
      </c>
      <c r="CJ1804" s="34">
        <v>54</v>
      </c>
      <c r="CL1804" s="34">
        <v>14</v>
      </c>
      <c r="CM1804" s="34">
        <v>4.2</v>
      </c>
      <c r="CN1804" s="34">
        <v>1.3</v>
      </c>
      <c r="CP1804" s="34">
        <v>1.9</v>
      </c>
      <c r="CU1804" s="34">
        <v>1.7</v>
      </c>
      <c r="CV1804" s="34">
        <v>0.12</v>
      </c>
      <c r="CW1804" s="34">
        <f t="shared" si="115"/>
        <v>109.22000000000001</v>
      </c>
      <c r="CY1804" s="34">
        <v>2.8</v>
      </c>
      <c r="DA1804" s="34" t="s">
        <v>1797</v>
      </c>
    </row>
    <row r="1805" spans="1:111" x14ac:dyDescent="0.35">
      <c r="A1805" s="22" t="s">
        <v>1945</v>
      </c>
      <c r="B1805" s="22" t="s">
        <v>2281</v>
      </c>
      <c r="C1805" s="22" t="s">
        <v>2366</v>
      </c>
      <c r="D1805" s="22" t="s">
        <v>2283</v>
      </c>
      <c r="G1805" s="22" t="s">
        <v>2287</v>
      </c>
      <c r="H1805" s="22" t="s">
        <v>1946</v>
      </c>
      <c r="I1805" s="22">
        <v>-107.691039</v>
      </c>
      <c r="K1805" s="22" t="s">
        <v>1302</v>
      </c>
      <c r="L1805" s="22" t="s">
        <v>878</v>
      </c>
      <c r="M1805" s="22" t="s">
        <v>1499</v>
      </c>
      <c r="W1805" s="34">
        <v>90.5</v>
      </c>
      <c r="X1805" s="34">
        <v>0.13</v>
      </c>
      <c r="Y1805" s="34">
        <v>3.29</v>
      </c>
      <c r="Z1805" s="34">
        <v>0.44</v>
      </c>
      <c r="AA1805" s="34">
        <v>4.0000000000000001E-3</v>
      </c>
      <c r="AB1805" s="34">
        <v>0.17</v>
      </c>
      <c r="AC1805" s="34">
        <v>0.94</v>
      </c>
      <c r="AD1805" s="34">
        <v>0.04</v>
      </c>
      <c r="AE1805" s="34">
        <v>0.05</v>
      </c>
      <c r="AF1805" s="34">
        <v>3.1E-2</v>
      </c>
      <c r="AG1805" s="34">
        <v>2.0299999999999998</v>
      </c>
      <c r="AI1805" s="34">
        <v>1.9400000000000001E-2</v>
      </c>
      <c r="AL1805" s="34">
        <v>2.7000000000000001E-3</v>
      </c>
      <c r="AU1805" s="34">
        <v>7.0000000000000001E-3</v>
      </c>
      <c r="AV1805" s="34" t="s">
        <v>1800</v>
      </c>
      <c r="AW1805" s="34" t="s">
        <v>1818</v>
      </c>
      <c r="AY1805" s="34">
        <v>45.7</v>
      </c>
      <c r="BB1805" s="34" t="s">
        <v>1797</v>
      </c>
      <c r="BD1805" s="34" t="s">
        <v>1800</v>
      </c>
      <c r="BE1805" s="34">
        <v>118.9</v>
      </c>
      <c r="BF1805" s="34" t="s">
        <v>1802</v>
      </c>
      <c r="BG1805" s="34">
        <v>8.1999999999999993</v>
      </c>
      <c r="BH1805" s="34">
        <v>3.7</v>
      </c>
      <c r="BJ1805" s="34">
        <v>2</v>
      </c>
      <c r="BK1805" s="34" t="s">
        <v>1797</v>
      </c>
      <c r="BN1805" s="34">
        <v>1.5</v>
      </c>
      <c r="BO1805" s="34">
        <v>3.4</v>
      </c>
      <c r="BP1805" s="34">
        <v>4.5999999999999996</v>
      </c>
      <c r="BQ1805" s="34">
        <v>6.7</v>
      </c>
      <c r="BR1805" s="34">
        <v>2.6</v>
      </c>
      <c r="BT1805" s="34">
        <v>0.6</v>
      </c>
      <c r="BU1805" s="34">
        <v>1</v>
      </c>
      <c r="BV1805" s="34" t="s">
        <v>1800</v>
      </c>
      <c r="BX1805" s="34">
        <v>75.599999999999994</v>
      </c>
      <c r="BY1805" s="34" t="s">
        <v>1797</v>
      </c>
      <c r="CA1805" s="34">
        <v>2</v>
      </c>
      <c r="CC1805" s="34">
        <v>1.4</v>
      </c>
      <c r="CD1805" s="34">
        <v>16.100000000000001</v>
      </c>
      <c r="CE1805" s="34" t="s">
        <v>1821</v>
      </c>
      <c r="CF1805" s="34">
        <v>6.8</v>
      </c>
      <c r="CG1805" s="34">
        <v>70</v>
      </c>
      <c r="CH1805" s="34">
        <v>6.2</v>
      </c>
      <c r="CI1805" s="34">
        <v>15</v>
      </c>
      <c r="CJ1805" s="34">
        <v>26</v>
      </c>
      <c r="CL1805" s="34" t="s">
        <v>1798</v>
      </c>
      <c r="CM1805" s="34">
        <v>2.4</v>
      </c>
      <c r="CN1805" s="34">
        <v>0.9</v>
      </c>
      <c r="CP1805" s="34" t="s">
        <v>1814</v>
      </c>
      <c r="CU1805" s="34">
        <v>0.8</v>
      </c>
      <c r="CV1805" s="34">
        <v>7.0000000000000007E-2</v>
      </c>
      <c r="CW1805" s="34">
        <f t="shared" si="115"/>
        <v>45.169999999999995</v>
      </c>
      <c r="CY1805" s="34">
        <v>0.4</v>
      </c>
      <c r="DA1805" s="34" t="s">
        <v>1797</v>
      </c>
    </row>
    <row r="1806" spans="1:111" x14ac:dyDescent="0.35">
      <c r="A1806" s="22" t="s">
        <v>1947</v>
      </c>
      <c r="B1806" s="22" t="s">
        <v>2281</v>
      </c>
      <c r="C1806" s="22" t="s">
        <v>2366</v>
      </c>
      <c r="D1806" s="22" t="s">
        <v>2283</v>
      </c>
      <c r="G1806" s="22" t="s">
        <v>2287</v>
      </c>
      <c r="H1806" s="22">
        <v>32.399178999999997</v>
      </c>
      <c r="I1806" s="22">
        <v>-107.71635499999999</v>
      </c>
      <c r="K1806" s="22" t="s">
        <v>1302</v>
      </c>
      <c r="L1806" s="22" t="s">
        <v>878</v>
      </c>
      <c r="M1806" s="22" t="s">
        <v>635</v>
      </c>
      <c r="W1806" s="34">
        <v>63.35</v>
      </c>
      <c r="X1806" s="34">
        <v>0.60299999999999998</v>
      </c>
      <c r="Y1806" s="34">
        <v>15.84</v>
      </c>
      <c r="Z1806" s="34">
        <v>4.45</v>
      </c>
      <c r="AA1806" s="34">
        <v>7.8E-2</v>
      </c>
      <c r="AB1806" s="34">
        <v>2.86</v>
      </c>
      <c r="AC1806" s="34">
        <v>2.35</v>
      </c>
      <c r="AD1806" s="34">
        <v>4.59</v>
      </c>
      <c r="AE1806" s="34">
        <v>3.52</v>
      </c>
      <c r="AF1806" s="34">
        <v>0.186</v>
      </c>
      <c r="AG1806" s="34">
        <v>1.9</v>
      </c>
      <c r="AI1806" s="34" t="s">
        <v>2272</v>
      </c>
      <c r="AL1806" s="34">
        <v>2.41E-2</v>
      </c>
      <c r="AU1806" s="34" t="s">
        <v>145</v>
      </c>
      <c r="AV1806" s="34" t="s">
        <v>1800</v>
      </c>
      <c r="AW1806" s="34">
        <v>2.4</v>
      </c>
      <c r="AY1806" s="34">
        <v>1060.7</v>
      </c>
      <c r="BB1806" s="34" t="s">
        <v>1797</v>
      </c>
      <c r="BD1806" s="34">
        <v>23</v>
      </c>
      <c r="BE1806" s="34">
        <v>51.1</v>
      </c>
      <c r="BF1806" s="34">
        <v>3</v>
      </c>
      <c r="BG1806" s="34">
        <v>23.2</v>
      </c>
      <c r="BH1806" s="34">
        <v>18.600000000000001</v>
      </c>
      <c r="BJ1806" s="34">
        <v>5</v>
      </c>
      <c r="BK1806" s="34" t="s">
        <v>1797</v>
      </c>
      <c r="BN1806" s="34">
        <v>7</v>
      </c>
      <c r="BO1806" s="34">
        <v>7.6</v>
      </c>
      <c r="BP1806" s="34">
        <v>18.2</v>
      </c>
      <c r="BQ1806" s="34">
        <v>15</v>
      </c>
      <c r="BR1806" s="34">
        <v>111.6</v>
      </c>
      <c r="BT1806" s="34" t="s">
        <v>1843</v>
      </c>
      <c r="BU1806" s="34">
        <v>8</v>
      </c>
      <c r="BV1806" s="34" t="s">
        <v>1800</v>
      </c>
      <c r="BX1806" s="34">
        <v>702.7</v>
      </c>
      <c r="BY1806" s="34">
        <v>2</v>
      </c>
      <c r="CA1806" s="34">
        <v>6.6</v>
      </c>
      <c r="CC1806" s="34">
        <v>1.1000000000000001</v>
      </c>
      <c r="CD1806" s="34">
        <v>72.2</v>
      </c>
      <c r="CE1806" s="34">
        <v>90</v>
      </c>
      <c r="CF1806" s="34">
        <v>13.7</v>
      </c>
      <c r="CG1806" s="34">
        <v>140.9</v>
      </c>
      <c r="CH1806" s="34">
        <v>59.6</v>
      </c>
      <c r="CI1806" s="34">
        <v>32</v>
      </c>
      <c r="CJ1806" s="34">
        <v>46</v>
      </c>
      <c r="CL1806" s="34">
        <v>17</v>
      </c>
      <c r="CM1806" s="34">
        <v>4.3</v>
      </c>
      <c r="CN1806" s="34">
        <v>0.4</v>
      </c>
      <c r="CP1806" s="34">
        <v>2.2000000000000002</v>
      </c>
      <c r="CU1806" s="34">
        <v>1.2</v>
      </c>
      <c r="CV1806" s="34">
        <v>0.31</v>
      </c>
      <c r="CW1806" s="34">
        <f t="shared" si="115"/>
        <v>103.41000000000001</v>
      </c>
      <c r="CY1806" s="34">
        <v>3.4</v>
      </c>
      <c r="DA1806" s="34" t="s">
        <v>1797</v>
      </c>
    </row>
    <row r="1807" spans="1:111" x14ac:dyDescent="0.35">
      <c r="A1807" s="22" t="s">
        <v>1948</v>
      </c>
      <c r="B1807" s="22" t="s">
        <v>2281</v>
      </c>
      <c r="C1807" s="22" t="s">
        <v>2366</v>
      </c>
      <c r="D1807" s="22" t="s">
        <v>2283</v>
      </c>
      <c r="G1807" s="22" t="s">
        <v>2287</v>
      </c>
      <c r="H1807" s="22" t="s">
        <v>1949</v>
      </c>
      <c r="I1807" s="22">
        <v>-107.71737</v>
      </c>
      <c r="K1807" s="22" t="s">
        <v>1302</v>
      </c>
      <c r="L1807" s="22" t="s">
        <v>878</v>
      </c>
      <c r="M1807" s="22" t="s">
        <v>3334</v>
      </c>
      <c r="AU1807" s="34">
        <v>5.2999999999999999E-2</v>
      </c>
      <c r="AV1807" s="34" t="s">
        <v>121</v>
      </c>
      <c r="AW1807" s="34">
        <v>17</v>
      </c>
      <c r="AY1807" s="34">
        <v>6740</v>
      </c>
      <c r="BB1807" s="34" t="s">
        <v>1797</v>
      </c>
      <c r="BD1807" s="34" t="s">
        <v>1800</v>
      </c>
      <c r="BE1807" s="34">
        <v>106</v>
      </c>
      <c r="BF1807" s="34" t="s">
        <v>1802</v>
      </c>
      <c r="BJ1807" s="34" t="s">
        <v>1797</v>
      </c>
      <c r="BK1807" s="34" t="s">
        <v>1797</v>
      </c>
      <c r="BN1807" s="34" t="s">
        <v>1800</v>
      </c>
      <c r="BR1807" s="34" t="s">
        <v>1801</v>
      </c>
      <c r="BT1807" s="34">
        <v>2</v>
      </c>
      <c r="BU1807" s="34">
        <v>1</v>
      </c>
      <c r="BV1807" s="34" t="s">
        <v>1800</v>
      </c>
      <c r="BX1807" s="34" t="s">
        <v>1796</v>
      </c>
      <c r="BY1807" s="34" t="s">
        <v>1797</v>
      </c>
      <c r="CA1807" s="34" t="s">
        <v>1814</v>
      </c>
      <c r="CC1807" s="34" t="s">
        <v>1814</v>
      </c>
      <c r="CE1807" s="34" t="s">
        <v>1821</v>
      </c>
      <c r="CH1807" s="34" t="s">
        <v>1807</v>
      </c>
      <c r="CI1807" s="34">
        <v>7</v>
      </c>
      <c r="CJ1807" s="34">
        <v>18</v>
      </c>
      <c r="CL1807" s="34" t="s">
        <v>1798</v>
      </c>
      <c r="CM1807" s="34">
        <v>1.5</v>
      </c>
      <c r="CN1807" s="34">
        <v>0.8</v>
      </c>
      <c r="CP1807" s="34" t="s">
        <v>1814</v>
      </c>
      <c r="CU1807" s="34">
        <v>0.8</v>
      </c>
      <c r="CV1807" s="34" t="s">
        <v>1803</v>
      </c>
      <c r="CW1807" s="34">
        <f t="shared" si="115"/>
        <v>28.1</v>
      </c>
      <c r="CY1807" s="34">
        <v>1</v>
      </c>
      <c r="DA1807" s="34">
        <v>10.7</v>
      </c>
    </row>
    <row r="1808" spans="1:111" x14ac:dyDescent="0.35">
      <c r="A1808" s="22" t="s">
        <v>1950</v>
      </c>
      <c r="B1808" s="22" t="s">
        <v>2281</v>
      </c>
      <c r="C1808" s="22" t="s">
        <v>2366</v>
      </c>
      <c r="D1808" s="22" t="s">
        <v>2283</v>
      </c>
      <c r="G1808" s="22" t="s">
        <v>2287</v>
      </c>
      <c r="H1808" s="22">
        <v>32.407859999999999</v>
      </c>
      <c r="I1808" s="22">
        <v>-107.72546</v>
      </c>
      <c r="K1808" s="22" t="s">
        <v>1302</v>
      </c>
      <c r="L1808" s="22" t="s">
        <v>878</v>
      </c>
      <c r="M1808" s="22" t="s">
        <v>116</v>
      </c>
      <c r="AU1808" s="34">
        <v>0.01</v>
      </c>
      <c r="AV1808" s="34" t="s">
        <v>121</v>
      </c>
      <c r="AW1808" s="34">
        <v>17</v>
      </c>
      <c r="AY1808" s="34" t="s">
        <v>1799</v>
      </c>
      <c r="BB1808" s="34" t="s">
        <v>1797</v>
      </c>
      <c r="BD1808" s="34">
        <v>5</v>
      </c>
      <c r="BE1808" s="34">
        <v>49</v>
      </c>
      <c r="BF1808" s="34" t="s">
        <v>1802</v>
      </c>
      <c r="BJ1808" s="34">
        <v>2</v>
      </c>
      <c r="BK1808" s="34" t="s">
        <v>1797</v>
      </c>
      <c r="BN1808" s="34" t="s">
        <v>1800</v>
      </c>
      <c r="BR1808" s="34">
        <v>38</v>
      </c>
      <c r="BT1808" s="34">
        <v>1</v>
      </c>
      <c r="BU1808" s="34">
        <v>4</v>
      </c>
      <c r="BV1808" s="34">
        <v>5</v>
      </c>
      <c r="BX1808" s="34" t="s">
        <v>1796</v>
      </c>
      <c r="BY1808" s="34" t="s">
        <v>1797</v>
      </c>
      <c r="CA1808" s="34">
        <v>0.9</v>
      </c>
      <c r="CC1808" s="34">
        <v>1.4</v>
      </c>
      <c r="CE1808" s="34">
        <v>7</v>
      </c>
      <c r="CH1808" s="34" t="s">
        <v>1807</v>
      </c>
      <c r="CI1808" s="34">
        <v>12</v>
      </c>
      <c r="CJ1808" s="34">
        <v>32</v>
      </c>
      <c r="CL1808" s="34">
        <v>31</v>
      </c>
      <c r="CM1808" s="34">
        <v>3.6</v>
      </c>
      <c r="CN1808" s="34">
        <v>1.1000000000000001</v>
      </c>
      <c r="CP1808" s="34">
        <v>0.6</v>
      </c>
      <c r="CU1808" s="34">
        <v>2.7</v>
      </c>
      <c r="CV1808" s="34">
        <v>0.34</v>
      </c>
      <c r="CW1808" s="34">
        <f t="shared" si="115"/>
        <v>83.339999999999989</v>
      </c>
      <c r="CY1808" s="34">
        <v>1.4</v>
      </c>
      <c r="DA1808" s="34">
        <v>33.1</v>
      </c>
    </row>
    <row r="1809" spans="1:105" x14ac:dyDescent="0.35">
      <c r="A1809" s="22" t="s">
        <v>1951</v>
      </c>
      <c r="B1809" s="22" t="s">
        <v>2281</v>
      </c>
      <c r="C1809" s="22" t="s">
        <v>2366</v>
      </c>
      <c r="D1809" s="22" t="s">
        <v>2283</v>
      </c>
      <c r="G1809" s="22" t="s">
        <v>2287</v>
      </c>
      <c r="H1809" s="22">
        <v>32.407850000000003</v>
      </c>
      <c r="I1809" s="22">
        <v>-107.72566999999999</v>
      </c>
      <c r="K1809" s="22" t="s">
        <v>1302</v>
      </c>
      <c r="L1809" s="22" t="s">
        <v>878</v>
      </c>
      <c r="M1809" s="22" t="s">
        <v>635</v>
      </c>
      <c r="W1809" s="34">
        <v>64.16</v>
      </c>
      <c r="X1809" s="34">
        <v>0.58599999999999997</v>
      </c>
      <c r="Y1809" s="34">
        <v>15.71</v>
      </c>
      <c r="Z1809" s="34">
        <v>4.26</v>
      </c>
      <c r="AA1809" s="34">
        <v>0.08</v>
      </c>
      <c r="AB1809" s="34">
        <v>2.31</v>
      </c>
      <c r="AC1809" s="34">
        <v>3.44</v>
      </c>
      <c r="AD1809" s="34">
        <v>4.34</v>
      </c>
      <c r="AE1809" s="34">
        <v>3.22</v>
      </c>
      <c r="AF1809" s="34">
        <v>0.19</v>
      </c>
      <c r="AG1809" s="34">
        <v>1.58</v>
      </c>
      <c r="AI1809" s="34" t="s">
        <v>2273</v>
      </c>
      <c r="AL1809" s="34">
        <v>2.0500000000000001E-2</v>
      </c>
      <c r="AU1809" s="34" t="s">
        <v>145</v>
      </c>
      <c r="AV1809" s="34" t="s">
        <v>1800</v>
      </c>
      <c r="AW1809" s="34">
        <v>2</v>
      </c>
      <c r="AY1809" s="34">
        <v>1020.9</v>
      </c>
      <c r="BB1809" s="34">
        <v>2</v>
      </c>
      <c r="BD1809" s="34">
        <v>23</v>
      </c>
      <c r="BE1809" s="34">
        <v>45.2</v>
      </c>
      <c r="BF1809" s="34">
        <v>5</v>
      </c>
      <c r="BG1809" s="34">
        <v>20.399999999999999</v>
      </c>
      <c r="BH1809" s="34">
        <v>18.7</v>
      </c>
      <c r="BJ1809" s="34">
        <v>5</v>
      </c>
      <c r="BK1809" s="34" t="s">
        <v>1797</v>
      </c>
      <c r="BN1809" s="34">
        <v>1.1000000000000001</v>
      </c>
      <c r="BO1809" s="34">
        <v>7.8</v>
      </c>
      <c r="BP1809" s="34">
        <v>17.3</v>
      </c>
      <c r="BQ1809" s="34">
        <v>14.6</v>
      </c>
      <c r="BR1809" s="34">
        <v>88.1</v>
      </c>
      <c r="BT1809" s="34">
        <v>0.4</v>
      </c>
      <c r="BU1809" s="34">
        <v>8</v>
      </c>
      <c r="BV1809" s="34" t="s">
        <v>1800</v>
      </c>
      <c r="BX1809" s="34">
        <v>695.2</v>
      </c>
      <c r="BY1809" s="34">
        <v>2</v>
      </c>
      <c r="CA1809" s="34">
        <v>8.6</v>
      </c>
      <c r="CC1809" s="34">
        <v>2.4</v>
      </c>
      <c r="CD1809" s="34">
        <v>70.5</v>
      </c>
      <c r="CE1809" s="34">
        <v>81</v>
      </c>
      <c r="CF1809" s="34">
        <v>14.1</v>
      </c>
      <c r="CG1809" s="34">
        <v>143.69999999999999</v>
      </c>
      <c r="CH1809" s="34">
        <v>58.5</v>
      </c>
      <c r="CI1809" s="34">
        <v>31</v>
      </c>
      <c r="CJ1809" s="34">
        <v>59</v>
      </c>
      <c r="CL1809" s="34">
        <v>57</v>
      </c>
      <c r="CM1809" s="34">
        <v>4.2</v>
      </c>
      <c r="CN1809" s="34">
        <v>0.9</v>
      </c>
      <c r="CP1809" s="34" t="s">
        <v>1814</v>
      </c>
      <c r="CU1809" s="34">
        <v>1.2</v>
      </c>
      <c r="CV1809" s="34">
        <v>0.21</v>
      </c>
      <c r="CW1809" s="34">
        <f t="shared" si="115"/>
        <v>153.51</v>
      </c>
      <c r="CY1809" s="34">
        <v>2.8</v>
      </c>
      <c r="DA1809" s="34" t="s">
        <v>1797</v>
      </c>
    </row>
    <row r="1810" spans="1:105" x14ac:dyDescent="0.35">
      <c r="A1810" s="22" t="s">
        <v>1952</v>
      </c>
      <c r="B1810" s="22" t="s">
        <v>2281</v>
      </c>
      <c r="C1810" s="22" t="s">
        <v>2366</v>
      </c>
      <c r="D1810" s="22" t="s">
        <v>2283</v>
      </c>
      <c r="G1810" s="22" t="s">
        <v>2287</v>
      </c>
      <c r="H1810" s="22">
        <v>32.403939999999999</v>
      </c>
      <c r="I1810" s="22">
        <v>-107.72356000000001</v>
      </c>
      <c r="K1810" s="22" t="s">
        <v>1302</v>
      </c>
      <c r="L1810" s="22" t="s">
        <v>878</v>
      </c>
      <c r="M1810" s="22" t="s">
        <v>635</v>
      </c>
      <c r="W1810" s="34">
        <v>63.9</v>
      </c>
      <c r="X1810" s="34">
        <v>0.57999999999999996</v>
      </c>
      <c r="Y1810" s="34">
        <v>15.65</v>
      </c>
      <c r="Z1810" s="34">
        <v>4.24</v>
      </c>
      <c r="AA1810" s="34">
        <v>7.2999999999999995E-2</v>
      </c>
      <c r="AB1810" s="34">
        <v>2.16</v>
      </c>
      <c r="AC1810" s="34">
        <v>3.83</v>
      </c>
      <c r="AD1810" s="34">
        <v>4.2</v>
      </c>
      <c r="AE1810" s="34">
        <v>3.06</v>
      </c>
      <c r="AF1810" s="34">
        <v>0.17699999999999999</v>
      </c>
      <c r="AG1810" s="34">
        <v>1.63</v>
      </c>
      <c r="AI1810" s="34">
        <v>9.9199999999999997E-2</v>
      </c>
      <c r="AL1810" s="34">
        <v>2.4500000000000001E-2</v>
      </c>
      <c r="AU1810" s="34">
        <v>6.0000000000000001E-3</v>
      </c>
      <c r="AV1810" s="34" t="s">
        <v>1800</v>
      </c>
      <c r="AW1810" s="34" t="s">
        <v>1818</v>
      </c>
      <c r="AY1810" s="34">
        <v>1037.2</v>
      </c>
      <c r="BB1810" s="34" t="s">
        <v>1797</v>
      </c>
      <c r="BD1810" s="34">
        <v>26</v>
      </c>
      <c r="BE1810" s="34">
        <v>41.5</v>
      </c>
      <c r="BF1810" s="34">
        <v>3</v>
      </c>
      <c r="BG1810" s="34">
        <v>22.2</v>
      </c>
      <c r="BH1810" s="34">
        <v>19.399999999999999</v>
      </c>
      <c r="BJ1810" s="34">
        <v>8</v>
      </c>
      <c r="BK1810" s="34" t="s">
        <v>1797</v>
      </c>
      <c r="BN1810" s="34">
        <v>0.7</v>
      </c>
      <c r="BO1810" s="34">
        <v>7.7</v>
      </c>
      <c r="BP1810" s="34">
        <v>17</v>
      </c>
      <c r="BQ1810" s="34">
        <v>14.7</v>
      </c>
      <c r="BR1810" s="34">
        <v>83.3</v>
      </c>
      <c r="BT1810" s="34">
        <v>0.5</v>
      </c>
      <c r="BU1810" s="34">
        <v>7</v>
      </c>
      <c r="BV1810" s="34" t="s">
        <v>1800</v>
      </c>
      <c r="BX1810" s="34">
        <v>734.1</v>
      </c>
      <c r="BY1810" s="34">
        <v>4</v>
      </c>
      <c r="CA1810" s="34">
        <v>8.1</v>
      </c>
      <c r="CC1810" s="34">
        <v>4.0999999999999996</v>
      </c>
      <c r="CD1810" s="34">
        <v>69.099999999999994</v>
      </c>
      <c r="CE1810" s="34">
        <v>125</v>
      </c>
      <c r="CF1810" s="34">
        <v>14.6</v>
      </c>
      <c r="CG1810" s="34">
        <v>139.6</v>
      </c>
      <c r="CH1810" s="34">
        <v>59.8</v>
      </c>
      <c r="CI1810" s="34">
        <v>31</v>
      </c>
      <c r="CJ1810" s="34">
        <v>67</v>
      </c>
      <c r="CL1810" s="34">
        <v>15</v>
      </c>
      <c r="CM1810" s="34">
        <v>4.4000000000000004</v>
      </c>
      <c r="CN1810" s="34">
        <v>1.1000000000000001</v>
      </c>
      <c r="CP1810" s="34">
        <v>1.8</v>
      </c>
      <c r="CU1810" s="34">
        <v>2</v>
      </c>
      <c r="CV1810" s="34">
        <v>0.15</v>
      </c>
      <c r="CW1810" s="34">
        <f t="shared" si="115"/>
        <v>122.45</v>
      </c>
      <c r="CY1810" s="34">
        <v>2.9</v>
      </c>
      <c r="DA1810" s="34">
        <v>1.9</v>
      </c>
    </row>
    <row r="1811" spans="1:105" x14ac:dyDescent="0.35">
      <c r="A1811" s="22" t="s">
        <v>1953</v>
      </c>
      <c r="B1811" s="22" t="s">
        <v>2281</v>
      </c>
      <c r="C1811" s="22" t="s">
        <v>2366</v>
      </c>
      <c r="D1811" s="22" t="s">
        <v>2283</v>
      </c>
      <c r="G1811" s="22" t="s">
        <v>2287</v>
      </c>
      <c r="H1811" s="22" t="s">
        <v>1954</v>
      </c>
      <c r="I1811" s="22">
        <v>-107.71471099999999</v>
      </c>
      <c r="K1811" s="22" t="s">
        <v>1302</v>
      </c>
      <c r="L1811" s="22" t="s">
        <v>878</v>
      </c>
      <c r="M1811" s="22" t="s">
        <v>1955</v>
      </c>
      <c r="W1811" s="34">
        <v>95.26</v>
      </c>
      <c r="X1811" s="34">
        <v>2.4E-2</v>
      </c>
      <c r="Y1811" s="34">
        <v>1.33</v>
      </c>
      <c r="Z1811" s="34">
        <v>0.3</v>
      </c>
      <c r="AA1811" s="34">
        <v>6.0000000000000001E-3</v>
      </c>
      <c r="AB1811" s="34">
        <v>0.09</v>
      </c>
      <c r="AC1811" s="34">
        <v>1.46</v>
      </c>
      <c r="AD1811" s="34">
        <v>0.05</v>
      </c>
      <c r="AE1811" s="34">
        <v>0.21</v>
      </c>
      <c r="AF1811" s="34">
        <v>3.3000000000000002E-2</v>
      </c>
      <c r="AG1811" s="34">
        <v>1.02</v>
      </c>
      <c r="AI1811" s="34" t="s">
        <v>2270</v>
      </c>
      <c r="AL1811" s="34" t="s">
        <v>1049</v>
      </c>
      <c r="AU1811" s="34">
        <v>1.0999999999999999E-2</v>
      </c>
      <c r="AV1811" s="34" t="s">
        <v>1800</v>
      </c>
      <c r="AW1811" s="34">
        <v>3</v>
      </c>
      <c r="AY1811" s="34">
        <v>50</v>
      </c>
      <c r="BB1811" s="34" t="s">
        <v>1797</v>
      </c>
      <c r="BD1811" s="34" t="s">
        <v>1800</v>
      </c>
      <c r="BE1811" s="34">
        <v>164</v>
      </c>
      <c r="BF1811" s="34" t="s">
        <v>1802</v>
      </c>
      <c r="BG1811" s="34">
        <v>6</v>
      </c>
      <c r="BH1811" s="34" t="s">
        <v>1049</v>
      </c>
      <c r="BJ1811" s="34" t="s">
        <v>1797</v>
      </c>
      <c r="BK1811" s="34" t="s">
        <v>1797</v>
      </c>
      <c r="BN1811" s="34">
        <v>5.2</v>
      </c>
      <c r="BO1811" s="34">
        <v>2</v>
      </c>
      <c r="BP1811" s="34">
        <v>7.9</v>
      </c>
      <c r="BQ1811" s="34">
        <v>3.9</v>
      </c>
      <c r="BR1811" s="34">
        <v>15.1</v>
      </c>
      <c r="BT1811" s="34">
        <v>3.5</v>
      </c>
      <c r="BU1811" s="34" t="s">
        <v>1797</v>
      </c>
      <c r="BV1811" s="34" t="s">
        <v>1800</v>
      </c>
      <c r="BX1811" s="34">
        <v>27.7</v>
      </c>
      <c r="BY1811" s="34" t="s">
        <v>1797</v>
      </c>
      <c r="CA1811" s="34" t="s">
        <v>1814</v>
      </c>
      <c r="CC1811" s="34">
        <v>1.9</v>
      </c>
      <c r="CD1811" s="34">
        <v>6.7</v>
      </c>
      <c r="CE1811" s="34" t="s">
        <v>1821</v>
      </c>
      <c r="CF1811" s="34">
        <v>8.4</v>
      </c>
      <c r="CG1811" s="34">
        <v>4.2</v>
      </c>
      <c r="CH1811" s="34">
        <v>11</v>
      </c>
      <c r="CI1811" s="34">
        <v>9</v>
      </c>
      <c r="CJ1811" s="34">
        <v>8</v>
      </c>
      <c r="CL1811" s="34">
        <v>19</v>
      </c>
      <c r="CM1811" s="34">
        <v>1.5</v>
      </c>
      <c r="CN1811" s="34">
        <v>0.3</v>
      </c>
      <c r="CP1811" s="34">
        <v>0.6</v>
      </c>
      <c r="CU1811" s="34" t="s">
        <v>1814</v>
      </c>
      <c r="CV1811" s="34" t="s">
        <v>1803</v>
      </c>
      <c r="CW1811" s="34">
        <f t="shared" si="115"/>
        <v>38.4</v>
      </c>
      <c r="CY1811" s="34">
        <v>0.3</v>
      </c>
      <c r="DA1811" s="34" t="s">
        <v>1797</v>
      </c>
    </row>
    <row r="1812" spans="1:105" x14ac:dyDescent="0.35">
      <c r="A1812" s="22" t="s">
        <v>1956</v>
      </c>
      <c r="B1812" s="22" t="s">
        <v>2281</v>
      </c>
      <c r="C1812" s="22" t="s">
        <v>2366</v>
      </c>
      <c r="D1812" s="22" t="s">
        <v>2283</v>
      </c>
      <c r="G1812" s="22" t="s">
        <v>2287</v>
      </c>
      <c r="H1812" s="22">
        <v>32.403939999999999</v>
      </c>
      <c r="I1812" s="22">
        <v>-107.72356000000001</v>
      </c>
      <c r="K1812" s="22" t="s">
        <v>1302</v>
      </c>
      <c r="L1812" s="22" t="s">
        <v>878</v>
      </c>
      <c r="M1812" s="22" t="s">
        <v>1957</v>
      </c>
      <c r="W1812" s="34">
        <v>49.52</v>
      </c>
      <c r="X1812" s="34">
        <v>1.86</v>
      </c>
      <c r="Y1812" s="34">
        <v>14.79</v>
      </c>
      <c r="Z1812" s="34">
        <v>10.52</v>
      </c>
      <c r="AA1812" s="34">
        <v>0.128</v>
      </c>
      <c r="AB1812" s="34">
        <v>4.37</v>
      </c>
      <c r="AC1812" s="34">
        <v>9.26</v>
      </c>
      <c r="AD1812" s="34">
        <v>2.75</v>
      </c>
      <c r="AE1812" s="34">
        <v>1.3</v>
      </c>
      <c r="AF1812" s="34">
        <v>0.38800000000000001</v>
      </c>
      <c r="AG1812" s="34">
        <v>4.18</v>
      </c>
      <c r="AI1812" s="34">
        <v>5.5E-2</v>
      </c>
      <c r="AL1812" s="34">
        <v>7.1000000000000004E-3</v>
      </c>
      <c r="AU1812" s="34">
        <v>1.4E-2</v>
      </c>
      <c r="AV1812" s="34" t="s">
        <v>1800</v>
      </c>
      <c r="AW1812" s="34" t="s">
        <v>1818</v>
      </c>
      <c r="AY1812" s="34">
        <v>543.29999999999995</v>
      </c>
      <c r="BB1812" s="34">
        <v>2</v>
      </c>
      <c r="BD1812" s="34">
        <v>40</v>
      </c>
      <c r="BE1812" s="34">
        <v>135</v>
      </c>
      <c r="BF1812" s="34" t="s">
        <v>1802</v>
      </c>
      <c r="BG1812" s="34">
        <v>39</v>
      </c>
      <c r="BH1812" s="34">
        <v>19.899999999999999</v>
      </c>
      <c r="BJ1812" s="34">
        <v>4</v>
      </c>
      <c r="BK1812" s="34" t="s">
        <v>1797</v>
      </c>
      <c r="BN1812" s="34">
        <v>0.7</v>
      </c>
      <c r="BO1812" s="34">
        <v>13.6</v>
      </c>
      <c r="BP1812" s="34">
        <v>91.5</v>
      </c>
      <c r="BQ1812" s="34">
        <v>10.9</v>
      </c>
      <c r="BR1812" s="34">
        <v>23.4</v>
      </c>
      <c r="BT1812" s="34">
        <v>0.7</v>
      </c>
      <c r="BU1812" s="34">
        <v>22</v>
      </c>
      <c r="BV1812" s="34" t="s">
        <v>1800</v>
      </c>
      <c r="BX1812" s="34">
        <v>516.70000000000005</v>
      </c>
      <c r="BY1812" s="34">
        <v>5</v>
      </c>
      <c r="CA1812" s="34">
        <v>4.9000000000000004</v>
      </c>
      <c r="CC1812" s="34">
        <v>6.4</v>
      </c>
      <c r="CD1812" s="34">
        <v>204.8</v>
      </c>
      <c r="CE1812" s="34">
        <v>19</v>
      </c>
      <c r="CF1812" s="34">
        <v>30.8</v>
      </c>
      <c r="CG1812" s="34">
        <v>236.1</v>
      </c>
      <c r="CH1812" s="34">
        <v>88.2</v>
      </c>
      <c r="CI1812" s="34">
        <v>33</v>
      </c>
      <c r="CJ1812" s="34">
        <v>55</v>
      </c>
      <c r="CL1812" s="34">
        <v>27</v>
      </c>
      <c r="CM1812" s="34">
        <v>8.1999999999999993</v>
      </c>
      <c r="CN1812" s="34">
        <v>2.8</v>
      </c>
      <c r="CP1812" s="34">
        <v>1.2</v>
      </c>
      <c r="CU1812" s="34">
        <v>3.9</v>
      </c>
      <c r="CV1812" s="34">
        <v>0.72</v>
      </c>
      <c r="CW1812" s="34">
        <f t="shared" si="115"/>
        <v>131.82</v>
      </c>
      <c r="CY1812" s="34">
        <v>7.9</v>
      </c>
      <c r="DA1812" s="34">
        <v>4.8</v>
      </c>
    </row>
    <row r="1813" spans="1:105" x14ac:dyDescent="0.35">
      <c r="A1813" s="22" t="s">
        <v>1958</v>
      </c>
      <c r="B1813" s="22" t="s">
        <v>2281</v>
      </c>
      <c r="C1813" s="22" t="s">
        <v>2366</v>
      </c>
      <c r="D1813" s="22" t="s">
        <v>2283</v>
      </c>
      <c r="G1813" s="22" t="s">
        <v>2287</v>
      </c>
      <c r="H1813" s="22" t="s">
        <v>1959</v>
      </c>
      <c r="I1813" s="22">
        <v>-107.73547000000001</v>
      </c>
      <c r="K1813" s="22" t="s">
        <v>1302</v>
      </c>
      <c r="L1813" s="22" t="s">
        <v>878</v>
      </c>
      <c r="M1813" s="22" t="s">
        <v>3335</v>
      </c>
      <c r="AU1813" s="34">
        <v>2.5000000000000001E-2</v>
      </c>
      <c r="AV1813" s="34" t="s">
        <v>121</v>
      </c>
      <c r="AW1813" s="34">
        <v>43</v>
      </c>
      <c r="AY1813" s="34">
        <v>375</v>
      </c>
      <c r="BB1813" s="34" t="s">
        <v>1797</v>
      </c>
      <c r="BD1813" s="34" t="s">
        <v>1800</v>
      </c>
      <c r="BE1813" s="34">
        <v>168</v>
      </c>
      <c r="BF1813" s="34">
        <v>4</v>
      </c>
      <c r="BJ1813" s="34" t="s">
        <v>1797</v>
      </c>
      <c r="BK1813" s="34" t="s">
        <v>1797</v>
      </c>
      <c r="BN1813" s="34" t="s">
        <v>1800</v>
      </c>
      <c r="BR1813" s="34">
        <v>66</v>
      </c>
      <c r="BT1813" s="34">
        <v>2.4</v>
      </c>
      <c r="BU1813" s="34">
        <v>2</v>
      </c>
      <c r="BV1813" s="34" t="s">
        <v>1800</v>
      </c>
      <c r="BX1813" s="34" t="s">
        <v>1796</v>
      </c>
      <c r="BY1813" s="34" t="s">
        <v>1797</v>
      </c>
      <c r="CA1813" s="34">
        <v>0.6</v>
      </c>
      <c r="CC1813" s="34">
        <v>1.3</v>
      </c>
      <c r="CE1813" s="34">
        <v>5</v>
      </c>
      <c r="CH1813" s="34" t="s">
        <v>1807</v>
      </c>
      <c r="CI1813" s="34">
        <v>10</v>
      </c>
      <c r="CJ1813" s="34">
        <v>24</v>
      </c>
      <c r="CL1813" s="34">
        <v>24</v>
      </c>
      <c r="CM1813" s="34">
        <v>2.2000000000000002</v>
      </c>
      <c r="CN1813" s="34">
        <v>1</v>
      </c>
      <c r="CP1813" s="34">
        <v>1.3</v>
      </c>
      <c r="CU1813" s="34">
        <v>1.7</v>
      </c>
      <c r="CV1813" s="34">
        <v>0.22</v>
      </c>
      <c r="CW1813" s="34">
        <f t="shared" si="115"/>
        <v>64.42</v>
      </c>
      <c r="CY1813" s="34">
        <v>1</v>
      </c>
      <c r="DA1813" s="34">
        <v>17.600000000000001</v>
      </c>
    </row>
    <row r="1814" spans="1:105" x14ac:dyDescent="0.35">
      <c r="A1814" s="22" t="s">
        <v>1960</v>
      </c>
      <c r="B1814" s="22" t="s">
        <v>2281</v>
      </c>
      <c r="C1814" s="22" t="s">
        <v>2366</v>
      </c>
      <c r="D1814" s="22" t="s">
        <v>2283</v>
      </c>
      <c r="G1814" s="22" t="s">
        <v>2287</v>
      </c>
      <c r="H1814" s="22" t="s">
        <v>1959</v>
      </c>
      <c r="I1814" s="22">
        <v>-107.73547000000001</v>
      </c>
      <c r="K1814" s="22" t="s">
        <v>1302</v>
      </c>
      <c r="L1814" s="22" t="s">
        <v>878</v>
      </c>
      <c r="M1814" s="22" t="s">
        <v>635</v>
      </c>
      <c r="W1814" s="34">
        <v>63.91</v>
      </c>
      <c r="X1814" s="34">
        <v>0.58699999999999997</v>
      </c>
      <c r="Y1814" s="34">
        <v>15.81</v>
      </c>
      <c r="Z1814" s="34">
        <v>4.25</v>
      </c>
      <c r="AA1814" s="34">
        <v>7.3999999999999996E-2</v>
      </c>
      <c r="AB1814" s="34">
        <v>2.17</v>
      </c>
      <c r="AC1814" s="34">
        <v>3.5</v>
      </c>
      <c r="AD1814" s="34">
        <v>4.38</v>
      </c>
      <c r="AE1814" s="34">
        <v>3.27</v>
      </c>
      <c r="AF1814" s="34">
        <v>0.17299999999999999</v>
      </c>
      <c r="AG1814" s="34">
        <v>1.54</v>
      </c>
      <c r="AI1814" s="34">
        <v>4.5100000000000001E-2</v>
      </c>
      <c r="AL1814" s="34">
        <v>2.8500000000000001E-2</v>
      </c>
      <c r="AU1814" s="34">
        <v>7.0000000000000001E-3</v>
      </c>
      <c r="AV1814" s="34" t="s">
        <v>1800</v>
      </c>
      <c r="AW1814" s="34" t="s">
        <v>1818</v>
      </c>
      <c r="AY1814" s="34">
        <v>1130.3</v>
      </c>
      <c r="BB1814" s="34">
        <v>1</v>
      </c>
      <c r="BD1814" s="34">
        <v>32</v>
      </c>
      <c r="BE1814" s="34">
        <v>38.1</v>
      </c>
      <c r="BF1814" s="34">
        <v>5</v>
      </c>
      <c r="BG1814" s="34">
        <v>20.100000000000001</v>
      </c>
      <c r="BH1814" s="34">
        <v>19</v>
      </c>
      <c r="BJ1814" s="34">
        <v>4</v>
      </c>
      <c r="BK1814" s="34" t="s">
        <v>1797</v>
      </c>
      <c r="BN1814" s="34">
        <v>17</v>
      </c>
      <c r="BO1814" s="34">
        <v>7.2</v>
      </c>
      <c r="BP1814" s="34">
        <v>16.7</v>
      </c>
      <c r="BQ1814" s="34">
        <v>15.3</v>
      </c>
      <c r="BR1814" s="34">
        <v>90.7</v>
      </c>
      <c r="BT1814" s="34">
        <v>0.2</v>
      </c>
      <c r="BU1814" s="34">
        <v>8</v>
      </c>
      <c r="BV1814" s="34" t="s">
        <v>1800</v>
      </c>
      <c r="BX1814" s="34">
        <v>728.7</v>
      </c>
      <c r="BY1814" s="34">
        <v>2</v>
      </c>
      <c r="CA1814" s="34">
        <v>8.3000000000000007</v>
      </c>
      <c r="CC1814" s="34">
        <v>1.1000000000000001</v>
      </c>
      <c r="CD1814" s="34">
        <v>70.3</v>
      </c>
      <c r="CE1814" s="34">
        <v>128</v>
      </c>
      <c r="CF1814" s="34">
        <v>12.8</v>
      </c>
      <c r="CG1814" s="34">
        <v>137.9</v>
      </c>
      <c r="CH1814" s="34">
        <v>56.2</v>
      </c>
      <c r="CI1814" s="34">
        <v>34</v>
      </c>
      <c r="CJ1814" s="34">
        <v>63</v>
      </c>
      <c r="CL1814" s="34">
        <v>43</v>
      </c>
      <c r="CM1814" s="34">
        <v>4.5</v>
      </c>
      <c r="CN1814" s="34">
        <v>1.6</v>
      </c>
      <c r="CP1814" s="34">
        <v>0.6</v>
      </c>
      <c r="CU1814" s="34">
        <v>1.5</v>
      </c>
      <c r="CV1814" s="34">
        <v>0.27</v>
      </c>
      <c r="CW1814" s="34">
        <f t="shared" si="115"/>
        <v>148.47</v>
      </c>
      <c r="CY1814" s="34">
        <v>3.1</v>
      </c>
      <c r="DA1814" s="34">
        <v>1.7</v>
      </c>
    </row>
    <row r="1815" spans="1:105" x14ac:dyDescent="0.35">
      <c r="A1815" s="22" t="s">
        <v>1961</v>
      </c>
      <c r="B1815" s="22" t="s">
        <v>2281</v>
      </c>
      <c r="C1815" s="22" t="s">
        <v>2366</v>
      </c>
      <c r="D1815" s="22" t="s">
        <v>2283</v>
      </c>
      <c r="G1815" s="22" t="s">
        <v>2287</v>
      </c>
      <c r="H1815" s="22">
        <v>32.413069999999998</v>
      </c>
      <c r="I1815" s="22">
        <v>-107.73548</v>
      </c>
      <c r="K1815" s="22" t="s">
        <v>1302</v>
      </c>
      <c r="L1815" s="22" t="s">
        <v>878</v>
      </c>
      <c r="M1815" s="22" t="s">
        <v>635</v>
      </c>
      <c r="W1815" s="34">
        <v>63.93</v>
      </c>
      <c r="X1815" s="34">
        <v>0.59199999999999997</v>
      </c>
      <c r="Y1815" s="34">
        <v>15.8</v>
      </c>
      <c r="Z1815" s="34">
        <v>4.3499999999999996</v>
      </c>
      <c r="AA1815" s="34">
        <v>7.3999999999999996E-2</v>
      </c>
      <c r="AB1815" s="34">
        <v>2.2200000000000002</v>
      </c>
      <c r="AC1815" s="34">
        <v>3.91</v>
      </c>
      <c r="AD1815" s="34">
        <v>4.37</v>
      </c>
      <c r="AE1815" s="34">
        <v>3.09</v>
      </c>
      <c r="AF1815" s="34">
        <v>0.185</v>
      </c>
      <c r="AG1815" s="34">
        <v>1.34</v>
      </c>
      <c r="AI1815" s="34" t="s">
        <v>2274</v>
      </c>
      <c r="AL1815" s="34">
        <v>3.5499999999999997E-2</v>
      </c>
      <c r="AU1815" s="34">
        <v>2.1999999999999999E-2</v>
      </c>
      <c r="AV1815" s="34" t="s">
        <v>1800</v>
      </c>
      <c r="AW1815" s="34">
        <v>1.5</v>
      </c>
      <c r="AY1815" s="34">
        <v>1065.0999999999999</v>
      </c>
      <c r="BB1815" s="34">
        <v>1</v>
      </c>
      <c r="BD1815" s="34">
        <v>33</v>
      </c>
      <c r="BE1815" s="34">
        <v>43.8</v>
      </c>
      <c r="BF1815" s="34">
        <v>5</v>
      </c>
      <c r="BG1815" s="34">
        <v>21.8</v>
      </c>
      <c r="BH1815" s="34">
        <v>18.600000000000001</v>
      </c>
      <c r="BJ1815" s="34">
        <v>5</v>
      </c>
      <c r="BK1815" s="34" t="s">
        <v>1797</v>
      </c>
      <c r="BN1815" s="34">
        <v>1.5</v>
      </c>
      <c r="BO1815" s="34">
        <v>7.6</v>
      </c>
      <c r="BP1815" s="34">
        <v>18.399999999999999</v>
      </c>
      <c r="BQ1815" s="34">
        <v>16.2</v>
      </c>
      <c r="BR1815" s="34">
        <v>81</v>
      </c>
      <c r="BT1815" s="34">
        <v>0.3</v>
      </c>
      <c r="BU1815" s="34">
        <v>8</v>
      </c>
      <c r="BV1815" s="34" t="s">
        <v>1800</v>
      </c>
      <c r="BX1815" s="34">
        <v>709</v>
      </c>
      <c r="BY1815" s="34" t="s">
        <v>1797</v>
      </c>
      <c r="CA1815" s="34">
        <v>10</v>
      </c>
      <c r="CC1815" s="34">
        <v>1</v>
      </c>
      <c r="CD1815" s="34">
        <v>74.900000000000006</v>
      </c>
      <c r="CE1815" s="34">
        <v>158</v>
      </c>
      <c r="CF1815" s="34">
        <v>14.5</v>
      </c>
      <c r="CG1815" s="34">
        <v>141.19999999999999</v>
      </c>
      <c r="CH1815" s="34">
        <v>58.6</v>
      </c>
      <c r="CI1815" s="34">
        <v>34</v>
      </c>
      <c r="CJ1815" s="34">
        <v>68</v>
      </c>
      <c r="CL1815" s="34">
        <v>23</v>
      </c>
      <c r="CM1815" s="34">
        <v>4.9000000000000004</v>
      </c>
      <c r="CN1815" s="34">
        <v>1.1000000000000001</v>
      </c>
      <c r="CP1815" s="34">
        <v>2.2999999999999998</v>
      </c>
      <c r="CU1815" s="34">
        <v>2.8</v>
      </c>
      <c r="CV1815" s="34">
        <v>0.21</v>
      </c>
      <c r="CW1815" s="34">
        <f t="shared" si="115"/>
        <v>136.31000000000003</v>
      </c>
      <c r="CY1815" s="34">
        <v>3.2</v>
      </c>
      <c r="DA1815" s="34" t="s">
        <v>1797</v>
      </c>
    </row>
    <row r="1816" spans="1:105" x14ac:dyDescent="0.35">
      <c r="A1816" s="22" t="s">
        <v>1962</v>
      </c>
      <c r="B1816" s="22" t="s">
        <v>2281</v>
      </c>
      <c r="C1816" s="22" t="s">
        <v>2366</v>
      </c>
      <c r="D1816" s="22" t="s">
        <v>2283</v>
      </c>
      <c r="G1816" s="22" t="s">
        <v>2287</v>
      </c>
      <c r="H1816" s="22" t="s">
        <v>1963</v>
      </c>
      <c r="I1816" s="22">
        <v>-107.74628</v>
      </c>
      <c r="K1816" s="22" t="s">
        <v>1302</v>
      </c>
      <c r="L1816" s="22" t="s">
        <v>878</v>
      </c>
      <c r="M1816" s="22" t="s">
        <v>635</v>
      </c>
      <c r="W1816" s="34">
        <v>62.26</v>
      </c>
      <c r="X1816" s="34">
        <v>0.60599999999999998</v>
      </c>
      <c r="Y1816" s="34">
        <v>15.63</v>
      </c>
      <c r="Z1816" s="34">
        <v>4.45</v>
      </c>
      <c r="AA1816" s="34">
        <v>7.3999999999999996E-2</v>
      </c>
      <c r="AB1816" s="34">
        <v>2.33</v>
      </c>
      <c r="AC1816" s="34">
        <v>3.61</v>
      </c>
      <c r="AD1816" s="34">
        <v>3.74</v>
      </c>
      <c r="AE1816" s="34">
        <v>4.01</v>
      </c>
      <c r="AF1816" s="34">
        <v>0.184</v>
      </c>
      <c r="AG1816" s="34">
        <v>3.01</v>
      </c>
      <c r="AI1816" s="34">
        <v>1.7000000000000001E-2</v>
      </c>
      <c r="AL1816" s="34">
        <v>1.77E-2</v>
      </c>
      <c r="AU1816" s="34">
        <v>1.4999999999999999E-2</v>
      </c>
      <c r="AV1816" s="34" t="s">
        <v>1800</v>
      </c>
      <c r="AW1816" s="34" t="s">
        <v>1818</v>
      </c>
      <c r="AY1816" s="34">
        <v>1016.2</v>
      </c>
      <c r="BB1816" s="34" t="s">
        <v>1797</v>
      </c>
      <c r="BD1816" s="34">
        <v>24</v>
      </c>
      <c r="BE1816" s="34">
        <v>46.3</v>
      </c>
      <c r="BF1816" s="34">
        <v>8</v>
      </c>
      <c r="BG1816" s="34">
        <v>21.3</v>
      </c>
      <c r="BH1816" s="34">
        <v>18.7</v>
      </c>
      <c r="BJ1816" s="34">
        <v>5</v>
      </c>
      <c r="BK1816" s="34" t="s">
        <v>1797</v>
      </c>
      <c r="BN1816" s="34">
        <v>1.3</v>
      </c>
      <c r="BO1816" s="34">
        <v>7.7</v>
      </c>
      <c r="BP1816" s="34">
        <v>18.2</v>
      </c>
      <c r="BQ1816" s="34">
        <v>13.9</v>
      </c>
      <c r="BR1816" s="34">
        <v>152</v>
      </c>
      <c r="BT1816" s="34" t="s">
        <v>1843</v>
      </c>
      <c r="BU1816" s="34">
        <v>9</v>
      </c>
      <c r="BV1816" s="34" t="s">
        <v>1800</v>
      </c>
      <c r="BX1816" s="34">
        <v>570.20000000000005</v>
      </c>
      <c r="BY1816" s="34">
        <v>2</v>
      </c>
      <c r="CA1816" s="34">
        <v>9.1</v>
      </c>
      <c r="CC1816" s="34">
        <v>3.7</v>
      </c>
      <c r="CD1816" s="34">
        <v>73.3</v>
      </c>
      <c r="CE1816" s="34">
        <v>74</v>
      </c>
      <c r="CF1816" s="34">
        <v>13.7</v>
      </c>
      <c r="CG1816" s="34">
        <v>132</v>
      </c>
      <c r="CH1816" s="34">
        <v>59.9</v>
      </c>
      <c r="CI1816" s="34">
        <v>35</v>
      </c>
      <c r="CJ1816" s="34">
        <v>74</v>
      </c>
      <c r="CL1816" s="34">
        <v>39</v>
      </c>
      <c r="CM1816" s="34">
        <v>4.8</v>
      </c>
      <c r="CN1816" s="34">
        <v>0.8</v>
      </c>
      <c r="CP1816" s="34">
        <v>0.8</v>
      </c>
      <c r="CU1816" s="34">
        <v>1.6</v>
      </c>
      <c r="CV1816" s="34">
        <v>0.25</v>
      </c>
      <c r="CW1816" s="34">
        <f t="shared" si="115"/>
        <v>156.25000000000003</v>
      </c>
      <c r="CY1816" s="34">
        <v>3.7</v>
      </c>
      <c r="DA1816" s="34">
        <v>2.8</v>
      </c>
    </row>
    <row r="1817" spans="1:105" x14ac:dyDescent="0.35">
      <c r="A1817" s="22" t="s">
        <v>1964</v>
      </c>
      <c r="B1817" s="22" t="s">
        <v>2281</v>
      </c>
      <c r="C1817" s="22" t="s">
        <v>2366</v>
      </c>
      <c r="D1817" s="22" t="s">
        <v>2283</v>
      </c>
      <c r="G1817" s="22" t="s">
        <v>2287</v>
      </c>
      <c r="H1817" s="22" t="s">
        <v>1963</v>
      </c>
      <c r="I1817" s="22">
        <v>-107.74628</v>
      </c>
      <c r="K1817" s="22" t="s">
        <v>1302</v>
      </c>
      <c r="L1817" s="22" t="s">
        <v>878</v>
      </c>
      <c r="M1817" s="22" t="s">
        <v>116</v>
      </c>
      <c r="AU1817" s="34">
        <v>0.182</v>
      </c>
      <c r="AV1817" s="34" t="s">
        <v>121</v>
      </c>
      <c r="AW1817" s="34">
        <v>26</v>
      </c>
      <c r="AY1817" s="34">
        <v>1150</v>
      </c>
      <c r="BB1817" s="34" t="s">
        <v>1797</v>
      </c>
      <c r="BD1817" s="34" t="s">
        <v>1800</v>
      </c>
      <c r="BE1817" s="34">
        <v>91</v>
      </c>
      <c r="BF1817" s="34">
        <v>6</v>
      </c>
      <c r="BJ1817" s="34">
        <v>1</v>
      </c>
      <c r="BK1817" s="34">
        <v>1</v>
      </c>
      <c r="BN1817" s="34">
        <v>13</v>
      </c>
      <c r="BR1817" s="34">
        <v>99</v>
      </c>
      <c r="BT1817" s="34">
        <v>1.8</v>
      </c>
      <c r="BU1817" s="34">
        <v>3</v>
      </c>
      <c r="BV1817" s="34" t="s">
        <v>1800</v>
      </c>
      <c r="BX1817" s="34" t="s">
        <v>1796</v>
      </c>
      <c r="BY1817" s="34" t="s">
        <v>1797</v>
      </c>
      <c r="CA1817" s="34">
        <v>2.1</v>
      </c>
      <c r="CC1817" s="34">
        <v>2.1</v>
      </c>
      <c r="CE1817" s="34">
        <v>5</v>
      </c>
      <c r="CH1817" s="34" t="s">
        <v>1807</v>
      </c>
      <c r="CI1817" s="34">
        <v>16</v>
      </c>
      <c r="CJ1817" s="34">
        <v>41</v>
      </c>
      <c r="CL1817" s="34">
        <v>20</v>
      </c>
      <c r="CM1817" s="34">
        <v>3.6</v>
      </c>
      <c r="CN1817" s="34">
        <v>1.3</v>
      </c>
      <c r="CP1817" s="34">
        <v>0.7</v>
      </c>
      <c r="CU1817" s="34">
        <v>2.7</v>
      </c>
      <c r="CV1817" s="34">
        <v>0.18</v>
      </c>
      <c r="CW1817" s="34">
        <f t="shared" si="115"/>
        <v>85.48</v>
      </c>
      <c r="CY1817" s="34">
        <v>0.8</v>
      </c>
      <c r="DA1817" s="34">
        <v>8.8000000000000007</v>
      </c>
    </row>
    <row r="1818" spans="1:105" x14ac:dyDescent="0.35">
      <c r="A1818" s="22" t="s">
        <v>1965</v>
      </c>
      <c r="B1818" s="22" t="s">
        <v>2281</v>
      </c>
      <c r="C1818" s="22" t="s">
        <v>2366</v>
      </c>
      <c r="D1818" s="22" t="s">
        <v>2283</v>
      </c>
      <c r="G1818" s="22" t="s">
        <v>2287</v>
      </c>
      <c r="H1818" s="22">
        <v>32.393909999999998</v>
      </c>
      <c r="I1818" s="22">
        <v>-107.71614</v>
      </c>
      <c r="K1818" s="22" t="s">
        <v>1302</v>
      </c>
      <c r="L1818" s="22" t="s">
        <v>878</v>
      </c>
      <c r="M1818" s="22" t="s">
        <v>1966</v>
      </c>
      <c r="W1818" s="34">
        <v>75.78</v>
      </c>
      <c r="X1818" s="34">
        <v>2.8000000000000001E-2</v>
      </c>
      <c r="Y1818" s="34">
        <v>13.54</v>
      </c>
      <c r="Z1818" s="34">
        <v>0.32</v>
      </c>
      <c r="AA1818" s="34">
        <v>2.8000000000000001E-2</v>
      </c>
      <c r="AB1818" s="34">
        <v>0.1</v>
      </c>
      <c r="AC1818" s="34">
        <v>1.56</v>
      </c>
      <c r="AD1818" s="34">
        <v>5</v>
      </c>
      <c r="AE1818" s="34">
        <v>2.84</v>
      </c>
      <c r="AF1818" s="34">
        <v>4.3999999999999997E-2</v>
      </c>
      <c r="AG1818" s="34">
        <v>1.04</v>
      </c>
      <c r="AI1818" s="34">
        <v>5.1999999999999998E-3</v>
      </c>
      <c r="AL1818" s="34">
        <v>7.6E-3</v>
      </c>
      <c r="AU1818" s="34" t="s">
        <v>145</v>
      </c>
      <c r="AV1818" s="34" t="s">
        <v>1800</v>
      </c>
      <c r="AW1818" s="34" t="s">
        <v>1818</v>
      </c>
      <c r="AY1818" s="34">
        <v>89.8</v>
      </c>
      <c r="BB1818" s="34">
        <v>2</v>
      </c>
      <c r="BD1818" s="34">
        <v>30</v>
      </c>
      <c r="BE1818" s="34">
        <v>6.8</v>
      </c>
      <c r="BF1818" s="34">
        <v>4</v>
      </c>
      <c r="BG1818" s="34">
        <v>4.7</v>
      </c>
      <c r="BH1818" s="34">
        <v>15</v>
      </c>
      <c r="BJ1818" s="34">
        <v>3</v>
      </c>
      <c r="BK1818" s="34">
        <v>2</v>
      </c>
      <c r="BN1818" s="34">
        <v>0.5</v>
      </c>
      <c r="BO1818" s="34">
        <v>7.3</v>
      </c>
      <c r="BP1818" s="34" t="s">
        <v>1049</v>
      </c>
      <c r="BQ1818" s="34">
        <v>43.3</v>
      </c>
      <c r="BR1818" s="34">
        <v>95.4</v>
      </c>
      <c r="BT1818" s="34" t="s">
        <v>1843</v>
      </c>
      <c r="BU1818" s="34">
        <v>2</v>
      </c>
      <c r="BV1818" s="34" t="s">
        <v>1800</v>
      </c>
      <c r="BX1818" s="34">
        <v>60.6</v>
      </c>
      <c r="BY1818" s="34" t="s">
        <v>1797</v>
      </c>
      <c r="CA1818" s="34">
        <v>3.9</v>
      </c>
      <c r="CC1818" s="34">
        <v>5.3</v>
      </c>
      <c r="CD1818" s="34">
        <v>0.4</v>
      </c>
      <c r="CE1818" s="34">
        <v>242</v>
      </c>
      <c r="CF1818" s="34">
        <v>14.9</v>
      </c>
      <c r="CG1818" s="34">
        <v>19.5</v>
      </c>
      <c r="CH1818" s="34">
        <v>7.2</v>
      </c>
      <c r="CI1818" s="34">
        <v>3</v>
      </c>
      <c r="CJ1818" s="34">
        <v>21</v>
      </c>
      <c r="CL1818" s="34" t="s">
        <v>1798</v>
      </c>
      <c r="CM1818" s="34">
        <v>1.3</v>
      </c>
      <c r="CN1818" s="34" t="s">
        <v>1843</v>
      </c>
      <c r="CP1818" s="34">
        <v>1.9</v>
      </c>
      <c r="CU1818" s="34">
        <v>3.5</v>
      </c>
      <c r="CV1818" s="34">
        <v>0.19</v>
      </c>
      <c r="CW1818" s="34">
        <f t="shared" si="115"/>
        <v>30.89</v>
      </c>
      <c r="CY1818" s="34">
        <v>0.1</v>
      </c>
      <c r="DA1818" s="34" t="s">
        <v>1797</v>
      </c>
    </row>
    <row r="1819" spans="1:105" x14ac:dyDescent="0.35">
      <c r="A1819" s="22" t="s">
        <v>1967</v>
      </c>
      <c r="B1819" s="22" t="s">
        <v>2281</v>
      </c>
      <c r="C1819" s="22" t="s">
        <v>2366</v>
      </c>
      <c r="D1819" s="22" t="s">
        <v>2283</v>
      </c>
      <c r="G1819" s="22" t="s">
        <v>2287</v>
      </c>
      <c r="H1819" s="22">
        <v>32.394289999999998</v>
      </c>
      <c r="I1819" s="22">
        <v>-107.71760999999999</v>
      </c>
      <c r="K1819" s="22" t="s">
        <v>1302</v>
      </c>
      <c r="L1819" s="22" t="s">
        <v>878</v>
      </c>
      <c r="M1819" s="22" t="s">
        <v>1968</v>
      </c>
      <c r="W1819" s="34">
        <v>46.5</v>
      </c>
      <c r="X1819" s="34">
        <v>1.46</v>
      </c>
      <c r="Y1819" s="34">
        <v>12.97</v>
      </c>
      <c r="Z1819" s="34">
        <v>14.62</v>
      </c>
      <c r="AA1819" s="34">
        <v>0.25</v>
      </c>
      <c r="AB1819" s="34">
        <v>8.07</v>
      </c>
      <c r="AC1819" s="34">
        <v>8.9700000000000006</v>
      </c>
      <c r="AD1819" s="34">
        <v>2.65</v>
      </c>
      <c r="AE1819" s="34">
        <v>0.72</v>
      </c>
      <c r="AF1819" s="34">
        <v>0.111</v>
      </c>
      <c r="AG1819" s="34">
        <v>2.81</v>
      </c>
      <c r="AI1819" s="34">
        <v>2.63E-2</v>
      </c>
      <c r="AL1819" s="34">
        <v>1.34E-2</v>
      </c>
      <c r="AU1819" s="34">
        <v>1.0999999999999999E-2</v>
      </c>
      <c r="AV1819" s="34">
        <v>5</v>
      </c>
      <c r="AW1819" s="34" t="s">
        <v>1818</v>
      </c>
      <c r="AY1819" s="34">
        <v>158.69999999999999</v>
      </c>
      <c r="BB1819" s="34" t="s">
        <v>1797</v>
      </c>
      <c r="BD1819" s="34">
        <v>62</v>
      </c>
      <c r="BE1819" s="34">
        <v>272.8</v>
      </c>
      <c r="BF1819" s="34">
        <v>6</v>
      </c>
      <c r="BG1819" s="34">
        <v>64.2</v>
      </c>
      <c r="BH1819" s="34">
        <v>18.600000000000001</v>
      </c>
      <c r="BJ1819" s="34" t="s">
        <v>1797</v>
      </c>
      <c r="BK1819" s="34">
        <v>1</v>
      </c>
      <c r="BN1819" s="34">
        <v>18</v>
      </c>
      <c r="BO1819" s="34">
        <v>3.8</v>
      </c>
      <c r="BP1819" s="34">
        <v>68.7</v>
      </c>
      <c r="BQ1819" s="34">
        <v>8.9</v>
      </c>
      <c r="BR1819" s="34">
        <v>23.8</v>
      </c>
      <c r="BT1819" s="34">
        <v>0.3</v>
      </c>
      <c r="BU1819" s="34">
        <v>55</v>
      </c>
      <c r="BV1819" s="34" t="s">
        <v>1800</v>
      </c>
      <c r="BX1819" s="34">
        <v>203</v>
      </c>
      <c r="BY1819" s="34" t="s">
        <v>1797</v>
      </c>
      <c r="CA1819" s="34">
        <v>1.1000000000000001</v>
      </c>
      <c r="CC1819" s="34" t="s">
        <v>1814</v>
      </c>
      <c r="CD1819" s="34">
        <v>411.6</v>
      </c>
      <c r="CE1819" s="34">
        <v>20</v>
      </c>
      <c r="CF1819" s="34">
        <v>31.3</v>
      </c>
      <c r="CG1819" s="34">
        <v>62.3</v>
      </c>
      <c r="CH1819" s="34">
        <v>112.3</v>
      </c>
      <c r="CI1819" s="34">
        <v>8</v>
      </c>
      <c r="CJ1819" s="34">
        <v>23</v>
      </c>
      <c r="CL1819" s="34" t="s">
        <v>1798</v>
      </c>
      <c r="CM1819" s="34">
        <v>4.5999999999999996</v>
      </c>
      <c r="CN1819" s="34">
        <v>1.7</v>
      </c>
      <c r="CP1819" s="34">
        <v>2.6</v>
      </c>
      <c r="CU1819" s="34">
        <v>3.3</v>
      </c>
      <c r="CV1819" s="34">
        <v>0.47</v>
      </c>
      <c r="CW1819" s="34">
        <f t="shared" si="115"/>
        <v>43.67</v>
      </c>
      <c r="CY1819" s="34">
        <v>11.1</v>
      </c>
      <c r="DA1819" s="34">
        <v>4.4000000000000004</v>
      </c>
    </row>
    <row r="1820" spans="1:105" x14ac:dyDescent="0.35">
      <c r="A1820" s="22" t="s">
        <v>1969</v>
      </c>
      <c r="B1820" s="22" t="s">
        <v>2281</v>
      </c>
      <c r="C1820" s="22" t="s">
        <v>2366</v>
      </c>
      <c r="D1820" s="22" t="s">
        <v>2283</v>
      </c>
      <c r="G1820" s="22" t="s">
        <v>2287</v>
      </c>
      <c r="H1820" s="22">
        <v>32.393920000000001</v>
      </c>
      <c r="I1820" s="22">
        <v>-107.71822</v>
      </c>
      <c r="K1820" s="22" t="s">
        <v>1302</v>
      </c>
      <c r="L1820" s="22" t="s">
        <v>878</v>
      </c>
      <c r="M1820" s="22" t="s">
        <v>635</v>
      </c>
      <c r="W1820" s="34">
        <v>61.31</v>
      </c>
      <c r="X1820" s="34">
        <v>0.88400000000000001</v>
      </c>
      <c r="Y1820" s="34">
        <v>17.3</v>
      </c>
      <c r="Z1820" s="34">
        <v>5.73</v>
      </c>
      <c r="AA1820" s="34">
        <v>0.111</v>
      </c>
      <c r="AB1820" s="34">
        <v>1.92</v>
      </c>
      <c r="AC1820" s="34">
        <v>3.28</v>
      </c>
      <c r="AD1820" s="34">
        <v>3.92</v>
      </c>
      <c r="AE1820" s="34">
        <v>2.76</v>
      </c>
      <c r="AF1820" s="34">
        <v>0.222</v>
      </c>
      <c r="AG1820" s="34">
        <v>1.53</v>
      </c>
      <c r="AI1820" s="34">
        <v>6.7000000000000002E-3</v>
      </c>
      <c r="AL1820" s="34">
        <v>9.1000000000000004E-3</v>
      </c>
      <c r="AU1820" s="34" t="s">
        <v>145</v>
      </c>
      <c r="AV1820" s="34" t="s">
        <v>1800</v>
      </c>
      <c r="AW1820" s="34" t="s">
        <v>1818</v>
      </c>
      <c r="AY1820" s="34">
        <v>886.7</v>
      </c>
      <c r="BB1820" s="34">
        <v>1</v>
      </c>
      <c r="BD1820" s="34">
        <v>47</v>
      </c>
      <c r="BE1820" s="34">
        <v>19.3</v>
      </c>
      <c r="BF1820" s="34">
        <v>15</v>
      </c>
      <c r="BG1820" s="34">
        <v>9.1999999999999993</v>
      </c>
      <c r="BH1820" s="34">
        <v>22.3</v>
      </c>
      <c r="BJ1820" s="34">
        <v>12</v>
      </c>
      <c r="BK1820" s="34" t="s">
        <v>1797</v>
      </c>
      <c r="BN1820" s="34">
        <v>11</v>
      </c>
      <c r="BO1820" s="34">
        <v>26.4</v>
      </c>
      <c r="BP1820" s="34">
        <v>11.6</v>
      </c>
      <c r="BQ1820" s="34">
        <v>27.1</v>
      </c>
      <c r="BR1820" s="34">
        <v>144.30000000000001</v>
      </c>
      <c r="BT1820" s="34" t="s">
        <v>1843</v>
      </c>
      <c r="BU1820" s="34">
        <v>23</v>
      </c>
      <c r="BV1820" s="34" t="s">
        <v>1800</v>
      </c>
      <c r="BX1820" s="34">
        <v>302.89999999999998</v>
      </c>
      <c r="BY1820" s="34" t="s">
        <v>1797</v>
      </c>
      <c r="CA1820" s="34">
        <v>9</v>
      </c>
      <c r="CC1820" s="34">
        <v>3</v>
      </c>
      <c r="CD1820" s="34">
        <v>77.8</v>
      </c>
      <c r="CE1820" s="34">
        <v>236</v>
      </c>
      <c r="CF1820" s="34">
        <v>62.5</v>
      </c>
      <c r="CG1820" s="34">
        <v>352.2</v>
      </c>
      <c r="CH1820" s="34">
        <v>90.3</v>
      </c>
      <c r="CI1820" s="34">
        <v>41</v>
      </c>
      <c r="CJ1820" s="34">
        <v>83</v>
      </c>
      <c r="CL1820" s="34">
        <v>54</v>
      </c>
      <c r="CM1820" s="34">
        <v>13.2</v>
      </c>
      <c r="CN1820" s="34">
        <v>2.8</v>
      </c>
      <c r="CP1820" s="34">
        <v>2.7</v>
      </c>
      <c r="CU1820" s="34">
        <v>8.6</v>
      </c>
      <c r="CV1820" s="34">
        <v>0.76</v>
      </c>
      <c r="CW1820" s="34">
        <f t="shared" si="115"/>
        <v>206.05999999999997</v>
      </c>
      <c r="CY1820" s="34">
        <v>4.0999999999999996</v>
      </c>
      <c r="DA1820" s="34">
        <v>1.4</v>
      </c>
    </row>
    <row r="1821" spans="1:105" x14ac:dyDescent="0.35">
      <c r="A1821" s="22" t="s">
        <v>1970</v>
      </c>
      <c r="B1821" s="22" t="s">
        <v>2281</v>
      </c>
      <c r="C1821" s="22" t="s">
        <v>2366</v>
      </c>
      <c r="D1821" s="22" t="s">
        <v>2283</v>
      </c>
      <c r="G1821" s="22" t="s">
        <v>2287</v>
      </c>
      <c r="H1821" s="22" t="s">
        <v>1971</v>
      </c>
      <c r="I1821" s="22">
        <v>-107.73604899999999</v>
      </c>
      <c r="K1821" s="22" t="s">
        <v>1302</v>
      </c>
      <c r="L1821" s="22" t="s">
        <v>878</v>
      </c>
      <c r="M1821" s="22" t="s">
        <v>1972</v>
      </c>
      <c r="W1821" s="34">
        <v>61.13</v>
      </c>
      <c r="X1821" s="34">
        <v>0.62</v>
      </c>
      <c r="Y1821" s="34">
        <v>15.8</v>
      </c>
      <c r="Z1821" s="34">
        <v>4.63</v>
      </c>
      <c r="AA1821" s="34">
        <v>8.2000000000000003E-2</v>
      </c>
      <c r="AB1821" s="34">
        <v>2.82</v>
      </c>
      <c r="AC1821" s="34">
        <v>2.85</v>
      </c>
      <c r="AD1821" s="34">
        <v>5.34</v>
      </c>
      <c r="AE1821" s="34">
        <v>3.28</v>
      </c>
      <c r="AF1821" s="34">
        <v>0.20799999999999999</v>
      </c>
      <c r="AG1821" s="34">
        <v>2.13</v>
      </c>
      <c r="AI1821" s="34">
        <v>7.0000000000000001E-3</v>
      </c>
      <c r="AL1821" s="34">
        <v>1.8200000000000001E-2</v>
      </c>
      <c r="AU1821" s="34" t="s">
        <v>145</v>
      </c>
      <c r="AV1821" s="34" t="s">
        <v>1800</v>
      </c>
      <c r="AW1821" s="34">
        <v>1.9</v>
      </c>
      <c r="AY1821" s="34">
        <v>1086.5</v>
      </c>
      <c r="BB1821" s="34" t="s">
        <v>1797</v>
      </c>
      <c r="BD1821" s="34">
        <v>22</v>
      </c>
      <c r="BE1821" s="34">
        <v>81.099999999999994</v>
      </c>
      <c r="BF1821" s="34">
        <v>3</v>
      </c>
      <c r="BG1821" s="34">
        <v>27.6</v>
      </c>
      <c r="BH1821" s="34">
        <v>19.600000000000001</v>
      </c>
      <c r="BJ1821" s="34">
        <v>6</v>
      </c>
      <c r="BK1821" s="34" t="s">
        <v>1797</v>
      </c>
      <c r="BN1821" s="34">
        <v>11</v>
      </c>
      <c r="BO1821" s="34">
        <v>7.3</v>
      </c>
      <c r="BP1821" s="34">
        <v>32.9</v>
      </c>
      <c r="BQ1821" s="34">
        <v>16.2</v>
      </c>
      <c r="BR1821" s="34">
        <v>87.4</v>
      </c>
      <c r="BT1821" s="34" t="s">
        <v>1843</v>
      </c>
      <c r="BU1821" s="34">
        <v>9</v>
      </c>
      <c r="BV1821" s="34" t="s">
        <v>1800</v>
      </c>
      <c r="BX1821" s="34">
        <v>660.8</v>
      </c>
      <c r="BY1821" s="34">
        <v>1</v>
      </c>
      <c r="CA1821" s="34">
        <v>6.4</v>
      </c>
      <c r="CC1821" s="34">
        <v>1.8</v>
      </c>
      <c r="CD1821" s="34">
        <v>86.2</v>
      </c>
      <c r="CE1821" s="34">
        <v>52</v>
      </c>
      <c r="CF1821" s="34">
        <v>14.1</v>
      </c>
      <c r="CG1821" s="34">
        <v>135.9</v>
      </c>
      <c r="CH1821" s="34">
        <v>64.599999999999994</v>
      </c>
      <c r="CI1821" s="34">
        <v>32</v>
      </c>
      <c r="CJ1821" s="34">
        <v>61</v>
      </c>
      <c r="CL1821" s="34">
        <v>41</v>
      </c>
      <c r="CM1821" s="34">
        <v>4.7</v>
      </c>
      <c r="CN1821" s="34">
        <v>2</v>
      </c>
      <c r="CP1821" s="34">
        <v>0.5</v>
      </c>
      <c r="CU1821" s="34">
        <v>2.1</v>
      </c>
      <c r="CV1821" s="34">
        <v>0.18</v>
      </c>
      <c r="CW1821" s="34">
        <f t="shared" si="115"/>
        <v>143.47999999999999</v>
      </c>
      <c r="CY1821" s="34">
        <v>3.5</v>
      </c>
      <c r="DA1821" s="34">
        <v>1.4</v>
      </c>
    </row>
    <row r="1822" spans="1:105" x14ac:dyDescent="0.35">
      <c r="A1822" s="22" t="s">
        <v>1973</v>
      </c>
      <c r="B1822" s="22" t="s">
        <v>2281</v>
      </c>
      <c r="C1822" s="22" t="s">
        <v>2366</v>
      </c>
      <c r="D1822" s="22" t="s">
        <v>2283</v>
      </c>
      <c r="G1822" s="22" t="s">
        <v>2287</v>
      </c>
      <c r="H1822" s="22" t="s">
        <v>1971</v>
      </c>
      <c r="I1822" s="22">
        <v>-107.73604899999999</v>
      </c>
      <c r="K1822" s="22" t="s">
        <v>1302</v>
      </c>
      <c r="L1822" s="22" t="s">
        <v>878</v>
      </c>
      <c r="M1822" s="22" t="s">
        <v>291</v>
      </c>
      <c r="AU1822" s="34">
        <v>8.9999999999999993E-3</v>
      </c>
      <c r="AV1822" s="34">
        <v>24</v>
      </c>
      <c r="AW1822" s="34">
        <v>25</v>
      </c>
      <c r="AY1822" s="34" t="s">
        <v>1799</v>
      </c>
      <c r="BB1822" s="34" t="s">
        <v>1797</v>
      </c>
      <c r="BC1822" s="34">
        <v>2</v>
      </c>
      <c r="BD1822" s="34" t="s">
        <v>1800</v>
      </c>
      <c r="BE1822" s="34">
        <v>80</v>
      </c>
      <c r="BF1822" s="34">
        <v>6</v>
      </c>
      <c r="BG1822" s="34">
        <v>40</v>
      </c>
      <c r="BJ1822" s="34">
        <v>1</v>
      </c>
      <c r="BK1822" s="34" t="s">
        <v>1797</v>
      </c>
      <c r="BN1822" s="34">
        <v>12</v>
      </c>
      <c r="BQ1822" s="34">
        <v>40</v>
      </c>
      <c r="BR1822" s="34">
        <v>40</v>
      </c>
      <c r="BT1822" s="34">
        <v>2.2999999999999998</v>
      </c>
      <c r="BU1822" s="34">
        <v>3</v>
      </c>
      <c r="BV1822" s="34" t="s">
        <v>1800</v>
      </c>
      <c r="BX1822" s="34" t="s">
        <v>1796</v>
      </c>
      <c r="BY1822" s="34" t="s">
        <v>1797</v>
      </c>
      <c r="CA1822" s="34">
        <v>1.5</v>
      </c>
      <c r="CC1822" s="34">
        <v>0.8</v>
      </c>
      <c r="CE1822" s="34" t="s">
        <v>1821</v>
      </c>
      <c r="CH1822" s="34">
        <v>20</v>
      </c>
      <c r="CI1822" s="34">
        <v>7</v>
      </c>
      <c r="CJ1822" s="34">
        <v>27</v>
      </c>
      <c r="CL1822" s="34">
        <v>25</v>
      </c>
      <c r="CM1822" s="34">
        <v>1.8</v>
      </c>
      <c r="CN1822" s="34">
        <v>0.8</v>
      </c>
      <c r="CP1822" s="34">
        <v>0.8</v>
      </c>
      <c r="CU1822" s="34">
        <v>2.4</v>
      </c>
      <c r="CV1822" s="34">
        <v>0.27</v>
      </c>
      <c r="CW1822" s="34">
        <f t="shared" si="115"/>
        <v>65.069999999999993</v>
      </c>
      <c r="CX1822" s="34">
        <v>3.0000000000000001E-3</v>
      </c>
      <c r="CY1822" s="34">
        <v>0.8</v>
      </c>
      <c r="DA1822" s="34">
        <v>14.3</v>
      </c>
    </row>
    <row r="1823" spans="1:105" x14ac:dyDescent="0.35">
      <c r="A1823" s="22" t="s">
        <v>1974</v>
      </c>
      <c r="B1823" s="22" t="s">
        <v>2281</v>
      </c>
      <c r="C1823" s="22" t="s">
        <v>2366</v>
      </c>
      <c r="D1823" s="22" t="s">
        <v>2283</v>
      </c>
      <c r="G1823" s="22" t="s">
        <v>2287</v>
      </c>
      <c r="H1823" s="22" t="s">
        <v>1971</v>
      </c>
      <c r="I1823" s="22">
        <v>-107.73604899999999</v>
      </c>
      <c r="K1823" s="22" t="s">
        <v>1302</v>
      </c>
      <c r="L1823" s="22" t="s">
        <v>878</v>
      </c>
      <c r="M1823" s="22" t="s">
        <v>1975</v>
      </c>
      <c r="AU1823" s="34">
        <v>0.03</v>
      </c>
      <c r="AV1823" s="34" t="s">
        <v>121</v>
      </c>
      <c r="AW1823" s="34">
        <v>12</v>
      </c>
      <c r="AY1823" s="34">
        <v>213</v>
      </c>
      <c r="BB1823" s="34" t="s">
        <v>1797</v>
      </c>
      <c r="BD1823" s="34" t="s">
        <v>1800</v>
      </c>
      <c r="BE1823" s="34">
        <v>314</v>
      </c>
      <c r="BF1823" s="34">
        <v>4</v>
      </c>
      <c r="BJ1823" s="34" t="s">
        <v>1797</v>
      </c>
      <c r="BK1823" s="34" t="s">
        <v>1797</v>
      </c>
      <c r="BN1823" s="34" t="s">
        <v>1800</v>
      </c>
      <c r="BR1823" s="34">
        <v>43</v>
      </c>
      <c r="BT1823" s="34">
        <v>2.9</v>
      </c>
      <c r="BU1823" s="34">
        <v>2</v>
      </c>
      <c r="BV1823" s="34" t="s">
        <v>1800</v>
      </c>
      <c r="BX1823" s="34" t="s">
        <v>1796</v>
      </c>
      <c r="BY1823" s="34" t="s">
        <v>1797</v>
      </c>
      <c r="CA1823" s="34">
        <v>0.9</v>
      </c>
      <c r="CC1823" s="34" t="s">
        <v>1814</v>
      </c>
      <c r="CE1823" s="34" t="s">
        <v>1821</v>
      </c>
      <c r="CH1823" s="34" t="s">
        <v>1807</v>
      </c>
      <c r="CI1823" s="34">
        <v>9</v>
      </c>
      <c r="CJ1823" s="34">
        <v>16</v>
      </c>
      <c r="CL1823" s="34">
        <v>33</v>
      </c>
      <c r="CM1823" s="34">
        <v>1.3</v>
      </c>
      <c r="CN1823" s="34">
        <v>0.8</v>
      </c>
      <c r="CP1823" s="34">
        <v>0.7</v>
      </c>
      <c r="CU1823" s="34">
        <v>0.7</v>
      </c>
      <c r="CV1823" s="34">
        <v>0.09</v>
      </c>
      <c r="CW1823" s="34">
        <f t="shared" si="115"/>
        <v>61.59</v>
      </c>
      <c r="CY1823" s="34">
        <v>0.6</v>
      </c>
      <c r="DA1823" s="34">
        <v>1.8</v>
      </c>
    </row>
    <row r="1824" spans="1:105" x14ac:dyDescent="0.35">
      <c r="A1824" s="22" t="s">
        <v>1976</v>
      </c>
      <c r="B1824" s="22" t="s">
        <v>2281</v>
      </c>
      <c r="C1824" s="22" t="s">
        <v>2366</v>
      </c>
      <c r="D1824" s="22" t="s">
        <v>2283</v>
      </c>
      <c r="G1824" s="22" t="s">
        <v>2287</v>
      </c>
      <c r="H1824" s="22">
        <v>32.418779999999998</v>
      </c>
      <c r="I1824" s="22">
        <v>-107.73488</v>
      </c>
      <c r="K1824" s="22" t="s">
        <v>1302</v>
      </c>
      <c r="L1824" s="22" t="s">
        <v>878</v>
      </c>
      <c r="M1824" s="22" t="s">
        <v>635</v>
      </c>
      <c r="W1824" s="34">
        <v>62.84</v>
      </c>
      <c r="X1824" s="34">
        <v>0.59199999999999997</v>
      </c>
      <c r="Y1824" s="34">
        <v>15.68</v>
      </c>
      <c r="Z1824" s="34">
        <v>4.46</v>
      </c>
      <c r="AA1824" s="34">
        <v>7.0999999999999994E-2</v>
      </c>
      <c r="AB1824" s="34">
        <v>2.2799999999999998</v>
      </c>
      <c r="AC1824" s="34">
        <v>3.19</v>
      </c>
      <c r="AD1824" s="34">
        <v>4.8499999999999996</v>
      </c>
      <c r="AE1824" s="34">
        <v>3.44</v>
      </c>
      <c r="AF1824" s="34">
        <v>0.182</v>
      </c>
      <c r="AG1824" s="34">
        <v>2.87</v>
      </c>
      <c r="AI1824" s="34">
        <v>8.8000000000000005E-3</v>
      </c>
      <c r="AL1824" s="34">
        <v>1.9099999999999999E-2</v>
      </c>
      <c r="AU1824" s="34" t="s">
        <v>145</v>
      </c>
      <c r="AV1824" s="34" t="s">
        <v>1800</v>
      </c>
      <c r="AW1824" s="34">
        <v>2</v>
      </c>
      <c r="AY1824" s="34">
        <v>1045.0999999999999</v>
      </c>
      <c r="BB1824" s="34">
        <v>1</v>
      </c>
      <c r="BD1824" s="34">
        <v>31</v>
      </c>
      <c r="BE1824" s="34">
        <v>46.3</v>
      </c>
      <c r="BF1824" s="34">
        <v>7</v>
      </c>
      <c r="BG1824" s="34">
        <v>22</v>
      </c>
      <c r="BH1824" s="34">
        <v>18.7</v>
      </c>
      <c r="BJ1824" s="34">
        <v>4</v>
      </c>
      <c r="BK1824" s="34" t="s">
        <v>1797</v>
      </c>
      <c r="BN1824" s="34">
        <v>16</v>
      </c>
      <c r="BO1824" s="34">
        <v>7.3</v>
      </c>
      <c r="BP1824" s="34">
        <v>19.3</v>
      </c>
      <c r="BQ1824" s="34">
        <v>14</v>
      </c>
      <c r="BR1824" s="34">
        <v>107.3</v>
      </c>
      <c r="BT1824" s="34" t="s">
        <v>1843</v>
      </c>
      <c r="BU1824" s="34">
        <v>8</v>
      </c>
      <c r="BV1824" s="34" t="s">
        <v>1800</v>
      </c>
      <c r="BX1824" s="34">
        <v>688.5</v>
      </c>
      <c r="BY1824" s="34" t="s">
        <v>1797</v>
      </c>
      <c r="CA1824" s="34">
        <v>8.6</v>
      </c>
      <c r="CC1824" s="34">
        <v>2.5</v>
      </c>
      <c r="CD1824" s="34">
        <v>78.900000000000006</v>
      </c>
      <c r="CE1824" s="34">
        <v>83</v>
      </c>
      <c r="CF1824" s="34">
        <v>13.6</v>
      </c>
      <c r="CG1824" s="34">
        <v>136.80000000000001</v>
      </c>
      <c r="CH1824" s="34">
        <v>59.4</v>
      </c>
      <c r="CI1824" s="34">
        <v>32</v>
      </c>
      <c r="CJ1824" s="34">
        <v>66</v>
      </c>
      <c r="CL1824" s="34">
        <v>10</v>
      </c>
      <c r="CM1824" s="34">
        <v>4.7</v>
      </c>
      <c r="CN1824" s="34">
        <v>1</v>
      </c>
      <c r="CP1824" s="34">
        <v>1.1000000000000001</v>
      </c>
      <c r="CU1824" s="34">
        <v>1.9</v>
      </c>
      <c r="CV1824" s="34">
        <v>0.08</v>
      </c>
      <c r="CW1824" s="34">
        <f t="shared" si="115"/>
        <v>116.78</v>
      </c>
      <c r="CY1824" s="34">
        <v>3.3</v>
      </c>
      <c r="DA1824" s="34">
        <v>2.4</v>
      </c>
    </row>
    <row r="1825" spans="1:105" x14ac:dyDescent="0.35">
      <c r="A1825" s="22" t="s">
        <v>1977</v>
      </c>
      <c r="B1825" s="22" t="s">
        <v>2281</v>
      </c>
      <c r="C1825" s="22" t="s">
        <v>2366</v>
      </c>
      <c r="D1825" s="22" t="s">
        <v>2283</v>
      </c>
      <c r="G1825" s="22" t="s">
        <v>2287</v>
      </c>
      <c r="H1825" s="22">
        <v>32.415880000000001</v>
      </c>
      <c r="I1825" s="22">
        <v>-107.73084</v>
      </c>
      <c r="K1825" s="22" t="s">
        <v>1302</v>
      </c>
      <c r="L1825" s="22" t="s">
        <v>878</v>
      </c>
      <c r="M1825" s="22" t="s">
        <v>635</v>
      </c>
      <c r="W1825" s="34">
        <v>63.05</v>
      </c>
      <c r="X1825" s="34">
        <v>0.61499999999999999</v>
      </c>
      <c r="Y1825" s="34">
        <v>15.64</v>
      </c>
      <c r="Z1825" s="34">
        <v>4.51</v>
      </c>
      <c r="AA1825" s="34">
        <v>7.2999999999999995E-2</v>
      </c>
      <c r="AB1825" s="34">
        <v>2.31</v>
      </c>
      <c r="AC1825" s="34">
        <v>3.37</v>
      </c>
      <c r="AD1825" s="34">
        <v>4.6100000000000003</v>
      </c>
      <c r="AE1825" s="34">
        <v>3.01</v>
      </c>
      <c r="AF1825" s="34">
        <v>0.189</v>
      </c>
      <c r="AG1825" s="34">
        <v>2.4</v>
      </c>
      <c r="AI1825" s="34" t="s">
        <v>2275</v>
      </c>
      <c r="AL1825" s="34">
        <v>2.53E-2</v>
      </c>
      <c r="AU1825" s="34" t="s">
        <v>145</v>
      </c>
      <c r="AV1825" s="34" t="s">
        <v>1800</v>
      </c>
      <c r="AW1825" s="34" t="s">
        <v>1818</v>
      </c>
      <c r="AY1825" s="34">
        <v>1104.7</v>
      </c>
      <c r="BB1825" s="34">
        <v>2</v>
      </c>
      <c r="BD1825" s="34">
        <v>24</v>
      </c>
      <c r="BE1825" s="34">
        <v>40.5</v>
      </c>
      <c r="BF1825" s="34">
        <v>5</v>
      </c>
      <c r="BG1825" s="34">
        <v>22.1</v>
      </c>
      <c r="BH1825" s="34">
        <v>18.8</v>
      </c>
      <c r="BJ1825" s="34">
        <v>5</v>
      </c>
      <c r="BK1825" s="34" t="s">
        <v>1797</v>
      </c>
      <c r="BN1825" s="34">
        <v>13</v>
      </c>
      <c r="BO1825" s="34">
        <v>7.6</v>
      </c>
      <c r="BP1825" s="34">
        <v>18.600000000000001</v>
      </c>
      <c r="BQ1825" s="34">
        <v>17</v>
      </c>
      <c r="BR1825" s="34">
        <v>76.5</v>
      </c>
      <c r="BT1825" s="34">
        <v>0.6</v>
      </c>
      <c r="BU1825" s="34">
        <v>8</v>
      </c>
      <c r="BV1825" s="34" t="s">
        <v>1800</v>
      </c>
      <c r="BX1825" s="34">
        <v>677.1</v>
      </c>
      <c r="BY1825" s="34" t="s">
        <v>1797</v>
      </c>
      <c r="CA1825" s="34">
        <v>7.4</v>
      </c>
      <c r="CC1825" s="34">
        <v>1.2</v>
      </c>
      <c r="CD1825" s="34">
        <v>69.599999999999994</v>
      </c>
      <c r="CE1825" s="34">
        <v>88</v>
      </c>
      <c r="CF1825" s="34">
        <v>14.4</v>
      </c>
      <c r="CG1825" s="34">
        <v>139.80000000000001</v>
      </c>
      <c r="CH1825" s="34">
        <v>62</v>
      </c>
      <c r="CI1825" s="34">
        <v>31</v>
      </c>
      <c r="CJ1825" s="34">
        <v>70</v>
      </c>
      <c r="CL1825" s="34">
        <v>28</v>
      </c>
      <c r="CM1825" s="34">
        <v>4.5</v>
      </c>
      <c r="CN1825" s="34">
        <v>0.4</v>
      </c>
      <c r="CP1825" s="34">
        <v>0.7</v>
      </c>
      <c r="CU1825" s="34">
        <v>1.7</v>
      </c>
      <c r="CV1825" s="34">
        <v>0.15</v>
      </c>
      <c r="CW1825" s="34">
        <f t="shared" si="115"/>
        <v>136.44999999999999</v>
      </c>
      <c r="CY1825" s="34">
        <v>3.3</v>
      </c>
      <c r="DA1825" s="34">
        <v>1.5</v>
      </c>
    </row>
    <row r="1826" spans="1:105" x14ac:dyDescent="0.35">
      <c r="A1826" s="22" t="s">
        <v>1978</v>
      </c>
      <c r="B1826" s="22" t="s">
        <v>2281</v>
      </c>
      <c r="C1826" s="22" t="s">
        <v>2366</v>
      </c>
      <c r="D1826" s="22" t="s">
        <v>2283</v>
      </c>
      <c r="G1826" s="22" t="s">
        <v>2287</v>
      </c>
      <c r="H1826" s="22">
        <v>32.41451</v>
      </c>
      <c r="I1826" s="22">
        <v>-107.72889000000001</v>
      </c>
      <c r="K1826" s="22" t="s">
        <v>1302</v>
      </c>
      <c r="L1826" s="22" t="s">
        <v>878</v>
      </c>
      <c r="M1826" s="22" t="s">
        <v>1979</v>
      </c>
      <c r="W1826" s="34">
        <v>58.2</v>
      </c>
      <c r="X1826" s="34">
        <v>0.83099999999999996</v>
      </c>
      <c r="Y1826" s="34">
        <v>15.54</v>
      </c>
      <c r="Z1826" s="34">
        <v>5.98</v>
      </c>
      <c r="AA1826" s="34">
        <v>9.6000000000000002E-2</v>
      </c>
      <c r="AB1826" s="34">
        <v>4.34</v>
      </c>
      <c r="AC1826" s="34">
        <v>4.88</v>
      </c>
      <c r="AD1826" s="34">
        <v>4.75</v>
      </c>
      <c r="AE1826" s="34">
        <v>2.66</v>
      </c>
      <c r="AF1826" s="34">
        <v>0.23</v>
      </c>
      <c r="AG1826" s="34">
        <v>2.39</v>
      </c>
      <c r="AI1826" s="34">
        <v>2.3E-3</v>
      </c>
      <c r="AL1826" s="34">
        <v>2.1999999999999999E-2</v>
      </c>
      <c r="AU1826" s="34" t="s">
        <v>145</v>
      </c>
      <c r="AV1826" s="34" t="s">
        <v>1800</v>
      </c>
      <c r="AW1826" s="34">
        <v>2.1</v>
      </c>
      <c r="AY1826" s="34">
        <v>1135.0999999999999</v>
      </c>
      <c r="BB1826" s="34" t="s">
        <v>1797</v>
      </c>
      <c r="BD1826" s="34">
        <v>29</v>
      </c>
      <c r="BE1826" s="34">
        <v>145.6</v>
      </c>
      <c r="BF1826" s="34">
        <v>4</v>
      </c>
      <c r="BG1826" s="34">
        <v>33.9</v>
      </c>
      <c r="BH1826" s="34">
        <v>19.100000000000001</v>
      </c>
      <c r="BJ1826" s="34">
        <v>3</v>
      </c>
      <c r="BK1826" s="34" t="s">
        <v>1797</v>
      </c>
      <c r="BN1826" s="34">
        <v>5</v>
      </c>
      <c r="BO1826" s="34">
        <v>7.6</v>
      </c>
      <c r="BP1826" s="34">
        <v>59.8</v>
      </c>
      <c r="BQ1826" s="34">
        <v>12.3</v>
      </c>
      <c r="BR1826" s="34">
        <v>75.7</v>
      </c>
      <c r="BT1826" s="34">
        <v>0.7</v>
      </c>
      <c r="BU1826" s="34">
        <v>12</v>
      </c>
      <c r="BV1826" s="34" t="s">
        <v>1800</v>
      </c>
      <c r="BX1826" s="34">
        <v>693.9</v>
      </c>
      <c r="BY1826" s="34" t="s">
        <v>1797</v>
      </c>
      <c r="CA1826" s="34">
        <v>5.5</v>
      </c>
      <c r="CC1826" s="34">
        <v>1.7</v>
      </c>
      <c r="CD1826" s="34">
        <v>121.6</v>
      </c>
      <c r="CE1826" s="34">
        <v>45</v>
      </c>
      <c r="CF1826" s="34">
        <v>14.9</v>
      </c>
      <c r="CG1826" s="34">
        <v>132.69999999999999</v>
      </c>
      <c r="CH1826" s="34">
        <v>69.599999999999994</v>
      </c>
      <c r="CI1826" s="34">
        <v>28</v>
      </c>
      <c r="CJ1826" s="34">
        <v>50</v>
      </c>
      <c r="CL1826" s="34">
        <v>39</v>
      </c>
      <c r="CM1826" s="34">
        <v>4.8</v>
      </c>
      <c r="CN1826" s="34">
        <v>1.3</v>
      </c>
      <c r="CP1826" s="34">
        <v>0.8</v>
      </c>
      <c r="CU1826" s="34">
        <v>2</v>
      </c>
      <c r="CV1826" s="34">
        <v>0.25</v>
      </c>
      <c r="CW1826" s="34">
        <f t="shared" si="115"/>
        <v>126.14999999999999</v>
      </c>
      <c r="CY1826" s="34">
        <v>4</v>
      </c>
      <c r="DA1826" s="34">
        <v>2.4</v>
      </c>
    </row>
    <row r="1827" spans="1:105" x14ac:dyDescent="0.35">
      <c r="A1827" s="22" t="s">
        <v>1980</v>
      </c>
      <c r="B1827" s="22" t="s">
        <v>2281</v>
      </c>
      <c r="C1827" s="22" t="s">
        <v>2366</v>
      </c>
      <c r="D1827" s="22" t="s">
        <v>2283</v>
      </c>
      <c r="G1827" s="22" t="s">
        <v>2287</v>
      </c>
      <c r="H1827" s="22" t="s">
        <v>1981</v>
      </c>
      <c r="I1827" s="22">
        <v>-107.7961</v>
      </c>
      <c r="K1827" s="22" t="s">
        <v>1302</v>
      </c>
      <c r="L1827" s="22" t="s">
        <v>878</v>
      </c>
      <c r="M1827" s="22" t="s">
        <v>1499</v>
      </c>
      <c r="W1827" s="34">
        <v>93.82</v>
      </c>
      <c r="X1827" s="34">
        <v>0.10199999999999999</v>
      </c>
      <c r="Y1827" s="34">
        <v>2.74</v>
      </c>
      <c r="Z1827" s="34">
        <v>0.22</v>
      </c>
      <c r="AA1827" s="34">
        <v>4.0000000000000001E-3</v>
      </c>
      <c r="AB1827" s="34">
        <v>0.06</v>
      </c>
      <c r="AC1827" s="34">
        <v>0.77</v>
      </c>
      <c r="AD1827" s="34">
        <v>0.06</v>
      </c>
      <c r="AE1827" s="34">
        <v>0.09</v>
      </c>
      <c r="AF1827" s="34">
        <v>3.2000000000000001E-2</v>
      </c>
      <c r="AG1827" s="34">
        <v>1.63</v>
      </c>
      <c r="AI1827" s="34" t="s">
        <v>2271</v>
      </c>
      <c r="AL1827" s="34" t="s">
        <v>1049</v>
      </c>
      <c r="AU1827" s="34" t="s">
        <v>145</v>
      </c>
      <c r="AV1827" s="34" t="s">
        <v>1800</v>
      </c>
      <c r="AW1827" s="34" t="s">
        <v>1818</v>
      </c>
      <c r="AY1827" s="34">
        <v>36.200000000000003</v>
      </c>
      <c r="BB1827" s="34">
        <v>1</v>
      </c>
      <c r="BD1827" s="34" t="s">
        <v>1800</v>
      </c>
      <c r="BE1827" s="34">
        <v>99</v>
      </c>
      <c r="BF1827" s="34" t="s">
        <v>1802</v>
      </c>
      <c r="BG1827" s="34">
        <v>4.8</v>
      </c>
      <c r="BH1827" s="34">
        <v>3.1</v>
      </c>
      <c r="BJ1827" s="34">
        <v>2</v>
      </c>
      <c r="BK1827" s="34" t="s">
        <v>1797</v>
      </c>
      <c r="BN1827" s="34">
        <v>3.1</v>
      </c>
      <c r="BO1827" s="34">
        <v>2.7</v>
      </c>
      <c r="BP1827" s="34" t="s">
        <v>1049</v>
      </c>
      <c r="BQ1827" s="34">
        <v>3.4</v>
      </c>
      <c r="BR1827" s="34">
        <v>6.9</v>
      </c>
      <c r="BT1827" s="34">
        <v>0.3</v>
      </c>
      <c r="BU1827" s="34">
        <v>1</v>
      </c>
      <c r="BV1827" s="34" t="s">
        <v>1800</v>
      </c>
      <c r="BX1827" s="34">
        <v>40.4</v>
      </c>
      <c r="BY1827" s="34" t="s">
        <v>1797</v>
      </c>
      <c r="CA1827" s="34">
        <v>1.4</v>
      </c>
      <c r="CC1827" s="34">
        <v>2.6</v>
      </c>
      <c r="CD1827" s="34">
        <v>8.9</v>
      </c>
      <c r="CE1827" s="34" t="s">
        <v>1821</v>
      </c>
      <c r="CF1827" s="34">
        <v>6.4</v>
      </c>
      <c r="CG1827" s="34">
        <v>67</v>
      </c>
      <c r="CH1827" s="34">
        <v>6.5</v>
      </c>
      <c r="CI1827" s="34">
        <v>9</v>
      </c>
      <c r="CJ1827" s="34">
        <v>33</v>
      </c>
      <c r="CL1827" s="34">
        <v>28</v>
      </c>
      <c r="CM1827" s="34">
        <v>1.4</v>
      </c>
      <c r="CN1827" s="34">
        <v>0.2</v>
      </c>
      <c r="CP1827" s="34">
        <v>0.6</v>
      </c>
      <c r="CU1827" s="34">
        <v>0.6</v>
      </c>
      <c r="CV1827" s="34">
        <v>0.2</v>
      </c>
      <c r="CW1827" s="34">
        <f t="shared" si="115"/>
        <v>73</v>
      </c>
      <c r="CY1827" s="34" t="s">
        <v>1982</v>
      </c>
      <c r="DA1827" s="34" t="s">
        <v>1797</v>
      </c>
    </row>
    <row r="1828" spans="1:105" x14ac:dyDescent="0.35">
      <c r="A1828" s="22" t="s">
        <v>1983</v>
      </c>
      <c r="B1828" s="22" t="s">
        <v>2281</v>
      </c>
      <c r="C1828" s="22" t="s">
        <v>2366</v>
      </c>
      <c r="D1828" s="22" t="s">
        <v>2283</v>
      </c>
      <c r="G1828" s="22" t="s">
        <v>2287</v>
      </c>
      <c r="H1828" s="22" t="s">
        <v>1984</v>
      </c>
      <c r="I1828" s="22">
        <v>-107.7884</v>
      </c>
      <c r="K1828" s="22" t="s">
        <v>1302</v>
      </c>
      <c r="L1828" s="22" t="s">
        <v>878</v>
      </c>
      <c r="M1828" s="22" t="s">
        <v>1985</v>
      </c>
      <c r="W1828" s="34">
        <v>95.24</v>
      </c>
      <c r="X1828" s="34">
        <v>5.7000000000000002E-2</v>
      </c>
      <c r="Y1828" s="34">
        <v>0.89</v>
      </c>
      <c r="Z1828" s="34">
        <v>1.04</v>
      </c>
      <c r="AA1828" s="34">
        <v>2.1000000000000001E-2</v>
      </c>
      <c r="AB1828" s="34">
        <v>0.2</v>
      </c>
      <c r="AC1828" s="34">
        <v>0.66</v>
      </c>
      <c r="AD1828" s="34">
        <v>0.05</v>
      </c>
      <c r="AE1828" s="34">
        <v>0.13</v>
      </c>
      <c r="AF1828" s="34">
        <v>0.41799999999999998</v>
      </c>
      <c r="AG1828" s="34">
        <v>0.68</v>
      </c>
      <c r="AI1828" s="34" t="s">
        <v>2274</v>
      </c>
      <c r="AL1828" s="34">
        <v>1.1000000000000001E-3</v>
      </c>
      <c r="AU1828" s="34">
        <v>1.2E-2</v>
      </c>
      <c r="AV1828" s="34" t="s">
        <v>1800</v>
      </c>
      <c r="AW1828" s="34">
        <v>1.7</v>
      </c>
      <c r="AY1828" s="34">
        <v>74</v>
      </c>
      <c r="BB1828" s="34" t="s">
        <v>1797</v>
      </c>
      <c r="BD1828" s="34" t="s">
        <v>1800</v>
      </c>
      <c r="BE1828" s="34">
        <v>307.5</v>
      </c>
      <c r="BF1828" s="34" t="s">
        <v>1802</v>
      </c>
      <c r="BG1828" s="34">
        <v>6.7</v>
      </c>
      <c r="BH1828" s="34" t="s">
        <v>1049</v>
      </c>
      <c r="BJ1828" s="34">
        <v>1</v>
      </c>
      <c r="BK1828" s="34" t="s">
        <v>1797</v>
      </c>
      <c r="BN1828" s="34">
        <v>5.4</v>
      </c>
      <c r="BO1828" s="34">
        <v>2.5</v>
      </c>
      <c r="BP1828" s="34">
        <v>8</v>
      </c>
      <c r="BQ1828" s="34">
        <v>4.9000000000000004</v>
      </c>
      <c r="BR1828" s="34">
        <v>7.1</v>
      </c>
      <c r="BT1828" s="34" t="s">
        <v>1843</v>
      </c>
      <c r="BU1828" s="34" t="s">
        <v>1797</v>
      </c>
      <c r="BV1828" s="34" t="s">
        <v>1800</v>
      </c>
      <c r="BX1828" s="34">
        <v>21.7</v>
      </c>
      <c r="BY1828" s="34" t="s">
        <v>1797</v>
      </c>
      <c r="CA1828" s="34">
        <v>1.4</v>
      </c>
      <c r="CC1828" s="34">
        <v>3.2</v>
      </c>
      <c r="CD1828" s="34">
        <v>9.8000000000000007</v>
      </c>
      <c r="CE1828" s="34" t="s">
        <v>1821</v>
      </c>
      <c r="CF1828" s="34">
        <v>15.9</v>
      </c>
      <c r="CG1828" s="34">
        <v>31</v>
      </c>
      <c r="CH1828" s="34">
        <v>13</v>
      </c>
      <c r="CI1828" s="34">
        <v>11</v>
      </c>
      <c r="CJ1828" s="34">
        <v>17</v>
      </c>
      <c r="CL1828" s="34">
        <v>28</v>
      </c>
      <c r="CM1828" s="34">
        <v>1.3</v>
      </c>
      <c r="CN1828" s="34" t="s">
        <v>1843</v>
      </c>
      <c r="CP1828" s="34" t="s">
        <v>1814</v>
      </c>
      <c r="CU1828" s="34">
        <v>1.1000000000000001</v>
      </c>
      <c r="CV1828" s="34">
        <v>0.24</v>
      </c>
      <c r="CW1828" s="34">
        <f t="shared" si="115"/>
        <v>58.64</v>
      </c>
      <c r="CY1828" s="34">
        <v>0.8</v>
      </c>
      <c r="DA1828" s="34" t="s">
        <v>1797</v>
      </c>
    </row>
    <row r="1829" spans="1:105" x14ac:dyDescent="0.35">
      <c r="A1829" s="22" t="s">
        <v>1986</v>
      </c>
      <c r="B1829" s="22" t="s">
        <v>2281</v>
      </c>
      <c r="C1829" s="22" t="s">
        <v>2366</v>
      </c>
      <c r="D1829" s="22" t="s">
        <v>2283</v>
      </c>
      <c r="G1829" s="22" t="s">
        <v>2287</v>
      </c>
      <c r="H1829" s="22" t="s">
        <v>1984</v>
      </c>
      <c r="I1829" s="22">
        <v>-107.7884</v>
      </c>
      <c r="K1829" s="22" t="s">
        <v>1302</v>
      </c>
      <c r="L1829" s="22" t="s">
        <v>878</v>
      </c>
      <c r="M1829" s="22" t="s">
        <v>1985</v>
      </c>
      <c r="W1829" s="34">
        <v>60.74</v>
      </c>
      <c r="X1829" s="34">
        <v>2.3E-2</v>
      </c>
      <c r="Y1829" s="34">
        <v>0.35</v>
      </c>
      <c r="Z1829" s="34">
        <v>1.6</v>
      </c>
      <c r="AA1829" s="34">
        <v>4.5999999999999999E-2</v>
      </c>
      <c r="AB1829" s="34">
        <v>0.14000000000000001</v>
      </c>
      <c r="AC1829" s="34">
        <v>19.989999999999998</v>
      </c>
      <c r="AD1829" s="34">
        <v>0.04</v>
      </c>
      <c r="AE1829" s="34">
        <v>0.05</v>
      </c>
      <c r="AF1829" s="34">
        <v>0.40100000000000002</v>
      </c>
      <c r="AG1829" s="34">
        <v>15.77</v>
      </c>
      <c r="AI1829" s="34">
        <v>2.8500000000000001E-2</v>
      </c>
      <c r="AL1829" s="34" t="s">
        <v>1049</v>
      </c>
      <c r="AU1829" s="34">
        <v>1.0999999999999999E-2</v>
      </c>
      <c r="AV1829" s="34" t="s">
        <v>1800</v>
      </c>
      <c r="AW1829" s="34">
        <v>24.7</v>
      </c>
      <c r="AY1829" s="34">
        <v>32.799999999999997</v>
      </c>
      <c r="BB1829" s="34" t="s">
        <v>1797</v>
      </c>
      <c r="BD1829" s="34">
        <v>8</v>
      </c>
      <c r="BE1829" s="34">
        <v>135.69999999999999</v>
      </c>
      <c r="BF1829" s="34">
        <v>4</v>
      </c>
      <c r="BG1829" s="34">
        <v>10.3</v>
      </c>
      <c r="BH1829" s="34" t="s">
        <v>1049</v>
      </c>
      <c r="BJ1829" s="34" t="s">
        <v>1797</v>
      </c>
      <c r="BK1829" s="34" t="s">
        <v>1797</v>
      </c>
      <c r="BN1829" s="34">
        <v>4.4000000000000004</v>
      </c>
      <c r="BO1829" s="34" t="s">
        <v>1049</v>
      </c>
      <c r="BP1829" s="34">
        <v>17.7</v>
      </c>
      <c r="BQ1829" s="34">
        <v>11.3</v>
      </c>
      <c r="BR1829" s="34">
        <v>3.1</v>
      </c>
      <c r="BT1829" s="34">
        <v>0.4</v>
      </c>
      <c r="BU1829" s="34" t="s">
        <v>1797</v>
      </c>
      <c r="BV1829" s="34" t="s">
        <v>1800</v>
      </c>
      <c r="BX1829" s="34">
        <v>85.1</v>
      </c>
      <c r="BY1829" s="34" t="s">
        <v>1797</v>
      </c>
      <c r="CA1829" s="34" t="s">
        <v>1814</v>
      </c>
      <c r="CC1829" s="34">
        <v>4.5999999999999996</v>
      </c>
      <c r="CD1829" s="34">
        <v>14.5</v>
      </c>
      <c r="CE1829" s="34" t="s">
        <v>1821</v>
      </c>
      <c r="CF1829" s="34">
        <v>12.9</v>
      </c>
      <c r="CG1829" s="34">
        <v>15.4</v>
      </c>
      <c r="CH1829" s="34">
        <v>12.6</v>
      </c>
      <c r="CI1829" s="34">
        <v>6</v>
      </c>
      <c r="CJ1829" s="34" t="s">
        <v>1802</v>
      </c>
      <c r="CL1829" s="34">
        <v>13</v>
      </c>
      <c r="CM1829" s="34">
        <v>1</v>
      </c>
      <c r="CN1829" s="34">
        <v>0.5</v>
      </c>
      <c r="CP1829" s="34" t="s">
        <v>1814</v>
      </c>
      <c r="CU1829" s="34">
        <v>0.7</v>
      </c>
      <c r="CV1829" s="34">
        <v>0.09</v>
      </c>
      <c r="CW1829" s="34">
        <f t="shared" si="115"/>
        <v>21.29</v>
      </c>
      <c r="CY1829" s="34">
        <v>1.2</v>
      </c>
      <c r="DA1829" s="34">
        <v>13.9</v>
      </c>
    </row>
    <row r="1830" spans="1:105" x14ac:dyDescent="0.35">
      <c r="A1830" s="22" t="s">
        <v>1987</v>
      </c>
      <c r="B1830" s="22" t="s">
        <v>2281</v>
      </c>
      <c r="C1830" s="22" t="s">
        <v>2366</v>
      </c>
      <c r="D1830" s="22" t="s">
        <v>2283</v>
      </c>
      <c r="G1830" s="22" t="s">
        <v>2287</v>
      </c>
      <c r="H1830" s="22" t="s">
        <v>1981</v>
      </c>
      <c r="I1830" s="22">
        <v>-107.7961</v>
      </c>
      <c r="K1830" s="22" t="s">
        <v>1302</v>
      </c>
      <c r="L1830" s="22" t="s">
        <v>878</v>
      </c>
      <c r="M1830" s="22" t="s">
        <v>1988</v>
      </c>
      <c r="W1830" s="34">
        <v>81.650000000000006</v>
      </c>
      <c r="X1830" s="34">
        <v>0.39</v>
      </c>
      <c r="Y1830" s="34">
        <v>6.27</v>
      </c>
      <c r="Z1830" s="34">
        <v>2.54</v>
      </c>
      <c r="AA1830" s="34">
        <v>1.4E-2</v>
      </c>
      <c r="AB1830" s="34">
        <v>0.55000000000000004</v>
      </c>
      <c r="AC1830" s="34">
        <v>1.93</v>
      </c>
      <c r="AD1830" s="34">
        <v>0.06</v>
      </c>
      <c r="AE1830" s="34">
        <v>0.66</v>
      </c>
      <c r="AF1830" s="34">
        <v>0.04</v>
      </c>
      <c r="AG1830" s="34">
        <v>4.05</v>
      </c>
      <c r="AI1830" s="34">
        <v>8.1299999999999997E-2</v>
      </c>
      <c r="AL1830" s="34" t="s">
        <v>1049</v>
      </c>
      <c r="AU1830" s="34">
        <v>1.0999999999999999E-2</v>
      </c>
      <c r="AV1830" s="34" t="s">
        <v>1800</v>
      </c>
      <c r="AW1830" s="34">
        <v>3.6</v>
      </c>
      <c r="AY1830" s="34">
        <v>114.5</v>
      </c>
      <c r="BB1830" s="34" t="s">
        <v>1797</v>
      </c>
      <c r="BD1830" s="34">
        <v>5</v>
      </c>
      <c r="BE1830" s="34">
        <v>109.3</v>
      </c>
      <c r="BF1830" s="34">
        <v>7</v>
      </c>
      <c r="BG1830" s="34">
        <v>9.1</v>
      </c>
      <c r="BH1830" s="34">
        <v>8.9</v>
      </c>
      <c r="BJ1830" s="34">
        <v>7</v>
      </c>
      <c r="BK1830" s="34" t="s">
        <v>1797</v>
      </c>
      <c r="BN1830" s="34">
        <v>3.2</v>
      </c>
      <c r="BO1830" s="34">
        <v>8.8000000000000007</v>
      </c>
      <c r="BP1830" s="34">
        <v>12.5</v>
      </c>
      <c r="BQ1830" s="34">
        <v>47.8</v>
      </c>
      <c r="BR1830" s="34">
        <v>52.2</v>
      </c>
      <c r="BT1830" s="34">
        <v>17.5</v>
      </c>
      <c r="BU1830" s="34">
        <v>5</v>
      </c>
      <c r="BV1830" s="34" t="s">
        <v>1800</v>
      </c>
      <c r="BX1830" s="34">
        <v>97.2</v>
      </c>
      <c r="BY1830" s="34" t="s">
        <v>1797</v>
      </c>
      <c r="CA1830" s="34">
        <v>6.7</v>
      </c>
      <c r="CC1830" s="34">
        <v>3.6</v>
      </c>
      <c r="CD1830" s="34">
        <v>40.1</v>
      </c>
      <c r="CE1830" s="34" t="s">
        <v>1821</v>
      </c>
      <c r="CF1830" s="34">
        <v>19.899999999999999</v>
      </c>
      <c r="CG1830" s="34">
        <v>281.89999999999998</v>
      </c>
      <c r="CH1830" s="34">
        <v>25.1</v>
      </c>
      <c r="CI1830" s="34">
        <v>21</v>
      </c>
      <c r="CJ1830" s="34">
        <v>43</v>
      </c>
      <c r="CL1830" s="34" t="s">
        <v>1798</v>
      </c>
      <c r="CM1830" s="34">
        <v>4.0999999999999996</v>
      </c>
      <c r="CN1830" s="34">
        <v>1.1000000000000001</v>
      </c>
      <c r="CP1830" s="34">
        <v>0.6</v>
      </c>
      <c r="CU1830" s="34">
        <v>2.6</v>
      </c>
      <c r="CV1830" s="34">
        <v>0.44</v>
      </c>
      <c r="CW1830" s="34">
        <f t="shared" si="115"/>
        <v>72.839999999999975</v>
      </c>
      <c r="CY1830" s="34">
        <v>1.9</v>
      </c>
      <c r="DA1830" s="34" t="s">
        <v>1797</v>
      </c>
    </row>
    <row r="1831" spans="1:105" x14ac:dyDescent="0.35">
      <c r="A1831" s="22" t="s">
        <v>1989</v>
      </c>
      <c r="B1831" s="22" t="s">
        <v>2281</v>
      </c>
      <c r="C1831" s="22" t="s">
        <v>2366</v>
      </c>
      <c r="D1831" s="22" t="s">
        <v>2283</v>
      </c>
      <c r="G1831" s="22" t="s">
        <v>2287</v>
      </c>
      <c r="H1831" s="22">
        <v>32.446117000000001</v>
      </c>
      <c r="I1831" s="22">
        <v>-107.727068</v>
      </c>
      <c r="K1831" s="22" t="s">
        <v>1302</v>
      </c>
      <c r="L1831" s="22" t="s">
        <v>878</v>
      </c>
      <c r="M1831" s="22" t="s">
        <v>1499</v>
      </c>
      <c r="W1831" s="34">
        <v>95.16</v>
      </c>
      <c r="X1831" s="34">
        <v>5.5E-2</v>
      </c>
      <c r="Y1831" s="34">
        <v>2.44</v>
      </c>
      <c r="Z1831" s="34">
        <v>0.22</v>
      </c>
      <c r="AA1831" s="34">
        <v>1.9E-2</v>
      </c>
      <c r="AB1831" s="34">
        <v>0.06</v>
      </c>
      <c r="AC1831" s="34">
        <v>0.49</v>
      </c>
      <c r="AD1831" s="34">
        <v>0.04</v>
      </c>
      <c r="AE1831" s="34">
        <v>0.08</v>
      </c>
      <c r="AF1831" s="34">
        <v>0.30599999999999999</v>
      </c>
      <c r="AG1831" s="34">
        <v>1.41</v>
      </c>
      <c r="AI1831" s="34" t="s">
        <v>2268</v>
      </c>
      <c r="AL1831" s="34">
        <v>6.7999999999999996E-3</v>
      </c>
      <c r="AU1831" s="34" t="s">
        <v>145</v>
      </c>
      <c r="AV1831" s="34" t="s">
        <v>1800</v>
      </c>
      <c r="AW1831" s="34" t="s">
        <v>1818</v>
      </c>
      <c r="AY1831" s="34">
        <v>216.2</v>
      </c>
      <c r="BB1831" s="34" t="s">
        <v>1797</v>
      </c>
      <c r="BD1831" s="34" t="s">
        <v>1800</v>
      </c>
      <c r="BE1831" s="34">
        <v>144.69999999999999</v>
      </c>
      <c r="BF1831" s="34" t="s">
        <v>1802</v>
      </c>
      <c r="BG1831" s="34">
        <v>10.3</v>
      </c>
      <c r="BH1831" s="34">
        <v>3.3</v>
      </c>
      <c r="BJ1831" s="34">
        <v>1</v>
      </c>
      <c r="BK1831" s="34" t="s">
        <v>1797</v>
      </c>
      <c r="BN1831" s="34">
        <v>3.9</v>
      </c>
      <c r="BO1831" s="34" t="s">
        <v>1049</v>
      </c>
      <c r="BP1831" s="34">
        <v>5.2</v>
      </c>
      <c r="BQ1831" s="34">
        <v>3.4</v>
      </c>
      <c r="BR1831" s="34">
        <v>1.9</v>
      </c>
      <c r="BT1831" s="34">
        <v>0.6</v>
      </c>
      <c r="BU1831" s="34" t="s">
        <v>1797</v>
      </c>
      <c r="BV1831" s="34" t="s">
        <v>1800</v>
      </c>
      <c r="BX1831" s="34">
        <v>106.8</v>
      </c>
      <c r="BY1831" s="34" t="s">
        <v>1797</v>
      </c>
      <c r="CA1831" s="34">
        <v>2.5</v>
      </c>
      <c r="CC1831" s="34">
        <v>1.6</v>
      </c>
      <c r="CD1831" s="34">
        <v>9.1999999999999993</v>
      </c>
      <c r="CE1831" s="34" t="s">
        <v>1821</v>
      </c>
      <c r="CF1831" s="34">
        <v>6.7</v>
      </c>
      <c r="CG1831" s="34">
        <v>40.6</v>
      </c>
      <c r="CH1831" s="34">
        <v>11.4</v>
      </c>
      <c r="CI1831" s="34">
        <v>11</v>
      </c>
      <c r="CJ1831" s="34">
        <v>24</v>
      </c>
      <c r="CL1831" s="34" t="s">
        <v>1798</v>
      </c>
      <c r="CM1831" s="34">
        <v>1.6</v>
      </c>
      <c r="CN1831" s="34">
        <v>0.7</v>
      </c>
      <c r="CP1831" s="34" t="s">
        <v>1814</v>
      </c>
      <c r="CU1831" s="34">
        <v>0.5</v>
      </c>
      <c r="CV1831" s="34" t="s">
        <v>1803</v>
      </c>
      <c r="CW1831" s="34">
        <f t="shared" si="115"/>
        <v>37.800000000000004</v>
      </c>
      <c r="CY1831" s="34">
        <v>0.2</v>
      </c>
      <c r="DA1831" s="34" t="s">
        <v>1797</v>
      </c>
    </row>
    <row r="1832" spans="1:105" x14ac:dyDescent="0.35">
      <c r="A1832" s="22">
        <v>1</v>
      </c>
      <c r="B1832" s="22" t="s">
        <v>2281</v>
      </c>
      <c r="C1832" s="22" t="s">
        <v>2367</v>
      </c>
      <c r="D1832" s="22" t="s">
        <v>2294</v>
      </c>
      <c r="G1832" s="22" t="s">
        <v>2287</v>
      </c>
      <c r="H1832" s="22">
        <v>32.184958000000002</v>
      </c>
      <c r="I1832" s="22">
        <v>-107.608317</v>
      </c>
      <c r="K1832" s="22" t="s">
        <v>1302</v>
      </c>
      <c r="L1832" s="22" t="s">
        <v>878</v>
      </c>
      <c r="M1832" s="22" t="s">
        <v>1990</v>
      </c>
      <c r="W1832" s="34">
        <v>52.76</v>
      </c>
      <c r="X1832" s="34">
        <v>1.28</v>
      </c>
      <c r="Y1832" s="34">
        <v>18.59</v>
      </c>
      <c r="Z1832" s="34">
        <v>7.7</v>
      </c>
      <c r="AA1832" s="34">
        <v>0.04</v>
      </c>
      <c r="AB1832" s="34">
        <v>3.58</v>
      </c>
      <c r="AC1832" s="34">
        <v>8.68</v>
      </c>
      <c r="AD1832" s="34">
        <v>4.1500000000000004</v>
      </c>
      <c r="AE1832" s="34">
        <v>1.25</v>
      </c>
      <c r="AF1832" s="34">
        <v>0.08</v>
      </c>
      <c r="AG1832" s="34">
        <v>1.39</v>
      </c>
    </row>
    <row r="1833" spans="1:105" x14ac:dyDescent="0.35">
      <c r="A1833" s="22">
        <v>2</v>
      </c>
      <c r="B1833" s="22" t="s">
        <v>2281</v>
      </c>
      <c r="C1833" s="22" t="s">
        <v>2367</v>
      </c>
      <c r="D1833" s="22" t="s">
        <v>2294</v>
      </c>
      <c r="G1833" s="22" t="s">
        <v>2287</v>
      </c>
      <c r="H1833" s="22">
        <v>32.220457000000003</v>
      </c>
      <c r="I1833" s="22">
        <v>-107.606568</v>
      </c>
      <c r="K1833" s="22" t="s">
        <v>1302</v>
      </c>
      <c r="L1833" s="22" t="s">
        <v>878</v>
      </c>
      <c r="M1833" s="22" t="s">
        <v>1990</v>
      </c>
      <c r="W1833" s="34">
        <v>61.97</v>
      </c>
      <c r="X1833" s="34">
        <v>0.62</v>
      </c>
      <c r="Y1833" s="34">
        <v>17.95</v>
      </c>
      <c r="Z1833" s="34">
        <v>4.7</v>
      </c>
      <c r="AA1833" s="34">
        <v>0.06</v>
      </c>
      <c r="AB1833" s="34">
        <v>1.01</v>
      </c>
      <c r="AC1833" s="34">
        <v>5.88</v>
      </c>
      <c r="AD1833" s="34">
        <v>3.93</v>
      </c>
      <c r="AE1833" s="34">
        <v>1.93</v>
      </c>
      <c r="AF1833" s="34">
        <v>0.05</v>
      </c>
      <c r="AG1833" s="34">
        <v>1.21</v>
      </c>
    </row>
    <row r="1834" spans="1:105" x14ac:dyDescent="0.35">
      <c r="A1834" s="22">
        <v>3</v>
      </c>
      <c r="B1834" s="22" t="s">
        <v>2281</v>
      </c>
      <c r="C1834" s="22" t="s">
        <v>2367</v>
      </c>
      <c r="D1834" s="22" t="s">
        <v>2294</v>
      </c>
      <c r="G1834" s="22" t="s">
        <v>2287</v>
      </c>
      <c r="H1834" s="22">
        <v>32.220457000000003</v>
      </c>
      <c r="I1834" s="22">
        <v>-107.606568</v>
      </c>
      <c r="K1834" s="22" t="s">
        <v>1302</v>
      </c>
      <c r="L1834" s="22" t="s">
        <v>878</v>
      </c>
      <c r="M1834" s="22" t="s">
        <v>1991</v>
      </c>
      <c r="W1834" s="34">
        <v>63.42</v>
      </c>
      <c r="X1834" s="34">
        <v>0.57999999999999996</v>
      </c>
      <c r="Y1834" s="34">
        <v>17.55</v>
      </c>
      <c r="Z1834" s="34">
        <v>4.38</v>
      </c>
      <c r="AA1834" s="34">
        <v>7.0000000000000007E-2</v>
      </c>
      <c r="AB1834" s="34">
        <v>0.88</v>
      </c>
      <c r="AC1834" s="34">
        <v>6.44</v>
      </c>
      <c r="AD1834" s="34">
        <v>3.9</v>
      </c>
      <c r="AE1834" s="34">
        <v>2.17</v>
      </c>
      <c r="AF1834" s="34">
        <v>0.05</v>
      </c>
      <c r="AG1834" s="34">
        <v>0.84</v>
      </c>
    </row>
    <row r="1835" spans="1:105" x14ac:dyDescent="0.35">
      <c r="A1835" s="22">
        <v>4</v>
      </c>
      <c r="B1835" s="22" t="s">
        <v>2281</v>
      </c>
      <c r="C1835" s="22" t="s">
        <v>2367</v>
      </c>
      <c r="D1835" s="22" t="s">
        <v>2294</v>
      </c>
      <c r="G1835" s="22" t="s">
        <v>2287</v>
      </c>
      <c r="H1835" s="22">
        <v>32.2423</v>
      </c>
      <c r="I1835" s="22">
        <v>-107.6006</v>
      </c>
      <c r="K1835" s="22" t="s">
        <v>1302</v>
      </c>
      <c r="L1835" s="22" t="s">
        <v>878</v>
      </c>
      <c r="M1835" s="22" t="s">
        <v>1991</v>
      </c>
      <c r="W1835" s="34">
        <v>57.53</v>
      </c>
      <c r="X1835" s="34">
        <v>1.08</v>
      </c>
      <c r="Y1835" s="34">
        <v>18.14</v>
      </c>
      <c r="Z1835" s="34">
        <v>5.01</v>
      </c>
      <c r="AA1835" s="34">
        <v>0.03</v>
      </c>
      <c r="AB1835" s="34">
        <v>1.89</v>
      </c>
      <c r="AC1835" s="34">
        <v>7.95</v>
      </c>
      <c r="AD1835" s="34">
        <v>3.93</v>
      </c>
      <c r="AE1835" s="34">
        <v>1.93</v>
      </c>
      <c r="AF1835" s="34">
        <v>0.34</v>
      </c>
      <c r="AG1835" s="34">
        <v>0.86</v>
      </c>
    </row>
    <row r="1836" spans="1:105" x14ac:dyDescent="0.35">
      <c r="A1836" s="22">
        <v>7</v>
      </c>
      <c r="B1836" s="22" t="s">
        <v>2281</v>
      </c>
      <c r="C1836" s="22" t="s">
        <v>2367</v>
      </c>
      <c r="D1836" s="22" t="s">
        <v>2294</v>
      </c>
      <c r="G1836" s="22" t="s">
        <v>2287</v>
      </c>
      <c r="H1836" s="22">
        <v>32.184958000000002</v>
      </c>
      <c r="I1836" s="22">
        <v>-107.608317</v>
      </c>
      <c r="K1836" s="22" t="s">
        <v>1302</v>
      </c>
      <c r="L1836" s="22" t="s">
        <v>878</v>
      </c>
      <c r="M1836" s="22" t="s">
        <v>1992</v>
      </c>
      <c r="W1836" s="34">
        <v>80.400000000000006</v>
      </c>
      <c r="X1836" s="34">
        <v>0.25</v>
      </c>
      <c r="Y1836" s="34">
        <v>9.3699999999999992</v>
      </c>
      <c r="Z1836" s="34">
        <v>1.03</v>
      </c>
      <c r="AA1836" s="34">
        <v>0.03</v>
      </c>
      <c r="AB1836" s="34">
        <v>0.08</v>
      </c>
      <c r="AC1836" s="34">
        <v>0.45</v>
      </c>
      <c r="AD1836" s="34">
        <v>0.89</v>
      </c>
      <c r="AE1836" s="34">
        <v>6.26</v>
      </c>
      <c r="AF1836" s="34">
        <v>0.05</v>
      </c>
      <c r="AG1836" s="34">
        <v>0.52</v>
      </c>
    </row>
    <row r="1837" spans="1:105" x14ac:dyDescent="0.35">
      <c r="A1837" s="22">
        <v>8</v>
      </c>
      <c r="B1837" s="22" t="s">
        <v>2281</v>
      </c>
      <c r="C1837" s="22" t="s">
        <v>2367</v>
      </c>
      <c r="D1837" s="22" t="s">
        <v>2294</v>
      </c>
      <c r="G1837" s="22" t="s">
        <v>2287</v>
      </c>
      <c r="H1837" s="22">
        <v>32.164700000000003</v>
      </c>
      <c r="I1837" s="22">
        <v>-107.59829999999999</v>
      </c>
      <c r="K1837" s="22" t="s">
        <v>1302</v>
      </c>
      <c r="L1837" s="22" t="s">
        <v>878</v>
      </c>
      <c r="M1837" s="22" t="s">
        <v>1993</v>
      </c>
      <c r="W1837" s="34">
        <v>72.72</v>
      </c>
      <c r="X1837" s="34">
        <v>0.17</v>
      </c>
      <c r="Y1837" s="34">
        <v>12.09</v>
      </c>
      <c r="Z1837" s="34">
        <v>1.23</v>
      </c>
      <c r="AA1837" s="34">
        <v>0.05</v>
      </c>
      <c r="AB1837" s="34">
        <v>0.12</v>
      </c>
      <c r="AC1837" s="34">
        <v>1.06</v>
      </c>
      <c r="AD1837" s="34">
        <v>3.04</v>
      </c>
      <c r="AE1837" s="34">
        <v>6.02</v>
      </c>
      <c r="AG1837" s="34">
        <v>4</v>
      </c>
    </row>
    <row r="1838" spans="1:105" x14ac:dyDescent="0.35">
      <c r="A1838" s="22">
        <v>13</v>
      </c>
      <c r="B1838" s="22" t="s">
        <v>2281</v>
      </c>
      <c r="C1838" s="22" t="s">
        <v>2367</v>
      </c>
      <c r="D1838" s="22" t="s">
        <v>2294</v>
      </c>
      <c r="G1838" s="22" t="s">
        <v>2287</v>
      </c>
      <c r="H1838" s="22">
        <v>32.201300000000003</v>
      </c>
      <c r="I1838" s="22">
        <v>-107.6146</v>
      </c>
      <c r="K1838" s="22" t="s">
        <v>1302</v>
      </c>
      <c r="L1838" s="22" t="s">
        <v>878</v>
      </c>
      <c r="M1838" s="22" t="s">
        <v>1994</v>
      </c>
      <c r="W1838" s="34">
        <v>68.23</v>
      </c>
      <c r="X1838" s="34">
        <v>0.45</v>
      </c>
      <c r="Y1838" s="34">
        <v>12.51</v>
      </c>
      <c r="Z1838" s="34">
        <v>1.59</v>
      </c>
      <c r="AA1838" s="34">
        <v>0.04</v>
      </c>
      <c r="AB1838" s="34">
        <v>0.32</v>
      </c>
      <c r="AC1838" s="34">
        <v>4.2</v>
      </c>
      <c r="AD1838" s="34">
        <v>1.19</v>
      </c>
      <c r="AE1838" s="34">
        <v>5.54</v>
      </c>
      <c r="AF1838" s="34">
        <v>0.05</v>
      </c>
      <c r="AG1838" s="34">
        <v>4.72</v>
      </c>
    </row>
    <row r="1839" spans="1:105" x14ac:dyDescent="0.35">
      <c r="A1839" s="22">
        <v>14</v>
      </c>
      <c r="B1839" s="22" t="s">
        <v>2281</v>
      </c>
      <c r="C1839" s="22" t="s">
        <v>2367</v>
      </c>
      <c r="D1839" s="22" t="s">
        <v>2294</v>
      </c>
      <c r="G1839" s="22" t="s">
        <v>2287</v>
      </c>
      <c r="H1839" s="22">
        <v>32.220457000000003</v>
      </c>
      <c r="I1839" s="22">
        <v>-107.606568</v>
      </c>
      <c r="K1839" s="22" t="s">
        <v>1302</v>
      </c>
      <c r="L1839" s="22" t="s">
        <v>878</v>
      </c>
      <c r="M1839" s="22" t="s">
        <v>1995</v>
      </c>
      <c r="W1839" s="34">
        <v>70</v>
      </c>
      <c r="X1839" s="34">
        <v>0.18</v>
      </c>
      <c r="Y1839" s="34">
        <v>11.94</v>
      </c>
      <c r="Z1839" s="34">
        <v>1.88</v>
      </c>
      <c r="AA1839" s="34">
        <v>0.12</v>
      </c>
      <c r="AB1839" s="34">
        <v>0.45</v>
      </c>
      <c r="AC1839" s="34">
        <v>5.15</v>
      </c>
      <c r="AD1839" s="34">
        <v>2.4900000000000002</v>
      </c>
      <c r="AE1839" s="34">
        <v>4.9400000000000004</v>
      </c>
      <c r="AF1839" s="34">
        <v>0.05</v>
      </c>
      <c r="AG1839" s="34">
        <v>3.16</v>
      </c>
    </row>
    <row r="1840" spans="1:105" x14ac:dyDescent="0.35">
      <c r="A1840" s="22">
        <v>15</v>
      </c>
      <c r="B1840" s="22" t="s">
        <v>2281</v>
      </c>
      <c r="C1840" s="22" t="s">
        <v>2367</v>
      </c>
      <c r="D1840" s="22" t="s">
        <v>2294</v>
      </c>
      <c r="G1840" s="22" t="s">
        <v>2287</v>
      </c>
      <c r="H1840" s="22">
        <v>32.173000000000002</v>
      </c>
      <c r="I1840" s="22">
        <v>-107.58447</v>
      </c>
      <c r="K1840" s="22" t="s">
        <v>1302</v>
      </c>
      <c r="L1840" s="22" t="s">
        <v>878</v>
      </c>
      <c r="M1840" s="22" t="s">
        <v>1996</v>
      </c>
      <c r="W1840" s="34">
        <v>67.11</v>
      </c>
      <c r="X1840" s="34">
        <v>0.76</v>
      </c>
      <c r="Y1840" s="34">
        <v>15</v>
      </c>
      <c r="Z1840" s="34">
        <v>2.63</v>
      </c>
      <c r="AA1840" s="34">
        <v>0.03</v>
      </c>
      <c r="AB1840" s="34">
        <v>0.15</v>
      </c>
      <c r="AC1840" s="34">
        <v>0.87</v>
      </c>
      <c r="AD1840" s="34">
        <v>2.4900000000000002</v>
      </c>
      <c r="AE1840" s="34">
        <v>9.15</v>
      </c>
      <c r="AF1840" s="34">
        <v>0.08</v>
      </c>
      <c r="AG1840" s="34">
        <v>0.41</v>
      </c>
    </row>
    <row r="1841" spans="1:111" x14ac:dyDescent="0.35">
      <c r="A1841" s="22">
        <v>16</v>
      </c>
      <c r="B1841" s="22" t="s">
        <v>2281</v>
      </c>
      <c r="C1841" s="22" t="s">
        <v>2367</v>
      </c>
      <c r="D1841" s="22" t="s">
        <v>2294</v>
      </c>
      <c r="G1841" s="22" t="s">
        <v>2287</v>
      </c>
      <c r="H1841" s="22">
        <v>32.158700000000003</v>
      </c>
      <c r="I1841" s="22">
        <v>-107.5909</v>
      </c>
      <c r="K1841" s="22" t="s">
        <v>1302</v>
      </c>
      <c r="L1841" s="22" t="s">
        <v>878</v>
      </c>
      <c r="M1841" s="22" t="s">
        <v>1997</v>
      </c>
      <c r="W1841" s="34">
        <v>56.63</v>
      </c>
      <c r="X1841" s="34">
        <v>1.23</v>
      </c>
      <c r="Y1841" s="34">
        <v>17.5</v>
      </c>
      <c r="Z1841" s="34">
        <v>8.1199999999999992</v>
      </c>
      <c r="AA1841" s="34">
        <v>0.06</v>
      </c>
      <c r="AB1841" s="34">
        <v>0.53</v>
      </c>
      <c r="AC1841" s="34">
        <v>1.75</v>
      </c>
      <c r="AD1841" s="34">
        <v>0.82</v>
      </c>
      <c r="AE1841" s="34">
        <v>10.84</v>
      </c>
      <c r="AF1841" s="34">
        <v>0.13</v>
      </c>
      <c r="AG1841" s="34">
        <v>1.32</v>
      </c>
    </row>
    <row r="1842" spans="1:111" x14ac:dyDescent="0.35">
      <c r="A1842" s="22" t="s">
        <v>1998</v>
      </c>
      <c r="B1842" s="22" t="s">
        <v>2281</v>
      </c>
      <c r="C1842" s="22" t="s">
        <v>2367</v>
      </c>
      <c r="D1842" s="22" t="s">
        <v>2283</v>
      </c>
      <c r="G1842" s="22" t="s">
        <v>2287</v>
      </c>
      <c r="H1842" s="22" t="s">
        <v>1999</v>
      </c>
      <c r="I1842" s="22">
        <v>-107.601252</v>
      </c>
      <c r="K1842" s="22" t="s">
        <v>1302</v>
      </c>
      <c r="L1842" s="22" t="s">
        <v>878</v>
      </c>
      <c r="M1842" s="22" t="s">
        <v>2000</v>
      </c>
      <c r="AA1842" s="34">
        <v>3.0179999999999998</v>
      </c>
      <c r="AI1842" s="34" t="s">
        <v>2270</v>
      </c>
      <c r="AL1842" s="34">
        <v>2.7000000000000001E-3</v>
      </c>
      <c r="AU1842" s="34" t="s">
        <v>145</v>
      </c>
      <c r="AV1842" s="34">
        <v>8</v>
      </c>
      <c r="AW1842" s="34">
        <v>172</v>
      </c>
      <c r="AY1842" s="34">
        <v>11190</v>
      </c>
      <c r="BB1842" s="34" t="s">
        <v>1797</v>
      </c>
      <c r="BC1842" s="34">
        <v>2</v>
      </c>
      <c r="BD1842" s="34">
        <v>20</v>
      </c>
      <c r="BE1842" s="34" t="s">
        <v>84</v>
      </c>
      <c r="BF1842" s="34" t="s">
        <v>1802</v>
      </c>
      <c r="BG1842" s="34">
        <v>70</v>
      </c>
      <c r="BH1842" s="34">
        <v>5.5</v>
      </c>
      <c r="BJ1842" s="34" t="s">
        <v>1797</v>
      </c>
      <c r="BK1842" s="34" t="s">
        <v>1797</v>
      </c>
      <c r="BN1842" s="34">
        <v>60.5</v>
      </c>
      <c r="BO1842" s="34" t="s">
        <v>1049</v>
      </c>
      <c r="BP1842" s="34">
        <v>4.4000000000000004</v>
      </c>
      <c r="BQ1842" s="34">
        <v>3500</v>
      </c>
      <c r="BR1842" s="34">
        <v>3.1</v>
      </c>
      <c r="BT1842" s="34">
        <v>35.200000000000003</v>
      </c>
      <c r="BU1842" s="34" t="s">
        <v>1797</v>
      </c>
      <c r="BV1842" s="34" t="s">
        <v>1800</v>
      </c>
      <c r="BX1842" s="34">
        <v>1731.4</v>
      </c>
      <c r="BY1842" s="34" t="s">
        <v>1797</v>
      </c>
      <c r="CA1842" s="34" t="s">
        <v>1814</v>
      </c>
      <c r="CC1842" s="34">
        <v>9.1</v>
      </c>
      <c r="CD1842" s="34">
        <v>52.8</v>
      </c>
      <c r="CE1842" s="34">
        <v>41</v>
      </c>
      <c r="CF1842" s="34">
        <v>7.1</v>
      </c>
      <c r="CG1842" s="34">
        <v>5.7</v>
      </c>
      <c r="CH1842" s="34">
        <v>160</v>
      </c>
      <c r="CI1842" s="34">
        <v>5</v>
      </c>
      <c r="CJ1842" s="34">
        <v>22</v>
      </c>
      <c r="CL1842" s="34" t="s">
        <v>1798</v>
      </c>
      <c r="CM1842" s="34">
        <v>1.4</v>
      </c>
      <c r="CN1842" s="34">
        <v>0.5</v>
      </c>
      <c r="CP1842" s="34" t="s">
        <v>1814</v>
      </c>
      <c r="CU1842" s="34">
        <v>0.8</v>
      </c>
      <c r="CV1842" s="34" t="s">
        <v>1803</v>
      </c>
      <c r="CX1842" s="34">
        <v>5.6000000000000001E-2</v>
      </c>
      <c r="CY1842" s="34">
        <v>1.63</v>
      </c>
      <c r="DA1842" s="34">
        <v>25.5</v>
      </c>
    </row>
    <row r="1843" spans="1:111" x14ac:dyDescent="0.35">
      <c r="A1843" s="22" t="s">
        <v>2001</v>
      </c>
      <c r="B1843" s="22" t="s">
        <v>2281</v>
      </c>
      <c r="C1843" s="22" t="s">
        <v>2367</v>
      </c>
      <c r="D1843" s="22" t="s">
        <v>2283</v>
      </c>
      <c r="G1843" s="22" t="s">
        <v>2287</v>
      </c>
      <c r="H1843" s="22" t="s">
        <v>2002</v>
      </c>
      <c r="I1843" s="22">
        <v>-107.6033</v>
      </c>
      <c r="K1843" s="22" t="s">
        <v>1302</v>
      </c>
      <c r="L1843" s="22" t="s">
        <v>878</v>
      </c>
      <c r="M1843" s="22" t="s">
        <v>2003</v>
      </c>
      <c r="AU1843" s="34">
        <v>7.0000000000000001E-3</v>
      </c>
      <c r="AV1843" s="34" t="s">
        <v>121</v>
      </c>
      <c r="AW1843" s="34">
        <v>40</v>
      </c>
      <c r="AY1843" s="34">
        <v>1330</v>
      </c>
      <c r="BB1843" s="34" t="s">
        <v>1797</v>
      </c>
      <c r="BC1843" s="34">
        <v>3</v>
      </c>
      <c r="BD1843" s="34" t="s">
        <v>1800</v>
      </c>
      <c r="BE1843" s="34">
        <v>160</v>
      </c>
      <c r="BF1843" s="34">
        <v>5</v>
      </c>
      <c r="BG1843" s="34">
        <v>70</v>
      </c>
      <c r="BJ1843" s="34">
        <v>5</v>
      </c>
      <c r="BK1843" s="34" t="s">
        <v>1797</v>
      </c>
      <c r="BN1843" s="34">
        <v>6</v>
      </c>
      <c r="BQ1843" s="34">
        <v>40</v>
      </c>
      <c r="BR1843" s="34">
        <v>149</v>
      </c>
      <c r="BT1843" s="34">
        <v>5.8</v>
      </c>
      <c r="BU1843" s="34">
        <v>1</v>
      </c>
      <c r="BV1843" s="34" t="s">
        <v>1800</v>
      </c>
      <c r="BX1843" s="34" t="s">
        <v>1796</v>
      </c>
      <c r="BY1843" s="34">
        <v>2</v>
      </c>
      <c r="CA1843" s="34">
        <v>12.1</v>
      </c>
      <c r="CC1843" s="34">
        <v>3.7</v>
      </c>
      <c r="CE1843" s="34" t="s">
        <v>1821</v>
      </c>
      <c r="CH1843" s="34">
        <v>50</v>
      </c>
      <c r="CI1843" s="34">
        <v>25</v>
      </c>
      <c r="CJ1843" s="34">
        <v>61</v>
      </c>
      <c r="CL1843" s="34">
        <v>16</v>
      </c>
      <c r="CM1843" s="34">
        <v>5.2</v>
      </c>
      <c r="CN1843" s="34">
        <v>0.6</v>
      </c>
      <c r="CP1843" s="34">
        <v>1.2</v>
      </c>
      <c r="CU1843" s="34">
        <v>3.6</v>
      </c>
      <c r="CV1843" s="34">
        <v>0.59</v>
      </c>
      <c r="CX1843" s="34">
        <v>1.9E-2</v>
      </c>
      <c r="CY1843" s="34">
        <v>0.71</v>
      </c>
      <c r="DA1843" s="34">
        <v>1.3</v>
      </c>
    </row>
    <row r="1844" spans="1:111" x14ac:dyDescent="0.35">
      <c r="A1844" s="22" t="s">
        <v>2004</v>
      </c>
      <c r="B1844" s="22" t="s">
        <v>2281</v>
      </c>
      <c r="C1844" s="22" t="s">
        <v>2367</v>
      </c>
      <c r="D1844" s="22" t="s">
        <v>2283</v>
      </c>
      <c r="G1844" s="22" t="s">
        <v>2287</v>
      </c>
      <c r="H1844" s="22" t="s">
        <v>2005</v>
      </c>
      <c r="I1844" s="22">
        <v>-107.59004</v>
      </c>
      <c r="K1844" s="22" t="s">
        <v>1302</v>
      </c>
      <c r="L1844" s="22" t="s">
        <v>878</v>
      </c>
      <c r="M1844" s="22" t="s">
        <v>2006</v>
      </c>
      <c r="AU1844" s="34">
        <v>8.1000000000000003E-2</v>
      </c>
      <c r="AV1844" s="34">
        <v>6</v>
      </c>
      <c r="AW1844" s="34">
        <v>16</v>
      </c>
      <c r="AY1844" s="34">
        <v>14090</v>
      </c>
      <c r="BB1844" s="34" t="s">
        <v>1797</v>
      </c>
      <c r="BC1844" s="34">
        <v>4</v>
      </c>
      <c r="BD1844" s="34" t="s">
        <v>1800</v>
      </c>
      <c r="BE1844" s="34">
        <v>90</v>
      </c>
      <c r="BF1844" s="34">
        <v>6</v>
      </c>
      <c r="BG1844" s="34">
        <v>40</v>
      </c>
      <c r="BJ1844" s="34">
        <v>1</v>
      </c>
      <c r="BK1844" s="34" t="s">
        <v>1797</v>
      </c>
      <c r="BN1844" s="34" t="s">
        <v>1800</v>
      </c>
      <c r="BQ1844" s="34">
        <v>130</v>
      </c>
      <c r="BR1844" s="34">
        <v>77</v>
      </c>
      <c r="BT1844" s="34">
        <v>18.3</v>
      </c>
      <c r="BU1844" s="34">
        <v>2</v>
      </c>
      <c r="BV1844" s="34" t="s">
        <v>1800</v>
      </c>
      <c r="BX1844" s="34" t="s">
        <v>1796</v>
      </c>
      <c r="BY1844" s="34" t="s">
        <v>1797</v>
      </c>
      <c r="CA1844" s="34">
        <v>2.9</v>
      </c>
      <c r="CC1844" s="34">
        <v>5.4</v>
      </c>
      <c r="CE1844" s="34">
        <v>39</v>
      </c>
      <c r="CH1844" s="34">
        <v>70</v>
      </c>
      <c r="CI1844" s="34">
        <v>16</v>
      </c>
      <c r="CJ1844" s="34">
        <v>29</v>
      </c>
      <c r="CL1844" s="34" t="s">
        <v>1798</v>
      </c>
      <c r="CM1844" s="34">
        <v>3.9</v>
      </c>
      <c r="CN1844" s="34">
        <v>1</v>
      </c>
      <c r="CP1844" s="34">
        <v>1.7</v>
      </c>
      <c r="CU1844" s="34">
        <v>1.6</v>
      </c>
      <c r="CV1844" s="34">
        <v>0.11</v>
      </c>
      <c r="CX1844" s="34">
        <v>1.9E-2</v>
      </c>
      <c r="CY1844" s="34">
        <v>1.78</v>
      </c>
      <c r="DA1844" s="34">
        <v>13</v>
      </c>
    </row>
    <row r="1845" spans="1:111" x14ac:dyDescent="0.35">
      <c r="A1845" s="22" t="s">
        <v>2007</v>
      </c>
      <c r="B1845" s="22" t="s">
        <v>2281</v>
      </c>
      <c r="C1845" s="22" t="s">
        <v>2367</v>
      </c>
      <c r="D1845" s="22" t="s">
        <v>2283</v>
      </c>
      <c r="G1845" s="22" t="s">
        <v>2287</v>
      </c>
      <c r="H1845" s="22" t="s">
        <v>2005</v>
      </c>
      <c r="I1845" s="22">
        <v>-107.59004</v>
      </c>
      <c r="K1845" s="22" t="s">
        <v>1302</v>
      </c>
      <c r="L1845" s="22" t="s">
        <v>878</v>
      </c>
      <c r="M1845" s="22" t="s">
        <v>2006</v>
      </c>
      <c r="AU1845" s="34">
        <v>7.6999999999999999E-2</v>
      </c>
      <c r="AV1845" s="34">
        <v>8.1999999999999993</v>
      </c>
      <c r="AW1845" s="34">
        <v>12</v>
      </c>
      <c r="AY1845" s="34">
        <v>1230</v>
      </c>
      <c r="BB1845" s="34" t="s">
        <v>1797</v>
      </c>
      <c r="BC1845" s="34">
        <v>2</v>
      </c>
      <c r="BD1845" s="34" t="s">
        <v>1800</v>
      </c>
      <c r="BE1845" s="34">
        <v>110</v>
      </c>
      <c r="BF1845" s="34">
        <v>7</v>
      </c>
      <c r="BG1845" s="34">
        <v>20</v>
      </c>
      <c r="BJ1845" s="34">
        <v>3</v>
      </c>
      <c r="BK1845" s="34">
        <v>1</v>
      </c>
      <c r="BN1845" s="34" t="s">
        <v>1800</v>
      </c>
      <c r="BQ1845" s="34">
        <v>40</v>
      </c>
      <c r="BR1845" s="34">
        <v>102</v>
      </c>
      <c r="BT1845" s="34">
        <v>5</v>
      </c>
      <c r="BU1845" s="34">
        <v>2</v>
      </c>
      <c r="BV1845" s="34" t="s">
        <v>1800</v>
      </c>
      <c r="BX1845" s="34" t="s">
        <v>1796</v>
      </c>
      <c r="BY1845" s="34" t="s">
        <v>1797</v>
      </c>
      <c r="CA1845" s="34">
        <v>6.3</v>
      </c>
      <c r="CC1845" s="34">
        <v>4.5</v>
      </c>
      <c r="CE1845" s="34">
        <v>16</v>
      </c>
      <c r="CH1845" s="34">
        <v>60</v>
      </c>
      <c r="CI1845" s="34">
        <v>20</v>
      </c>
      <c r="CJ1845" s="34">
        <v>36</v>
      </c>
      <c r="CL1845" s="34">
        <v>17</v>
      </c>
      <c r="CM1845" s="34">
        <v>3.3</v>
      </c>
      <c r="CN1845" s="34">
        <v>0.9</v>
      </c>
      <c r="CP1845" s="34" t="s">
        <v>1814</v>
      </c>
      <c r="CU1845" s="34">
        <v>1.6</v>
      </c>
      <c r="CV1845" s="34">
        <v>0.27</v>
      </c>
      <c r="CX1845" s="34">
        <v>3.0000000000000001E-3</v>
      </c>
      <c r="CY1845" s="34">
        <v>1.03</v>
      </c>
      <c r="DA1845" s="34">
        <v>1.2</v>
      </c>
    </row>
    <row r="1846" spans="1:111" x14ac:dyDescent="0.35">
      <c r="A1846" s="22" t="s">
        <v>2008</v>
      </c>
      <c r="B1846" s="22" t="s">
        <v>2281</v>
      </c>
      <c r="C1846" s="22" t="s">
        <v>2367</v>
      </c>
      <c r="D1846" s="22" t="s">
        <v>2283</v>
      </c>
      <c r="G1846" s="22" t="s">
        <v>2287</v>
      </c>
      <c r="H1846" s="22" t="s">
        <v>2009</v>
      </c>
      <c r="I1846" s="22">
        <v>-107.580738</v>
      </c>
      <c r="K1846" s="22" t="s">
        <v>1302</v>
      </c>
      <c r="L1846" s="22" t="s">
        <v>878</v>
      </c>
      <c r="M1846" s="22" t="s">
        <v>2010</v>
      </c>
      <c r="W1846" s="34">
        <v>63.51</v>
      </c>
      <c r="X1846" s="34">
        <v>0.216</v>
      </c>
      <c r="Y1846" s="34">
        <v>12.58</v>
      </c>
      <c r="Z1846" s="34">
        <v>1.23</v>
      </c>
      <c r="AA1846" s="34">
        <v>1.0999999999999999E-2</v>
      </c>
      <c r="AB1846" s="34">
        <v>2.96</v>
      </c>
      <c r="AC1846" s="34">
        <v>1.42</v>
      </c>
      <c r="AD1846" s="34">
        <v>1.42</v>
      </c>
      <c r="AE1846" s="34">
        <v>1.05</v>
      </c>
      <c r="AF1846" s="34">
        <v>2.5999999999999999E-2</v>
      </c>
      <c r="AG1846" s="34">
        <v>14.83</v>
      </c>
      <c r="AI1846" s="34" t="s">
        <v>2268</v>
      </c>
      <c r="AL1846" s="34" t="s">
        <v>1049</v>
      </c>
      <c r="AU1846" s="34">
        <v>8.0000000000000002E-3</v>
      </c>
      <c r="AV1846" s="34" t="s">
        <v>1800</v>
      </c>
      <c r="AW1846" s="34">
        <v>11</v>
      </c>
      <c r="AY1846" s="34">
        <v>50.5</v>
      </c>
      <c r="BB1846" s="34">
        <v>2</v>
      </c>
      <c r="BD1846" s="34" t="s">
        <v>1800</v>
      </c>
      <c r="BE1846" s="34">
        <v>14.5</v>
      </c>
      <c r="BF1846" s="34">
        <v>54</v>
      </c>
      <c r="BG1846" s="34">
        <v>3.9</v>
      </c>
      <c r="BH1846" s="34">
        <v>20.8</v>
      </c>
      <c r="BJ1846" s="34">
        <v>5</v>
      </c>
      <c r="BK1846" s="34" t="s">
        <v>1797</v>
      </c>
      <c r="BN1846" s="34">
        <v>0.6</v>
      </c>
      <c r="BO1846" s="34">
        <v>32.6</v>
      </c>
      <c r="BP1846" s="34" t="s">
        <v>1049</v>
      </c>
      <c r="BQ1846" s="34">
        <v>25.3</v>
      </c>
      <c r="BR1846" s="34">
        <v>153.19999999999999</v>
      </c>
      <c r="BT1846" s="34">
        <v>0.9</v>
      </c>
      <c r="BU1846" s="34">
        <v>3</v>
      </c>
      <c r="BV1846" s="34" t="s">
        <v>1800</v>
      </c>
      <c r="BX1846" s="34">
        <v>1089.5</v>
      </c>
      <c r="BY1846" s="34">
        <v>2</v>
      </c>
      <c r="CA1846" s="34">
        <v>26.5</v>
      </c>
      <c r="CC1846" s="34">
        <v>5.9</v>
      </c>
      <c r="CD1846" s="34">
        <v>20.7</v>
      </c>
      <c r="CE1846" s="34" t="s">
        <v>1821</v>
      </c>
      <c r="CF1846" s="34">
        <v>40.1</v>
      </c>
      <c r="CG1846" s="34">
        <v>247.6</v>
      </c>
      <c r="CH1846" s="34">
        <v>55.6</v>
      </c>
      <c r="CI1846" s="34">
        <v>68</v>
      </c>
      <c r="CJ1846" s="34">
        <v>124</v>
      </c>
      <c r="CL1846" s="34">
        <v>55</v>
      </c>
      <c r="CM1846" s="34">
        <v>9.5</v>
      </c>
      <c r="CN1846" s="34">
        <v>1.3</v>
      </c>
      <c r="CP1846" s="34">
        <v>2.2999999999999998</v>
      </c>
      <c r="CU1846" s="34">
        <v>4.9000000000000004</v>
      </c>
      <c r="CV1846" s="34">
        <v>0.76</v>
      </c>
      <c r="CY1846" s="34">
        <v>0.8</v>
      </c>
      <c r="DA1846" s="34" t="s">
        <v>1797</v>
      </c>
    </row>
    <row r="1847" spans="1:111" x14ac:dyDescent="0.35">
      <c r="A1847" s="22" t="s">
        <v>2011</v>
      </c>
      <c r="B1847" s="22" t="s">
        <v>2281</v>
      </c>
      <c r="C1847" s="22" t="s">
        <v>2367</v>
      </c>
      <c r="D1847" s="22" t="s">
        <v>2283</v>
      </c>
      <c r="G1847" s="22" t="s">
        <v>2287</v>
      </c>
      <c r="H1847" s="22" t="s">
        <v>2009</v>
      </c>
      <c r="I1847" s="22">
        <v>-107.580738</v>
      </c>
      <c r="K1847" s="22" t="s">
        <v>1302</v>
      </c>
      <c r="L1847" s="22" t="s">
        <v>878</v>
      </c>
      <c r="M1847" s="22" t="s">
        <v>2012</v>
      </c>
      <c r="W1847" s="34">
        <v>60</v>
      </c>
      <c r="X1847" s="34">
        <v>0.218</v>
      </c>
      <c r="Y1847" s="34">
        <v>12.59</v>
      </c>
      <c r="Z1847" s="34">
        <v>1.24</v>
      </c>
      <c r="AA1847" s="34">
        <v>4.4999999999999998E-2</v>
      </c>
      <c r="AB1847" s="34">
        <v>2.7</v>
      </c>
      <c r="AC1847" s="34">
        <v>2.98</v>
      </c>
      <c r="AD1847" s="34">
        <v>1.33</v>
      </c>
      <c r="AE1847" s="34">
        <v>1.44</v>
      </c>
      <c r="AF1847" s="34">
        <v>3.1E-2</v>
      </c>
      <c r="AG1847" s="34">
        <v>15.61</v>
      </c>
      <c r="AI1847" s="34" t="s">
        <v>2276</v>
      </c>
      <c r="AL1847" s="34" t="s">
        <v>1049</v>
      </c>
      <c r="AU1847" s="34" t="s">
        <v>145</v>
      </c>
      <c r="AV1847" s="34" t="s">
        <v>1800</v>
      </c>
      <c r="AW1847" s="34">
        <v>11.9</v>
      </c>
      <c r="AY1847" s="34">
        <v>190</v>
      </c>
      <c r="BB1847" s="34" t="s">
        <v>1797</v>
      </c>
      <c r="BD1847" s="34" t="s">
        <v>1800</v>
      </c>
      <c r="BE1847" s="34">
        <v>8.8000000000000007</v>
      </c>
      <c r="BF1847" s="34">
        <v>41</v>
      </c>
      <c r="BG1847" s="34">
        <v>5.0999999999999996</v>
      </c>
      <c r="BH1847" s="34">
        <v>18.8</v>
      </c>
      <c r="BJ1847" s="34">
        <v>6</v>
      </c>
      <c r="BK1847" s="34" t="s">
        <v>1797</v>
      </c>
      <c r="BN1847" s="34">
        <v>0.6</v>
      </c>
      <c r="BO1847" s="34">
        <v>29.5</v>
      </c>
      <c r="BP1847" s="34" t="s">
        <v>1049</v>
      </c>
      <c r="BQ1847" s="34">
        <v>26.4</v>
      </c>
      <c r="BR1847" s="34">
        <v>169.4</v>
      </c>
      <c r="BT1847" s="34">
        <v>0.6</v>
      </c>
      <c r="BU1847" s="34">
        <v>3</v>
      </c>
      <c r="BV1847" s="34" t="s">
        <v>1800</v>
      </c>
      <c r="BX1847" s="34">
        <v>1782.6</v>
      </c>
      <c r="BY1847" s="34" t="s">
        <v>1797</v>
      </c>
      <c r="CA1847" s="34">
        <v>27.8</v>
      </c>
      <c r="CC1847" s="34">
        <v>6.3</v>
      </c>
      <c r="CD1847" s="34">
        <v>33.200000000000003</v>
      </c>
      <c r="CE1847" s="34" t="s">
        <v>1821</v>
      </c>
      <c r="CF1847" s="34">
        <v>42</v>
      </c>
      <c r="CG1847" s="34">
        <v>252.5</v>
      </c>
      <c r="CH1847" s="34">
        <v>66.599999999999994</v>
      </c>
      <c r="CI1847" s="34">
        <v>71</v>
      </c>
      <c r="CJ1847" s="34">
        <v>127</v>
      </c>
      <c r="CL1847" s="34">
        <v>31</v>
      </c>
      <c r="CM1847" s="34">
        <v>10</v>
      </c>
      <c r="CN1847" s="34">
        <v>0.9</v>
      </c>
      <c r="CP1847" s="34">
        <v>2.5</v>
      </c>
      <c r="CU1847" s="34">
        <v>5.6</v>
      </c>
      <c r="CV1847" s="34">
        <v>0.73</v>
      </c>
      <c r="CY1847" s="34">
        <v>0.9</v>
      </c>
      <c r="DA1847" s="34" t="s">
        <v>1797</v>
      </c>
    </row>
    <row r="1848" spans="1:111" x14ac:dyDescent="0.35">
      <c r="A1848" s="22" t="s">
        <v>1903</v>
      </c>
      <c r="B1848" s="22" t="s">
        <v>2281</v>
      </c>
      <c r="C1848" s="22" t="s">
        <v>2367</v>
      </c>
      <c r="D1848" s="22" t="s">
        <v>2283</v>
      </c>
      <c r="G1848" s="22" t="s">
        <v>2287</v>
      </c>
      <c r="H1848" s="22" t="s">
        <v>2013</v>
      </c>
      <c r="I1848" s="22">
        <v>-107.614476</v>
      </c>
      <c r="K1848" s="22" t="s">
        <v>1302</v>
      </c>
      <c r="L1848" s="22" t="s">
        <v>878</v>
      </c>
      <c r="AU1848" s="34" t="s">
        <v>124</v>
      </c>
      <c r="AV1848" s="34" t="s">
        <v>123</v>
      </c>
      <c r="BC1848" s="34">
        <v>2</v>
      </c>
      <c r="BE1848" s="34">
        <v>30</v>
      </c>
      <c r="BG1848" s="34">
        <v>60</v>
      </c>
      <c r="CH1848" s="34">
        <v>90</v>
      </c>
      <c r="CX1848" s="34">
        <v>0</v>
      </c>
      <c r="CY1848" s="34">
        <v>1.34</v>
      </c>
    </row>
    <row r="1849" spans="1:111" x14ac:dyDescent="0.35">
      <c r="A1849" s="22" t="s">
        <v>2014</v>
      </c>
      <c r="B1849" s="22" t="s">
        <v>2281</v>
      </c>
      <c r="C1849" s="22" t="s">
        <v>2367</v>
      </c>
      <c r="D1849" s="22" t="s">
        <v>2295</v>
      </c>
      <c r="G1849" s="22" t="s">
        <v>2287</v>
      </c>
      <c r="H1849" s="22">
        <v>32.235999999999997</v>
      </c>
      <c r="I1849" s="22">
        <v>-107.601</v>
      </c>
      <c r="K1849" s="22" t="s">
        <v>1302</v>
      </c>
      <c r="L1849" s="22" t="s">
        <v>878</v>
      </c>
      <c r="AU1849" s="34">
        <v>0.15</v>
      </c>
      <c r="AW1849" s="34">
        <v>300</v>
      </c>
      <c r="AY1849" s="34">
        <v>51000</v>
      </c>
      <c r="AZ1849" s="34">
        <v>14</v>
      </c>
      <c r="BA1849" s="34" t="s">
        <v>913</v>
      </c>
      <c r="BC1849" s="34">
        <v>0.14000000000000001</v>
      </c>
      <c r="BD1849" s="34">
        <v>76</v>
      </c>
      <c r="BE1849" s="34">
        <v>11</v>
      </c>
      <c r="BG1849" s="34">
        <v>230</v>
      </c>
      <c r="BH1849" s="34" t="s">
        <v>1503</v>
      </c>
      <c r="BM1849" s="34">
        <v>15</v>
      </c>
      <c r="BN1849" s="34">
        <v>330</v>
      </c>
      <c r="BO1849" s="34">
        <v>13</v>
      </c>
      <c r="BP1849" s="34">
        <v>17</v>
      </c>
      <c r="BQ1849" s="34">
        <v>5200</v>
      </c>
      <c r="BT1849" s="34">
        <v>76</v>
      </c>
      <c r="BW1849" s="34" t="s">
        <v>84</v>
      </c>
      <c r="BX1849" s="34">
        <v>1600</v>
      </c>
      <c r="CA1849" s="34">
        <v>15</v>
      </c>
      <c r="CC1849" s="34" t="s">
        <v>948</v>
      </c>
      <c r="CD1849" s="34">
        <v>420</v>
      </c>
      <c r="CH1849" s="34">
        <v>430</v>
      </c>
      <c r="CI1849" s="34">
        <v>24</v>
      </c>
      <c r="CJ1849" s="34">
        <v>22</v>
      </c>
      <c r="CX1849" s="34">
        <v>25</v>
      </c>
      <c r="CY1849" s="34">
        <v>2.1</v>
      </c>
      <c r="CZ1849" s="34">
        <v>1</v>
      </c>
      <c r="DA1849" s="34">
        <v>8.8000000000000007</v>
      </c>
      <c r="DB1849" s="34">
        <v>0.11</v>
      </c>
      <c r="DC1849" s="34">
        <v>1.4</v>
      </c>
      <c r="DD1849" s="34">
        <v>7.0000000000000007E-2</v>
      </c>
      <c r="DE1849" s="34" t="s">
        <v>120</v>
      </c>
      <c r="DG1849" s="34" t="s">
        <v>120</v>
      </c>
    </row>
    <row r="1850" spans="1:111" x14ac:dyDescent="0.35">
      <c r="A1850" s="22" t="s">
        <v>2015</v>
      </c>
      <c r="B1850" s="22" t="s">
        <v>2281</v>
      </c>
      <c r="C1850" s="22" t="s">
        <v>2367</v>
      </c>
      <c r="D1850" s="22" t="s">
        <v>2295</v>
      </c>
      <c r="G1850" s="22" t="s">
        <v>2287</v>
      </c>
      <c r="H1850" s="22">
        <v>32.216000000000001</v>
      </c>
      <c r="I1850" s="22">
        <v>-107.599</v>
      </c>
      <c r="K1850" s="22" t="s">
        <v>1302</v>
      </c>
      <c r="L1850" s="22" t="s">
        <v>878</v>
      </c>
      <c r="AU1850" s="34" t="s">
        <v>1703</v>
      </c>
      <c r="AW1850" s="34">
        <v>29</v>
      </c>
      <c r="AY1850" s="34">
        <v>14000</v>
      </c>
      <c r="AZ1850" s="34">
        <v>4</v>
      </c>
      <c r="BA1850" s="34" t="s">
        <v>913</v>
      </c>
      <c r="BC1850" s="34" t="s">
        <v>148</v>
      </c>
      <c r="BD1850" s="34">
        <v>21</v>
      </c>
      <c r="BE1850" s="34">
        <v>8</v>
      </c>
      <c r="BG1850" s="34">
        <v>34</v>
      </c>
      <c r="BH1850" s="34">
        <v>15</v>
      </c>
      <c r="BM1850" s="34">
        <v>31</v>
      </c>
      <c r="BN1850" s="34">
        <v>19</v>
      </c>
      <c r="BO1850" s="34">
        <v>24</v>
      </c>
      <c r="BP1850" s="34">
        <v>7</v>
      </c>
      <c r="BQ1850" s="34">
        <v>2200</v>
      </c>
      <c r="BT1850" s="34">
        <v>4.3</v>
      </c>
      <c r="BW1850" s="34" t="s">
        <v>84</v>
      </c>
      <c r="BX1850" s="34">
        <v>210</v>
      </c>
      <c r="CA1850" s="34">
        <v>18</v>
      </c>
      <c r="CC1850" s="34" t="s">
        <v>948</v>
      </c>
      <c r="CD1850" s="34">
        <v>56</v>
      </c>
      <c r="CH1850" s="34">
        <v>130</v>
      </c>
      <c r="CI1850" s="34">
        <v>43</v>
      </c>
      <c r="CJ1850" s="34">
        <v>73</v>
      </c>
      <c r="CX1850" s="34">
        <v>1.9</v>
      </c>
      <c r="CY1850" s="34">
        <v>0.96</v>
      </c>
      <c r="CZ1850" s="34">
        <v>5</v>
      </c>
      <c r="DA1850" s="34">
        <v>3.7</v>
      </c>
      <c r="DB1850" s="34">
        <v>0.48</v>
      </c>
      <c r="DC1850" s="34">
        <v>5.7</v>
      </c>
      <c r="DD1850" s="34">
        <v>0.06</v>
      </c>
      <c r="DE1850" s="34">
        <v>0.03</v>
      </c>
      <c r="DG1850" s="34">
        <v>0.03</v>
      </c>
    </row>
    <row r="1851" spans="1:111" x14ac:dyDescent="0.35">
      <c r="A1851" s="22" t="s">
        <v>2016</v>
      </c>
      <c r="B1851" s="22" t="s">
        <v>2281</v>
      </c>
      <c r="C1851" s="22" t="s">
        <v>2368</v>
      </c>
      <c r="D1851" s="22" t="s">
        <v>2283</v>
      </c>
      <c r="G1851" s="22" t="s">
        <v>2287</v>
      </c>
      <c r="H1851" s="22" t="s">
        <v>2017</v>
      </c>
      <c r="I1851" s="22">
        <v>-107.905457</v>
      </c>
      <c r="K1851" s="22" t="s">
        <v>1302</v>
      </c>
      <c r="L1851" s="22" t="s">
        <v>878</v>
      </c>
      <c r="M1851" s="22" t="s">
        <v>2018</v>
      </c>
      <c r="W1851" s="34">
        <v>53.29</v>
      </c>
      <c r="X1851" s="34">
        <v>0.53100000000000003</v>
      </c>
      <c r="Y1851" s="34">
        <v>16.8</v>
      </c>
      <c r="Z1851" s="34">
        <v>5.31</v>
      </c>
      <c r="AA1851" s="34">
        <v>9.5000000000000001E-2</v>
      </c>
      <c r="AB1851" s="34">
        <v>2.92</v>
      </c>
      <c r="AC1851" s="34">
        <v>2.95</v>
      </c>
      <c r="AD1851" s="34">
        <v>0.93</v>
      </c>
      <c r="AE1851" s="34">
        <v>5.33</v>
      </c>
      <c r="AF1851" s="34">
        <v>0.24099999999999999</v>
      </c>
      <c r="AG1851" s="34">
        <v>10.6</v>
      </c>
      <c r="AI1851" s="34">
        <v>1.4200000000000001E-2</v>
      </c>
      <c r="AL1851" s="34">
        <v>2.1299999999999999E-2</v>
      </c>
      <c r="AU1851" s="34">
        <v>8.0000000000000002E-3</v>
      </c>
      <c r="AV1851" s="34" t="s">
        <v>1800</v>
      </c>
      <c r="AW1851" s="34">
        <v>15.8</v>
      </c>
      <c r="AY1851" s="34">
        <v>429.4</v>
      </c>
      <c r="BB1851" s="34">
        <v>1</v>
      </c>
      <c r="BD1851" s="34">
        <v>13</v>
      </c>
      <c r="BE1851" s="34">
        <v>45.8</v>
      </c>
      <c r="BF1851" s="34">
        <v>12</v>
      </c>
      <c r="BG1851" s="34">
        <v>54.1</v>
      </c>
      <c r="BH1851" s="34">
        <v>22.6</v>
      </c>
      <c r="BJ1851" s="34">
        <v>6</v>
      </c>
      <c r="BK1851" s="34" t="s">
        <v>1797</v>
      </c>
      <c r="BN1851" s="34">
        <v>9</v>
      </c>
      <c r="BO1851" s="34">
        <v>16.399999999999999</v>
      </c>
      <c r="BP1851" s="34">
        <v>21.9</v>
      </c>
      <c r="BQ1851" s="34">
        <v>51.8</v>
      </c>
      <c r="BR1851" s="34">
        <v>208.9</v>
      </c>
      <c r="BT1851" s="34">
        <v>1</v>
      </c>
      <c r="BU1851" s="34">
        <v>11</v>
      </c>
      <c r="BV1851" s="34" t="s">
        <v>1800</v>
      </c>
      <c r="BX1851" s="34">
        <v>120.5</v>
      </c>
      <c r="BY1851" s="34" t="s">
        <v>1797</v>
      </c>
      <c r="CA1851" s="34">
        <v>13.4</v>
      </c>
      <c r="CC1851" s="34">
        <v>3.9</v>
      </c>
      <c r="CD1851" s="34">
        <v>99.5</v>
      </c>
      <c r="CE1851" s="34" t="s">
        <v>1821</v>
      </c>
      <c r="CF1851" s="34">
        <v>38.799999999999997</v>
      </c>
      <c r="CG1851" s="34">
        <v>190.6</v>
      </c>
      <c r="CH1851" s="34">
        <v>265.5</v>
      </c>
      <c r="CI1851" s="34">
        <v>45</v>
      </c>
      <c r="CJ1851" s="34">
        <v>84</v>
      </c>
      <c r="CL1851" s="34">
        <v>32</v>
      </c>
      <c r="CM1851" s="34">
        <v>8.8000000000000007</v>
      </c>
      <c r="CN1851" s="34">
        <v>1.8</v>
      </c>
      <c r="CP1851" s="34">
        <v>1.3</v>
      </c>
      <c r="CU1851" s="34">
        <v>4.7</v>
      </c>
      <c r="CV1851" s="34">
        <v>0.56999999999999995</v>
      </c>
      <c r="CY1851" s="34">
        <v>3.5</v>
      </c>
      <c r="DA1851" s="34" t="s">
        <v>1797</v>
      </c>
    </row>
    <row r="1852" spans="1:111" x14ac:dyDescent="0.35">
      <c r="A1852" s="22" t="s">
        <v>2019</v>
      </c>
      <c r="B1852" s="22" t="s">
        <v>2281</v>
      </c>
      <c r="C1852" s="22" t="s">
        <v>2368</v>
      </c>
      <c r="D1852" s="22" t="s">
        <v>2283</v>
      </c>
      <c r="G1852" s="22" t="s">
        <v>2287</v>
      </c>
      <c r="H1852" s="22" t="s">
        <v>2017</v>
      </c>
      <c r="I1852" s="22">
        <v>-107.905457</v>
      </c>
      <c r="K1852" s="22" t="s">
        <v>1302</v>
      </c>
      <c r="L1852" s="22" t="s">
        <v>878</v>
      </c>
      <c r="M1852" s="22" t="s">
        <v>2020</v>
      </c>
      <c r="W1852" s="34">
        <v>53.62</v>
      </c>
      <c r="X1852" s="34">
        <v>0.54100000000000004</v>
      </c>
      <c r="Y1852" s="34">
        <v>17.03</v>
      </c>
      <c r="Z1852" s="34">
        <v>5.39</v>
      </c>
      <c r="AA1852" s="34">
        <v>9.7000000000000003E-2</v>
      </c>
      <c r="AB1852" s="34">
        <v>3.19</v>
      </c>
      <c r="AC1852" s="34">
        <v>2.93</v>
      </c>
      <c r="AD1852" s="34">
        <v>0.79</v>
      </c>
      <c r="AE1852" s="34">
        <v>5.21</v>
      </c>
      <c r="AF1852" s="34">
        <v>0.248</v>
      </c>
      <c r="AG1852" s="34">
        <v>10.98</v>
      </c>
      <c r="AI1852" s="34">
        <v>1.21E-2</v>
      </c>
      <c r="AL1852" s="34">
        <v>2.7300000000000001E-2</v>
      </c>
      <c r="AU1852" s="34">
        <v>1.2999999999999999E-2</v>
      </c>
      <c r="AV1852" s="34" t="s">
        <v>1800</v>
      </c>
      <c r="AW1852" s="34">
        <v>21.7</v>
      </c>
      <c r="AY1852" s="34">
        <v>405</v>
      </c>
      <c r="BB1852" s="34">
        <v>3</v>
      </c>
      <c r="BD1852" s="34">
        <v>12</v>
      </c>
      <c r="BE1852" s="34">
        <v>49</v>
      </c>
      <c r="BF1852" s="34">
        <v>14</v>
      </c>
      <c r="BG1852" s="34">
        <v>58.8</v>
      </c>
      <c r="BH1852" s="34">
        <v>23.1</v>
      </c>
      <c r="BJ1852" s="34">
        <v>6</v>
      </c>
      <c r="BK1852" s="34" t="s">
        <v>1797</v>
      </c>
      <c r="BN1852" s="34">
        <v>15</v>
      </c>
      <c r="BO1852" s="34">
        <v>15.1</v>
      </c>
      <c r="BP1852" s="34">
        <v>23.5</v>
      </c>
      <c r="BQ1852" s="34">
        <v>62.9</v>
      </c>
      <c r="BR1852" s="34">
        <v>203.8</v>
      </c>
      <c r="BT1852" s="34">
        <v>1.3</v>
      </c>
      <c r="BU1852" s="34">
        <v>12</v>
      </c>
      <c r="BV1852" s="34" t="s">
        <v>1800</v>
      </c>
      <c r="BX1852" s="34">
        <v>126.6</v>
      </c>
      <c r="BY1852" s="34">
        <v>1</v>
      </c>
      <c r="CA1852" s="34">
        <v>12.6</v>
      </c>
      <c r="CC1852" s="34">
        <v>2.9</v>
      </c>
      <c r="CD1852" s="34">
        <v>92.8</v>
      </c>
      <c r="CE1852" s="34" t="s">
        <v>1821</v>
      </c>
      <c r="CF1852" s="34">
        <v>35.4</v>
      </c>
      <c r="CG1852" s="34">
        <v>177.7</v>
      </c>
      <c r="CH1852" s="34">
        <v>220.9</v>
      </c>
      <c r="CI1852" s="34">
        <v>46</v>
      </c>
      <c r="CJ1852" s="34">
        <v>97</v>
      </c>
      <c r="CL1852" s="34">
        <v>46</v>
      </c>
      <c r="CM1852" s="34">
        <v>8.9</v>
      </c>
      <c r="CN1852" s="34">
        <v>1.7</v>
      </c>
      <c r="CP1852" s="34">
        <v>0.8</v>
      </c>
      <c r="CU1852" s="34">
        <v>3.2</v>
      </c>
      <c r="CV1852" s="34">
        <v>0.56000000000000005</v>
      </c>
      <c r="CY1852" s="34">
        <v>3.8</v>
      </c>
      <c r="DA1852" s="34">
        <v>1.2</v>
      </c>
    </row>
    <row r="1853" spans="1:111" x14ac:dyDescent="0.35">
      <c r="A1853" s="22" t="s">
        <v>2021</v>
      </c>
      <c r="B1853" s="22" t="s">
        <v>2281</v>
      </c>
      <c r="C1853" s="22" t="s">
        <v>2369</v>
      </c>
      <c r="D1853" s="22" t="s">
        <v>2296</v>
      </c>
      <c r="G1853" s="22" t="s">
        <v>2287</v>
      </c>
      <c r="H1853" s="22">
        <v>31.915679999999998</v>
      </c>
      <c r="I1853" s="22">
        <v>-107.77146999999999</v>
      </c>
      <c r="K1853" s="22" t="s">
        <v>1302</v>
      </c>
      <c r="L1853" s="22" t="s">
        <v>878</v>
      </c>
      <c r="M1853" s="22" t="s">
        <v>2021</v>
      </c>
      <c r="W1853" s="34">
        <v>68.739999999999995</v>
      </c>
      <c r="X1853" s="34">
        <v>0.49</v>
      </c>
      <c r="Y1853" s="34">
        <v>15.12</v>
      </c>
      <c r="AA1853" s="34">
        <v>0.1</v>
      </c>
      <c r="AB1853" s="34">
        <v>0.56999999999999995</v>
      </c>
      <c r="AC1853" s="34">
        <v>1.41</v>
      </c>
      <c r="AD1853" s="34">
        <v>4.1500000000000004</v>
      </c>
      <c r="AE1853" s="34">
        <v>4.7699999999999996</v>
      </c>
      <c r="AF1853" s="34">
        <v>0.04</v>
      </c>
      <c r="AG1853" s="34">
        <v>0.87</v>
      </c>
      <c r="AP1853" s="34">
        <v>1.36</v>
      </c>
      <c r="AQ1853" s="34">
        <v>1.69</v>
      </c>
    </row>
    <row r="1854" spans="1:111" x14ac:dyDescent="0.35">
      <c r="A1854" s="22" t="s">
        <v>2022</v>
      </c>
      <c r="B1854" s="22" t="s">
        <v>2281</v>
      </c>
      <c r="C1854" s="22" t="s">
        <v>2369</v>
      </c>
      <c r="D1854" s="22" t="s">
        <v>2296</v>
      </c>
      <c r="G1854" s="22" t="s">
        <v>2287</v>
      </c>
      <c r="H1854" s="22">
        <v>31.933759999999999</v>
      </c>
      <c r="I1854" s="22">
        <v>-107.76179</v>
      </c>
      <c r="K1854" s="22" t="s">
        <v>1302</v>
      </c>
      <c r="L1854" s="22" t="s">
        <v>878</v>
      </c>
      <c r="M1854" s="22" t="s">
        <v>2022</v>
      </c>
      <c r="W1854" s="34">
        <v>55.69</v>
      </c>
      <c r="X1854" s="34">
        <v>0.9</v>
      </c>
      <c r="Y1854" s="34">
        <v>17.48</v>
      </c>
      <c r="AA1854" s="34">
        <v>0.1</v>
      </c>
      <c r="AB1854" s="34">
        <v>3.75</v>
      </c>
      <c r="AC1854" s="34">
        <v>5.7</v>
      </c>
      <c r="AD1854" s="34">
        <v>4.34</v>
      </c>
      <c r="AE1854" s="34">
        <v>2.64</v>
      </c>
      <c r="AF1854" s="34">
        <v>0.05</v>
      </c>
      <c r="AG1854" s="34">
        <v>2.15</v>
      </c>
      <c r="AP1854" s="34">
        <v>5.83</v>
      </c>
      <c r="AQ1854" s="34">
        <v>0.56000000000000005</v>
      </c>
    </row>
    <row r="1855" spans="1:111" x14ac:dyDescent="0.35">
      <c r="A1855" s="22" t="s">
        <v>2023</v>
      </c>
      <c r="B1855" s="22" t="s">
        <v>2281</v>
      </c>
      <c r="C1855" s="22" t="s">
        <v>2369</v>
      </c>
      <c r="D1855" s="22" t="s">
        <v>2296</v>
      </c>
      <c r="G1855" s="22" t="s">
        <v>2287</v>
      </c>
      <c r="H1855" s="22">
        <v>31.895399999999999</v>
      </c>
      <c r="I1855" s="22">
        <v>-107.78128</v>
      </c>
      <c r="K1855" s="22" t="s">
        <v>1302</v>
      </c>
      <c r="L1855" s="22" t="s">
        <v>878</v>
      </c>
      <c r="M1855" s="22" t="s">
        <v>2023</v>
      </c>
      <c r="W1855" s="34">
        <v>72.86</v>
      </c>
      <c r="X1855" s="34">
        <v>0.28000000000000003</v>
      </c>
      <c r="Y1855" s="34">
        <v>13.7</v>
      </c>
      <c r="AA1855" s="34">
        <v>0.02</v>
      </c>
      <c r="AB1855" s="34">
        <v>0.59</v>
      </c>
      <c r="AC1855" s="34">
        <v>0.65</v>
      </c>
      <c r="AD1855" s="34">
        <v>1.24</v>
      </c>
      <c r="AE1855" s="34">
        <v>5.18</v>
      </c>
      <c r="AF1855" s="34">
        <v>0.1</v>
      </c>
      <c r="AG1855" s="34">
        <v>2.89</v>
      </c>
      <c r="AP1855" s="34">
        <v>1.08</v>
      </c>
      <c r="AQ1855" s="34">
        <v>0.75</v>
      </c>
    </row>
    <row r="1856" spans="1:111" x14ac:dyDescent="0.35">
      <c r="A1856" s="22" t="s">
        <v>2024</v>
      </c>
      <c r="B1856" s="22" t="s">
        <v>2281</v>
      </c>
      <c r="C1856" s="22" t="s">
        <v>2369</v>
      </c>
      <c r="D1856" s="22" t="s">
        <v>2296</v>
      </c>
      <c r="G1856" s="22" t="s">
        <v>2287</v>
      </c>
      <c r="H1856" s="22">
        <v>31.918330000000001</v>
      </c>
      <c r="I1856" s="22">
        <v>-107.76953</v>
      </c>
      <c r="K1856" s="22" t="s">
        <v>1302</v>
      </c>
      <c r="L1856" s="22" t="s">
        <v>878</v>
      </c>
      <c r="M1856" s="22" t="s">
        <v>2024</v>
      </c>
      <c r="W1856" s="34">
        <v>56.41</v>
      </c>
      <c r="X1856" s="34">
        <v>1.52</v>
      </c>
      <c r="Y1856" s="34">
        <v>16.22</v>
      </c>
      <c r="AA1856" s="34">
        <v>0.16</v>
      </c>
      <c r="AB1856" s="34">
        <v>3</v>
      </c>
      <c r="AC1856" s="34">
        <v>5.81</v>
      </c>
      <c r="AD1856" s="34">
        <v>4.28</v>
      </c>
      <c r="AE1856" s="34">
        <v>2.85</v>
      </c>
      <c r="AF1856" s="34">
        <v>0.36</v>
      </c>
      <c r="AG1856" s="34">
        <v>0.89</v>
      </c>
      <c r="AP1856" s="34">
        <v>5.47</v>
      </c>
      <c r="AQ1856" s="34">
        <v>2.37</v>
      </c>
    </row>
    <row r="1857" spans="1:32" x14ac:dyDescent="0.35">
      <c r="A1857" s="22">
        <v>21</v>
      </c>
      <c r="B1857" s="22" t="s">
        <v>2281</v>
      </c>
      <c r="C1857" s="22" t="s">
        <v>2369</v>
      </c>
      <c r="D1857" s="22" t="s">
        <v>2297</v>
      </c>
      <c r="G1857" s="22" t="s">
        <v>2287</v>
      </c>
      <c r="H1857" s="22">
        <v>31.9237</v>
      </c>
      <c r="I1857" s="22">
        <v>-107.75830000000001</v>
      </c>
      <c r="K1857" s="22" t="s">
        <v>1302</v>
      </c>
      <c r="L1857" s="22" t="s">
        <v>878</v>
      </c>
      <c r="M1857" s="22" t="s">
        <v>1170</v>
      </c>
      <c r="W1857" s="34">
        <v>71.42</v>
      </c>
      <c r="X1857" s="34">
        <v>0.31</v>
      </c>
      <c r="Y1857" s="34">
        <v>14.8</v>
      </c>
      <c r="Z1857" s="34">
        <v>2.2200000000000002</v>
      </c>
      <c r="AA1857" s="34">
        <v>0.06</v>
      </c>
      <c r="AB1857" s="34">
        <v>0.55000000000000004</v>
      </c>
      <c r="AC1857" s="34">
        <v>1.04</v>
      </c>
      <c r="AD1857" s="34">
        <v>5.41</v>
      </c>
      <c r="AE1857" s="34">
        <v>3.69</v>
      </c>
      <c r="AF1857" s="34">
        <v>0.15</v>
      </c>
    </row>
    <row r="1858" spans="1:32" x14ac:dyDescent="0.35">
      <c r="A1858" s="22">
        <v>41</v>
      </c>
      <c r="B1858" s="22" t="s">
        <v>2281</v>
      </c>
      <c r="C1858" s="22" t="s">
        <v>2369</v>
      </c>
      <c r="D1858" s="22" t="s">
        <v>2297</v>
      </c>
      <c r="G1858" s="22" t="s">
        <v>2287</v>
      </c>
      <c r="H1858" s="22">
        <v>31.9237</v>
      </c>
      <c r="I1858" s="22">
        <v>-107.75830000000001</v>
      </c>
      <c r="K1858" s="22" t="s">
        <v>1302</v>
      </c>
      <c r="L1858" s="22" t="s">
        <v>878</v>
      </c>
      <c r="M1858" s="22" t="s">
        <v>1170</v>
      </c>
      <c r="W1858" s="34">
        <v>72.33</v>
      </c>
      <c r="X1858" s="34">
        <v>0.37</v>
      </c>
      <c r="Y1858" s="34">
        <v>14.28</v>
      </c>
      <c r="Z1858" s="34">
        <v>2.68</v>
      </c>
      <c r="AA1858" s="34">
        <v>0.06</v>
      </c>
      <c r="AB1858" s="34">
        <v>0.38</v>
      </c>
      <c r="AC1858" s="34">
        <v>0.99</v>
      </c>
      <c r="AD1858" s="34">
        <v>5.48</v>
      </c>
      <c r="AE1858" s="34">
        <v>3.31</v>
      </c>
      <c r="AF1858" s="34">
        <v>0.15</v>
      </c>
    </row>
    <row r="1859" spans="1:32" x14ac:dyDescent="0.35">
      <c r="A1859" s="22">
        <v>43</v>
      </c>
      <c r="B1859" s="22" t="s">
        <v>2281</v>
      </c>
      <c r="C1859" s="22" t="s">
        <v>2369</v>
      </c>
      <c r="D1859" s="22" t="s">
        <v>2297</v>
      </c>
      <c r="G1859" s="22" t="s">
        <v>2287</v>
      </c>
      <c r="H1859" s="22">
        <v>31.9237</v>
      </c>
      <c r="I1859" s="22">
        <v>-107.75830000000001</v>
      </c>
      <c r="K1859" s="22" t="s">
        <v>1302</v>
      </c>
      <c r="L1859" s="22" t="s">
        <v>878</v>
      </c>
      <c r="M1859" s="22" t="s">
        <v>1170</v>
      </c>
      <c r="W1859" s="34">
        <v>71.88</v>
      </c>
      <c r="X1859" s="34">
        <v>0.5</v>
      </c>
      <c r="Y1859" s="34">
        <v>15.28</v>
      </c>
      <c r="Z1859" s="34">
        <v>3.66</v>
      </c>
      <c r="AA1859" s="34">
        <v>0.11</v>
      </c>
      <c r="AB1859" s="34">
        <v>1.25</v>
      </c>
      <c r="AC1859" s="34">
        <v>0.62</v>
      </c>
      <c r="AD1859" s="34">
        <v>4.59</v>
      </c>
      <c r="AE1859" s="34">
        <v>4.5599999999999996</v>
      </c>
      <c r="AF1859" s="34">
        <v>0.15</v>
      </c>
    </row>
    <row r="1860" spans="1:32" x14ac:dyDescent="0.35">
      <c r="A1860" s="22">
        <v>101</v>
      </c>
      <c r="B1860" s="22" t="s">
        <v>2281</v>
      </c>
      <c r="C1860" s="22" t="s">
        <v>2369</v>
      </c>
      <c r="D1860" s="22" t="s">
        <v>2297</v>
      </c>
      <c r="G1860" s="22" t="s">
        <v>2287</v>
      </c>
      <c r="H1860" s="22">
        <v>31.904170000000001</v>
      </c>
      <c r="I1860" s="22">
        <v>-107.77500000000001</v>
      </c>
      <c r="K1860" s="22" t="s">
        <v>1302</v>
      </c>
      <c r="L1860" s="22" t="s">
        <v>878</v>
      </c>
      <c r="M1860" s="22" t="s">
        <v>2025</v>
      </c>
      <c r="W1860" s="34">
        <v>75.59</v>
      </c>
      <c r="X1860" s="34">
        <v>0.1</v>
      </c>
      <c r="Y1860" s="34">
        <v>11.12</v>
      </c>
      <c r="Z1860" s="34">
        <v>1.78</v>
      </c>
      <c r="AA1860" s="34">
        <v>0.16</v>
      </c>
      <c r="AB1860" s="34">
        <v>0.65</v>
      </c>
      <c r="AC1860" s="34">
        <v>1.07</v>
      </c>
      <c r="AD1860" s="34">
        <v>4.54</v>
      </c>
      <c r="AE1860" s="34">
        <v>2.31</v>
      </c>
      <c r="AF1860" s="34">
        <v>0.17</v>
      </c>
    </row>
    <row r="1861" spans="1:32" x14ac:dyDescent="0.35">
      <c r="A1861" s="22">
        <v>102</v>
      </c>
      <c r="B1861" s="22" t="s">
        <v>2281</v>
      </c>
      <c r="C1861" s="22" t="s">
        <v>2369</v>
      </c>
      <c r="D1861" s="22" t="s">
        <v>2297</v>
      </c>
      <c r="G1861" s="22" t="s">
        <v>2287</v>
      </c>
      <c r="H1861" s="22">
        <v>31.904170000000001</v>
      </c>
      <c r="I1861" s="22">
        <v>-107.77500000000001</v>
      </c>
      <c r="K1861" s="22" t="s">
        <v>1302</v>
      </c>
      <c r="L1861" s="22" t="s">
        <v>878</v>
      </c>
      <c r="M1861" s="22" t="s">
        <v>2025</v>
      </c>
      <c r="W1861" s="34">
        <v>71.459999999999994</v>
      </c>
      <c r="X1861" s="34">
        <v>0.53</v>
      </c>
      <c r="Y1861" s="34">
        <v>15.08</v>
      </c>
      <c r="Z1861" s="34">
        <v>2.75</v>
      </c>
      <c r="AA1861" s="34">
        <v>7.0000000000000007E-2</v>
      </c>
      <c r="AB1861" s="34">
        <v>0.86</v>
      </c>
      <c r="AC1861" s="34">
        <v>0.16</v>
      </c>
      <c r="AD1861" s="34">
        <v>3.48</v>
      </c>
      <c r="AE1861" s="34">
        <v>4.68</v>
      </c>
      <c r="AF1861" s="34">
        <v>0.15</v>
      </c>
    </row>
    <row r="1862" spans="1:32" x14ac:dyDescent="0.35">
      <c r="A1862" s="22">
        <v>103</v>
      </c>
      <c r="B1862" s="22" t="s">
        <v>2281</v>
      </c>
      <c r="C1862" s="22" t="s">
        <v>2369</v>
      </c>
      <c r="D1862" s="22" t="s">
        <v>2297</v>
      </c>
      <c r="G1862" s="22" t="s">
        <v>2287</v>
      </c>
      <c r="H1862" s="22">
        <v>31.904170000000001</v>
      </c>
      <c r="I1862" s="22">
        <v>-107.77500000000001</v>
      </c>
      <c r="K1862" s="22" t="s">
        <v>1302</v>
      </c>
      <c r="L1862" s="22" t="s">
        <v>878</v>
      </c>
      <c r="M1862" s="22" t="s">
        <v>2025</v>
      </c>
      <c r="W1862" s="34">
        <v>77.03</v>
      </c>
      <c r="X1862" s="34">
        <v>0.08</v>
      </c>
      <c r="Y1862" s="34">
        <v>10.46</v>
      </c>
      <c r="Z1862" s="34">
        <v>1.37</v>
      </c>
      <c r="AA1862" s="34">
        <v>0.11</v>
      </c>
      <c r="AB1862" s="34">
        <v>0.26</v>
      </c>
      <c r="AC1862" s="34">
        <v>0.89</v>
      </c>
      <c r="AD1862" s="34">
        <v>5.24</v>
      </c>
      <c r="AE1862" s="34">
        <v>2.54</v>
      </c>
      <c r="AF1862" s="34">
        <v>0.1</v>
      </c>
    </row>
    <row r="1863" spans="1:32" x14ac:dyDescent="0.35">
      <c r="A1863" s="22">
        <v>104</v>
      </c>
      <c r="B1863" s="22" t="s">
        <v>2281</v>
      </c>
      <c r="C1863" s="22" t="s">
        <v>2369</v>
      </c>
      <c r="D1863" s="22" t="s">
        <v>2297</v>
      </c>
      <c r="G1863" s="22" t="s">
        <v>2287</v>
      </c>
      <c r="H1863" s="22">
        <v>31.904170000000001</v>
      </c>
      <c r="I1863" s="22">
        <v>-107.77500000000001</v>
      </c>
      <c r="K1863" s="22" t="s">
        <v>1302</v>
      </c>
      <c r="L1863" s="22" t="s">
        <v>878</v>
      </c>
      <c r="M1863" s="22" t="s">
        <v>2025</v>
      </c>
      <c r="W1863" s="34">
        <v>77.34</v>
      </c>
      <c r="X1863" s="34">
        <v>0.09</v>
      </c>
      <c r="Y1863" s="34">
        <v>10.27</v>
      </c>
      <c r="Z1863" s="34">
        <v>1.64</v>
      </c>
      <c r="AA1863" s="34">
        <v>0.06</v>
      </c>
      <c r="AB1863" s="34">
        <v>0.31</v>
      </c>
      <c r="AC1863" s="34">
        <v>0.66</v>
      </c>
      <c r="AD1863" s="34">
        <v>4.6100000000000003</v>
      </c>
      <c r="AE1863" s="34">
        <v>3.85</v>
      </c>
      <c r="AF1863" s="34">
        <v>0.2</v>
      </c>
    </row>
    <row r="1864" spans="1:32" x14ac:dyDescent="0.35">
      <c r="A1864" s="22">
        <v>105</v>
      </c>
      <c r="B1864" s="22" t="s">
        <v>2281</v>
      </c>
      <c r="C1864" s="22" t="s">
        <v>2369</v>
      </c>
      <c r="D1864" s="22" t="s">
        <v>2297</v>
      </c>
      <c r="G1864" s="22" t="s">
        <v>2287</v>
      </c>
      <c r="H1864" s="22">
        <v>31.925000000000001</v>
      </c>
      <c r="I1864" s="22">
        <v>-107.75830000000001</v>
      </c>
      <c r="K1864" s="22" t="s">
        <v>1302</v>
      </c>
      <c r="L1864" s="22" t="s">
        <v>878</v>
      </c>
      <c r="M1864" s="22" t="s">
        <v>2026</v>
      </c>
      <c r="W1864" s="34">
        <v>73.72</v>
      </c>
      <c r="X1864" s="34">
        <v>0.18</v>
      </c>
      <c r="Y1864" s="34">
        <v>12.37</v>
      </c>
      <c r="Z1864" s="34">
        <v>1.54</v>
      </c>
      <c r="AA1864" s="34">
        <v>0.08</v>
      </c>
      <c r="AB1864" s="34">
        <v>0.6</v>
      </c>
      <c r="AC1864" s="34">
        <v>1.92</v>
      </c>
      <c r="AD1864" s="34">
        <v>5.44</v>
      </c>
      <c r="AE1864" s="34">
        <v>2.14</v>
      </c>
      <c r="AF1864" s="34">
        <v>0.18</v>
      </c>
    </row>
    <row r="1865" spans="1:32" x14ac:dyDescent="0.35">
      <c r="A1865" s="22">
        <v>106</v>
      </c>
      <c r="B1865" s="22" t="s">
        <v>2281</v>
      </c>
      <c r="C1865" s="22" t="s">
        <v>2369</v>
      </c>
      <c r="D1865" s="22" t="s">
        <v>2297</v>
      </c>
      <c r="G1865" s="22" t="s">
        <v>2287</v>
      </c>
      <c r="H1865" s="22">
        <v>31.925000000000001</v>
      </c>
      <c r="I1865" s="22">
        <v>-107.75830000000001</v>
      </c>
      <c r="K1865" s="22" t="s">
        <v>1302</v>
      </c>
      <c r="L1865" s="22" t="s">
        <v>878</v>
      </c>
      <c r="M1865" s="22" t="s">
        <v>2026</v>
      </c>
      <c r="W1865" s="34">
        <v>72.08</v>
      </c>
      <c r="X1865" s="34">
        <v>0.08</v>
      </c>
      <c r="Y1865" s="34">
        <v>14.07</v>
      </c>
      <c r="Z1865" s="34">
        <v>0.64</v>
      </c>
      <c r="AA1865" s="34">
        <v>0.04</v>
      </c>
      <c r="AB1865" s="34">
        <v>0.19</v>
      </c>
      <c r="AC1865" s="34">
        <v>0.76</v>
      </c>
      <c r="AD1865" s="34">
        <v>4.79</v>
      </c>
      <c r="AE1865" s="34">
        <v>6.01</v>
      </c>
      <c r="AF1865" s="34">
        <v>0.12</v>
      </c>
    </row>
    <row r="1866" spans="1:32" x14ac:dyDescent="0.35">
      <c r="A1866" s="22">
        <v>107</v>
      </c>
      <c r="B1866" s="22" t="s">
        <v>2281</v>
      </c>
      <c r="C1866" s="22" t="s">
        <v>2369</v>
      </c>
      <c r="D1866" s="22" t="s">
        <v>2297</v>
      </c>
      <c r="G1866" s="22" t="s">
        <v>2287</v>
      </c>
      <c r="H1866" s="22">
        <v>31.925000000000001</v>
      </c>
      <c r="I1866" s="22">
        <v>-107.75830000000001</v>
      </c>
      <c r="K1866" s="22" t="s">
        <v>1302</v>
      </c>
      <c r="L1866" s="22" t="s">
        <v>878</v>
      </c>
      <c r="M1866" s="22" t="s">
        <v>2026</v>
      </c>
      <c r="W1866" s="34">
        <v>72.95</v>
      </c>
      <c r="X1866" s="34">
        <v>0.21</v>
      </c>
      <c r="Y1866" s="34">
        <v>13.44</v>
      </c>
      <c r="Z1866" s="34">
        <v>0.18</v>
      </c>
      <c r="AA1866" s="34">
        <v>0.02</v>
      </c>
      <c r="AB1866" s="34">
        <v>0.18</v>
      </c>
      <c r="AC1866" s="34">
        <v>0.36</v>
      </c>
      <c r="AD1866" s="34">
        <v>5.61</v>
      </c>
      <c r="AE1866" s="34">
        <v>4.13</v>
      </c>
      <c r="AF1866" s="34">
        <v>0.12</v>
      </c>
    </row>
    <row r="1867" spans="1:32" x14ac:dyDescent="0.35">
      <c r="A1867" s="22">
        <v>108</v>
      </c>
      <c r="B1867" s="22" t="s">
        <v>2281</v>
      </c>
      <c r="C1867" s="22" t="s">
        <v>2369</v>
      </c>
      <c r="D1867" s="22" t="s">
        <v>2297</v>
      </c>
      <c r="G1867" s="22" t="s">
        <v>2287</v>
      </c>
      <c r="H1867" s="22">
        <v>31.925000000000001</v>
      </c>
      <c r="I1867" s="22">
        <v>-107.75830000000001</v>
      </c>
      <c r="K1867" s="22" t="s">
        <v>1302</v>
      </c>
      <c r="L1867" s="22" t="s">
        <v>878</v>
      </c>
      <c r="M1867" s="22" t="s">
        <v>2026</v>
      </c>
      <c r="W1867" s="34">
        <v>73.89</v>
      </c>
      <c r="X1867" s="34">
        <v>0.19</v>
      </c>
      <c r="Y1867" s="34">
        <v>11.94</v>
      </c>
      <c r="Z1867" s="34">
        <v>1.78</v>
      </c>
      <c r="AA1867" s="34">
        <v>0.04</v>
      </c>
      <c r="AB1867" s="34">
        <v>0.28999999999999998</v>
      </c>
      <c r="AC1867" s="34">
        <v>0.38</v>
      </c>
      <c r="AD1867" s="34">
        <v>5.45</v>
      </c>
      <c r="AE1867" s="34">
        <v>6.17</v>
      </c>
      <c r="AF1867" s="34">
        <v>0.12</v>
      </c>
    </row>
    <row r="1868" spans="1:32" x14ac:dyDescent="0.35">
      <c r="A1868" s="22">
        <v>109</v>
      </c>
      <c r="B1868" s="22" t="s">
        <v>2281</v>
      </c>
      <c r="C1868" s="22" t="s">
        <v>2369</v>
      </c>
      <c r="D1868" s="22" t="s">
        <v>2297</v>
      </c>
      <c r="G1868" s="22" t="s">
        <v>2287</v>
      </c>
      <c r="H1868" s="22">
        <v>31.925000000000001</v>
      </c>
      <c r="I1868" s="22">
        <v>-107.75830000000001</v>
      </c>
      <c r="K1868" s="22" t="s">
        <v>1302</v>
      </c>
      <c r="L1868" s="22" t="s">
        <v>878</v>
      </c>
      <c r="M1868" s="22" t="s">
        <v>2026</v>
      </c>
      <c r="W1868" s="34">
        <v>74.19</v>
      </c>
      <c r="X1868" s="34">
        <v>0.56000000000000005</v>
      </c>
      <c r="Y1868" s="34">
        <v>12.31</v>
      </c>
      <c r="Z1868" s="34">
        <v>1.48</v>
      </c>
      <c r="AA1868" s="34">
        <v>0.05</v>
      </c>
      <c r="AB1868" s="34">
        <v>0.1</v>
      </c>
      <c r="AC1868" s="34">
        <v>0.49</v>
      </c>
      <c r="AD1868" s="34">
        <v>6.64</v>
      </c>
      <c r="AE1868" s="34">
        <v>3.58</v>
      </c>
      <c r="AF1868" s="34">
        <v>0.09</v>
      </c>
    </row>
    <row r="1869" spans="1:32" x14ac:dyDescent="0.35">
      <c r="A1869" s="22">
        <v>110</v>
      </c>
      <c r="B1869" s="22" t="s">
        <v>2281</v>
      </c>
      <c r="C1869" s="22" t="s">
        <v>2369</v>
      </c>
      <c r="D1869" s="22" t="s">
        <v>2297</v>
      </c>
      <c r="G1869" s="22" t="s">
        <v>2287</v>
      </c>
      <c r="H1869" s="22">
        <v>31.925000000000001</v>
      </c>
      <c r="I1869" s="22">
        <v>-107.75830000000001</v>
      </c>
      <c r="K1869" s="22" t="s">
        <v>1302</v>
      </c>
      <c r="L1869" s="22" t="s">
        <v>878</v>
      </c>
      <c r="M1869" s="22" t="s">
        <v>2026</v>
      </c>
      <c r="W1869" s="34">
        <v>73.14</v>
      </c>
      <c r="X1869" s="34">
        <v>0.1</v>
      </c>
      <c r="Y1869" s="34">
        <v>13.22</v>
      </c>
      <c r="Z1869" s="34">
        <v>1.23</v>
      </c>
      <c r="AA1869" s="34">
        <v>0.03</v>
      </c>
      <c r="AB1869" s="34">
        <v>0.36</v>
      </c>
      <c r="AC1869" s="34">
        <v>0.56000000000000005</v>
      </c>
      <c r="AD1869" s="34">
        <v>5.56</v>
      </c>
      <c r="AE1869" s="34">
        <v>4.3899999999999997</v>
      </c>
      <c r="AF1869" s="34">
        <v>0.2</v>
      </c>
    </row>
    <row r="1870" spans="1:32" x14ac:dyDescent="0.35">
      <c r="A1870" s="22">
        <v>111</v>
      </c>
      <c r="B1870" s="22" t="s">
        <v>2281</v>
      </c>
      <c r="C1870" s="22" t="s">
        <v>2369</v>
      </c>
      <c r="D1870" s="22" t="s">
        <v>2297</v>
      </c>
      <c r="G1870" s="22" t="s">
        <v>2287</v>
      </c>
      <c r="H1870" s="22">
        <v>31.908300000000001</v>
      </c>
      <c r="I1870" s="22">
        <v>-107.77500000000001</v>
      </c>
      <c r="K1870" s="22" t="s">
        <v>1302</v>
      </c>
      <c r="L1870" s="22" t="s">
        <v>878</v>
      </c>
      <c r="M1870" s="22" t="s">
        <v>2027</v>
      </c>
      <c r="W1870" s="34">
        <v>74.72</v>
      </c>
      <c r="X1870" s="34">
        <v>0.1</v>
      </c>
      <c r="Y1870" s="34">
        <v>13.59</v>
      </c>
      <c r="Z1870" s="34">
        <v>1.05</v>
      </c>
      <c r="AA1870" s="34">
        <v>0.1</v>
      </c>
      <c r="AB1870" s="34">
        <v>0.2</v>
      </c>
      <c r="AC1870" s="34">
        <v>0.35</v>
      </c>
      <c r="AD1870" s="34">
        <v>4.43</v>
      </c>
      <c r="AE1870" s="34">
        <v>5.28</v>
      </c>
      <c r="AF1870" s="34">
        <v>0.08</v>
      </c>
    </row>
    <row r="1871" spans="1:32" x14ac:dyDescent="0.35">
      <c r="A1871" s="22">
        <v>113</v>
      </c>
      <c r="B1871" s="22" t="s">
        <v>2281</v>
      </c>
      <c r="C1871" s="22" t="s">
        <v>2369</v>
      </c>
      <c r="D1871" s="22" t="s">
        <v>2297</v>
      </c>
      <c r="G1871" s="22" t="s">
        <v>2287</v>
      </c>
      <c r="H1871" s="22">
        <v>31.908300000000001</v>
      </c>
      <c r="I1871" s="22">
        <v>-107.77500000000001</v>
      </c>
      <c r="K1871" s="22" t="s">
        <v>1302</v>
      </c>
      <c r="L1871" s="22" t="s">
        <v>878</v>
      </c>
      <c r="M1871" s="22" t="s">
        <v>2027</v>
      </c>
      <c r="W1871" s="34">
        <v>78.11</v>
      </c>
      <c r="X1871" s="34">
        <v>0.1</v>
      </c>
      <c r="Y1871" s="34">
        <v>11.32</v>
      </c>
      <c r="Z1871" s="34">
        <v>1.1599999999999999</v>
      </c>
      <c r="AA1871" s="34">
        <v>0.04</v>
      </c>
      <c r="AB1871" s="34">
        <v>0.17</v>
      </c>
      <c r="AC1871" s="34">
        <v>0.08</v>
      </c>
      <c r="AD1871" s="34">
        <v>2.83</v>
      </c>
      <c r="AE1871" s="34">
        <v>3.79</v>
      </c>
      <c r="AF1871" s="34">
        <v>0.14000000000000001</v>
      </c>
    </row>
    <row r="1872" spans="1:32" x14ac:dyDescent="0.35">
      <c r="A1872" s="22">
        <v>114</v>
      </c>
      <c r="B1872" s="22" t="s">
        <v>2281</v>
      </c>
      <c r="C1872" s="22" t="s">
        <v>2369</v>
      </c>
      <c r="D1872" s="22" t="s">
        <v>2297</v>
      </c>
      <c r="G1872" s="22" t="s">
        <v>2287</v>
      </c>
      <c r="H1872" s="22">
        <v>31.908300000000001</v>
      </c>
      <c r="I1872" s="22">
        <v>-107.77500000000001</v>
      </c>
      <c r="K1872" s="22" t="s">
        <v>1302</v>
      </c>
      <c r="L1872" s="22" t="s">
        <v>878</v>
      </c>
      <c r="M1872" s="22" t="s">
        <v>2027</v>
      </c>
      <c r="W1872" s="34">
        <v>73.84</v>
      </c>
      <c r="X1872" s="34">
        <v>0.09</v>
      </c>
      <c r="Y1872" s="34">
        <v>13.25</v>
      </c>
      <c r="Z1872" s="34">
        <v>0.81</v>
      </c>
      <c r="AA1872" s="34">
        <v>0.03</v>
      </c>
      <c r="AB1872" s="34">
        <v>0.15</v>
      </c>
      <c r="AC1872" s="34">
        <v>0.21</v>
      </c>
      <c r="AD1872" s="34">
        <v>4.6900000000000004</v>
      </c>
      <c r="AE1872" s="34">
        <v>3.78</v>
      </c>
      <c r="AF1872" s="34">
        <v>0.12</v>
      </c>
    </row>
    <row r="1873" spans="1:32" x14ac:dyDescent="0.35">
      <c r="A1873" s="22">
        <v>115</v>
      </c>
      <c r="B1873" s="22" t="s">
        <v>2281</v>
      </c>
      <c r="C1873" s="22" t="s">
        <v>2369</v>
      </c>
      <c r="D1873" s="22" t="s">
        <v>2297</v>
      </c>
      <c r="G1873" s="22" t="s">
        <v>2287</v>
      </c>
      <c r="H1873" s="22">
        <v>31.908300000000001</v>
      </c>
      <c r="I1873" s="22">
        <v>-107.77500000000001</v>
      </c>
      <c r="K1873" s="22" t="s">
        <v>1302</v>
      </c>
      <c r="L1873" s="22" t="s">
        <v>878</v>
      </c>
      <c r="M1873" s="22" t="s">
        <v>2027</v>
      </c>
      <c r="W1873" s="34">
        <v>72.41</v>
      </c>
      <c r="X1873" s="34">
        <v>0.11</v>
      </c>
      <c r="Y1873" s="34">
        <v>14.08</v>
      </c>
      <c r="Z1873" s="34">
        <v>1.04</v>
      </c>
      <c r="AA1873" s="34">
        <v>0.03</v>
      </c>
      <c r="AB1873" s="34">
        <v>0.18</v>
      </c>
      <c r="AC1873" s="34">
        <v>0.17</v>
      </c>
      <c r="AD1873" s="34">
        <v>3.83</v>
      </c>
      <c r="AE1873" s="34">
        <v>5.47</v>
      </c>
      <c r="AF1873" s="34">
        <v>0.12</v>
      </c>
    </row>
    <row r="1874" spans="1:32" x14ac:dyDescent="0.35">
      <c r="A1874" s="22">
        <v>116</v>
      </c>
      <c r="B1874" s="22" t="s">
        <v>2281</v>
      </c>
      <c r="C1874" s="22" t="s">
        <v>2369</v>
      </c>
      <c r="D1874" s="22" t="s">
        <v>2297</v>
      </c>
      <c r="G1874" s="22" t="s">
        <v>2287</v>
      </c>
      <c r="H1874" s="22">
        <v>31.908300000000001</v>
      </c>
      <c r="I1874" s="22">
        <v>-107.77500000000001</v>
      </c>
      <c r="K1874" s="22" t="s">
        <v>1302</v>
      </c>
      <c r="L1874" s="22" t="s">
        <v>878</v>
      </c>
      <c r="M1874" s="22" t="s">
        <v>2027</v>
      </c>
      <c r="W1874" s="34">
        <v>74.489999999999995</v>
      </c>
      <c r="X1874" s="34">
        <v>0.06</v>
      </c>
      <c r="Y1874" s="34">
        <v>16</v>
      </c>
      <c r="Z1874" s="34">
        <v>0.26</v>
      </c>
      <c r="AA1874" s="34">
        <v>0.01</v>
      </c>
      <c r="AB1874" s="34">
        <v>0.46</v>
      </c>
      <c r="AC1874" s="34">
        <v>0.32</v>
      </c>
      <c r="AD1874" s="34">
        <v>8.01</v>
      </c>
      <c r="AE1874" s="34">
        <v>2.23</v>
      </c>
      <c r="AF1874" s="34">
        <v>0.05</v>
      </c>
    </row>
    <row r="1875" spans="1:32" x14ac:dyDescent="0.35">
      <c r="A1875" s="22">
        <v>117</v>
      </c>
      <c r="B1875" s="22" t="s">
        <v>2281</v>
      </c>
      <c r="C1875" s="22" t="s">
        <v>2369</v>
      </c>
      <c r="D1875" s="22" t="s">
        <v>2297</v>
      </c>
      <c r="G1875" s="22" t="s">
        <v>2287</v>
      </c>
      <c r="H1875" s="22">
        <v>31.891667000000002</v>
      </c>
      <c r="I1875" s="22">
        <v>-107.7667</v>
      </c>
      <c r="K1875" s="22" t="s">
        <v>1302</v>
      </c>
      <c r="L1875" s="22" t="s">
        <v>878</v>
      </c>
      <c r="M1875" s="22" t="s">
        <v>3336</v>
      </c>
      <c r="W1875" s="34">
        <v>60.86</v>
      </c>
      <c r="X1875" s="34">
        <v>0.86</v>
      </c>
      <c r="Y1875" s="34">
        <v>16.829999999999998</v>
      </c>
      <c r="Z1875" s="34">
        <v>5.38</v>
      </c>
      <c r="AA1875" s="34">
        <v>0.1</v>
      </c>
      <c r="AB1875" s="34">
        <v>2.2000000000000002</v>
      </c>
      <c r="AC1875" s="34">
        <v>3.69</v>
      </c>
      <c r="AD1875" s="34">
        <v>3.06</v>
      </c>
      <c r="AE1875" s="34">
        <v>3.05</v>
      </c>
      <c r="AF1875" s="34">
        <v>0.16</v>
      </c>
    </row>
    <row r="1876" spans="1:32" x14ac:dyDescent="0.35">
      <c r="A1876" s="22">
        <v>118</v>
      </c>
      <c r="B1876" s="22" t="s">
        <v>2281</v>
      </c>
      <c r="C1876" s="22" t="s">
        <v>2369</v>
      </c>
      <c r="D1876" s="22" t="s">
        <v>2297</v>
      </c>
      <c r="G1876" s="22" t="s">
        <v>2287</v>
      </c>
      <c r="H1876" s="22">
        <v>31.891667000000002</v>
      </c>
      <c r="I1876" s="22">
        <v>-107.7667</v>
      </c>
      <c r="K1876" s="22" t="s">
        <v>1302</v>
      </c>
      <c r="L1876" s="22" t="s">
        <v>878</v>
      </c>
      <c r="M1876" s="22" t="s">
        <v>3336</v>
      </c>
      <c r="W1876" s="34">
        <v>58.42</v>
      </c>
      <c r="X1876" s="34">
        <v>0.68</v>
      </c>
      <c r="Y1876" s="34">
        <v>17.41</v>
      </c>
      <c r="Z1876" s="34">
        <v>6.5</v>
      </c>
      <c r="AA1876" s="34">
        <v>0.12</v>
      </c>
      <c r="AB1876" s="34">
        <v>2.36</v>
      </c>
      <c r="AC1876" s="34">
        <v>4.3899999999999997</v>
      </c>
      <c r="AD1876" s="34">
        <v>4.3</v>
      </c>
      <c r="AE1876" s="34">
        <v>3.09</v>
      </c>
      <c r="AF1876" s="34">
        <v>0.02</v>
      </c>
    </row>
    <row r="1877" spans="1:32" x14ac:dyDescent="0.35">
      <c r="A1877" s="22">
        <v>119</v>
      </c>
      <c r="B1877" s="22" t="s">
        <v>2281</v>
      </c>
      <c r="C1877" s="22" t="s">
        <v>2369</v>
      </c>
      <c r="D1877" s="22" t="s">
        <v>2297</v>
      </c>
      <c r="G1877" s="22" t="s">
        <v>2287</v>
      </c>
      <c r="H1877" s="22">
        <v>31.891667000000002</v>
      </c>
      <c r="I1877" s="22">
        <v>-107.7667</v>
      </c>
      <c r="K1877" s="22" t="s">
        <v>1302</v>
      </c>
      <c r="L1877" s="22" t="s">
        <v>878</v>
      </c>
      <c r="M1877" s="22" t="s">
        <v>3336</v>
      </c>
      <c r="W1877" s="34">
        <v>64.58</v>
      </c>
      <c r="X1877" s="34">
        <v>0.68</v>
      </c>
      <c r="Y1877" s="34">
        <v>16.55</v>
      </c>
      <c r="Z1877" s="34">
        <v>6</v>
      </c>
      <c r="AA1877" s="34">
        <v>0.09</v>
      </c>
      <c r="AB1877" s="34">
        <v>1.82</v>
      </c>
      <c r="AC1877" s="34">
        <v>1.98</v>
      </c>
      <c r="AD1877" s="34">
        <v>1.82</v>
      </c>
      <c r="AE1877" s="34">
        <v>3.82</v>
      </c>
      <c r="AF1877" s="34">
        <v>0.15</v>
      </c>
    </row>
    <row r="1878" spans="1:32" x14ac:dyDescent="0.35">
      <c r="A1878" s="22">
        <v>121</v>
      </c>
      <c r="B1878" s="22" t="s">
        <v>2281</v>
      </c>
      <c r="C1878" s="22" t="s">
        <v>2369</v>
      </c>
      <c r="D1878" s="22" t="s">
        <v>2297</v>
      </c>
      <c r="G1878" s="22" t="s">
        <v>2287</v>
      </c>
      <c r="H1878" s="22">
        <v>31.891667000000002</v>
      </c>
      <c r="I1878" s="22">
        <v>-107.7667</v>
      </c>
      <c r="K1878" s="22" t="s">
        <v>1302</v>
      </c>
      <c r="L1878" s="22" t="s">
        <v>878</v>
      </c>
      <c r="M1878" s="22" t="s">
        <v>3336</v>
      </c>
      <c r="W1878" s="34">
        <v>59.16</v>
      </c>
      <c r="X1878" s="34">
        <v>0.78</v>
      </c>
      <c r="Y1878" s="34">
        <v>19.239999999999998</v>
      </c>
      <c r="Z1878" s="34">
        <v>5.82</v>
      </c>
      <c r="AA1878" s="34">
        <v>0.1</v>
      </c>
      <c r="AB1878" s="34">
        <v>3.49</v>
      </c>
      <c r="AC1878" s="34">
        <v>1.37</v>
      </c>
      <c r="AD1878" s="34">
        <v>2.4700000000000002</v>
      </c>
      <c r="AE1878" s="34">
        <v>4.59</v>
      </c>
      <c r="AF1878" s="34">
        <v>0.15</v>
      </c>
    </row>
    <row r="1879" spans="1:32" x14ac:dyDescent="0.35">
      <c r="A1879" s="22">
        <v>124</v>
      </c>
      <c r="B1879" s="22" t="s">
        <v>2281</v>
      </c>
      <c r="C1879" s="22" t="s">
        <v>2369</v>
      </c>
      <c r="D1879" s="22" t="s">
        <v>2297</v>
      </c>
      <c r="G1879" s="22" t="s">
        <v>2287</v>
      </c>
      <c r="H1879" s="22">
        <v>31.891667000000002</v>
      </c>
      <c r="I1879" s="22">
        <v>-107.7667</v>
      </c>
      <c r="K1879" s="22" t="s">
        <v>1302</v>
      </c>
      <c r="L1879" s="22" t="s">
        <v>878</v>
      </c>
      <c r="M1879" s="22" t="s">
        <v>3336</v>
      </c>
      <c r="W1879" s="34">
        <v>55.23</v>
      </c>
      <c r="X1879" s="34">
        <v>0.72</v>
      </c>
      <c r="Y1879" s="34">
        <v>16.25</v>
      </c>
      <c r="Z1879" s="34">
        <v>11.61</v>
      </c>
      <c r="AA1879" s="34">
        <v>0.11</v>
      </c>
      <c r="AB1879" s="34">
        <v>3.07</v>
      </c>
      <c r="AC1879" s="34">
        <v>4.0999999999999996</v>
      </c>
      <c r="AD1879" s="34">
        <v>2.4900000000000002</v>
      </c>
      <c r="AE1879" s="34">
        <v>4.08</v>
      </c>
      <c r="AF1879" s="34">
        <v>0.08</v>
      </c>
    </row>
    <row r="1880" spans="1:32" x14ac:dyDescent="0.35">
      <c r="A1880" s="22">
        <v>128</v>
      </c>
      <c r="B1880" s="22" t="s">
        <v>2281</v>
      </c>
      <c r="C1880" s="22" t="s">
        <v>2369</v>
      </c>
      <c r="D1880" s="22" t="s">
        <v>2297</v>
      </c>
      <c r="G1880" s="22" t="s">
        <v>2287</v>
      </c>
      <c r="H1880" s="22">
        <v>31.862500000000001</v>
      </c>
      <c r="I1880" s="22">
        <v>-107.71666999999999</v>
      </c>
      <c r="K1880" s="22" t="s">
        <v>1302</v>
      </c>
      <c r="L1880" s="22" t="s">
        <v>878</v>
      </c>
      <c r="M1880" s="22" t="s">
        <v>2028</v>
      </c>
      <c r="W1880" s="34">
        <v>77.34</v>
      </c>
      <c r="X1880" s="34">
        <v>0.1</v>
      </c>
      <c r="Y1880" s="34">
        <v>9.65</v>
      </c>
      <c r="Z1880" s="34">
        <v>1.44</v>
      </c>
      <c r="AA1880" s="34">
        <v>0.04</v>
      </c>
      <c r="AB1880" s="34">
        <v>0.35</v>
      </c>
      <c r="AC1880" s="34">
        <v>0.17</v>
      </c>
      <c r="AD1880" s="34">
        <v>2.0699999999999998</v>
      </c>
      <c r="AE1880" s="34">
        <v>7.26</v>
      </c>
      <c r="AF1880" s="34">
        <v>0.12</v>
      </c>
    </row>
    <row r="1881" spans="1:32" x14ac:dyDescent="0.35">
      <c r="A1881" s="22">
        <v>130</v>
      </c>
      <c r="B1881" s="22" t="s">
        <v>2281</v>
      </c>
      <c r="C1881" s="22" t="s">
        <v>2369</v>
      </c>
      <c r="D1881" s="22" t="s">
        <v>2297</v>
      </c>
      <c r="G1881" s="22" t="s">
        <v>2287</v>
      </c>
      <c r="H1881" s="22">
        <v>31.862500000000001</v>
      </c>
      <c r="I1881" s="22">
        <v>-107.71666999999999</v>
      </c>
      <c r="K1881" s="22" t="s">
        <v>1302</v>
      </c>
      <c r="L1881" s="22" t="s">
        <v>878</v>
      </c>
      <c r="M1881" s="22" t="s">
        <v>2028</v>
      </c>
      <c r="W1881" s="34">
        <v>71.400000000000006</v>
      </c>
      <c r="X1881" s="34">
        <v>0.17</v>
      </c>
      <c r="Y1881" s="34">
        <v>12.92</v>
      </c>
      <c r="Z1881" s="34">
        <v>1.36</v>
      </c>
      <c r="AA1881" s="34">
        <v>0.04</v>
      </c>
      <c r="AB1881" s="34">
        <v>0.86</v>
      </c>
      <c r="AC1881" s="34">
        <v>0.37</v>
      </c>
      <c r="AD1881" s="34">
        <v>5.33</v>
      </c>
      <c r="AE1881" s="34">
        <v>5.59</v>
      </c>
      <c r="AF1881" s="34">
        <v>0.13</v>
      </c>
    </row>
    <row r="1882" spans="1:32" x14ac:dyDescent="0.35">
      <c r="A1882" s="22">
        <v>132</v>
      </c>
      <c r="B1882" s="22" t="s">
        <v>2281</v>
      </c>
      <c r="C1882" s="22" t="s">
        <v>2369</v>
      </c>
      <c r="D1882" s="22" t="s">
        <v>2297</v>
      </c>
      <c r="G1882" s="22" t="s">
        <v>2287</v>
      </c>
      <c r="H1882" s="22">
        <v>31.862500000000001</v>
      </c>
      <c r="I1882" s="22">
        <v>-107.71666999999999</v>
      </c>
      <c r="K1882" s="22" t="s">
        <v>1302</v>
      </c>
      <c r="L1882" s="22" t="s">
        <v>878</v>
      </c>
      <c r="M1882" s="22" t="s">
        <v>2028</v>
      </c>
      <c r="W1882" s="34">
        <v>72.59</v>
      </c>
      <c r="X1882" s="34">
        <v>0.16</v>
      </c>
      <c r="Y1882" s="34">
        <v>12.56</v>
      </c>
      <c r="Z1882" s="34">
        <v>1.5</v>
      </c>
      <c r="AA1882" s="34">
        <v>0.03</v>
      </c>
      <c r="AB1882" s="34">
        <v>0.64</v>
      </c>
      <c r="AC1882" s="34">
        <v>0.42</v>
      </c>
      <c r="AD1882" s="34">
        <v>4.74</v>
      </c>
      <c r="AE1882" s="34">
        <v>4.88</v>
      </c>
      <c r="AF1882" s="34">
        <v>0.16</v>
      </c>
    </row>
    <row r="1883" spans="1:32" x14ac:dyDescent="0.35">
      <c r="A1883" s="22">
        <v>134</v>
      </c>
      <c r="B1883" s="22" t="s">
        <v>2281</v>
      </c>
      <c r="C1883" s="22" t="s">
        <v>2369</v>
      </c>
      <c r="D1883" s="22" t="s">
        <v>2297</v>
      </c>
      <c r="G1883" s="22" t="s">
        <v>2287</v>
      </c>
      <c r="H1883" s="22">
        <v>31.862500000000001</v>
      </c>
      <c r="I1883" s="22">
        <v>-107.71666999999999</v>
      </c>
      <c r="K1883" s="22" t="s">
        <v>1302</v>
      </c>
      <c r="L1883" s="22" t="s">
        <v>878</v>
      </c>
      <c r="M1883" s="22" t="s">
        <v>2028</v>
      </c>
      <c r="W1883" s="34">
        <v>75.19</v>
      </c>
      <c r="X1883" s="34">
        <v>0.17</v>
      </c>
      <c r="Y1883" s="34">
        <v>11.44</v>
      </c>
      <c r="Z1883" s="34">
        <v>1.38</v>
      </c>
      <c r="AA1883" s="34">
        <v>7.0000000000000007E-2</v>
      </c>
      <c r="AB1883" s="34">
        <v>0.05</v>
      </c>
      <c r="AC1883" s="34">
        <v>0.38</v>
      </c>
      <c r="AD1883" s="34">
        <v>5.54</v>
      </c>
      <c r="AE1883" s="34">
        <v>6.46</v>
      </c>
      <c r="AF1883" s="34">
        <v>0.15</v>
      </c>
    </row>
    <row r="1884" spans="1:32" x14ac:dyDescent="0.35">
      <c r="A1884" s="22">
        <v>136</v>
      </c>
      <c r="B1884" s="22" t="s">
        <v>2281</v>
      </c>
      <c r="C1884" s="22" t="s">
        <v>2369</v>
      </c>
      <c r="D1884" s="22" t="s">
        <v>2297</v>
      </c>
      <c r="G1884" s="22" t="s">
        <v>2287</v>
      </c>
      <c r="H1884" s="22">
        <v>31.862500000000001</v>
      </c>
      <c r="I1884" s="22">
        <v>-107.71666999999999</v>
      </c>
      <c r="K1884" s="22" t="s">
        <v>1302</v>
      </c>
      <c r="L1884" s="22" t="s">
        <v>878</v>
      </c>
      <c r="M1884" s="22" t="s">
        <v>2028</v>
      </c>
      <c r="W1884" s="34">
        <v>77.239999999999995</v>
      </c>
      <c r="X1884" s="34">
        <v>0.14000000000000001</v>
      </c>
      <c r="Y1884" s="34">
        <v>11.16</v>
      </c>
      <c r="Z1884" s="34">
        <v>1.51</v>
      </c>
      <c r="AA1884" s="34">
        <v>0.11</v>
      </c>
      <c r="AB1884" s="34">
        <v>0.4</v>
      </c>
      <c r="AC1884" s="34">
        <v>0.35</v>
      </c>
      <c r="AD1884" s="34">
        <v>6.18</v>
      </c>
      <c r="AE1884" s="34">
        <v>3.72</v>
      </c>
      <c r="AF1884" s="34">
        <v>0.11</v>
      </c>
    </row>
    <row r="1885" spans="1:32" x14ac:dyDescent="0.35">
      <c r="A1885" s="22">
        <v>138</v>
      </c>
      <c r="B1885" s="22" t="s">
        <v>2281</v>
      </c>
      <c r="C1885" s="22" t="s">
        <v>2369</v>
      </c>
      <c r="D1885" s="22" t="s">
        <v>2297</v>
      </c>
      <c r="G1885" s="22" t="s">
        <v>2287</v>
      </c>
      <c r="H1885" s="22">
        <v>31.862500000000001</v>
      </c>
      <c r="I1885" s="22">
        <v>-107.71666999999999</v>
      </c>
      <c r="K1885" s="22" t="s">
        <v>1302</v>
      </c>
      <c r="L1885" s="22" t="s">
        <v>878</v>
      </c>
      <c r="M1885" s="22" t="s">
        <v>2028</v>
      </c>
      <c r="W1885" s="34">
        <v>77.86</v>
      </c>
      <c r="X1885" s="34">
        <v>0.24</v>
      </c>
      <c r="Y1885" s="34">
        <v>11.24</v>
      </c>
      <c r="Z1885" s="34">
        <v>1.53</v>
      </c>
      <c r="AA1885" s="34">
        <v>0.1</v>
      </c>
      <c r="AB1885" s="34">
        <v>0.39</v>
      </c>
      <c r="AC1885" s="34">
        <v>0.24</v>
      </c>
      <c r="AD1885" s="34">
        <v>5.83</v>
      </c>
      <c r="AE1885" s="34">
        <v>2.77</v>
      </c>
      <c r="AF1885" s="34">
        <v>0.15</v>
      </c>
    </row>
    <row r="1886" spans="1:32" x14ac:dyDescent="0.35">
      <c r="A1886" s="22">
        <v>140</v>
      </c>
      <c r="B1886" s="22" t="s">
        <v>2281</v>
      </c>
      <c r="C1886" s="22" t="s">
        <v>2369</v>
      </c>
      <c r="D1886" s="22" t="s">
        <v>2297</v>
      </c>
      <c r="G1886" s="22" t="s">
        <v>2287</v>
      </c>
      <c r="H1886" s="22">
        <v>31.862500000000001</v>
      </c>
      <c r="I1886" s="22">
        <v>-107.71666999999999</v>
      </c>
      <c r="K1886" s="22" t="s">
        <v>1302</v>
      </c>
      <c r="L1886" s="22" t="s">
        <v>878</v>
      </c>
      <c r="M1886" s="22" t="s">
        <v>2028</v>
      </c>
      <c r="W1886" s="34">
        <v>72.790000000000006</v>
      </c>
      <c r="X1886" s="34">
        <v>0.13</v>
      </c>
      <c r="Y1886" s="34">
        <v>12.89</v>
      </c>
      <c r="Z1886" s="34">
        <v>1.37</v>
      </c>
      <c r="AA1886" s="34">
        <v>0.03</v>
      </c>
      <c r="AB1886" s="34">
        <v>0.39</v>
      </c>
      <c r="AC1886" s="34">
        <v>0.32</v>
      </c>
      <c r="AD1886" s="34">
        <v>5.68</v>
      </c>
      <c r="AE1886" s="34">
        <v>4.1399999999999997</v>
      </c>
      <c r="AF1886" s="34">
        <v>0.12</v>
      </c>
    </row>
    <row r="1887" spans="1:32" x14ac:dyDescent="0.35">
      <c r="A1887" s="22">
        <v>142</v>
      </c>
      <c r="B1887" s="22" t="s">
        <v>2281</v>
      </c>
      <c r="C1887" s="22" t="s">
        <v>2369</v>
      </c>
      <c r="D1887" s="22" t="s">
        <v>2297</v>
      </c>
      <c r="G1887" s="22" t="s">
        <v>2287</v>
      </c>
      <c r="H1887" s="22">
        <v>31.862500000000001</v>
      </c>
      <c r="I1887" s="22">
        <v>-107.71666999999999</v>
      </c>
      <c r="K1887" s="22" t="s">
        <v>1302</v>
      </c>
      <c r="L1887" s="22" t="s">
        <v>878</v>
      </c>
      <c r="M1887" s="22" t="s">
        <v>2028</v>
      </c>
      <c r="W1887" s="34">
        <v>72.790000000000006</v>
      </c>
      <c r="X1887" s="34">
        <v>0.14000000000000001</v>
      </c>
      <c r="Y1887" s="34">
        <v>12.67</v>
      </c>
      <c r="Z1887" s="34">
        <v>1.39</v>
      </c>
      <c r="AA1887" s="34">
        <v>0.04</v>
      </c>
      <c r="AB1887" s="34">
        <v>0.38</v>
      </c>
      <c r="AC1887" s="34">
        <v>0.35</v>
      </c>
      <c r="AD1887" s="34">
        <v>6.06</v>
      </c>
      <c r="AE1887" s="34">
        <v>4.57</v>
      </c>
      <c r="AF1887" s="34">
        <v>0.11</v>
      </c>
    </row>
    <row r="1888" spans="1:32" x14ac:dyDescent="0.35">
      <c r="A1888" s="22">
        <v>144</v>
      </c>
      <c r="B1888" s="22" t="s">
        <v>2281</v>
      </c>
      <c r="C1888" s="22" t="s">
        <v>2369</v>
      </c>
      <c r="D1888" s="22" t="s">
        <v>2297</v>
      </c>
      <c r="G1888" s="22" t="s">
        <v>2287</v>
      </c>
      <c r="H1888" s="22">
        <v>31.862500000000001</v>
      </c>
      <c r="I1888" s="22">
        <v>-107.71666999999999</v>
      </c>
      <c r="K1888" s="22" t="s">
        <v>1302</v>
      </c>
      <c r="L1888" s="22" t="s">
        <v>878</v>
      </c>
      <c r="M1888" s="22" t="s">
        <v>2028</v>
      </c>
      <c r="W1888" s="34">
        <v>71.959999999999994</v>
      </c>
      <c r="X1888" s="34">
        <v>0.15</v>
      </c>
      <c r="Y1888" s="34">
        <v>13.16</v>
      </c>
      <c r="Z1888" s="34">
        <v>1.35</v>
      </c>
      <c r="AA1888" s="34">
        <v>0.04</v>
      </c>
      <c r="AB1888" s="34">
        <v>0.05</v>
      </c>
      <c r="AC1888" s="34">
        <v>0.27</v>
      </c>
      <c r="AD1888" s="34">
        <v>5.42</v>
      </c>
      <c r="AE1888" s="34">
        <v>4.67</v>
      </c>
      <c r="AF1888" s="34">
        <v>0.1</v>
      </c>
    </row>
    <row r="1889" spans="1:111" x14ac:dyDescent="0.35">
      <c r="A1889" s="22">
        <v>146</v>
      </c>
      <c r="B1889" s="22" t="s">
        <v>2281</v>
      </c>
      <c r="C1889" s="22" t="s">
        <v>2369</v>
      </c>
      <c r="D1889" s="22" t="s">
        <v>2297</v>
      </c>
      <c r="G1889" s="22" t="s">
        <v>2287</v>
      </c>
      <c r="H1889" s="22">
        <v>31.862500000000001</v>
      </c>
      <c r="I1889" s="22">
        <v>-107.71666999999999</v>
      </c>
      <c r="K1889" s="22" t="s">
        <v>1302</v>
      </c>
      <c r="L1889" s="22" t="s">
        <v>878</v>
      </c>
      <c r="M1889" s="22" t="s">
        <v>2028</v>
      </c>
      <c r="W1889" s="34">
        <v>73.05</v>
      </c>
      <c r="X1889" s="34">
        <v>0.18</v>
      </c>
      <c r="Y1889" s="34">
        <v>13.02</v>
      </c>
      <c r="Z1889" s="34">
        <v>1.17</v>
      </c>
      <c r="AA1889" s="34">
        <v>0.03</v>
      </c>
      <c r="AB1889" s="34">
        <v>0.3</v>
      </c>
      <c r="AC1889" s="34">
        <v>0.56999999999999995</v>
      </c>
      <c r="AD1889" s="34">
        <v>5.58</v>
      </c>
      <c r="AE1889" s="34">
        <v>4.3499999999999996</v>
      </c>
      <c r="AF1889" s="34">
        <v>0.1</v>
      </c>
    </row>
    <row r="1890" spans="1:111" x14ac:dyDescent="0.35">
      <c r="A1890" s="22">
        <v>148</v>
      </c>
      <c r="B1890" s="22" t="s">
        <v>2281</v>
      </c>
      <c r="C1890" s="22" t="s">
        <v>2369</v>
      </c>
      <c r="D1890" s="22" t="s">
        <v>2297</v>
      </c>
      <c r="G1890" s="22" t="s">
        <v>2287</v>
      </c>
      <c r="H1890" s="22">
        <v>31.862500000000001</v>
      </c>
      <c r="I1890" s="22">
        <v>-107.71666999999999</v>
      </c>
      <c r="K1890" s="22" t="s">
        <v>1302</v>
      </c>
      <c r="L1890" s="22" t="s">
        <v>878</v>
      </c>
      <c r="M1890" s="22" t="s">
        <v>2028</v>
      </c>
      <c r="W1890" s="34">
        <v>76.22</v>
      </c>
      <c r="X1890" s="34">
        <v>0.13</v>
      </c>
      <c r="Y1890" s="34">
        <v>13.44</v>
      </c>
      <c r="Z1890" s="34">
        <v>1.44</v>
      </c>
      <c r="AA1890" s="34">
        <v>0.03</v>
      </c>
      <c r="AB1890" s="34">
        <v>0.39</v>
      </c>
      <c r="AC1890" s="34">
        <v>0.27</v>
      </c>
      <c r="AD1890" s="34">
        <v>5.56</v>
      </c>
      <c r="AE1890" s="34">
        <v>2.88</v>
      </c>
      <c r="AF1890" s="34">
        <v>0.15</v>
      </c>
    </row>
    <row r="1891" spans="1:111" x14ac:dyDescent="0.35">
      <c r="A1891" s="22">
        <v>149</v>
      </c>
      <c r="B1891" s="22" t="s">
        <v>2281</v>
      </c>
      <c r="C1891" s="22" t="s">
        <v>2369</v>
      </c>
      <c r="D1891" s="22" t="s">
        <v>2297</v>
      </c>
      <c r="G1891" s="22" t="s">
        <v>2287</v>
      </c>
      <c r="H1891" s="22">
        <v>31.95</v>
      </c>
      <c r="I1891" s="22">
        <v>-107.6833</v>
      </c>
      <c r="K1891" s="22" t="s">
        <v>1302</v>
      </c>
      <c r="L1891" s="22" t="s">
        <v>878</v>
      </c>
      <c r="M1891" s="22" t="s">
        <v>3337</v>
      </c>
      <c r="W1891" s="34">
        <v>64.22</v>
      </c>
      <c r="X1891" s="34">
        <v>0.73</v>
      </c>
      <c r="Y1891" s="34">
        <v>18.52</v>
      </c>
      <c r="Z1891" s="34">
        <v>0.36</v>
      </c>
      <c r="AA1891" s="34">
        <v>7.0000000000000007E-2</v>
      </c>
      <c r="AB1891" s="34">
        <v>0.44</v>
      </c>
      <c r="AC1891" s="34">
        <v>4.12</v>
      </c>
      <c r="AD1891" s="34">
        <v>3.03</v>
      </c>
      <c r="AE1891" s="34">
        <v>2.14</v>
      </c>
      <c r="AF1891" s="34">
        <v>0.22</v>
      </c>
    </row>
    <row r="1892" spans="1:111" x14ac:dyDescent="0.35">
      <c r="A1892" s="22">
        <v>153</v>
      </c>
      <c r="B1892" s="22" t="s">
        <v>2281</v>
      </c>
      <c r="C1892" s="22" t="s">
        <v>2369</v>
      </c>
      <c r="D1892" s="22" t="s">
        <v>2297</v>
      </c>
      <c r="G1892" s="22" t="s">
        <v>2287</v>
      </c>
      <c r="H1892" s="22">
        <v>31.95</v>
      </c>
      <c r="I1892" s="22">
        <v>-107.6833</v>
      </c>
      <c r="K1892" s="22" t="s">
        <v>1302</v>
      </c>
      <c r="L1892" s="22" t="s">
        <v>878</v>
      </c>
      <c r="M1892" s="22" t="s">
        <v>3337</v>
      </c>
      <c r="W1892" s="34">
        <v>64.37</v>
      </c>
      <c r="X1892" s="34">
        <v>0.22</v>
      </c>
      <c r="Y1892" s="34">
        <v>15.34</v>
      </c>
      <c r="Z1892" s="34">
        <v>3.55</v>
      </c>
      <c r="AA1892" s="34">
        <v>0.11</v>
      </c>
      <c r="AB1892" s="34">
        <v>4.2699999999999996</v>
      </c>
      <c r="AC1892" s="34">
        <v>1.67</v>
      </c>
      <c r="AD1892" s="34">
        <v>4.3600000000000003</v>
      </c>
      <c r="AE1892" s="34">
        <v>3.07</v>
      </c>
    </row>
    <row r="1893" spans="1:111" x14ac:dyDescent="0.35">
      <c r="A1893" s="22">
        <v>154</v>
      </c>
      <c r="B1893" s="22" t="s">
        <v>2281</v>
      </c>
      <c r="C1893" s="22" t="s">
        <v>2369</v>
      </c>
      <c r="D1893" s="22" t="s">
        <v>2297</v>
      </c>
      <c r="G1893" s="22" t="s">
        <v>2287</v>
      </c>
      <c r="H1893" s="22">
        <v>31.95</v>
      </c>
      <c r="I1893" s="22">
        <v>-107.6833</v>
      </c>
      <c r="K1893" s="22" t="s">
        <v>1302</v>
      </c>
      <c r="L1893" s="22" t="s">
        <v>878</v>
      </c>
      <c r="M1893" s="22" t="s">
        <v>3337</v>
      </c>
      <c r="W1893" s="34">
        <v>70.650000000000006</v>
      </c>
      <c r="X1893" s="34">
        <v>0.11</v>
      </c>
      <c r="Y1893" s="34">
        <v>12.29</v>
      </c>
      <c r="Z1893" s="34">
        <v>2.0099999999999998</v>
      </c>
      <c r="AA1893" s="34">
        <v>0.05</v>
      </c>
      <c r="AB1893" s="34">
        <v>0.03</v>
      </c>
      <c r="AC1893" s="34">
        <v>0.39</v>
      </c>
      <c r="AD1893" s="34">
        <v>5.4</v>
      </c>
      <c r="AE1893" s="34">
        <v>3.71</v>
      </c>
      <c r="AF1893" s="34">
        <v>0.15</v>
      </c>
    </row>
    <row r="1894" spans="1:111" x14ac:dyDescent="0.35">
      <c r="A1894" s="22">
        <v>155</v>
      </c>
      <c r="B1894" s="22" t="s">
        <v>2281</v>
      </c>
      <c r="C1894" s="22" t="s">
        <v>2369</v>
      </c>
      <c r="D1894" s="22" t="s">
        <v>2297</v>
      </c>
      <c r="G1894" s="22" t="s">
        <v>2287</v>
      </c>
      <c r="H1894" s="22">
        <v>31.95</v>
      </c>
      <c r="I1894" s="22">
        <v>-107.6833</v>
      </c>
      <c r="K1894" s="22" t="s">
        <v>1302</v>
      </c>
      <c r="L1894" s="22" t="s">
        <v>878</v>
      </c>
      <c r="M1894" s="22" t="s">
        <v>3337</v>
      </c>
      <c r="W1894" s="34">
        <v>72.06</v>
      </c>
      <c r="X1894" s="34">
        <v>0.05</v>
      </c>
      <c r="Y1894" s="34">
        <v>12.21</v>
      </c>
      <c r="Z1894" s="34">
        <v>1.98</v>
      </c>
      <c r="AA1894" s="34">
        <v>0.06</v>
      </c>
      <c r="AB1894" s="34">
        <v>0.03</v>
      </c>
      <c r="AC1894" s="34">
        <v>0.19</v>
      </c>
      <c r="AD1894" s="34">
        <v>5.17</v>
      </c>
      <c r="AE1894" s="34">
        <v>3.03</v>
      </c>
      <c r="AF1894" s="34">
        <v>0.15</v>
      </c>
    </row>
    <row r="1895" spans="1:111" x14ac:dyDescent="0.35">
      <c r="A1895" s="22" t="s">
        <v>4065</v>
      </c>
      <c r="B1895" s="22" t="s">
        <v>2281</v>
      </c>
      <c r="C1895" s="22" t="s">
        <v>2369</v>
      </c>
      <c r="D1895" s="22" t="s">
        <v>2298</v>
      </c>
      <c r="G1895" s="22" t="s">
        <v>2287</v>
      </c>
      <c r="H1895" s="22">
        <v>31.905149000000002</v>
      </c>
      <c r="I1895" s="22">
        <v>-107.794124</v>
      </c>
      <c r="K1895" s="22" t="s">
        <v>1302</v>
      </c>
      <c r="L1895" s="22" t="s">
        <v>878</v>
      </c>
      <c r="M1895" s="22" t="s">
        <v>3338</v>
      </c>
      <c r="AU1895" s="34" t="s">
        <v>2403</v>
      </c>
      <c r="AV1895" s="34">
        <v>1.2</v>
      </c>
      <c r="AW1895" s="34">
        <v>69</v>
      </c>
      <c r="AX1895" s="34">
        <v>10</v>
      </c>
      <c r="AY1895" s="34">
        <v>516</v>
      </c>
      <c r="AZ1895" s="34">
        <v>0.55000000000000004</v>
      </c>
      <c r="BA1895" s="34">
        <v>5</v>
      </c>
      <c r="BC1895" s="34">
        <v>10</v>
      </c>
      <c r="BD1895" s="34">
        <v>4</v>
      </c>
      <c r="BE1895" s="34">
        <v>7</v>
      </c>
      <c r="BG1895" s="34">
        <v>95</v>
      </c>
      <c r="BM1895" s="34">
        <v>11</v>
      </c>
      <c r="BN1895" s="34">
        <v>3</v>
      </c>
      <c r="BP1895" s="34">
        <v>7</v>
      </c>
      <c r="BQ1895" s="34">
        <v>624</v>
      </c>
      <c r="BT1895" s="34">
        <v>3</v>
      </c>
      <c r="BW1895" s="34" t="s">
        <v>2029</v>
      </c>
      <c r="BX1895" s="34">
        <v>104</v>
      </c>
      <c r="CA1895" s="34">
        <v>2</v>
      </c>
      <c r="CC1895" s="34">
        <v>9</v>
      </c>
      <c r="CD1895" s="34">
        <v>28</v>
      </c>
      <c r="CE1895" s="34">
        <v>2</v>
      </c>
      <c r="CH1895" s="34">
        <v>807</v>
      </c>
      <c r="CI1895" s="34">
        <v>2</v>
      </c>
      <c r="CX1895" s="34">
        <v>0.72430000000000005</v>
      </c>
      <c r="CY1895" s="34">
        <v>2.14</v>
      </c>
      <c r="DB1895" s="34">
        <v>1.7999999999999999E-2</v>
      </c>
      <c r="DC1895" s="34">
        <v>0.17</v>
      </c>
      <c r="DD1895" s="34">
        <v>0.11</v>
      </c>
      <c r="DE1895" s="34">
        <v>8.9999999999999993E-3</v>
      </c>
      <c r="DG1895" s="34">
        <v>1.9E-2</v>
      </c>
    </row>
    <row r="1896" spans="1:111" x14ac:dyDescent="0.35">
      <c r="A1896" s="22" t="s">
        <v>4066</v>
      </c>
      <c r="B1896" s="22" t="s">
        <v>2281</v>
      </c>
      <c r="C1896" s="22" t="s">
        <v>2369</v>
      </c>
      <c r="D1896" s="22" t="s">
        <v>2298</v>
      </c>
      <c r="G1896" s="22" t="s">
        <v>2287</v>
      </c>
      <c r="H1896" s="22">
        <v>31.905149000000002</v>
      </c>
      <c r="I1896" s="22">
        <v>-107.794124</v>
      </c>
      <c r="K1896" s="22" t="s">
        <v>1302</v>
      </c>
      <c r="L1896" s="22" t="s">
        <v>878</v>
      </c>
      <c r="M1896" s="22" t="s">
        <v>3339</v>
      </c>
      <c r="AV1896" s="34" t="s">
        <v>82</v>
      </c>
      <c r="AX1896" s="34">
        <v>200</v>
      </c>
      <c r="AY1896" s="34">
        <v>2700</v>
      </c>
      <c r="AZ1896" s="34">
        <v>0.95</v>
      </c>
      <c r="BC1896" s="34">
        <v>65</v>
      </c>
      <c r="BD1896" s="34">
        <v>4</v>
      </c>
      <c r="BE1896" s="34">
        <v>2.2000000000000002</v>
      </c>
      <c r="BG1896" s="34">
        <v>1200</v>
      </c>
      <c r="BM1896" s="34">
        <v>15</v>
      </c>
      <c r="BP1896" s="34">
        <v>6</v>
      </c>
      <c r="BQ1896" s="34">
        <v>3800</v>
      </c>
      <c r="BT1896" s="34">
        <v>15</v>
      </c>
      <c r="BW1896" s="34">
        <v>5</v>
      </c>
      <c r="BX1896" s="34">
        <v>210</v>
      </c>
      <c r="CD1896" s="34">
        <v>26</v>
      </c>
      <c r="CH1896" s="34">
        <v>2900</v>
      </c>
      <c r="CX1896" s="34">
        <v>0.75</v>
      </c>
      <c r="CY1896" s="34">
        <v>8.5</v>
      </c>
      <c r="DB1896" s="34">
        <v>2.8000000000000001E-2</v>
      </c>
      <c r="DC1896" s="34">
        <v>0.19</v>
      </c>
      <c r="DD1896" s="34">
        <v>0.24</v>
      </c>
      <c r="DE1896" s="34">
        <v>0.01</v>
      </c>
      <c r="DG1896" s="34">
        <v>2.5000000000000001E-2</v>
      </c>
    </row>
    <row r="1897" spans="1:111" x14ac:dyDescent="0.35">
      <c r="A1897" s="22" t="s">
        <v>4067</v>
      </c>
      <c r="B1897" s="22" t="s">
        <v>2281</v>
      </c>
      <c r="C1897" s="22" t="s">
        <v>2369</v>
      </c>
      <c r="D1897" s="22" t="s">
        <v>2298</v>
      </c>
      <c r="G1897" s="22" t="s">
        <v>2287</v>
      </c>
      <c r="H1897" s="22">
        <v>31.90391</v>
      </c>
      <c r="I1897" s="22">
        <v>-107.792638</v>
      </c>
      <c r="K1897" s="22" t="s">
        <v>1302</v>
      </c>
      <c r="L1897" s="22" t="s">
        <v>878</v>
      </c>
      <c r="M1897" s="22" t="s">
        <v>3340</v>
      </c>
      <c r="AV1897" s="34" t="s">
        <v>82</v>
      </c>
      <c r="AX1897" s="34">
        <v>140</v>
      </c>
      <c r="AY1897" s="34">
        <v>110</v>
      </c>
      <c r="AZ1897" s="34" t="s">
        <v>148</v>
      </c>
      <c r="BC1897" s="34">
        <v>0.5</v>
      </c>
      <c r="BD1897" s="34">
        <v>1.7</v>
      </c>
      <c r="BE1897" s="34">
        <v>23</v>
      </c>
      <c r="BG1897" s="34">
        <v>8</v>
      </c>
      <c r="BM1897" s="34">
        <v>8.5</v>
      </c>
      <c r="BP1897" s="34">
        <v>7.5</v>
      </c>
      <c r="BQ1897" s="34">
        <v>125</v>
      </c>
      <c r="BT1897" s="34" t="s">
        <v>83</v>
      </c>
      <c r="BW1897" s="34" t="s">
        <v>2029</v>
      </c>
      <c r="BX1897" s="34">
        <v>27</v>
      </c>
      <c r="CD1897" s="34">
        <v>11</v>
      </c>
      <c r="CH1897" s="34">
        <v>34</v>
      </c>
      <c r="CX1897" s="34">
        <v>2.3E-2</v>
      </c>
      <c r="CY1897" s="34">
        <v>0.39</v>
      </c>
      <c r="DB1897" s="34">
        <v>3.9E-2</v>
      </c>
      <c r="DC1897" s="34">
        <v>1.1000000000000001</v>
      </c>
      <c r="DD1897" s="34">
        <v>7.0000000000000007E-2</v>
      </c>
      <c r="DE1897" s="34">
        <v>0.04</v>
      </c>
      <c r="DG1897" s="34">
        <v>4.8000000000000001E-2</v>
      </c>
    </row>
    <row r="1898" spans="1:111" x14ac:dyDescent="0.35">
      <c r="A1898" s="22" t="s">
        <v>4068</v>
      </c>
      <c r="B1898" s="22" t="s">
        <v>2281</v>
      </c>
      <c r="C1898" s="22" t="s">
        <v>2369</v>
      </c>
      <c r="D1898" s="22" t="s">
        <v>2298</v>
      </c>
      <c r="G1898" s="22" t="s">
        <v>2287</v>
      </c>
      <c r="H1898" s="22">
        <v>31.900601999999999</v>
      </c>
      <c r="I1898" s="22">
        <v>-107.78839499999999</v>
      </c>
      <c r="K1898" s="22" t="s">
        <v>1302</v>
      </c>
      <c r="L1898" s="22" t="s">
        <v>878</v>
      </c>
      <c r="M1898" s="22" t="s">
        <v>2030</v>
      </c>
      <c r="AU1898" s="34" t="s">
        <v>2403</v>
      </c>
      <c r="AV1898" s="34">
        <v>0.2</v>
      </c>
      <c r="AW1898" s="34">
        <v>56</v>
      </c>
      <c r="AX1898" s="34">
        <v>6</v>
      </c>
      <c r="AY1898" s="34">
        <v>1388</v>
      </c>
      <c r="AZ1898" s="34">
        <v>0.35</v>
      </c>
      <c r="BA1898" s="34">
        <v>2</v>
      </c>
      <c r="BC1898" s="34">
        <v>1</v>
      </c>
      <c r="BD1898" s="34">
        <v>4</v>
      </c>
      <c r="BE1898" s="34">
        <v>7</v>
      </c>
      <c r="BG1898" s="34">
        <v>9</v>
      </c>
      <c r="BM1898" s="34">
        <v>70</v>
      </c>
      <c r="BN1898" s="34">
        <v>2</v>
      </c>
      <c r="BP1898" s="34">
        <v>5</v>
      </c>
      <c r="BQ1898" s="34">
        <v>61</v>
      </c>
      <c r="BT1898" s="34">
        <v>2</v>
      </c>
      <c r="BW1898" s="34" t="s">
        <v>2029</v>
      </c>
      <c r="BX1898" s="34">
        <v>27</v>
      </c>
      <c r="CA1898" s="34">
        <v>2</v>
      </c>
      <c r="CC1898" s="34">
        <v>2</v>
      </c>
      <c r="CD1898" s="34">
        <v>8</v>
      </c>
      <c r="CE1898" s="34">
        <v>2</v>
      </c>
      <c r="CH1898" s="34">
        <v>75</v>
      </c>
      <c r="CI1898" s="34">
        <v>3</v>
      </c>
      <c r="CX1898" s="34">
        <v>9.1200000000000003E-2</v>
      </c>
      <c r="CY1898" s="34">
        <v>0.88</v>
      </c>
      <c r="DB1898" s="34">
        <v>0.02</v>
      </c>
      <c r="DC1898" s="34">
        <v>0.12</v>
      </c>
      <c r="DD1898" s="34">
        <v>0.02</v>
      </c>
      <c r="DE1898" s="34">
        <v>0.03</v>
      </c>
      <c r="DG1898" s="34">
        <v>0.01</v>
      </c>
    </row>
    <row r="1899" spans="1:111" x14ac:dyDescent="0.35">
      <c r="A1899" s="22" t="s">
        <v>4069</v>
      </c>
      <c r="B1899" s="22" t="s">
        <v>2281</v>
      </c>
      <c r="C1899" s="22" t="s">
        <v>2369</v>
      </c>
      <c r="D1899" s="22" t="s">
        <v>2298</v>
      </c>
      <c r="G1899" s="22" t="s">
        <v>2287</v>
      </c>
      <c r="H1899" s="22">
        <v>31.900497000000001</v>
      </c>
      <c r="I1899" s="22">
        <v>-107.790041</v>
      </c>
      <c r="K1899" s="22" t="s">
        <v>1302</v>
      </c>
      <c r="L1899" s="22" t="s">
        <v>878</v>
      </c>
      <c r="M1899" s="22" t="s">
        <v>2030</v>
      </c>
      <c r="AU1899" s="34" t="s">
        <v>82</v>
      </c>
      <c r="AV1899" s="34" t="s">
        <v>82</v>
      </c>
      <c r="AX1899" s="34" t="s">
        <v>369</v>
      </c>
      <c r="AY1899" s="34">
        <v>240</v>
      </c>
      <c r="AZ1899" s="34">
        <v>1.2</v>
      </c>
      <c r="BC1899" s="34">
        <v>1.8</v>
      </c>
      <c r="BD1899" s="34">
        <v>2.6</v>
      </c>
      <c r="BE1899" s="34">
        <v>16</v>
      </c>
      <c r="BG1899" s="34">
        <v>11</v>
      </c>
      <c r="BM1899" s="34">
        <v>28</v>
      </c>
      <c r="BP1899" s="34">
        <v>5.5</v>
      </c>
      <c r="BQ1899" s="34">
        <v>70</v>
      </c>
      <c r="BT1899" s="34" t="s">
        <v>83</v>
      </c>
      <c r="BW1899" s="34" t="s">
        <v>2029</v>
      </c>
      <c r="BX1899" s="34">
        <v>41</v>
      </c>
      <c r="CD1899" s="34">
        <v>13</v>
      </c>
      <c r="CH1899" s="34">
        <v>48</v>
      </c>
      <c r="CX1899" s="34">
        <v>3.6999999999999998E-2</v>
      </c>
      <c r="CY1899" s="34">
        <v>0.47</v>
      </c>
      <c r="DB1899" s="34">
        <v>3.2000000000000001E-2</v>
      </c>
      <c r="DC1899" s="34">
        <v>0.14000000000000001</v>
      </c>
      <c r="DD1899" s="34">
        <v>0.02</v>
      </c>
      <c r="DE1899" s="34">
        <v>2.5999999999999999E-2</v>
      </c>
      <c r="DG1899" s="34">
        <v>2.1999999999999999E-2</v>
      </c>
    </row>
    <row r="1900" spans="1:111" x14ac:dyDescent="0.35">
      <c r="A1900" s="22" t="s">
        <v>4070</v>
      </c>
      <c r="B1900" s="22" t="s">
        <v>2281</v>
      </c>
      <c r="C1900" s="22" t="s">
        <v>2369</v>
      </c>
      <c r="D1900" s="22" t="s">
        <v>2298</v>
      </c>
      <c r="G1900" s="22" t="s">
        <v>2287</v>
      </c>
      <c r="H1900" s="22">
        <v>31.899532000000001</v>
      </c>
      <c r="I1900" s="22">
        <v>-107.79021299999999</v>
      </c>
      <c r="K1900" s="22" t="s">
        <v>1302</v>
      </c>
      <c r="L1900" s="22" t="s">
        <v>878</v>
      </c>
      <c r="M1900" s="22" t="s">
        <v>3341</v>
      </c>
      <c r="AU1900" s="34" t="s">
        <v>2404</v>
      </c>
      <c r="AV1900" s="34">
        <v>53.5</v>
      </c>
      <c r="AW1900" s="34">
        <v>807</v>
      </c>
      <c r="AX1900" s="34">
        <v>15</v>
      </c>
      <c r="AY1900" s="34">
        <v>2210</v>
      </c>
      <c r="AZ1900" s="34">
        <v>0.75</v>
      </c>
      <c r="BA1900" s="34">
        <v>2</v>
      </c>
      <c r="BC1900" s="34">
        <v>161</v>
      </c>
      <c r="BD1900" s="34">
        <v>5</v>
      </c>
      <c r="BE1900" s="34">
        <v>5</v>
      </c>
      <c r="BG1900" s="34">
        <v>319</v>
      </c>
      <c r="BM1900" s="34">
        <v>27</v>
      </c>
      <c r="BN1900" s="34">
        <v>51</v>
      </c>
      <c r="BP1900" s="34">
        <v>8</v>
      </c>
      <c r="BQ1900" s="34">
        <v>27473</v>
      </c>
      <c r="BT1900" s="34">
        <v>130</v>
      </c>
      <c r="BW1900" s="34" t="s">
        <v>2029</v>
      </c>
      <c r="BX1900" s="34">
        <v>389</v>
      </c>
      <c r="CA1900" s="34">
        <v>4</v>
      </c>
      <c r="CC1900" s="34">
        <v>2</v>
      </c>
      <c r="CD1900" s="34">
        <v>3</v>
      </c>
      <c r="CE1900" s="34">
        <v>2</v>
      </c>
      <c r="CH1900" s="34">
        <v>23972</v>
      </c>
      <c r="CI1900" s="34">
        <v>2</v>
      </c>
      <c r="CX1900" s="34">
        <v>7.4099999999999999E-2</v>
      </c>
      <c r="CY1900" s="34">
        <v>1</v>
      </c>
      <c r="DB1900" s="34">
        <v>0.01</v>
      </c>
      <c r="DC1900" s="34">
        <v>0.01</v>
      </c>
      <c r="DD1900" s="34">
        <v>0.02</v>
      </c>
      <c r="DE1900" s="34">
        <v>0.05</v>
      </c>
      <c r="DG1900" s="34">
        <v>0.01</v>
      </c>
    </row>
    <row r="1901" spans="1:111" x14ac:dyDescent="0.35">
      <c r="A1901" s="22" t="s">
        <v>4071</v>
      </c>
      <c r="B1901" s="22" t="s">
        <v>2281</v>
      </c>
      <c r="C1901" s="22" t="s">
        <v>2369</v>
      </c>
      <c r="D1901" s="22" t="s">
        <v>2298</v>
      </c>
      <c r="G1901" s="22" t="s">
        <v>2287</v>
      </c>
      <c r="H1901" s="22">
        <v>31.901510999999999</v>
      </c>
      <c r="I1901" s="22">
        <v>-107.789267</v>
      </c>
      <c r="K1901" s="22" t="s">
        <v>1302</v>
      </c>
      <c r="L1901" s="22" t="s">
        <v>878</v>
      </c>
      <c r="M1901" s="22" t="s">
        <v>2030</v>
      </c>
      <c r="AU1901" s="34" t="s">
        <v>82</v>
      </c>
      <c r="AV1901" s="34" t="s">
        <v>82</v>
      </c>
      <c r="AX1901" s="34">
        <v>90</v>
      </c>
      <c r="AY1901" s="34">
        <v>260</v>
      </c>
      <c r="AZ1901" s="34">
        <v>1.2</v>
      </c>
      <c r="BC1901" s="34" t="s">
        <v>82</v>
      </c>
      <c r="BD1901" s="34">
        <v>4</v>
      </c>
      <c r="BE1901" s="34">
        <v>36</v>
      </c>
      <c r="BG1901" s="34">
        <v>8</v>
      </c>
      <c r="BM1901" s="34">
        <v>55</v>
      </c>
      <c r="BP1901" s="34">
        <v>9</v>
      </c>
      <c r="BQ1901" s="34">
        <v>32</v>
      </c>
      <c r="BT1901" s="34" t="s">
        <v>83</v>
      </c>
      <c r="BW1901" s="34" t="s">
        <v>2029</v>
      </c>
      <c r="BX1901" s="34">
        <v>50</v>
      </c>
      <c r="CD1901" s="34">
        <v>19</v>
      </c>
      <c r="CH1901" s="34">
        <v>37</v>
      </c>
      <c r="CX1901" s="34">
        <v>5.8000000000000003E-2</v>
      </c>
      <c r="CY1901" s="34">
        <v>0.85</v>
      </c>
      <c r="DB1901" s="34">
        <v>4.2000000000000003E-2</v>
      </c>
      <c r="DC1901" s="34">
        <v>0.23</v>
      </c>
      <c r="DD1901" s="34">
        <v>4.5999999999999999E-2</v>
      </c>
      <c r="DE1901" s="34">
        <v>4.9000000000000002E-2</v>
      </c>
      <c r="DG1901" s="34">
        <v>4.2000000000000003E-2</v>
      </c>
    </row>
    <row r="1902" spans="1:111" x14ac:dyDescent="0.35">
      <c r="A1902" s="22" t="s">
        <v>4072</v>
      </c>
      <c r="B1902" s="22" t="s">
        <v>2281</v>
      </c>
      <c r="C1902" s="22" t="s">
        <v>2369</v>
      </c>
      <c r="D1902" s="22" t="s">
        <v>2298</v>
      </c>
      <c r="G1902" s="22" t="s">
        <v>2287</v>
      </c>
      <c r="H1902" s="22">
        <v>31.899885000000001</v>
      </c>
      <c r="I1902" s="22">
        <v>-107.788212</v>
      </c>
      <c r="K1902" s="22" t="s">
        <v>1302</v>
      </c>
      <c r="L1902" s="22" t="s">
        <v>878</v>
      </c>
      <c r="M1902" s="22" t="s">
        <v>2031</v>
      </c>
      <c r="AU1902" s="34" t="s">
        <v>2403</v>
      </c>
      <c r="AV1902" s="34">
        <v>1.5</v>
      </c>
      <c r="AW1902" s="34">
        <v>23</v>
      </c>
      <c r="AX1902" s="34">
        <v>6</v>
      </c>
      <c r="AY1902" s="34">
        <v>3116</v>
      </c>
      <c r="AZ1902" s="34">
        <v>0.06</v>
      </c>
      <c r="BA1902" s="34">
        <v>5</v>
      </c>
      <c r="BC1902" s="34">
        <v>2</v>
      </c>
      <c r="BD1902" s="34">
        <v>2</v>
      </c>
      <c r="BE1902" s="34">
        <v>1</v>
      </c>
      <c r="BG1902" s="34">
        <v>8</v>
      </c>
      <c r="BM1902" s="34">
        <v>2.4</v>
      </c>
      <c r="BN1902" s="34">
        <v>2</v>
      </c>
      <c r="BP1902" s="34">
        <v>2</v>
      </c>
      <c r="BQ1902" s="34">
        <v>471</v>
      </c>
      <c r="BT1902" s="34">
        <v>6</v>
      </c>
      <c r="BW1902" s="34" t="s">
        <v>2029</v>
      </c>
      <c r="BX1902" s="34">
        <v>165</v>
      </c>
      <c r="CA1902" s="34">
        <v>2</v>
      </c>
      <c r="CC1902" s="34">
        <v>4</v>
      </c>
      <c r="CD1902" s="34">
        <v>5</v>
      </c>
      <c r="CE1902" s="34">
        <v>2</v>
      </c>
      <c r="CH1902" s="34">
        <v>323</v>
      </c>
      <c r="CI1902" s="34">
        <v>3</v>
      </c>
      <c r="CX1902" s="34">
        <v>9.3899999999999997E-2</v>
      </c>
      <c r="CY1902" s="34">
        <v>0.51</v>
      </c>
      <c r="DB1902" s="34">
        <v>0.01</v>
      </c>
      <c r="DC1902" s="34">
        <v>7.0000000000000007E-2</v>
      </c>
      <c r="DD1902" s="34">
        <v>0.15</v>
      </c>
      <c r="DE1902" s="34">
        <v>0.01</v>
      </c>
      <c r="DG1902" s="34">
        <v>0.01</v>
      </c>
    </row>
    <row r="1903" spans="1:111" x14ac:dyDescent="0.35">
      <c r="A1903" s="22" t="s">
        <v>4073</v>
      </c>
      <c r="B1903" s="22" t="s">
        <v>2281</v>
      </c>
      <c r="C1903" s="22" t="s">
        <v>2369</v>
      </c>
      <c r="D1903" s="22" t="s">
        <v>2298</v>
      </c>
      <c r="G1903" s="22" t="s">
        <v>2287</v>
      </c>
      <c r="H1903" s="22">
        <v>31.897493000000001</v>
      </c>
      <c r="I1903" s="22">
        <v>-107.792284</v>
      </c>
      <c r="K1903" s="22" t="s">
        <v>1302</v>
      </c>
      <c r="L1903" s="22" t="s">
        <v>878</v>
      </c>
      <c r="M1903" s="22" t="s">
        <v>2032</v>
      </c>
      <c r="AU1903" s="34" t="s">
        <v>82</v>
      </c>
      <c r="AV1903" s="34" t="s">
        <v>82</v>
      </c>
      <c r="AX1903" s="34" t="s">
        <v>369</v>
      </c>
      <c r="AY1903" s="34">
        <v>3900</v>
      </c>
      <c r="AZ1903" s="34">
        <v>0.06</v>
      </c>
      <c r="BC1903" s="34">
        <v>7</v>
      </c>
      <c r="BD1903" s="34">
        <v>5</v>
      </c>
      <c r="BE1903" s="34">
        <v>31</v>
      </c>
      <c r="BG1903" s="34">
        <v>14</v>
      </c>
      <c r="BM1903" s="34">
        <v>48</v>
      </c>
      <c r="BP1903" s="34">
        <v>8</v>
      </c>
      <c r="BQ1903" s="34">
        <v>220</v>
      </c>
      <c r="BT1903" s="34">
        <v>20</v>
      </c>
      <c r="BW1903" s="34" t="s">
        <v>2029</v>
      </c>
      <c r="BX1903" s="34">
        <v>170</v>
      </c>
      <c r="CD1903" s="34">
        <v>29</v>
      </c>
      <c r="CH1903" s="34">
        <v>260</v>
      </c>
      <c r="CX1903" s="34">
        <v>0.11</v>
      </c>
      <c r="CY1903" s="34">
        <v>1.5</v>
      </c>
      <c r="DB1903" s="34">
        <v>1.4999999999999999E-2</v>
      </c>
      <c r="DC1903" s="34">
        <v>0.23</v>
      </c>
      <c r="DD1903" s="34">
        <v>0.05</v>
      </c>
      <c r="DE1903" s="34">
        <v>8.5000000000000006E-2</v>
      </c>
      <c r="DG1903" s="34">
        <v>4.4999999999999998E-2</v>
      </c>
    </row>
    <row r="1904" spans="1:111" x14ac:dyDescent="0.35">
      <c r="A1904" s="22" t="s">
        <v>4074</v>
      </c>
      <c r="B1904" s="22" t="s">
        <v>2281</v>
      </c>
      <c r="C1904" s="22" t="s">
        <v>2369</v>
      </c>
      <c r="D1904" s="22" t="s">
        <v>2298</v>
      </c>
      <c r="G1904" s="22" t="s">
        <v>2287</v>
      </c>
      <c r="H1904" s="22">
        <v>31.905009</v>
      </c>
      <c r="I1904" s="22">
        <v>-107.78486599999999</v>
      </c>
      <c r="K1904" s="22" t="s">
        <v>1302</v>
      </c>
      <c r="L1904" s="22" t="s">
        <v>878</v>
      </c>
      <c r="M1904" s="22" t="s">
        <v>3342</v>
      </c>
      <c r="AU1904" s="34" t="s">
        <v>2403</v>
      </c>
      <c r="AV1904" s="34">
        <v>10.6</v>
      </c>
      <c r="AW1904" s="34">
        <v>53</v>
      </c>
      <c r="AX1904" s="34">
        <v>14</v>
      </c>
      <c r="AY1904" s="34">
        <v>1705</v>
      </c>
      <c r="AZ1904" s="34">
        <v>2.1</v>
      </c>
      <c r="BA1904" s="34">
        <v>3</v>
      </c>
      <c r="BC1904" s="34">
        <v>11</v>
      </c>
      <c r="BD1904" s="34">
        <v>3</v>
      </c>
      <c r="BE1904" s="34">
        <v>3</v>
      </c>
      <c r="BG1904" s="34">
        <v>210</v>
      </c>
      <c r="BM1904" s="34">
        <v>1150</v>
      </c>
      <c r="BN1904" s="34">
        <v>8</v>
      </c>
      <c r="BP1904" s="34">
        <v>1</v>
      </c>
      <c r="BQ1904" s="34">
        <v>3815</v>
      </c>
      <c r="BT1904" s="34">
        <v>86</v>
      </c>
      <c r="BW1904" s="34" t="s">
        <v>2029</v>
      </c>
      <c r="BX1904" s="34">
        <v>104</v>
      </c>
      <c r="CA1904" s="34">
        <v>7</v>
      </c>
      <c r="CC1904" s="34">
        <v>13</v>
      </c>
      <c r="CD1904" s="34">
        <v>8</v>
      </c>
      <c r="CE1904" s="34">
        <v>2</v>
      </c>
      <c r="CH1904" s="34">
        <v>1374</v>
      </c>
      <c r="CI1904" s="34">
        <v>32</v>
      </c>
      <c r="CX1904" s="34">
        <v>0.80110000000000003</v>
      </c>
      <c r="CY1904" s="34">
        <v>1.24</v>
      </c>
      <c r="DB1904" s="34">
        <v>0.03</v>
      </c>
      <c r="DC1904" s="34">
        <v>0.4</v>
      </c>
      <c r="DD1904" s="34">
        <v>0.15</v>
      </c>
      <c r="DE1904" s="34">
        <v>0.02</v>
      </c>
      <c r="DG1904" s="34">
        <v>0.01</v>
      </c>
    </row>
    <row r="1905" spans="1:111" x14ac:dyDescent="0.35">
      <c r="A1905" s="22" t="s">
        <v>4075</v>
      </c>
      <c r="B1905" s="22" t="s">
        <v>2281</v>
      </c>
      <c r="C1905" s="22" t="s">
        <v>2369</v>
      </c>
      <c r="D1905" s="22" t="s">
        <v>2298</v>
      </c>
      <c r="G1905" s="22" t="s">
        <v>2287</v>
      </c>
      <c r="H1905" s="22">
        <v>31.902725</v>
      </c>
      <c r="I1905" s="22">
        <v>-107.798074</v>
      </c>
      <c r="K1905" s="22" t="s">
        <v>1302</v>
      </c>
      <c r="L1905" s="22" t="s">
        <v>878</v>
      </c>
      <c r="M1905" s="22" t="s">
        <v>2030</v>
      </c>
      <c r="AV1905" s="34" t="s">
        <v>82</v>
      </c>
      <c r="AX1905" s="34">
        <v>270</v>
      </c>
      <c r="AY1905" s="34">
        <v>3200</v>
      </c>
      <c r="AZ1905" s="34">
        <v>0.6</v>
      </c>
      <c r="BC1905" s="34">
        <v>2.6</v>
      </c>
      <c r="BD1905" s="34">
        <v>2</v>
      </c>
      <c r="BE1905" s="34">
        <v>18</v>
      </c>
      <c r="BG1905" s="34">
        <v>8</v>
      </c>
      <c r="BM1905" s="34">
        <v>24</v>
      </c>
      <c r="BP1905" s="34">
        <v>3.3</v>
      </c>
      <c r="BQ1905" s="34">
        <v>340</v>
      </c>
      <c r="BT1905" s="34" t="s">
        <v>83</v>
      </c>
      <c r="BW1905" s="34" t="s">
        <v>2029</v>
      </c>
      <c r="BX1905" s="34">
        <v>85</v>
      </c>
      <c r="CD1905" s="34">
        <v>6.5</v>
      </c>
      <c r="CH1905" s="34">
        <v>300</v>
      </c>
      <c r="CX1905" s="34">
        <v>1.2E-2</v>
      </c>
      <c r="CY1905" s="34">
        <v>0.55000000000000004</v>
      </c>
      <c r="DB1905" s="34">
        <v>0.7</v>
      </c>
      <c r="DC1905" s="34">
        <v>6.5</v>
      </c>
      <c r="DD1905" s="34">
        <v>0.13</v>
      </c>
      <c r="DE1905" s="34">
        <v>7.0000000000000001E-3</v>
      </c>
      <c r="DG1905" s="34">
        <v>0.06</v>
      </c>
    </row>
    <row r="1906" spans="1:111" x14ac:dyDescent="0.35">
      <c r="A1906" s="22" t="s">
        <v>4076</v>
      </c>
      <c r="B1906" s="22" t="s">
        <v>2281</v>
      </c>
      <c r="C1906" s="22" t="s">
        <v>2369</v>
      </c>
      <c r="D1906" s="22" t="s">
        <v>2298</v>
      </c>
      <c r="G1906" s="22" t="s">
        <v>2287</v>
      </c>
      <c r="H1906" s="22">
        <v>31.897639999999999</v>
      </c>
      <c r="I1906" s="22">
        <v>-107.788748</v>
      </c>
      <c r="K1906" s="22" t="s">
        <v>1302</v>
      </c>
      <c r="L1906" s="22" t="s">
        <v>878</v>
      </c>
      <c r="M1906" s="22" t="s">
        <v>2032</v>
      </c>
      <c r="AU1906" s="34" t="s">
        <v>82</v>
      </c>
      <c r="AV1906" s="34">
        <v>5</v>
      </c>
      <c r="AX1906" s="34">
        <v>25</v>
      </c>
      <c r="AY1906" s="34">
        <v>1600</v>
      </c>
      <c r="AZ1906" s="34">
        <v>0.65</v>
      </c>
      <c r="BC1906" s="34">
        <v>4.2</v>
      </c>
      <c r="BD1906" s="34">
        <v>2.7</v>
      </c>
      <c r="BE1906" s="34">
        <v>26</v>
      </c>
      <c r="BG1906" s="34">
        <v>13</v>
      </c>
      <c r="BM1906" s="34">
        <v>75</v>
      </c>
      <c r="BP1906" s="34">
        <v>4.0999999999999996</v>
      </c>
      <c r="BQ1906" s="34">
        <v>1100</v>
      </c>
      <c r="BT1906" s="34">
        <v>23</v>
      </c>
      <c r="BW1906" s="34" t="s">
        <v>2029</v>
      </c>
      <c r="BX1906" s="34">
        <v>48</v>
      </c>
      <c r="CD1906" s="34">
        <v>17</v>
      </c>
      <c r="CH1906" s="34">
        <v>1300</v>
      </c>
      <c r="CX1906" s="34">
        <v>2.7E-2</v>
      </c>
      <c r="CY1906" s="34">
        <v>0.7</v>
      </c>
      <c r="DB1906" s="34">
        <v>1.9E-2</v>
      </c>
      <c r="DC1906" s="34">
        <v>0.24</v>
      </c>
      <c r="DD1906" s="34">
        <v>2.9000000000000001E-2</v>
      </c>
      <c r="DE1906" s="34">
        <v>0.05</v>
      </c>
      <c r="DG1906" s="34">
        <v>2.1999999999999999E-2</v>
      </c>
    </row>
    <row r="1907" spans="1:111" x14ac:dyDescent="0.35">
      <c r="A1907" s="22" t="s">
        <v>4077</v>
      </c>
      <c r="B1907" s="22" t="s">
        <v>2281</v>
      </c>
      <c r="C1907" s="22" t="s">
        <v>2369</v>
      </c>
      <c r="D1907" s="22" t="s">
        <v>2298</v>
      </c>
      <c r="G1907" s="22" t="s">
        <v>2287</v>
      </c>
      <c r="H1907" s="22">
        <v>31.897639999999999</v>
      </c>
      <c r="I1907" s="22">
        <v>-107.788748</v>
      </c>
      <c r="K1907" s="22" t="s">
        <v>1302</v>
      </c>
      <c r="L1907" s="22" t="s">
        <v>878</v>
      </c>
      <c r="M1907" s="22" t="s">
        <v>2032</v>
      </c>
      <c r="AU1907" s="34" t="s">
        <v>2403</v>
      </c>
      <c r="AV1907" s="34">
        <v>0.2</v>
      </c>
      <c r="AW1907" s="34">
        <v>2</v>
      </c>
      <c r="AY1907" s="34">
        <v>1578</v>
      </c>
      <c r="BA1907" s="34">
        <v>2</v>
      </c>
      <c r="BC1907" s="34">
        <v>1</v>
      </c>
      <c r="BD1907" s="34">
        <v>2</v>
      </c>
      <c r="BE1907" s="34">
        <v>1</v>
      </c>
      <c r="BG1907" s="34">
        <v>4</v>
      </c>
      <c r="BN1907" s="34">
        <v>1</v>
      </c>
      <c r="BP1907" s="34">
        <v>3</v>
      </c>
      <c r="BQ1907" s="34">
        <v>59</v>
      </c>
      <c r="BT1907" s="34">
        <v>2</v>
      </c>
      <c r="CH1907" s="34">
        <v>41</v>
      </c>
      <c r="CY1907" s="34">
        <v>0.55000000000000004</v>
      </c>
      <c r="DD1907" s="34">
        <v>0.08</v>
      </c>
    </row>
    <row r="1908" spans="1:111" x14ac:dyDescent="0.35">
      <c r="A1908" s="22" t="s">
        <v>4078</v>
      </c>
      <c r="B1908" s="22" t="s">
        <v>2281</v>
      </c>
      <c r="C1908" s="22" t="s">
        <v>2369</v>
      </c>
      <c r="D1908" s="22" t="s">
        <v>2298</v>
      </c>
      <c r="G1908" s="22" t="s">
        <v>2287</v>
      </c>
      <c r="H1908" s="22">
        <v>31.896232999999999</v>
      </c>
      <c r="I1908" s="22">
        <v>-107.787097</v>
      </c>
      <c r="K1908" s="22" t="s">
        <v>1302</v>
      </c>
      <c r="L1908" s="22" t="s">
        <v>878</v>
      </c>
      <c r="M1908" s="22" t="s">
        <v>2033</v>
      </c>
      <c r="AU1908" s="34" t="s">
        <v>2403</v>
      </c>
      <c r="AV1908" s="34">
        <v>0.6</v>
      </c>
      <c r="AW1908" s="34">
        <v>102</v>
      </c>
      <c r="AY1908" s="34">
        <v>592</v>
      </c>
      <c r="BA1908" s="34">
        <v>6</v>
      </c>
      <c r="BC1908" s="34">
        <v>1</v>
      </c>
      <c r="BD1908" s="34">
        <v>2</v>
      </c>
      <c r="BE1908" s="34">
        <v>4</v>
      </c>
      <c r="BG1908" s="34">
        <v>4</v>
      </c>
      <c r="BN1908" s="34">
        <v>1</v>
      </c>
      <c r="BP1908" s="34">
        <v>4</v>
      </c>
      <c r="BQ1908" s="34">
        <v>37</v>
      </c>
      <c r="BT1908" s="34">
        <v>22</v>
      </c>
      <c r="CH1908" s="34">
        <v>86</v>
      </c>
      <c r="CY1908" s="34">
        <v>1.99</v>
      </c>
      <c r="DD1908" s="34">
        <v>0.18</v>
      </c>
    </row>
    <row r="1909" spans="1:111" x14ac:dyDescent="0.35">
      <c r="A1909" s="22" t="s">
        <v>4079</v>
      </c>
      <c r="B1909" s="22" t="s">
        <v>2281</v>
      </c>
      <c r="C1909" s="22" t="s">
        <v>2369</v>
      </c>
      <c r="D1909" s="22" t="s">
        <v>2298</v>
      </c>
      <c r="G1909" s="22" t="s">
        <v>2287</v>
      </c>
      <c r="H1909" s="22">
        <v>31.905298999999999</v>
      </c>
      <c r="I1909" s="22">
        <v>-107.78258</v>
      </c>
      <c r="K1909" s="22" t="s">
        <v>1302</v>
      </c>
      <c r="L1909" s="22" t="s">
        <v>878</v>
      </c>
      <c r="M1909" s="22" t="s">
        <v>3343</v>
      </c>
      <c r="AU1909" s="34" t="s">
        <v>2403</v>
      </c>
      <c r="AV1909" s="34">
        <v>21.4</v>
      </c>
      <c r="AW1909" s="34">
        <v>214</v>
      </c>
      <c r="AY1909" s="34">
        <v>165</v>
      </c>
      <c r="BA1909" s="34">
        <v>95</v>
      </c>
      <c r="BC1909" s="34">
        <v>12</v>
      </c>
      <c r="BD1909" s="34">
        <v>20</v>
      </c>
      <c r="BE1909" s="34">
        <v>1</v>
      </c>
      <c r="BG1909" s="34">
        <v>1676</v>
      </c>
      <c r="BN1909" s="34">
        <v>41</v>
      </c>
      <c r="BP1909" s="34">
        <v>6</v>
      </c>
      <c r="BQ1909" s="34">
        <v>86478</v>
      </c>
      <c r="BT1909" s="34">
        <v>5</v>
      </c>
      <c r="CH1909" s="34">
        <v>3559</v>
      </c>
    </row>
    <row r="1910" spans="1:111" x14ac:dyDescent="0.35">
      <c r="A1910" s="22" t="s">
        <v>2034</v>
      </c>
      <c r="B1910" s="22" t="s">
        <v>2281</v>
      </c>
      <c r="C1910" s="22" t="s">
        <v>2369</v>
      </c>
      <c r="D1910" s="22" t="s">
        <v>2297</v>
      </c>
      <c r="G1910" s="22" t="s">
        <v>2287</v>
      </c>
      <c r="H1910" s="22">
        <v>31.95</v>
      </c>
      <c r="I1910" s="22">
        <v>-107.6833</v>
      </c>
      <c r="K1910" s="22" t="s">
        <v>1302</v>
      </c>
      <c r="L1910" s="22" t="s">
        <v>878</v>
      </c>
      <c r="M1910" s="22" t="s">
        <v>3337</v>
      </c>
      <c r="W1910" s="34">
        <v>73.290000000000006</v>
      </c>
      <c r="X1910" s="34">
        <v>0.2</v>
      </c>
      <c r="Y1910" s="34">
        <v>11.5</v>
      </c>
      <c r="Z1910" s="34">
        <v>2.79</v>
      </c>
      <c r="AA1910" s="34">
        <v>0.12</v>
      </c>
      <c r="AB1910" s="34">
        <v>0.49</v>
      </c>
      <c r="AC1910" s="34">
        <v>0.57999999999999996</v>
      </c>
      <c r="AD1910" s="34">
        <v>5.0999999999999996</v>
      </c>
      <c r="AE1910" s="34">
        <v>4.5999999999999996</v>
      </c>
      <c r="AF1910" s="34">
        <v>0.12</v>
      </c>
    </row>
    <row r="1911" spans="1:111" x14ac:dyDescent="0.35">
      <c r="A1911" s="22" t="s">
        <v>4080</v>
      </c>
      <c r="B1911" s="22" t="s">
        <v>2281</v>
      </c>
      <c r="C1911" s="22" t="s">
        <v>2369</v>
      </c>
      <c r="D1911" s="22" t="s">
        <v>2298</v>
      </c>
      <c r="G1911" s="22" t="s">
        <v>2287</v>
      </c>
      <c r="H1911" s="22">
        <v>31.905498000000001</v>
      </c>
      <c r="I1911" s="22">
        <v>-107.781341</v>
      </c>
      <c r="K1911" s="22" t="s">
        <v>1302</v>
      </c>
      <c r="L1911" s="22" t="s">
        <v>878</v>
      </c>
      <c r="M1911" s="22" t="s">
        <v>3344</v>
      </c>
      <c r="AU1911" s="34" t="s">
        <v>2403</v>
      </c>
      <c r="AV1911" s="34">
        <v>18.2</v>
      </c>
      <c r="AW1911" s="34">
        <v>70</v>
      </c>
      <c r="AX1911" s="34">
        <v>72</v>
      </c>
      <c r="AY1911" s="34">
        <v>272</v>
      </c>
      <c r="BA1911" s="34">
        <v>28</v>
      </c>
      <c r="BC1911" s="34">
        <v>95</v>
      </c>
      <c r="BD1911" s="34">
        <v>6</v>
      </c>
      <c r="BE1911" s="34">
        <v>1</v>
      </c>
      <c r="BG1911" s="34">
        <v>525</v>
      </c>
      <c r="BN1911" s="34">
        <v>17</v>
      </c>
      <c r="BP1911" s="34">
        <v>7</v>
      </c>
      <c r="BQ1911" s="34">
        <v>15638</v>
      </c>
      <c r="BT1911" s="34">
        <v>57</v>
      </c>
      <c r="BX1911" s="34">
        <v>132</v>
      </c>
      <c r="CA1911" s="34">
        <v>18</v>
      </c>
      <c r="CC1911" s="34">
        <v>17</v>
      </c>
      <c r="CD1911" s="34">
        <v>37</v>
      </c>
      <c r="CE1911" s="34">
        <v>2</v>
      </c>
      <c r="CH1911" s="34">
        <v>9109</v>
      </c>
      <c r="CI1911" s="34">
        <v>4</v>
      </c>
      <c r="CX1911" s="34">
        <v>7.4985999999999997</v>
      </c>
      <c r="CY1911" s="34">
        <v>7.7</v>
      </c>
      <c r="DB1911" s="34">
        <v>0.05</v>
      </c>
      <c r="DC1911" s="34">
        <v>0.2</v>
      </c>
      <c r="DD1911" s="34">
        <v>0.1</v>
      </c>
      <c r="DE1911" s="34">
        <v>0.03</v>
      </c>
      <c r="DG1911" s="34">
        <v>0.01</v>
      </c>
    </row>
    <row r="1912" spans="1:111" x14ac:dyDescent="0.35">
      <c r="A1912" s="22" t="s">
        <v>4081</v>
      </c>
      <c r="B1912" s="22" t="s">
        <v>2281</v>
      </c>
      <c r="C1912" s="22" t="s">
        <v>2369</v>
      </c>
      <c r="D1912" s="22" t="s">
        <v>2298</v>
      </c>
      <c r="G1912" s="22" t="s">
        <v>2287</v>
      </c>
      <c r="H1912" s="22">
        <v>31.894608999999999</v>
      </c>
      <c r="I1912" s="22">
        <v>-107.78439299999999</v>
      </c>
      <c r="K1912" s="22" t="s">
        <v>1302</v>
      </c>
      <c r="L1912" s="22" t="s">
        <v>878</v>
      </c>
      <c r="M1912" s="22" t="s">
        <v>2033</v>
      </c>
      <c r="AU1912" s="34" t="s">
        <v>2403</v>
      </c>
      <c r="AV1912" s="34">
        <v>0.7</v>
      </c>
      <c r="AW1912" s="34">
        <v>5</v>
      </c>
      <c r="AX1912" s="34">
        <v>3</v>
      </c>
      <c r="AY1912" s="34">
        <v>80</v>
      </c>
      <c r="BA1912" s="34">
        <v>7</v>
      </c>
      <c r="BC1912" s="34">
        <v>1</v>
      </c>
      <c r="BD1912" s="34">
        <v>1</v>
      </c>
      <c r="BE1912" s="34">
        <v>1</v>
      </c>
      <c r="BG1912" s="34">
        <v>3</v>
      </c>
      <c r="BN1912" s="34">
        <v>1</v>
      </c>
      <c r="BP1912" s="34">
        <v>1</v>
      </c>
      <c r="BQ1912" s="34">
        <v>114</v>
      </c>
      <c r="BT1912" s="34">
        <v>3</v>
      </c>
      <c r="BX1912" s="34">
        <v>316</v>
      </c>
      <c r="CA1912" s="34">
        <v>2</v>
      </c>
      <c r="CC1912" s="34">
        <v>3</v>
      </c>
      <c r="CD1912" s="34">
        <v>6</v>
      </c>
      <c r="CE1912" s="34">
        <v>3</v>
      </c>
      <c r="CH1912" s="34">
        <v>31</v>
      </c>
      <c r="CI1912" s="34">
        <v>2</v>
      </c>
      <c r="CX1912" s="34">
        <v>7.2800000000000004E-2</v>
      </c>
      <c r="CY1912" s="34">
        <v>0.56000000000000005</v>
      </c>
      <c r="DB1912" s="34">
        <v>0.01</v>
      </c>
      <c r="DC1912" s="34">
        <v>0.01</v>
      </c>
      <c r="DD1912" s="34">
        <v>0.28000000000000003</v>
      </c>
      <c r="DE1912" s="34">
        <v>0.01</v>
      </c>
      <c r="DG1912" s="34">
        <v>0.01</v>
      </c>
    </row>
    <row r="1913" spans="1:111" x14ac:dyDescent="0.35">
      <c r="A1913" s="22" t="s">
        <v>2035</v>
      </c>
      <c r="B1913" s="22" t="s">
        <v>2281</v>
      </c>
      <c r="C1913" s="22" t="s">
        <v>2369</v>
      </c>
      <c r="D1913" s="22" t="s">
        <v>2284</v>
      </c>
      <c r="G1913" s="22" t="s">
        <v>2287</v>
      </c>
      <c r="H1913" s="22">
        <v>31.934000000000001</v>
      </c>
      <c r="I1913" s="22">
        <v>-107.762</v>
      </c>
      <c r="K1913" s="22" t="s">
        <v>1302</v>
      </c>
      <c r="L1913" s="22" t="s">
        <v>878</v>
      </c>
      <c r="M1913" s="22" t="s">
        <v>2036</v>
      </c>
      <c r="AU1913" s="34" t="s">
        <v>1703</v>
      </c>
      <c r="AV1913" s="34" t="s">
        <v>1702</v>
      </c>
      <c r="AW1913" s="34">
        <v>110</v>
      </c>
      <c r="AY1913" s="34">
        <v>170</v>
      </c>
      <c r="AZ1913" s="34">
        <v>50</v>
      </c>
      <c r="BA1913" s="34" t="s">
        <v>1704</v>
      </c>
      <c r="BC1913" s="34">
        <v>210</v>
      </c>
      <c r="BD1913" s="34">
        <v>9</v>
      </c>
      <c r="BE1913" s="34">
        <v>5</v>
      </c>
      <c r="BG1913" s="34">
        <v>89</v>
      </c>
      <c r="BH1913" s="34" t="s">
        <v>1503</v>
      </c>
      <c r="BK1913" s="34">
        <v>0.09</v>
      </c>
      <c r="BM1913" s="34">
        <v>15</v>
      </c>
      <c r="BN1913" s="34">
        <v>2.4</v>
      </c>
      <c r="BO1913" s="34" t="s">
        <v>1503</v>
      </c>
      <c r="BP1913" s="34">
        <v>6</v>
      </c>
      <c r="BQ1913" s="34">
        <v>7600</v>
      </c>
      <c r="BT1913" s="34">
        <v>30</v>
      </c>
      <c r="BU1913" s="34" t="s">
        <v>1044</v>
      </c>
      <c r="BW1913" s="34" t="s">
        <v>84</v>
      </c>
      <c r="BX1913" s="34">
        <v>77</v>
      </c>
      <c r="CA1913" s="34" t="s">
        <v>1503</v>
      </c>
      <c r="CD1913" s="34">
        <v>24</v>
      </c>
      <c r="CF1913" s="34">
        <v>26</v>
      </c>
      <c r="CH1913" s="34">
        <v>330000</v>
      </c>
      <c r="CI1913" s="34">
        <v>11</v>
      </c>
      <c r="CJ1913" s="34" t="s">
        <v>1503</v>
      </c>
      <c r="CL1913" s="34">
        <v>18</v>
      </c>
      <c r="CR1913" s="34" t="s">
        <v>1503</v>
      </c>
      <c r="CU1913" s="34">
        <v>2</v>
      </c>
      <c r="CX1913" s="34">
        <v>1.3</v>
      </c>
      <c r="CY1913" s="34">
        <v>10</v>
      </c>
      <c r="CZ1913" s="34">
        <v>0.11</v>
      </c>
      <c r="DA1913" s="34">
        <v>8.6999999999999993</v>
      </c>
      <c r="DB1913" s="34" t="s">
        <v>120</v>
      </c>
      <c r="DC1913" s="34" t="s">
        <v>85</v>
      </c>
      <c r="DD1913" s="34">
        <v>0.03</v>
      </c>
      <c r="DE1913" s="34">
        <v>0.02</v>
      </c>
      <c r="DG1913" s="34" t="s">
        <v>120</v>
      </c>
    </row>
    <row r="1914" spans="1:111" x14ac:dyDescent="0.35">
      <c r="A1914" s="22" t="s">
        <v>2037</v>
      </c>
      <c r="B1914" s="22" t="s">
        <v>2281</v>
      </c>
      <c r="C1914" s="22" t="s">
        <v>2369</v>
      </c>
      <c r="D1914" s="22" t="s">
        <v>2284</v>
      </c>
      <c r="G1914" s="22" t="s">
        <v>2287</v>
      </c>
      <c r="H1914" s="22">
        <v>31.873999999999999</v>
      </c>
      <c r="I1914" s="22">
        <v>-107.724</v>
      </c>
      <c r="K1914" s="22" t="s">
        <v>1302</v>
      </c>
      <c r="L1914" s="22" t="s">
        <v>878</v>
      </c>
      <c r="M1914" s="22" t="s">
        <v>2038</v>
      </c>
      <c r="AU1914" s="34">
        <v>0.1</v>
      </c>
      <c r="AV1914" s="34">
        <v>44</v>
      </c>
      <c r="AW1914" s="34" t="s">
        <v>1704</v>
      </c>
      <c r="AY1914" s="34">
        <v>1600</v>
      </c>
      <c r="AZ1914" s="34" t="s">
        <v>123</v>
      </c>
      <c r="BA1914" s="34" t="s">
        <v>1704</v>
      </c>
      <c r="BC1914" s="34" t="s">
        <v>83</v>
      </c>
      <c r="BD1914" s="34">
        <v>24</v>
      </c>
      <c r="BE1914" s="34">
        <v>96</v>
      </c>
      <c r="BG1914" s="34">
        <v>28000</v>
      </c>
      <c r="BH1914" s="34">
        <v>19</v>
      </c>
      <c r="BK1914" s="34" t="s">
        <v>960</v>
      </c>
      <c r="BM1914" s="34">
        <v>21</v>
      </c>
      <c r="BN1914" s="34" t="s">
        <v>932</v>
      </c>
      <c r="BO1914" s="34">
        <v>19</v>
      </c>
      <c r="BP1914" s="34">
        <v>29</v>
      </c>
      <c r="BQ1914" s="34">
        <v>190</v>
      </c>
      <c r="BT1914" s="34" t="s">
        <v>1704</v>
      </c>
      <c r="BU1914" s="34">
        <v>13</v>
      </c>
      <c r="BW1914" s="34" t="s">
        <v>84</v>
      </c>
      <c r="BX1914" s="34">
        <v>800</v>
      </c>
      <c r="CA1914" s="34" t="s">
        <v>1503</v>
      </c>
      <c r="CD1914" s="34">
        <v>150</v>
      </c>
      <c r="CF1914" s="34">
        <v>10</v>
      </c>
      <c r="CH1914" s="34">
        <v>160</v>
      </c>
      <c r="CI1914" s="34">
        <v>28</v>
      </c>
      <c r="CJ1914" s="34">
        <v>55</v>
      </c>
      <c r="CL1914" s="34">
        <v>29</v>
      </c>
      <c r="CR1914" s="34" t="s">
        <v>1503</v>
      </c>
      <c r="CU1914" s="34" t="s">
        <v>123</v>
      </c>
      <c r="CX1914" s="34">
        <v>0.12</v>
      </c>
      <c r="CY1914" s="34">
        <v>5.3</v>
      </c>
      <c r="CZ1914" s="34">
        <v>7.4</v>
      </c>
      <c r="DA1914" s="34">
        <v>3.9</v>
      </c>
      <c r="DB1914" s="34">
        <v>1.7</v>
      </c>
      <c r="DC1914" s="34">
        <v>1.8</v>
      </c>
      <c r="DD1914" s="34">
        <v>1.8</v>
      </c>
      <c r="DE1914" s="34">
        <v>0.28000000000000003</v>
      </c>
      <c r="DG1914" s="34">
        <v>0.56000000000000005</v>
      </c>
    </row>
    <row r="1915" spans="1:111" x14ac:dyDescent="0.35">
      <c r="A1915" s="22" t="s">
        <v>2039</v>
      </c>
      <c r="B1915" s="22" t="s">
        <v>2281</v>
      </c>
      <c r="C1915" s="22" t="s">
        <v>2369</v>
      </c>
      <c r="D1915" s="22" t="s">
        <v>2284</v>
      </c>
      <c r="G1915" s="22" t="s">
        <v>2287</v>
      </c>
      <c r="H1915" s="22">
        <v>31.914999999999999</v>
      </c>
      <c r="I1915" s="22">
        <v>-107.69799999999999</v>
      </c>
      <c r="K1915" s="22" t="s">
        <v>1302</v>
      </c>
      <c r="L1915" s="22" t="s">
        <v>878</v>
      </c>
      <c r="M1915" s="22" t="s">
        <v>2040</v>
      </c>
      <c r="AU1915" s="34" t="s">
        <v>1703</v>
      </c>
      <c r="AV1915" s="34">
        <v>7.9000000000000001E-2</v>
      </c>
      <c r="AW1915" s="34">
        <v>31</v>
      </c>
      <c r="AY1915" s="34">
        <v>110</v>
      </c>
      <c r="AZ1915" s="34" t="s">
        <v>123</v>
      </c>
      <c r="BA1915" s="34" t="s">
        <v>1704</v>
      </c>
      <c r="BC1915" s="34">
        <v>0.37</v>
      </c>
      <c r="BD1915" s="34">
        <v>3</v>
      </c>
      <c r="BE1915" s="34">
        <v>34</v>
      </c>
      <c r="BG1915" s="34">
        <v>99</v>
      </c>
      <c r="BH1915" s="34" t="s">
        <v>1503</v>
      </c>
      <c r="BK1915" s="34" t="s">
        <v>85</v>
      </c>
      <c r="BM1915" s="34">
        <v>24</v>
      </c>
      <c r="BN1915" s="34">
        <v>1.9</v>
      </c>
      <c r="BO1915" s="34" t="s">
        <v>1503</v>
      </c>
      <c r="BP1915" s="34">
        <v>8</v>
      </c>
      <c r="BQ1915" s="34">
        <v>12</v>
      </c>
      <c r="BT1915" s="34">
        <v>1.5</v>
      </c>
      <c r="BU1915" s="34" t="s">
        <v>1044</v>
      </c>
      <c r="BW1915" s="34" t="s">
        <v>84</v>
      </c>
      <c r="BX1915" s="34">
        <v>680</v>
      </c>
      <c r="CA1915" s="34" t="s">
        <v>1503</v>
      </c>
      <c r="CD1915" s="34">
        <v>25</v>
      </c>
      <c r="CF1915" s="34" t="s">
        <v>1044</v>
      </c>
      <c r="CH1915" s="34">
        <v>74</v>
      </c>
      <c r="CI1915" s="34" t="s">
        <v>1044</v>
      </c>
      <c r="CJ1915" s="34" t="s">
        <v>1503</v>
      </c>
      <c r="CL1915" s="34" t="s">
        <v>1503</v>
      </c>
      <c r="CR1915" s="34" t="s">
        <v>1503</v>
      </c>
      <c r="CU1915" s="34" t="s">
        <v>123</v>
      </c>
      <c r="CX1915" s="34">
        <v>3.5999999999999997E-2</v>
      </c>
      <c r="CY1915" s="34">
        <v>0.71</v>
      </c>
      <c r="CZ1915" s="34">
        <v>0.57999999999999996</v>
      </c>
      <c r="DA1915" s="34">
        <v>30</v>
      </c>
      <c r="DB1915" s="34" t="s">
        <v>120</v>
      </c>
      <c r="DC1915" s="34">
        <v>0.13</v>
      </c>
      <c r="DD1915" s="34">
        <v>0.2</v>
      </c>
      <c r="DE1915" s="34">
        <v>0.01</v>
      </c>
      <c r="DG1915" s="34">
        <v>0.03</v>
      </c>
    </row>
    <row r="1916" spans="1:111" x14ac:dyDescent="0.35">
      <c r="A1916" s="22" t="s">
        <v>2041</v>
      </c>
      <c r="B1916" s="22" t="s">
        <v>2281</v>
      </c>
      <c r="C1916" s="22" t="s">
        <v>2369</v>
      </c>
      <c r="D1916" s="22" t="s">
        <v>2283</v>
      </c>
      <c r="G1916" s="22" t="s">
        <v>2287</v>
      </c>
      <c r="H1916" s="22">
        <v>31.88495</v>
      </c>
      <c r="I1916" s="22">
        <v>-107.70625</v>
      </c>
      <c r="K1916" s="22" t="s">
        <v>1302</v>
      </c>
      <c r="L1916" s="22" t="s">
        <v>878</v>
      </c>
      <c r="M1916" s="22" t="s">
        <v>2042</v>
      </c>
      <c r="W1916" s="34">
        <v>71.099999999999994</v>
      </c>
      <c r="X1916" s="34">
        <v>0.44600000000000001</v>
      </c>
      <c r="Y1916" s="34">
        <v>14.56</v>
      </c>
      <c r="Z1916" s="34">
        <v>2.1800000000000002</v>
      </c>
      <c r="AA1916" s="34">
        <v>5.2999999999999999E-2</v>
      </c>
      <c r="AB1916" s="34">
        <v>0.42</v>
      </c>
      <c r="AC1916" s="34">
        <v>1.0900000000000001</v>
      </c>
      <c r="AD1916" s="34">
        <v>4.84</v>
      </c>
      <c r="AE1916" s="34">
        <v>4.78</v>
      </c>
      <c r="AF1916" s="34">
        <v>0.112</v>
      </c>
      <c r="AG1916" s="34">
        <v>0.39</v>
      </c>
      <c r="AI1916" s="34" t="s">
        <v>2270</v>
      </c>
      <c r="AL1916" s="34">
        <v>1.06E-2</v>
      </c>
      <c r="AU1916" s="34">
        <v>7.0000000000000001E-3</v>
      </c>
      <c r="AV1916" s="34" t="s">
        <v>1800</v>
      </c>
      <c r="AW1916" s="34">
        <v>2</v>
      </c>
      <c r="AY1916" s="34">
        <v>720.3</v>
      </c>
      <c r="BB1916" s="34">
        <v>2</v>
      </c>
      <c r="BD1916" s="34">
        <v>43</v>
      </c>
      <c r="BE1916" s="34">
        <v>3.3</v>
      </c>
      <c r="BF1916" s="34">
        <v>5</v>
      </c>
      <c r="BG1916" s="34">
        <v>16.7</v>
      </c>
      <c r="BH1916" s="34">
        <v>17.7</v>
      </c>
      <c r="BJ1916" s="34">
        <v>11</v>
      </c>
      <c r="BK1916" s="34" t="s">
        <v>1797</v>
      </c>
      <c r="BN1916" s="34">
        <v>3</v>
      </c>
      <c r="BO1916" s="34">
        <v>30.8</v>
      </c>
      <c r="BP1916" s="34">
        <v>3</v>
      </c>
      <c r="BQ1916" s="34">
        <v>39.4</v>
      </c>
      <c r="BR1916" s="34">
        <v>142.19999999999999</v>
      </c>
      <c r="BT1916" s="34">
        <v>1.1000000000000001</v>
      </c>
      <c r="BU1916" s="34">
        <v>3</v>
      </c>
      <c r="BV1916" s="34" t="s">
        <v>1800</v>
      </c>
      <c r="BX1916" s="34">
        <v>154.19999999999999</v>
      </c>
      <c r="BY1916" s="34">
        <v>8</v>
      </c>
      <c r="CA1916" s="34">
        <v>24.5</v>
      </c>
      <c r="CC1916" s="34">
        <v>1.8</v>
      </c>
      <c r="CD1916" s="34">
        <v>11</v>
      </c>
      <c r="CE1916" s="34">
        <v>273</v>
      </c>
      <c r="CF1916" s="34">
        <v>28.1</v>
      </c>
      <c r="CG1916" s="34">
        <v>253.6</v>
      </c>
      <c r="CH1916" s="34">
        <v>46.5</v>
      </c>
      <c r="CJ1916" s="34">
        <v>72</v>
      </c>
      <c r="CL1916" s="34">
        <v>36</v>
      </c>
      <c r="CM1916" s="34">
        <v>8.6</v>
      </c>
      <c r="CN1916" s="34">
        <v>2</v>
      </c>
      <c r="CP1916" s="34">
        <v>0.7</v>
      </c>
      <c r="CU1916" s="34">
        <v>4.4000000000000004</v>
      </c>
      <c r="CV1916" s="34">
        <v>0.39</v>
      </c>
      <c r="DA1916" s="34" t="s">
        <v>1797</v>
      </c>
    </row>
    <row r="1917" spans="1:111" x14ac:dyDescent="0.35">
      <c r="A1917" s="22" t="s">
        <v>2043</v>
      </c>
      <c r="B1917" s="22" t="s">
        <v>2281</v>
      </c>
      <c r="C1917" s="22" t="s">
        <v>2369</v>
      </c>
      <c r="D1917" s="22" t="s">
        <v>2283</v>
      </c>
      <c r="G1917" s="22" t="s">
        <v>2287</v>
      </c>
      <c r="H1917" s="22">
        <v>31.887550000000001</v>
      </c>
      <c r="I1917" s="22">
        <v>-107.71374</v>
      </c>
      <c r="K1917" s="22" t="s">
        <v>1302</v>
      </c>
      <c r="L1917" s="22" t="s">
        <v>878</v>
      </c>
      <c r="M1917" s="22" t="s">
        <v>2044</v>
      </c>
      <c r="W1917" s="34">
        <v>70.959999999999994</v>
      </c>
      <c r="X1917" s="34">
        <v>0.44400000000000001</v>
      </c>
      <c r="Y1917" s="34">
        <v>14.6</v>
      </c>
      <c r="Z1917" s="34">
        <v>2.29</v>
      </c>
      <c r="AA1917" s="34">
        <v>7.8E-2</v>
      </c>
      <c r="AB1917" s="34">
        <v>0.41</v>
      </c>
      <c r="AC1917" s="34">
        <v>1.23</v>
      </c>
      <c r="AD1917" s="34">
        <v>4.3099999999999996</v>
      </c>
      <c r="AE1917" s="34">
        <v>5.15</v>
      </c>
      <c r="AF1917" s="34">
        <v>9.9000000000000005E-2</v>
      </c>
      <c r="AG1917" s="34">
        <v>0.37</v>
      </c>
      <c r="AI1917" s="34" t="s">
        <v>1049</v>
      </c>
      <c r="AL1917" s="34">
        <v>1.8499999999999999E-2</v>
      </c>
      <c r="AU1917" s="34" t="s">
        <v>145</v>
      </c>
      <c r="AV1917" s="34" t="s">
        <v>1800</v>
      </c>
      <c r="AW1917" s="34" t="s">
        <v>1818</v>
      </c>
      <c r="AY1917" s="34">
        <v>717.5</v>
      </c>
      <c r="BB1917" s="34">
        <v>2</v>
      </c>
      <c r="BD1917" s="34">
        <v>37</v>
      </c>
      <c r="BE1917" s="34">
        <v>6.8</v>
      </c>
      <c r="BF1917" s="34">
        <v>6</v>
      </c>
      <c r="BG1917" s="34">
        <v>7.5</v>
      </c>
      <c r="BH1917" s="34">
        <v>17.899999999999999</v>
      </c>
      <c r="BJ1917" s="34">
        <v>9</v>
      </c>
      <c r="BK1917" s="34" t="s">
        <v>1797</v>
      </c>
      <c r="BN1917" s="34">
        <v>2.5</v>
      </c>
      <c r="BO1917" s="34">
        <v>28.1</v>
      </c>
      <c r="BP1917" s="34">
        <v>3.6</v>
      </c>
      <c r="BQ1917" s="34">
        <v>34</v>
      </c>
      <c r="BR1917" s="34">
        <v>174.4</v>
      </c>
      <c r="BT1917" s="34">
        <v>0.2</v>
      </c>
      <c r="BU1917" s="34">
        <v>3</v>
      </c>
      <c r="BV1917" s="34" t="s">
        <v>1800</v>
      </c>
      <c r="BX1917" s="34">
        <v>157.5</v>
      </c>
      <c r="BY1917" s="34">
        <v>3</v>
      </c>
      <c r="CA1917" s="34">
        <v>22.2</v>
      </c>
      <c r="CC1917" s="34">
        <v>6.4</v>
      </c>
      <c r="CD1917" s="34">
        <v>12.3</v>
      </c>
      <c r="CE1917" s="34">
        <v>246</v>
      </c>
      <c r="CF1917" s="34">
        <v>24.7</v>
      </c>
      <c r="CG1917" s="34">
        <v>244</v>
      </c>
      <c r="CH1917" s="34">
        <v>46.5</v>
      </c>
      <c r="CJ1917" s="34">
        <v>68</v>
      </c>
      <c r="CL1917" s="34">
        <v>22</v>
      </c>
      <c r="CM1917" s="34">
        <v>8</v>
      </c>
      <c r="CN1917" s="34">
        <v>1.2</v>
      </c>
      <c r="CP1917" s="34">
        <v>1.5</v>
      </c>
      <c r="CU1917" s="34">
        <v>4.7</v>
      </c>
      <c r="CV1917" s="34">
        <v>0.42</v>
      </c>
      <c r="DA1917" s="34" t="s">
        <v>1797</v>
      </c>
    </row>
    <row r="1918" spans="1:111" x14ac:dyDescent="0.35">
      <c r="A1918" s="22" t="s">
        <v>2045</v>
      </c>
      <c r="B1918" s="22" t="s">
        <v>2281</v>
      </c>
      <c r="C1918" s="22" t="s">
        <v>2369</v>
      </c>
      <c r="D1918" s="22" t="s">
        <v>2283</v>
      </c>
      <c r="G1918" s="22" t="s">
        <v>2287</v>
      </c>
      <c r="H1918" s="22" t="s">
        <v>2046</v>
      </c>
      <c r="I1918" s="22">
        <v>-107.72329999999999</v>
      </c>
      <c r="K1918" s="22" t="s">
        <v>1302</v>
      </c>
      <c r="L1918" s="22" t="s">
        <v>878</v>
      </c>
      <c r="M1918" s="22" t="s">
        <v>3345</v>
      </c>
      <c r="AA1918" s="34">
        <v>0.26100000000000001</v>
      </c>
      <c r="AI1918" s="34" t="s">
        <v>2277</v>
      </c>
      <c r="AL1918" s="34">
        <v>6.9999999999999999E-4</v>
      </c>
      <c r="AU1918" s="34">
        <v>0.13600000000000001</v>
      </c>
      <c r="AV1918" s="34">
        <v>8</v>
      </c>
      <c r="AW1918" s="34">
        <v>2.5</v>
      </c>
      <c r="AY1918" s="34">
        <v>509.8</v>
      </c>
      <c r="BB1918" s="34" t="s">
        <v>1797</v>
      </c>
      <c r="BD1918" s="34">
        <v>22</v>
      </c>
      <c r="BE1918" s="34">
        <v>117.5</v>
      </c>
      <c r="BF1918" s="34">
        <v>20</v>
      </c>
      <c r="BG1918" s="34" t="s">
        <v>1849</v>
      </c>
      <c r="BH1918" s="34">
        <v>17.600000000000001</v>
      </c>
      <c r="BJ1918" s="34">
        <v>3</v>
      </c>
      <c r="BK1918" s="34" t="s">
        <v>1797</v>
      </c>
      <c r="BN1918" s="34">
        <v>9</v>
      </c>
      <c r="BO1918" s="34">
        <v>8.9</v>
      </c>
      <c r="BP1918" s="34">
        <v>33</v>
      </c>
      <c r="BQ1918" s="34">
        <v>30.9</v>
      </c>
      <c r="BR1918" s="34">
        <v>56.5</v>
      </c>
      <c r="BT1918" s="34">
        <v>1.5</v>
      </c>
      <c r="BU1918" s="34">
        <v>12</v>
      </c>
      <c r="BV1918" s="34" t="s">
        <v>1800</v>
      </c>
      <c r="BX1918" s="34">
        <v>171.7</v>
      </c>
      <c r="BY1918" s="34" t="s">
        <v>1797</v>
      </c>
      <c r="CA1918" s="34">
        <v>3</v>
      </c>
      <c r="CC1918" s="34">
        <v>4.7</v>
      </c>
      <c r="CD1918" s="34">
        <v>148.4</v>
      </c>
      <c r="CE1918" s="34" t="s">
        <v>1821</v>
      </c>
      <c r="CF1918" s="34">
        <v>15.3</v>
      </c>
      <c r="CG1918" s="34">
        <v>148.80000000000001</v>
      </c>
      <c r="CH1918" s="34">
        <v>176.5</v>
      </c>
      <c r="CJ1918" s="34">
        <v>32</v>
      </c>
      <c r="CL1918" s="34">
        <v>38</v>
      </c>
      <c r="CM1918" s="34">
        <v>6.3</v>
      </c>
      <c r="CN1918" s="34">
        <v>2</v>
      </c>
      <c r="CP1918" s="34">
        <v>1.9</v>
      </c>
      <c r="CU1918" s="34">
        <v>1.9</v>
      </c>
      <c r="CV1918" s="34">
        <v>0.14000000000000001</v>
      </c>
      <c r="DA1918" s="34">
        <v>5.4</v>
      </c>
    </row>
    <row r="1919" spans="1:111" x14ac:dyDescent="0.35">
      <c r="A1919" s="22" t="s">
        <v>2047</v>
      </c>
      <c r="B1919" s="22" t="s">
        <v>2281</v>
      </c>
      <c r="C1919" s="22" t="s">
        <v>2369</v>
      </c>
      <c r="D1919" s="22" t="s">
        <v>2283</v>
      </c>
      <c r="G1919" s="22" t="s">
        <v>2287</v>
      </c>
      <c r="H1919" s="22" t="s">
        <v>2046</v>
      </c>
      <c r="I1919" s="22">
        <v>-107.72329999999999</v>
      </c>
      <c r="K1919" s="22" t="s">
        <v>1302</v>
      </c>
      <c r="L1919" s="22" t="s">
        <v>878</v>
      </c>
      <c r="M1919" s="22" t="s">
        <v>3346</v>
      </c>
      <c r="AA1919" s="34">
        <v>0.27200000000000002</v>
      </c>
      <c r="AI1919" s="34" t="s">
        <v>1049</v>
      </c>
      <c r="AL1919" s="34">
        <v>7.8E-2</v>
      </c>
      <c r="AU1919" s="34">
        <v>1.7999999999999999E-2</v>
      </c>
      <c r="AV1919" s="34" t="s">
        <v>1800</v>
      </c>
      <c r="AW1919" s="34">
        <v>3.5</v>
      </c>
      <c r="AY1919" s="34">
        <v>408.4</v>
      </c>
      <c r="BB1919" s="34">
        <v>1</v>
      </c>
      <c r="BD1919" s="34">
        <v>32</v>
      </c>
      <c r="BE1919" s="34">
        <v>122.8</v>
      </c>
      <c r="BF1919" s="34">
        <v>8</v>
      </c>
      <c r="BG1919" s="34" t="s">
        <v>1845</v>
      </c>
      <c r="BH1919" s="34">
        <v>22.8</v>
      </c>
      <c r="BJ1919" s="34">
        <v>6</v>
      </c>
      <c r="BK1919" s="34" t="s">
        <v>1797</v>
      </c>
      <c r="BN1919" s="34">
        <v>1.7</v>
      </c>
      <c r="BO1919" s="34">
        <v>7.3</v>
      </c>
      <c r="BP1919" s="34">
        <v>47.6</v>
      </c>
      <c r="BQ1919" s="34">
        <v>31.9</v>
      </c>
      <c r="BR1919" s="34">
        <v>27.7</v>
      </c>
      <c r="BT1919" s="34">
        <v>0.7</v>
      </c>
      <c r="BU1919" s="34">
        <v>14</v>
      </c>
      <c r="BV1919" s="34" t="s">
        <v>1800</v>
      </c>
      <c r="BX1919" s="34">
        <v>984.2</v>
      </c>
      <c r="BY1919" s="34">
        <v>2</v>
      </c>
      <c r="CA1919" s="34">
        <v>4.7</v>
      </c>
      <c r="CC1919" s="34">
        <v>2.1</v>
      </c>
      <c r="CD1919" s="34">
        <v>108.7</v>
      </c>
      <c r="CE1919" s="34">
        <v>48</v>
      </c>
      <c r="CF1919" s="34">
        <v>15.7</v>
      </c>
      <c r="CG1919" s="34">
        <v>174.5</v>
      </c>
      <c r="CH1919" s="34">
        <v>165.2</v>
      </c>
      <c r="CJ1919" s="34">
        <v>39</v>
      </c>
      <c r="CL1919" s="34">
        <v>31</v>
      </c>
      <c r="CM1919" s="34">
        <v>7.3</v>
      </c>
      <c r="CN1919" s="34">
        <v>2.2999999999999998</v>
      </c>
      <c r="CP1919" s="34">
        <v>0.9</v>
      </c>
      <c r="CU1919" s="34">
        <v>2.4</v>
      </c>
      <c r="CV1919" s="34">
        <v>0.24</v>
      </c>
      <c r="DA1919" s="34">
        <v>3.6</v>
      </c>
    </row>
    <row r="1920" spans="1:111" x14ac:dyDescent="0.35">
      <c r="A1920" s="22" t="s">
        <v>2048</v>
      </c>
      <c r="B1920" s="22" t="s">
        <v>2281</v>
      </c>
      <c r="C1920" s="22" t="s">
        <v>2369</v>
      </c>
      <c r="D1920" s="22" t="s">
        <v>2283</v>
      </c>
      <c r="G1920" s="22" t="s">
        <v>2287</v>
      </c>
      <c r="H1920" s="22" t="s">
        <v>2046</v>
      </c>
      <c r="I1920" s="22">
        <v>-107.72329999999999</v>
      </c>
      <c r="K1920" s="22" t="s">
        <v>1302</v>
      </c>
      <c r="L1920" s="22" t="s">
        <v>878</v>
      </c>
      <c r="M1920" s="22" t="s">
        <v>3347</v>
      </c>
      <c r="AA1920" s="34">
        <v>0.188</v>
      </c>
      <c r="AI1920" s="34" t="s">
        <v>1049</v>
      </c>
      <c r="AL1920" s="34">
        <v>8.8999999999999996E-2</v>
      </c>
      <c r="AU1920" s="34">
        <v>4.1000000000000002E-2</v>
      </c>
      <c r="AV1920" s="34">
        <v>9</v>
      </c>
      <c r="AW1920" s="34">
        <v>3.8</v>
      </c>
      <c r="AY1920" s="34">
        <v>1013.6</v>
      </c>
      <c r="BB1920" s="34">
        <v>1</v>
      </c>
      <c r="BD1920" s="34">
        <v>32</v>
      </c>
      <c r="BE1920" s="34">
        <v>141.30000000000001</v>
      </c>
      <c r="BF1920" s="34">
        <v>6</v>
      </c>
      <c r="BG1920" s="34" t="s">
        <v>1806</v>
      </c>
      <c r="BH1920" s="34">
        <v>18.7</v>
      </c>
      <c r="BJ1920" s="34">
        <v>4</v>
      </c>
      <c r="BK1920" s="34" t="s">
        <v>1797</v>
      </c>
      <c r="BN1920" s="34">
        <v>3</v>
      </c>
      <c r="BO1920" s="34">
        <v>8.6999999999999993</v>
      </c>
      <c r="BP1920" s="34">
        <v>43.7</v>
      </c>
      <c r="BQ1920" s="34">
        <v>182.2</v>
      </c>
      <c r="BR1920" s="34">
        <v>36.6</v>
      </c>
      <c r="BT1920" s="34">
        <v>0.9</v>
      </c>
      <c r="BU1920" s="34">
        <v>15</v>
      </c>
      <c r="BV1920" s="34" t="s">
        <v>1800</v>
      </c>
      <c r="BX1920" s="34">
        <v>780.4</v>
      </c>
      <c r="BY1920" s="34" t="s">
        <v>1797</v>
      </c>
      <c r="CA1920" s="34">
        <v>6.9</v>
      </c>
      <c r="CC1920" s="34">
        <v>5.8</v>
      </c>
      <c r="CD1920" s="34">
        <v>141.4</v>
      </c>
      <c r="CE1920" s="34">
        <v>55</v>
      </c>
      <c r="CF1920" s="34">
        <v>15.4</v>
      </c>
      <c r="CG1920" s="34">
        <v>183.7</v>
      </c>
      <c r="CH1920" s="34">
        <v>135.69999999999999</v>
      </c>
      <c r="CJ1920" s="34">
        <v>34</v>
      </c>
      <c r="CL1920" s="34">
        <v>45</v>
      </c>
      <c r="CM1920" s="34">
        <v>6.6</v>
      </c>
      <c r="CN1920" s="34">
        <v>1.9</v>
      </c>
      <c r="CP1920" s="34">
        <v>1.4</v>
      </c>
      <c r="CU1920" s="34">
        <v>2.1</v>
      </c>
      <c r="CV1920" s="34">
        <v>0.24</v>
      </c>
      <c r="DA1920" s="34">
        <v>3</v>
      </c>
    </row>
    <row r="1921" spans="1:105" x14ac:dyDescent="0.35">
      <c r="A1921" s="22" t="s">
        <v>2049</v>
      </c>
      <c r="B1921" s="22" t="s">
        <v>2281</v>
      </c>
      <c r="C1921" s="22" t="s">
        <v>2369</v>
      </c>
      <c r="D1921" s="22" t="s">
        <v>2283</v>
      </c>
      <c r="G1921" s="22" t="s">
        <v>2287</v>
      </c>
      <c r="H1921" s="22" t="s">
        <v>2046</v>
      </c>
      <c r="I1921" s="22">
        <v>-107.72329999999999</v>
      </c>
      <c r="K1921" s="22" t="s">
        <v>1302</v>
      </c>
      <c r="L1921" s="22" t="s">
        <v>878</v>
      </c>
      <c r="M1921" s="22" t="s">
        <v>3348</v>
      </c>
      <c r="AA1921" s="34">
        <v>0.30199999999999999</v>
      </c>
      <c r="AI1921" s="34" t="s">
        <v>2268</v>
      </c>
      <c r="AL1921" s="34">
        <v>5.2999999999999999E-2</v>
      </c>
      <c r="AU1921" s="34">
        <v>0.496</v>
      </c>
      <c r="AV1921" s="34">
        <v>111</v>
      </c>
      <c r="AW1921" s="34">
        <v>4.9000000000000004</v>
      </c>
      <c r="AY1921" s="34">
        <v>1341</v>
      </c>
      <c r="BB1921" s="34" t="s">
        <v>1797</v>
      </c>
      <c r="BD1921" s="34">
        <v>23</v>
      </c>
      <c r="BE1921" s="34">
        <v>241</v>
      </c>
      <c r="BF1921" s="34">
        <v>10</v>
      </c>
      <c r="BG1921" s="34" t="s">
        <v>2050</v>
      </c>
      <c r="BH1921" s="34">
        <v>13.1</v>
      </c>
      <c r="BJ1921" s="34">
        <v>3</v>
      </c>
      <c r="BK1921" s="34" t="s">
        <v>1797</v>
      </c>
      <c r="BN1921" s="34" t="s">
        <v>1049</v>
      </c>
      <c r="BO1921" s="34">
        <v>5.3</v>
      </c>
      <c r="BP1921" s="34">
        <v>47.6</v>
      </c>
      <c r="BQ1921" s="34">
        <v>40</v>
      </c>
      <c r="BR1921" s="34">
        <v>54.1</v>
      </c>
      <c r="BT1921" s="34">
        <v>1.8</v>
      </c>
      <c r="BU1921" s="34">
        <v>10</v>
      </c>
      <c r="BV1921" s="34" t="s">
        <v>1800</v>
      </c>
      <c r="BX1921" s="34">
        <v>552.29999999999995</v>
      </c>
      <c r="BY1921" s="34" t="s">
        <v>1797</v>
      </c>
      <c r="CA1921" s="34">
        <v>3.7</v>
      </c>
      <c r="CC1921" s="34">
        <v>3.9</v>
      </c>
      <c r="CD1921" s="34">
        <v>213.5</v>
      </c>
      <c r="CE1921" s="34">
        <v>9</v>
      </c>
      <c r="CF1921" s="34">
        <v>9.4</v>
      </c>
      <c r="CG1921" s="34">
        <v>124.9</v>
      </c>
      <c r="CH1921" s="34" t="s">
        <v>1049</v>
      </c>
      <c r="CJ1921" s="34">
        <v>24</v>
      </c>
      <c r="CL1921" s="34">
        <v>13</v>
      </c>
      <c r="CM1921" s="34">
        <v>4.5999999999999996</v>
      </c>
      <c r="CN1921" s="34" t="s">
        <v>1843</v>
      </c>
      <c r="CP1921" s="34">
        <v>0.5</v>
      </c>
      <c r="CU1921" s="34">
        <v>2.1</v>
      </c>
      <c r="CV1921" s="34">
        <v>0.3</v>
      </c>
      <c r="DA1921" s="34" t="s">
        <v>1797</v>
      </c>
    </row>
    <row r="1922" spans="1:105" x14ac:dyDescent="0.35">
      <c r="A1922" s="22" t="s">
        <v>2051</v>
      </c>
      <c r="B1922" s="22" t="s">
        <v>2281</v>
      </c>
      <c r="C1922" s="22" t="s">
        <v>2369</v>
      </c>
      <c r="D1922" s="22" t="s">
        <v>2283</v>
      </c>
      <c r="G1922" s="22" t="s">
        <v>2287</v>
      </c>
      <c r="H1922" s="22" t="s">
        <v>2052</v>
      </c>
      <c r="I1922" s="22">
        <v>-107.76239</v>
      </c>
      <c r="K1922" s="22" t="s">
        <v>1302</v>
      </c>
      <c r="L1922" s="22" t="s">
        <v>878</v>
      </c>
      <c r="M1922" s="22" t="s">
        <v>3349</v>
      </c>
      <c r="AA1922" s="34">
        <v>0.999</v>
      </c>
      <c r="AI1922" s="34" t="s">
        <v>2268</v>
      </c>
      <c r="AL1922" s="34">
        <v>4.7999999999999996E-3</v>
      </c>
      <c r="AU1922" s="34" t="s">
        <v>145</v>
      </c>
      <c r="AV1922" s="34">
        <v>12</v>
      </c>
      <c r="AW1922" s="34">
        <v>662</v>
      </c>
      <c r="AY1922" s="34">
        <v>316.89999999999998</v>
      </c>
      <c r="BB1922" s="34">
        <v>3</v>
      </c>
      <c r="BD1922" s="34">
        <v>44</v>
      </c>
      <c r="BE1922" s="34">
        <v>33.700000000000003</v>
      </c>
      <c r="BF1922" s="34" t="s">
        <v>1802</v>
      </c>
      <c r="BG1922" s="34" t="s">
        <v>2053</v>
      </c>
      <c r="BH1922" s="34">
        <v>147.80000000000001</v>
      </c>
      <c r="BJ1922" s="34">
        <v>7</v>
      </c>
      <c r="BK1922" s="34" t="s">
        <v>1797</v>
      </c>
      <c r="BN1922" s="34" t="s">
        <v>2054</v>
      </c>
      <c r="BO1922" s="34" t="s">
        <v>1049</v>
      </c>
      <c r="BP1922" s="34">
        <v>4</v>
      </c>
      <c r="BQ1922" s="34" t="s">
        <v>2055</v>
      </c>
      <c r="BR1922" s="34" t="s">
        <v>1801</v>
      </c>
      <c r="BT1922" s="34">
        <v>331</v>
      </c>
      <c r="BU1922" s="34">
        <v>2</v>
      </c>
      <c r="BV1922" s="34" t="s">
        <v>1800</v>
      </c>
      <c r="BX1922" s="34">
        <v>212.8</v>
      </c>
      <c r="BY1922" s="34" t="s">
        <v>1797</v>
      </c>
      <c r="CA1922" s="34">
        <v>107.6</v>
      </c>
      <c r="CC1922" s="34">
        <v>19.8</v>
      </c>
      <c r="CD1922" s="34">
        <v>5.8</v>
      </c>
      <c r="CE1922" s="34" t="s">
        <v>1835</v>
      </c>
      <c r="CF1922" s="34">
        <v>53.8</v>
      </c>
      <c r="CG1922" s="34">
        <v>94.3</v>
      </c>
      <c r="CH1922" s="34" t="s">
        <v>1830</v>
      </c>
      <c r="CJ1922" s="34">
        <v>36</v>
      </c>
      <c r="CL1922" s="34">
        <v>16</v>
      </c>
      <c r="CM1922" s="34">
        <v>6.1</v>
      </c>
      <c r="CN1922" s="34">
        <v>1</v>
      </c>
      <c r="CP1922" s="34">
        <v>2.5</v>
      </c>
      <c r="CU1922" s="34">
        <v>3.6</v>
      </c>
      <c r="CV1922" s="34" t="s">
        <v>1803</v>
      </c>
      <c r="DA1922" s="34">
        <v>5.2</v>
      </c>
    </row>
    <row r="1923" spans="1:105" x14ac:dyDescent="0.35">
      <c r="A1923" s="22" t="s">
        <v>2056</v>
      </c>
      <c r="B1923" s="22" t="s">
        <v>2281</v>
      </c>
      <c r="C1923" s="22" t="s">
        <v>2369</v>
      </c>
      <c r="D1923" s="22" t="s">
        <v>2283</v>
      </c>
      <c r="G1923" s="22" t="s">
        <v>2287</v>
      </c>
      <c r="H1923" s="22" t="s">
        <v>2052</v>
      </c>
      <c r="I1923" s="22">
        <v>-107.76239</v>
      </c>
      <c r="K1923" s="22" t="s">
        <v>1302</v>
      </c>
      <c r="L1923" s="22" t="s">
        <v>878</v>
      </c>
      <c r="M1923" s="22" t="s">
        <v>2059</v>
      </c>
      <c r="AA1923" s="34">
        <v>0.17499999999999999</v>
      </c>
      <c r="AI1923" s="34" t="s">
        <v>2270</v>
      </c>
      <c r="AL1923" s="34" t="s">
        <v>1049</v>
      </c>
      <c r="AU1923" s="34">
        <v>0.223</v>
      </c>
      <c r="AV1923" s="34">
        <v>71</v>
      </c>
      <c r="AW1923" s="34">
        <v>178</v>
      </c>
      <c r="AY1923" s="34">
        <v>79.599999999999994</v>
      </c>
      <c r="BB1923" s="34">
        <v>11</v>
      </c>
      <c r="BD1923" s="34" t="s">
        <v>1800</v>
      </c>
      <c r="BE1923" s="34">
        <v>215.7</v>
      </c>
      <c r="BF1923" s="34" t="s">
        <v>1802</v>
      </c>
      <c r="BG1923" s="34" t="s">
        <v>2057</v>
      </c>
      <c r="BH1923" s="34">
        <v>122.2</v>
      </c>
      <c r="BJ1923" s="34" t="s">
        <v>1797</v>
      </c>
      <c r="BK1923" s="34">
        <v>16</v>
      </c>
      <c r="BN1923" s="34">
        <v>39.799999999999997</v>
      </c>
      <c r="BO1923" s="34" t="s">
        <v>1049</v>
      </c>
      <c r="BP1923" s="34">
        <v>11.3</v>
      </c>
      <c r="BQ1923" s="34" t="s">
        <v>2055</v>
      </c>
      <c r="BR1923" s="34">
        <v>32</v>
      </c>
      <c r="BT1923" s="34">
        <v>97.9</v>
      </c>
      <c r="BU1923" s="34" t="s">
        <v>1797</v>
      </c>
      <c r="BV1923" s="34" t="s">
        <v>1800</v>
      </c>
      <c r="BX1923" s="34">
        <v>224.5</v>
      </c>
      <c r="BY1923" s="34" t="s">
        <v>1797</v>
      </c>
      <c r="CA1923" s="34">
        <v>69.2</v>
      </c>
      <c r="CC1923" s="34">
        <v>12.7</v>
      </c>
      <c r="CD1923" s="34">
        <v>14.3</v>
      </c>
      <c r="CE1923" s="34">
        <v>17</v>
      </c>
      <c r="CF1923" s="34">
        <v>47.6</v>
      </c>
      <c r="CG1923" s="34">
        <v>80.8</v>
      </c>
      <c r="CH1923" s="34" t="s">
        <v>2058</v>
      </c>
      <c r="CJ1923" s="34">
        <v>4</v>
      </c>
      <c r="CL1923" s="34">
        <v>14</v>
      </c>
      <c r="CM1923" s="34">
        <v>1</v>
      </c>
      <c r="CN1923" s="34">
        <v>0.4</v>
      </c>
      <c r="CP1923" s="34">
        <v>0.6</v>
      </c>
      <c r="CU1923" s="34">
        <v>0.5</v>
      </c>
      <c r="CV1923" s="34">
        <v>0.14000000000000001</v>
      </c>
      <c r="DA1923" s="34">
        <v>8</v>
      </c>
    </row>
    <row r="1924" spans="1:105" x14ac:dyDescent="0.35">
      <c r="A1924" s="22" t="s">
        <v>2060</v>
      </c>
      <c r="B1924" s="22" t="s">
        <v>2281</v>
      </c>
      <c r="C1924" s="22" t="s">
        <v>2369</v>
      </c>
      <c r="D1924" s="22" t="s">
        <v>2283</v>
      </c>
      <c r="G1924" s="22" t="s">
        <v>2287</v>
      </c>
      <c r="H1924" s="22">
        <v>31.853059999999999</v>
      </c>
      <c r="I1924" s="22">
        <v>-107.70556999999999</v>
      </c>
      <c r="K1924" s="22" t="s">
        <v>1302</v>
      </c>
      <c r="L1924" s="22" t="s">
        <v>878</v>
      </c>
      <c r="M1924" s="22" t="s">
        <v>2061</v>
      </c>
      <c r="W1924" s="34">
        <v>72.204999999999998</v>
      </c>
      <c r="X1924" s="34">
        <v>0.18</v>
      </c>
      <c r="Y1924" s="34">
        <v>12.48</v>
      </c>
      <c r="Z1924" s="34">
        <v>1.02</v>
      </c>
      <c r="AA1924" s="34">
        <v>9.4E-2</v>
      </c>
      <c r="AB1924" s="34">
        <v>0.56000000000000005</v>
      </c>
      <c r="AC1924" s="34">
        <v>1.7</v>
      </c>
      <c r="AD1924" s="34">
        <v>2.78</v>
      </c>
      <c r="AE1924" s="34">
        <v>5.04</v>
      </c>
      <c r="AF1924" s="34">
        <v>0.03</v>
      </c>
      <c r="AG1924" s="34">
        <v>3.17</v>
      </c>
      <c r="AI1924" s="34" t="s">
        <v>2267</v>
      </c>
      <c r="AL1924" s="34">
        <v>0.04</v>
      </c>
      <c r="AU1924" s="34" t="s">
        <v>145</v>
      </c>
      <c r="AV1924" s="34" t="s">
        <v>1800</v>
      </c>
      <c r="AW1924" s="34">
        <v>1.8</v>
      </c>
      <c r="AY1924" s="34">
        <v>670</v>
      </c>
      <c r="BB1924" s="34">
        <v>3</v>
      </c>
      <c r="BD1924" s="34">
        <v>19</v>
      </c>
      <c r="BE1924" s="34">
        <v>5</v>
      </c>
      <c r="BF1924" s="34">
        <v>6</v>
      </c>
      <c r="BG1924" s="34">
        <v>8</v>
      </c>
      <c r="BH1924" s="34">
        <v>15.6</v>
      </c>
      <c r="BJ1924" s="34">
        <v>6</v>
      </c>
      <c r="BK1924" s="34" t="s">
        <v>1797</v>
      </c>
      <c r="BN1924" s="34">
        <v>2.6</v>
      </c>
      <c r="BO1924" s="34">
        <v>60.2</v>
      </c>
      <c r="BP1924" s="34">
        <v>2.8</v>
      </c>
      <c r="BQ1924" s="34">
        <v>38</v>
      </c>
      <c r="BR1924" s="34">
        <v>169</v>
      </c>
      <c r="BT1924" s="34">
        <v>0.4</v>
      </c>
      <c r="BU1924" s="34">
        <v>2</v>
      </c>
      <c r="BV1924" s="34">
        <v>9</v>
      </c>
      <c r="BX1924" s="34">
        <v>94</v>
      </c>
      <c r="BY1924" s="34">
        <v>4</v>
      </c>
      <c r="CA1924" s="34">
        <v>25</v>
      </c>
      <c r="CC1924" s="34">
        <v>4.2</v>
      </c>
      <c r="CD1924" s="34">
        <v>7.3</v>
      </c>
      <c r="CE1924" s="34">
        <v>142</v>
      </c>
      <c r="CF1924" s="34">
        <v>30</v>
      </c>
      <c r="CG1924" s="34">
        <v>180</v>
      </c>
      <c r="CH1924" s="34">
        <v>50</v>
      </c>
      <c r="CJ1924" s="34">
        <v>69</v>
      </c>
      <c r="CL1924" s="34">
        <v>60</v>
      </c>
      <c r="CM1924" s="34">
        <v>7.5</v>
      </c>
      <c r="CN1924" s="34">
        <v>1.5</v>
      </c>
      <c r="CP1924" s="34">
        <v>0.5</v>
      </c>
      <c r="CU1924" s="34">
        <v>4.2</v>
      </c>
      <c r="CV1924" s="34">
        <v>0.52</v>
      </c>
      <c r="DA1924" s="34">
        <v>3</v>
      </c>
    </row>
    <row r="1925" spans="1:105" x14ac:dyDescent="0.35">
      <c r="A1925" s="22" t="s">
        <v>2062</v>
      </c>
      <c r="B1925" s="22" t="s">
        <v>2281</v>
      </c>
      <c r="C1925" s="22" t="s">
        <v>2369</v>
      </c>
      <c r="D1925" s="22" t="s">
        <v>2283</v>
      </c>
      <c r="G1925" s="22" t="s">
        <v>2287</v>
      </c>
      <c r="H1925" s="22">
        <v>31.860430000000001</v>
      </c>
      <c r="I1925" s="22">
        <v>-107.7319</v>
      </c>
      <c r="K1925" s="22" t="s">
        <v>1302</v>
      </c>
      <c r="L1925" s="22" t="s">
        <v>878</v>
      </c>
      <c r="M1925" s="22" t="s">
        <v>2061</v>
      </c>
      <c r="W1925" s="34">
        <v>56.06</v>
      </c>
      <c r="X1925" s="34">
        <v>1.0129999999999999</v>
      </c>
      <c r="Y1925" s="34">
        <v>16.54</v>
      </c>
      <c r="Z1925" s="34">
        <v>6.95</v>
      </c>
      <c r="AA1925" s="34">
        <v>0.11899999999999999</v>
      </c>
      <c r="AB1925" s="34">
        <v>3.15</v>
      </c>
      <c r="AC1925" s="34">
        <v>6.4</v>
      </c>
      <c r="AD1925" s="34">
        <v>3.94</v>
      </c>
      <c r="AE1925" s="34">
        <v>2.4700000000000002</v>
      </c>
      <c r="AF1925" s="34">
        <v>0.373</v>
      </c>
      <c r="AG1925" s="34">
        <v>3.19</v>
      </c>
      <c r="AI1925" s="34" t="s">
        <v>1049</v>
      </c>
      <c r="AL1925" s="34">
        <v>1.35E-2</v>
      </c>
      <c r="AU1925" s="34">
        <v>2.5000000000000001E-2</v>
      </c>
      <c r="AV1925" s="34" t="s">
        <v>1800</v>
      </c>
      <c r="AW1925" s="34" t="s">
        <v>1818</v>
      </c>
      <c r="AY1925" s="34">
        <v>1057.8</v>
      </c>
      <c r="BB1925" s="34">
        <v>2</v>
      </c>
      <c r="BD1925" s="34">
        <v>26</v>
      </c>
      <c r="BE1925" s="34">
        <v>99.8</v>
      </c>
      <c r="BF1925" s="34">
        <v>3</v>
      </c>
      <c r="BG1925" s="34">
        <v>42.2</v>
      </c>
      <c r="BH1925" s="34">
        <v>20.3</v>
      </c>
      <c r="BJ1925" s="34">
        <v>8</v>
      </c>
      <c r="BK1925" s="34" t="s">
        <v>1797</v>
      </c>
      <c r="BN1925" s="34">
        <v>9</v>
      </c>
      <c r="BO1925" s="34">
        <v>11.2</v>
      </c>
      <c r="BP1925" s="34">
        <v>38.299999999999997</v>
      </c>
      <c r="BQ1925" s="34">
        <v>28.4</v>
      </c>
      <c r="BR1925" s="34">
        <v>56.3</v>
      </c>
      <c r="BT1925" s="34" t="s">
        <v>1843</v>
      </c>
      <c r="BU1925" s="34">
        <v>15</v>
      </c>
      <c r="BV1925" s="34" t="s">
        <v>1800</v>
      </c>
      <c r="BX1925" s="34">
        <v>747.2</v>
      </c>
      <c r="BY1925" s="34">
        <v>2</v>
      </c>
      <c r="CA1925" s="34">
        <v>9.6999999999999993</v>
      </c>
      <c r="CC1925" s="34">
        <v>1.6</v>
      </c>
      <c r="CD1925" s="34">
        <v>89.2</v>
      </c>
      <c r="CE1925" s="34">
        <v>47</v>
      </c>
      <c r="CF1925" s="34">
        <v>23</v>
      </c>
      <c r="CG1925" s="34">
        <v>265.8</v>
      </c>
      <c r="CH1925" s="34">
        <v>88.2</v>
      </c>
      <c r="CJ1925" s="34">
        <v>54</v>
      </c>
      <c r="CL1925" s="34">
        <v>69</v>
      </c>
      <c r="CM1925" s="34">
        <v>9.6</v>
      </c>
      <c r="CN1925" s="34">
        <v>2.9</v>
      </c>
      <c r="CP1925" s="34">
        <v>1.7</v>
      </c>
      <c r="CU1925" s="34">
        <v>3.5</v>
      </c>
      <c r="CV1925" s="34">
        <v>0.34</v>
      </c>
      <c r="DA1925" s="34">
        <v>2.4</v>
      </c>
    </row>
    <row r="1926" spans="1:105" x14ac:dyDescent="0.35">
      <c r="A1926" s="22" t="s">
        <v>2063</v>
      </c>
      <c r="B1926" s="22" t="s">
        <v>2281</v>
      </c>
      <c r="C1926" s="22" t="s">
        <v>2369</v>
      </c>
      <c r="D1926" s="22" t="s">
        <v>2283</v>
      </c>
      <c r="G1926" s="22" t="s">
        <v>2287</v>
      </c>
      <c r="H1926" s="22" t="s">
        <v>2064</v>
      </c>
      <c r="I1926" s="22">
        <v>-107.74006199999999</v>
      </c>
      <c r="K1926" s="22" t="s">
        <v>1302</v>
      </c>
      <c r="L1926" s="22" t="s">
        <v>878</v>
      </c>
      <c r="M1926" s="22" t="s">
        <v>1041</v>
      </c>
      <c r="W1926" s="34">
        <v>69.150000000000006</v>
      </c>
      <c r="X1926" s="34">
        <v>0.497</v>
      </c>
      <c r="Y1926" s="34">
        <v>14.94</v>
      </c>
      <c r="Z1926" s="34">
        <v>2.84</v>
      </c>
      <c r="AA1926" s="34">
        <v>4.2999999999999997E-2</v>
      </c>
      <c r="AB1926" s="34">
        <v>0.54</v>
      </c>
      <c r="AC1926" s="34">
        <v>1.01</v>
      </c>
      <c r="AD1926" s="34">
        <v>3.26</v>
      </c>
      <c r="AE1926" s="34">
        <v>5.49</v>
      </c>
      <c r="AF1926" s="34">
        <v>0.17100000000000001</v>
      </c>
      <c r="AG1926" s="34">
        <v>2.2400000000000002</v>
      </c>
      <c r="AI1926" s="34" t="s">
        <v>2271</v>
      </c>
      <c r="AL1926" s="34">
        <v>4.4000000000000003E-3</v>
      </c>
      <c r="AU1926" s="34" t="s">
        <v>145</v>
      </c>
      <c r="AV1926" s="34" t="s">
        <v>1800</v>
      </c>
      <c r="AW1926" s="34">
        <v>4</v>
      </c>
      <c r="AY1926" s="34">
        <v>965.1</v>
      </c>
      <c r="BB1926" s="34">
        <v>2</v>
      </c>
      <c r="BD1926" s="34">
        <v>16</v>
      </c>
      <c r="BE1926" s="34">
        <v>15.6</v>
      </c>
      <c r="BF1926" s="34">
        <v>7</v>
      </c>
      <c r="BG1926" s="34">
        <v>13.5</v>
      </c>
      <c r="BH1926" s="34">
        <v>17.8</v>
      </c>
      <c r="BJ1926" s="34">
        <v>8</v>
      </c>
      <c r="BK1926" s="34" t="s">
        <v>1797</v>
      </c>
      <c r="BN1926" s="34">
        <v>11</v>
      </c>
      <c r="BO1926" s="34">
        <v>36.4</v>
      </c>
      <c r="BP1926" s="34">
        <v>6.5</v>
      </c>
      <c r="BQ1926" s="34">
        <v>34.6</v>
      </c>
      <c r="BR1926" s="34">
        <v>159.1</v>
      </c>
      <c r="BT1926" s="34">
        <v>0.4</v>
      </c>
      <c r="BU1926" s="34">
        <v>4</v>
      </c>
      <c r="BV1926" s="34">
        <v>8</v>
      </c>
      <c r="BX1926" s="34">
        <v>193.5</v>
      </c>
      <c r="BY1926" s="34">
        <v>3</v>
      </c>
      <c r="CA1926" s="34">
        <v>22.9</v>
      </c>
      <c r="CC1926" s="34">
        <v>9.5</v>
      </c>
      <c r="CD1926" s="34">
        <v>17</v>
      </c>
      <c r="CE1926" s="34">
        <v>121</v>
      </c>
      <c r="CF1926" s="34">
        <v>25.7</v>
      </c>
      <c r="CG1926" s="34">
        <v>320.10000000000002</v>
      </c>
      <c r="CH1926" s="34">
        <v>66.5</v>
      </c>
      <c r="CJ1926" s="34">
        <v>76</v>
      </c>
      <c r="CL1926" s="34">
        <v>92</v>
      </c>
      <c r="CM1926" s="34">
        <v>8.5</v>
      </c>
      <c r="CN1926" s="34">
        <v>0.9</v>
      </c>
      <c r="CP1926" s="34">
        <v>1.1000000000000001</v>
      </c>
      <c r="CU1926" s="34">
        <v>4.0999999999999996</v>
      </c>
      <c r="CV1926" s="34">
        <v>0.35</v>
      </c>
      <c r="DA1926" s="34">
        <v>4.3</v>
      </c>
    </row>
    <row r="1927" spans="1:105" x14ac:dyDescent="0.35">
      <c r="A1927" s="22" t="s">
        <v>2065</v>
      </c>
      <c r="B1927" s="22" t="s">
        <v>2281</v>
      </c>
      <c r="C1927" s="22" t="s">
        <v>2369</v>
      </c>
      <c r="D1927" s="22" t="s">
        <v>2283</v>
      </c>
      <c r="G1927" s="22" t="s">
        <v>2287</v>
      </c>
      <c r="H1927" s="22">
        <v>31.827010000000001</v>
      </c>
      <c r="I1927" s="22">
        <v>-107.72435</v>
      </c>
      <c r="K1927" s="22" t="s">
        <v>1302</v>
      </c>
      <c r="L1927" s="22" t="s">
        <v>878</v>
      </c>
      <c r="M1927" s="22" t="s">
        <v>2066</v>
      </c>
      <c r="W1927" s="34">
        <v>74.27</v>
      </c>
      <c r="X1927" s="34">
        <v>0.191</v>
      </c>
      <c r="Y1927" s="34">
        <v>13.38</v>
      </c>
      <c r="Z1927" s="34">
        <v>1.1000000000000001</v>
      </c>
      <c r="AA1927" s="34">
        <v>0.10100000000000001</v>
      </c>
      <c r="AB1927" s="34">
        <v>0.21</v>
      </c>
      <c r="AC1927" s="34">
        <v>0.49</v>
      </c>
      <c r="AD1927" s="34">
        <v>2.95</v>
      </c>
      <c r="AE1927" s="34">
        <v>6.53</v>
      </c>
      <c r="AF1927" s="34">
        <v>2.5000000000000001E-2</v>
      </c>
      <c r="AG1927" s="34">
        <v>1.1000000000000001</v>
      </c>
      <c r="AI1927" s="34" t="s">
        <v>1049</v>
      </c>
      <c r="AL1927" s="34">
        <v>1.1999999999999999E-3</v>
      </c>
      <c r="AU1927" s="34">
        <v>8.9999999999999993E-3</v>
      </c>
      <c r="AV1927" s="34">
        <v>6</v>
      </c>
      <c r="AW1927" s="34">
        <v>3</v>
      </c>
      <c r="AY1927" s="34">
        <v>770.5</v>
      </c>
      <c r="BB1927" s="34" t="s">
        <v>1797</v>
      </c>
      <c r="BD1927" s="34">
        <v>24</v>
      </c>
      <c r="BE1927" s="34">
        <v>11</v>
      </c>
      <c r="BF1927" s="34">
        <v>7</v>
      </c>
      <c r="BG1927" s="34">
        <v>8.9</v>
      </c>
      <c r="BH1927" s="34">
        <v>16</v>
      </c>
      <c r="BJ1927" s="34">
        <v>6</v>
      </c>
      <c r="BK1927" s="34" t="s">
        <v>1797</v>
      </c>
      <c r="BN1927" s="34">
        <v>5</v>
      </c>
      <c r="BO1927" s="34">
        <v>63.7</v>
      </c>
      <c r="BP1927" s="34">
        <v>3.6</v>
      </c>
      <c r="BQ1927" s="34">
        <v>25.8</v>
      </c>
      <c r="BR1927" s="34">
        <v>209.3</v>
      </c>
      <c r="BT1927" s="34" t="s">
        <v>1843</v>
      </c>
      <c r="BU1927" s="34">
        <v>2</v>
      </c>
      <c r="BV1927" s="34">
        <v>5</v>
      </c>
      <c r="BX1927" s="34">
        <v>60.9</v>
      </c>
      <c r="BY1927" s="34">
        <v>3</v>
      </c>
      <c r="CA1927" s="34">
        <v>24.5</v>
      </c>
      <c r="CC1927" s="34">
        <v>6.9</v>
      </c>
      <c r="CD1927" s="34">
        <v>4.7</v>
      </c>
      <c r="CE1927" s="34">
        <v>175</v>
      </c>
      <c r="CF1927" s="34">
        <v>24.9</v>
      </c>
      <c r="CG1927" s="34">
        <v>182.3</v>
      </c>
      <c r="CH1927" s="34">
        <v>36.5</v>
      </c>
      <c r="CJ1927" s="34">
        <v>76</v>
      </c>
      <c r="CL1927" s="34">
        <v>72</v>
      </c>
      <c r="CM1927" s="34">
        <v>8.4</v>
      </c>
      <c r="CN1927" s="34">
        <v>1.4</v>
      </c>
      <c r="CP1927" s="34">
        <v>0.7</v>
      </c>
      <c r="CU1927" s="34">
        <v>4.9000000000000004</v>
      </c>
      <c r="CV1927" s="34">
        <v>0.4</v>
      </c>
      <c r="DA1927" s="34" t="s">
        <v>1797</v>
      </c>
    </row>
    <row r="1928" spans="1:105" x14ac:dyDescent="0.35">
      <c r="A1928" s="22" t="s">
        <v>2067</v>
      </c>
      <c r="B1928" s="22" t="s">
        <v>2281</v>
      </c>
      <c r="C1928" s="22" t="s">
        <v>2369</v>
      </c>
      <c r="D1928" s="22" t="s">
        <v>2283</v>
      </c>
      <c r="G1928" s="22" t="s">
        <v>2287</v>
      </c>
      <c r="H1928" s="22">
        <v>31.870460000000001</v>
      </c>
      <c r="I1928" s="22">
        <v>-107.71975999999999</v>
      </c>
      <c r="K1928" s="22" t="s">
        <v>1302</v>
      </c>
      <c r="L1928" s="22" t="s">
        <v>878</v>
      </c>
      <c r="M1928" s="22" t="s">
        <v>2068</v>
      </c>
      <c r="W1928" s="34">
        <v>59.66</v>
      </c>
      <c r="X1928" s="34">
        <v>0.53700000000000003</v>
      </c>
      <c r="Y1928" s="34">
        <v>17.64</v>
      </c>
      <c r="Z1928" s="34">
        <v>4.87</v>
      </c>
      <c r="AA1928" s="34">
        <v>0.10299999999999999</v>
      </c>
      <c r="AB1928" s="34">
        <v>1.34</v>
      </c>
      <c r="AC1928" s="34">
        <v>3.45</v>
      </c>
      <c r="AD1928" s="34">
        <v>4.49</v>
      </c>
      <c r="AE1928" s="34">
        <v>3.57</v>
      </c>
      <c r="AF1928" s="34">
        <v>0.23599999999999999</v>
      </c>
      <c r="AG1928" s="34">
        <v>3.83</v>
      </c>
      <c r="AI1928" s="34" t="s">
        <v>1049</v>
      </c>
      <c r="AL1928" s="34">
        <v>5.4000000000000003E-3</v>
      </c>
      <c r="AU1928" s="34">
        <v>1.6E-2</v>
      </c>
      <c r="AV1928" s="34" t="s">
        <v>1800</v>
      </c>
      <c r="AW1928" s="34">
        <v>5</v>
      </c>
      <c r="AY1928" s="34">
        <v>1200</v>
      </c>
      <c r="BB1928" s="34" t="s">
        <v>1797</v>
      </c>
      <c r="BD1928" s="34">
        <v>21</v>
      </c>
      <c r="BE1928" s="34">
        <v>11</v>
      </c>
      <c r="BF1928" s="34">
        <v>8</v>
      </c>
      <c r="BG1928" s="34">
        <v>8.6999999999999993</v>
      </c>
      <c r="BH1928" s="34">
        <v>19.399999999999999</v>
      </c>
      <c r="BJ1928" s="34">
        <v>5</v>
      </c>
      <c r="BK1928" s="34" t="s">
        <v>1797</v>
      </c>
      <c r="BN1928" s="34">
        <v>6</v>
      </c>
      <c r="BO1928" s="34">
        <v>16.3</v>
      </c>
      <c r="BP1928" s="34">
        <v>6.4</v>
      </c>
      <c r="BQ1928" s="34">
        <v>17.899999999999999</v>
      </c>
      <c r="BR1928" s="34">
        <v>79.2</v>
      </c>
      <c r="BT1928" s="34" t="s">
        <v>1843</v>
      </c>
      <c r="BU1928" s="34">
        <v>7</v>
      </c>
      <c r="BV1928" s="34" t="s">
        <v>1800</v>
      </c>
      <c r="BX1928" s="34">
        <v>603</v>
      </c>
      <c r="BY1928" s="34" t="s">
        <v>1797</v>
      </c>
      <c r="CA1928" s="34">
        <v>5.9</v>
      </c>
      <c r="CC1928" s="34">
        <v>2.5</v>
      </c>
      <c r="CD1928" s="34">
        <v>26</v>
      </c>
      <c r="CE1928" s="34">
        <v>56</v>
      </c>
      <c r="CF1928" s="34">
        <v>13</v>
      </c>
      <c r="CG1928" s="34">
        <v>203.2</v>
      </c>
      <c r="CH1928" s="34">
        <v>61.3</v>
      </c>
      <c r="CJ1928" s="34">
        <v>35</v>
      </c>
      <c r="CL1928" s="34">
        <v>51</v>
      </c>
      <c r="CM1928" s="34">
        <v>5.3</v>
      </c>
      <c r="CN1928" s="34">
        <v>1.4</v>
      </c>
      <c r="CP1928" s="34">
        <v>2.2999999999999998</v>
      </c>
      <c r="CU1928" s="34">
        <v>1.8</v>
      </c>
      <c r="CV1928" s="34">
        <v>0.17</v>
      </c>
      <c r="DA1928" s="34">
        <v>3.1</v>
      </c>
    </row>
    <row r="1929" spans="1:105" x14ac:dyDescent="0.35">
      <c r="A1929" s="22" t="s">
        <v>2069</v>
      </c>
      <c r="B1929" s="22" t="s">
        <v>2281</v>
      </c>
      <c r="C1929" s="22" t="s">
        <v>2369</v>
      </c>
      <c r="D1929" s="22" t="s">
        <v>2283</v>
      </c>
      <c r="G1929" s="22" t="s">
        <v>2287</v>
      </c>
      <c r="H1929" s="22">
        <v>31.887779999999999</v>
      </c>
      <c r="I1929" s="22">
        <v>-107.74062000000001</v>
      </c>
      <c r="K1929" s="22" t="s">
        <v>1302</v>
      </c>
      <c r="L1929" s="22" t="s">
        <v>878</v>
      </c>
      <c r="M1929" s="22" t="s">
        <v>3330</v>
      </c>
      <c r="W1929" s="34">
        <v>74.150000000000006</v>
      </c>
      <c r="X1929" s="34">
        <v>0.45700000000000002</v>
      </c>
      <c r="Y1929" s="34">
        <v>13.2</v>
      </c>
      <c r="Z1929" s="34">
        <v>2.34</v>
      </c>
      <c r="AA1929" s="34">
        <v>1.7999999999999999E-2</v>
      </c>
      <c r="AB1929" s="34">
        <v>0.63</v>
      </c>
      <c r="AC1929" s="34">
        <v>0.14000000000000001</v>
      </c>
      <c r="AD1929" s="34">
        <v>1.97</v>
      </c>
      <c r="AE1929" s="34">
        <v>4.16</v>
      </c>
      <c r="AF1929" s="34">
        <v>8.8999999999999996E-2</v>
      </c>
      <c r="AG1929" s="34">
        <v>2.8</v>
      </c>
      <c r="AI1929" s="34" t="s">
        <v>2268</v>
      </c>
      <c r="AL1929" s="34">
        <v>7.4999999999999997E-3</v>
      </c>
      <c r="AU1929" s="34">
        <v>1.6E-2</v>
      </c>
      <c r="AV1929" s="34" t="s">
        <v>1800</v>
      </c>
      <c r="AW1929" s="34">
        <v>11.7</v>
      </c>
      <c r="AY1929" s="34">
        <v>1100.4000000000001</v>
      </c>
      <c r="BB1929" s="34" t="s">
        <v>1797</v>
      </c>
      <c r="BD1929" s="34">
        <v>5</v>
      </c>
      <c r="BE1929" s="34">
        <v>13.3</v>
      </c>
      <c r="BF1929" s="34">
        <v>5</v>
      </c>
      <c r="BG1929" s="34">
        <v>10.8</v>
      </c>
      <c r="BH1929" s="34">
        <v>16.7</v>
      </c>
      <c r="BJ1929" s="34">
        <v>7</v>
      </c>
      <c r="BK1929" s="34">
        <v>1</v>
      </c>
      <c r="BN1929" s="34">
        <v>6</v>
      </c>
      <c r="BO1929" s="34">
        <v>28.4</v>
      </c>
      <c r="BP1929" s="34">
        <v>4.3</v>
      </c>
      <c r="BQ1929" s="34">
        <v>142.69999999999999</v>
      </c>
      <c r="BR1929" s="34">
        <v>156.5</v>
      </c>
      <c r="BT1929" s="34">
        <v>2.2999999999999998</v>
      </c>
      <c r="BU1929" s="34">
        <v>4</v>
      </c>
      <c r="BV1929" s="34" t="s">
        <v>1800</v>
      </c>
      <c r="BX1929" s="34">
        <v>104.3</v>
      </c>
      <c r="BY1929" s="34">
        <v>1</v>
      </c>
      <c r="CA1929" s="34">
        <v>19.399999999999999</v>
      </c>
      <c r="CC1929" s="34">
        <v>6.8</v>
      </c>
      <c r="CD1929" s="34">
        <v>12.9</v>
      </c>
      <c r="CE1929" s="34">
        <v>67</v>
      </c>
      <c r="CF1929" s="34">
        <v>21.2</v>
      </c>
      <c r="CG1929" s="34">
        <v>246.6</v>
      </c>
      <c r="CH1929" s="34">
        <v>104.7</v>
      </c>
      <c r="CJ1929" s="34">
        <v>56</v>
      </c>
      <c r="CL1929" s="34">
        <v>48</v>
      </c>
      <c r="CM1929" s="34">
        <v>7.1</v>
      </c>
      <c r="CN1929" s="34">
        <v>1.7</v>
      </c>
      <c r="CP1929" s="34">
        <v>0.7</v>
      </c>
      <c r="CU1929" s="34">
        <v>3.3</v>
      </c>
      <c r="CV1929" s="34">
        <v>0.36</v>
      </c>
      <c r="DA1929" s="34" t="s">
        <v>1797</v>
      </c>
    </row>
    <row r="1930" spans="1:105" x14ac:dyDescent="0.35">
      <c r="A1930" s="22" t="s">
        <v>2070</v>
      </c>
      <c r="B1930" s="22" t="s">
        <v>2281</v>
      </c>
      <c r="C1930" s="22" t="s">
        <v>2369</v>
      </c>
      <c r="D1930" s="22" t="s">
        <v>2283</v>
      </c>
      <c r="G1930" s="22" t="s">
        <v>2287</v>
      </c>
      <c r="H1930" s="22" t="s">
        <v>2071</v>
      </c>
      <c r="I1930" s="22">
        <v>-107.74213</v>
      </c>
      <c r="K1930" s="22" t="s">
        <v>1302</v>
      </c>
      <c r="L1930" s="22" t="s">
        <v>878</v>
      </c>
      <c r="M1930" s="22" t="s">
        <v>1170</v>
      </c>
      <c r="W1930" s="34">
        <v>69.61</v>
      </c>
      <c r="X1930" s="34">
        <v>0.49</v>
      </c>
      <c r="Y1930" s="34">
        <v>14.84</v>
      </c>
      <c r="Z1930" s="34">
        <v>2.9</v>
      </c>
      <c r="AA1930" s="34">
        <v>0.12</v>
      </c>
      <c r="AB1930" s="34">
        <v>0.66</v>
      </c>
      <c r="AC1930" s="34">
        <v>1.57</v>
      </c>
      <c r="AD1930" s="34">
        <v>4.16</v>
      </c>
      <c r="AE1930" s="34">
        <v>5.08</v>
      </c>
      <c r="AF1930" s="34">
        <v>0.17</v>
      </c>
      <c r="AG1930" s="34">
        <v>0.34</v>
      </c>
      <c r="AI1930" s="34" t="s">
        <v>1049</v>
      </c>
      <c r="AL1930" s="34" t="s">
        <v>2267</v>
      </c>
      <c r="AU1930" s="34" t="s">
        <v>145</v>
      </c>
      <c r="AV1930" s="34" t="s">
        <v>1800</v>
      </c>
      <c r="AW1930" s="34" t="s">
        <v>1818</v>
      </c>
      <c r="AY1930" s="34">
        <v>851.3</v>
      </c>
      <c r="BB1930" s="34">
        <v>2</v>
      </c>
      <c r="BD1930" s="34">
        <v>31</v>
      </c>
      <c r="BE1930" s="34">
        <v>11.5</v>
      </c>
      <c r="BF1930" s="34" t="s">
        <v>1802</v>
      </c>
      <c r="BG1930" s="34">
        <v>12.7</v>
      </c>
      <c r="BH1930" s="34">
        <v>17.899999999999999</v>
      </c>
      <c r="BJ1930" s="34">
        <v>9</v>
      </c>
      <c r="BK1930" s="34" t="s">
        <v>1797</v>
      </c>
      <c r="BN1930" s="34">
        <v>11</v>
      </c>
      <c r="BO1930" s="34">
        <v>25.6</v>
      </c>
      <c r="BP1930" s="34">
        <v>4.2</v>
      </c>
      <c r="BQ1930" s="34">
        <v>54</v>
      </c>
      <c r="BR1930" s="34">
        <v>182</v>
      </c>
      <c r="BT1930" s="34">
        <v>0.3</v>
      </c>
      <c r="BU1930" s="34">
        <v>4</v>
      </c>
      <c r="BV1930" s="34" t="s">
        <v>1800</v>
      </c>
      <c r="BX1930" s="34">
        <v>196.9</v>
      </c>
      <c r="BY1930" s="34">
        <v>3</v>
      </c>
      <c r="CA1930" s="34">
        <v>20.399999999999999</v>
      </c>
      <c r="CC1930" s="34">
        <v>3.2</v>
      </c>
      <c r="CD1930" s="34">
        <v>11.6</v>
      </c>
      <c r="CE1930" s="34">
        <v>192</v>
      </c>
      <c r="CF1930" s="34">
        <v>25.7</v>
      </c>
      <c r="CG1930" s="34">
        <v>273.10000000000002</v>
      </c>
      <c r="CH1930" s="34">
        <v>90.3</v>
      </c>
      <c r="CJ1930" s="34">
        <v>62</v>
      </c>
      <c r="CL1930" s="34">
        <v>55</v>
      </c>
      <c r="CM1930" s="34">
        <v>8.3000000000000007</v>
      </c>
      <c r="CN1930" s="34">
        <v>2.1</v>
      </c>
      <c r="CP1930" s="34">
        <v>1.5</v>
      </c>
      <c r="CU1930" s="34">
        <v>3.4</v>
      </c>
      <c r="CV1930" s="34">
        <v>0.41</v>
      </c>
      <c r="DA1930" s="34">
        <v>1.1000000000000001</v>
      </c>
    </row>
    <row r="1931" spans="1:105" x14ac:dyDescent="0.35">
      <c r="A1931" s="22" t="s">
        <v>2072</v>
      </c>
      <c r="B1931" s="22" t="s">
        <v>2281</v>
      </c>
      <c r="C1931" s="22" t="s">
        <v>2369</v>
      </c>
      <c r="D1931" s="22" t="s">
        <v>2283</v>
      </c>
      <c r="G1931" s="22" t="s">
        <v>2287</v>
      </c>
      <c r="H1931" s="22">
        <v>31.890039999999999</v>
      </c>
      <c r="I1931" s="22">
        <v>-107.727</v>
      </c>
      <c r="K1931" s="22" t="s">
        <v>1302</v>
      </c>
      <c r="L1931" s="22" t="s">
        <v>878</v>
      </c>
      <c r="M1931" s="22" t="s">
        <v>2073</v>
      </c>
      <c r="W1931" s="34">
        <v>75.7</v>
      </c>
      <c r="X1931" s="34">
        <v>0.39900000000000002</v>
      </c>
      <c r="Y1931" s="34">
        <v>12.94</v>
      </c>
      <c r="Z1931" s="34">
        <v>1.76</v>
      </c>
      <c r="AA1931" s="34">
        <v>1.9E-2</v>
      </c>
      <c r="AB1931" s="34">
        <v>0.41</v>
      </c>
      <c r="AC1931" s="34">
        <v>0.06</v>
      </c>
      <c r="AD1931" s="34">
        <v>2.85</v>
      </c>
      <c r="AE1931" s="34">
        <v>3.32</v>
      </c>
      <c r="AF1931" s="34">
        <v>5.6000000000000001E-2</v>
      </c>
      <c r="AG1931" s="34">
        <v>2.15</v>
      </c>
      <c r="AI1931" s="34" t="s">
        <v>2275</v>
      </c>
      <c r="AL1931" s="34">
        <v>1.6299999999999999E-2</v>
      </c>
      <c r="AU1931" s="34">
        <v>8.9999999999999993E-3</v>
      </c>
      <c r="AV1931" s="34" t="s">
        <v>1800</v>
      </c>
      <c r="AW1931" s="34" t="s">
        <v>1818</v>
      </c>
      <c r="AY1931" s="34">
        <v>616.29999999999995</v>
      </c>
      <c r="BB1931" s="34">
        <v>2</v>
      </c>
      <c r="BD1931" s="34">
        <v>15</v>
      </c>
      <c r="BE1931" s="34">
        <v>7.5</v>
      </c>
      <c r="BF1931" s="34">
        <v>3</v>
      </c>
      <c r="BG1931" s="34">
        <v>9.9</v>
      </c>
      <c r="BH1931" s="34">
        <v>16.100000000000001</v>
      </c>
      <c r="BJ1931" s="34">
        <v>6</v>
      </c>
      <c r="BK1931" s="34" t="s">
        <v>1797</v>
      </c>
      <c r="BN1931" s="34">
        <v>3.1</v>
      </c>
      <c r="BO1931" s="34">
        <v>25.3</v>
      </c>
      <c r="BP1931" s="34">
        <v>3.1</v>
      </c>
      <c r="BQ1931" s="34">
        <v>212.2</v>
      </c>
      <c r="BR1931" s="34">
        <v>150.9</v>
      </c>
      <c r="BT1931" s="34">
        <v>6.5</v>
      </c>
      <c r="BU1931" s="34">
        <v>4</v>
      </c>
      <c r="BV1931" s="34">
        <v>6</v>
      </c>
      <c r="BX1931" s="34">
        <v>84.5</v>
      </c>
      <c r="BY1931" s="34">
        <v>3</v>
      </c>
      <c r="CA1931" s="34">
        <v>10.7</v>
      </c>
      <c r="CC1931" s="34">
        <v>3.2</v>
      </c>
      <c r="CD1931" s="34">
        <v>12.3</v>
      </c>
      <c r="CE1931" s="34">
        <v>149</v>
      </c>
      <c r="CF1931" s="34">
        <v>15.4</v>
      </c>
      <c r="CG1931" s="34">
        <v>223.6</v>
      </c>
      <c r="CH1931" s="34">
        <v>86</v>
      </c>
      <c r="CJ1931" s="34">
        <v>66</v>
      </c>
      <c r="CL1931" s="34">
        <v>68</v>
      </c>
      <c r="CM1931" s="34">
        <v>6.8</v>
      </c>
      <c r="CN1931" s="34">
        <v>1</v>
      </c>
      <c r="CP1931" s="34">
        <v>1.2</v>
      </c>
      <c r="CU1931" s="34">
        <v>2.4</v>
      </c>
      <c r="CV1931" s="34">
        <v>0.15</v>
      </c>
      <c r="DA1931" s="34" t="s">
        <v>1797</v>
      </c>
    </row>
    <row r="1932" spans="1:105" x14ac:dyDescent="0.35">
      <c r="A1932" s="22" t="s">
        <v>2074</v>
      </c>
      <c r="B1932" s="22" t="s">
        <v>2281</v>
      </c>
      <c r="C1932" s="22" t="s">
        <v>2369</v>
      </c>
      <c r="D1932" s="22" t="s">
        <v>2283</v>
      </c>
      <c r="G1932" s="22" t="s">
        <v>2287</v>
      </c>
      <c r="H1932" s="22" t="s">
        <v>2075</v>
      </c>
      <c r="I1932" s="22">
        <v>-107.772606</v>
      </c>
      <c r="K1932" s="22" t="s">
        <v>1302</v>
      </c>
      <c r="L1932" s="22" t="s">
        <v>878</v>
      </c>
      <c r="M1932" s="22" t="s">
        <v>2076</v>
      </c>
      <c r="AA1932" s="34">
        <v>1.863</v>
      </c>
      <c r="AI1932" s="34" t="s">
        <v>2275</v>
      </c>
      <c r="AL1932" s="34" t="s">
        <v>1049</v>
      </c>
      <c r="AU1932" s="34">
        <v>0.115</v>
      </c>
      <c r="AV1932" s="34">
        <v>32</v>
      </c>
      <c r="AW1932" s="34">
        <v>31</v>
      </c>
      <c r="AY1932" s="34">
        <v>212.1</v>
      </c>
      <c r="BB1932" s="34">
        <v>3</v>
      </c>
      <c r="BD1932" s="34">
        <v>23</v>
      </c>
      <c r="BE1932" s="34">
        <v>14.2</v>
      </c>
      <c r="BF1932" s="34">
        <v>5</v>
      </c>
      <c r="BG1932" s="34" t="s">
        <v>1839</v>
      </c>
      <c r="BH1932" s="34">
        <v>164.2</v>
      </c>
      <c r="BJ1932" s="34">
        <v>3</v>
      </c>
      <c r="BK1932" s="34" t="s">
        <v>1797</v>
      </c>
      <c r="BN1932" s="34">
        <v>11.5</v>
      </c>
      <c r="BO1932" s="34">
        <v>23.1</v>
      </c>
      <c r="BP1932" s="34">
        <v>5.8</v>
      </c>
      <c r="BQ1932" s="34" t="s">
        <v>2055</v>
      </c>
      <c r="BR1932" s="34">
        <v>201.3</v>
      </c>
      <c r="BT1932" s="34">
        <v>897</v>
      </c>
      <c r="BU1932" s="34" t="s">
        <v>1797</v>
      </c>
      <c r="BV1932" s="34" t="s">
        <v>1800</v>
      </c>
      <c r="BX1932" s="34">
        <v>55.7</v>
      </c>
      <c r="BY1932" s="34" t="s">
        <v>1797</v>
      </c>
      <c r="CA1932" s="34">
        <v>108.1</v>
      </c>
      <c r="CC1932" s="34">
        <v>6.9</v>
      </c>
      <c r="CD1932" s="34">
        <v>5.0999999999999996</v>
      </c>
      <c r="CE1932" s="34">
        <v>134</v>
      </c>
      <c r="CF1932" s="34">
        <v>65.2</v>
      </c>
      <c r="CG1932" s="34">
        <v>195.3</v>
      </c>
      <c r="CH1932" s="34" t="s">
        <v>2058</v>
      </c>
      <c r="CJ1932" s="34">
        <v>204</v>
      </c>
      <c r="CL1932" s="34">
        <v>153</v>
      </c>
      <c r="CM1932" s="34">
        <v>19.2</v>
      </c>
      <c r="CN1932" s="34">
        <v>1.6</v>
      </c>
      <c r="CP1932" s="34">
        <v>1.1000000000000001</v>
      </c>
      <c r="CU1932" s="34">
        <v>2.4</v>
      </c>
      <c r="CV1932" s="34">
        <v>0.14000000000000001</v>
      </c>
      <c r="DA1932" s="34" t="s">
        <v>1797</v>
      </c>
    </row>
    <row r="1933" spans="1:105" x14ac:dyDescent="0.35">
      <c r="A1933" s="22" t="s">
        <v>2077</v>
      </c>
      <c r="B1933" s="22" t="s">
        <v>2281</v>
      </c>
      <c r="C1933" s="22" t="s">
        <v>2369</v>
      </c>
      <c r="D1933" s="22" t="s">
        <v>2283</v>
      </c>
      <c r="G1933" s="22" t="s">
        <v>2287</v>
      </c>
      <c r="H1933" s="22" t="s">
        <v>2075</v>
      </c>
      <c r="I1933" s="22">
        <v>-107.772606</v>
      </c>
      <c r="K1933" s="22" t="s">
        <v>1302</v>
      </c>
      <c r="L1933" s="22" t="s">
        <v>878</v>
      </c>
      <c r="M1933" s="22" t="s">
        <v>2079</v>
      </c>
      <c r="AA1933" s="34">
        <v>0.96099999999999997</v>
      </c>
      <c r="AI1933" s="34" t="s">
        <v>2268</v>
      </c>
      <c r="AL1933" s="34" t="s">
        <v>1049</v>
      </c>
      <c r="AU1933" s="34">
        <v>0.01</v>
      </c>
      <c r="AV1933" s="34">
        <v>52</v>
      </c>
      <c r="AW1933" s="34">
        <v>114</v>
      </c>
      <c r="AY1933" s="34" t="s">
        <v>1849</v>
      </c>
      <c r="BB1933" s="34">
        <v>17</v>
      </c>
      <c r="BD1933" s="34" t="s">
        <v>1800</v>
      </c>
      <c r="BE1933" s="34">
        <v>32.9</v>
      </c>
      <c r="BF1933" s="34">
        <v>3</v>
      </c>
      <c r="BG1933" s="34" t="s">
        <v>2057</v>
      </c>
      <c r="BH1933" s="34">
        <v>158.4</v>
      </c>
      <c r="BJ1933" s="34">
        <v>2</v>
      </c>
      <c r="BK1933" s="34" t="s">
        <v>1797</v>
      </c>
      <c r="BN1933" s="34">
        <v>5.0999999999999996</v>
      </c>
      <c r="BO1933" s="34">
        <v>18.5</v>
      </c>
      <c r="BP1933" s="34">
        <v>8.1</v>
      </c>
      <c r="BQ1933" s="34" t="s">
        <v>2055</v>
      </c>
      <c r="BR1933" s="34">
        <v>126.7</v>
      </c>
      <c r="BT1933" s="34">
        <v>2320</v>
      </c>
      <c r="BU1933" s="34" t="s">
        <v>1797</v>
      </c>
      <c r="BV1933" s="34" t="s">
        <v>1800</v>
      </c>
      <c r="BX1933" s="34">
        <v>255.3</v>
      </c>
      <c r="BY1933" s="34" t="s">
        <v>1797</v>
      </c>
      <c r="CA1933" s="34">
        <v>82.3</v>
      </c>
      <c r="CC1933" s="34">
        <v>9.6</v>
      </c>
      <c r="CD1933" s="34">
        <v>15.2</v>
      </c>
      <c r="CE1933" s="34">
        <v>64</v>
      </c>
      <c r="CF1933" s="34">
        <v>58.6</v>
      </c>
      <c r="CG1933" s="34">
        <v>157.30000000000001</v>
      </c>
      <c r="CH1933" s="34" t="s">
        <v>2078</v>
      </c>
      <c r="CJ1933" s="34">
        <v>45</v>
      </c>
      <c r="CL1933" s="34">
        <v>51</v>
      </c>
      <c r="CM1933" s="34">
        <v>5.6</v>
      </c>
      <c r="CN1933" s="34">
        <v>0.5</v>
      </c>
      <c r="CP1933" s="34" t="s">
        <v>1814</v>
      </c>
      <c r="CU1933" s="34">
        <v>3.1</v>
      </c>
      <c r="CV1933" s="34">
        <v>0.63</v>
      </c>
      <c r="DA1933" s="34">
        <v>1.6</v>
      </c>
    </row>
    <row r="1934" spans="1:105" x14ac:dyDescent="0.35">
      <c r="A1934" s="22" t="s">
        <v>2080</v>
      </c>
      <c r="B1934" s="22" t="s">
        <v>2281</v>
      </c>
      <c r="C1934" s="22" t="s">
        <v>2369</v>
      </c>
      <c r="D1934" s="22" t="s">
        <v>2283</v>
      </c>
      <c r="G1934" s="22" t="s">
        <v>2287</v>
      </c>
      <c r="H1934" s="22" t="s">
        <v>2075</v>
      </c>
      <c r="I1934" s="22">
        <v>-107.772606</v>
      </c>
      <c r="K1934" s="22" t="s">
        <v>1302</v>
      </c>
      <c r="L1934" s="22" t="s">
        <v>878</v>
      </c>
      <c r="M1934" s="22" t="s">
        <v>3350</v>
      </c>
      <c r="AA1934" s="34">
        <v>0.128</v>
      </c>
      <c r="AI1934" s="34" t="s">
        <v>2278</v>
      </c>
      <c r="AL1934" s="34">
        <v>2.8E-3</v>
      </c>
      <c r="AU1934" s="34" t="s">
        <v>145</v>
      </c>
      <c r="AV1934" s="34">
        <v>58</v>
      </c>
      <c r="AW1934" s="34">
        <v>16</v>
      </c>
      <c r="AY1934" s="34">
        <v>188</v>
      </c>
      <c r="BB1934" s="34">
        <v>5</v>
      </c>
      <c r="BC1934" s="34">
        <v>2</v>
      </c>
      <c r="BD1934" s="34">
        <v>37</v>
      </c>
      <c r="BE1934" s="34">
        <v>8.9</v>
      </c>
      <c r="BF1934" s="34">
        <v>5</v>
      </c>
      <c r="BG1934" s="34">
        <v>1121</v>
      </c>
      <c r="BH1934" s="34">
        <v>16.2</v>
      </c>
      <c r="BJ1934" s="34">
        <v>4</v>
      </c>
      <c r="BK1934" s="34" t="s">
        <v>1797</v>
      </c>
      <c r="BN1934" s="34">
        <v>6.7</v>
      </c>
      <c r="BO1934" s="34">
        <v>37.200000000000003</v>
      </c>
      <c r="BP1934" s="34" t="s">
        <v>1049</v>
      </c>
      <c r="BQ1934" s="34">
        <v>2430</v>
      </c>
      <c r="BR1934" s="34">
        <v>227.7</v>
      </c>
      <c r="BT1934" s="34">
        <v>78.099999999999994</v>
      </c>
      <c r="BU1934" s="34">
        <v>1</v>
      </c>
      <c r="BV1934" s="34" t="s">
        <v>1800</v>
      </c>
      <c r="BX1934" s="34">
        <v>34.700000000000003</v>
      </c>
      <c r="BY1934" s="34">
        <v>3</v>
      </c>
      <c r="CA1934" s="34">
        <v>32.200000000000003</v>
      </c>
      <c r="CC1934" s="34">
        <v>4.5999999999999996</v>
      </c>
      <c r="CD1934" s="34">
        <v>4.5</v>
      </c>
      <c r="CE1934" s="34">
        <v>274</v>
      </c>
      <c r="CF1934" s="34">
        <v>22</v>
      </c>
      <c r="CG1934" s="34">
        <v>137.69999999999999</v>
      </c>
      <c r="CH1934" s="34">
        <v>1030</v>
      </c>
      <c r="CJ1934" s="34">
        <v>48</v>
      </c>
      <c r="CL1934" s="34">
        <v>82</v>
      </c>
      <c r="CM1934" s="34">
        <v>7</v>
      </c>
      <c r="CN1934" s="34">
        <v>1</v>
      </c>
      <c r="CP1934" s="34">
        <v>1</v>
      </c>
      <c r="CU1934" s="34">
        <v>2.2000000000000002</v>
      </c>
      <c r="CV1934" s="34">
        <v>0.3</v>
      </c>
      <c r="CX1934" s="34">
        <v>8.9999999999999993E-3</v>
      </c>
      <c r="CY1934" s="34">
        <v>0.64600000000000002</v>
      </c>
      <c r="DA1934" s="34" t="s">
        <v>1797</v>
      </c>
    </row>
    <row r="1935" spans="1:105" x14ac:dyDescent="0.35">
      <c r="A1935" s="22" t="s">
        <v>2081</v>
      </c>
      <c r="B1935" s="22" t="s">
        <v>2281</v>
      </c>
      <c r="C1935" s="22" t="s">
        <v>2369</v>
      </c>
      <c r="D1935" s="22" t="s">
        <v>2283</v>
      </c>
      <c r="G1935" s="22" t="s">
        <v>2287</v>
      </c>
      <c r="H1935" s="22">
        <v>31.930910000000001</v>
      </c>
      <c r="I1935" s="22">
        <v>-107.76035</v>
      </c>
      <c r="K1935" s="22" t="s">
        <v>1302</v>
      </c>
      <c r="L1935" s="22" t="s">
        <v>878</v>
      </c>
      <c r="M1935" s="22" t="s">
        <v>2082</v>
      </c>
      <c r="AA1935" s="34" t="s">
        <v>1049</v>
      </c>
      <c r="AI1935" s="34" t="s">
        <v>1049</v>
      </c>
      <c r="AL1935" s="34">
        <v>4.5999999999999999E-3</v>
      </c>
      <c r="AU1935" s="34">
        <v>0.34799999999999998</v>
      </c>
      <c r="AV1935" s="34">
        <v>231</v>
      </c>
      <c r="AW1935" s="34">
        <v>12770</v>
      </c>
      <c r="AY1935" s="34">
        <v>336</v>
      </c>
      <c r="BB1935" s="34">
        <v>7</v>
      </c>
      <c r="BC1935" s="34">
        <v>350</v>
      </c>
      <c r="BD1935" s="34" t="s">
        <v>1800</v>
      </c>
      <c r="BE1935" s="34">
        <v>40</v>
      </c>
      <c r="BF1935" s="34">
        <v>5</v>
      </c>
      <c r="BG1935" s="34">
        <v>560</v>
      </c>
      <c r="BH1935" s="34">
        <v>21.7</v>
      </c>
      <c r="BJ1935" s="34" t="s">
        <v>1797</v>
      </c>
      <c r="BK1935" s="34">
        <v>13</v>
      </c>
      <c r="BN1935" s="34">
        <v>22</v>
      </c>
      <c r="BO1935" s="34" t="s">
        <v>1049</v>
      </c>
      <c r="BP1935" s="34">
        <v>9.5</v>
      </c>
      <c r="BQ1935" s="34">
        <v>3140</v>
      </c>
      <c r="BR1935" s="34" t="s">
        <v>1801</v>
      </c>
      <c r="BT1935" s="34">
        <v>66.400000000000006</v>
      </c>
      <c r="BU1935" s="34" t="s">
        <v>1797</v>
      </c>
      <c r="BV1935" s="34" t="s">
        <v>1800</v>
      </c>
      <c r="BX1935" s="34">
        <v>88.3</v>
      </c>
      <c r="BY1935" s="34" t="s">
        <v>1797</v>
      </c>
      <c r="CA1935" s="34">
        <v>28.2</v>
      </c>
      <c r="CC1935" s="34">
        <v>14.4</v>
      </c>
      <c r="CD1935" s="34">
        <v>26.7</v>
      </c>
      <c r="CE1935" s="34">
        <v>6</v>
      </c>
      <c r="CF1935" s="34">
        <v>1.9</v>
      </c>
      <c r="CG1935" s="34">
        <v>8.6</v>
      </c>
      <c r="CH1935" s="34">
        <v>15650</v>
      </c>
      <c r="CJ1935" s="34">
        <v>13</v>
      </c>
      <c r="CL1935" s="34">
        <v>24</v>
      </c>
      <c r="CM1935" s="34">
        <v>1.5</v>
      </c>
      <c r="CN1935" s="34">
        <v>0.7</v>
      </c>
      <c r="CP1935" s="34">
        <v>1.9</v>
      </c>
      <c r="CU1935" s="34">
        <v>1.2</v>
      </c>
      <c r="CV1935" s="34">
        <v>0.14000000000000001</v>
      </c>
      <c r="CX1935" s="34">
        <v>6.0000000000000001E-3</v>
      </c>
      <c r="CY1935" s="34">
        <v>49.35</v>
      </c>
      <c r="DA1935" s="34">
        <v>1.6</v>
      </c>
    </row>
    <row r="1936" spans="1:105" x14ac:dyDescent="0.35">
      <c r="A1936" s="22" t="s">
        <v>2083</v>
      </c>
      <c r="B1936" s="22" t="s">
        <v>2281</v>
      </c>
      <c r="C1936" s="22" t="s">
        <v>2369</v>
      </c>
      <c r="D1936" s="22" t="s">
        <v>2283</v>
      </c>
      <c r="G1936" s="22" t="s">
        <v>2287</v>
      </c>
      <c r="H1936" s="22">
        <v>31.930910000000001</v>
      </c>
      <c r="I1936" s="22">
        <v>-107.76035</v>
      </c>
      <c r="K1936" s="22" t="s">
        <v>1302</v>
      </c>
      <c r="L1936" s="22" t="s">
        <v>878</v>
      </c>
      <c r="M1936" s="22" t="s">
        <v>2084</v>
      </c>
      <c r="AA1936" s="34">
        <v>0.19</v>
      </c>
      <c r="AI1936" s="34" t="s">
        <v>1049</v>
      </c>
      <c r="AL1936" s="34">
        <v>1.8200000000000001E-2</v>
      </c>
      <c r="AU1936" s="34">
        <v>2.5999999999999999E-2</v>
      </c>
      <c r="AV1936" s="34">
        <v>7</v>
      </c>
      <c r="AW1936" s="34">
        <v>171.1</v>
      </c>
      <c r="AY1936" s="34">
        <v>45.5</v>
      </c>
      <c r="BB1936" s="34" t="s">
        <v>1797</v>
      </c>
      <c r="BC1936" s="34">
        <v>190</v>
      </c>
      <c r="BD1936" s="34">
        <v>17</v>
      </c>
      <c r="BE1936" s="34">
        <v>108</v>
      </c>
      <c r="BF1936" s="34" t="s">
        <v>1802</v>
      </c>
      <c r="BG1936" s="34">
        <v>63.2</v>
      </c>
      <c r="BH1936" s="34" t="s">
        <v>1049</v>
      </c>
      <c r="BJ1936" s="34">
        <v>2</v>
      </c>
      <c r="BK1936" s="34" t="s">
        <v>1797</v>
      </c>
      <c r="BN1936" s="34" t="s">
        <v>1800</v>
      </c>
      <c r="BO1936" s="34">
        <v>9.9</v>
      </c>
      <c r="BP1936" s="34">
        <v>19</v>
      </c>
      <c r="BQ1936" s="34">
        <v>61.9</v>
      </c>
      <c r="BR1936" s="34">
        <v>1.8</v>
      </c>
      <c r="BT1936" s="34">
        <v>22.8</v>
      </c>
      <c r="BU1936" s="34">
        <v>3</v>
      </c>
      <c r="BV1936" s="34" t="s">
        <v>1800</v>
      </c>
      <c r="BX1936" s="34">
        <v>22.2</v>
      </c>
      <c r="BY1936" s="34">
        <v>1</v>
      </c>
      <c r="CA1936" s="34">
        <v>23.6</v>
      </c>
      <c r="CC1936" s="34">
        <v>2.6</v>
      </c>
      <c r="CD1936" s="34">
        <v>13</v>
      </c>
      <c r="CE1936" s="34" t="s">
        <v>1821</v>
      </c>
      <c r="CF1936" s="34">
        <v>51.6</v>
      </c>
      <c r="CG1936" s="34">
        <v>90.1</v>
      </c>
      <c r="CH1936" s="34">
        <v>21100</v>
      </c>
      <c r="CJ1936" s="34">
        <v>23</v>
      </c>
      <c r="CL1936" s="34">
        <v>62</v>
      </c>
      <c r="CM1936" s="34">
        <v>6.4</v>
      </c>
      <c r="CN1936" s="34">
        <v>1.2</v>
      </c>
      <c r="CP1936" s="34">
        <v>2.1</v>
      </c>
      <c r="CU1936" s="34">
        <v>4.0999999999999996</v>
      </c>
      <c r="CV1936" s="34">
        <v>0.4</v>
      </c>
      <c r="CX1936" s="34">
        <v>0.105</v>
      </c>
      <c r="CY1936" s="34">
        <v>8.5500000000000007</v>
      </c>
      <c r="DA1936" s="34">
        <v>19.2</v>
      </c>
    </row>
    <row r="1937" spans="1:105" x14ac:dyDescent="0.35">
      <c r="A1937" s="22" t="s">
        <v>2085</v>
      </c>
      <c r="B1937" s="22" t="s">
        <v>2281</v>
      </c>
      <c r="C1937" s="22" t="s">
        <v>2369</v>
      </c>
      <c r="D1937" s="22" t="s">
        <v>2283</v>
      </c>
      <c r="G1937" s="22" t="s">
        <v>2287</v>
      </c>
      <c r="H1937" s="22">
        <v>31.930779999999999</v>
      </c>
      <c r="I1937" s="22">
        <v>-107.75981</v>
      </c>
      <c r="K1937" s="22" t="s">
        <v>1302</v>
      </c>
      <c r="L1937" s="22" t="s">
        <v>878</v>
      </c>
      <c r="M1937" s="22" t="s">
        <v>1170</v>
      </c>
      <c r="AA1937" s="34">
        <v>4.2000000000000003E-2</v>
      </c>
      <c r="AI1937" s="34" t="s">
        <v>1049</v>
      </c>
      <c r="AL1937" s="34" t="s">
        <v>2280</v>
      </c>
      <c r="AU1937" s="34" t="s">
        <v>145</v>
      </c>
      <c r="AV1937" s="34" t="s">
        <v>1800</v>
      </c>
      <c r="AW1937" s="34">
        <v>2.4</v>
      </c>
      <c r="AY1937" s="34">
        <v>689</v>
      </c>
      <c r="BB1937" s="34">
        <v>3</v>
      </c>
      <c r="BD1937" s="34">
        <v>25</v>
      </c>
      <c r="BE1937" s="34">
        <v>13.5</v>
      </c>
      <c r="BF1937" s="34" t="s">
        <v>1802</v>
      </c>
      <c r="BG1937" s="34">
        <v>8.4</v>
      </c>
      <c r="BH1937" s="34">
        <v>17.3</v>
      </c>
      <c r="BJ1937" s="34">
        <v>8</v>
      </c>
      <c r="BK1937" s="34" t="s">
        <v>1797</v>
      </c>
      <c r="BN1937" s="34">
        <v>14</v>
      </c>
      <c r="BO1937" s="34">
        <v>28.7</v>
      </c>
      <c r="BP1937" s="34">
        <v>4.4000000000000004</v>
      </c>
      <c r="BQ1937" s="34">
        <v>72.900000000000006</v>
      </c>
      <c r="BR1937" s="34">
        <v>167.2</v>
      </c>
      <c r="BT1937" s="34">
        <v>1.4</v>
      </c>
      <c r="BU1937" s="34">
        <v>3</v>
      </c>
      <c r="BV1937" s="34" t="s">
        <v>1800</v>
      </c>
      <c r="BX1937" s="34">
        <v>169.8</v>
      </c>
      <c r="BY1937" s="34">
        <v>2</v>
      </c>
      <c r="CA1937" s="34">
        <v>21.2</v>
      </c>
      <c r="CC1937" s="34">
        <v>7.2</v>
      </c>
      <c r="CD1937" s="34">
        <v>13.8</v>
      </c>
      <c r="CE1937" s="34">
        <v>168</v>
      </c>
      <c r="CF1937" s="34">
        <v>24.7</v>
      </c>
      <c r="CG1937" s="34">
        <v>226.8</v>
      </c>
      <c r="CH1937" s="34">
        <v>39.4</v>
      </c>
      <c r="CJ1937" s="34">
        <v>66</v>
      </c>
      <c r="CL1937" s="34">
        <v>64</v>
      </c>
      <c r="CM1937" s="34">
        <v>7.9</v>
      </c>
      <c r="CN1937" s="34">
        <v>1.5</v>
      </c>
      <c r="CP1937" s="34">
        <v>1.6</v>
      </c>
      <c r="CU1937" s="34">
        <v>3.7</v>
      </c>
      <c r="CV1937" s="34">
        <v>0.25</v>
      </c>
      <c r="DA1937" s="34" t="s">
        <v>1797</v>
      </c>
    </row>
    <row r="1938" spans="1:105" x14ac:dyDescent="0.35">
      <c r="A1938" s="22" t="s">
        <v>2086</v>
      </c>
      <c r="B1938" s="22" t="s">
        <v>2281</v>
      </c>
      <c r="C1938" s="22" t="s">
        <v>2369</v>
      </c>
      <c r="D1938" s="22" t="s">
        <v>2283</v>
      </c>
      <c r="G1938" s="22" t="s">
        <v>2287</v>
      </c>
      <c r="H1938" s="22" t="s">
        <v>2087</v>
      </c>
      <c r="I1938" s="22">
        <v>-107.759657</v>
      </c>
      <c r="K1938" s="22" t="s">
        <v>1302</v>
      </c>
      <c r="L1938" s="22" t="s">
        <v>878</v>
      </c>
      <c r="M1938" s="22" t="s">
        <v>2088</v>
      </c>
      <c r="AA1938" s="34">
        <v>1.0999999999999999E-2</v>
      </c>
      <c r="AI1938" s="34" t="s">
        <v>1049</v>
      </c>
      <c r="AL1938" s="34">
        <v>2.24E-2</v>
      </c>
      <c r="AU1938" s="34">
        <v>1.2E-2</v>
      </c>
      <c r="AV1938" s="34">
        <v>7</v>
      </c>
      <c r="AW1938" s="34">
        <v>125.8</v>
      </c>
      <c r="AY1938" s="34">
        <v>91.8</v>
      </c>
      <c r="BB1938" s="34">
        <v>2</v>
      </c>
      <c r="BD1938" s="34" t="s">
        <v>1800</v>
      </c>
      <c r="BE1938" s="34">
        <v>108.4</v>
      </c>
      <c r="BF1938" s="34" t="s">
        <v>1802</v>
      </c>
      <c r="BG1938" s="34">
        <v>8.8000000000000007</v>
      </c>
      <c r="BH1938" s="34">
        <v>26</v>
      </c>
      <c r="BJ1938" s="34">
        <v>6</v>
      </c>
      <c r="BK1938" s="34" t="s">
        <v>1797</v>
      </c>
      <c r="BN1938" s="34">
        <v>14</v>
      </c>
      <c r="BO1938" s="34">
        <v>32.5</v>
      </c>
      <c r="BP1938" s="34">
        <v>7.7</v>
      </c>
      <c r="BQ1938" s="34">
        <v>10.6</v>
      </c>
      <c r="BR1938" s="34">
        <v>2.6</v>
      </c>
      <c r="BT1938" s="34">
        <v>9.1</v>
      </c>
      <c r="BU1938" s="34">
        <v>6</v>
      </c>
      <c r="BV1938" s="34" t="s">
        <v>1800</v>
      </c>
      <c r="BX1938" s="34">
        <v>56.9</v>
      </c>
      <c r="BY1938" s="34">
        <v>1</v>
      </c>
      <c r="CA1938" s="34">
        <v>13.8</v>
      </c>
      <c r="CC1938" s="34">
        <v>6.6</v>
      </c>
      <c r="CD1938" s="34">
        <v>21.4</v>
      </c>
      <c r="CE1938" s="34">
        <v>10</v>
      </c>
      <c r="CF1938" s="34">
        <v>41</v>
      </c>
      <c r="CG1938" s="34">
        <v>225.1</v>
      </c>
      <c r="CH1938" s="34">
        <v>25.7</v>
      </c>
      <c r="CJ1938" s="34">
        <v>9</v>
      </c>
      <c r="CL1938" s="34">
        <v>39</v>
      </c>
      <c r="CM1938" s="34">
        <v>4.4000000000000004</v>
      </c>
      <c r="CN1938" s="34">
        <v>0.8</v>
      </c>
      <c r="CP1938" s="34">
        <v>1.1000000000000001</v>
      </c>
      <c r="CU1938" s="34">
        <v>6</v>
      </c>
      <c r="CV1938" s="34">
        <v>0.93</v>
      </c>
      <c r="DA1938" s="34">
        <v>2.1</v>
      </c>
    </row>
    <row r="1939" spans="1:105" x14ac:dyDescent="0.35">
      <c r="A1939" s="22" t="s">
        <v>2089</v>
      </c>
      <c r="B1939" s="22" t="s">
        <v>2281</v>
      </c>
      <c r="C1939" s="22" t="s">
        <v>2369</v>
      </c>
      <c r="D1939" s="22" t="s">
        <v>2283</v>
      </c>
      <c r="G1939" s="22" t="s">
        <v>2287</v>
      </c>
      <c r="H1939" s="22" t="s">
        <v>2087</v>
      </c>
      <c r="I1939" s="22">
        <v>-107.759657</v>
      </c>
      <c r="K1939" s="22" t="s">
        <v>1302</v>
      </c>
      <c r="L1939" s="22" t="s">
        <v>878</v>
      </c>
      <c r="M1939" s="22" t="s">
        <v>2090</v>
      </c>
      <c r="W1939" s="34">
        <v>76.17</v>
      </c>
      <c r="X1939" s="34">
        <v>0.185</v>
      </c>
      <c r="Y1939" s="34">
        <v>12.2</v>
      </c>
      <c r="Z1939" s="34">
        <v>1.18</v>
      </c>
      <c r="AA1939" s="34">
        <v>1.7999999999999999E-2</v>
      </c>
      <c r="AB1939" s="34">
        <v>0.18</v>
      </c>
      <c r="AC1939" s="34">
        <v>0.6</v>
      </c>
      <c r="AD1939" s="34">
        <v>3.13</v>
      </c>
      <c r="AE1939" s="34">
        <v>5.29</v>
      </c>
      <c r="AF1939" s="34">
        <v>5.1999999999999998E-2</v>
      </c>
      <c r="AG1939" s="34">
        <v>0.32</v>
      </c>
      <c r="AI1939" s="34" t="s">
        <v>2270</v>
      </c>
      <c r="AL1939" s="34">
        <v>2.5399999999999999E-2</v>
      </c>
      <c r="AU1939" s="34" t="s">
        <v>145</v>
      </c>
      <c r="AV1939" s="34" t="s">
        <v>1800</v>
      </c>
      <c r="AW1939" s="34" t="s">
        <v>1818</v>
      </c>
      <c r="AY1939" s="34">
        <v>399.8</v>
      </c>
      <c r="BB1939" s="34">
        <v>2</v>
      </c>
      <c r="BD1939" s="34">
        <v>40</v>
      </c>
      <c r="BE1939" s="34">
        <v>9.8000000000000007</v>
      </c>
      <c r="BF1939" s="34" t="s">
        <v>1802</v>
      </c>
      <c r="BG1939" s="34">
        <v>11.5</v>
      </c>
      <c r="BH1939" s="34">
        <v>17.3</v>
      </c>
      <c r="BJ1939" s="34">
        <v>7</v>
      </c>
      <c r="BK1939" s="34" t="s">
        <v>1797</v>
      </c>
      <c r="BN1939" s="34">
        <v>8</v>
      </c>
      <c r="BO1939" s="34">
        <v>41.3</v>
      </c>
      <c r="BP1939" s="34">
        <v>3.8</v>
      </c>
      <c r="BQ1939" s="34">
        <v>33.5</v>
      </c>
      <c r="BR1939" s="34">
        <v>176</v>
      </c>
      <c r="BT1939" s="34">
        <v>0.6</v>
      </c>
      <c r="BU1939" s="34">
        <v>1</v>
      </c>
      <c r="BV1939" s="34" t="s">
        <v>1800</v>
      </c>
      <c r="BX1939" s="34">
        <v>91.3</v>
      </c>
      <c r="BY1939" s="34">
        <v>7</v>
      </c>
      <c r="CA1939" s="34">
        <v>45.1</v>
      </c>
      <c r="CC1939" s="34">
        <v>10.9</v>
      </c>
      <c r="CD1939" s="34">
        <v>6.8</v>
      </c>
      <c r="CE1939" s="34">
        <v>322</v>
      </c>
      <c r="CF1939" s="34">
        <v>21.4</v>
      </c>
      <c r="CG1939" s="34">
        <v>114.9</v>
      </c>
      <c r="CH1939" s="34">
        <v>41</v>
      </c>
      <c r="CJ1939" s="34">
        <v>41</v>
      </c>
      <c r="CL1939" s="34">
        <v>35</v>
      </c>
      <c r="CM1939" s="34">
        <v>5.9</v>
      </c>
      <c r="CN1939" s="34">
        <v>0.5</v>
      </c>
      <c r="CP1939" s="34">
        <v>3.1</v>
      </c>
      <c r="CU1939" s="34">
        <v>4.0999999999999996</v>
      </c>
      <c r="CV1939" s="34">
        <v>0.55000000000000004</v>
      </c>
      <c r="DA1939" s="34" t="s">
        <v>1797</v>
      </c>
    </row>
    <row r="1940" spans="1:105" x14ac:dyDescent="0.35">
      <c r="A1940" s="22" t="s">
        <v>2091</v>
      </c>
      <c r="B1940" s="22" t="s">
        <v>2281</v>
      </c>
      <c r="C1940" s="22" t="s">
        <v>2369</v>
      </c>
      <c r="D1940" s="22" t="s">
        <v>2283</v>
      </c>
      <c r="G1940" s="22" t="s">
        <v>2287</v>
      </c>
      <c r="H1940" s="22" t="s">
        <v>2087</v>
      </c>
      <c r="I1940" s="22">
        <v>-107.759657</v>
      </c>
      <c r="K1940" s="22" t="s">
        <v>1302</v>
      </c>
      <c r="L1940" s="22" t="s">
        <v>878</v>
      </c>
      <c r="M1940" s="22" t="s">
        <v>1170</v>
      </c>
      <c r="W1940" s="34">
        <v>70.430000000000007</v>
      </c>
      <c r="X1940" s="34">
        <v>0.42699999999999999</v>
      </c>
      <c r="Y1940" s="34">
        <v>14.47</v>
      </c>
      <c r="Z1940" s="34">
        <v>2.5299999999999998</v>
      </c>
      <c r="AA1940" s="34">
        <v>4.5999999999999999E-2</v>
      </c>
      <c r="AB1940" s="34">
        <v>0.5</v>
      </c>
      <c r="AC1940" s="34">
        <v>1.54</v>
      </c>
      <c r="AD1940" s="34">
        <v>4.2</v>
      </c>
      <c r="AE1940" s="34">
        <v>4.72</v>
      </c>
      <c r="AF1940" s="34">
        <v>0.15</v>
      </c>
      <c r="AG1940" s="34">
        <v>0.39</v>
      </c>
      <c r="AI1940" s="34" t="s">
        <v>2267</v>
      </c>
      <c r="AL1940" s="34">
        <v>432</v>
      </c>
      <c r="AU1940" s="34" t="s">
        <v>145</v>
      </c>
      <c r="AV1940" s="34" t="s">
        <v>1800</v>
      </c>
      <c r="AW1940" s="34" t="s">
        <v>1818</v>
      </c>
      <c r="AY1940" s="34">
        <v>870.4</v>
      </c>
      <c r="BB1940" s="34">
        <v>1</v>
      </c>
      <c r="BD1940" s="34">
        <v>38</v>
      </c>
      <c r="BE1940" s="34">
        <v>7.4</v>
      </c>
      <c r="BF1940" s="34">
        <v>3</v>
      </c>
      <c r="BG1940" s="34">
        <v>18.7</v>
      </c>
      <c r="BH1940" s="34">
        <v>17.7</v>
      </c>
      <c r="BJ1940" s="34">
        <v>11</v>
      </c>
      <c r="BK1940" s="34" t="s">
        <v>1797</v>
      </c>
      <c r="BN1940" s="34">
        <v>17</v>
      </c>
      <c r="BO1940" s="34">
        <v>22.8</v>
      </c>
      <c r="BP1940" s="34">
        <v>4</v>
      </c>
      <c r="BQ1940" s="34">
        <v>30.8</v>
      </c>
      <c r="BR1940" s="34">
        <v>155.80000000000001</v>
      </c>
      <c r="BT1940" s="34">
        <v>0.6</v>
      </c>
      <c r="BU1940" s="34">
        <v>4</v>
      </c>
      <c r="BV1940" s="34" t="s">
        <v>1800</v>
      </c>
      <c r="BX1940" s="34">
        <v>205.9</v>
      </c>
      <c r="BY1940" s="34">
        <v>2</v>
      </c>
      <c r="CA1940" s="34">
        <v>18.100000000000001</v>
      </c>
      <c r="CC1940" s="34">
        <v>7.5</v>
      </c>
      <c r="CD1940" s="34">
        <v>9.8000000000000007</v>
      </c>
      <c r="CE1940" s="34">
        <v>273</v>
      </c>
      <c r="CF1940" s="34">
        <v>22.2</v>
      </c>
      <c r="CG1940" s="34">
        <v>246.9</v>
      </c>
      <c r="CH1940" s="34">
        <v>75.099999999999994</v>
      </c>
      <c r="CJ1940" s="34">
        <v>80</v>
      </c>
      <c r="CL1940" s="34">
        <v>55</v>
      </c>
      <c r="CM1940" s="34">
        <v>8.1999999999999993</v>
      </c>
      <c r="CN1940" s="34">
        <v>2.8</v>
      </c>
      <c r="CP1940" s="34">
        <v>1.5</v>
      </c>
      <c r="CU1940" s="34">
        <v>4.3</v>
      </c>
      <c r="CV1940" s="34">
        <v>0.19</v>
      </c>
      <c r="DA1940" s="34" t="s">
        <v>1797</v>
      </c>
    </row>
    <row r="1941" spans="1:105" x14ac:dyDescent="0.35">
      <c r="A1941" s="22" t="s">
        <v>2092</v>
      </c>
      <c r="B1941" s="22" t="s">
        <v>2281</v>
      </c>
      <c r="C1941" s="22" t="s">
        <v>2369</v>
      </c>
      <c r="D1941" s="22" t="s">
        <v>2283</v>
      </c>
      <c r="G1941" s="22" t="s">
        <v>2287</v>
      </c>
      <c r="H1941" s="22" t="s">
        <v>2093</v>
      </c>
      <c r="I1941" s="22">
        <v>-107.76106799999999</v>
      </c>
      <c r="K1941" s="22" t="s">
        <v>1302</v>
      </c>
      <c r="L1941" s="22" t="s">
        <v>878</v>
      </c>
      <c r="M1941" s="22" t="s">
        <v>3351</v>
      </c>
      <c r="AA1941" s="34" t="s">
        <v>2094</v>
      </c>
      <c r="AI1941" s="34" t="s">
        <v>1049</v>
      </c>
      <c r="AL1941" s="34" t="s">
        <v>1049</v>
      </c>
      <c r="AU1941" s="34">
        <v>0.19400000000000001</v>
      </c>
      <c r="AV1941" s="34">
        <v>19</v>
      </c>
      <c r="AW1941" s="34">
        <v>76</v>
      </c>
      <c r="AY1941" s="34">
        <v>970</v>
      </c>
      <c r="BB1941" s="34">
        <v>3</v>
      </c>
      <c r="BC1941" s="34">
        <v>50</v>
      </c>
      <c r="BD1941" s="34" t="s">
        <v>1800</v>
      </c>
      <c r="BE1941" s="34">
        <v>30</v>
      </c>
      <c r="BF1941" s="34">
        <v>5</v>
      </c>
      <c r="BG1941" s="34">
        <v>175</v>
      </c>
      <c r="BH1941" s="34">
        <v>40</v>
      </c>
      <c r="BJ1941" s="34" t="s">
        <v>1797</v>
      </c>
      <c r="BK1941" s="34" t="s">
        <v>1797</v>
      </c>
      <c r="BN1941" s="34">
        <v>17</v>
      </c>
      <c r="BO1941" s="34">
        <v>3.8</v>
      </c>
      <c r="BP1941" s="34">
        <v>17.8</v>
      </c>
      <c r="BQ1941" s="34">
        <v>24000</v>
      </c>
      <c r="BR1941" s="34">
        <v>45.6</v>
      </c>
      <c r="BT1941" s="34">
        <v>93.5</v>
      </c>
      <c r="BU1941" s="34">
        <v>1</v>
      </c>
      <c r="BV1941" s="34" t="s">
        <v>1800</v>
      </c>
      <c r="BX1941" s="34">
        <v>459.8</v>
      </c>
      <c r="BY1941" s="34" t="s">
        <v>1797</v>
      </c>
      <c r="CA1941" s="34">
        <v>30.6</v>
      </c>
      <c r="CC1941" s="34">
        <v>31.9</v>
      </c>
      <c r="CD1941" s="34" t="s">
        <v>1049</v>
      </c>
      <c r="CE1941" s="34">
        <v>4</v>
      </c>
      <c r="CF1941" s="34">
        <v>26.4</v>
      </c>
      <c r="CG1941" s="34">
        <v>72.5</v>
      </c>
      <c r="CH1941" s="34">
        <v>8620</v>
      </c>
      <c r="CJ1941" s="34">
        <v>23</v>
      </c>
      <c r="CL1941" s="34">
        <v>26</v>
      </c>
      <c r="CM1941" s="34">
        <v>3.9</v>
      </c>
      <c r="CN1941" s="34">
        <v>2.2000000000000002</v>
      </c>
      <c r="CP1941" s="34">
        <v>1.1000000000000001</v>
      </c>
      <c r="CU1941" s="34">
        <v>2.1</v>
      </c>
      <c r="CV1941" s="34">
        <v>0.33</v>
      </c>
      <c r="CX1941" s="34">
        <v>9.26</v>
      </c>
      <c r="CY1941" s="34">
        <v>4.79</v>
      </c>
      <c r="DA1941" s="34">
        <v>11</v>
      </c>
    </row>
    <row r="1942" spans="1:105" x14ac:dyDescent="0.35">
      <c r="A1942" s="22" t="s">
        <v>2095</v>
      </c>
      <c r="B1942" s="22" t="s">
        <v>2281</v>
      </c>
      <c r="C1942" s="22" t="s">
        <v>2369</v>
      </c>
      <c r="D1942" s="22" t="s">
        <v>2283</v>
      </c>
      <c r="G1942" s="22" t="s">
        <v>2287</v>
      </c>
      <c r="H1942" s="22">
        <v>31.910340000000001</v>
      </c>
      <c r="I1942" s="22">
        <v>-107.76094000000001</v>
      </c>
      <c r="K1942" s="22" t="s">
        <v>1302</v>
      </c>
      <c r="L1942" s="22" t="s">
        <v>878</v>
      </c>
      <c r="M1942" s="22" t="s">
        <v>2097</v>
      </c>
      <c r="AA1942" s="34" t="s">
        <v>2096</v>
      </c>
      <c r="AI1942" s="34" t="s">
        <v>1049</v>
      </c>
      <c r="AL1942" s="34">
        <v>1.2999999999999999E-3</v>
      </c>
      <c r="AU1942" s="34">
        <v>1.6</v>
      </c>
      <c r="AV1942" s="34">
        <v>17</v>
      </c>
      <c r="AW1942" s="34">
        <v>55</v>
      </c>
      <c r="AY1942" s="34">
        <v>233.1</v>
      </c>
      <c r="BB1942" s="34">
        <v>1</v>
      </c>
      <c r="BC1942" s="34">
        <v>20</v>
      </c>
      <c r="BD1942" s="34" t="s">
        <v>1800</v>
      </c>
      <c r="BE1942" s="34">
        <v>39.6</v>
      </c>
      <c r="BF1942" s="34">
        <v>8</v>
      </c>
      <c r="BG1942" s="34">
        <v>86.1</v>
      </c>
      <c r="BH1942" s="34">
        <v>32.5</v>
      </c>
      <c r="BJ1942" s="34">
        <v>4</v>
      </c>
      <c r="BK1942" s="34" t="s">
        <v>1797</v>
      </c>
      <c r="BN1942" s="34">
        <v>13</v>
      </c>
      <c r="BO1942" s="34">
        <v>21.2</v>
      </c>
      <c r="BP1942" s="34">
        <v>6.6</v>
      </c>
      <c r="BQ1942" s="34">
        <v>15600</v>
      </c>
      <c r="BR1942" s="34">
        <v>244</v>
      </c>
      <c r="BT1942" s="34">
        <v>89.6</v>
      </c>
      <c r="BU1942" s="34">
        <v>3</v>
      </c>
      <c r="BV1942" s="34" t="s">
        <v>1800</v>
      </c>
      <c r="BX1942" s="34">
        <v>60.2</v>
      </c>
      <c r="BY1942" s="34" t="s">
        <v>1797</v>
      </c>
      <c r="CA1942" s="34">
        <v>37.4</v>
      </c>
      <c r="CC1942" s="34">
        <v>6.9</v>
      </c>
      <c r="CD1942" s="34">
        <v>2.6</v>
      </c>
      <c r="CE1942" s="34" t="s">
        <v>1821</v>
      </c>
      <c r="CF1942" s="34">
        <v>32.200000000000003</v>
      </c>
      <c r="CG1942" s="34">
        <v>203.8</v>
      </c>
      <c r="CH1942" s="34">
        <v>2660</v>
      </c>
      <c r="CJ1942" s="34">
        <v>45</v>
      </c>
      <c r="CL1942" s="34">
        <v>22</v>
      </c>
      <c r="CM1942" s="34">
        <v>5.8</v>
      </c>
      <c r="CN1942" s="34">
        <v>1.2</v>
      </c>
      <c r="CP1942" s="34" t="s">
        <v>1814</v>
      </c>
      <c r="CU1942" s="34">
        <v>3.1</v>
      </c>
      <c r="CV1942" s="34">
        <v>0.44</v>
      </c>
      <c r="CX1942" s="34">
        <v>3.35</v>
      </c>
      <c r="CY1942" s="34">
        <v>2.44</v>
      </c>
      <c r="DA1942" s="34">
        <v>1.3</v>
      </c>
    </row>
    <row r="1943" spans="1:105" x14ac:dyDescent="0.35">
      <c r="A1943" s="22" t="s">
        <v>2098</v>
      </c>
      <c r="B1943" s="22" t="s">
        <v>2281</v>
      </c>
      <c r="C1943" s="22" t="s">
        <v>2369</v>
      </c>
      <c r="D1943" s="22" t="s">
        <v>2283</v>
      </c>
      <c r="G1943" s="22" t="s">
        <v>2287</v>
      </c>
      <c r="H1943" s="22">
        <v>31.910340000000001</v>
      </c>
      <c r="I1943" s="22">
        <v>-107.76094000000001</v>
      </c>
      <c r="K1943" s="22" t="s">
        <v>1302</v>
      </c>
      <c r="L1943" s="22" t="s">
        <v>878</v>
      </c>
      <c r="M1943" s="22" t="s">
        <v>2099</v>
      </c>
      <c r="AA1943" s="34">
        <v>1.829</v>
      </c>
      <c r="AI1943" s="34" t="s">
        <v>2275</v>
      </c>
      <c r="AL1943" s="34">
        <v>1.4E-3</v>
      </c>
      <c r="AU1943" s="34">
        <v>0.29199999999999998</v>
      </c>
      <c r="AV1943" s="34">
        <v>16</v>
      </c>
      <c r="AW1943" s="34">
        <v>42</v>
      </c>
      <c r="AY1943" s="34">
        <v>175.9</v>
      </c>
      <c r="BB1943" s="34" t="s">
        <v>1797</v>
      </c>
      <c r="BC1943" s="34">
        <v>10</v>
      </c>
      <c r="BD1943" s="34" t="s">
        <v>1800</v>
      </c>
      <c r="BE1943" s="34">
        <v>55.4</v>
      </c>
      <c r="BF1943" s="34">
        <v>6</v>
      </c>
      <c r="BG1943" s="34">
        <v>172.7</v>
      </c>
      <c r="BH1943" s="34">
        <v>28.9</v>
      </c>
      <c r="BJ1943" s="34">
        <v>5</v>
      </c>
      <c r="BK1943" s="34">
        <v>2</v>
      </c>
      <c r="BN1943" s="34">
        <v>13</v>
      </c>
      <c r="BO1943" s="34">
        <v>19.8</v>
      </c>
      <c r="BP1943" s="34">
        <v>6.6</v>
      </c>
      <c r="BQ1943" s="34">
        <v>13300</v>
      </c>
      <c r="BR1943" s="34">
        <v>218.1</v>
      </c>
      <c r="BT1943" s="34">
        <v>64.7</v>
      </c>
      <c r="BU1943" s="34">
        <v>2</v>
      </c>
      <c r="BV1943" s="34">
        <v>7</v>
      </c>
      <c r="BX1943" s="34">
        <v>32.9</v>
      </c>
      <c r="BY1943" s="34" t="s">
        <v>1797</v>
      </c>
      <c r="CA1943" s="34">
        <v>42.1</v>
      </c>
      <c r="CC1943" s="34">
        <v>10</v>
      </c>
      <c r="CD1943" s="34">
        <v>10.4</v>
      </c>
      <c r="CE1943" s="34" t="s">
        <v>1821</v>
      </c>
      <c r="CF1943" s="34">
        <v>27.1</v>
      </c>
      <c r="CG1943" s="34">
        <v>181.2</v>
      </c>
      <c r="CH1943" s="34">
        <v>6580</v>
      </c>
      <c r="CJ1943" s="34">
        <v>47</v>
      </c>
      <c r="CL1943" s="34">
        <v>43</v>
      </c>
      <c r="CM1943" s="34">
        <v>6.1</v>
      </c>
      <c r="CN1943" s="34">
        <v>1.5</v>
      </c>
      <c r="CP1943" s="34">
        <v>0.9</v>
      </c>
      <c r="CU1943" s="34">
        <v>2.5</v>
      </c>
      <c r="CV1943" s="34">
        <v>0.36</v>
      </c>
      <c r="CX1943" s="34">
        <v>1.77</v>
      </c>
      <c r="CY1943" s="34">
        <v>1.88</v>
      </c>
      <c r="DA1943" s="34">
        <v>3.9</v>
      </c>
    </row>
    <row r="1944" spans="1:105" x14ac:dyDescent="0.35">
      <c r="A1944" s="22" t="s">
        <v>2100</v>
      </c>
      <c r="B1944" s="22" t="s">
        <v>2281</v>
      </c>
      <c r="C1944" s="22" t="s">
        <v>2369</v>
      </c>
      <c r="D1944" s="22" t="s">
        <v>2283</v>
      </c>
      <c r="G1944" s="22" t="s">
        <v>2287</v>
      </c>
      <c r="H1944" s="22">
        <v>31.910340000000001</v>
      </c>
      <c r="I1944" s="22">
        <v>-107.76094000000001</v>
      </c>
      <c r="K1944" s="22" t="s">
        <v>1302</v>
      </c>
      <c r="L1944" s="22" t="s">
        <v>878</v>
      </c>
      <c r="M1944" s="22" t="s">
        <v>1170</v>
      </c>
      <c r="W1944" s="34">
        <v>71.03</v>
      </c>
      <c r="X1944" s="34">
        <v>0.39900000000000002</v>
      </c>
      <c r="Y1944" s="34">
        <v>14.42</v>
      </c>
      <c r="Z1944" s="34">
        <v>2.2400000000000002</v>
      </c>
      <c r="AA1944" s="34">
        <v>6.9000000000000006E-2</v>
      </c>
      <c r="AB1944" s="34">
        <v>0.43</v>
      </c>
      <c r="AC1944" s="34">
        <v>1.36</v>
      </c>
      <c r="AD1944" s="34">
        <v>4.1900000000000004</v>
      </c>
      <c r="AE1944" s="34">
        <v>4.97</v>
      </c>
      <c r="AF1944" s="34">
        <v>9.5000000000000001E-2</v>
      </c>
      <c r="AG1944" s="34">
        <v>0.76</v>
      </c>
      <c r="AI1944" s="34" t="s">
        <v>1049</v>
      </c>
      <c r="AL1944" s="34">
        <v>3.5799999999999998E-2</v>
      </c>
      <c r="AU1944" s="34">
        <v>1.2999999999999999E-2</v>
      </c>
      <c r="AV1944" s="34" t="s">
        <v>1800</v>
      </c>
      <c r="AW1944" s="34" t="s">
        <v>1818</v>
      </c>
      <c r="AY1944" s="34">
        <v>648.79999999999995</v>
      </c>
      <c r="BB1944" s="34">
        <v>3</v>
      </c>
      <c r="BD1944" s="34">
        <v>31</v>
      </c>
      <c r="BE1944" s="34">
        <v>9.3000000000000007</v>
      </c>
      <c r="BF1944" s="34" t="s">
        <v>1802</v>
      </c>
      <c r="BG1944" s="34">
        <v>9.9</v>
      </c>
      <c r="BH1944" s="34">
        <v>17.899999999999999</v>
      </c>
      <c r="BJ1944" s="34">
        <v>8</v>
      </c>
      <c r="BK1944" s="34" t="s">
        <v>1797</v>
      </c>
      <c r="BN1944" s="34">
        <v>7.3</v>
      </c>
      <c r="BO1944" s="34">
        <v>27.8</v>
      </c>
      <c r="BP1944" s="34">
        <v>4.4000000000000004</v>
      </c>
      <c r="BQ1944" s="34">
        <v>28.3</v>
      </c>
      <c r="BR1944" s="34">
        <v>170.6</v>
      </c>
      <c r="BT1944" s="34" t="s">
        <v>1843</v>
      </c>
      <c r="BU1944" s="34">
        <v>3</v>
      </c>
      <c r="BV1944" s="34">
        <v>8</v>
      </c>
      <c r="BX1944" s="34">
        <v>149.19999999999999</v>
      </c>
      <c r="BY1944" s="34">
        <v>2</v>
      </c>
      <c r="CA1944" s="34">
        <v>20.399999999999999</v>
      </c>
      <c r="CC1944" s="34">
        <v>3.9</v>
      </c>
      <c r="CD1944" s="34">
        <v>9.6</v>
      </c>
      <c r="CE1944" s="34">
        <v>233</v>
      </c>
      <c r="CF1944" s="34">
        <v>23.5</v>
      </c>
      <c r="CG1944" s="34">
        <v>226.1</v>
      </c>
      <c r="CH1944" s="34">
        <v>76.8</v>
      </c>
      <c r="CJ1944" s="34">
        <v>63</v>
      </c>
      <c r="CL1944" s="34">
        <v>35</v>
      </c>
      <c r="CM1944" s="34">
        <v>7.6</v>
      </c>
      <c r="CN1944" s="34">
        <v>1.1000000000000001</v>
      </c>
      <c r="CP1944" s="34">
        <v>1.4</v>
      </c>
      <c r="CU1944" s="34">
        <v>3.6</v>
      </c>
      <c r="CV1944" s="34">
        <v>0.39</v>
      </c>
      <c r="DA1944" s="34">
        <v>2.2999999999999998</v>
      </c>
    </row>
    <row r="1945" spans="1:105" x14ac:dyDescent="0.35">
      <c r="A1945" s="22" t="s">
        <v>2101</v>
      </c>
      <c r="B1945" s="22" t="s">
        <v>2281</v>
      </c>
      <c r="C1945" s="22" t="s">
        <v>2369</v>
      </c>
      <c r="D1945" s="22" t="s">
        <v>2283</v>
      </c>
      <c r="G1945" s="22" t="s">
        <v>2287</v>
      </c>
      <c r="H1945" s="22">
        <v>31.910575999999999</v>
      </c>
      <c r="I1945" s="22">
        <v>-107.756466</v>
      </c>
      <c r="K1945" s="22" t="s">
        <v>1302</v>
      </c>
      <c r="L1945" s="22" t="s">
        <v>878</v>
      </c>
      <c r="M1945" s="22" t="s">
        <v>1170</v>
      </c>
      <c r="W1945" s="34">
        <v>69.37</v>
      </c>
      <c r="X1945" s="34">
        <v>0.46700000000000003</v>
      </c>
      <c r="Y1945" s="34">
        <v>14.85</v>
      </c>
      <c r="Z1945" s="34">
        <v>2.6</v>
      </c>
      <c r="AA1945" s="34">
        <v>7.0999999999999994E-2</v>
      </c>
      <c r="AB1945" s="34">
        <v>0.61</v>
      </c>
      <c r="AC1945" s="34">
        <v>1.5</v>
      </c>
      <c r="AD1945" s="34">
        <v>4.38</v>
      </c>
      <c r="AE1945" s="34">
        <v>4.88</v>
      </c>
      <c r="AF1945" s="34">
        <v>0.11899999999999999</v>
      </c>
      <c r="AG1945" s="34">
        <v>0.5</v>
      </c>
      <c r="AI1945" s="34" t="s">
        <v>1049</v>
      </c>
      <c r="AL1945" s="34">
        <v>4.6199999999999998E-2</v>
      </c>
      <c r="AU1945" s="34">
        <v>1.2999999999999999E-2</v>
      </c>
      <c r="AV1945" s="34" t="s">
        <v>1800</v>
      </c>
      <c r="AW1945" s="34">
        <v>4</v>
      </c>
      <c r="AY1945" s="34">
        <v>799</v>
      </c>
      <c r="BB1945" s="34">
        <v>3</v>
      </c>
      <c r="BD1945" s="34">
        <v>45</v>
      </c>
      <c r="BE1945" s="34">
        <v>12</v>
      </c>
      <c r="BF1945" s="34" t="s">
        <v>1802</v>
      </c>
      <c r="BG1945" s="34">
        <v>19</v>
      </c>
      <c r="BH1945" s="34">
        <v>17.8</v>
      </c>
      <c r="BJ1945" s="34">
        <v>9</v>
      </c>
      <c r="BK1945" s="34" t="s">
        <v>1797</v>
      </c>
      <c r="BN1945" s="34">
        <v>2.7</v>
      </c>
      <c r="BO1945" s="34">
        <v>27.4</v>
      </c>
      <c r="BP1945" s="34">
        <v>4.5999999999999996</v>
      </c>
      <c r="BQ1945" s="34">
        <v>27.4</v>
      </c>
      <c r="BR1945" s="34">
        <v>170.1</v>
      </c>
      <c r="BT1945" s="34">
        <v>0.9</v>
      </c>
      <c r="BU1945" s="34">
        <v>4</v>
      </c>
      <c r="BV1945" s="34" t="s">
        <v>1800</v>
      </c>
      <c r="BX1945" s="34">
        <v>174</v>
      </c>
      <c r="BY1945" s="34">
        <v>2</v>
      </c>
      <c r="CA1945" s="34">
        <v>20.2</v>
      </c>
      <c r="CC1945" s="34">
        <v>5.2</v>
      </c>
      <c r="CD1945" s="34">
        <v>16</v>
      </c>
      <c r="CE1945" s="34">
        <v>279</v>
      </c>
      <c r="CF1945" s="34">
        <v>25</v>
      </c>
      <c r="CG1945" s="34">
        <v>235</v>
      </c>
      <c r="CH1945" s="34">
        <v>66</v>
      </c>
      <c r="CJ1945" s="34">
        <v>66</v>
      </c>
      <c r="CL1945" s="34">
        <v>59</v>
      </c>
      <c r="CM1945" s="34">
        <v>7.8</v>
      </c>
      <c r="CN1945" s="34">
        <v>1.9</v>
      </c>
      <c r="CP1945" s="34">
        <v>0.5</v>
      </c>
      <c r="CU1945" s="34">
        <v>3.5</v>
      </c>
      <c r="CV1945" s="34">
        <v>0.31</v>
      </c>
      <c r="DA1945" s="34" t="s">
        <v>1797</v>
      </c>
    </row>
    <row r="1946" spans="1:105" x14ac:dyDescent="0.35">
      <c r="A1946" s="22" t="s">
        <v>2102</v>
      </c>
      <c r="B1946" s="22" t="s">
        <v>2281</v>
      </c>
      <c r="C1946" s="22" t="s">
        <v>2369</v>
      </c>
      <c r="D1946" s="22" t="s">
        <v>2283</v>
      </c>
      <c r="G1946" s="22" t="s">
        <v>2287</v>
      </c>
      <c r="H1946" s="22">
        <v>31.910881</v>
      </c>
      <c r="I1946" s="22">
        <v>-107.756677</v>
      </c>
      <c r="K1946" s="22" t="s">
        <v>1302</v>
      </c>
      <c r="L1946" s="22" t="s">
        <v>878</v>
      </c>
      <c r="M1946" s="22" t="s">
        <v>2090</v>
      </c>
      <c r="W1946" s="34">
        <v>67.61</v>
      </c>
      <c r="X1946" s="34">
        <v>0.51500000000000001</v>
      </c>
      <c r="Y1946" s="34">
        <v>14.75</v>
      </c>
      <c r="Z1946" s="34">
        <v>2.85</v>
      </c>
      <c r="AA1946" s="34">
        <v>8.5999999999999993E-2</v>
      </c>
      <c r="AB1946" s="34">
        <v>0.87</v>
      </c>
      <c r="AC1946" s="34">
        <v>1.64</v>
      </c>
      <c r="AD1946" s="34">
        <v>4.0199999999999996</v>
      </c>
      <c r="AE1946" s="34">
        <v>4.46</v>
      </c>
      <c r="AF1946" s="34">
        <v>0.153</v>
      </c>
      <c r="AG1946" s="34">
        <v>2.39</v>
      </c>
      <c r="AI1946" s="34" t="s">
        <v>2268</v>
      </c>
      <c r="AL1946" s="34">
        <v>6.4999999999999997E-3</v>
      </c>
      <c r="AU1946" s="34" t="s">
        <v>145</v>
      </c>
      <c r="AV1946" s="34">
        <v>12</v>
      </c>
      <c r="AW1946" s="34" t="s">
        <v>1818</v>
      </c>
      <c r="AY1946" s="34">
        <v>855.4</v>
      </c>
      <c r="BB1946" s="34" t="s">
        <v>1797</v>
      </c>
      <c r="BD1946" s="34">
        <v>28</v>
      </c>
      <c r="BE1946" s="34">
        <v>12.9</v>
      </c>
      <c r="BF1946" s="34" t="s">
        <v>1802</v>
      </c>
      <c r="BG1946" s="34">
        <v>10.8</v>
      </c>
      <c r="BH1946" s="34">
        <v>18</v>
      </c>
      <c r="BJ1946" s="34">
        <v>8</v>
      </c>
      <c r="BK1946" s="34" t="s">
        <v>1797</v>
      </c>
      <c r="BN1946" s="34">
        <v>3.3</v>
      </c>
      <c r="BO1946" s="34">
        <v>25.4</v>
      </c>
      <c r="BP1946" s="34">
        <v>5</v>
      </c>
      <c r="BQ1946" s="34">
        <v>26.1</v>
      </c>
      <c r="BR1946" s="34">
        <v>171.9</v>
      </c>
      <c r="BT1946" s="34">
        <v>0.4</v>
      </c>
      <c r="BU1946" s="34">
        <v>4</v>
      </c>
      <c r="BV1946" s="34" t="s">
        <v>1800</v>
      </c>
      <c r="BX1946" s="34">
        <v>192.1</v>
      </c>
      <c r="BY1946" s="34" t="s">
        <v>1797</v>
      </c>
      <c r="CA1946" s="34">
        <v>18.3</v>
      </c>
      <c r="CC1946" s="34">
        <v>5.3</v>
      </c>
      <c r="CD1946" s="34">
        <v>21.3</v>
      </c>
      <c r="CE1946" s="34">
        <v>159</v>
      </c>
      <c r="CF1946" s="34">
        <v>28.6</v>
      </c>
      <c r="CG1946" s="34">
        <v>235.9</v>
      </c>
      <c r="CH1946" s="34">
        <v>77.8</v>
      </c>
      <c r="CJ1946" s="34">
        <v>66</v>
      </c>
      <c r="CL1946" s="34">
        <v>30</v>
      </c>
      <c r="CM1946" s="34">
        <v>8.3000000000000007</v>
      </c>
      <c r="CN1946" s="34">
        <v>2.2000000000000002</v>
      </c>
      <c r="CP1946" s="34">
        <v>1.8</v>
      </c>
      <c r="CU1946" s="34">
        <v>4.5</v>
      </c>
      <c r="CV1946" s="34">
        <v>0.49</v>
      </c>
      <c r="DA1946" s="34">
        <v>1.1000000000000001</v>
      </c>
    </row>
    <row r="1947" spans="1:105" x14ac:dyDescent="0.35">
      <c r="A1947" s="22" t="s">
        <v>2103</v>
      </c>
      <c r="B1947" s="22" t="s">
        <v>2281</v>
      </c>
      <c r="C1947" s="22" t="s">
        <v>2369</v>
      </c>
      <c r="D1947" s="22" t="s">
        <v>2283</v>
      </c>
      <c r="G1947" s="22" t="s">
        <v>2287</v>
      </c>
      <c r="H1947" s="22">
        <v>31.91178</v>
      </c>
      <c r="I1947" s="22">
        <v>-107.75651999999999</v>
      </c>
      <c r="K1947" s="22" t="s">
        <v>1302</v>
      </c>
      <c r="L1947" s="22" t="s">
        <v>878</v>
      </c>
      <c r="M1947" s="22" t="s">
        <v>3352</v>
      </c>
      <c r="AA1947" s="34" t="s">
        <v>2104</v>
      </c>
      <c r="AI1947" s="34" t="s">
        <v>1566</v>
      </c>
      <c r="AL1947" s="34" t="s">
        <v>1049</v>
      </c>
      <c r="AU1947" s="34" t="s">
        <v>1853</v>
      </c>
      <c r="AV1947" s="34">
        <v>511</v>
      </c>
      <c r="AY1947" s="34">
        <v>440.7</v>
      </c>
      <c r="BC1947" s="34">
        <v>30</v>
      </c>
      <c r="BE1947" s="34">
        <v>23</v>
      </c>
      <c r="BG1947" s="34" t="s">
        <v>222</v>
      </c>
      <c r="BH1947" s="34">
        <v>185.9</v>
      </c>
      <c r="BN1947" s="34">
        <v>18.100000000000001</v>
      </c>
      <c r="BO1947" s="34">
        <v>13.9</v>
      </c>
      <c r="BP1947" s="34">
        <v>9.1999999999999993</v>
      </c>
      <c r="BQ1947" s="34">
        <v>70400</v>
      </c>
      <c r="BR1947" s="34">
        <v>142</v>
      </c>
      <c r="BX1947" s="34">
        <v>661.2</v>
      </c>
      <c r="CA1947" s="34">
        <v>61.4</v>
      </c>
      <c r="CD1947" s="34" t="s">
        <v>1049</v>
      </c>
      <c r="CF1947" s="34">
        <v>73.900000000000006</v>
      </c>
      <c r="CG1947" s="34">
        <v>225.2</v>
      </c>
      <c r="CH1947" s="34">
        <v>4650</v>
      </c>
      <c r="CX1947" s="34">
        <v>4.0650000000000004</v>
      </c>
      <c r="CY1947" s="34">
        <v>4.415</v>
      </c>
    </row>
    <row r="1948" spans="1:105" x14ac:dyDescent="0.35">
      <c r="A1948" s="22" t="s">
        <v>2105</v>
      </c>
      <c r="B1948" s="22" t="s">
        <v>2281</v>
      </c>
      <c r="C1948" s="22" t="s">
        <v>2369</v>
      </c>
      <c r="D1948" s="22" t="s">
        <v>2283</v>
      </c>
      <c r="G1948" s="22" t="s">
        <v>2287</v>
      </c>
      <c r="H1948" s="22">
        <v>31.93028</v>
      </c>
      <c r="I1948" s="22">
        <v>-107.70256000000001</v>
      </c>
      <c r="K1948" s="22" t="s">
        <v>1302</v>
      </c>
      <c r="L1948" s="22" t="s">
        <v>878</v>
      </c>
      <c r="M1948" s="22" t="s">
        <v>2106</v>
      </c>
      <c r="W1948" s="34">
        <v>57.83</v>
      </c>
      <c r="X1948" s="34">
        <v>0.78600000000000003</v>
      </c>
      <c r="Y1948" s="34">
        <v>17.350000000000001</v>
      </c>
      <c r="Z1948" s="34">
        <v>6.11</v>
      </c>
      <c r="AA1948" s="34">
        <v>0.09</v>
      </c>
      <c r="AB1948" s="34">
        <v>3.24</v>
      </c>
      <c r="AC1948" s="34">
        <v>5.62</v>
      </c>
      <c r="AD1948" s="34">
        <v>4.59</v>
      </c>
      <c r="AE1948" s="34">
        <v>2.41</v>
      </c>
      <c r="AF1948" s="34">
        <v>0.32500000000000001</v>
      </c>
      <c r="AG1948" s="34">
        <v>1.78</v>
      </c>
      <c r="AI1948" s="34">
        <v>9.5999999999999992E-3</v>
      </c>
      <c r="AL1948" s="34">
        <v>1.9300000000000001E-2</v>
      </c>
      <c r="AU1948" s="34">
        <v>7.0000000000000001E-3</v>
      </c>
      <c r="AV1948" s="34">
        <v>13</v>
      </c>
      <c r="AW1948" s="34">
        <v>3</v>
      </c>
      <c r="AY1948" s="34">
        <v>1000.9</v>
      </c>
      <c r="BB1948" s="34">
        <v>2</v>
      </c>
      <c r="BD1948" s="34">
        <v>36</v>
      </c>
      <c r="BE1948" s="34">
        <v>29.4</v>
      </c>
      <c r="BF1948" s="34" t="s">
        <v>1802</v>
      </c>
      <c r="BG1948" s="34">
        <v>20.100000000000001</v>
      </c>
      <c r="BH1948" s="34">
        <v>22.6</v>
      </c>
      <c r="BJ1948" s="34">
        <v>6</v>
      </c>
      <c r="BK1948" s="34">
        <v>1</v>
      </c>
      <c r="BN1948" s="34">
        <v>13</v>
      </c>
      <c r="BO1948" s="34">
        <v>15.8</v>
      </c>
      <c r="BP1948" s="34">
        <v>19.600000000000001</v>
      </c>
      <c r="BQ1948" s="34">
        <v>10.6</v>
      </c>
      <c r="BR1948" s="34">
        <v>47</v>
      </c>
      <c r="BT1948" s="34">
        <v>0.9</v>
      </c>
      <c r="BU1948" s="34">
        <v>10</v>
      </c>
      <c r="BV1948" s="34">
        <v>7</v>
      </c>
      <c r="BX1948" s="34">
        <v>806.8</v>
      </c>
      <c r="BY1948" s="34" t="s">
        <v>1797</v>
      </c>
      <c r="CA1948" s="34">
        <v>7.1</v>
      </c>
      <c r="CC1948" s="34">
        <v>2.5</v>
      </c>
      <c r="CD1948" s="34">
        <v>94</v>
      </c>
      <c r="CE1948" s="34">
        <v>86</v>
      </c>
      <c r="CF1948" s="34">
        <v>16.600000000000001</v>
      </c>
      <c r="CG1948" s="34">
        <v>215.6</v>
      </c>
      <c r="CH1948" s="34">
        <v>80</v>
      </c>
      <c r="CJ1948" s="34">
        <v>41</v>
      </c>
      <c r="CL1948" s="34">
        <v>53</v>
      </c>
      <c r="CM1948" s="34">
        <v>6.4</v>
      </c>
      <c r="CN1948" s="34">
        <v>1.8</v>
      </c>
      <c r="CP1948" s="34" t="s">
        <v>1814</v>
      </c>
      <c r="CU1948" s="34">
        <v>2.2999999999999998</v>
      </c>
      <c r="CV1948" s="34">
        <v>0.36</v>
      </c>
      <c r="DA1948" s="34">
        <v>4.3</v>
      </c>
    </row>
    <row r="1949" spans="1:105" x14ac:dyDescent="0.35">
      <c r="A1949" s="22" t="s">
        <v>2107</v>
      </c>
      <c r="B1949" s="22" t="s">
        <v>2281</v>
      </c>
      <c r="C1949" s="22" t="s">
        <v>2369</v>
      </c>
      <c r="D1949" s="22" t="s">
        <v>2283</v>
      </c>
      <c r="G1949" s="22" t="s">
        <v>2287</v>
      </c>
      <c r="H1949" s="22" t="s">
        <v>2108</v>
      </c>
      <c r="I1949" s="22">
        <v>-107.7132</v>
      </c>
      <c r="K1949" s="22" t="s">
        <v>1302</v>
      </c>
      <c r="L1949" s="22" t="s">
        <v>878</v>
      </c>
      <c r="M1949" s="22" t="s">
        <v>2109</v>
      </c>
      <c r="W1949" s="34">
        <v>46.18</v>
      </c>
      <c r="X1949" s="34">
        <v>1.5669999999999999</v>
      </c>
      <c r="Y1949" s="34">
        <v>12.68</v>
      </c>
      <c r="Z1949" s="34">
        <v>8.85</v>
      </c>
      <c r="AA1949" s="34">
        <v>0.104</v>
      </c>
      <c r="AB1949" s="34">
        <v>8.57</v>
      </c>
      <c r="AC1949" s="34">
        <v>14.73</v>
      </c>
      <c r="AD1949" s="34">
        <v>0.94</v>
      </c>
      <c r="AE1949" s="34">
        <v>0.9</v>
      </c>
      <c r="AF1949" s="34">
        <v>0.67400000000000004</v>
      </c>
      <c r="AG1949" s="34">
        <v>2.4</v>
      </c>
      <c r="AI1949" s="34" t="s">
        <v>2265</v>
      </c>
      <c r="AL1949" s="34">
        <v>9.8799999999999999E-2</v>
      </c>
      <c r="AU1949" s="34" t="s">
        <v>145</v>
      </c>
      <c r="AV1949" s="34" t="s">
        <v>1800</v>
      </c>
      <c r="AW1949" s="34">
        <v>209.9</v>
      </c>
      <c r="AY1949" s="34">
        <v>174.3</v>
      </c>
      <c r="BB1949" s="34">
        <v>2</v>
      </c>
      <c r="BD1949" s="34">
        <v>57</v>
      </c>
      <c r="BE1949" s="34">
        <v>438.1</v>
      </c>
      <c r="BF1949" s="34">
        <v>7</v>
      </c>
      <c r="BG1949" s="34">
        <v>58.2</v>
      </c>
      <c r="BH1949" s="34">
        <v>17.8</v>
      </c>
      <c r="BJ1949" s="34">
        <v>4</v>
      </c>
      <c r="BK1949" s="34" t="s">
        <v>1797</v>
      </c>
      <c r="BN1949" s="34">
        <v>10</v>
      </c>
      <c r="BO1949" s="34">
        <v>58.8</v>
      </c>
      <c r="BP1949" s="34">
        <v>178.5</v>
      </c>
      <c r="BQ1949" s="34">
        <v>64.3</v>
      </c>
      <c r="BR1949" s="34">
        <v>35.299999999999997</v>
      </c>
      <c r="BT1949" s="34">
        <v>12.5</v>
      </c>
      <c r="BU1949" s="34">
        <v>20</v>
      </c>
      <c r="BV1949" s="34" t="s">
        <v>1800</v>
      </c>
      <c r="BX1949" s="34">
        <v>525.5</v>
      </c>
      <c r="BY1949" s="34">
        <v>1</v>
      </c>
      <c r="CA1949" s="34">
        <v>11.4</v>
      </c>
      <c r="CC1949" s="34">
        <v>3.4</v>
      </c>
      <c r="CD1949" s="34">
        <v>175.2</v>
      </c>
      <c r="CE1949" s="34">
        <v>82</v>
      </c>
      <c r="CF1949" s="34">
        <v>28.6</v>
      </c>
      <c r="CG1949" s="34">
        <v>141.19999999999999</v>
      </c>
      <c r="CH1949" s="34">
        <v>103.8</v>
      </c>
      <c r="CJ1949" s="34">
        <v>74</v>
      </c>
      <c r="CL1949" s="34">
        <v>72</v>
      </c>
      <c r="CM1949" s="34">
        <v>8</v>
      </c>
      <c r="CN1949" s="34">
        <v>2.2999999999999998</v>
      </c>
      <c r="CP1949" s="34" t="s">
        <v>1814</v>
      </c>
      <c r="CU1949" s="34">
        <v>1.8</v>
      </c>
      <c r="CV1949" s="34">
        <v>0.41</v>
      </c>
      <c r="DA1949" s="34">
        <v>9.1</v>
      </c>
    </row>
    <row r="1950" spans="1:105" x14ac:dyDescent="0.35">
      <c r="A1950" s="22" t="s">
        <v>2110</v>
      </c>
      <c r="B1950" s="22" t="s">
        <v>2281</v>
      </c>
      <c r="C1950" s="22" t="s">
        <v>2369</v>
      </c>
      <c r="D1950" s="22" t="s">
        <v>2283</v>
      </c>
      <c r="G1950" s="22" t="s">
        <v>2287</v>
      </c>
      <c r="H1950" s="22" t="s">
        <v>2111</v>
      </c>
      <c r="I1950" s="22">
        <v>-107.712566</v>
      </c>
      <c r="K1950" s="22" t="s">
        <v>1302</v>
      </c>
      <c r="L1950" s="22" t="s">
        <v>878</v>
      </c>
      <c r="M1950" s="22" t="s">
        <v>2112</v>
      </c>
      <c r="AU1950" s="34" t="s">
        <v>124</v>
      </c>
      <c r="AV1950" s="34">
        <v>12</v>
      </c>
      <c r="AW1950" s="34">
        <v>104</v>
      </c>
      <c r="AY1950" s="34">
        <v>902</v>
      </c>
      <c r="BB1950" s="34">
        <v>1</v>
      </c>
      <c r="BC1950" s="34">
        <v>6</v>
      </c>
      <c r="BD1950" s="34">
        <v>6</v>
      </c>
      <c r="BE1950" s="34">
        <v>140</v>
      </c>
      <c r="BF1950" s="34">
        <v>9</v>
      </c>
      <c r="BG1950" s="34">
        <v>30</v>
      </c>
      <c r="BJ1950" s="34" t="s">
        <v>1797</v>
      </c>
      <c r="BK1950" s="34" t="s">
        <v>1797</v>
      </c>
      <c r="BN1950" s="34">
        <v>10</v>
      </c>
      <c r="BQ1950" s="34">
        <v>50</v>
      </c>
      <c r="BT1950" s="34">
        <v>23.1</v>
      </c>
      <c r="BU1950" s="34">
        <v>4</v>
      </c>
      <c r="BV1950" s="34" t="s">
        <v>1800</v>
      </c>
      <c r="BX1950" s="34" t="s">
        <v>1796</v>
      </c>
      <c r="BY1950" s="34" t="s">
        <v>1797</v>
      </c>
      <c r="CA1950" s="34">
        <v>3.3</v>
      </c>
      <c r="CC1950" s="34">
        <v>7.1</v>
      </c>
      <c r="CE1950" s="34">
        <v>68</v>
      </c>
      <c r="CH1950" s="34">
        <v>5100</v>
      </c>
      <c r="CJ1950" s="34">
        <v>17</v>
      </c>
      <c r="CL1950" s="34">
        <v>20</v>
      </c>
      <c r="CM1950" s="34">
        <v>3.9</v>
      </c>
      <c r="CN1950" s="34">
        <v>0.7</v>
      </c>
      <c r="CP1950" s="34" t="s">
        <v>1814</v>
      </c>
      <c r="CU1950" s="34">
        <v>3.7</v>
      </c>
      <c r="CV1950" s="34">
        <v>0.46</v>
      </c>
      <c r="CX1950" s="34">
        <v>0.66400000000000003</v>
      </c>
      <c r="CY1950" s="34">
        <v>5.8</v>
      </c>
      <c r="DA1950" s="34">
        <v>9.8000000000000007</v>
      </c>
    </row>
    <row r="1951" spans="1:105" x14ac:dyDescent="0.35">
      <c r="A1951" s="22" t="s">
        <v>2113</v>
      </c>
      <c r="B1951" s="22" t="s">
        <v>2281</v>
      </c>
      <c r="C1951" s="22" t="s">
        <v>2369</v>
      </c>
      <c r="D1951" s="22" t="s">
        <v>2283</v>
      </c>
      <c r="G1951" s="22" t="s">
        <v>2287</v>
      </c>
      <c r="H1951" s="22" t="s">
        <v>2114</v>
      </c>
      <c r="I1951" s="22">
        <v>-107.713613</v>
      </c>
      <c r="K1951" s="22" t="s">
        <v>1302</v>
      </c>
      <c r="L1951" s="22" t="s">
        <v>878</v>
      </c>
      <c r="M1951" s="22" t="s">
        <v>1170</v>
      </c>
      <c r="W1951" s="34">
        <v>70.02</v>
      </c>
      <c r="X1951" s="34">
        <v>0.435</v>
      </c>
      <c r="Y1951" s="34">
        <v>14.48</v>
      </c>
      <c r="Z1951" s="34">
        <v>2.3199999999999998</v>
      </c>
      <c r="AA1951" s="34">
        <v>6.5000000000000002E-2</v>
      </c>
      <c r="AB1951" s="34">
        <v>0.51</v>
      </c>
      <c r="AC1951" s="34">
        <v>1.17</v>
      </c>
      <c r="AD1951" s="34">
        <v>4.3600000000000003</v>
      </c>
      <c r="AE1951" s="34">
        <v>4.78</v>
      </c>
      <c r="AF1951" s="34">
        <v>0.104</v>
      </c>
      <c r="AG1951" s="34">
        <v>0.35</v>
      </c>
      <c r="AI1951" s="34">
        <v>5.1000000000000004E-3</v>
      </c>
      <c r="AL1951" s="34">
        <v>9.2999999999999992E-3</v>
      </c>
      <c r="AU1951" s="34" t="s">
        <v>145</v>
      </c>
      <c r="AV1951" s="34" t="s">
        <v>1800</v>
      </c>
      <c r="AW1951" s="34">
        <v>4</v>
      </c>
      <c r="AY1951" s="34">
        <v>710.2</v>
      </c>
      <c r="BB1951" s="34">
        <v>2</v>
      </c>
      <c r="BD1951" s="34">
        <v>58</v>
      </c>
      <c r="BE1951" s="34" t="s">
        <v>1798</v>
      </c>
      <c r="BF1951" s="34">
        <v>6</v>
      </c>
      <c r="BG1951" s="34">
        <v>4.2</v>
      </c>
      <c r="BH1951" s="34">
        <v>17.8</v>
      </c>
      <c r="BJ1951" s="34">
        <v>11</v>
      </c>
      <c r="BK1951" s="34" t="s">
        <v>1797</v>
      </c>
      <c r="BN1951" s="34">
        <v>1.5</v>
      </c>
      <c r="BO1951" s="34">
        <v>32.700000000000003</v>
      </c>
      <c r="BP1951" s="34" t="s">
        <v>1049</v>
      </c>
      <c r="BQ1951" s="34">
        <v>19.3</v>
      </c>
      <c r="BR1951" s="34">
        <v>167.8</v>
      </c>
      <c r="BT1951" s="34">
        <v>0.4</v>
      </c>
      <c r="BU1951" s="34">
        <v>3</v>
      </c>
      <c r="BV1951" s="34" t="s">
        <v>1800</v>
      </c>
      <c r="BX1951" s="34">
        <v>161.9</v>
      </c>
      <c r="BY1951" s="34">
        <v>2</v>
      </c>
      <c r="CA1951" s="34">
        <v>22.7</v>
      </c>
      <c r="CC1951" s="34">
        <v>5.3</v>
      </c>
      <c r="CD1951" s="34">
        <v>14.6</v>
      </c>
      <c r="CE1951" s="34">
        <v>394</v>
      </c>
      <c r="CF1951" s="34">
        <v>29.2</v>
      </c>
      <c r="CG1951" s="34">
        <v>267.7</v>
      </c>
      <c r="CH1951" s="34">
        <v>38.6</v>
      </c>
      <c r="CJ1951" s="34">
        <v>67</v>
      </c>
      <c r="CL1951" s="34">
        <v>44</v>
      </c>
      <c r="CM1951" s="34">
        <v>7.9</v>
      </c>
      <c r="CN1951" s="34">
        <v>1.7</v>
      </c>
      <c r="CP1951" s="34">
        <v>1.2</v>
      </c>
      <c r="CU1951" s="34">
        <v>3.9</v>
      </c>
      <c r="CV1951" s="34">
        <v>0.35</v>
      </c>
      <c r="DA1951" s="34" t="s">
        <v>1797</v>
      </c>
    </row>
    <row r="1952" spans="1:105" x14ac:dyDescent="0.35">
      <c r="A1952" s="22" t="s">
        <v>2115</v>
      </c>
      <c r="B1952" s="22" t="s">
        <v>2281</v>
      </c>
      <c r="C1952" s="22" t="s">
        <v>2369</v>
      </c>
      <c r="D1952" s="22" t="s">
        <v>2283</v>
      </c>
      <c r="G1952" s="22" t="s">
        <v>2287</v>
      </c>
      <c r="H1952" s="22">
        <v>31.920079999999999</v>
      </c>
      <c r="I1952" s="22">
        <v>-107.71093999999999</v>
      </c>
      <c r="K1952" s="22" t="s">
        <v>1302</v>
      </c>
      <c r="L1952" s="22" t="s">
        <v>878</v>
      </c>
      <c r="M1952" s="22" t="s">
        <v>1170</v>
      </c>
      <c r="W1952" s="34">
        <v>70.73</v>
      </c>
      <c r="X1952" s="34">
        <v>0.42699999999999999</v>
      </c>
      <c r="Y1952" s="34">
        <v>14.77</v>
      </c>
      <c r="Z1952" s="34">
        <v>2.2599999999999998</v>
      </c>
      <c r="AA1952" s="34">
        <v>6.8000000000000005E-2</v>
      </c>
      <c r="AB1952" s="34">
        <v>0.46</v>
      </c>
      <c r="AC1952" s="34">
        <v>1.27</v>
      </c>
      <c r="AD1952" s="34">
        <v>4.4000000000000004</v>
      </c>
      <c r="AE1952" s="34">
        <v>5.07</v>
      </c>
      <c r="AF1952" s="34">
        <v>0.1</v>
      </c>
      <c r="AG1952" s="34">
        <v>0.45</v>
      </c>
      <c r="AI1952" s="34">
        <v>2.3E-3</v>
      </c>
      <c r="AL1952" s="34">
        <v>1.4E-2</v>
      </c>
      <c r="AU1952" s="34" t="s">
        <v>145</v>
      </c>
      <c r="AV1952" s="34" t="s">
        <v>1800</v>
      </c>
      <c r="AW1952" s="34" t="s">
        <v>1818</v>
      </c>
      <c r="AY1952" s="34">
        <v>726.8</v>
      </c>
      <c r="BB1952" s="34">
        <v>1</v>
      </c>
      <c r="BD1952" s="34">
        <v>40</v>
      </c>
      <c r="BE1952" s="34">
        <v>5.7</v>
      </c>
      <c r="BF1952" s="34">
        <v>3</v>
      </c>
      <c r="BG1952" s="34">
        <v>4.0999999999999996</v>
      </c>
      <c r="BH1952" s="34">
        <v>17.8</v>
      </c>
      <c r="BJ1952" s="34">
        <v>9</v>
      </c>
      <c r="BK1952" s="34" t="s">
        <v>1797</v>
      </c>
      <c r="BN1952" s="34">
        <v>1.9</v>
      </c>
      <c r="BO1952" s="34">
        <v>28.4</v>
      </c>
      <c r="BP1952" s="34" t="s">
        <v>1049</v>
      </c>
      <c r="BQ1952" s="34">
        <v>21.6</v>
      </c>
      <c r="BR1952" s="34">
        <v>170</v>
      </c>
      <c r="BT1952" s="34" t="s">
        <v>1843</v>
      </c>
      <c r="BU1952" s="34">
        <v>3</v>
      </c>
      <c r="BV1952" s="34" t="s">
        <v>1800</v>
      </c>
      <c r="BX1952" s="34">
        <v>165.8</v>
      </c>
      <c r="BY1952" s="34">
        <v>2</v>
      </c>
      <c r="CA1952" s="34">
        <v>20.5</v>
      </c>
      <c r="CC1952" s="34">
        <v>2.2999999999999998</v>
      </c>
      <c r="CD1952" s="34">
        <v>16.100000000000001</v>
      </c>
      <c r="CE1952" s="34">
        <v>264</v>
      </c>
      <c r="CF1952" s="34">
        <v>25.9</v>
      </c>
      <c r="CG1952" s="34">
        <v>225.2</v>
      </c>
      <c r="CH1952" s="34">
        <v>42.1</v>
      </c>
      <c r="CJ1952" s="34">
        <v>65</v>
      </c>
      <c r="CL1952" s="34">
        <v>61</v>
      </c>
      <c r="CM1952" s="34">
        <v>7.7</v>
      </c>
      <c r="CN1952" s="34">
        <v>1.4</v>
      </c>
      <c r="CP1952" s="34">
        <v>2.5</v>
      </c>
      <c r="CU1952" s="34">
        <v>4.2</v>
      </c>
      <c r="CV1952" s="34">
        <v>0.37</v>
      </c>
      <c r="DA1952" s="34" t="s">
        <v>1797</v>
      </c>
    </row>
    <row r="1953" spans="1:105" x14ac:dyDescent="0.35">
      <c r="A1953" s="22" t="s">
        <v>2116</v>
      </c>
      <c r="B1953" s="22" t="s">
        <v>2281</v>
      </c>
      <c r="C1953" s="22" t="s">
        <v>2369</v>
      </c>
      <c r="D1953" s="22" t="s">
        <v>2283</v>
      </c>
      <c r="G1953" s="22" t="s">
        <v>2287</v>
      </c>
      <c r="H1953" s="22">
        <v>31.911259999999999</v>
      </c>
      <c r="I1953" s="22">
        <v>-107.70198000000001</v>
      </c>
      <c r="K1953" s="22" t="s">
        <v>1302</v>
      </c>
      <c r="L1953" s="22" t="s">
        <v>878</v>
      </c>
      <c r="M1953" s="22" t="s">
        <v>1170</v>
      </c>
      <c r="W1953" s="34">
        <v>69.81</v>
      </c>
      <c r="X1953" s="34">
        <v>0.45400000000000001</v>
      </c>
      <c r="Y1953" s="34">
        <v>14.46</v>
      </c>
      <c r="Z1953" s="34">
        <v>2.5099999999999998</v>
      </c>
      <c r="AA1953" s="34">
        <v>8.5000000000000006E-2</v>
      </c>
      <c r="AB1953" s="34">
        <v>0.56999999999999995</v>
      </c>
      <c r="AC1953" s="34">
        <v>1.38</v>
      </c>
      <c r="AD1953" s="34">
        <v>4.3499999999999996</v>
      </c>
      <c r="AE1953" s="34">
        <v>5.0199999999999996</v>
      </c>
      <c r="AF1953" s="34">
        <v>0.109</v>
      </c>
      <c r="AG1953" s="34">
        <v>0.48</v>
      </c>
      <c r="AI1953" s="34">
        <v>2.8E-3</v>
      </c>
      <c r="AL1953" s="34">
        <v>3.15E-2</v>
      </c>
      <c r="AU1953" s="34" t="s">
        <v>145</v>
      </c>
      <c r="AV1953" s="34">
        <v>7</v>
      </c>
      <c r="AW1953" s="34" t="s">
        <v>1818</v>
      </c>
      <c r="AY1953" s="34">
        <v>707.4</v>
      </c>
      <c r="BB1953" s="34">
        <v>2</v>
      </c>
      <c r="BD1953" s="34">
        <v>45</v>
      </c>
      <c r="BE1953" s="34">
        <v>7.2</v>
      </c>
      <c r="BF1953" s="34">
        <v>4</v>
      </c>
      <c r="BG1953" s="34">
        <v>5</v>
      </c>
      <c r="BH1953" s="34">
        <v>18.2</v>
      </c>
      <c r="BJ1953" s="34">
        <v>8</v>
      </c>
      <c r="BK1953" s="34" t="s">
        <v>1797</v>
      </c>
      <c r="BN1953" s="34">
        <v>2.2999999999999998</v>
      </c>
      <c r="BO1953" s="34">
        <v>32.299999999999997</v>
      </c>
      <c r="BP1953" s="34" t="s">
        <v>1049</v>
      </c>
      <c r="BQ1953" s="34">
        <v>22.5</v>
      </c>
      <c r="BR1953" s="34">
        <v>172</v>
      </c>
      <c r="BT1953" s="34">
        <v>0.2</v>
      </c>
      <c r="BU1953" s="34">
        <v>4</v>
      </c>
      <c r="BV1953" s="34" t="s">
        <v>1800</v>
      </c>
      <c r="BX1953" s="34">
        <v>153.1</v>
      </c>
      <c r="BY1953" s="34">
        <v>2</v>
      </c>
      <c r="CA1953" s="34">
        <v>23.6</v>
      </c>
      <c r="CC1953" s="34">
        <v>5.6</v>
      </c>
      <c r="CD1953" s="34">
        <v>13.6</v>
      </c>
      <c r="CE1953" s="34">
        <v>298</v>
      </c>
      <c r="CF1953" s="34">
        <v>30.4</v>
      </c>
      <c r="CG1953" s="34">
        <v>265.39999999999998</v>
      </c>
      <c r="CH1953" s="34">
        <v>62.7</v>
      </c>
      <c r="CJ1953" s="34">
        <v>72</v>
      </c>
      <c r="CL1953" s="34">
        <v>51</v>
      </c>
      <c r="CM1953" s="34">
        <v>8.6</v>
      </c>
      <c r="CN1953" s="34">
        <v>1.4</v>
      </c>
      <c r="CP1953" s="34">
        <v>1.6</v>
      </c>
      <c r="CU1953" s="34">
        <v>3.6</v>
      </c>
      <c r="CV1953" s="34">
        <v>0.57999999999999996</v>
      </c>
      <c r="DA1953" s="34">
        <v>1.6</v>
      </c>
    </row>
    <row r="1954" spans="1:105" x14ac:dyDescent="0.35">
      <c r="A1954" s="22" t="s">
        <v>2117</v>
      </c>
      <c r="B1954" s="22" t="s">
        <v>2281</v>
      </c>
      <c r="C1954" s="22" t="s">
        <v>2369</v>
      </c>
      <c r="D1954" s="22" t="s">
        <v>2283</v>
      </c>
      <c r="G1954" s="22" t="s">
        <v>2287</v>
      </c>
      <c r="H1954" s="22">
        <v>31.89697</v>
      </c>
      <c r="I1954" s="22">
        <v>-107.70222</v>
      </c>
      <c r="K1954" s="22" t="s">
        <v>1302</v>
      </c>
      <c r="L1954" s="22" t="s">
        <v>878</v>
      </c>
      <c r="M1954" s="22" t="s">
        <v>1170</v>
      </c>
      <c r="W1954" s="34">
        <v>70.83</v>
      </c>
      <c r="X1954" s="34">
        <v>0.43</v>
      </c>
      <c r="Y1954" s="34">
        <v>14.9</v>
      </c>
      <c r="Z1954" s="34">
        <v>2.31</v>
      </c>
      <c r="AA1954" s="34">
        <v>8.8999999999999996E-2</v>
      </c>
      <c r="AB1954" s="34">
        <v>0.43</v>
      </c>
      <c r="AC1954" s="34">
        <v>1.06</v>
      </c>
      <c r="AD1954" s="34">
        <v>4.55</v>
      </c>
      <c r="AE1954" s="34">
        <v>5.16</v>
      </c>
      <c r="AF1954" s="34">
        <v>0.109</v>
      </c>
      <c r="AG1954" s="34">
        <v>0.63</v>
      </c>
      <c r="AI1954" s="34">
        <v>2.7000000000000001E-3</v>
      </c>
      <c r="AL1954" s="34">
        <v>1.24E-2</v>
      </c>
      <c r="AU1954" s="34" t="s">
        <v>145</v>
      </c>
      <c r="AV1954" s="34" t="s">
        <v>1800</v>
      </c>
      <c r="AW1954" s="34" t="s">
        <v>1818</v>
      </c>
      <c r="AY1954" s="34">
        <v>751.7</v>
      </c>
      <c r="BB1954" s="34">
        <v>1</v>
      </c>
      <c r="BD1954" s="34">
        <v>32</v>
      </c>
      <c r="BE1954" s="34">
        <v>8.9</v>
      </c>
      <c r="BF1954" s="34">
        <v>6</v>
      </c>
      <c r="BG1954" s="34">
        <v>4.5</v>
      </c>
      <c r="BH1954" s="34">
        <v>18.399999999999999</v>
      </c>
      <c r="BJ1954" s="34">
        <v>9</v>
      </c>
      <c r="BK1954" s="34" t="s">
        <v>1797</v>
      </c>
      <c r="BN1954" s="34">
        <v>2.6</v>
      </c>
      <c r="BO1954" s="34">
        <v>29.4</v>
      </c>
      <c r="BP1954" s="34" t="s">
        <v>1049</v>
      </c>
      <c r="BQ1954" s="34">
        <v>26.2</v>
      </c>
      <c r="BR1954" s="34">
        <v>182.5</v>
      </c>
      <c r="BT1954" s="34">
        <v>0.5</v>
      </c>
      <c r="BU1954" s="34">
        <v>4</v>
      </c>
      <c r="BV1954" s="34" t="s">
        <v>1800</v>
      </c>
      <c r="BX1954" s="34">
        <v>192</v>
      </c>
      <c r="BY1954" s="34">
        <v>2</v>
      </c>
      <c r="CA1954" s="34">
        <v>23.3</v>
      </c>
      <c r="CC1954" s="34">
        <v>1</v>
      </c>
      <c r="CD1954" s="34">
        <v>15.3</v>
      </c>
      <c r="CE1954" s="34">
        <v>198</v>
      </c>
      <c r="CF1954" s="34">
        <v>29</v>
      </c>
      <c r="CG1954" s="34">
        <v>233.2</v>
      </c>
      <c r="CH1954" s="34">
        <v>62</v>
      </c>
      <c r="CJ1954" s="34">
        <v>71</v>
      </c>
      <c r="CL1954" s="34">
        <v>37</v>
      </c>
      <c r="CM1954" s="34">
        <v>8.3000000000000007</v>
      </c>
      <c r="CN1954" s="34">
        <v>1.7</v>
      </c>
      <c r="CP1954" s="34">
        <v>1.5</v>
      </c>
      <c r="CU1954" s="34">
        <v>4</v>
      </c>
      <c r="CV1954" s="34">
        <v>0.31</v>
      </c>
      <c r="DA1954" s="34" t="s">
        <v>1797</v>
      </c>
    </row>
    <row r="1955" spans="1:105" x14ac:dyDescent="0.35">
      <c r="A1955" s="22" t="s">
        <v>2118</v>
      </c>
      <c r="B1955" s="22" t="s">
        <v>2281</v>
      </c>
      <c r="C1955" s="22" t="s">
        <v>2369</v>
      </c>
      <c r="D1955" s="22" t="s">
        <v>2283</v>
      </c>
      <c r="G1955" s="22" t="s">
        <v>2287</v>
      </c>
      <c r="H1955" s="22">
        <v>31.903369999999999</v>
      </c>
      <c r="I1955" s="22">
        <v>-107.72038000000001</v>
      </c>
      <c r="K1955" s="22" t="s">
        <v>1302</v>
      </c>
      <c r="L1955" s="22" t="s">
        <v>878</v>
      </c>
      <c r="M1955" s="22" t="s">
        <v>1170</v>
      </c>
      <c r="W1955" s="34">
        <v>70.67</v>
      </c>
      <c r="X1955" s="34">
        <v>0.41799999999999998</v>
      </c>
      <c r="Y1955" s="34">
        <v>14.46</v>
      </c>
      <c r="Z1955" s="34">
        <v>2.2400000000000002</v>
      </c>
      <c r="AA1955" s="34">
        <v>6.2E-2</v>
      </c>
      <c r="AB1955" s="34">
        <v>0.52</v>
      </c>
      <c r="AC1955" s="34">
        <v>1.36</v>
      </c>
      <c r="AD1955" s="34">
        <v>4.0999999999999996</v>
      </c>
      <c r="AE1955" s="34">
        <v>4.8899999999999997</v>
      </c>
      <c r="AF1955" s="34">
        <v>0.10100000000000001</v>
      </c>
      <c r="AG1955" s="34">
        <v>1.03</v>
      </c>
      <c r="AI1955" s="34">
        <v>2E-3</v>
      </c>
      <c r="AL1955" s="34">
        <v>1.04E-2</v>
      </c>
      <c r="AU1955" s="34" t="s">
        <v>145</v>
      </c>
      <c r="AV1955" s="34" t="s">
        <v>1800</v>
      </c>
      <c r="AW1955" s="34" t="s">
        <v>1818</v>
      </c>
      <c r="AY1955" s="34">
        <v>739.5</v>
      </c>
      <c r="BB1955" s="34">
        <v>2</v>
      </c>
      <c r="BD1955" s="34">
        <v>42</v>
      </c>
      <c r="BE1955" s="34">
        <v>6.3</v>
      </c>
      <c r="BF1955" s="34">
        <v>4</v>
      </c>
      <c r="BG1955" s="34">
        <v>4.8</v>
      </c>
      <c r="BH1955" s="34">
        <v>17.5</v>
      </c>
      <c r="BJ1955" s="34">
        <v>7</v>
      </c>
      <c r="BK1955" s="34" t="s">
        <v>1797</v>
      </c>
      <c r="BN1955" s="34">
        <v>1.6</v>
      </c>
      <c r="BO1955" s="34">
        <v>29.1</v>
      </c>
      <c r="BP1955" s="34" t="s">
        <v>1049</v>
      </c>
      <c r="BQ1955" s="34">
        <v>18.100000000000001</v>
      </c>
      <c r="BR1955" s="34">
        <v>167.3</v>
      </c>
      <c r="BT1955" s="34">
        <v>0.4</v>
      </c>
      <c r="BU1955" s="34">
        <v>3</v>
      </c>
      <c r="BV1955" s="34" t="s">
        <v>1800</v>
      </c>
      <c r="BX1955" s="34">
        <v>171.7</v>
      </c>
      <c r="BY1955" s="34">
        <v>1</v>
      </c>
      <c r="CA1955" s="34">
        <v>22.1</v>
      </c>
      <c r="CC1955" s="34">
        <v>3.8</v>
      </c>
      <c r="CD1955" s="34">
        <v>18.3</v>
      </c>
      <c r="CE1955" s="34">
        <v>297</v>
      </c>
      <c r="CF1955" s="34">
        <v>25</v>
      </c>
      <c r="CG1955" s="34">
        <v>228.8</v>
      </c>
      <c r="CH1955" s="34">
        <v>38.299999999999997</v>
      </c>
      <c r="CJ1955" s="34">
        <v>59</v>
      </c>
      <c r="CL1955" s="34">
        <v>42</v>
      </c>
      <c r="CM1955" s="34">
        <v>7</v>
      </c>
      <c r="CN1955" s="34">
        <v>0.6</v>
      </c>
      <c r="CP1955" s="34">
        <v>0.6</v>
      </c>
      <c r="CU1955" s="34">
        <v>3.5</v>
      </c>
      <c r="CV1955" s="34">
        <v>0.41</v>
      </c>
      <c r="DA1955" s="34">
        <v>1</v>
      </c>
    </row>
    <row r="1956" spans="1:105" x14ac:dyDescent="0.35">
      <c r="A1956" s="22" t="s">
        <v>2119</v>
      </c>
      <c r="B1956" s="22" t="s">
        <v>2281</v>
      </c>
      <c r="C1956" s="22" t="s">
        <v>2369</v>
      </c>
      <c r="D1956" s="22" t="s">
        <v>2283</v>
      </c>
      <c r="G1956" s="22" t="s">
        <v>2287</v>
      </c>
      <c r="H1956" s="22">
        <v>31.90147</v>
      </c>
      <c r="I1956" s="22">
        <v>-107.71432</v>
      </c>
      <c r="K1956" s="22" t="s">
        <v>1302</v>
      </c>
      <c r="L1956" s="22" t="s">
        <v>878</v>
      </c>
      <c r="M1956" s="22" t="s">
        <v>1170</v>
      </c>
      <c r="W1956" s="34">
        <v>70.56</v>
      </c>
      <c r="X1956" s="34">
        <v>0.41599999999999998</v>
      </c>
      <c r="Y1956" s="34">
        <v>14.36</v>
      </c>
      <c r="Z1956" s="34">
        <v>2.36</v>
      </c>
      <c r="AA1956" s="34">
        <v>8.5999999999999993E-2</v>
      </c>
      <c r="AB1956" s="34">
        <v>0.43</v>
      </c>
      <c r="AC1956" s="34">
        <v>1.24</v>
      </c>
      <c r="AD1956" s="34">
        <v>4.26</v>
      </c>
      <c r="AE1956" s="34">
        <v>4.99</v>
      </c>
      <c r="AF1956" s="34">
        <v>0.104</v>
      </c>
      <c r="AG1956" s="34">
        <v>0.61</v>
      </c>
      <c r="AI1956" s="34" t="s">
        <v>2278</v>
      </c>
      <c r="AL1956" s="34">
        <v>2.7900000000000001E-2</v>
      </c>
      <c r="AU1956" s="34" t="s">
        <v>145</v>
      </c>
      <c r="AV1956" s="34" t="s">
        <v>1800</v>
      </c>
      <c r="AW1956" s="34" t="s">
        <v>1818</v>
      </c>
      <c r="AY1956" s="34">
        <v>694.9</v>
      </c>
      <c r="BB1956" s="34">
        <v>4</v>
      </c>
      <c r="BD1956" s="34">
        <v>43</v>
      </c>
      <c r="BE1956" s="34" t="s">
        <v>1798</v>
      </c>
      <c r="BF1956" s="34" t="s">
        <v>1802</v>
      </c>
      <c r="BG1956" s="34">
        <v>3.4</v>
      </c>
      <c r="BH1956" s="34">
        <v>18.100000000000001</v>
      </c>
      <c r="BJ1956" s="34">
        <v>9</v>
      </c>
      <c r="BK1956" s="34" t="s">
        <v>1797</v>
      </c>
      <c r="BN1956" s="34">
        <v>1.8</v>
      </c>
      <c r="BO1956" s="34">
        <v>30.8</v>
      </c>
      <c r="BP1956" s="34" t="s">
        <v>1049</v>
      </c>
      <c r="BQ1956" s="34">
        <v>26.5</v>
      </c>
      <c r="BR1956" s="34">
        <v>173.7</v>
      </c>
      <c r="BT1956" s="34" t="s">
        <v>1843</v>
      </c>
      <c r="BU1956" s="34">
        <v>3</v>
      </c>
      <c r="BV1956" s="34" t="s">
        <v>1800</v>
      </c>
      <c r="BX1956" s="34">
        <v>149.69999999999999</v>
      </c>
      <c r="BY1956" s="34">
        <v>2</v>
      </c>
      <c r="CA1956" s="34">
        <v>20.9</v>
      </c>
      <c r="CC1956" s="34">
        <v>3.2</v>
      </c>
      <c r="CD1956" s="34">
        <v>14.8</v>
      </c>
      <c r="CE1956" s="34">
        <v>323</v>
      </c>
      <c r="CF1956" s="34">
        <v>25.7</v>
      </c>
      <c r="CG1956" s="34">
        <v>250.1</v>
      </c>
      <c r="CH1956" s="34">
        <v>49.1</v>
      </c>
      <c r="CJ1956" s="34">
        <v>75</v>
      </c>
      <c r="CL1956" s="34">
        <v>76</v>
      </c>
      <c r="CM1956" s="34">
        <v>8.6999999999999993</v>
      </c>
      <c r="CN1956" s="34">
        <v>0.5</v>
      </c>
      <c r="CP1956" s="34">
        <v>2.1</v>
      </c>
      <c r="CU1956" s="34">
        <v>3.2</v>
      </c>
      <c r="CV1956" s="34">
        <v>0.45</v>
      </c>
      <c r="DA1956" s="34" t="s">
        <v>1797</v>
      </c>
    </row>
    <row r="1957" spans="1:105" x14ac:dyDescent="0.35">
      <c r="A1957" s="22" t="s">
        <v>2120</v>
      </c>
      <c r="B1957" s="22" t="s">
        <v>2281</v>
      </c>
      <c r="C1957" s="22" t="s">
        <v>2369</v>
      </c>
      <c r="D1957" s="22" t="s">
        <v>2283</v>
      </c>
      <c r="G1957" s="22" t="s">
        <v>2287</v>
      </c>
      <c r="H1957" s="22">
        <v>31.892880000000002</v>
      </c>
      <c r="I1957" s="22">
        <v>-107.71165999999999</v>
      </c>
      <c r="K1957" s="22" t="s">
        <v>1302</v>
      </c>
      <c r="L1957" s="22" t="s">
        <v>878</v>
      </c>
      <c r="M1957" s="22" t="s">
        <v>1170</v>
      </c>
      <c r="W1957" s="34">
        <v>71.34</v>
      </c>
      <c r="X1957" s="34">
        <v>0.40200000000000002</v>
      </c>
      <c r="Y1957" s="34">
        <v>14.17</v>
      </c>
      <c r="Z1957" s="34">
        <v>2.15</v>
      </c>
      <c r="AA1957" s="34">
        <v>7.1999999999999995E-2</v>
      </c>
      <c r="AB1957" s="34">
        <v>0.41</v>
      </c>
      <c r="AC1957" s="34">
        <v>0.97</v>
      </c>
      <c r="AD1957" s="34">
        <v>4.24</v>
      </c>
      <c r="AE1957" s="34">
        <v>5.0999999999999996</v>
      </c>
      <c r="AF1957" s="34">
        <v>9.6000000000000002E-2</v>
      </c>
      <c r="AG1957" s="34">
        <v>0.5</v>
      </c>
      <c r="AI1957" s="34">
        <v>7.1000000000000004E-3</v>
      </c>
      <c r="AL1957" s="34">
        <v>1.11E-2</v>
      </c>
      <c r="AU1957" s="34">
        <v>1.2999999999999999E-2</v>
      </c>
      <c r="AV1957" s="34">
        <v>7</v>
      </c>
      <c r="AW1957" s="34">
        <v>4.4000000000000004</v>
      </c>
      <c r="AY1957" s="34">
        <v>634.5</v>
      </c>
      <c r="BB1957" s="34">
        <v>2</v>
      </c>
      <c r="BD1957" s="34">
        <v>41</v>
      </c>
      <c r="BE1957" s="34">
        <v>6.3</v>
      </c>
      <c r="BF1957" s="34">
        <v>3</v>
      </c>
      <c r="BG1957" s="34">
        <v>5.5</v>
      </c>
      <c r="BH1957" s="34">
        <v>18.100000000000001</v>
      </c>
      <c r="BJ1957" s="34">
        <v>8</v>
      </c>
      <c r="BK1957" s="34" t="s">
        <v>1797</v>
      </c>
      <c r="BN1957" s="34">
        <v>5</v>
      </c>
      <c r="BO1957" s="34">
        <v>31.2</v>
      </c>
      <c r="BP1957" s="34" t="s">
        <v>1049</v>
      </c>
      <c r="BQ1957" s="34">
        <v>23.3</v>
      </c>
      <c r="BR1957" s="34">
        <v>185.9</v>
      </c>
      <c r="BT1957" s="34">
        <v>0.7</v>
      </c>
      <c r="BU1957" s="34">
        <v>3</v>
      </c>
      <c r="BV1957" s="34" t="s">
        <v>1800</v>
      </c>
      <c r="BX1957" s="34">
        <v>149.1</v>
      </c>
      <c r="BY1957" s="34">
        <v>2</v>
      </c>
      <c r="CA1957" s="34">
        <v>22.6</v>
      </c>
      <c r="CC1957" s="34">
        <v>5.2</v>
      </c>
      <c r="CD1957" s="34">
        <v>11.9</v>
      </c>
      <c r="CE1957" s="34">
        <v>281</v>
      </c>
      <c r="CF1957" s="34">
        <v>27.4</v>
      </c>
      <c r="CG1957" s="34">
        <v>230.5</v>
      </c>
      <c r="CH1957" s="34">
        <v>49.6</v>
      </c>
      <c r="CJ1957" s="34">
        <v>71</v>
      </c>
      <c r="CL1957" s="34">
        <v>43</v>
      </c>
      <c r="CM1957" s="34">
        <v>8.4</v>
      </c>
      <c r="CN1957" s="34">
        <v>1.4</v>
      </c>
      <c r="CP1957" s="34">
        <v>1</v>
      </c>
      <c r="CU1957" s="34">
        <v>3.3</v>
      </c>
      <c r="CV1957" s="34">
        <v>0.46</v>
      </c>
      <c r="DA1957" s="34" t="s">
        <v>1797</v>
      </c>
    </row>
    <row r="1958" spans="1:105" x14ac:dyDescent="0.35">
      <c r="A1958" s="22" t="s">
        <v>2121</v>
      </c>
      <c r="B1958" s="22" t="s">
        <v>2281</v>
      </c>
      <c r="C1958" s="22" t="s">
        <v>2369</v>
      </c>
      <c r="D1958" s="22" t="s">
        <v>2283</v>
      </c>
      <c r="G1958" s="22" t="s">
        <v>2287</v>
      </c>
      <c r="H1958" s="22">
        <v>31.923719999999999</v>
      </c>
      <c r="I1958" s="22">
        <v>-107.74206</v>
      </c>
      <c r="K1958" s="22" t="s">
        <v>1302</v>
      </c>
      <c r="L1958" s="22" t="s">
        <v>878</v>
      </c>
      <c r="M1958" s="22" t="s">
        <v>1170</v>
      </c>
      <c r="W1958" s="34">
        <v>70.260000000000005</v>
      </c>
      <c r="X1958" s="34">
        <v>0.45100000000000001</v>
      </c>
      <c r="Y1958" s="34">
        <v>14.5</v>
      </c>
      <c r="Z1958" s="34">
        <v>2.46</v>
      </c>
      <c r="AA1958" s="34">
        <v>9.0999999999999998E-2</v>
      </c>
      <c r="AB1958" s="34">
        <v>0.48</v>
      </c>
      <c r="AC1958" s="34">
        <v>1.21</v>
      </c>
      <c r="AD1958" s="34">
        <v>4.42</v>
      </c>
      <c r="AE1958" s="34">
        <v>4.97</v>
      </c>
      <c r="AF1958" s="34">
        <v>0.10199999999999999</v>
      </c>
      <c r="AG1958" s="34">
        <v>0.49</v>
      </c>
      <c r="AI1958" s="34">
        <v>3.5200000000000002E-2</v>
      </c>
      <c r="AL1958" s="34">
        <v>6.7799999999999999E-2</v>
      </c>
      <c r="AU1958" s="34">
        <v>0.01</v>
      </c>
      <c r="AV1958" s="34">
        <v>11</v>
      </c>
      <c r="AW1958" s="34">
        <v>1.6</v>
      </c>
      <c r="AY1958" s="34">
        <v>723.9</v>
      </c>
      <c r="BB1958" s="34">
        <v>5</v>
      </c>
      <c r="BD1958" s="34">
        <v>54</v>
      </c>
      <c r="BE1958" s="34">
        <v>9</v>
      </c>
      <c r="BF1958" s="34" t="s">
        <v>1802</v>
      </c>
      <c r="BG1958" s="34">
        <v>4.5</v>
      </c>
      <c r="BH1958" s="34">
        <v>18.100000000000001</v>
      </c>
      <c r="BJ1958" s="34">
        <v>10</v>
      </c>
      <c r="BK1958" s="34">
        <v>1</v>
      </c>
      <c r="BN1958" s="34">
        <v>7</v>
      </c>
      <c r="BO1958" s="34">
        <v>33.4</v>
      </c>
      <c r="BP1958" s="34" t="s">
        <v>1049</v>
      </c>
      <c r="BQ1958" s="34">
        <v>31</v>
      </c>
      <c r="BR1958" s="34">
        <v>185</v>
      </c>
      <c r="BT1958" s="34">
        <v>0.9</v>
      </c>
      <c r="BU1958" s="34">
        <v>3</v>
      </c>
      <c r="BV1958" s="34" t="s">
        <v>1800</v>
      </c>
      <c r="BX1958" s="34">
        <v>148.1</v>
      </c>
      <c r="BY1958" s="34">
        <v>3</v>
      </c>
      <c r="CA1958" s="34">
        <v>24</v>
      </c>
      <c r="CC1958" s="34">
        <v>4</v>
      </c>
      <c r="CD1958" s="34">
        <v>14</v>
      </c>
      <c r="CE1958" s="34">
        <v>369</v>
      </c>
      <c r="CF1958" s="34">
        <v>33.5</v>
      </c>
      <c r="CG1958" s="34">
        <v>250</v>
      </c>
      <c r="CH1958" s="34">
        <v>80.7</v>
      </c>
      <c r="CJ1958" s="34">
        <v>77</v>
      </c>
      <c r="CL1958" s="34">
        <v>28</v>
      </c>
      <c r="CM1958" s="34">
        <v>9</v>
      </c>
      <c r="CN1958" s="34">
        <v>0.7</v>
      </c>
      <c r="CP1958" s="34">
        <v>0.6</v>
      </c>
      <c r="CU1958" s="34">
        <v>3.6</v>
      </c>
      <c r="CV1958" s="34">
        <v>0.57999999999999996</v>
      </c>
      <c r="DA1958" s="34">
        <v>1.6</v>
      </c>
    </row>
    <row r="1959" spans="1:105" x14ac:dyDescent="0.35">
      <c r="A1959" s="22" t="s">
        <v>2122</v>
      </c>
      <c r="B1959" s="22" t="s">
        <v>2281</v>
      </c>
      <c r="C1959" s="22" t="s">
        <v>2369</v>
      </c>
      <c r="D1959" s="22" t="s">
        <v>2283</v>
      </c>
      <c r="G1959" s="22" t="s">
        <v>2287</v>
      </c>
      <c r="H1959" s="22">
        <v>31.920919999999999</v>
      </c>
      <c r="I1959" s="22">
        <v>-107.73399999999999</v>
      </c>
      <c r="K1959" s="22" t="s">
        <v>1302</v>
      </c>
      <c r="L1959" s="22" t="s">
        <v>878</v>
      </c>
      <c r="M1959" s="22" t="s">
        <v>2090</v>
      </c>
      <c r="W1959" s="34">
        <v>73.48</v>
      </c>
      <c r="X1959" s="34">
        <v>0.36699999999999999</v>
      </c>
      <c r="Y1959" s="34">
        <v>14.35</v>
      </c>
      <c r="Z1959" s="34">
        <v>0.48</v>
      </c>
      <c r="AA1959" s="34">
        <v>1.2E-2</v>
      </c>
      <c r="AB1959" s="34">
        <v>0.26</v>
      </c>
      <c r="AC1959" s="34">
        <v>1.77</v>
      </c>
      <c r="AD1959" s="34">
        <v>5.28</v>
      </c>
      <c r="AE1959" s="34">
        <v>2.44</v>
      </c>
      <c r="AF1959" s="34">
        <v>9.1999999999999998E-2</v>
      </c>
      <c r="AG1959" s="34">
        <v>1.04</v>
      </c>
      <c r="AI1959" s="34">
        <v>6.8000000000000005E-2</v>
      </c>
      <c r="AL1959" s="34">
        <v>2.0899999999999998E-2</v>
      </c>
      <c r="AU1959" s="34" t="s">
        <v>145</v>
      </c>
      <c r="AV1959" s="34" t="s">
        <v>1800</v>
      </c>
      <c r="AW1959" s="34">
        <v>5.4</v>
      </c>
      <c r="AY1959" s="34">
        <v>378.7</v>
      </c>
      <c r="BB1959" s="34" t="s">
        <v>1797</v>
      </c>
      <c r="BD1959" s="34">
        <v>42</v>
      </c>
      <c r="BE1959" s="34">
        <v>6.3</v>
      </c>
      <c r="BF1959" s="34" t="s">
        <v>1802</v>
      </c>
      <c r="BG1959" s="34">
        <v>3.9</v>
      </c>
      <c r="BH1959" s="34">
        <v>17</v>
      </c>
      <c r="BJ1959" s="34">
        <v>7</v>
      </c>
      <c r="BK1959" s="34" t="s">
        <v>1797</v>
      </c>
      <c r="BN1959" s="34">
        <v>7</v>
      </c>
      <c r="BO1959" s="34">
        <v>37.4</v>
      </c>
      <c r="BP1959" s="34" t="s">
        <v>1049</v>
      </c>
      <c r="BQ1959" s="34">
        <v>5.4</v>
      </c>
      <c r="BR1959" s="34">
        <v>67.400000000000006</v>
      </c>
      <c r="BT1959" s="34">
        <v>5</v>
      </c>
      <c r="BU1959" s="34">
        <v>3</v>
      </c>
      <c r="BV1959" s="34" t="s">
        <v>1800</v>
      </c>
      <c r="BX1959" s="34">
        <v>375.8</v>
      </c>
      <c r="BY1959" s="34">
        <v>2</v>
      </c>
      <c r="CA1959" s="34">
        <v>23</v>
      </c>
      <c r="CC1959" s="34">
        <v>5</v>
      </c>
      <c r="CD1959" s="34">
        <v>13.9</v>
      </c>
      <c r="CE1959" s="34">
        <v>300</v>
      </c>
      <c r="CF1959" s="34">
        <v>26.6</v>
      </c>
      <c r="CG1959" s="34">
        <v>211.5</v>
      </c>
      <c r="CH1959" s="34">
        <v>11.6</v>
      </c>
      <c r="CJ1959" s="34">
        <v>46</v>
      </c>
      <c r="CL1959" s="34">
        <v>37</v>
      </c>
      <c r="CM1959" s="34">
        <v>7.2</v>
      </c>
      <c r="CN1959" s="34">
        <v>0.9</v>
      </c>
      <c r="CP1959" s="34">
        <v>1.1000000000000001</v>
      </c>
      <c r="CU1959" s="34">
        <v>3.8</v>
      </c>
      <c r="CV1959" s="34">
        <v>0.42</v>
      </c>
      <c r="DA1959" s="34">
        <v>2.2999999999999998</v>
      </c>
    </row>
    <row r="1960" spans="1:105" x14ac:dyDescent="0.35">
      <c r="A1960" s="22" t="s">
        <v>2123</v>
      </c>
      <c r="B1960" s="22" t="s">
        <v>2281</v>
      </c>
      <c r="C1960" s="22" t="s">
        <v>2369</v>
      </c>
      <c r="D1960" s="22" t="s">
        <v>2283</v>
      </c>
      <c r="G1960" s="22" t="s">
        <v>2287</v>
      </c>
      <c r="H1960" s="22">
        <v>31.920919999999999</v>
      </c>
      <c r="I1960" s="22">
        <v>-107.73399999999999</v>
      </c>
      <c r="K1960" s="22" t="s">
        <v>1302</v>
      </c>
      <c r="L1960" s="22" t="s">
        <v>878</v>
      </c>
      <c r="M1960" s="22" t="s">
        <v>1170</v>
      </c>
      <c r="W1960" s="34">
        <v>70.19</v>
      </c>
      <c r="X1960" s="34">
        <v>0.45700000000000002</v>
      </c>
      <c r="Y1960" s="34">
        <v>14.99</v>
      </c>
      <c r="Z1960" s="34">
        <v>2.46</v>
      </c>
      <c r="AA1960" s="34">
        <v>9.2999999999999999E-2</v>
      </c>
      <c r="AB1960" s="34">
        <v>0.47</v>
      </c>
      <c r="AC1960" s="34">
        <v>1.42</v>
      </c>
      <c r="AD1960" s="34">
        <v>4.45</v>
      </c>
      <c r="AE1960" s="34">
        <v>5.09</v>
      </c>
      <c r="AF1960" s="34">
        <v>0.11899999999999999</v>
      </c>
      <c r="AG1960" s="34">
        <v>0.45</v>
      </c>
      <c r="AI1960" s="34">
        <v>1.6999999999999999E-3</v>
      </c>
      <c r="AL1960" s="34">
        <v>3.6600000000000001E-2</v>
      </c>
      <c r="AU1960" s="34" t="s">
        <v>145</v>
      </c>
      <c r="AV1960" s="34" t="s">
        <v>1800</v>
      </c>
      <c r="AW1960" s="34" t="s">
        <v>1818</v>
      </c>
      <c r="AY1960" s="34">
        <v>771.9</v>
      </c>
      <c r="BB1960" s="34">
        <v>1</v>
      </c>
      <c r="BD1960" s="34">
        <v>45</v>
      </c>
      <c r="BE1960" s="34" t="s">
        <v>1798</v>
      </c>
      <c r="BF1960" s="34" t="s">
        <v>1802</v>
      </c>
      <c r="BG1960" s="34">
        <v>6.9</v>
      </c>
      <c r="BH1960" s="34">
        <v>18.2</v>
      </c>
      <c r="BJ1960" s="34">
        <v>8</v>
      </c>
      <c r="BK1960" s="34" t="s">
        <v>1797</v>
      </c>
      <c r="BN1960" s="34">
        <v>17</v>
      </c>
      <c r="BO1960" s="34">
        <v>30.7</v>
      </c>
      <c r="BP1960" s="34" t="s">
        <v>1049</v>
      </c>
      <c r="BQ1960" s="34">
        <v>32.799999999999997</v>
      </c>
      <c r="BR1960" s="34">
        <v>175.4</v>
      </c>
      <c r="BT1960" s="34">
        <v>0.3</v>
      </c>
      <c r="BU1960" s="34">
        <v>3</v>
      </c>
      <c r="BV1960" s="34">
        <v>5</v>
      </c>
      <c r="BX1960" s="34">
        <v>172.9</v>
      </c>
      <c r="BY1960" s="34">
        <v>2</v>
      </c>
      <c r="CA1960" s="34">
        <v>21</v>
      </c>
      <c r="CC1960" s="34">
        <v>5.5</v>
      </c>
      <c r="CD1960" s="34">
        <v>19.100000000000001</v>
      </c>
      <c r="CE1960" s="34">
        <v>342</v>
      </c>
      <c r="CF1960" s="34">
        <v>27.5</v>
      </c>
      <c r="CG1960" s="34">
        <v>253.1</v>
      </c>
      <c r="CH1960" s="34">
        <v>62.7</v>
      </c>
      <c r="CJ1960" s="34">
        <v>70</v>
      </c>
      <c r="CL1960" s="34">
        <v>54</v>
      </c>
      <c r="CM1960" s="34">
        <v>8.4</v>
      </c>
      <c r="CN1960" s="34">
        <v>2.1</v>
      </c>
      <c r="CP1960" s="34">
        <v>1.4</v>
      </c>
      <c r="CU1960" s="34">
        <v>3</v>
      </c>
      <c r="CV1960" s="34">
        <v>0.53</v>
      </c>
      <c r="DA1960" s="34" t="s">
        <v>1797</v>
      </c>
    </row>
    <row r="1961" spans="1:105" x14ac:dyDescent="0.35">
      <c r="A1961" s="22" t="s">
        <v>2124</v>
      </c>
      <c r="B1961" s="22" t="s">
        <v>2281</v>
      </c>
      <c r="C1961" s="22" t="s">
        <v>2369</v>
      </c>
      <c r="D1961" s="22" t="s">
        <v>2283</v>
      </c>
      <c r="G1961" s="22" t="s">
        <v>2287</v>
      </c>
      <c r="H1961" s="22" t="s">
        <v>2125</v>
      </c>
      <c r="I1961" s="22">
        <v>-107.72911000000001</v>
      </c>
      <c r="K1961" s="22" t="s">
        <v>1302</v>
      </c>
      <c r="L1961" s="22" t="s">
        <v>878</v>
      </c>
      <c r="M1961" s="22" t="s">
        <v>2126</v>
      </c>
      <c r="AU1961" s="34">
        <v>0.02</v>
      </c>
      <c r="AV1961" s="34">
        <v>12</v>
      </c>
      <c r="AW1961" s="34">
        <v>89</v>
      </c>
      <c r="AY1961" s="34">
        <v>176</v>
      </c>
      <c r="BB1961" s="34" t="s">
        <v>1797</v>
      </c>
      <c r="BC1961" s="34">
        <v>7</v>
      </c>
      <c r="BD1961" s="34">
        <v>7</v>
      </c>
      <c r="BE1961" s="34">
        <v>80</v>
      </c>
      <c r="BF1961" s="34" t="s">
        <v>1802</v>
      </c>
      <c r="BG1961" s="34">
        <v>20</v>
      </c>
      <c r="BJ1961" s="34" t="s">
        <v>1797</v>
      </c>
      <c r="BK1961" s="34" t="s">
        <v>1797</v>
      </c>
      <c r="BN1961" s="34">
        <v>15</v>
      </c>
      <c r="BQ1961" s="34">
        <v>1290</v>
      </c>
      <c r="BT1961" s="34">
        <v>12.7</v>
      </c>
      <c r="BU1961" s="34" t="s">
        <v>1797</v>
      </c>
      <c r="BV1961" s="34" t="s">
        <v>1800</v>
      </c>
      <c r="BX1961" s="34" t="s">
        <v>1796</v>
      </c>
      <c r="BY1961" s="34" t="s">
        <v>1797</v>
      </c>
      <c r="CA1961" s="34" t="s">
        <v>1814</v>
      </c>
      <c r="CC1961" s="34">
        <v>4.8</v>
      </c>
      <c r="CE1961" s="34">
        <v>15</v>
      </c>
      <c r="CH1961" s="34">
        <v>350</v>
      </c>
      <c r="CJ1961" s="34">
        <v>8</v>
      </c>
      <c r="CL1961" s="34">
        <v>21</v>
      </c>
      <c r="CM1961" s="34">
        <v>2.1</v>
      </c>
      <c r="CN1961" s="34">
        <v>0.4</v>
      </c>
      <c r="CP1961" s="34" t="s">
        <v>1814</v>
      </c>
      <c r="CU1961" s="34">
        <v>1</v>
      </c>
      <c r="CV1961" s="34">
        <v>0.11</v>
      </c>
      <c r="CX1961" s="34">
        <v>0.70699999999999996</v>
      </c>
      <c r="CY1961" s="34">
        <v>19.399999999999999</v>
      </c>
      <c r="DA1961" s="34">
        <v>4.3</v>
      </c>
    </row>
    <row r="1962" spans="1:105" x14ac:dyDescent="0.35">
      <c r="A1962" s="22" t="s">
        <v>2127</v>
      </c>
      <c r="B1962" s="22" t="s">
        <v>2281</v>
      </c>
      <c r="C1962" s="22" t="s">
        <v>2369</v>
      </c>
      <c r="D1962" s="22" t="s">
        <v>2283</v>
      </c>
      <c r="G1962" s="22" t="s">
        <v>2287</v>
      </c>
      <c r="H1962" s="22" t="s">
        <v>2125</v>
      </c>
      <c r="I1962" s="22">
        <v>-107.72911000000001</v>
      </c>
      <c r="K1962" s="22" t="s">
        <v>1302</v>
      </c>
      <c r="L1962" s="22" t="s">
        <v>878</v>
      </c>
      <c r="M1962" s="22" t="s">
        <v>2128</v>
      </c>
      <c r="AA1962" s="34">
        <v>0.14699999999999999</v>
      </c>
      <c r="AI1962" s="34" t="s">
        <v>2271</v>
      </c>
      <c r="AL1962" s="34">
        <v>6.6E-3</v>
      </c>
      <c r="AU1962" s="34" t="s">
        <v>145</v>
      </c>
      <c r="AV1962" s="34">
        <v>10</v>
      </c>
      <c r="AW1962" s="34">
        <v>116</v>
      </c>
      <c r="AY1962" s="34">
        <v>64.2</v>
      </c>
      <c r="BB1962" s="34" t="s">
        <v>1797</v>
      </c>
      <c r="BD1962" s="34" t="s">
        <v>1800</v>
      </c>
      <c r="BE1962" s="34">
        <v>164.5</v>
      </c>
      <c r="BF1962" s="34" t="s">
        <v>1802</v>
      </c>
      <c r="BG1962" s="34">
        <v>12.6</v>
      </c>
      <c r="BH1962" s="34">
        <v>10.6</v>
      </c>
      <c r="BJ1962" s="34" t="s">
        <v>1797</v>
      </c>
      <c r="BK1962" s="34" t="s">
        <v>1797</v>
      </c>
      <c r="BN1962" s="34">
        <v>10</v>
      </c>
      <c r="BO1962" s="34">
        <v>1.6</v>
      </c>
      <c r="BP1962" s="34">
        <v>7.8</v>
      </c>
      <c r="BQ1962" s="34" t="s">
        <v>222</v>
      </c>
      <c r="BR1962" s="34">
        <v>11.6</v>
      </c>
      <c r="BT1962" s="34">
        <v>38.299999999999997</v>
      </c>
      <c r="BU1962" s="34" t="s">
        <v>1797</v>
      </c>
      <c r="BV1962" s="34" t="s">
        <v>1800</v>
      </c>
      <c r="BX1962" s="34">
        <v>21.2</v>
      </c>
      <c r="BY1962" s="34" t="s">
        <v>1797</v>
      </c>
      <c r="CA1962" s="34">
        <v>1.8</v>
      </c>
      <c r="CC1962" s="34">
        <v>3.6</v>
      </c>
      <c r="CD1962" s="34">
        <v>85.1</v>
      </c>
      <c r="CE1962" s="34">
        <v>49</v>
      </c>
      <c r="CF1962" s="34">
        <v>5.0999999999999996</v>
      </c>
      <c r="CG1962" s="34">
        <v>13.6</v>
      </c>
      <c r="CH1962" s="34">
        <v>171</v>
      </c>
      <c r="CJ1962" s="34">
        <v>3</v>
      </c>
      <c r="CL1962" s="34">
        <v>15</v>
      </c>
      <c r="CM1962" s="34" t="s">
        <v>1814</v>
      </c>
      <c r="CN1962" s="34" t="s">
        <v>1843</v>
      </c>
      <c r="CP1962" s="34" t="s">
        <v>1814</v>
      </c>
      <c r="CU1962" s="34" t="s">
        <v>1814</v>
      </c>
      <c r="CV1962" s="34">
        <v>0.09</v>
      </c>
      <c r="DA1962" s="34">
        <v>4</v>
      </c>
    </row>
    <row r="1963" spans="1:105" x14ac:dyDescent="0.35">
      <c r="A1963" s="22" t="s">
        <v>2129</v>
      </c>
      <c r="B1963" s="22" t="s">
        <v>2281</v>
      </c>
      <c r="C1963" s="22" t="s">
        <v>2369</v>
      </c>
      <c r="D1963" s="22" t="s">
        <v>2283</v>
      </c>
      <c r="G1963" s="22" t="s">
        <v>2287</v>
      </c>
      <c r="H1963" s="22">
        <v>31.92531</v>
      </c>
      <c r="I1963" s="22">
        <v>-107.72524</v>
      </c>
      <c r="K1963" s="22" t="s">
        <v>1302</v>
      </c>
      <c r="L1963" s="22" t="s">
        <v>878</v>
      </c>
      <c r="M1963" s="22" t="s">
        <v>2130</v>
      </c>
      <c r="W1963" s="34">
        <v>68.180000000000007</v>
      </c>
      <c r="X1963" s="34">
        <v>0.49199999999999999</v>
      </c>
      <c r="Y1963" s="34">
        <v>15.06</v>
      </c>
      <c r="Z1963" s="34">
        <v>3.06</v>
      </c>
      <c r="AA1963" s="34">
        <v>9.6000000000000002E-2</v>
      </c>
      <c r="AB1963" s="34">
        <v>0.55000000000000004</v>
      </c>
      <c r="AC1963" s="34">
        <v>1.39</v>
      </c>
      <c r="AD1963" s="34">
        <v>4.41</v>
      </c>
      <c r="AE1963" s="34">
        <v>5.17</v>
      </c>
      <c r="AF1963" s="34">
        <v>0.17399999999999999</v>
      </c>
      <c r="AG1963" s="34">
        <v>0.73</v>
      </c>
      <c r="AI1963" s="34">
        <v>9.3600000000000003E-2</v>
      </c>
      <c r="AL1963" s="34">
        <v>1.84E-2</v>
      </c>
      <c r="AU1963" s="34" t="s">
        <v>145</v>
      </c>
      <c r="AV1963" s="34" t="s">
        <v>1800</v>
      </c>
      <c r="AW1963" s="34" t="s">
        <v>1818</v>
      </c>
      <c r="AY1963" s="34">
        <v>810.3</v>
      </c>
      <c r="BB1963" s="34" t="s">
        <v>1797</v>
      </c>
      <c r="BD1963" s="34">
        <v>39</v>
      </c>
      <c r="BE1963" s="34" t="s">
        <v>1798</v>
      </c>
      <c r="BF1963" s="34" t="s">
        <v>1802</v>
      </c>
      <c r="BG1963" s="34">
        <v>12.3</v>
      </c>
      <c r="BH1963" s="34">
        <v>19</v>
      </c>
      <c r="BJ1963" s="34">
        <v>8</v>
      </c>
      <c r="BK1963" s="34" t="s">
        <v>1797</v>
      </c>
      <c r="BN1963" s="34">
        <v>1.7</v>
      </c>
      <c r="BO1963" s="34">
        <v>40.1</v>
      </c>
      <c r="BP1963" s="34" t="s">
        <v>1049</v>
      </c>
      <c r="BQ1963" s="34">
        <v>30.4</v>
      </c>
      <c r="BR1963" s="34">
        <v>204.2</v>
      </c>
      <c r="BT1963" s="34" t="s">
        <v>1843</v>
      </c>
      <c r="BU1963" s="34">
        <v>4</v>
      </c>
      <c r="BV1963" s="34">
        <v>8</v>
      </c>
      <c r="BX1963" s="34">
        <v>168</v>
      </c>
      <c r="BY1963" s="34">
        <v>5</v>
      </c>
      <c r="CA1963" s="34">
        <v>27.1</v>
      </c>
      <c r="CC1963" s="34">
        <v>4.7</v>
      </c>
      <c r="CD1963" s="34">
        <v>22.4</v>
      </c>
      <c r="CE1963" s="34">
        <v>257</v>
      </c>
      <c r="CF1963" s="34">
        <v>34.700000000000003</v>
      </c>
      <c r="CG1963" s="34">
        <v>225.3</v>
      </c>
      <c r="CH1963" s="34">
        <v>73.8</v>
      </c>
      <c r="CJ1963" s="34">
        <v>81</v>
      </c>
      <c r="CL1963" s="34">
        <v>36</v>
      </c>
      <c r="CM1963" s="34">
        <v>10</v>
      </c>
      <c r="CN1963" s="34">
        <v>1.4</v>
      </c>
      <c r="CP1963" s="34">
        <v>1.1000000000000001</v>
      </c>
      <c r="CU1963" s="34">
        <v>4.9000000000000004</v>
      </c>
      <c r="CV1963" s="34">
        <v>0.7</v>
      </c>
      <c r="DA1963" s="34">
        <v>1.1000000000000001</v>
      </c>
    </row>
    <row r="1964" spans="1:105" x14ac:dyDescent="0.35">
      <c r="A1964" s="22" t="s">
        <v>2131</v>
      </c>
      <c r="B1964" s="22" t="s">
        <v>2281</v>
      </c>
      <c r="C1964" s="22" t="s">
        <v>2369</v>
      </c>
      <c r="D1964" s="22" t="s">
        <v>2283</v>
      </c>
      <c r="G1964" s="22" t="s">
        <v>2287</v>
      </c>
      <c r="H1964" s="22">
        <v>31.92531</v>
      </c>
      <c r="I1964" s="22">
        <v>-107.72524</v>
      </c>
      <c r="K1964" s="22" t="s">
        <v>1302</v>
      </c>
      <c r="L1964" s="22" t="s">
        <v>878</v>
      </c>
      <c r="M1964" s="22" t="s">
        <v>1170</v>
      </c>
      <c r="W1964" s="34">
        <v>70.28</v>
      </c>
      <c r="X1964" s="34">
        <v>0.44800000000000001</v>
      </c>
      <c r="Y1964" s="34">
        <v>14.52</v>
      </c>
      <c r="Z1964" s="34">
        <v>2.5499999999999998</v>
      </c>
      <c r="AA1964" s="34">
        <v>9.7000000000000003E-2</v>
      </c>
      <c r="AB1964" s="34">
        <v>0.49</v>
      </c>
      <c r="AC1964" s="34">
        <v>1.42</v>
      </c>
      <c r="AD1964" s="34">
        <v>4.18</v>
      </c>
      <c r="AE1964" s="34">
        <v>5.0199999999999996</v>
      </c>
      <c r="AF1964" s="34">
        <v>0.112</v>
      </c>
      <c r="AG1964" s="34">
        <v>0.44</v>
      </c>
      <c r="AI1964" s="34" t="s">
        <v>2271</v>
      </c>
      <c r="AL1964" s="34">
        <v>3.3700000000000001E-2</v>
      </c>
      <c r="AU1964" s="34" t="s">
        <v>145</v>
      </c>
      <c r="AV1964" s="34" t="s">
        <v>1800</v>
      </c>
      <c r="AW1964" s="34">
        <v>2</v>
      </c>
      <c r="AY1964" s="34">
        <v>811.3</v>
      </c>
      <c r="BB1964" s="34">
        <v>3</v>
      </c>
      <c r="BD1964" s="34">
        <v>38</v>
      </c>
      <c r="BE1964" s="34">
        <v>7.6</v>
      </c>
      <c r="BF1964" s="34">
        <v>3</v>
      </c>
      <c r="BG1964" s="34">
        <v>5.3</v>
      </c>
      <c r="BH1964" s="34">
        <v>17.8</v>
      </c>
      <c r="BJ1964" s="34">
        <v>8</v>
      </c>
      <c r="BK1964" s="34" t="s">
        <v>1797</v>
      </c>
      <c r="BN1964" s="34">
        <v>20</v>
      </c>
      <c r="BO1964" s="34">
        <v>26.9</v>
      </c>
      <c r="BP1964" s="34" t="s">
        <v>1049</v>
      </c>
      <c r="BQ1964" s="34">
        <v>39.9</v>
      </c>
      <c r="BR1964" s="34">
        <v>165.4</v>
      </c>
      <c r="BT1964" s="34">
        <v>0.5</v>
      </c>
      <c r="BU1964" s="34">
        <v>3</v>
      </c>
      <c r="BV1964" s="34" t="s">
        <v>1800</v>
      </c>
      <c r="BX1964" s="34">
        <v>178.3</v>
      </c>
      <c r="BY1964" s="34">
        <v>3</v>
      </c>
      <c r="CA1964" s="34">
        <v>17.899999999999999</v>
      </c>
      <c r="CC1964" s="34">
        <v>4.5</v>
      </c>
      <c r="CD1964" s="34">
        <v>16.100000000000001</v>
      </c>
      <c r="CE1964" s="34">
        <v>283</v>
      </c>
      <c r="CF1964" s="34">
        <v>26.3</v>
      </c>
      <c r="CG1964" s="34">
        <v>238.1</v>
      </c>
      <c r="CH1964" s="34">
        <v>63.4</v>
      </c>
      <c r="CJ1964" s="34">
        <v>69</v>
      </c>
      <c r="CL1964" s="34">
        <v>58</v>
      </c>
      <c r="CM1964" s="34">
        <v>8</v>
      </c>
      <c r="CN1964" s="34">
        <v>1.9</v>
      </c>
      <c r="CP1964" s="34">
        <v>1.1000000000000001</v>
      </c>
      <c r="CU1964" s="34">
        <v>3.6</v>
      </c>
      <c r="CV1964" s="34">
        <v>0.4</v>
      </c>
      <c r="DA1964" s="34">
        <v>1.7</v>
      </c>
    </row>
    <row r="1965" spans="1:105" x14ac:dyDescent="0.35">
      <c r="A1965" s="22" t="s">
        <v>2132</v>
      </c>
      <c r="B1965" s="22" t="s">
        <v>2281</v>
      </c>
      <c r="C1965" s="22" t="s">
        <v>2369</v>
      </c>
      <c r="D1965" s="22" t="s">
        <v>2283</v>
      </c>
      <c r="G1965" s="22" t="s">
        <v>2287</v>
      </c>
      <c r="H1965" s="22" t="s">
        <v>2133</v>
      </c>
      <c r="I1965" s="22">
        <v>-107.72668</v>
      </c>
      <c r="K1965" s="22" t="s">
        <v>1302</v>
      </c>
      <c r="L1965" s="22" t="s">
        <v>878</v>
      </c>
      <c r="M1965" s="22" t="s">
        <v>2135</v>
      </c>
      <c r="AA1965" s="34">
        <v>0.45200000000000001</v>
      </c>
      <c r="AI1965" s="34" t="s">
        <v>1837</v>
      </c>
      <c r="AL1965" s="34" t="s">
        <v>1049</v>
      </c>
      <c r="AU1965" s="34">
        <v>0.08</v>
      </c>
      <c r="AV1965" s="34">
        <v>227</v>
      </c>
      <c r="AW1965" s="34">
        <v>109</v>
      </c>
      <c r="AY1965" s="34">
        <v>117.4</v>
      </c>
      <c r="BB1965" s="34">
        <v>1</v>
      </c>
      <c r="BD1965" s="34">
        <v>10</v>
      </c>
      <c r="BE1965" s="34">
        <v>360.2</v>
      </c>
      <c r="BF1965" s="34" t="s">
        <v>1802</v>
      </c>
      <c r="BG1965" s="34">
        <v>82.3</v>
      </c>
      <c r="BH1965" s="34" t="s">
        <v>1049</v>
      </c>
      <c r="BJ1965" s="34" t="s">
        <v>1797</v>
      </c>
      <c r="BK1965" s="34" t="s">
        <v>1797</v>
      </c>
      <c r="BN1965" s="34">
        <v>21.5</v>
      </c>
      <c r="BO1965" s="34">
        <v>4.3</v>
      </c>
      <c r="BP1965" s="34">
        <v>23.7</v>
      </c>
      <c r="BQ1965" s="34" t="s">
        <v>2134</v>
      </c>
      <c r="BR1965" s="34" t="s">
        <v>1049</v>
      </c>
      <c r="BT1965" s="34">
        <v>30.5</v>
      </c>
      <c r="BU1965" s="34" t="s">
        <v>1797</v>
      </c>
      <c r="BV1965" s="34">
        <v>19</v>
      </c>
      <c r="BX1965" s="34">
        <v>169</v>
      </c>
      <c r="BY1965" s="34" t="s">
        <v>1797</v>
      </c>
      <c r="CA1965" s="34">
        <v>1.1000000000000001</v>
      </c>
      <c r="CC1965" s="34">
        <v>8.3000000000000007</v>
      </c>
      <c r="CD1965" s="34">
        <v>40</v>
      </c>
      <c r="CE1965" s="34">
        <v>11</v>
      </c>
      <c r="CF1965" s="34">
        <v>68</v>
      </c>
      <c r="CG1965" s="34">
        <v>157</v>
      </c>
      <c r="CH1965" s="34" t="s">
        <v>1849</v>
      </c>
      <c r="CJ1965" s="34">
        <v>2</v>
      </c>
      <c r="CL1965" s="34" t="s">
        <v>1798</v>
      </c>
      <c r="CM1965" s="34" t="s">
        <v>1814</v>
      </c>
      <c r="CN1965" s="34" t="s">
        <v>1843</v>
      </c>
      <c r="CP1965" s="34" t="s">
        <v>1814</v>
      </c>
      <c r="CU1965" s="34">
        <v>0.8</v>
      </c>
      <c r="CV1965" s="34">
        <v>0.12</v>
      </c>
      <c r="DA1965" s="34">
        <v>3.4</v>
      </c>
    </row>
    <row r="1966" spans="1:105" x14ac:dyDescent="0.35">
      <c r="A1966" s="22" t="s">
        <v>2136</v>
      </c>
      <c r="B1966" s="22" t="s">
        <v>2281</v>
      </c>
      <c r="C1966" s="22" t="s">
        <v>2369</v>
      </c>
      <c r="D1966" s="22" t="s">
        <v>2283</v>
      </c>
      <c r="G1966" s="22" t="s">
        <v>2287</v>
      </c>
      <c r="H1966" s="22" t="s">
        <v>2133</v>
      </c>
      <c r="I1966" s="22">
        <v>-107.72668</v>
      </c>
      <c r="K1966" s="22" t="s">
        <v>1302</v>
      </c>
      <c r="L1966" s="22" t="s">
        <v>878</v>
      </c>
      <c r="M1966" s="22" t="s">
        <v>2137</v>
      </c>
      <c r="W1966" s="34">
        <v>73.709999999999994</v>
      </c>
      <c r="X1966" s="34">
        <v>0.215</v>
      </c>
      <c r="Y1966" s="34">
        <v>12.33</v>
      </c>
      <c r="Z1966" s="34">
        <v>0.43</v>
      </c>
      <c r="AA1966" s="34">
        <v>1.2999999999999999E-2</v>
      </c>
      <c r="AB1966" s="34">
        <v>0.11</v>
      </c>
      <c r="AC1966" s="34">
        <v>1.47</v>
      </c>
      <c r="AD1966" s="34">
        <v>2</v>
      </c>
      <c r="AE1966" s="34">
        <v>7.82</v>
      </c>
      <c r="AF1966" s="34">
        <v>2.5999999999999999E-2</v>
      </c>
      <c r="AG1966" s="34">
        <v>1.23</v>
      </c>
      <c r="AI1966" s="34">
        <v>5.7999999999999996E-3</v>
      </c>
      <c r="AL1966" s="34">
        <v>4.3400000000000001E-2</v>
      </c>
      <c r="AU1966" s="34" t="s">
        <v>145</v>
      </c>
      <c r="AV1966" s="34" t="s">
        <v>1800</v>
      </c>
      <c r="AW1966" s="34">
        <v>8.3000000000000007</v>
      </c>
      <c r="AY1966" s="34">
        <v>460.8</v>
      </c>
      <c r="BB1966" s="34" t="s">
        <v>1797</v>
      </c>
      <c r="BD1966" s="34">
        <v>55</v>
      </c>
      <c r="BE1966" s="34" t="s">
        <v>1798</v>
      </c>
      <c r="BF1966" s="34">
        <v>4</v>
      </c>
      <c r="BG1966" s="34">
        <v>4.7</v>
      </c>
      <c r="BH1966" s="34">
        <v>15.6</v>
      </c>
      <c r="BJ1966" s="34">
        <v>7</v>
      </c>
      <c r="BK1966" s="34" t="s">
        <v>1797</v>
      </c>
      <c r="BN1966" s="34">
        <v>1.4</v>
      </c>
      <c r="BO1966" s="34">
        <v>43.6</v>
      </c>
      <c r="BP1966" s="34" t="s">
        <v>1049</v>
      </c>
      <c r="BQ1966" s="34">
        <v>40.799999999999997</v>
      </c>
      <c r="BR1966" s="34">
        <v>240.5</v>
      </c>
      <c r="BT1966" s="34">
        <v>1.2</v>
      </c>
      <c r="BU1966" s="34">
        <v>2</v>
      </c>
      <c r="BV1966" s="34" t="s">
        <v>1800</v>
      </c>
      <c r="BX1966" s="34">
        <v>135.5</v>
      </c>
      <c r="BY1966" s="34">
        <v>2</v>
      </c>
      <c r="CA1966" s="34">
        <v>27</v>
      </c>
      <c r="CC1966" s="34">
        <v>6.6</v>
      </c>
      <c r="CD1966" s="34">
        <v>2.5</v>
      </c>
      <c r="CE1966" s="34">
        <v>369</v>
      </c>
      <c r="CF1966" s="34">
        <v>33.9</v>
      </c>
      <c r="CG1966" s="34">
        <v>172.6</v>
      </c>
      <c r="CH1966" s="34">
        <v>46.1</v>
      </c>
      <c r="CJ1966" s="34">
        <v>65</v>
      </c>
      <c r="CL1966" s="34">
        <v>40</v>
      </c>
      <c r="CM1966" s="34">
        <v>8.5</v>
      </c>
      <c r="CN1966" s="34">
        <v>1.2</v>
      </c>
      <c r="CP1966" s="34">
        <v>1.5</v>
      </c>
      <c r="CU1966" s="34">
        <v>3.8</v>
      </c>
      <c r="CV1966" s="34">
        <v>0.54</v>
      </c>
      <c r="DA1966" s="34">
        <v>1.9</v>
      </c>
    </row>
    <row r="1967" spans="1:105" x14ac:dyDescent="0.35">
      <c r="A1967" s="22" t="s">
        <v>2138</v>
      </c>
      <c r="B1967" s="22" t="s">
        <v>2281</v>
      </c>
      <c r="C1967" s="22" t="s">
        <v>2369</v>
      </c>
      <c r="D1967" s="22" t="s">
        <v>2283</v>
      </c>
      <c r="G1967" s="22" t="s">
        <v>2287</v>
      </c>
      <c r="H1967" s="22">
        <v>31.92991</v>
      </c>
      <c r="I1967" s="22">
        <v>-107.72789</v>
      </c>
      <c r="K1967" s="22" t="s">
        <v>1302</v>
      </c>
      <c r="L1967" s="22" t="s">
        <v>878</v>
      </c>
      <c r="M1967" s="22" t="s">
        <v>167</v>
      </c>
      <c r="W1967" s="34">
        <v>70.16</v>
      </c>
      <c r="X1967" s="34">
        <v>0.46400000000000002</v>
      </c>
      <c r="Y1967" s="34">
        <v>14.59</v>
      </c>
      <c r="Z1967" s="34">
        <v>2.48</v>
      </c>
      <c r="AA1967" s="34">
        <v>8.2000000000000003E-2</v>
      </c>
      <c r="AB1967" s="34">
        <v>0.51</v>
      </c>
      <c r="AC1967" s="34">
        <v>1.34</v>
      </c>
      <c r="AD1967" s="34">
        <v>4.2699999999999996</v>
      </c>
      <c r="AE1967" s="34">
        <v>5.05</v>
      </c>
      <c r="AF1967" s="34">
        <v>0.106</v>
      </c>
      <c r="AG1967" s="34">
        <v>0.34</v>
      </c>
      <c r="AI1967" s="34">
        <v>7.6E-3</v>
      </c>
      <c r="AL1967" s="34">
        <v>4.7100000000000003E-2</v>
      </c>
      <c r="AU1967" s="34" t="s">
        <v>145</v>
      </c>
      <c r="AV1967" s="34" t="s">
        <v>1800</v>
      </c>
      <c r="AW1967" s="34" t="s">
        <v>1818</v>
      </c>
      <c r="AY1967" s="34">
        <v>717.1</v>
      </c>
      <c r="BB1967" s="34">
        <v>2</v>
      </c>
      <c r="BD1967" s="34">
        <v>50</v>
      </c>
      <c r="BE1967" s="34">
        <v>12</v>
      </c>
      <c r="BF1967" s="34">
        <v>6</v>
      </c>
      <c r="BG1967" s="34">
        <v>5.0999999999999996</v>
      </c>
      <c r="BH1967" s="34">
        <v>17.8</v>
      </c>
      <c r="BJ1967" s="34">
        <v>9</v>
      </c>
      <c r="BK1967" s="34" t="s">
        <v>1797</v>
      </c>
      <c r="BN1967" s="34">
        <v>2.7</v>
      </c>
      <c r="BO1967" s="34">
        <v>32</v>
      </c>
      <c r="BP1967" s="34" t="s">
        <v>1049</v>
      </c>
      <c r="BQ1967" s="34">
        <v>28.7</v>
      </c>
      <c r="BR1967" s="34">
        <v>173.9</v>
      </c>
      <c r="BT1967" s="34">
        <v>0.4</v>
      </c>
      <c r="BU1967" s="34">
        <v>3</v>
      </c>
      <c r="BV1967" s="34" t="s">
        <v>1800</v>
      </c>
      <c r="BX1967" s="34">
        <v>160.69999999999999</v>
      </c>
      <c r="BY1967" s="34">
        <v>2</v>
      </c>
      <c r="CA1967" s="34">
        <v>19.399999999999999</v>
      </c>
      <c r="CC1967" s="34">
        <v>5</v>
      </c>
      <c r="CD1967" s="34">
        <v>16.899999999999999</v>
      </c>
      <c r="CE1967" s="34">
        <v>338</v>
      </c>
      <c r="CF1967" s="34">
        <v>29</v>
      </c>
      <c r="CG1967" s="34">
        <v>245.8</v>
      </c>
      <c r="CH1967" s="34">
        <v>63.4</v>
      </c>
      <c r="CJ1967" s="34">
        <v>66</v>
      </c>
      <c r="CL1967" s="34">
        <v>67</v>
      </c>
      <c r="CM1967" s="34">
        <v>8</v>
      </c>
      <c r="CN1967" s="34">
        <v>1.7</v>
      </c>
      <c r="CP1967" s="34">
        <v>1.3</v>
      </c>
      <c r="CU1967" s="34">
        <v>3.3</v>
      </c>
      <c r="CV1967" s="34">
        <v>0.41</v>
      </c>
      <c r="DA1967" s="34">
        <v>1.1000000000000001</v>
      </c>
    </row>
    <row r="1968" spans="1:105" x14ac:dyDescent="0.35">
      <c r="A1968" s="22" t="s">
        <v>2139</v>
      </c>
      <c r="B1968" s="22" t="s">
        <v>2281</v>
      </c>
      <c r="C1968" s="22" t="s">
        <v>2369</v>
      </c>
      <c r="D1968" s="22" t="s">
        <v>2283</v>
      </c>
      <c r="G1968" s="22" t="s">
        <v>2287</v>
      </c>
      <c r="H1968" s="22">
        <v>31.91384</v>
      </c>
      <c r="I1968" s="22">
        <v>-107.75028</v>
      </c>
      <c r="K1968" s="22" t="s">
        <v>1302</v>
      </c>
      <c r="L1968" s="22" t="s">
        <v>878</v>
      </c>
      <c r="M1968" s="22" t="s">
        <v>1170</v>
      </c>
      <c r="W1968" s="34">
        <v>69.89</v>
      </c>
      <c r="X1968" s="34">
        <v>0.45400000000000001</v>
      </c>
      <c r="Y1968" s="34">
        <v>14.48</v>
      </c>
      <c r="Z1968" s="34">
        <v>2.5299999999999998</v>
      </c>
      <c r="AA1968" s="34">
        <v>7.3999999999999996E-2</v>
      </c>
      <c r="AB1968" s="34">
        <v>0.5</v>
      </c>
      <c r="AC1968" s="34">
        <v>1.39</v>
      </c>
      <c r="AD1968" s="34">
        <v>4.16</v>
      </c>
      <c r="AE1968" s="34">
        <v>4.9000000000000004</v>
      </c>
      <c r="AF1968" s="34">
        <v>0.11600000000000001</v>
      </c>
      <c r="AG1968" s="34">
        <v>0.5</v>
      </c>
      <c r="AI1968" s="34">
        <v>1.78E-2</v>
      </c>
      <c r="AL1968" s="34">
        <v>2.35E-2</v>
      </c>
      <c r="AU1968" s="34" t="s">
        <v>145</v>
      </c>
      <c r="AV1968" s="34">
        <v>7</v>
      </c>
      <c r="AW1968" s="34" t="s">
        <v>1818</v>
      </c>
      <c r="AY1968" s="34">
        <v>820.8</v>
      </c>
      <c r="BB1968" s="34">
        <v>3</v>
      </c>
      <c r="BD1968" s="34">
        <v>41</v>
      </c>
      <c r="BE1968" s="34" t="s">
        <v>1798</v>
      </c>
      <c r="BF1968" s="34" t="s">
        <v>1802</v>
      </c>
      <c r="BG1968" s="34">
        <v>5.9</v>
      </c>
      <c r="BH1968" s="34">
        <v>18</v>
      </c>
      <c r="BJ1968" s="34">
        <v>7</v>
      </c>
      <c r="BK1968" s="34" t="s">
        <v>1797</v>
      </c>
      <c r="BN1968" s="34">
        <v>1.1000000000000001</v>
      </c>
      <c r="BO1968" s="34">
        <v>28.5</v>
      </c>
      <c r="BP1968" s="34" t="s">
        <v>1049</v>
      </c>
      <c r="BQ1968" s="34">
        <v>25.3</v>
      </c>
      <c r="BR1968" s="34">
        <v>161.19999999999999</v>
      </c>
      <c r="BT1968" s="34">
        <v>0.8</v>
      </c>
      <c r="BU1968" s="34">
        <v>4</v>
      </c>
      <c r="BV1968" s="34" t="s">
        <v>1800</v>
      </c>
      <c r="BX1968" s="34">
        <v>188.6</v>
      </c>
      <c r="BY1968" s="34">
        <v>3</v>
      </c>
      <c r="CA1968" s="34">
        <v>21.3</v>
      </c>
      <c r="CC1968" s="34">
        <v>5.7</v>
      </c>
      <c r="CD1968" s="34">
        <v>13.8</v>
      </c>
      <c r="CE1968" s="34">
        <v>337</v>
      </c>
      <c r="CF1968" s="34">
        <v>25.9</v>
      </c>
      <c r="CG1968" s="34">
        <v>246.3</v>
      </c>
      <c r="CH1968" s="34">
        <v>53.1</v>
      </c>
      <c r="CJ1968" s="34">
        <v>65</v>
      </c>
      <c r="CL1968" s="34">
        <v>24</v>
      </c>
      <c r="CM1968" s="34">
        <v>7.6</v>
      </c>
      <c r="CN1968" s="34">
        <v>1.7</v>
      </c>
      <c r="CP1968" s="34">
        <v>1.6</v>
      </c>
      <c r="CU1968" s="34">
        <v>3.1</v>
      </c>
      <c r="CV1968" s="34">
        <v>0.43</v>
      </c>
      <c r="DA1968" s="34">
        <v>1.4</v>
      </c>
    </row>
    <row r="1969" spans="1:105" x14ac:dyDescent="0.35">
      <c r="A1969" s="22" t="s">
        <v>2140</v>
      </c>
      <c r="B1969" s="22" t="s">
        <v>2281</v>
      </c>
      <c r="C1969" s="22" t="s">
        <v>2369</v>
      </c>
      <c r="D1969" s="22" t="s">
        <v>2283</v>
      </c>
      <c r="G1969" s="22" t="s">
        <v>2287</v>
      </c>
      <c r="H1969" s="22" t="s">
        <v>2141</v>
      </c>
      <c r="I1969" s="22">
        <v>-107.750066</v>
      </c>
      <c r="K1969" s="22" t="s">
        <v>1302</v>
      </c>
      <c r="L1969" s="22" t="s">
        <v>878</v>
      </c>
      <c r="W1969" s="34">
        <v>72.33</v>
      </c>
      <c r="X1969" s="34">
        <v>0.65200000000000002</v>
      </c>
      <c r="Y1969" s="34">
        <v>14.9</v>
      </c>
      <c r="Z1969" s="34">
        <v>2.21</v>
      </c>
      <c r="AA1969" s="34">
        <v>7.0000000000000007E-2</v>
      </c>
      <c r="AB1969" s="34">
        <v>0.15</v>
      </c>
      <c r="AC1969" s="34">
        <v>0.39</v>
      </c>
      <c r="AD1969" s="34">
        <v>0.14000000000000001</v>
      </c>
      <c r="AE1969" s="34">
        <v>3.4</v>
      </c>
      <c r="AF1969" s="34">
        <v>0.23300000000000001</v>
      </c>
      <c r="AG1969" s="34">
        <v>4.79</v>
      </c>
      <c r="AI1969" s="34" t="s">
        <v>2271</v>
      </c>
      <c r="AL1969" s="34">
        <v>6.0000000000000001E-3</v>
      </c>
      <c r="AU1969" s="34">
        <v>1.4999999999999999E-2</v>
      </c>
      <c r="AV1969" s="34" t="s">
        <v>1800</v>
      </c>
      <c r="AW1969" s="34">
        <v>5</v>
      </c>
      <c r="AY1969" s="34">
        <v>687.8</v>
      </c>
      <c r="BB1969" s="34" t="s">
        <v>1797</v>
      </c>
      <c r="BD1969" s="34">
        <v>14</v>
      </c>
      <c r="BE1969" s="34">
        <v>9</v>
      </c>
      <c r="BF1969" s="34" t="s">
        <v>1802</v>
      </c>
      <c r="BG1969" s="34">
        <v>6.7</v>
      </c>
      <c r="BH1969" s="34">
        <v>16.7</v>
      </c>
      <c r="BJ1969" s="34">
        <v>9</v>
      </c>
      <c r="BK1969" s="34" t="s">
        <v>1797</v>
      </c>
      <c r="BN1969" s="34">
        <v>4</v>
      </c>
      <c r="BO1969" s="34">
        <v>21.8</v>
      </c>
      <c r="BP1969" s="34" t="s">
        <v>1049</v>
      </c>
      <c r="BQ1969" s="34">
        <v>13.6</v>
      </c>
      <c r="BR1969" s="34">
        <v>112.2</v>
      </c>
      <c r="BT1969" s="34">
        <v>3.7</v>
      </c>
      <c r="BU1969" s="34">
        <v>4</v>
      </c>
      <c r="BV1969" s="34" t="s">
        <v>1800</v>
      </c>
      <c r="BX1969" s="34">
        <v>51.6</v>
      </c>
      <c r="BY1969" s="34">
        <v>2</v>
      </c>
      <c r="CA1969" s="34">
        <v>13</v>
      </c>
      <c r="CC1969" s="34">
        <v>4.0999999999999996</v>
      </c>
      <c r="CD1969" s="34">
        <v>32.9</v>
      </c>
      <c r="CE1969" s="34">
        <v>116</v>
      </c>
      <c r="CF1969" s="34">
        <v>23.7</v>
      </c>
      <c r="CG1969" s="34">
        <v>403.8</v>
      </c>
      <c r="CH1969" s="34">
        <v>308.10000000000002</v>
      </c>
      <c r="CJ1969" s="34">
        <v>63</v>
      </c>
      <c r="CL1969" s="34">
        <v>73</v>
      </c>
      <c r="CM1969" s="34">
        <v>8.9</v>
      </c>
      <c r="CN1969" s="34">
        <v>2.2000000000000002</v>
      </c>
      <c r="CP1969" s="34">
        <v>1.5</v>
      </c>
      <c r="CU1969" s="34">
        <v>3</v>
      </c>
      <c r="CV1969" s="34">
        <v>0.47</v>
      </c>
      <c r="DA1969" s="34">
        <v>1.5</v>
      </c>
    </row>
    <row r="1970" spans="1:105" x14ac:dyDescent="0.35">
      <c r="A1970" s="22" t="s">
        <v>2142</v>
      </c>
      <c r="B1970" s="22" t="s">
        <v>2281</v>
      </c>
      <c r="C1970" s="22" t="s">
        <v>2369</v>
      </c>
      <c r="D1970" s="22" t="s">
        <v>2283</v>
      </c>
      <c r="G1970" s="22" t="s">
        <v>2287</v>
      </c>
      <c r="H1970" s="22" t="s">
        <v>2143</v>
      </c>
      <c r="I1970" s="22">
        <v>-107.731082</v>
      </c>
      <c r="K1970" s="22" t="s">
        <v>1302</v>
      </c>
      <c r="L1970" s="22" t="s">
        <v>878</v>
      </c>
      <c r="M1970" s="22" t="s">
        <v>116</v>
      </c>
      <c r="AA1970" s="34">
        <v>0.161</v>
      </c>
      <c r="AI1970" s="34" t="s">
        <v>2104</v>
      </c>
      <c r="AL1970" s="34" t="s">
        <v>1049</v>
      </c>
      <c r="AU1970" s="34">
        <v>10.69</v>
      </c>
      <c r="AV1970" s="34">
        <v>269</v>
      </c>
      <c r="AW1970" s="34" t="s">
        <v>2145</v>
      </c>
      <c r="AY1970" s="34">
        <v>641</v>
      </c>
      <c r="BB1970" s="34">
        <v>3</v>
      </c>
      <c r="BD1970" s="34">
        <v>6</v>
      </c>
      <c r="BE1970" s="34">
        <v>188</v>
      </c>
      <c r="BF1970" s="34">
        <v>3</v>
      </c>
      <c r="BG1970" s="34" t="s">
        <v>1049</v>
      </c>
      <c r="BH1970" s="34" t="s">
        <v>1049</v>
      </c>
      <c r="BJ1970" s="34">
        <v>7</v>
      </c>
      <c r="BK1970" s="34">
        <v>2</v>
      </c>
      <c r="BN1970" s="34">
        <v>45</v>
      </c>
      <c r="BO1970" s="34" t="s">
        <v>1049</v>
      </c>
      <c r="BP1970" s="34" t="s">
        <v>1049</v>
      </c>
      <c r="BQ1970" s="34" t="s">
        <v>2144</v>
      </c>
      <c r="BR1970" s="34">
        <v>53</v>
      </c>
      <c r="BT1970" s="34">
        <v>427</v>
      </c>
      <c r="BU1970" s="34" t="s">
        <v>1797</v>
      </c>
      <c r="BV1970" s="34" t="s">
        <v>1800</v>
      </c>
      <c r="BX1970" s="34">
        <v>1710</v>
      </c>
      <c r="BY1970" s="34">
        <v>2</v>
      </c>
      <c r="CA1970" s="34">
        <v>4.2</v>
      </c>
      <c r="CC1970" s="34">
        <v>21.5</v>
      </c>
      <c r="CD1970" s="34" t="s">
        <v>1049</v>
      </c>
      <c r="CE1970" s="34" t="s">
        <v>1821</v>
      </c>
      <c r="CF1970" s="34" t="s">
        <v>1049</v>
      </c>
      <c r="CG1970" s="34" t="s">
        <v>1049</v>
      </c>
      <c r="CH1970" s="34" t="s">
        <v>2134</v>
      </c>
      <c r="CJ1970" s="34">
        <v>12</v>
      </c>
      <c r="CL1970" s="34">
        <v>81</v>
      </c>
      <c r="CM1970" s="34">
        <v>2.8</v>
      </c>
      <c r="CN1970" s="34">
        <v>0.4</v>
      </c>
      <c r="CP1970" s="34">
        <v>0.7</v>
      </c>
      <c r="CU1970" s="34">
        <v>2.1</v>
      </c>
      <c r="CV1970" s="34">
        <v>1.02</v>
      </c>
      <c r="DA1970" s="34">
        <v>1.1000000000000001</v>
      </c>
    </row>
    <row r="1971" spans="1:105" x14ac:dyDescent="0.35">
      <c r="A1971" s="22" t="s">
        <v>2146</v>
      </c>
      <c r="B1971" s="22" t="s">
        <v>2281</v>
      </c>
      <c r="C1971" s="22" t="s">
        <v>2369</v>
      </c>
      <c r="D1971" s="22" t="s">
        <v>2283</v>
      </c>
      <c r="G1971" s="22" t="s">
        <v>2287</v>
      </c>
      <c r="H1971" s="22" t="s">
        <v>2143</v>
      </c>
      <c r="I1971" s="22">
        <v>-107.731082</v>
      </c>
      <c r="K1971" s="22" t="s">
        <v>1302</v>
      </c>
      <c r="L1971" s="22" t="s">
        <v>878</v>
      </c>
      <c r="M1971" s="22" t="s">
        <v>2147</v>
      </c>
      <c r="W1971" s="34">
        <v>70.39</v>
      </c>
      <c r="X1971" s="34">
        <v>0.438</v>
      </c>
      <c r="Y1971" s="34">
        <v>14.49</v>
      </c>
      <c r="Z1971" s="34">
        <v>2.38</v>
      </c>
      <c r="AA1971" s="34">
        <v>5.7000000000000002E-2</v>
      </c>
      <c r="AB1971" s="34">
        <v>0.47</v>
      </c>
      <c r="AC1971" s="34">
        <v>1.19</v>
      </c>
      <c r="AD1971" s="34">
        <v>4.2300000000000004</v>
      </c>
      <c r="AE1971" s="34">
        <v>4.91</v>
      </c>
      <c r="AF1971" s="34">
        <v>0.111</v>
      </c>
      <c r="AG1971" s="34">
        <v>0.85</v>
      </c>
      <c r="AI1971" s="34" t="s">
        <v>2266</v>
      </c>
      <c r="AL1971" s="34">
        <v>2.3699999999999999E-2</v>
      </c>
      <c r="AU1971" s="34" t="s">
        <v>145</v>
      </c>
      <c r="AV1971" s="34">
        <v>8</v>
      </c>
      <c r="AW1971" s="34">
        <v>8</v>
      </c>
      <c r="AY1971" s="34">
        <v>750.2</v>
      </c>
      <c r="BB1971" s="34">
        <v>5</v>
      </c>
      <c r="BD1971" s="34">
        <v>61</v>
      </c>
      <c r="BE1971" s="34" t="s">
        <v>1798</v>
      </c>
      <c r="BF1971" s="34" t="s">
        <v>1802</v>
      </c>
      <c r="BG1971" s="34">
        <v>5.6</v>
      </c>
      <c r="BH1971" s="34">
        <v>17.8</v>
      </c>
      <c r="BJ1971" s="34">
        <v>8</v>
      </c>
      <c r="BK1971" s="34">
        <v>2</v>
      </c>
      <c r="BN1971" s="34">
        <v>9</v>
      </c>
      <c r="BO1971" s="34">
        <v>26.9</v>
      </c>
      <c r="BP1971" s="34" t="s">
        <v>1049</v>
      </c>
      <c r="BQ1971" s="34">
        <v>27.4</v>
      </c>
      <c r="BR1971" s="34">
        <v>165.7</v>
      </c>
      <c r="BT1971" s="34">
        <v>0.7</v>
      </c>
      <c r="BU1971" s="34">
        <v>3</v>
      </c>
      <c r="BV1971" s="34" t="s">
        <v>1800</v>
      </c>
      <c r="BX1971" s="34">
        <v>175.4</v>
      </c>
      <c r="BY1971" s="34">
        <v>3</v>
      </c>
      <c r="CA1971" s="34">
        <v>19.5</v>
      </c>
      <c r="CC1971" s="34">
        <v>0.9</v>
      </c>
      <c r="CD1971" s="34">
        <v>16.3</v>
      </c>
      <c r="CE1971" s="34">
        <v>405</v>
      </c>
      <c r="CF1971" s="34">
        <v>27.4</v>
      </c>
      <c r="CG1971" s="34">
        <v>237</v>
      </c>
      <c r="CH1971" s="34">
        <v>208.9</v>
      </c>
      <c r="CJ1971" s="34">
        <v>75</v>
      </c>
      <c r="CL1971" s="34">
        <v>58</v>
      </c>
      <c r="CM1971" s="34">
        <v>8.5</v>
      </c>
      <c r="CN1971" s="34">
        <v>2</v>
      </c>
      <c r="CP1971" s="34">
        <v>2.5</v>
      </c>
      <c r="CU1971" s="34">
        <v>3.4</v>
      </c>
      <c r="CV1971" s="34">
        <v>0.44</v>
      </c>
      <c r="DA1971" s="34">
        <v>1.3</v>
      </c>
    </row>
    <row r="1972" spans="1:105" x14ac:dyDescent="0.35">
      <c r="A1972" s="22" t="s">
        <v>2148</v>
      </c>
      <c r="B1972" s="22" t="s">
        <v>2281</v>
      </c>
      <c r="C1972" s="22" t="s">
        <v>2369</v>
      </c>
      <c r="D1972" s="22" t="s">
        <v>2283</v>
      </c>
      <c r="G1972" s="22" t="s">
        <v>2287</v>
      </c>
      <c r="H1972" s="22">
        <v>31.909980000000001</v>
      </c>
      <c r="I1972" s="22">
        <v>-107.73033</v>
      </c>
      <c r="K1972" s="22" t="s">
        <v>1302</v>
      </c>
      <c r="L1972" s="22" t="s">
        <v>878</v>
      </c>
      <c r="M1972" s="22" t="s">
        <v>1170</v>
      </c>
      <c r="W1972" s="34">
        <v>70.739999999999995</v>
      </c>
      <c r="X1972" s="34">
        <v>0.44800000000000001</v>
      </c>
      <c r="Y1972" s="34">
        <v>14.66</v>
      </c>
      <c r="Z1972" s="34">
        <v>2.38</v>
      </c>
      <c r="AA1972" s="34">
        <v>7.3999999999999996E-2</v>
      </c>
      <c r="AB1972" s="34">
        <v>0.47</v>
      </c>
      <c r="AC1972" s="34">
        <v>1.1000000000000001</v>
      </c>
      <c r="AD1972" s="34">
        <v>4.49</v>
      </c>
      <c r="AE1972" s="34">
        <v>4.87</v>
      </c>
      <c r="AF1972" s="34">
        <v>0.114</v>
      </c>
      <c r="AG1972" s="34">
        <v>1.1599999999999999</v>
      </c>
      <c r="AI1972" s="34" t="s">
        <v>2275</v>
      </c>
      <c r="AL1972" s="34">
        <v>1.8800000000000001E-2</v>
      </c>
      <c r="AU1972" s="34" t="s">
        <v>145</v>
      </c>
      <c r="AV1972" s="34" t="s">
        <v>1800</v>
      </c>
      <c r="AW1972" s="34">
        <v>2.2999999999999998</v>
      </c>
      <c r="AY1972" s="34">
        <v>815.7</v>
      </c>
      <c r="BB1972" s="34">
        <v>1</v>
      </c>
      <c r="BD1972" s="34">
        <v>38</v>
      </c>
      <c r="BE1972" s="34">
        <v>7.7</v>
      </c>
      <c r="BF1972" s="34">
        <v>4</v>
      </c>
      <c r="BG1972" s="34">
        <v>4.7</v>
      </c>
      <c r="BH1972" s="34">
        <v>16.8</v>
      </c>
      <c r="BJ1972" s="34">
        <v>9</v>
      </c>
      <c r="BK1972" s="34">
        <v>3</v>
      </c>
      <c r="BN1972" s="34">
        <v>5</v>
      </c>
      <c r="BO1972" s="34">
        <v>28.6</v>
      </c>
      <c r="BP1972" s="34" t="s">
        <v>1049</v>
      </c>
      <c r="BQ1972" s="34">
        <v>20.2</v>
      </c>
      <c r="BR1972" s="34">
        <v>162.9</v>
      </c>
      <c r="BT1972" s="34">
        <v>0.2</v>
      </c>
      <c r="BU1972" s="34">
        <v>4</v>
      </c>
      <c r="BV1972" s="34">
        <v>10</v>
      </c>
      <c r="BX1972" s="34">
        <v>196.6</v>
      </c>
      <c r="BY1972" s="34">
        <v>3</v>
      </c>
      <c r="CA1972" s="34">
        <v>22</v>
      </c>
      <c r="CC1972" s="34">
        <v>4.5999999999999996</v>
      </c>
      <c r="CD1972" s="34">
        <v>18.899999999999999</v>
      </c>
      <c r="CE1972" s="34">
        <v>299</v>
      </c>
      <c r="CF1972" s="34">
        <v>25.7</v>
      </c>
      <c r="CG1972" s="34">
        <v>247.4</v>
      </c>
      <c r="CH1972" s="34">
        <v>75.400000000000006</v>
      </c>
      <c r="CJ1972" s="34">
        <v>65</v>
      </c>
      <c r="CL1972" s="34">
        <v>45</v>
      </c>
      <c r="CM1972" s="34">
        <v>8</v>
      </c>
      <c r="CN1972" s="34">
        <v>1.8</v>
      </c>
      <c r="CP1972" s="34">
        <v>1.3</v>
      </c>
      <c r="CU1972" s="34">
        <v>3.7</v>
      </c>
      <c r="CV1972" s="34">
        <v>0.62</v>
      </c>
      <c r="DA1972" s="34" t="s">
        <v>1797</v>
      </c>
    </row>
    <row r="1973" spans="1:105" x14ac:dyDescent="0.35">
      <c r="A1973" s="22" t="s">
        <v>2149</v>
      </c>
      <c r="B1973" s="22" t="s">
        <v>2281</v>
      </c>
      <c r="C1973" s="22" t="s">
        <v>2369</v>
      </c>
      <c r="D1973" s="22" t="s">
        <v>2283</v>
      </c>
      <c r="G1973" s="22" t="s">
        <v>2287</v>
      </c>
      <c r="H1973" s="22" t="s">
        <v>2150</v>
      </c>
      <c r="I1973" s="22">
        <v>-107.742788</v>
      </c>
      <c r="K1973" s="22" t="s">
        <v>1302</v>
      </c>
      <c r="L1973" s="22" t="s">
        <v>878</v>
      </c>
      <c r="M1973" s="22" t="s">
        <v>1170</v>
      </c>
      <c r="W1973" s="34">
        <v>70.19</v>
      </c>
      <c r="X1973" s="34">
        <v>0.434</v>
      </c>
      <c r="Y1973" s="34">
        <v>14.56</v>
      </c>
      <c r="Z1973" s="34">
        <v>2.48</v>
      </c>
      <c r="AA1973" s="34">
        <v>5.3999999999999999E-2</v>
      </c>
      <c r="AB1973" s="34">
        <v>0.48</v>
      </c>
      <c r="AC1973" s="34">
        <v>1.26</v>
      </c>
      <c r="AD1973" s="34">
        <v>4.07</v>
      </c>
      <c r="AE1973" s="34">
        <v>5.16</v>
      </c>
      <c r="AF1973" s="34">
        <v>0.109</v>
      </c>
      <c r="AG1973" s="34">
        <v>0.52</v>
      </c>
      <c r="AI1973" s="34">
        <v>1.8200000000000001E-2</v>
      </c>
      <c r="AL1973" s="34">
        <v>4.87E-2</v>
      </c>
      <c r="AU1973" s="34">
        <v>8.9999999999999993E-3</v>
      </c>
      <c r="AV1973" s="34" t="s">
        <v>1800</v>
      </c>
      <c r="AW1973" s="34">
        <v>5</v>
      </c>
      <c r="AY1973" s="34">
        <v>782.7</v>
      </c>
      <c r="BB1973" s="34">
        <v>3</v>
      </c>
      <c r="BD1973" s="34">
        <v>51</v>
      </c>
      <c r="BE1973" s="34" t="s">
        <v>1798</v>
      </c>
      <c r="BF1973" s="34">
        <v>4</v>
      </c>
      <c r="BG1973" s="34">
        <v>6.7</v>
      </c>
      <c r="BH1973" s="34">
        <v>17.8</v>
      </c>
      <c r="BJ1973" s="34">
        <v>6</v>
      </c>
      <c r="BK1973" s="34" t="s">
        <v>1797</v>
      </c>
      <c r="BN1973" s="34">
        <v>11</v>
      </c>
      <c r="BO1973" s="34">
        <v>27.2</v>
      </c>
      <c r="BP1973" s="34" t="s">
        <v>1049</v>
      </c>
      <c r="BQ1973" s="34">
        <v>23.4</v>
      </c>
      <c r="BR1973" s="34">
        <v>173.1</v>
      </c>
      <c r="BT1973" s="34">
        <v>0.7</v>
      </c>
      <c r="BU1973" s="34">
        <v>3</v>
      </c>
      <c r="BV1973" s="34" t="s">
        <v>1800</v>
      </c>
      <c r="BX1973" s="34">
        <v>182.9</v>
      </c>
      <c r="BY1973" s="34">
        <v>2</v>
      </c>
      <c r="CA1973" s="34">
        <v>20</v>
      </c>
      <c r="CC1973" s="34">
        <v>5.8</v>
      </c>
      <c r="CD1973" s="34">
        <v>17.7</v>
      </c>
      <c r="CE1973" s="34">
        <v>336</v>
      </c>
      <c r="CF1973" s="34">
        <v>25.4</v>
      </c>
      <c r="CG1973" s="34">
        <v>246.5</v>
      </c>
      <c r="CH1973" s="34">
        <v>148.69999999999999</v>
      </c>
      <c r="CJ1973" s="34">
        <v>61</v>
      </c>
      <c r="CL1973" s="34">
        <v>29</v>
      </c>
      <c r="CM1973" s="34">
        <v>7.1</v>
      </c>
      <c r="CN1973" s="34">
        <v>1.5</v>
      </c>
      <c r="CP1973" s="34">
        <v>1.4</v>
      </c>
      <c r="CU1973" s="34">
        <v>3</v>
      </c>
      <c r="CV1973" s="34">
        <v>0.39</v>
      </c>
      <c r="DA1973" s="34" t="s">
        <v>1797</v>
      </c>
    </row>
    <row r="1974" spans="1:105" x14ac:dyDescent="0.35">
      <c r="A1974" s="22" t="s">
        <v>2151</v>
      </c>
      <c r="B1974" s="22" t="s">
        <v>2281</v>
      </c>
      <c r="C1974" s="22" t="s">
        <v>2369</v>
      </c>
      <c r="D1974" s="22" t="s">
        <v>2283</v>
      </c>
      <c r="G1974" s="22" t="s">
        <v>2287</v>
      </c>
      <c r="H1974" s="22">
        <v>31.920829999999999</v>
      </c>
      <c r="I1974" s="22">
        <v>-107.76093</v>
      </c>
      <c r="K1974" s="22" t="s">
        <v>1302</v>
      </c>
      <c r="L1974" s="22" t="s">
        <v>878</v>
      </c>
      <c r="M1974" s="22" t="s">
        <v>2152</v>
      </c>
      <c r="W1974" s="34">
        <v>70.11</v>
      </c>
      <c r="X1974" s="34">
        <v>0.435</v>
      </c>
      <c r="Y1974" s="34">
        <v>14.53</v>
      </c>
      <c r="Z1974" s="34">
        <v>2.34</v>
      </c>
      <c r="AA1974" s="34">
        <v>8.2000000000000003E-2</v>
      </c>
      <c r="AB1974" s="34">
        <v>0.46</v>
      </c>
      <c r="AC1974" s="34">
        <v>1.23</v>
      </c>
      <c r="AD1974" s="34">
        <v>4.3099999999999996</v>
      </c>
      <c r="AE1974" s="34">
        <v>4.9800000000000004</v>
      </c>
      <c r="AF1974" s="34">
        <v>0.123</v>
      </c>
      <c r="AG1974" s="34">
        <v>0.67</v>
      </c>
      <c r="AI1974" s="34">
        <v>4.0000000000000001E-3</v>
      </c>
      <c r="AL1974" s="34">
        <v>2.46E-2</v>
      </c>
      <c r="AU1974" s="34" t="s">
        <v>145</v>
      </c>
      <c r="AV1974" s="34" t="s">
        <v>1800</v>
      </c>
      <c r="AW1974" s="34">
        <v>1.8</v>
      </c>
      <c r="AY1974" s="34">
        <v>731.8</v>
      </c>
      <c r="BB1974" s="34" t="s">
        <v>1797</v>
      </c>
      <c r="BD1974" s="34">
        <v>45</v>
      </c>
      <c r="BE1974" s="34">
        <v>7.5</v>
      </c>
      <c r="BF1974" s="34">
        <v>3</v>
      </c>
      <c r="BG1974" s="34">
        <v>4.9000000000000004</v>
      </c>
      <c r="BH1974" s="34">
        <v>18.600000000000001</v>
      </c>
      <c r="BJ1974" s="34">
        <v>9</v>
      </c>
      <c r="BK1974" s="34" t="s">
        <v>1797</v>
      </c>
      <c r="BN1974" s="34">
        <v>11</v>
      </c>
      <c r="BO1974" s="34">
        <v>33.200000000000003</v>
      </c>
      <c r="BP1974" s="34" t="s">
        <v>1049</v>
      </c>
      <c r="BQ1974" s="34">
        <v>20.5</v>
      </c>
      <c r="BR1974" s="34">
        <v>170.8</v>
      </c>
      <c r="BT1974" s="34" t="s">
        <v>1843</v>
      </c>
      <c r="BU1974" s="34">
        <v>3</v>
      </c>
      <c r="BV1974" s="34" t="s">
        <v>1800</v>
      </c>
      <c r="BX1974" s="34">
        <v>157</v>
      </c>
      <c r="BY1974" s="34">
        <v>2</v>
      </c>
      <c r="CA1974" s="34">
        <v>23</v>
      </c>
      <c r="CC1974" s="34">
        <v>4.3</v>
      </c>
      <c r="CD1974" s="34">
        <v>13.5</v>
      </c>
      <c r="CE1974" s="34">
        <v>317</v>
      </c>
      <c r="CF1974" s="34">
        <v>30.8</v>
      </c>
      <c r="CG1974" s="34">
        <v>256.89999999999998</v>
      </c>
      <c r="CH1974" s="34">
        <v>49.4</v>
      </c>
      <c r="CJ1974" s="34">
        <v>67</v>
      </c>
      <c r="CL1974" s="34">
        <v>35</v>
      </c>
      <c r="CM1974" s="34">
        <v>8</v>
      </c>
      <c r="CN1974" s="34">
        <v>1.2</v>
      </c>
      <c r="CP1974" s="34">
        <v>2.2999999999999998</v>
      </c>
      <c r="CU1974" s="34">
        <v>4</v>
      </c>
      <c r="CV1974" s="34">
        <v>0.51</v>
      </c>
      <c r="DA1974" s="34" t="s">
        <v>1797</v>
      </c>
    </row>
    <row r="1975" spans="1:105" x14ac:dyDescent="0.35">
      <c r="A1975" s="22" t="s">
        <v>2153</v>
      </c>
      <c r="B1975" s="22" t="s">
        <v>2281</v>
      </c>
      <c r="C1975" s="22" t="s">
        <v>2369</v>
      </c>
      <c r="D1975" s="22" t="s">
        <v>2283</v>
      </c>
      <c r="G1975" s="22" t="s">
        <v>2287</v>
      </c>
      <c r="H1975" s="22">
        <v>31.907969999999999</v>
      </c>
      <c r="I1975" s="22">
        <v>-107.77233</v>
      </c>
      <c r="K1975" s="22" t="s">
        <v>1302</v>
      </c>
      <c r="L1975" s="22" t="s">
        <v>878</v>
      </c>
      <c r="M1975" s="22" t="s">
        <v>1041</v>
      </c>
      <c r="W1975" s="34">
        <v>73.98</v>
      </c>
      <c r="X1975" s="34">
        <v>0.23499999999999999</v>
      </c>
      <c r="Y1975" s="34">
        <v>13.66</v>
      </c>
      <c r="Z1975" s="34">
        <v>1.31</v>
      </c>
      <c r="AA1975" s="34">
        <v>8.9999999999999993E-3</v>
      </c>
      <c r="AB1975" s="34">
        <v>0.16</v>
      </c>
      <c r="AC1975" s="34">
        <v>0.39</v>
      </c>
      <c r="AD1975" s="34">
        <v>4.51</v>
      </c>
      <c r="AE1975" s="34">
        <v>4.3499999999999996</v>
      </c>
      <c r="AF1975" s="34">
        <v>4.7E-2</v>
      </c>
      <c r="AG1975" s="34">
        <v>1.1299999999999999</v>
      </c>
      <c r="AI1975" s="34">
        <v>1.0800000000000001E-2</v>
      </c>
      <c r="AL1975" s="34">
        <v>1.6000000000000001E-3</v>
      </c>
      <c r="AU1975" s="34">
        <v>1.4999999999999999E-2</v>
      </c>
      <c r="AV1975" s="34" t="s">
        <v>1800</v>
      </c>
      <c r="AW1975" s="34">
        <v>3.7</v>
      </c>
      <c r="AY1975" s="34">
        <v>399</v>
      </c>
      <c r="BB1975" s="34" t="s">
        <v>1797</v>
      </c>
      <c r="BD1975" s="34">
        <v>30</v>
      </c>
      <c r="BE1975" s="34">
        <v>10</v>
      </c>
      <c r="BF1975" s="34" t="s">
        <v>1802</v>
      </c>
      <c r="BG1975" s="34">
        <v>4.5999999999999996</v>
      </c>
      <c r="BH1975" s="34">
        <v>14.5</v>
      </c>
      <c r="BJ1975" s="34">
        <v>7</v>
      </c>
      <c r="BK1975" s="34" t="s">
        <v>1797</v>
      </c>
      <c r="BN1975" s="34">
        <v>5</v>
      </c>
      <c r="BO1975" s="34">
        <v>33.9</v>
      </c>
      <c r="BP1975" s="34" t="s">
        <v>1049</v>
      </c>
      <c r="BQ1975" s="34">
        <v>25.3</v>
      </c>
      <c r="BR1975" s="34">
        <v>147.19999999999999</v>
      </c>
      <c r="BT1975" s="34" t="s">
        <v>1843</v>
      </c>
      <c r="BU1975" s="34">
        <v>2</v>
      </c>
      <c r="BV1975" s="34">
        <v>6</v>
      </c>
      <c r="BX1975" s="34">
        <v>54.9</v>
      </c>
      <c r="BY1975" s="34">
        <v>1</v>
      </c>
      <c r="CA1975" s="34">
        <v>21.6</v>
      </c>
      <c r="CC1975" s="34">
        <v>5</v>
      </c>
      <c r="CD1975" s="34">
        <v>5</v>
      </c>
      <c r="CE1975" s="34">
        <v>214</v>
      </c>
      <c r="CF1975" s="34">
        <v>16.8</v>
      </c>
      <c r="CG1975" s="34">
        <v>267.39999999999998</v>
      </c>
      <c r="CH1975" s="34">
        <v>27.3</v>
      </c>
      <c r="CJ1975" s="34">
        <v>41</v>
      </c>
      <c r="CL1975" s="34">
        <v>17</v>
      </c>
      <c r="CM1975" s="34">
        <v>3.3</v>
      </c>
      <c r="CN1975" s="34">
        <v>1.5</v>
      </c>
      <c r="CP1975" s="34">
        <v>0.9</v>
      </c>
      <c r="CU1975" s="34">
        <v>2.7</v>
      </c>
      <c r="CV1975" s="34">
        <v>0.36</v>
      </c>
      <c r="DA1975" s="34" t="s">
        <v>1797</v>
      </c>
    </row>
    <row r="1976" spans="1:105" x14ac:dyDescent="0.35">
      <c r="A1976" s="22" t="s">
        <v>2154</v>
      </c>
      <c r="B1976" s="22" t="s">
        <v>2281</v>
      </c>
      <c r="C1976" s="22" t="s">
        <v>2369</v>
      </c>
      <c r="D1976" s="22" t="s">
        <v>2283</v>
      </c>
      <c r="G1976" s="22" t="s">
        <v>2287</v>
      </c>
      <c r="H1976" s="22">
        <v>31.894909999999999</v>
      </c>
      <c r="I1976" s="22">
        <v>-107.78305</v>
      </c>
      <c r="K1976" s="22" t="s">
        <v>1302</v>
      </c>
      <c r="L1976" s="22" t="s">
        <v>878</v>
      </c>
      <c r="M1976" s="22" t="s">
        <v>1645</v>
      </c>
      <c r="W1976" s="34">
        <v>53.42</v>
      </c>
      <c r="X1976" s="34">
        <v>0.879</v>
      </c>
      <c r="Y1976" s="34">
        <v>17.600000000000001</v>
      </c>
      <c r="Z1976" s="34">
        <v>6.57</v>
      </c>
      <c r="AA1976" s="34">
        <v>9.5000000000000001E-2</v>
      </c>
      <c r="AB1976" s="34">
        <v>1.05</v>
      </c>
      <c r="AC1976" s="34">
        <v>5.19</v>
      </c>
      <c r="AD1976" s="34">
        <v>5.0199999999999996</v>
      </c>
      <c r="AE1976" s="34">
        <v>3.85</v>
      </c>
      <c r="AF1976" s="34">
        <v>0.39200000000000002</v>
      </c>
      <c r="AG1976" s="34">
        <v>4.91</v>
      </c>
      <c r="AI1976" s="34">
        <v>3.0200000000000001E-2</v>
      </c>
      <c r="AL1976" s="34">
        <v>3.2000000000000002E-3</v>
      </c>
      <c r="AU1976" s="34" t="s">
        <v>145</v>
      </c>
      <c r="AV1976" s="34" t="s">
        <v>1800</v>
      </c>
      <c r="AW1976" s="34" t="s">
        <v>1818</v>
      </c>
      <c r="AY1976" s="34">
        <v>1134.8</v>
      </c>
      <c r="BB1976" s="34" t="s">
        <v>1797</v>
      </c>
      <c r="BD1976" s="34">
        <v>14</v>
      </c>
      <c r="BE1976" s="34">
        <v>30.6</v>
      </c>
      <c r="BF1976" s="34">
        <v>5</v>
      </c>
      <c r="BG1976" s="34">
        <v>2.2999999999999998</v>
      </c>
      <c r="BH1976" s="34">
        <v>21</v>
      </c>
      <c r="BJ1976" s="34">
        <v>4</v>
      </c>
      <c r="BK1976" s="34" t="s">
        <v>1797</v>
      </c>
      <c r="BN1976" s="34">
        <v>5</v>
      </c>
      <c r="BO1976" s="34">
        <v>20.399999999999999</v>
      </c>
      <c r="BP1976" s="34">
        <v>9.8000000000000007</v>
      </c>
      <c r="BQ1976" s="34">
        <v>9.6999999999999993</v>
      </c>
      <c r="BR1976" s="34">
        <v>90.3</v>
      </c>
      <c r="BT1976" s="34" t="s">
        <v>1843</v>
      </c>
      <c r="BU1976" s="34">
        <v>10</v>
      </c>
      <c r="BV1976" s="34" t="s">
        <v>1800</v>
      </c>
      <c r="BX1976" s="34">
        <v>608.29999999999995</v>
      </c>
      <c r="BY1976" s="34" t="s">
        <v>1797</v>
      </c>
      <c r="CA1976" s="34">
        <v>3.7</v>
      </c>
      <c r="CC1976" s="34">
        <v>3.5</v>
      </c>
      <c r="CD1976" s="34">
        <v>87.6</v>
      </c>
      <c r="CE1976" s="34">
        <v>39</v>
      </c>
      <c r="CF1976" s="34">
        <v>18.899999999999999</v>
      </c>
      <c r="CG1976" s="34">
        <v>169</v>
      </c>
      <c r="CH1976" s="34">
        <v>44.8</v>
      </c>
      <c r="CJ1976" s="34">
        <v>39</v>
      </c>
      <c r="CL1976" s="34">
        <v>27</v>
      </c>
      <c r="CM1976" s="34">
        <v>6.6</v>
      </c>
      <c r="CN1976" s="34">
        <v>2.7</v>
      </c>
      <c r="CP1976" s="34">
        <v>1.4</v>
      </c>
      <c r="CU1976" s="34">
        <v>2.4</v>
      </c>
      <c r="CV1976" s="34">
        <v>0.45</v>
      </c>
      <c r="DA1976" s="34">
        <v>2.2999999999999998</v>
      </c>
    </row>
    <row r="1977" spans="1:105" x14ac:dyDescent="0.35">
      <c r="A1977" s="22" t="s">
        <v>2155</v>
      </c>
      <c r="B1977" s="22" t="s">
        <v>2281</v>
      </c>
      <c r="C1977" s="22" t="s">
        <v>2369</v>
      </c>
      <c r="D1977" s="22" t="s">
        <v>2283</v>
      </c>
      <c r="G1977" s="22" t="s">
        <v>2287</v>
      </c>
      <c r="H1977" s="22">
        <v>31.891310000000001</v>
      </c>
      <c r="I1977" s="22">
        <v>-107.78398</v>
      </c>
      <c r="K1977" s="22" t="s">
        <v>1302</v>
      </c>
      <c r="L1977" s="22" t="s">
        <v>878</v>
      </c>
      <c r="M1977" s="22" t="s">
        <v>2156</v>
      </c>
      <c r="W1977" s="34">
        <v>78.86</v>
      </c>
      <c r="X1977" s="34">
        <v>2.1000000000000001E-2</v>
      </c>
      <c r="Y1977" s="34">
        <v>0.44</v>
      </c>
      <c r="Z1977" s="34">
        <v>0.53</v>
      </c>
      <c r="AA1977" s="34">
        <v>4.1000000000000002E-2</v>
      </c>
      <c r="AB1977" s="34">
        <v>0.1</v>
      </c>
      <c r="AC1977" s="34">
        <v>11.11</v>
      </c>
      <c r="AD1977" s="34">
        <v>0.06</v>
      </c>
      <c r="AE1977" s="34">
        <v>7.0000000000000007E-2</v>
      </c>
      <c r="AF1977" s="34">
        <v>0.36499999999999999</v>
      </c>
      <c r="AG1977" s="34">
        <v>8.16</v>
      </c>
      <c r="AI1977" s="34">
        <v>5.3699999999999998E-2</v>
      </c>
      <c r="AL1977" s="34">
        <v>4.1999999999999997E-3</v>
      </c>
      <c r="AU1977" s="34">
        <v>8.9999999999999993E-3</v>
      </c>
      <c r="AV1977" s="34" t="s">
        <v>1800</v>
      </c>
      <c r="AW1977" s="34">
        <v>13.7</v>
      </c>
      <c r="AY1977" s="34">
        <v>330.7</v>
      </c>
      <c r="BB1977" s="34" t="s">
        <v>1797</v>
      </c>
      <c r="BD1977" s="34" t="s">
        <v>1800</v>
      </c>
      <c r="BE1977" s="34">
        <v>166.9</v>
      </c>
      <c r="BF1977" s="34" t="s">
        <v>1802</v>
      </c>
      <c r="BG1977" s="34">
        <v>7.2</v>
      </c>
      <c r="BH1977" s="34">
        <v>6.3</v>
      </c>
      <c r="BJ1977" s="34" t="s">
        <v>1797</v>
      </c>
      <c r="BK1977" s="34" t="s">
        <v>1797</v>
      </c>
      <c r="BN1977" s="34">
        <v>2.5</v>
      </c>
      <c r="BO1977" s="34" t="s">
        <v>1049</v>
      </c>
      <c r="BP1977" s="34">
        <v>9.5</v>
      </c>
      <c r="BQ1977" s="34">
        <v>63.1</v>
      </c>
      <c r="BR1977" s="34">
        <v>3.4</v>
      </c>
      <c r="BT1977" s="34">
        <v>30.9</v>
      </c>
      <c r="BU1977" s="34" t="s">
        <v>1797</v>
      </c>
      <c r="BV1977" s="34" t="s">
        <v>1800</v>
      </c>
      <c r="BX1977" s="34">
        <v>80.8</v>
      </c>
      <c r="BY1977" s="34" t="s">
        <v>1797</v>
      </c>
      <c r="CA1977" s="34">
        <v>0.5</v>
      </c>
      <c r="CC1977" s="34">
        <v>1.4</v>
      </c>
      <c r="CD1977" s="34">
        <v>5.5</v>
      </c>
      <c r="CE1977" s="34" t="s">
        <v>1821</v>
      </c>
      <c r="CF1977" s="34">
        <v>8.1</v>
      </c>
      <c r="CG1977" s="34">
        <v>4</v>
      </c>
      <c r="CH1977" s="34">
        <v>41.6</v>
      </c>
      <c r="CJ1977" s="34">
        <v>3</v>
      </c>
      <c r="CL1977" s="34" t="s">
        <v>1798</v>
      </c>
      <c r="CM1977" s="34">
        <v>0.7</v>
      </c>
      <c r="CN1977" s="34" t="s">
        <v>1843</v>
      </c>
      <c r="CP1977" s="34">
        <v>0.6</v>
      </c>
      <c r="CU1977" s="34" t="s">
        <v>1814</v>
      </c>
      <c r="CV1977" s="34" t="s">
        <v>1803</v>
      </c>
      <c r="DA1977" s="34">
        <v>6.5</v>
      </c>
    </row>
    <row r="1978" spans="1:105" x14ac:dyDescent="0.35">
      <c r="A1978" s="22" t="s">
        <v>2157</v>
      </c>
      <c r="B1978" s="22" t="s">
        <v>2281</v>
      </c>
      <c r="C1978" s="22" t="s">
        <v>2369</v>
      </c>
      <c r="D1978" s="22" t="s">
        <v>2283</v>
      </c>
      <c r="G1978" s="22" t="s">
        <v>2287</v>
      </c>
      <c r="H1978" s="22">
        <v>31.891310000000001</v>
      </c>
      <c r="I1978" s="22">
        <v>-107.78398</v>
      </c>
      <c r="K1978" s="22" t="s">
        <v>1302</v>
      </c>
      <c r="L1978" s="22" t="s">
        <v>878</v>
      </c>
      <c r="M1978" s="22" t="s">
        <v>2158</v>
      </c>
      <c r="Y1978" s="34">
        <v>8.8999999999999996E-2</v>
      </c>
      <c r="Z1978" s="34">
        <v>0.22900000000000001</v>
      </c>
      <c r="AA1978" s="34">
        <v>2.5999999999999999E-2</v>
      </c>
      <c r="AB1978" s="34">
        <v>0.33</v>
      </c>
      <c r="AC1978" s="34">
        <v>52.86</v>
      </c>
      <c r="AD1978" s="34">
        <v>4.9000000000000002E-2</v>
      </c>
      <c r="AE1978" s="34">
        <v>2.5000000000000001E-2</v>
      </c>
      <c r="AI1978" s="34">
        <v>4.9799999999999997E-2</v>
      </c>
      <c r="AL1978" s="34">
        <v>6.5500000000000003E-2</v>
      </c>
      <c r="AN1978" s="34">
        <v>42.08</v>
      </c>
      <c r="AW1978" s="34">
        <v>0.4</v>
      </c>
      <c r="AY1978" s="34">
        <v>29</v>
      </c>
      <c r="BE1978" s="34">
        <v>33</v>
      </c>
      <c r="BG1978" s="34">
        <v>4.5</v>
      </c>
      <c r="BH1978" s="34">
        <v>3.1</v>
      </c>
      <c r="BN1978" s="34" t="s">
        <v>1049</v>
      </c>
      <c r="BO1978" s="34" t="s">
        <v>1049</v>
      </c>
      <c r="BP1978" s="34">
        <v>3.9</v>
      </c>
      <c r="BQ1978" s="34">
        <v>5.2</v>
      </c>
      <c r="BR1978" s="34">
        <v>3</v>
      </c>
      <c r="BX1978" s="34">
        <v>160</v>
      </c>
      <c r="CA1978" s="34">
        <v>2</v>
      </c>
      <c r="CD1978" s="34">
        <v>17.3</v>
      </c>
      <c r="CF1978" s="34">
        <v>4</v>
      </c>
      <c r="CG1978" s="34">
        <v>4.4000000000000004</v>
      </c>
      <c r="CH1978" s="34">
        <v>36.4</v>
      </c>
    </row>
    <row r="1979" spans="1:105" x14ac:dyDescent="0.35">
      <c r="A1979" s="22" t="s">
        <v>2159</v>
      </c>
      <c r="B1979" s="22" t="s">
        <v>2281</v>
      </c>
      <c r="C1979" s="22" t="s">
        <v>2369</v>
      </c>
      <c r="D1979" s="22" t="s">
        <v>2283</v>
      </c>
      <c r="G1979" s="22" t="s">
        <v>2287</v>
      </c>
      <c r="H1979" s="22">
        <v>31.890070000000001</v>
      </c>
      <c r="I1979" s="22">
        <v>-107.78115</v>
      </c>
      <c r="K1979" s="22" t="s">
        <v>1302</v>
      </c>
      <c r="L1979" s="22" t="s">
        <v>878</v>
      </c>
      <c r="M1979" s="22" t="s">
        <v>2160</v>
      </c>
      <c r="W1979" s="34">
        <v>95.42</v>
      </c>
      <c r="X1979" s="34">
        <v>3.7999999999999999E-2</v>
      </c>
      <c r="Y1979" s="34">
        <v>1.08</v>
      </c>
      <c r="Z1979" s="34">
        <v>0.92</v>
      </c>
      <c r="AA1979" s="34">
        <v>0.01</v>
      </c>
      <c r="AB1979" s="34">
        <v>0.08</v>
      </c>
      <c r="AC1979" s="34">
        <v>0.25</v>
      </c>
      <c r="AD1979" s="34">
        <v>0.06</v>
      </c>
      <c r="AE1979" s="34">
        <v>0.18</v>
      </c>
      <c r="AF1979" s="34">
        <v>0.17299999999999999</v>
      </c>
      <c r="AG1979" s="34">
        <v>0.81</v>
      </c>
      <c r="AI1979" s="34" t="s">
        <v>2279</v>
      </c>
      <c r="AL1979" s="34">
        <v>2.0999999999999999E-3</v>
      </c>
      <c r="AU1979" s="34">
        <v>2.4E-2</v>
      </c>
      <c r="AV1979" s="34" t="s">
        <v>1800</v>
      </c>
      <c r="AW1979" s="34">
        <v>55.4</v>
      </c>
      <c r="AY1979" s="34">
        <v>4610</v>
      </c>
      <c r="BB1979" s="34">
        <v>2</v>
      </c>
      <c r="BD1979" s="34" t="s">
        <v>1800</v>
      </c>
      <c r="BE1979" s="34">
        <v>238</v>
      </c>
      <c r="BF1979" s="34" t="s">
        <v>1802</v>
      </c>
      <c r="BG1979" s="34">
        <v>8.3000000000000007</v>
      </c>
      <c r="BH1979" s="34" t="s">
        <v>1049</v>
      </c>
      <c r="BJ1979" s="34" t="s">
        <v>1797</v>
      </c>
      <c r="BK1979" s="34" t="s">
        <v>1797</v>
      </c>
      <c r="BN1979" s="34">
        <v>4.2</v>
      </c>
      <c r="BO1979" s="34" t="s">
        <v>1049</v>
      </c>
      <c r="BP1979" s="34">
        <v>6.3</v>
      </c>
      <c r="BQ1979" s="34">
        <v>51.2</v>
      </c>
      <c r="BR1979" s="34">
        <v>7.3</v>
      </c>
      <c r="BT1979" s="34">
        <v>14.5</v>
      </c>
      <c r="BU1979" s="34" t="s">
        <v>1797</v>
      </c>
      <c r="BV1979" s="34" t="s">
        <v>1800</v>
      </c>
      <c r="BX1979" s="34">
        <v>383.1</v>
      </c>
      <c r="BY1979" s="34" t="s">
        <v>1797</v>
      </c>
      <c r="CA1979" s="34">
        <v>0.7</v>
      </c>
      <c r="CC1979" s="34">
        <v>4.5999999999999996</v>
      </c>
      <c r="CD1979" s="34">
        <v>14.2</v>
      </c>
      <c r="CE1979" s="34">
        <v>5</v>
      </c>
      <c r="CF1979" s="34">
        <v>2.2000000000000002</v>
      </c>
      <c r="CG1979" s="34">
        <v>9.1999999999999993</v>
      </c>
      <c r="CH1979" s="34">
        <v>25.2</v>
      </c>
      <c r="CJ1979" s="34">
        <v>5</v>
      </c>
      <c r="CL1979" s="34">
        <v>10</v>
      </c>
      <c r="CM1979" s="34">
        <v>0.8</v>
      </c>
      <c r="CN1979" s="34" t="s">
        <v>1843</v>
      </c>
      <c r="CP1979" s="34" t="s">
        <v>1814</v>
      </c>
      <c r="CU1979" s="34">
        <v>0.5</v>
      </c>
      <c r="CV1979" s="34">
        <v>0.05</v>
      </c>
      <c r="DA1979" s="34" t="s">
        <v>1797</v>
      </c>
    </row>
    <row r="1980" spans="1:105" x14ac:dyDescent="0.35">
      <c r="A1980" s="22" t="s">
        <v>2161</v>
      </c>
      <c r="B1980" s="22" t="s">
        <v>2281</v>
      </c>
      <c r="C1980" s="22" t="s">
        <v>2369</v>
      </c>
      <c r="D1980" s="22" t="s">
        <v>2283</v>
      </c>
      <c r="G1980" s="22" t="s">
        <v>2287</v>
      </c>
      <c r="H1980" s="22">
        <v>31.905159999999999</v>
      </c>
      <c r="I1980" s="22">
        <v>-107.80034000000001</v>
      </c>
      <c r="K1980" s="22" t="s">
        <v>1302</v>
      </c>
      <c r="L1980" s="22" t="s">
        <v>878</v>
      </c>
      <c r="M1980" s="22" t="s">
        <v>227</v>
      </c>
      <c r="AA1980" s="34">
        <v>6.2E-2</v>
      </c>
      <c r="AI1980" s="34" t="s">
        <v>2265</v>
      </c>
      <c r="AL1980" s="34">
        <v>7.7000000000000002E-3</v>
      </c>
      <c r="AU1980" s="34">
        <v>0.66100000000000003</v>
      </c>
      <c r="AV1980" s="34">
        <v>126</v>
      </c>
      <c r="AW1980" s="34">
        <v>6740</v>
      </c>
      <c r="AY1980" s="34">
        <v>7330</v>
      </c>
      <c r="BB1980" s="34">
        <v>39</v>
      </c>
      <c r="BD1980" s="34" t="s">
        <v>1800</v>
      </c>
      <c r="BE1980" s="34">
        <v>272.10000000000002</v>
      </c>
      <c r="BF1980" s="34" t="s">
        <v>1802</v>
      </c>
      <c r="BG1980" s="34">
        <v>1208.9000000000001</v>
      </c>
      <c r="BH1980" s="34" t="s">
        <v>1049</v>
      </c>
      <c r="BJ1980" s="34" t="s">
        <v>1797</v>
      </c>
      <c r="BK1980" s="34">
        <v>2</v>
      </c>
      <c r="BN1980" s="34">
        <v>63</v>
      </c>
      <c r="BO1980" s="34">
        <v>1.9</v>
      </c>
      <c r="BP1980" s="34">
        <v>11.4</v>
      </c>
      <c r="BQ1980" s="34" t="s">
        <v>1849</v>
      </c>
      <c r="BR1980" s="34" t="s">
        <v>1049</v>
      </c>
      <c r="BT1980" s="34">
        <v>347</v>
      </c>
      <c r="BU1980" s="34" t="s">
        <v>1797</v>
      </c>
      <c r="BV1980" s="34">
        <v>11</v>
      </c>
      <c r="BX1980" s="34">
        <v>337.6</v>
      </c>
      <c r="BY1980" s="34" t="s">
        <v>1797</v>
      </c>
      <c r="CA1980" s="34">
        <v>3.2</v>
      </c>
      <c r="CC1980" s="34">
        <v>3</v>
      </c>
      <c r="CD1980" s="34">
        <v>24.1</v>
      </c>
      <c r="CE1980" s="34">
        <v>6</v>
      </c>
      <c r="CF1980" s="34">
        <v>23.2</v>
      </c>
      <c r="CG1980" s="34">
        <v>58</v>
      </c>
      <c r="CH1980" s="34" t="s">
        <v>1687</v>
      </c>
      <c r="CJ1980" s="34">
        <v>2</v>
      </c>
      <c r="CL1980" s="34" t="s">
        <v>1798</v>
      </c>
      <c r="CM1980" s="34" t="s">
        <v>1814</v>
      </c>
      <c r="CN1980" s="34">
        <v>0.8</v>
      </c>
      <c r="CP1980" s="34" t="s">
        <v>1814</v>
      </c>
      <c r="CU1980" s="34">
        <v>1.4</v>
      </c>
      <c r="CV1980" s="34">
        <v>0.06</v>
      </c>
      <c r="DA1980" s="34">
        <v>2.1</v>
      </c>
    </row>
    <row r="1981" spans="1:105" x14ac:dyDescent="0.35">
      <c r="A1981" s="22" t="s">
        <v>2162</v>
      </c>
      <c r="B1981" s="22" t="s">
        <v>2281</v>
      </c>
      <c r="C1981" s="22" t="s">
        <v>2369</v>
      </c>
      <c r="D1981" s="22" t="s">
        <v>2283</v>
      </c>
      <c r="G1981" s="22" t="s">
        <v>2287</v>
      </c>
      <c r="H1981" s="22">
        <v>31.90015</v>
      </c>
      <c r="I1981" s="22">
        <v>-107.79134000000001</v>
      </c>
      <c r="K1981" s="22" t="s">
        <v>1302</v>
      </c>
      <c r="L1981" s="22" t="s">
        <v>878</v>
      </c>
      <c r="M1981" s="22" t="s">
        <v>116</v>
      </c>
      <c r="AU1981" s="34">
        <v>0.26100000000000001</v>
      </c>
      <c r="AV1981" s="34">
        <v>79</v>
      </c>
      <c r="AW1981" s="34">
        <v>1210</v>
      </c>
      <c r="AY1981" s="34">
        <v>23400</v>
      </c>
      <c r="BB1981" s="34">
        <v>3</v>
      </c>
      <c r="BC1981" s="34">
        <v>53</v>
      </c>
      <c r="BD1981" s="34" t="s">
        <v>1800</v>
      </c>
      <c r="BE1981" s="34">
        <v>190</v>
      </c>
      <c r="BF1981" s="34" t="s">
        <v>1802</v>
      </c>
      <c r="BG1981" s="34">
        <v>250</v>
      </c>
      <c r="BJ1981" s="34" t="s">
        <v>1797</v>
      </c>
      <c r="BK1981" s="34" t="s">
        <v>1797</v>
      </c>
      <c r="BN1981" s="34">
        <v>9</v>
      </c>
      <c r="BQ1981" s="34">
        <v>28400</v>
      </c>
      <c r="BT1981" s="34">
        <v>225</v>
      </c>
      <c r="BU1981" s="34" t="s">
        <v>1797</v>
      </c>
      <c r="BV1981" s="34" t="s">
        <v>1800</v>
      </c>
      <c r="BX1981" s="34" t="s">
        <v>1796</v>
      </c>
      <c r="BY1981" s="34" t="s">
        <v>1797</v>
      </c>
      <c r="CA1981" s="34">
        <v>1.1000000000000001</v>
      </c>
      <c r="CC1981" s="34">
        <v>9.9</v>
      </c>
      <c r="CE1981" s="34">
        <v>9</v>
      </c>
      <c r="CH1981" s="34">
        <v>850</v>
      </c>
      <c r="CJ1981" s="34">
        <v>5</v>
      </c>
      <c r="CL1981" s="34">
        <v>17</v>
      </c>
      <c r="CM1981" s="34">
        <v>0.7</v>
      </c>
      <c r="CN1981" s="34">
        <v>0.7</v>
      </c>
      <c r="CP1981" s="34" t="s">
        <v>1814</v>
      </c>
      <c r="CU1981" s="34">
        <v>0.6</v>
      </c>
      <c r="CV1981" s="34">
        <v>0.21</v>
      </c>
      <c r="CX1981" s="34">
        <v>8.5000000000000006E-2</v>
      </c>
      <c r="CY1981" s="34">
        <v>1.35</v>
      </c>
      <c r="DA1981" s="34" t="s">
        <v>1797</v>
      </c>
    </row>
    <row r="1982" spans="1:105" x14ac:dyDescent="0.35">
      <c r="A1982" s="22" t="s">
        <v>2163</v>
      </c>
      <c r="B1982" s="22" t="s">
        <v>2281</v>
      </c>
      <c r="C1982" s="22" t="s">
        <v>2369</v>
      </c>
      <c r="D1982" s="22" t="s">
        <v>2283</v>
      </c>
      <c r="G1982" s="22" t="s">
        <v>2287</v>
      </c>
      <c r="H1982" s="22">
        <v>31.904820000000001</v>
      </c>
      <c r="I1982" s="22">
        <v>-107.79237000000001</v>
      </c>
      <c r="K1982" s="22" t="s">
        <v>1302</v>
      </c>
      <c r="L1982" s="22" t="s">
        <v>878</v>
      </c>
      <c r="M1982" s="22" t="s">
        <v>116</v>
      </c>
      <c r="AU1982" s="34">
        <v>4.8000000000000001E-2</v>
      </c>
      <c r="AV1982" s="34">
        <v>9</v>
      </c>
      <c r="AW1982" s="34">
        <v>61</v>
      </c>
      <c r="AY1982" s="34">
        <v>322</v>
      </c>
      <c r="BB1982" s="34">
        <v>2</v>
      </c>
      <c r="BC1982" s="34">
        <v>4</v>
      </c>
      <c r="BD1982" s="34">
        <v>64</v>
      </c>
      <c r="BE1982" s="34">
        <v>130</v>
      </c>
      <c r="BF1982" s="34" t="s">
        <v>1802</v>
      </c>
      <c r="BG1982" s="34">
        <v>520</v>
      </c>
      <c r="BJ1982" s="34" t="s">
        <v>1797</v>
      </c>
      <c r="BK1982" s="34" t="s">
        <v>1797</v>
      </c>
      <c r="BN1982" s="34">
        <v>7</v>
      </c>
      <c r="BQ1982" s="34">
        <v>650</v>
      </c>
      <c r="BR1982" s="34">
        <v>54</v>
      </c>
      <c r="BT1982" s="34">
        <v>98.5</v>
      </c>
      <c r="BU1982" s="34">
        <v>1</v>
      </c>
      <c r="BV1982" s="34" t="s">
        <v>1800</v>
      </c>
      <c r="BX1982" s="34" t="s">
        <v>1796</v>
      </c>
      <c r="BY1982" s="34" t="s">
        <v>1797</v>
      </c>
      <c r="CA1982" s="34">
        <v>1.2</v>
      </c>
      <c r="CC1982" s="34" t="s">
        <v>1814</v>
      </c>
      <c r="CE1982" s="34">
        <v>11</v>
      </c>
      <c r="CH1982" s="34">
        <v>330</v>
      </c>
      <c r="CJ1982" s="34">
        <v>4</v>
      </c>
      <c r="CL1982" s="34">
        <v>16</v>
      </c>
      <c r="CM1982" s="34">
        <v>1.4</v>
      </c>
      <c r="CN1982" s="34">
        <v>1.1000000000000001</v>
      </c>
      <c r="CP1982" s="34" t="s">
        <v>1814</v>
      </c>
      <c r="CU1982" s="34">
        <v>0.9</v>
      </c>
      <c r="CV1982" s="34">
        <v>0.15</v>
      </c>
      <c r="CX1982" s="34">
        <v>0.40200000000000002</v>
      </c>
      <c r="CY1982" s="34">
        <v>5.95</v>
      </c>
      <c r="DA1982" s="34">
        <v>3.7</v>
      </c>
    </row>
    <row r="1983" spans="1:105" x14ac:dyDescent="0.35">
      <c r="A1983" s="22" t="s">
        <v>2164</v>
      </c>
      <c r="B1983" s="22" t="s">
        <v>2281</v>
      </c>
      <c r="C1983" s="22" t="s">
        <v>2369</v>
      </c>
      <c r="D1983" s="22" t="s">
        <v>2283</v>
      </c>
      <c r="G1983" s="22" t="s">
        <v>2287</v>
      </c>
      <c r="H1983" s="22" t="s">
        <v>2165</v>
      </c>
      <c r="I1983" s="22">
        <v>-107.72368400000001</v>
      </c>
      <c r="K1983" s="22" t="s">
        <v>1302</v>
      </c>
      <c r="L1983" s="22" t="s">
        <v>878</v>
      </c>
      <c r="M1983" s="22" t="s">
        <v>1645</v>
      </c>
      <c r="W1983" s="34">
        <v>68.98</v>
      </c>
      <c r="X1983" s="34">
        <v>0.4</v>
      </c>
      <c r="Y1983" s="34">
        <v>14.36</v>
      </c>
      <c r="Z1983" s="34">
        <v>2.37</v>
      </c>
      <c r="AA1983" s="34">
        <v>6.2E-2</v>
      </c>
      <c r="AB1983" s="34">
        <v>0.72</v>
      </c>
      <c r="AC1983" s="34">
        <v>1.56</v>
      </c>
      <c r="AD1983" s="34">
        <v>3.2</v>
      </c>
      <c r="AE1983" s="34">
        <v>4.8099999999999996</v>
      </c>
      <c r="AF1983" s="34">
        <v>0.13400000000000001</v>
      </c>
      <c r="AG1983" s="34">
        <v>3.05</v>
      </c>
      <c r="AI1983" s="34" t="s">
        <v>2275</v>
      </c>
      <c r="AL1983" s="34">
        <v>4.1999999999999997E-3</v>
      </c>
      <c r="AU1983" s="34" t="s">
        <v>145</v>
      </c>
      <c r="AV1983" s="34" t="s">
        <v>1800</v>
      </c>
      <c r="AW1983" s="34">
        <v>3.7</v>
      </c>
      <c r="AY1983" s="34">
        <v>874.7</v>
      </c>
      <c r="BB1983" s="34">
        <v>2</v>
      </c>
      <c r="BD1983" s="34">
        <v>11</v>
      </c>
      <c r="BE1983" s="34">
        <v>6.7</v>
      </c>
      <c r="BF1983" s="34" t="s">
        <v>1802</v>
      </c>
      <c r="BG1983" s="34">
        <v>18.7</v>
      </c>
      <c r="BH1983" s="34">
        <v>16.5</v>
      </c>
      <c r="BJ1983" s="34">
        <v>8</v>
      </c>
      <c r="BK1983" s="34" t="s">
        <v>1797</v>
      </c>
      <c r="BN1983" s="34">
        <v>3.6</v>
      </c>
      <c r="BO1983" s="34">
        <v>37.299999999999997</v>
      </c>
      <c r="BP1983" s="34">
        <v>4</v>
      </c>
      <c r="BQ1983" s="34">
        <v>16.2</v>
      </c>
      <c r="BR1983" s="34">
        <v>120.6</v>
      </c>
      <c r="BT1983" s="34">
        <v>0.4</v>
      </c>
      <c r="BU1983" s="34">
        <v>3</v>
      </c>
      <c r="BV1983" s="34" t="s">
        <v>1800</v>
      </c>
      <c r="BX1983" s="34">
        <v>356.7</v>
      </c>
      <c r="BY1983" s="34">
        <v>3</v>
      </c>
      <c r="CA1983" s="34">
        <v>20.7</v>
      </c>
      <c r="CC1983" s="34">
        <v>3.7</v>
      </c>
      <c r="CD1983" s="34">
        <v>18.8</v>
      </c>
      <c r="CE1983" s="34">
        <v>86</v>
      </c>
      <c r="CF1983" s="34">
        <v>30.1</v>
      </c>
      <c r="CG1983" s="34">
        <v>313.10000000000002</v>
      </c>
      <c r="CH1983" s="34">
        <v>46.1</v>
      </c>
      <c r="CJ1983" s="34">
        <v>73</v>
      </c>
      <c r="CL1983" s="34">
        <v>59</v>
      </c>
      <c r="CM1983" s="34">
        <v>7.8</v>
      </c>
      <c r="CN1983" s="34">
        <v>2</v>
      </c>
      <c r="CP1983" s="34">
        <v>1.4</v>
      </c>
      <c r="CU1983" s="34">
        <v>3.4</v>
      </c>
      <c r="CV1983" s="34">
        <v>0.63</v>
      </c>
      <c r="DA1983" s="34" t="s">
        <v>1797</v>
      </c>
    </row>
    <row r="1984" spans="1:105" x14ac:dyDescent="0.35">
      <c r="A1984" s="22" t="s">
        <v>2166</v>
      </c>
      <c r="B1984" s="22" t="s">
        <v>2281</v>
      </c>
      <c r="C1984" s="22" t="s">
        <v>2369</v>
      </c>
      <c r="D1984" s="22" t="s">
        <v>2283</v>
      </c>
      <c r="G1984" s="22" t="s">
        <v>2287</v>
      </c>
      <c r="H1984" s="22">
        <v>31.919429999999998</v>
      </c>
      <c r="I1984" s="22">
        <v>-107.77930000000001</v>
      </c>
      <c r="K1984" s="22" t="s">
        <v>1302</v>
      </c>
      <c r="L1984" s="22" t="s">
        <v>878</v>
      </c>
      <c r="M1984" s="22" t="s">
        <v>1645</v>
      </c>
      <c r="W1984" s="34">
        <v>61.06</v>
      </c>
      <c r="X1984" s="34">
        <v>0.627</v>
      </c>
      <c r="Y1984" s="34">
        <v>15.24</v>
      </c>
      <c r="Z1984" s="34">
        <v>5.38</v>
      </c>
      <c r="AA1984" s="34">
        <v>7.8E-2</v>
      </c>
      <c r="AB1984" s="34">
        <v>1.44</v>
      </c>
      <c r="AC1984" s="34">
        <v>3.5</v>
      </c>
      <c r="AD1984" s="34">
        <v>5.0199999999999996</v>
      </c>
      <c r="AE1984" s="34">
        <v>2.81</v>
      </c>
      <c r="AF1984" s="34">
        <v>0.22700000000000001</v>
      </c>
      <c r="AG1984" s="34">
        <v>4.0999999999999996</v>
      </c>
      <c r="AI1984" s="34">
        <v>3.0099999999999998E-2</v>
      </c>
      <c r="AL1984" s="34">
        <v>2.5000000000000001E-3</v>
      </c>
      <c r="AU1984" s="34">
        <v>0.01</v>
      </c>
      <c r="AV1984" s="34" t="s">
        <v>1800</v>
      </c>
      <c r="AW1984" s="34">
        <v>2.6</v>
      </c>
      <c r="AY1984" s="34">
        <v>1367.9</v>
      </c>
      <c r="BB1984" s="34" t="s">
        <v>1797</v>
      </c>
      <c r="BD1984" s="34">
        <v>24</v>
      </c>
      <c r="BE1984" s="34">
        <v>37.200000000000003</v>
      </c>
      <c r="BF1984" s="34" t="s">
        <v>1802</v>
      </c>
      <c r="BG1984" s="34">
        <v>4.3</v>
      </c>
      <c r="BH1984" s="34">
        <v>16.3</v>
      </c>
      <c r="BJ1984" s="34">
        <v>4</v>
      </c>
      <c r="BK1984" s="34" t="s">
        <v>1797</v>
      </c>
      <c r="BN1984" s="34">
        <v>0.7</v>
      </c>
      <c r="BO1984" s="34">
        <v>9.1999999999999993</v>
      </c>
      <c r="BP1984" s="34">
        <v>14</v>
      </c>
      <c r="BQ1984" s="34">
        <v>19.7</v>
      </c>
      <c r="BR1984" s="34">
        <v>66.400000000000006</v>
      </c>
      <c r="BT1984" s="34">
        <v>0.8</v>
      </c>
      <c r="BU1984" s="34">
        <v>10</v>
      </c>
      <c r="BV1984" s="34" t="s">
        <v>1800</v>
      </c>
      <c r="BX1984" s="34">
        <v>570.20000000000005</v>
      </c>
      <c r="BY1984" s="34" t="s">
        <v>1797</v>
      </c>
      <c r="CA1984" s="34">
        <v>6</v>
      </c>
      <c r="CC1984" s="34">
        <v>0.8</v>
      </c>
      <c r="CD1984" s="34">
        <v>78</v>
      </c>
      <c r="CE1984" s="34">
        <v>72</v>
      </c>
      <c r="CF1984" s="34">
        <v>12.7</v>
      </c>
      <c r="CG1984" s="34">
        <v>152.5</v>
      </c>
      <c r="CH1984" s="34">
        <v>111</v>
      </c>
      <c r="CJ1984" s="34">
        <v>27</v>
      </c>
      <c r="CL1984" s="34">
        <v>53</v>
      </c>
      <c r="CM1984" s="34">
        <v>4.5999999999999996</v>
      </c>
      <c r="CN1984" s="34">
        <v>1.6</v>
      </c>
      <c r="CP1984" s="34">
        <v>0.6</v>
      </c>
      <c r="CU1984" s="34">
        <v>1.4</v>
      </c>
      <c r="CV1984" s="34">
        <v>0.14000000000000001</v>
      </c>
      <c r="DA1984" s="34">
        <v>1.1000000000000001</v>
      </c>
    </row>
    <row r="1985" spans="1:105" x14ac:dyDescent="0.35">
      <c r="A1985" s="22" t="s">
        <v>2167</v>
      </c>
      <c r="B1985" s="22" t="s">
        <v>2281</v>
      </c>
      <c r="C1985" s="22" t="s">
        <v>2369</v>
      </c>
      <c r="D1985" s="22" t="s">
        <v>2283</v>
      </c>
      <c r="G1985" s="22" t="s">
        <v>2287</v>
      </c>
      <c r="H1985" s="22">
        <v>31.90483</v>
      </c>
      <c r="I1985" s="22">
        <v>-107.78506</v>
      </c>
      <c r="K1985" s="22" t="s">
        <v>1302</v>
      </c>
      <c r="L1985" s="22" t="s">
        <v>878</v>
      </c>
      <c r="M1985" s="22" t="s">
        <v>116</v>
      </c>
      <c r="AA1985" s="34" t="s">
        <v>2168</v>
      </c>
      <c r="AI1985" s="34" t="s">
        <v>2268</v>
      </c>
      <c r="AL1985" s="34" t="s">
        <v>1049</v>
      </c>
      <c r="AU1985" s="34">
        <v>2.48</v>
      </c>
      <c r="AV1985" s="34">
        <v>578</v>
      </c>
      <c r="AW1985" s="34" t="s">
        <v>1049</v>
      </c>
      <c r="AY1985" s="34">
        <v>136</v>
      </c>
      <c r="BB1985" s="34">
        <v>5</v>
      </c>
      <c r="BD1985" s="34">
        <v>15</v>
      </c>
      <c r="BE1985" s="34">
        <v>149</v>
      </c>
      <c r="BF1985" s="34" t="s">
        <v>1802</v>
      </c>
      <c r="BG1985" s="34" t="s">
        <v>1049</v>
      </c>
      <c r="BH1985" s="34" t="s">
        <v>1049</v>
      </c>
      <c r="BJ1985" s="34">
        <v>2</v>
      </c>
      <c r="BK1985" s="34">
        <v>2</v>
      </c>
      <c r="BN1985" s="34">
        <v>40</v>
      </c>
      <c r="BO1985" s="34" t="s">
        <v>1049</v>
      </c>
      <c r="BP1985" s="34" t="s">
        <v>1049</v>
      </c>
      <c r="BQ1985" s="34" t="s">
        <v>1716</v>
      </c>
      <c r="BR1985" s="34">
        <v>30</v>
      </c>
      <c r="BT1985" s="34">
        <v>538</v>
      </c>
      <c r="BU1985" s="34" t="s">
        <v>1797</v>
      </c>
      <c r="BV1985" s="34">
        <v>6</v>
      </c>
      <c r="BX1985" s="34">
        <v>1110</v>
      </c>
      <c r="BY1985" s="34" t="s">
        <v>1797</v>
      </c>
      <c r="CA1985" s="34">
        <v>2.4</v>
      </c>
      <c r="CC1985" s="34">
        <v>7.3</v>
      </c>
      <c r="CD1985" s="34" t="s">
        <v>1049</v>
      </c>
      <c r="CE1985" s="34">
        <v>10</v>
      </c>
      <c r="CF1985" s="34" t="s">
        <v>1049</v>
      </c>
      <c r="CG1985" s="34" t="s">
        <v>1049</v>
      </c>
      <c r="CH1985" s="34" t="s">
        <v>1049</v>
      </c>
      <c r="CJ1985" s="34">
        <v>5</v>
      </c>
      <c r="CL1985" s="34">
        <v>13</v>
      </c>
      <c r="CM1985" s="34">
        <v>1.1000000000000001</v>
      </c>
      <c r="CN1985" s="34">
        <v>1.2</v>
      </c>
      <c r="CP1985" s="34">
        <v>1</v>
      </c>
      <c r="CU1985" s="34" t="s">
        <v>1814</v>
      </c>
      <c r="CV1985" s="34">
        <v>0.16</v>
      </c>
      <c r="DA1985" s="34" t="s">
        <v>1797</v>
      </c>
    </row>
    <row r="1986" spans="1:105" x14ac:dyDescent="0.35">
      <c r="A1986" s="22" t="s">
        <v>2169</v>
      </c>
      <c r="B1986" s="22" t="s">
        <v>2281</v>
      </c>
      <c r="C1986" s="22" t="s">
        <v>2369</v>
      </c>
      <c r="D1986" s="22" t="s">
        <v>2283</v>
      </c>
      <c r="G1986" s="22" t="s">
        <v>2287</v>
      </c>
      <c r="H1986" s="22">
        <v>31.9056</v>
      </c>
      <c r="I1986" s="22">
        <v>-107.77734</v>
      </c>
      <c r="K1986" s="22" t="s">
        <v>1302</v>
      </c>
      <c r="L1986" s="22" t="s">
        <v>878</v>
      </c>
      <c r="M1986" s="22" t="s">
        <v>3353</v>
      </c>
      <c r="W1986" s="34">
        <v>55.58</v>
      </c>
      <c r="X1986" s="34">
        <v>1.31</v>
      </c>
      <c r="Y1986" s="34">
        <v>17.22</v>
      </c>
      <c r="Z1986" s="34">
        <v>6.97</v>
      </c>
      <c r="AA1986" s="34">
        <v>0.14299999999999999</v>
      </c>
      <c r="AB1986" s="34">
        <v>1.99</v>
      </c>
      <c r="AC1986" s="34">
        <v>6.52</v>
      </c>
      <c r="AD1986" s="34">
        <v>4</v>
      </c>
      <c r="AE1986" s="34">
        <v>3</v>
      </c>
      <c r="AF1986" s="34">
        <v>0.34599999999999997</v>
      </c>
      <c r="AG1986" s="34">
        <v>2.15</v>
      </c>
      <c r="AI1986" s="34" t="s">
        <v>2270</v>
      </c>
      <c r="AL1986" s="34">
        <v>5.1400000000000001E-2</v>
      </c>
      <c r="AU1986" s="34" t="s">
        <v>145</v>
      </c>
      <c r="AV1986" s="34">
        <v>6</v>
      </c>
      <c r="AW1986" s="34">
        <v>8.5</v>
      </c>
      <c r="AY1986" s="34">
        <v>906.4</v>
      </c>
      <c r="BB1986" s="34">
        <v>2</v>
      </c>
      <c r="BD1986" s="34">
        <v>39</v>
      </c>
      <c r="BE1986" s="34">
        <v>13.6</v>
      </c>
      <c r="BF1986" s="34" t="s">
        <v>1802</v>
      </c>
      <c r="BG1986" s="34">
        <v>22.4</v>
      </c>
      <c r="BH1986" s="34">
        <v>22.1</v>
      </c>
      <c r="BJ1986" s="34">
        <v>7</v>
      </c>
      <c r="BK1986" s="34" t="s">
        <v>1797</v>
      </c>
      <c r="BN1986" s="34">
        <v>3.6</v>
      </c>
      <c r="BO1986" s="34">
        <v>22.5</v>
      </c>
      <c r="BP1986" s="34">
        <v>11.3</v>
      </c>
      <c r="BQ1986" s="34">
        <v>93.2</v>
      </c>
      <c r="BR1986" s="34">
        <v>93.5</v>
      </c>
      <c r="BT1986" s="34" t="s">
        <v>1843</v>
      </c>
      <c r="BU1986" s="34">
        <v>14</v>
      </c>
      <c r="BV1986" s="34" t="s">
        <v>1800</v>
      </c>
      <c r="BX1986" s="34">
        <v>552.29999999999995</v>
      </c>
      <c r="BY1986" s="34" t="s">
        <v>1797</v>
      </c>
      <c r="CA1986" s="34">
        <v>10</v>
      </c>
      <c r="CC1986" s="34">
        <v>3.5</v>
      </c>
      <c r="CD1986" s="34">
        <v>132.30000000000001</v>
      </c>
      <c r="CE1986" s="34">
        <v>110</v>
      </c>
      <c r="CF1986" s="34">
        <v>31.4</v>
      </c>
      <c r="CG1986" s="34">
        <v>280.60000000000002</v>
      </c>
      <c r="CH1986" s="34">
        <v>106.7</v>
      </c>
      <c r="CJ1986" s="34">
        <v>56</v>
      </c>
      <c r="CL1986" s="34">
        <v>47</v>
      </c>
      <c r="CM1986" s="34">
        <v>9.6</v>
      </c>
      <c r="CN1986" s="34">
        <v>1.8</v>
      </c>
      <c r="CP1986" s="34" t="s">
        <v>1814</v>
      </c>
      <c r="CU1986" s="34">
        <v>3.6</v>
      </c>
      <c r="CV1986" s="34">
        <v>0.53</v>
      </c>
      <c r="DA1986" s="34">
        <v>3</v>
      </c>
    </row>
    <row r="1987" spans="1:105" x14ac:dyDescent="0.35">
      <c r="A1987" s="22" t="s">
        <v>2170</v>
      </c>
      <c r="B1987" s="22" t="s">
        <v>2281</v>
      </c>
      <c r="C1987" s="22" t="s">
        <v>2369</v>
      </c>
      <c r="D1987" s="22" t="s">
        <v>2283</v>
      </c>
      <c r="G1987" s="22" t="s">
        <v>2287</v>
      </c>
      <c r="H1987" s="22">
        <v>31.9056</v>
      </c>
      <c r="I1987" s="22">
        <v>-107.77734</v>
      </c>
      <c r="K1987" s="22" t="s">
        <v>1302</v>
      </c>
      <c r="L1987" s="22" t="s">
        <v>878</v>
      </c>
      <c r="M1987" s="22" t="s">
        <v>116</v>
      </c>
      <c r="AI1987" s="34">
        <v>3.2500000000000001E-2</v>
      </c>
      <c r="AL1987" s="34" t="s">
        <v>1049</v>
      </c>
      <c r="AU1987" s="34" t="s">
        <v>145</v>
      </c>
      <c r="AV1987" s="34">
        <v>33</v>
      </c>
      <c r="AW1987" s="34">
        <v>124.1</v>
      </c>
      <c r="AY1987" s="34">
        <v>152</v>
      </c>
      <c r="BB1987" s="34" t="s">
        <v>1797</v>
      </c>
      <c r="BD1987" s="34" t="s">
        <v>1800</v>
      </c>
      <c r="BE1987" s="34">
        <v>146</v>
      </c>
      <c r="BF1987" s="34" t="s">
        <v>1802</v>
      </c>
      <c r="BG1987" s="34">
        <v>1373.9</v>
      </c>
      <c r="BH1987" s="34">
        <v>4.9000000000000004</v>
      </c>
      <c r="BJ1987" s="34" t="s">
        <v>1797</v>
      </c>
      <c r="BK1987" s="34">
        <v>2</v>
      </c>
      <c r="BN1987" s="34">
        <v>11</v>
      </c>
      <c r="BO1987" s="34" t="s">
        <v>1049</v>
      </c>
      <c r="BP1987" s="34" t="s">
        <v>1049</v>
      </c>
      <c r="BQ1987" s="34" t="s">
        <v>1826</v>
      </c>
      <c r="BR1987" s="34">
        <v>4.5999999999999996</v>
      </c>
      <c r="BT1987" s="34">
        <v>96.7</v>
      </c>
      <c r="BU1987" s="34" t="s">
        <v>1797</v>
      </c>
      <c r="BV1987" s="34" t="s">
        <v>1800</v>
      </c>
      <c r="BX1987" s="34">
        <v>351.7</v>
      </c>
      <c r="BY1987" s="34" t="s">
        <v>1797</v>
      </c>
      <c r="CA1987" s="34">
        <v>0.8</v>
      </c>
      <c r="CC1987" s="34">
        <v>4.9000000000000004</v>
      </c>
      <c r="CD1987" s="34" t="s">
        <v>1049</v>
      </c>
      <c r="CE1987" s="34" t="s">
        <v>1821</v>
      </c>
      <c r="CF1987" s="34" t="s">
        <v>1049</v>
      </c>
      <c r="CG1987" s="34" t="s">
        <v>1049</v>
      </c>
      <c r="CH1987" s="34" t="s">
        <v>1816</v>
      </c>
      <c r="CJ1987" s="34">
        <v>3</v>
      </c>
      <c r="CL1987" s="34" t="s">
        <v>1798</v>
      </c>
      <c r="CM1987" s="34">
        <v>0.9</v>
      </c>
      <c r="CN1987" s="34">
        <v>0.9</v>
      </c>
      <c r="CP1987" s="34" t="s">
        <v>1814</v>
      </c>
      <c r="CU1987" s="34">
        <v>0.9</v>
      </c>
      <c r="CV1987" s="34">
        <v>0.19</v>
      </c>
      <c r="DA1987" s="34">
        <v>5.7</v>
      </c>
    </row>
    <row r="1988" spans="1:105" x14ac:dyDescent="0.35">
      <c r="A1988" s="22" t="s">
        <v>2171</v>
      </c>
      <c r="B1988" s="22" t="s">
        <v>2281</v>
      </c>
      <c r="C1988" s="22" t="s">
        <v>2369</v>
      </c>
      <c r="D1988" s="22" t="s">
        <v>2283</v>
      </c>
      <c r="G1988" s="22" t="s">
        <v>2287</v>
      </c>
      <c r="H1988" s="22">
        <v>31.920079999999999</v>
      </c>
      <c r="I1988" s="22">
        <v>-107.71093999999999</v>
      </c>
      <c r="K1988" s="22" t="s">
        <v>1302</v>
      </c>
      <c r="L1988" s="22" t="s">
        <v>878</v>
      </c>
      <c r="M1988" s="22" t="s">
        <v>1170</v>
      </c>
      <c r="W1988" s="34">
        <v>70.67</v>
      </c>
      <c r="X1988" s="34">
        <v>0.38</v>
      </c>
      <c r="Y1988" s="34">
        <v>14.41</v>
      </c>
      <c r="Z1988" s="34">
        <v>2.25</v>
      </c>
      <c r="AA1988" s="34">
        <v>0.61</v>
      </c>
      <c r="AB1988" s="34">
        <v>0.43</v>
      </c>
      <c r="AC1988" s="34">
        <v>1.1000000000000001</v>
      </c>
      <c r="AD1988" s="34">
        <v>4.24</v>
      </c>
      <c r="AE1988" s="34">
        <v>5.05</v>
      </c>
      <c r="AF1988" s="34">
        <v>0.1</v>
      </c>
      <c r="AG1988" s="34">
        <v>0.3</v>
      </c>
      <c r="AU1988" s="34">
        <v>2.4E-2</v>
      </c>
      <c r="AV1988" s="34" t="s">
        <v>1800</v>
      </c>
      <c r="AW1988" s="34">
        <v>1</v>
      </c>
      <c r="AY1988" s="34">
        <v>646</v>
      </c>
      <c r="BB1988" s="34">
        <v>2</v>
      </c>
      <c r="BD1988" s="34" t="s">
        <v>1800</v>
      </c>
      <c r="BE1988" s="34">
        <v>121</v>
      </c>
      <c r="BF1988" s="34">
        <v>5</v>
      </c>
      <c r="BG1988" s="34">
        <v>9</v>
      </c>
      <c r="BH1988" s="34">
        <v>18</v>
      </c>
      <c r="BJ1988" s="34">
        <v>7</v>
      </c>
      <c r="BK1988" s="34" t="s">
        <v>1797</v>
      </c>
      <c r="BN1988" s="34">
        <v>10</v>
      </c>
      <c r="BO1988" s="34">
        <v>30</v>
      </c>
      <c r="BP1988" s="34">
        <v>6</v>
      </c>
      <c r="BQ1988" s="34">
        <v>35</v>
      </c>
      <c r="BR1988" s="34">
        <v>191</v>
      </c>
      <c r="BT1988" s="34">
        <v>0.6</v>
      </c>
      <c r="BU1988" s="34">
        <v>3</v>
      </c>
      <c r="BV1988" s="34" t="s">
        <v>1800</v>
      </c>
      <c r="BX1988" s="34">
        <v>140</v>
      </c>
      <c r="BY1988" s="34" t="s">
        <v>1797</v>
      </c>
      <c r="CA1988" s="34">
        <v>20.7</v>
      </c>
      <c r="CC1988" s="34">
        <v>4.8</v>
      </c>
      <c r="CD1988" s="34">
        <v>16</v>
      </c>
      <c r="CE1988" s="34" t="s">
        <v>1821</v>
      </c>
      <c r="CF1988" s="34">
        <v>32</v>
      </c>
      <c r="CG1988" s="34">
        <v>237</v>
      </c>
      <c r="CH1988" s="34">
        <v>55</v>
      </c>
      <c r="CJ1988" s="34">
        <v>63</v>
      </c>
      <c r="CL1988" s="34">
        <v>24</v>
      </c>
      <c r="CM1988" s="34">
        <v>7.8</v>
      </c>
      <c r="CN1988" s="34">
        <v>2.2999999999999998</v>
      </c>
      <c r="CP1988" s="34">
        <v>1.2</v>
      </c>
      <c r="CU1988" s="34">
        <v>3.5</v>
      </c>
      <c r="CV1988" s="34">
        <v>0.61</v>
      </c>
      <c r="DA1988" s="34">
        <v>1.5</v>
      </c>
    </row>
    <row r="1989" spans="1:105" x14ac:dyDescent="0.35">
      <c r="A1989" s="22" t="s">
        <v>2172</v>
      </c>
      <c r="B1989" s="22" t="s">
        <v>2281</v>
      </c>
      <c r="C1989" s="22" t="s">
        <v>2369</v>
      </c>
      <c r="D1989" s="22" t="s">
        <v>2283</v>
      </c>
      <c r="G1989" s="22" t="s">
        <v>2287</v>
      </c>
      <c r="H1989" s="22">
        <v>31.903333</v>
      </c>
      <c r="I1989" s="22">
        <v>-107.693055</v>
      </c>
      <c r="K1989" s="22" t="s">
        <v>1302</v>
      </c>
      <c r="L1989" s="22" t="s">
        <v>878</v>
      </c>
      <c r="M1989" s="22" t="s">
        <v>1170</v>
      </c>
      <c r="W1989" s="34">
        <v>65.5</v>
      </c>
      <c r="X1989" s="34">
        <v>0.39</v>
      </c>
      <c r="Y1989" s="34">
        <v>14.78</v>
      </c>
      <c r="Z1989" s="34">
        <v>2.4700000000000002</v>
      </c>
      <c r="AA1989" s="34">
        <v>0.08</v>
      </c>
      <c r="AB1989" s="34">
        <v>0.63</v>
      </c>
      <c r="AC1989" s="34">
        <v>1.33</v>
      </c>
      <c r="AD1989" s="34">
        <v>4.1500000000000004</v>
      </c>
      <c r="AE1989" s="34">
        <v>4.21</v>
      </c>
      <c r="AF1989" s="34">
        <v>0.1</v>
      </c>
      <c r="AG1989" s="34">
        <v>4.78</v>
      </c>
      <c r="AU1989" s="34" t="s">
        <v>145</v>
      </c>
      <c r="AV1989" s="34" t="s">
        <v>1800</v>
      </c>
      <c r="AW1989" s="34">
        <v>2</v>
      </c>
      <c r="AY1989" s="34">
        <v>641</v>
      </c>
      <c r="BB1989" s="34">
        <v>2</v>
      </c>
      <c r="BD1989" s="34">
        <v>11</v>
      </c>
      <c r="BE1989" s="34">
        <v>542</v>
      </c>
      <c r="BF1989" s="34">
        <v>4</v>
      </c>
      <c r="BG1989" s="34">
        <v>14</v>
      </c>
      <c r="BH1989" s="34">
        <v>18</v>
      </c>
      <c r="BJ1989" s="34">
        <v>8</v>
      </c>
      <c r="BK1989" s="34" t="s">
        <v>1797</v>
      </c>
      <c r="BN1989" s="34">
        <v>13</v>
      </c>
      <c r="BO1989" s="34">
        <v>36</v>
      </c>
      <c r="BP1989" s="34">
        <v>197</v>
      </c>
      <c r="BQ1989" s="34">
        <v>50</v>
      </c>
      <c r="BR1989" s="34">
        <v>168</v>
      </c>
      <c r="BT1989" s="34">
        <v>0.4</v>
      </c>
      <c r="BU1989" s="34">
        <v>4</v>
      </c>
      <c r="BV1989" s="34">
        <v>9</v>
      </c>
      <c r="BX1989" s="34">
        <v>156</v>
      </c>
      <c r="BY1989" s="34">
        <v>3</v>
      </c>
      <c r="CA1989" s="34">
        <v>21.7</v>
      </c>
      <c r="CC1989" s="34">
        <v>3.4</v>
      </c>
      <c r="CD1989" s="34">
        <v>24</v>
      </c>
      <c r="CE1989" s="34" t="s">
        <v>1821</v>
      </c>
      <c r="CF1989" s="34">
        <v>34</v>
      </c>
      <c r="CG1989" s="34">
        <v>250</v>
      </c>
      <c r="CH1989" s="34">
        <v>85</v>
      </c>
      <c r="CJ1989" s="34">
        <v>73</v>
      </c>
      <c r="CL1989" s="34">
        <v>42</v>
      </c>
      <c r="CM1989" s="34">
        <v>9</v>
      </c>
      <c r="CN1989" s="34">
        <v>2.7</v>
      </c>
      <c r="CP1989" s="34">
        <v>1.4</v>
      </c>
      <c r="CU1989" s="34">
        <v>3.6</v>
      </c>
      <c r="CV1989" s="34">
        <v>0.43</v>
      </c>
      <c r="DA1989" s="34" t="s">
        <v>1797</v>
      </c>
    </row>
    <row r="1990" spans="1:105" x14ac:dyDescent="0.35">
      <c r="A1990" s="22" t="s">
        <v>2173</v>
      </c>
      <c r="B1990" s="22" t="s">
        <v>2281</v>
      </c>
      <c r="C1990" s="22" t="s">
        <v>2369</v>
      </c>
      <c r="D1990" s="22" t="s">
        <v>2287</v>
      </c>
      <c r="G1990" s="22" t="s">
        <v>2287</v>
      </c>
      <c r="H1990" s="22">
        <v>31.904869999999999</v>
      </c>
      <c r="I1990" s="22">
        <v>-107.79601</v>
      </c>
      <c r="K1990" s="22" t="s">
        <v>1302</v>
      </c>
      <c r="L1990" s="22" t="s">
        <v>878</v>
      </c>
      <c r="M1990" s="22" t="s">
        <v>2173</v>
      </c>
      <c r="BG1990" s="34">
        <v>60</v>
      </c>
      <c r="BN1990" s="34">
        <v>18</v>
      </c>
      <c r="BQ1990" s="34">
        <v>65</v>
      </c>
      <c r="CH1990" s="34">
        <v>30</v>
      </c>
    </row>
    <row r="1991" spans="1:105" x14ac:dyDescent="0.35">
      <c r="A1991" s="22" t="s">
        <v>2173</v>
      </c>
      <c r="B1991" s="22" t="s">
        <v>2281</v>
      </c>
      <c r="C1991" s="22" t="s">
        <v>2369</v>
      </c>
      <c r="D1991" s="22" t="s">
        <v>2287</v>
      </c>
      <c r="G1991" s="22" t="s">
        <v>2287</v>
      </c>
      <c r="H1991" s="22">
        <v>31.91046</v>
      </c>
      <c r="I1991" s="22">
        <v>-107.79638</v>
      </c>
      <c r="K1991" s="22" t="s">
        <v>1302</v>
      </c>
      <c r="L1991" s="22" t="s">
        <v>878</v>
      </c>
      <c r="M1991" s="22" t="s">
        <v>2173</v>
      </c>
      <c r="AH1991" s="34">
        <v>7.9000000000000001E-2</v>
      </c>
      <c r="BN1991" s="34">
        <v>4</v>
      </c>
      <c r="BQ1991" s="34">
        <v>5200</v>
      </c>
      <c r="CH1991" s="34">
        <v>8300</v>
      </c>
    </row>
    <row r="1992" spans="1:105" x14ac:dyDescent="0.35">
      <c r="A1992" s="22" t="s">
        <v>2173</v>
      </c>
      <c r="B1992" s="22" t="s">
        <v>2281</v>
      </c>
      <c r="C1992" s="22" t="s">
        <v>2369</v>
      </c>
      <c r="D1992" s="22" t="s">
        <v>2287</v>
      </c>
      <c r="G1992" s="22" t="s">
        <v>2287</v>
      </c>
      <c r="H1992" s="22">
        <v>31.937760000000001</v>
      </c>
      <c r="I1992" s="22">
        <v>-107.76239</v>
      </c>
      <c r="K1992" s="22" t="s">
        <v>1302</v>
      </c>
      <c r="L1992" s="22" t="s">
        <v>878</v>
      </c>
      <c r="M1992" s="22" t="s">
        <v>2173</v>
      </c>
      <c r="AH1992" s="34">
        <v>0.1</v>
      </c>
      <c r="BN1992" s="34">
        <v>20</v>
      </c>
      <c r="BQ1992" s="34">
        <v>3600</v>
      </c>
      <c r="CH1992" s="34">
        <v>8700</v>
      </c>
    </row>
    <row r="1993" spans="1:105" x14ac:dyDescent="0.35">
      <c r="A1993" s="22" t="s">
        <v>2173</v>
      </c>
      <c r="B1993" s="22" t="s">
        <v>2281</v>
      </c>
      <c r="C1993" s="22" t="s">
        <v>2369</v>
      </c>
      <c r="D1993" s="22" t="s">
        <v>2287</v>
      </c>
      <c r="G1993" s="22" t="s">
        <v>2287</v>
      </c>
      <c r="H1993" s="22">
        <v>31.920629999999999</v>
      </c>
      <c r="I1993" s="22">
        <v>-107.77930000000001</v>
      </c>
      <c r="K1993" s="22" t="s">
        <v>1302</v>
      </c>
      <c r="L1993" s="22" t="s">
        <v>878</v>
      </c>
      <c r="M1993" s="22" t="s">
        <v>2173</v>
      </c>
      <c r="AH1993" s="34">
        <v>9.1999999999999998E-2</v>
      </c>
      <c r="BN1993" s="34">
        <v>2</v>
      </c>
      <c r="BQ1993" s="34">
        <v>15</v>
      </c>
      <c r="CH1993" s="34">
        <v>115</v>
      </c>
    </row>
    <row r="1994" spans="1:105" x14ac:dyDescent="0.35">
      <c r="A1994" s="22" t="s">
        <v>2173</v>
      </c>
      <c r="B1994" s="22" t="s">
        <v>2281</v>
      </c>
      <c r="C1994" s="22" t="s">
        <v>2369</v>
      </c>
      <c r="D1994" s="22" t="s">
        <v>2287</v>
      </c>
      <c r="G1994" s="22" t="s">
        <v>2287</v>
      </c>
      <c r="H1994" s="22">
        <v>31.902460000000001</v>
      </c>
      <c r="I1994" s="22">
        <v>-107.78511</v>
      </c>
      <c r="K1994" s="22" t="s">
        <v>1302</v>
      </c>
      <c r="L1994" s="22" t="s">
        <v>878</v>
      </c>
      <c r="M1994" s="22" t="s">
        <v>2173</v>
      </c>
      <c r="AH1994" s="34">
        <v>0.1</v>
      </c>
      <c r="BN1994" s="34">
        <v>2</v>
      </c>
      <c r="BQ1994" s="34">
        <v>25</v>
      </c>
      <c r="CH1994" s="34">
        <v>45</v>
      </c>
    </row>
    <row r="1995" spans="1:105" x14ac:dyDescent="0.35">
      <c r="A1995" s="22" t="s">
        <v>2173</v>
      </c>
      <c r="B1995" s="22" t="s">
        <v>2281</v>
      </c>
      <c r="C1995" s="22" t="s">
        <v>2369</v>
      </c>
      <c r="D1995" s="22" t="s">
        <v>2287</v>
      </c>
      <c r="G1995" s="22" t="s">
        <v>2287</v>
      </c>
      <c r="H1995" s="22">
        <v>31.939710000000002</v>
      </c>
      <c r="I1995" s="22">
        <v>-107.76300999999999</v>
      </c>
      <c r="K1995" s="22" t="s">
        <v>1302</v>
      </c>
      <c r="L1995" s="22" t="s">
        <v>878</v>
      </c>
      <c r="M1995" s="22" t="s">
        <v>2173</v>
      </c>
      <c r="AV1995" s="34">
        <v>17</v>
      </c>
      <c r="BN1995" s="34">
        <v>24</v>
      </c>
      <c r="BQ1995" s="34">
        <v>55</v>
      </c>
      <c r="CH1995" s="34">
        <v>3280</v>
      </c>
    </row>
    <row r="1996" spans="1:105" x14ac:dyDescent="0.35">
      <c r="A1996" s="22" t="s">
        <v>2173</v>
      </c>
      <c r="B1996" s="22" t="s">
        <v>2281</v>
      </c>
      <c r="C1996" s="22" t="s">
        <v>2369</v>
      </c>
      <c r="D1996" s="22" t="s">
        <v>2287</v>
      </c>
      <c r="G1996" s="22" t="s">
        <v>2287</v>
      </c>
      <c r="H1996" s="22">
        <v>31.93404</v>
      </c>
      <c r="I1996" s="22">
        <v>-107.75817000000001</v>
      </c>
      <c r="K1996" s="22" t="s">
        <v>1302</v>
      </c>
      <c r="L1996" s="22" t="s">
        <v>878</v>
      </c>
      <c r="M1996" s="22" t="s">
        <v>2173</v>
      </c>
      <c r="AH1996" s="34">
        <v>9.8000000000000004E-2</v>
      </c>
      <c r="BN1996" s="34">
        <v>8</v>
      </c>
      <c r="BQ1996" s="34">
        <v>430</v>
      </c>
      <c r="CH1996" s="34">
        <v>255</v>
      </c>
    </row>
    <row r="1997" spans="1:105" x14ac:dyDescent="0.35">
      <c r="A1997" s="22" t="s">
        <v>2173</v>
      </c>
      <c r="B1997" s="22" t="s">
        <v>2281</v>
      </c>
      <c r="C1997" s="22" t="s">
        <v>2369</v>
      </c>
      <c r="D1997" s="22" t="s">
        <v>2287</v>
      </c>
      <c r="G1997" s="22" t="s">
        <v>2287</v>
      </c>
      <c r="H1997" s="22">
        <v>31.93759</v>
      </c>
      <c r="I1997" s="22">
        <v>-107.76379</v>
      </c>
      <c r="K1997" s="22" t="s">
        <v>1302</v>
      </c>
      <c r="L1997" s="22" t="s">
        <v>878</v>
      </c>
      <c r="M1997" s="22" t="s">
        <v>2173</v>
      </c>
      <c r="AH1997" s="34">
        <v>0.15</v>
      </c>
      <c r="BN1997" s="34">
        <v>10</v>
      </c>
      <c r="BQ1997" s="34">
        <v>20</v>
      </c>
      <c r="CH1997" s="34">
        <v>465</v>
      </c>
    </row>
    <row r="1998" spans="1:105" x14ac:dyDescent="0.35">
      <c r="A1998" s="22" t="s">
        <v>2173</v>
      </c>
      <c r="B1998" s="22" t="s">
        <v>2281</v>
      </c>
      <c r="C1998" s="22" t="s">
        <v>2369</v>
      </c>
      <c r="D1998" s="22" t="s">
        <v>2287</v>
      </c>
      <c r="G1998" s="22" t="s">
        <v>2287</v>
      </c>
      <c r="H1998" s="22">
        <v>31.931080000000001</v>
      </c>
      <c r="I1998" s="22">
        <v>-107.76179</v>
      </c>
      <c r="K1998" s="22" t="s">
        <v>1302</v>
      </c>
      <c r="L1998" s="22" t="s">
        <v>878</v>
      </c>
      <c r="M1998" s="22" t="s">
        <v>2173</v>
      </c>
      <c r="AH1998" s="34">
        <v>0.11</v>
      </c>
      <c r="BN1998" s="34">
        <v>28</v>
      </c>
      <c r="BQ1998" s="34">
        <v>2800</v>
      </c>
      <c r="CH1998" s="34">
        <v>9800</v>
      </c>
    </row>
    <row r="1999" spans="1:105" x14ac:dyDescent="0.35">
      <c r="A1999" s="22" t="s">
        <v>2173</v>
      </c>
      <c r="B1999" s="22" t="s">
        <v>2281</v>
      </c>
      <c r="C1999" s="22" t="s">
        <v>2369</v>
      </c>
      <c r="D1999" s="22" t="s">
        <v>2287</v>
      </c>
      <c r="G1999" s="22" t="s">
        <v>2287</v>
      </c>
      <c r="H1999" s="22">
        <v>31.931229999999999</v>
      </c>
      <c r="I1999" s="22">
        <v>-107.75962</v>
      </c>
      <c r="K1999" s="22" t="s">
        <v>1302</v>
      </c>
      <c r="L1999" s="22" t="s">
        <v>878</v>
      </c>
      <c r="M1999" s="22" t="s">
        <v>2173</v>
      </c>
      <c r="AH1999" s="34">
        <v>0.15</v>
      </c>
      <c r="BN1999" s="34">
        <v>2</v>
      </c>
    </row>
    <row r="2000" spans="1:105" x14ac:dyDescent="0.35">
      <c r="A2000" s="22" t="s">
        <v>2173</v>
      </c>
      <c r="B2000" s="22" t="s">
        <v>2281</v>
      </c>
      <c r="C2000" s="22" t="s">
        <v>2369</v>
      </c>
      <c r="D2000" s="22" t="s">
        <v>2287</v>
      </c>
      <c r="G2000" s="22" t="s">
        <v>2287</v>
      </c>
      <c r="H2000" s="22">
        <v>31.917210000000001</v>
      </c>
      <c r="I2000" s="22">
        <v>-107.77039000000001</v>
      </c>
      <c r="K2000" s="22" t="s">
        <v>1302</v>
      </c>
      <c r="L2000" s="22" t="s">
        <v>878</v>
      </c>
      <c r="M2000" s="22" t="s">
        <v>2173</v>
      </c>
      <c r="BG2000" s="34">
        <v>560</v>
      </c>
      <c r="BN2000" s="34">
        <v>10</v>
      </c>
      <c r="BQ2000" s="34">
        <v>7300</v>
      </c>
      <c r="CH2000" s="34">
        <v>1.2999999999999999E-2</v>
      </c>
    </row>
    <row r="2001" spans="1:86" x14ac:dyDescent="0.35">
      <c r="A2001" s="22" t="s">
        <v>2173</v>
      </c>
      <c r="B2001" s="22" t="s">
        <v>2281</v>
      </c>
      <c r="C2001" s="22" t="s">
        <v>2369</v>
      </c>
      <c r="D2001" s="22" t="s">
        <v>2287</v>
      </c>
      <c r="G2001" s="22" t="s">
        <v>2287</v>
      </c>
      <c r="H2001" s="22">
        <v>31.893550000000001</v>
      </c>
      <c r="I2001" s="22">
        <v>-107.76827</v>
      </c>
      <c r="K2001" s="22" t="s">
        <v>1302</v>
      </c>
      <c r="L2001" s="22" t="s">
        <v>878</v>
      </c>
      <c r="M2001" s="22" t="s">
        <v>2173</v>
      </c>
      <c r="BG2001" s="34">
        <v>400</v>
      </c>
      <c r="BN2001" s="34">
        <v>30</v>
      </c>
      <c r="BQ2001" s="34">
        <v>3120</v>
      </c>
      <c r="CH2001" s="34">
        <v>6000</v>
      </c>
    </row>
    <row r="2002" spans="1:86" x14ac:dyDescent="0.35">
      <c r="A2002" s="22" t="s">
        <v>2173</v>
      </c>
      <c r="B2002" s="22" t="s">
        <v>2281</v>
      </c>
      <c r="C2002" s="22" t="s">
        <v>2369</v>
      </c>
      <c r="D2002" s="22" t="s">
        <v>2287</v>
      </c>
      <c r="G2002" s="22" t="s">
        <v>2287</v>
      </c>
      <c r="H2002" s="22">
        <v>31.934449999999998</v>
      </c>
      <c r="I2002" s="22">
        <v>-107.76461999999999</v>
      </c>
      <c r="K2002" s="22" t="s">
        <v>1302</v>
      </c>
      <c r="L2002" s="22" t="s">
        <v>878</v>
      </c>
      <c r="M2002" s="22" t="s">
        <v>2173</v>
      </c>
      <c r="AH2002" s="34">
        <v>0.15</v>
      </c>
      <c r="BN2002" s="34">
        <v>4</v>
      </c>
    </row>
    <row r="2003" spans="1:86" x14ac:dyDescent="0.35">
      <c r="A2003" s="22" t="s">
        <v>2173</v>
      </c>
      <c r="B2003" s="22" t="s">
        <v>2281</v>
      </c>
      <c r="C2003" s="22" t="s">
        <v>2369</v>
      </c>
      <c r="D2003" s="22" t="s">
        <v>2287</v>
      </c>
      <c r="G2003" s="22" t="s">
        <v>2287</v>
      </c>
      <c r="H2003" s="22">
        <v>31.933</v>
      </c>
      <c r="I2003" s="22">
        <v>-107.718</v>
      </c>
      <c r="K2003" s="22" t="s">
        <v>1302</v>
      </c>
      <c r="L2003" s="22" t="s">
        <v>878</v>
      </c>
      <c r="M2003" s="22" t="s">
        <v>2173</v>
      </c>
      <c r="BG2003" s="34">
        <v>25</v>
      </c>
      <c r="BN2003" s="34">
        <v>3</v>
      </c>
      <c r="BQ2003" s="34">
        <v>290</v>
      </c>
      <c r="CH2003" s="34">
        <v>170</v>
      </c>
    </row>
    <row r="2004" spans="1:86" x14ac:dyDescent="0.35">
      <c r="A2004" s="22" t="s">
        <v>2173</v>
      </c>
      <c r="B2004" s="22" t="s">
        <v>2281</v>
      </c>
      <c r="C2004" s="22" t="s">
        <v>2369</v>
      </c>
      <c r="D2004" s="22" t="s">
        <v>2287</v>
      </c>
      <c r="G2004" s="22" t="s">
        <v>2287</v>
      </c>
      <c r="H2004" s="22">
        <v>31.90279</v>
      </c>
      <c r="I2004" s="22">
        <v>-107.79373</v>
      </c>
      <c r="K2004" s="22" t="s">
        <v>1302</v>
      </c>
      <c r="L2004" s="22" t="s">
        <v>878</v>
      </c>
      <c r="M2004" s="22" t="s">
        <v>2173</v>
      </c>
      <c r="AH2004" s="34">
        <v>3.0000000000000001E-3</v>
      </c>
      <c r="BN2004" s="34">
        <v>170</v>
      </c>
      <c r="BQ2004" s="34">
        <v>25</v>
      </c>
      <c r="CH2004" s="34">
        <v>290</v>
      </c>
    </row>
    <row r="2005" spans="1:86" x14ac:dyDescent="0.35">
      <c r="A2005" s="22" t="s">
        <v>2173</v>
      </c>
      <c r="B2005" s="22" t="s">
        <v>2281</v>
      </c>
      <c r="C2005" s="22" t="s">
        <v>2369</v>
      </c>
      <c r="D2005" s="22" t="s">
        <v>2287</v>
      </c>
      <c r="G2005" s="22" t="s">
        <v>2287</v>
      </c>
      <c r="H2005" s="22">
        <v>31.93055</v>
      </c>
      <c r="I2005" s="22">
        <v>-107.75758</v>
      </c>
      <c r="K2005" s="22" t="s">
        <v>1302</v>
      </c>
      <c r="L2005" s="22" t="s">
        <v>878</v>
      </c>
      <c r="M2005" s="22" t="s">
        <v>2173</v>
      </c>
      <c r="BG2005" s="34">
        <v>30</v>
      </c>
      <c r="BN2005" s="34">
        <v>24</v>
      </c>
      <c r="BQ2005" s="34">
        <v>70</v>
      </c>
      <c r="CH2005" s="34">
        <v>1920</v>
      </c>
    </row>
    <row r="2006" spans="1:86" x14ac:dyDescent="0.35">
      <c r="A2006" s="22" t="s">
        <v>2173</v>
      </c>
      <c r="B2006" s="22" t="s">
        <v>2281</v>
      </c>
      <c r="C2006" s="22" t="s">
        <v>2369</v>
      </c>
      <c r="D2006" s="22" t="s">
        <v>2287</v>
      </c>
      <c r="G2006" s="22" t="s">
        <v>2287</v>
      </c>
      <c r="H2006" s="22">
        <v>31.91019</v>
      </c>
      <c r="I2006" s="22">
        <v>-107.79476</v>
      </c>
      <c r="K2006" s="22" t="s">
        <v>1302</v>
      </c>
      <c r="L2006" s="22" t="s">
        <v>878</v>
      </c>
      <c r="M2006" s="22" t="s">
        <v>2173</v>
      </c>
      <c r="AV2006" s="34">
        <v>11</v>
      </c>
    </row>
    <row r="2007" spans="1:86" x14ac:dyDescent="0.35">
      <c r="A2007" s="22" t="s">
        <v>2173</v>
      </c>
      <c r="B2007" s="22" t="s">
        <v>2281</v>
      </c>
      <c r="C2007" s="22" t="s">
        <v>2369</v>
      </c>
      <c r="D2007" s="22" t="s">
        <v>2287</v>
      </c>
      <c r="G2007" s="22" t="s">
        <v>2287</v>
      </c>
      <c r="H2007" s="22">
        <v>31.909649999999999</v>
      </c>
      <c r="I2007" s="22">
        <v>-107.7974</v>
      </c>
      <c r="K2007" s="22" t="s">
        <v>1302</v>
      </c>
      <c r="L2007" s="22" t="s">
        <v>878</v>
      </c>
      <c r="M2007" s="22" t="s">
        <v>2173</v>
      </c>
      <c r="BG2007" s="34">
        <v>10</v>
      </c>
      <c r="BN2007" s="34">
        <v>6</v>
      </c>
      <c r="BQ2007" s="34">
        <v>50</v>
      </c>
      <c r="CH2007" s="34">
        <v>35</v>
      </c>
    </row>
    <row r="2008" spans="1:86" x14ac:dyDescent="0.35">
      <c r="A2008" s="22" t="s">
        <v>2173</v>
      </c>
      <c r="B2008" s="22" t="s">
        <v>2281</v>
      </c>
      <c r="C2008" s="22" t="s">
        <v>2369</v>
      </c>
      <c r="D2008" s="22" t="s">
        <v>2287</v>
      </c>
      <c r="G2008" s="22" t="s">
        <v>2287</v>
      </c>
      <c r="H2008" s="22">
        <v>31.908629999999999</v>
      </c>
      <c r="I2008" s="22">
        <v>-107.77005</v>
      </c>
      <c r="K2008" s="22" t="s">
        <v>1302</v>
      </c>
      <c r="L2008" s="22" t="s">
        <v>878</v>
      </c>
      <c r="M2008" s="22" t="s">
        <v>2173</v>
      </c>
      <c r="BG2008" s="34">
        <v>60</v>
      </c>
      <c r="BQ2008" s="34">
        <v>3950</v>
      </c>
      <c r="CH2008" s="34">
        <v>1240</v>
      </c>
    </row>
    <row r="2009" spans="1:86" x14ac:dyDescent="0.35">
      <c r="A2009" s="22" t="s">
        <v>2173</v>
      </c>
      <c r="B2009" s="22" t="s">
        <v>2281</v>
      </c>
      <c r="C2009" s="22" t="s">
        <v>2369</v>
      </c>
      <c r="D2009" s="22" t="s">
        <v>2287</v>
      </c>
      <c r="G2009" s="22" t="s">
        <v>2287</v>
      </c>
      <c r="H2009" s="22">
        <v>31.905000000000001</v>
      </c>
      <c r="I2009" s="22">
        <v>-107.68300000000001</v>
      </c>
      <c r="K2009" s="22" t="s">
        <v>1302</v>
      </c>
      <c r="L2009" s="22" t="s">
        <v>878</v>
      </c>
      <c r="M2009" s="22" t="s">
        <v>2173</v>
      </c>
      <c r="AV2009" s="34">
        <v>12</v>
      </c>
      <c r="BG2009" s="34">
        <v>1.7000000000000001E-2</v>
      </c>
      <c r="BN2009" s="34">
        <v>20</v>
      </c>
      <c r="BQ2009" s="34">
        <v>3050</v>
      </c>
      <c r="CH2009" s="34">
        <v>2050</v>
      </c>
    </row>
    <row r="2010" spans="1:86" x14ac:dyDescent="0.35">
      <c r="A2010" s="22" t="s">
        <v>2173</v>
      </c>
      <c r="B2010" s="22" t="s">
        <v>2281</v>
      </c>
      <c r="C2010" s="22" t="s">
        <v>2369</v>
      </c>
      <c r="D2010" s="22" t="s">
        <v>2287</v>
      </c>
      <c r="G2010" s="22" t="s">
        <v>2287</v>
      </c>
      <c r="H2010" s="22">
        <v>31.859000000000002</v>
      </c>
      <c r="I2010" s="22">
        <v>-107.74299999999999</v>
      </c>
      <c r="K2010" s="22" t="s">
        <v>1302</v>
      </c>
      <c r="L2010" s="22" t="s">
        <v>878</v>
      </c>
      <c r="M2010" s="22" t="s">
        <v>2173</v>
      </c>
      <c r="AH2010" s="34">
        <v>0.17</v>
      </c>
      <c r="BN2010" s="34">
        <v>2</v>
      </c>
      <c r="BQ2010" s="34">
        <v>25</v>
      </c>
      <c r="CH2010" s="34">
        <v>50</v>
      </c>
    </row>
    <row r="2011" spans="1:86" x14ac:dyDescent="0.35">
      <c r="A2011" s="22" t="s">
        <v>2173</v>
      </c>
      <c r="B2011" s="22" t="s">
        <v>2281</v>
      </c>
      <c r="C2011" s="22" t="s">
        <v>2369</v>
      </c>
      <c r="D2011" s="22" t="s">
        <v>2287</v>
      </c>
      <c r="G2011" s="22" t="s">
        <v>2287</v>
      </c>
      <c r="H2011" s="22">
        <v>31.905370000000001</v>
      </c>
      <c r="I2011" s="22">
        <v>-107.98439999999999</v>
      </c>
      <c r="K2011" s="22" t="s">
        <v>1302</v>
      </c>
      <c r="L2011" s="22" t="s">
        <v>878</v>
      </c>
      <c r="M2011" s="22" t="s">
        <v>2173</v>
      </c>
      <c r="AH2011" s="34">
        <v>8.5599999999999996E-2</v>
      </c>
      <c r="AV2011" s="34">
        <v>5</v>
      </c>
      <c r="BG2011" s="34">
        <v>10</v>
      </c>
      <c r="BN2011" s="34">
        <v>2</v>
      </c>
      <c r="BQ2011" s="34">
        <v>110</v>
      </c>
      <c r="CH2011" s="34">
        <v>45</v>
      </c>
    </row>
    <row r="2012" spans="1:86" x14ac:dyDescent="0.35">
      <c r="A2012" s="22" t="s">
        <v>2173</v>
      </c>
      <c r="B2012" s="22" t="s">
        <v>2281</v>
      </c>
      <c r="C2012" s="22" t="s">
        <v>2369</v>
      </c>
      <c r="D2012" s="22" t="s">
        <v>2287</v>
      </c>
      <c r="G2012" s="22" t="s">
        <v>2287</v>
      </c>
      <c r="H2012" s="22">
        <v>31.907340000000001</v>
      </c>
      <c r="I2012" s="22">
        <v>-107.7958</v>
      </c>
      <c r="K2012" s="22" t="s">
        <v>1302</v>
      </c>
      <c r="L2012" s="22" t="s">
        <v>878</v>
      </c>
      <c r="M2012" s="22" t="s">
        <v>2173</v>
      </c>
      <c r="AH2012" s="34">
        <v>0.14000000000000001</v>
      </c>
      <c r="BN2012" s="34">
        <v>2</v>
      </c>
      <c r="BQ2012" s="34">
        <v>10</v>
      </c>
      <c r="CH2012" s="34">
        <v>10</v>
      </c>
    </row>
    <row r="2013" spans="1:86" x14ac:dyDescent="0.35">
      <c r="A2013" s="22" t="s">
        <v>2173</v>
      </c>
      <c r="B2013" s="22" t="s">
        <v>2281</v>
      </c>
      <c r="C2013" s="22" t="s">
        <v>2369</v>
      </c>
      <c r="D2013" s="22" t="s">
        <v>2287</v>
      </c>
      <c r="G2013" s="22" t="s">
        <v>2287</v>
      </c>
      <c r="H2013" s="22">
        <v>31.936060000000001</v>
      </c>
      <c r="I2013" s="22">
        <v>-107.76309999999999</v>
      </c>
      <c r="K2013" s="22" t="s">
        <v>1302</v>
      </c>
      <c r="L2013" s="22" t="s">
        <v>878</v>
      </c>
      <c r="M2013" s="22" t="s">
        <v>2173</v>
      </c>
      <c r="AH2013" s="34">
        <v>0.12</v>
      </c>
      <c r="BN2013" s="34">
        <v>2</v>
      </c>
    </row>
    <row r="2014" spans="1:86" x14ac:dyDescent="0.35">
      <c r="A2014" s="22" t="s">
        <v>2173</v>
      </c>
      <c r="B2014" s="22" t="s">
        <v>2281</v>
      </c>
      <c r="C2014" s="22" t="s">
        <v>2369</v>
      </c>
      <c r="D2014" s="22" t="s">
        <v>2287</v>
      </c>
      <c r="G2014" s="22" t="s">
        <v>2287</v>
      </c>
      <c r="H2014" s="22">
        <v>31.905660000000001</v>
      </c>
      <c r="I2014" s="22">
        <v>-107.7867</v>
      </c>
      <c r="K2014" s="22" t="s">
        <v>1302</v>
      </c>
      <c r="L2014" s="22" t="s">
        <v>878</v>
      </c>
      <c r="M2014" s="22" t="s">
        <v>2173</v>
      </c>
      <c r="AH2014" s="34">
        <v>0.13</v>
      </c>
      <c r="BN2014" s="34">
        <v>2</v>
      </c>
    </row>
    <row r="2015" spans="1:86" x14ac:dyDescent="0.35">
      <c r="A2015" s="22" t="s">
        <v>2173</v>
      </c>
      <c r="B2015" s="22" t="s">
        <v>2281</v>
      </c>
      <c r="C2015" s="22" t="s">
        <v>2369</v>
      </c>
      <c r="D2015" s="22" t="s">
        <v>2287</v>
      </c>
      <c r="G2015" s="22" t="s">
        <v>2287</v>
      </c>
      <c r="H2015" s="22">
        <v>31.90016</v>
      </c>
      <c r="I2015" s="22">
        <v>-107.79136</v>
      </c>
      <c r="K2015" s="22" t="s">
        <v>1302</v>
      </c>
      <c r="L2015" s="22" t="s">
        <v>878</v>
      </c>
      <c r="M2015" s="22" t="s">
        <v>2173</v>
      </c>
      <c r="BG2015" s="34">
        <v>10</v>
      </c>
      <c r="BN2015" s="34">
        <v>4</v>
      </c>
      <c r="BQ2015" s="34">
        <v>10</v>
      </c>
      <c r="CH2015" s="34">
        <v>12</v>
      </c>
    </row>
    <row r="2016" spans="1:86" x14ac:dyDescent="0.35">
      <c r="A2016" s="22" t="s">
        <v>2173</v>
      </c>
      <c r="B2016" s="22" t="s">
        <v>2281</v>
      </c>
      <c r="C2016" s="22" t="s">
        <v>2369</v>
      </c>
      <c r="D2016" s="22" t="s">
        <v>2287</v>
      </c>
      <c r="G2016" s="22" t="s">
        <v>2287</v>
      </c>
      <c r="H2016" s="22">
        <v>31.911000000000001</v>
      </c>
      <c r="I2016" s="22">
        <v>-107.761</v>
      </c>
      <c r="K2016" s="22" t="s">
        <v>1302</v>
      </c>
      <c r="L2016" s="22" t="s">
        <v>878</v>
      </c>
      <c r="M2016" s="22" t="s">
        <v>2173</v>
      </c>
      <c r="BG2016" s="34">
        <v>30</v>
      </c>
      <c r="BN2016" s="34">
        <v>22</v>
      </c>
      <c r="BQ2016" s="34">
        <v>90</v>
      </c>
      <c r="CH2016" s="34">
        <v>158</v>
      </c>
    </row>
    <row r="2017" spans="1:86" x14ac:dyDescent="0.35">
      <c r="A2017" s="22" t="s">
        <v>2173</v>
      </c>
      <c r="B2017" s="22" t="s">
        <v>2281</v>
      </c>
      <c r="C2017" s="22" t="s">
        <v>2369</v>
      </c>
      <c r="D2017" s="22" t="s">
        <v>2287</v>
      </c>
      <c r="G2017" s="22" t="s">
        <v>2287</v>
      </c>
      <c r="H2017" s="22">
        <v>31.90522</v>
      </c>
      <c r="I2017" s="22">
        <v>-107.79409</v>
      </c>
      <c r="K2017" s="22" t="s">
        <v>1302</v>
      </c>
      <c r="L2017" s="22" t="s">
        <v>878</v>
      </c>
      <c r="M2017" s="22" t="s">
        <v>2173</v>
      </c>
      <c r="AH2017" s="34">
        <v>0.12</v>
      </c>
      <c r="BN2017" s="34">
        <v>2</v>
      </c>
      <c r="BQ2017" s="34">
        <v>30</v>
      </c>
      <c r="CH2017" s="34">
        <v>70</v>
      </c>
    </row>
    <row r="2018" spans="1:86" x14ac:dyDescent="0.35">
      <c r="A2018" s="22" t="s">
        <v>2173</v>
      </c>
      <c r="B2018" s="22" t="s">
        <v>2281</v>
      </c>
      <c r="C2018" s="22" t="s">
        <v>2369</v>
      </c>
      <c r="D2018" s="22" t="s">
        <v>2287</v>
      </c>
      <c r="G2018" s="22" t="s">
        <v>2287</v>
      </c>
      <c r="H2018" s="22">
        <v>31.90635</v>
      </c>
      <c r="I2018" s="22">
        <v>-107.79903</v>
      </c>
      <c r="K2018" s="22" t="s">
        <v>1302</v>
      </c>
      <c r="L2018" s="22" t="s">
        <v>878</v>
      </c>
      <c r="M2018" s="22" t="s">
        <v>2173</v>
      </c>
      <c r="BG2018" s="34">
        <v>42</v>
      </c>
      <c r="BN2018" s="34">
        <v>2</v>
      </c>
      <c r="BQ2018" s="34">
        <v>12</v>
      </c>
      <c r="CH2018" s="34">
        <v>15</v>
      </c>
    </row>
    <row r="2019" spans="1:86" x14ac:dyDescent="0.35">
      <c r="A2019" s="22" t="s">
        <v>2173</v>
      </c>
      <c r="B2019" s="22" t="s">
        <v>2281</v>
      </c>
      <c r="C2019" s="22" t="s">
        <v>2369</v>
      </c>
      <c r="D2019" s="22" t="s">
        <v>2287</v>
      </c>
      <c r="G2019" s="22" t="s">
        <v>2287</v>
      </c>
      <c r="H2019" s="22">
        <v>31.919630000000002</v>
      </c>
      <c r="I2019" s="22">
        <v>-107.74720000000001</v>
      </c>
      <c r="K2019" s="22" t="s">
        <v>1302</v>
      </c>
      <c r="L2019" s="22" t="s">
        <v>878</v>
      </c>
      <c r="M2019" s="22" t="s">
        <v>2173</v>
      </c>
      <c r="BG2019" s="34">
        <v>4100</v>
      </c>
      <c r="BN2019" s="34">
        <v>1</v>
      </c>
      <c r="BQ2019" s="34">
        <v>20</v>
      </c>
      <c r="CH2019" s="34">
        <v>12</v>
      </c>
    </row>
    <row r="2020" spans="1:86" x14ac:dyDescent="0.35">
      <c r="A2020" s="22" t="s">
        <v>2173</v>
      </c>
      <c r="B2020" s="22" t="s">
        <v>2281</v>
      </c>
      <c r="C2020" s="22" t="s">
        <v>2369</v>
      </c>
      <c r="D2020" s="22" t="s">
        <v>2287</v>
      </c>
      <c r="G2020" s="22" t="s">
        <v>2287</v>
      </c>
      <c r="H2020" s="22">
        <v>31.91902</v>
      </c>
      <c r="I2020" s="22">
        <v>-107.77418</v>
      </c>
      <c r="K2020" s="22" t="s">
        <v>1302</v>
      </c>
      <c r="L2020" s="22" t="s">
        <v>878</v>
      </c>
      <c r="M2020" s="22" t="s">
        <v>2173</v>
      </c>
      <c r="AH2020" s="34">
        <v>0.12</v>
      </c>
      <c r="BN2020" s="34">
        <v>12</v>
      </c>
      <c r="BQ2020" s="34">
        <v>7000</v>
      </c>
      <c r="CH2020" s="34">
        <v>8600</v>
      </c>
    </row>
    <row r="2021" spans="1:86" x14ac:dyDescent="0.35">
      <c r="A2021" s="22" t="s">
        <v>2173</v>
      </c>
      <c r="B2021" s="22" t="s">
        <v>2281</v>
      </c>
      <c r="C2021" s="22" t="s">
        <v>2369</v>
      </c>
      <c r="D2021" s="22" t="s">
        <v>2287</v>
      </c>
      <c r="G2021" s="22" t="s">
        <v>2287</v>
      </c>
      <c r="H2021" s="22">
        <v>31.934059999999999</v>
      </c>
      <c r="I2021" s="22">
        <v>-107.75579999999999</v>
      </c>
      <c r="K2021" s="22" t="s">
        <v>1302</v>
      </c>
      <c r="L2021" s="22" t="s">
        <v>878</v>
      </c>
      <c r="M2021" s="22" t="s">
        <v>2173</v>
      </c>
      <c r="BG2021" s="34">
        <v>10</v>
      </c>
      <c r="BN2021" s="34">
        <v>2</v>
      </c>
      <c r="BQ2021" s="34">
        <v>15</v>
      </c>
      <c r="CH2021" s="34">
        <v>75</v>
      </c>
    </row>
    <row r="2022" spans="1:86" x14ac:dyDescent="0.35">
      <c r="A2022" s="22" t="s">
        <v>2173</v>
      </c>
      <c r="B2022" s="22" t="s">
        <v>2281</v>
      </c>
      <c r="C2022" s="22" t="s">
        <v>2369</v>
      </c>
      <c r="D2022" s="22" t="s">
        <v>2287</v>
      </c>
      <c r="G2022" s="22" t="s">
        <v>2287</v>
      </c>
      <c r="H2022" s="22">
        <v>31.917929999999998</v>
      </c>
      <c r="I2022" s="22">
        <v>-107.77701</v>
      </c>
      <c r="K2022" s="22" t="s">
        <v>1302</v>
      </c>
      <c r="L2022" s="22" t="s">
        <v>878</v>
      </c>
      <c r="M2022" s="22" t="s">
        <v>2173</v>
      </c>
      <c r="AV2022" s="34">
        <v>12</v>
      </c>
      <c r="BG2022" s="34">
        <v>15</v>
      </c>
      <c r="BN2022" s="34">
        <v>14</v>
      </c>
      <c r="BQ2022" s="34">
        <v>120</v>
      </c>
      <c r="CH2022" s="34">
        <v>1110</v>
      </c>
    </row>
    <row r="2023" spans="1:86" x14ac:dyDescent="0.35">
      <c r="A2023" s="22" t="s">
        <v>2173</v>
      </c>
      <c r="B2023" s="22" t="s">
        <v>2281</v>
      </c>
      <c r="C2023" s="22" t="s">
        <v>2369</v>
      </c>
      <c r="D2023" s="22" t="s">
        <v>2287</v>
      </c>
      <c r="G2023" s="22" t="s">
        <v>2287</v>
      </c>
      <c r="H2023" s="22">
        <v>31.917079999999999</v>
      </c>
      <c r="I2023" s="22">
        <v>-107.77493</v>
      </c>
      <c r="K2023" s="22" t="s">
        <v>1302</v>
      </c>
      <c r="L2023" s="22" t="s">
        <v>878</v>
      </c>
      <c r="M2023" s="22" t="s">
        <v>2173</v>
      </c>
      <c r="BG2023" s="34">
        <v>15</v>
      </c>
      <c r="BN2023" s="34">
        <v>8</v>
      </c>
      <c r="BQ2023" s="34">
        <v>50</v>
      </c>
      <c r="CH2023" s="34">
        <v>1105</v>
      </c>
    </row>
    <row r="2024" spans="1:86" x14ac:dyDescent="0.35">
      <c r="A2024" s="22" t="s">
        <v>2173</v>
      </c>
      <c r="B2024" s="22" t="s">
        <v>2281</v>
      </c>
      <c r="C2024" s="22" t="s">
        <v>2369</v>
      </c>
      <c r="D2024" s="22" t="s">
        <v>2287</v>
      </c>
      <c r="G2024" s="22" t="s">
        <v>2287</v>
      </c>
      <c r="H2024" s="22">
        <v>31.912289999999999</v>
      </c>
      <c r="I2024" s="22">
        <v>-107.77736</v>
      </c>
      <c r="K2024" s="22" t="s">
        <v>1302</v>
      </c>
      <c r="L2024" s="22" t="s">
        <v>878</v>
      </c>
      <c r="M2024" s="22" t="s">
        <v>2173</v>
      </c>
      <c r="BG2024" s="34">
        <v>300</v>
      </c>
      <c r="BN2024" s="34">
        <v>166</v>
      </c>
      <c r="BQ2024" s="34">
        <v>7100</v>
      </c>
      <c r="CH2024" s="34">
        <v>1810</v>
      </c>
    </row>
    <row r="2025" spans="1:86" x14ac:dyDescent="0.35">
      <c r="A2025" s="22" t="s">
        <v>2173</v>
      </c>
      <c r="B2025" s="22" t="s">
        <v>2281</v>
      </c>
      <c r="C2025" s="22" t="s">
        <v>2369</v>
      </c>
      <c r="D2025" s="22" t="s">
        <v>2287</v>
      </c>
      <c r="G2025" s="22" t="s">
        <v>2287</v>
      </c>
      <c r="H2025" s="22">
        <v>31.891030000000001</v>
      </c>
      <c r="I2025" s="22">
        <v>-107.783</v>
      </c>
      <c r="K2025" s="22" t="s">
        <v>1302</v>
      </c>
      <c r="L2025" s="22" t="s">
        <v>878</v>
      </c>
      <c r="M2025" s="22" t="s">
        <v>2173</v>
      </c>
      <c r="BG2025" s="34">
        <v>10</v>
      </c>
      <c r="BN2025" s="34">
        <v>1</v>
      </c>
      <c r="BQ2025" s="34">
        <v>25</v>
      </c>
      <c r="CH2025" s="34">
        <v>30</v>
      </c>
    </row>
    <row r="2026" spans="1:86" x14ac:dyDescent="0.35">
      <c r="A2026" s="22" t="s">
        <v>2173</v>
      </c>
      <c r="B2026" s="22" t="s">
        <v>2281</v>
      </c>
      <c r="C2026" s="22" t="s">
        <v>2369</v>
      </c>
      <c r="D2026" s="22" t="s">
        <v>2287</v>
      </c>
      <c r="G2026" s="22" t="s">
        <v>2287</v>
      </c>
      <c r="H2026" s="22">
        <v>31.901509999999998</v>
      </c>
      <c r="I2026" s="22">
        <v>-107.78605</v>
      </c>
      <c r="K2026" s="22" t="s">
        <v>1302</v>
      </c>
      <c r="L2026" s="22" t="s">
        <v>878</v>
      </c>
      <c r="M2026" s="22" t="s">
        <v>2173</v>
      </c>
      <c r="AH2026" s="34">
        <v>0.12</v>
      </c>
      <c r="BN2026" s="34">
        <v>2</v>
      </c>
      <c r="BQ2026" s="34">
        <v>10</v>
      </c>
      <c r="CH2026" s="34">
        <v>60</v>
      </c>
    </row>
    <row r="2027" spans="1:86" x14ac:dyDescent="0.35">
      <c r="A2027" s="22" t="s">
        <v>2173</v>
      </c>
      <c r="B2027" s="22" t="s">
        <v>2281</v>
      </c>
      <c r="C2027" s="22" t="s">
        <v>2369</v>
      </c>
      <c r="D2027" s="22" t="s">
        <v>2287</v>
      </c>
      <c r="G2027" s="22" t="s">
        <v>2287</v>
      </c>
      <c r="H2027" s="22">
        <v>31.911380000000001</v>
      </c>
      <c r="I2027" s="22">
        <v>-107.77963</v>
      </c>
      <c r="K2027" s="22" t="s">
        <v>1302</v>
      </c>
      <c r="L2027" s="22" t="s">
        <v>878</v>
      </c>
      <c r="M2027" s="22" t="s">
        <v>2173</v>
      </c>
      <c r="AH2027" s="34">
        <v>0.14000000000000001</v>
      </c>
      <c r="BN2027" s="34">
        <v>2</v>
      </c>
      <c r="BQ2027" s="34">
        <v>25</v>
      </c>
      <c r="CH2027" s="34">
        <v>60</v>
      </c>
    </row>
    <row r="2028" spans="1:86" x14ac:dyDescent="0.35">
      <c r="A2028" s="22" t="s">
        <v>2173</v>
      </c>
      <c r="B2028" s="22" t="s">
        <v>2281</v>
      </c>
      <c r="C2028" s="22" t="s">
        <v>2369</v>
      </c>
      <c r="D2028" s="22" t="s">
        <v>2287</v>
      </c>
      <c r="G2028" s="22" t="s">
        <v>2287</v>
      </c>
      <c r="H2028" s="22">
        <v>31.89808</v>
      </c>
      <c r="I2028" s="22">
        <v>-107.78288999999999</v>
      </c>
      <c r="K2028" s="22" t="s">
        <v>1302</v>
      </c>
      <c r="L2028" s="22" t="s">
        <v>878</v>
      </c>
      <c r="M2028" s="22" t="s">
        <v>2173</v>
      </c>
      <c r="AH2028" s="34">
        <v>0.11</v>
      </c>
      <c r="BN2028" s="34">
        <v>2</v>
      </c>
      <c r="BQ2028" s="34">
        <v>10</v>
      </c>
      <c r="CH2028" s="34">
        <v>70</v>
      </c>
    </row>
    <row r="2029" spans="1:86" x14ac:dyDescent="0.35">
      <c r="A2029" s="22" t="s">
        <v>2173</v>
      </c>
      <c r="B2029" s="22" t="s">
        <v>2281</v>
      </c>
      <c r="C2029" s="22" t="s">
        <v>2369</v>
      </c>
      <c r="D2029" s="22" t="s">
        <v>2287</v>
      </c>
      <c r="G2029" s="22" t="s">
        <v>2287</v>
      </c>
      <c r="H2029" s="22">
        <v>31.89555</v>
      </c>
      <c r="I2029" s="22">
        <v>-107.78671</v>
      </c>
      <c r="K2029" s="22" t="s">
        <v>1302</v>
      </c>
      <c r="L2029" s="22" t="s">
        <v>878</v>
      </c>
      <c r="M2029" s="22" t="s">
        <v>2173</v>
      </c>
      <c r="BG2029" s="34">
        <v>10</v>
      </c>
      <c r="BN2029" s="34">
        <v>4</v>
      </c>
      <c r="BQ2029" s="34">
        <v>15</v>
      </c>
      <c r="CH2029" s="34">
        <v>60</v>
      </c>
    </row>
    <row r="2030" spans="1:86" x14ac:dyDescent="0.35">
      <c r="A2030" s="22" t="s">
        <v>2173</v>
      </c>
      <c r="B2030" s="22" t="s">
        <v>2281</v>
      </c>
      <c r="C2030" s="22" t="s">
        <v>2369</v>
      </c>
      <c r="D2030" s="22" t="s">
        <v>2287</v>
      </c>
      <c r="G2030" s="22" t="s">
        <v>2287</v>
      </c>
      <c r="H2030" s="22">
        <v>31.922139999999999</v>
      </c>
      <c r="I2030" s="22">
        <v>-107.76184000000001</v>
      </c>
      <c r="K2030" s="22" t="s">
        <v>1302</v>
      </c>
      <c r="L2030" s="22" t="s">
        <v>878</v>
      </c>
      <c r="M2030" s="22" t="s">
        <v>2173</v>
      </c>
      <c r="BG2030" s="34">
        <v>10</v>
      </c>
      <c r="BN2030" s="34">
        <v>2</v>
      </c>
      <c r="BQ2030" s="34">
        <v>360</v>
      </c>
      <c r="CH2030" s="34">
        <v>740</v>
      </c>
    </row>
    <row r="2031" spans="1:86" x14ac:dyDescent="0.35">
      <c r="A2031" s="22" t="s">
        <v>2173</v>
      </c>
      <c r="B2031" s="22" t="s">
        <v>2281</v>
      </c>
      <c r="C2031" s="22" t="s">
        <v>2369</v>
      </c>
      <c r="D2031" s="22" t="s">
        <v>2287</v>
      </c>
      <c r="G2031" s="22" t="s">
        <v>2287</v>
      </c>
      <c r="H2031" s="22">
        <v>31.920490000000001</v>
      </c>
      <c r="I2031" s="22">
        <v>-107.77946</v>
      </c>
      <c r="K2031" s="22" t="s">
        <v>1302</v>
      </c>
      <c r="L2031" s="22" t="s">
        <v>878</v>
      </c>
      <c r="M2031" s="22" t="s">
        <v>2173</v>
      </c>
      <c r="BG2031" s="34">
        <v>30</v>
      </c>
      <c r="BN2031" s="34">
        <v>2</v>
      </c>
      <c r="BQ2031" s="34">
        <v>2070</v>
      </c>
      <c r="CH2031" s="34">
        <v>1400</v>
      </c>
    </row>
    <row r="2032" spans="1:86" x14ac:dyDescent="0.35">
      <c r="A2032" s="22" t="s">
        <v>2173</v>
      </c>
      <c r="B2032" s="22" t="s">
        <v>2281</v>
      </c>
      <c r="C2032" s="22" t="s">
        <v>2369</v>
      </c>
      <c r="D2032" s="22" t="s">
        <v>2287</v>
      </c>
      <c r="G2032" s="22" t="s">
        <v>2287</v>
      </c>
      <c r="H2032" s="22">
        <v>31.907769999999999</v>
      </c>
      <c r="I2032" s="22">
        <v>-107.7936</v>
      </c>
      <c r="K2032" s="22" t="s">
        <v>1302</v>
      </c>
      <c r="L2032" s="22" t="s">
        <v>878</v>
      </c>
      <c r="M2032" s="22" t="s">
        <v>2173</v>
      </c>
      <c r="BG2032" s="34">
        <v>8</v>
      </c>
      <c r="BN2032" s="34">
        <v>4</v>
      </c>
      <c r="BQ2032" s="34">
        <v>230</v>
      </c>
      <c r="CH2032" s="34">
        <v>462</v>
      </c>
    </row>
    <row r="2033" spans="1:105" x14ac:dyDescent="0.35">
      <c r="A2033" s="22" t="s">
        <v>2173</v>
      </c>
      <c r="B2033" s="22" t="s">
        <v>2281</v>
      </c>
      <c r="C2033" s="22" t="s">
        <v>2369</v>
      </c>
      <c r="D2033" s="22" t="s">
        <v>2287</v>
      </c>
      <c r="G2033" s="22" t="s">
        <v>2287</v>
      </c>
      <c r="H2033" s="22">
        <v>31.909459999999999</v>
      </c>
      <c r="I2033" s="22">
        <v>-107.78721</v>
      </c>
      <c r="K2033" s="22" t="s">
        <v>1302</v>
      </c>
      <c r="L2033" s="22" t="s">
        <v>878</v>
      </c>
      <c r="M2033" s="22" t="s">
        <v>2173</v>
      </c>
      <c r="BG2033" s="34">
        <v>40</v>
      </c>
      <c r="BN2033" s="34">
        <v>2</v>
      </c>
      <c r="BQ2033" s="34">
        <v>370</v>
      </c>
      <c r="CH2033" s="34">
        <v>820</v>
      </c>
    </row>
    <row r="2034" spans="1:105" x14ac:dyDescent="0.35">
      <c r="A2034" s="22" t="s">
        <v>2173</v>
      </c>
      <c r="B2034" s="22" t="s">
        <v>2281</v>
      </c>
      <c r="C2034" s="22" t="s">
        <v>2369</v>
      </c>
      <c r="D2034" s="22" t="s">
        <v>2287</v>
      </c>
      <c r="G2034" s="22" t="s">
        <v>2287</v>
      </c>
      <c r="H2034" s="22">
        <v>31.918690000000002</v>
      </c>
      <c r="I2034" s="22">
        <v>-107.78310999999999</v>
      </c>
      <c r="K2034" s="22" t="s">
        <v>1302</v>
      </c>
      <c r="L2034" s="22" t="s">
        <v>878</v>
      </c>
      <c r="M2034" s="22" t="s">
        <v>2173</v>
      </c>
      <c r="BG2034" s="34">
        <v>5100</v>
      </c>
      <c r="BN2034" s="34">
        <v>5</v>
      </c>
      <c r="BQ2034" s="34">
        <v>0.02</v>
      </c>
      <c r="CH2034" s="34">
        <v>0.05</v>
      </c>
    </row>
    <row r="2035" spans="1:105" x14ac:dyDescent="0.35">
      <c r="A2035" s="22" t="s">
        <v>2173</v>
      </c>
      <c r="B2035" s="22" t="s">
        <v>2281</v>
      </c>
      <c r="C2035" s="22" t="s">
        <v>2369</v>
      </c>
      <c r="D2035" s="22" t="s">
        <v>2287</v>
      </c>
      <c r="G2035" s="22" t="s">
        <v>2287</v>
      </c>
      <c r="H2035" s="22">
        <v>31.89414</v>
      </c>
      <c r="I2035" s="22">
        <v>-107.7633</v>
      </c>
      <c r="K2035" s="22" t="s">
        <v>1302</v>
      </c>
      <c r="L2035" s="22" t="s">
        <v>878</v>
      </c>
      <c r="M2035" s="22" t="s">
        <v>2173</v>
      </c>
      <c r="BG2035" s="34">
        <v>80</v>
      </c>
      <c r="BN2035" s="34">
        <v>9</v>
      </c>
      <c r="BQ2035" s="34">
        <v>1630</v>
      </c>
      <c r="CH2035" s="34">
        <v>0.22</v>
      </c>
    </row>
    <row r="2036" spans="1:105" x14ac:dyDescent="0.35">
      <c r="A2036" s="22" t="s">
        <v>2173</v>
      </c>
      <c r="B2036" s="22" t="s">
        <v>2281</v>
      </c>
      <c r="C2036" s="22" t="s">
        <v>2369</v>
      </c>
      <c r="D2036" s="22" t="s">
        <v>2287</v>
      </c>
      <c r="G2036" s="22" t="s">
        <v>2287</v>
      </c>
      <c r="H2036" s="22">
        <v>31.895879999999998</v>
      </c>
      <c r="I2036" s="22">
        <v>-107.76369</v>
      </c>
      <c r="K2036" s="22" t="s">
        <v>1302</v>
      </c>
      <c r="L2036" s="22" t="s">
        <v>878</v>
      </c>
      <c r="M2036" s="22" t="s">
        <v>2173</v>
      </c>
      <c r="BG2036" s="34">
        <v>410</v>
      </c>
      <c r="BN2036" s="34">
        <v>96</v>
      </c>
      <c r="BQ2036" s="34">
        <v>8900</v>
      </c>
      <c r="CH2036" s="34">
        <v>5.3999999999999999E-2</v>
      </c>
    </row>
    <row r="2037" spans="1:105" x14ac:dyDescent="0.35">
      <c r="A2037" s="22" t="s">
        <v>2173</v>
      </c>
      <c r="B2037" s="22" t="s">
        <v>2281</v>
      </c>
      <c r="C2037" s="22" t="s">
        <v>2369</v>
      </c>
      <c r="D2037" s="22" t="s">
        <v>2287</v>
      </c>
      <c r="G2037" s="22" t="s">
        <v>2287</v>
      </c>
      <c r="H2037" s="22">
        <v>31.904949999999999</v>
      </c>
      <c r="I2037" s="22">
        <v>-107.77682</v>
      </c>
      <c r="K2037" s="22" t="s">
        <v>1302</v>
      </c>
      <c r="L2037" s="22" t="s">
        <v>878</v>
      </c>
      <c r="M2037" s="22" t="s">
        <v>2173</v>
      </c>
      <c r="BG2037" s="34">
        <v>235</v>
      </c>
      <c r="BN2037" s="34">
        <v>8</v>
      </c>
      <c r="BQ2037" s="34">
        <v>3900</v>
      </c>
      <c r="CH2037" s="34">
        <v>1.4E-2</v>
      </c>
    </row>
    <row r="2038" spans="1:105" x14ac:dyDescent="0.35">
      <c r="A2038" s="22" t="s">
        <v>2173</v>
      </c>
      <c r="B2038" s="22" t="s">
        <v>2281</v>
      </c>
      <c r="C2038" s="22" t="s">
        <v>2369</v>
      </c>
      <c r="D2038" s="22" t="s">
        <v>2287</v>
      </c>
      <c r="G2038" s="22" t="s">
        <v>2287</v>
      </c>
      <c r="H2038" s="22">
        <v>31.907579999999999</v>
      </c>
      <c r="I2038" s="22">
        <v>-107.78667</v>
      </c>
      <c r="K2038" s="22" t="s">
        <v>1302</v>
      </c>
      <c r="L2038" s="22" t="s">
        <v>878</v>
      </c>
      <c r="M2038" s="22" t="s">
        <v>2173</v>
      </c>
      <c r="BG2038" s="34">
        <v>10</v>
      </c>
      <c r="BN2038" s="34">
        <v>12</v>
      </c>
      <c r="BQ2038" s="34">
        <v>80</v>
      </c>
      <c r="CH2038" s="34">
        <v>250</v>
      </c>
    </row>
    <row r="2039" spans="1:105" x14ac:dyDescent="0.35">
      <c r="A2039" s="22" t="s">
        <v>2173</v>
      </c>
      <c r="B2039" s="22" t="s">
        <v>2281</v>
      </c>
      <c r="C2039" s="22" t="s">
        <v>2369</v>
      </c>
      <c r="D2039" s="22" t="s">
        <v>2287</v>
      </c>
      <c r="G2039" s="22" t="s">
        <v>2287</v>
      </c>
      <c r="H2039" s="22">
        <v>31.920269999999999</v>
      </c>
      <c r="I2039" s="22">
        <v>-107.7704</v>
      </c>
      <c r="K2039" s="22" t="s">
        <v>1302</v>
      </c>
      <c r="L2039" s="22" t="s">
        <v>878</v>
      </c>
      <c r="M2039" s="22" t="s">
        <v>2173</v>
      </c>
      <c r="BG2039" s="34">
        <v>10</v>
      </c>
      <c r="BN2039" s="34">
        <v>8</v>
      </c>
      <c r="BQ2039" s="34">
        <v>75</v>
      </c>
      <c r="CH2039" s="34">
        <v>150</v>
      </c>
    </row>
    <row r="2040" spans="1:105" x14ac:dyDescent="0.35">
      <c r="A2040" s="22" t="s">
        <v>2174</v>
      </c>
      <c r="B2040" s="22" t="s">
        <v>2281</v>
      </c>
      <c r="C2040" s="22" t="s">
        <v>2370</v>
      </c>
      <c r="D2040" s="22" t="s">
        <v>2283</v>
      </c>
      <c r="G2040" s="22" t="s">
        <v>2287</v>
      </c>
      <c r="H2040" s="22">
        <v>32.174509999999998</v>
      </c>
      <c r="I2040" s="22">
        <v>-108.09765</v>
      </c>
      <c r="K2040" s="22" t="s">
        <v>1302</v>
      </c>
      <c r="L2040" s="22" t="s">
        <v>878</v>
      </c>
      <c r="M2040" s="22" t="s">
        <v>2175</v>
      </c>
      <c r="W2040" s="34">
        <v>76.47</v>
      </c>
      <c r="X2040" s="34">
        <v>0.13</v>
      </c>
      <c r="Y2040" s="34">
        <v>12.19</v>
      </c>
      <c r="Z2040" s="34">
        <v>0.92</v>
      </c>
      <c r="AA2040" s="34">
        <v>7.0000000000000007E-2</v>
      </c>
      <c r="AB2040" s="34">
        <v>0.12</v>
      </c>
      <c r="AC2040" s="34">
        <v>0.63</v>
      </c>
      <c r="AD2040" s="34">
        <v>4.5999999999999996</v>
      </c>
      <c r="AE2040" s="34">
        <v>3.6</v>
      </c>
      <c r="AF2040" s="34">
        <v>0.03</v>
      </c>
      <c r="AG2040" s="34">
        <v>0.69</v>
      </c>
      <c r="AU2040" s="34">
        <v>0.01</v>
      </c>
      <c r="AV2040" s="34">
        <v>9</v>
      </c>
      <c r="AW2040" s="34">
        <v>1</v>
      </c>
      <c r="AY2040" s="34">
        <v>204</v>
      </c>
      <c r="BB2040" s="34" t="s">
        <v>1797</v>
      </c>
      <c r="BD2040" s="34">
        <v>44</v>
      </c>
      <c r="BE2040" s="34">
        <v>8</v>
      </c>
      <c r="BF2040" s="34">
        <v>7</v>
      </c>
      <c r="BG2040" s="34">
        <v>2</v>
      </c>
      <c r="BH2040" s="34">
        <v>18</v>
      </c>
      <c r="BJ2040" s="34">
        <v>6</v>
      </c>
      <c r="BK2040" s="34" t="s">
        <v>1797</v>
      </c>
      <c r="BN2040" s="34">
        <v>54</v>
      </c>
      <c r="BO2040" s="34">
        <v>32</v>
      </c>
      <c r="BP2040" s="34">
        <v>4</v>
      </c>
      <c r="BQ2040" s="34">
        <v>45</v>
      </c>
      <c r="BR2040" s="34">
        <v>438</v>
      </c>
      <c r="BT2040" s="34" t="s">
        <v>1843</v>
      </c>
      <c r="BU2040" s="34">
        <v>6</v>
      </c>
      <c r="BV2040" s="34">
        <v>6</v>
      </c>
      <c r="BX2040" s="34">
        <v>30</v>
      </c>
      <c r="BY2040" s="34">
        <v>4</v>
      </c>
      <c r="CA2040" s="34">
        <v>23</v>
      </c>
      <c r="CC2040" s="34">
        <v>14</v>
      </c>
      <c r="CD2040" s="34">
        <v>5</v>
      </c>
      <c r="CE2040" s="34">
        <v>337</v>
      </c>
      <c r="CF2040" s="34">
        <v>35</v>
      </c>
      <c r="CG2040" s="34">
        <v>91</v>
      </c>
      <c r="CH2040" s="34">
        <v>28</v>
      </c>
      <c r="CJ2040" s="34">
        <v>31</v>
      </c>
      <c r="CL2040" s="34" t="s">
        <v>1798</v>
      </c>
      <c r="CM2040" s="34">
        <v>3.8</v>
      </c>
      <c r="CN2040" s="34">
        <v>0.5</v>
      </c>
      <c r="CP2040" s="34">
        <v>1.4</v>
      </c>
      <c r="CU2040" s="34">
        <v>7.1</v>
      </c>
      <c r="CV2040" s="34">
        <v>1.42</v>
      </c>
      <c r="DA2040" s="34" t="s">
        <v>1797</v>
      </c>
    </row>
    <row r="2041" spans="1:105" x14ac:dyDescent="0.35">
      <c r="A2041" s="22" t="s">
        <v>2176</v>
      </c>
      <c r="B2041" s="22" t="s">
        <v>2281</v>
      </c>
      <c r="C2041" s="22" t="s">
        <v>2370</v>
      </c>
      <c r="D2041" s="22" t="s">
        <v>2283</v>
      </c>
      <c r="G2041" s="22" t="s">
        <v>2287</v>
      </c>
      <c r="H2041" s="22">
        <v>32.185180000000003</v>
      </c>
      <c r="I2041" s="22">
        <v>-108.10974</v>
      </c>
      <c r="K2041" s="22" t="s">
        <v>1302</v>
      </c>
      <c r="L2041" s="22" t="s">
        <v>878</v>
      </c>
      <c r="M2041" s="22" t="s">
        <v>2175</v>
      </c>
      <c r="W2041" s="34">
        <v>74.540000000000006</v>
      </c>
      <c r="X2041" s="34">
        <v>0.12</v>
      </c>
      <c r="Y2041" s="34">
        <v>13.91</v>
      </c>
      <c r="Z2041" s="34">
        <v>0.57999999999999996</v>
      </c>
      <c r="AA2041" s="34">
        <v>0.1</v>
      </c>
      <c r="AB2041" s="34">
        <v>0.13</v>
      </c>
      <c r="AC2041" s="34">
        <v>0.64</v>
      </c>
      <c r="AD2041" s="34">
        <v>4.3</v>
      </c>
      <c r="AE2041" s="34">
        <v>5.0599999999999996</v>
      </c>
      <c r="AF2041" s="34">
        <v>2.4E-2</v>
      </c>
      <c r="AG2041" s="34">
        <v>1</v>
      </c>
      <c r="AW2041" s="34" t="s">
        <v>2177</v>
      </c>
      <c r="AY2041" s="34">
        <v>113</v>
      </c>
      <c r="BE2041" s="34">
        <v>4</v>
      </c>
      <c r="BG2041" s="34">
        <v>4.5</v>
      </c>
      <c r="BH2041" s="34">
        <v>22.1</v>
      </c>
      <c r="BN2041" s="34">
        <v>7</v>
      </c>
      <c r="BO2041" s="34">
        <v>44.8</v>
      </c>
      <c r="BP2041" s="34">
        <v>2.4</v>
      </c>
      <c r="BQ2041" s="34">
        <v>14.2</v>
      </c>
      <c r="BR2041" s="34">
        <v>537.29999999999995</v>
      </c>
      <c r="BX2041" s="34">
        <v>21</v>
      </c>
      <c r="CA2041" s="34">
        <v>35.5</v>
      </c>
      <c r="CC2041" s="34">
        <v>11.9</v>
      </c>
      <c r="CD2041" s="34">
        <v>2.2000000000000002</v>
      </c>
      <c r="CF2041" s="34">
        <v>42</v>
      </c>
      <c r="CG2041" s="34">
        <v>102.2</v>
      </c>
      <c r="CH2041" s="34">
        <v>14.6</v>
      </c>
    </row>
    <row r="2042" spans="1:105" x14ac:dyDescent="0.35">
      <c r="A2042" s="22" t="s">
        <v>2178</v>
      </c>
      <c r="B2042" s="22" t="s">
        <v>2281</v>
      </c>
      <c r="C2042" s="22" t="s">
        <v>2370</v>
      </c>
      <c r="D2042" s="22" t="s">
        <v>2283</v>
      </c>
      <c r="G2042" s="22" t="s">
        <v>2287</v>
      </c>
      <c r="H2042" s="22">
        <v>32.179209999999998</v>
      </c>
      <c r="I2042" s="22">
        <v>-108.10021</v>
      </c>
      <c r="K2042" s="22" t="s">
        <v>1302</v>
      </c>
      <c r="L2042" s="22" t="s">
        <v>878</v>
      </c>
      <c r="M2042" s="22" t="s">
        <v>2175</v>
      </c>
      <c r="W2042" s="34">
        <v>78.03</v>
      </c>
      <c r="X2042" s="34">
        <v>0.126</v>
      </c>
      <c r="Y2042" s="34">
        <v>12.23</v>
      </c>
      <c r="Z2042" s="34">
        <v>0.9</v>
      </c>
      <c r="AA2042" s="34">
        <v>6.2E-2</v>
      </c>
      <c r="AB2042" s="34">
        <v>0.12</v>
      </c>
      <c r="AC2042" s="34">
        <v>0.65</v>
      </c>
      <c r="AD2042" s="34">
        <v>3.55</v>
      </c>
      <c r="AE2042" s="34">
        <v>4.5199999999999996</v>
      </c>
      <c r="AF2042" s="34">
        <v>2.9000000000000001E-2</v>
      </c>
      <c r="AG2042" s="34">
        <v>0.72</v>
      </c>
      <c r="AW2042" s="34" t="s">
        <v>2177</v>
      </c>
      <c r="AY2042" s="34">
        <v>110</v>
      </c>
      <c r="BE2042" s="34">
        <v>9.1</v>
      </c>
      <c r="BG2042" s="34">
        <v>4.2</v>
      </c>
      <c r="BH2042" s="34">
        <v>18.5</v>
      </c>
      <c r="BN2042" s="34">
        <v>1.1000000000000001</v>
      </c>
      <c r="BO2042" s="34">
        <v>56</v>
      </c>
      <c r="BP2042" s="34">
        <v>3.4</v>
      </c>
      <c r="BQ2042" s="34">
        <v>37.5</v>
      </c>
      <c r="BR2042" s="34">
        <v>446.1</v>
      </c>
      <c r="BX2042" s="34">
        <v>28.6</v>
      </c>
      <c r="CA2042" s="34">
        <v>31.3</v>
      </c>
      <c r="CC2042" s="34">
        <v>18.8</v>
      </c>
      <c r="CD2042" s="34">
        <v>2.7</v>
      </c>
      <c r="CF2042" s="34">
        <v>50.8</v>
      </c>
      <c r="CG2042" s="34">
        <v>98.2</v>
      </c>
      <c r="CH2042" s="34">
        <v>23.8</v>
      </c>
    </row>
    <row r="2043" spans="1:105" x14ac:dyDescent="0.35">
      <c r="A2043" s="22" t="s">
        <v>4082</v>
      </c>
      <c r="B2043" s="22" t="s">
        <v>2281</v>
      </c>
      <c r="C2043" s="22" t="s">
        <v>2370</v>
      </c>
      <c r="D2043" s="22" t="s">
        <v>2283</v>
      </c>
      <c r="G2043" s="22" t="s">
        <v>2287</v>
      </c>
      <c r="H2043" s="22">
        <v>32.189579999999999</v>
      </c>
      <c r="I2043" s="22">
        <v>-108.10353000000001</v>
      </c>
      <c r="K2043" s="22" t="s">
        <v>1302</v>
      </c>
      <c r="L2043" s="22" t="s">
        <v>878</v>
      </c>
      <c r="M2043" s="22" t="s">
        <v>2179</v>
      </c>
      <c r="X2043" s="34">
        <v>7.0000000000000007E-2</v>
      </c>
      <c r="Z2043" s="34">
        <v>19.14</v>
      </c>
      <c r="AA2043" s="34">
        <v>0.85599999999999998</v>
      </c>
      <c r="AU2043" s="34">
        <v>1.9E-2</v>
      </c>
      <c r="AV2043" s="34">
        <v>8</v>
      </c>
      <c r="AW2043" s="34">
        <v>7</v>
      </c>
      <c r="AY2043" s="34">
        <v>526</v>
      </c>
      <c r="BB2043" s="34" t="s">
        <v>1797</v>
      </c>
      <c r="BD2043" s="34">
        <v>11</v>
      </c>
      <c r="BE2043" s="34">
        <v>122.5</v>
      </c>
      <c r="BF2043" s="34">
        <v>116</v>
      </c>
      <c r="BG2043" s="34">
        <v>19</v>
      </c>
      <c r="BH2043" s="34">
        <v>42.4</v>
      </c>
      <c r="BJ2043" s="34">
        <v>1</v>
      </c>
      <c r="BK2043" s="34" t="s">
        <v>1797</v>
      </c>
      <c r="BN2043" s="34">
        <v>1200</v>
      </c>
      <c r="BO2043" s="34">
        <v>66.599999999999994</v>
      </c>
      <c r="BP2043" s="34">
        <v>18</v>
      </c>
      <c r="BQ2043" s="34">
        <v>96.5</v>
      </c>
      <c r="BR2043" s="34">
        <v>2300</v>
      </c>
      <c r="BT2043" s="34">
        <v>2.2000000000000002</v>
      </c>
      <c r="BU2043" s="34">
        <v>53</v>
      </c>
      <c r="BV2043" s="34" t="s">
        <v>1800</v>
      </c>
      <c r="BX2043" s="34">
        <v>26.3</v>
      </c>
      <c r="BY2043" s="34">
        <v>3</v>
      </c>
      <c r="CA2043" s="34">
        <v>69.8</v>
      </c>
      <c r="CC2043" s="34">
        <v>10.1</v>
      </c>
      <c r="CD2043" s="34">
        <v>94.1</v>
      </c>
      <c r="CE2043" s="34">
        <v>6270</v>
      </c>
      <c r="CF2043" s="34">
        <v>34.700000000000003</v>
      </c>
      <c r="CG2043" s="34">
        <v>6</v>
      </c>
      <c r="CH2043" s="34">
        <v>378.6</v>
      </c>
      <c r="CJ2043" s="34">
        <v>1</v>
      </c>
      <c r="CL2043" s="34">
        <v>17</v>
      </c>
      <c r="CM2043" s="34">
        <v>1.4</v>
      </c>
      <c r="CN2043" s="34">
        <v>0.9</v>
      </c>
      <c r="CP2043" s="34">
        <v>5.6</v>
      </c>
      <c r="CU2043" s="34">
        <v>5.9</v>
      </c>
      <c r="CV2043" s="34" t="s">
        <v>1803</v>
      </c>
      <c r="DA2043" s="34">
        <v>4.5999999999999996</v>
      </c>
    </row>
    <row r="2044" spans="1:105" x14ac:dyDescent="0.35">
      <c r="A2044" s="22" t="s">
        <v>4083</v>
      </c>
      <c r="B2044" s="22" t="s">
        <v>2281</v>
      </c>
      <c r="C2044" s="22" t="s">
        <v>2370</v>
      </c>
      <c r="D2044" s="22" t="s">
        <v>2283</v>
      </c>
      <c r="G2044" s="22" t="s">
        <v>2287</v>
      </c>
      <c r="H2044" s="22">
        <v>32.175669999999997</v>
      </c>
      <c r="I2044" s="22">
        <v>-108.10348</v>
      </c>
      <c r="K2044" s="22" t="s">
        <v>1302</v>
      </c>
      <c r="L2044" s="22" t="s">
        <v>878</v>
      </c>
      <c r="M2044" s="22" t="s">
        <v>1041</v>
      </c>
      <c r="W2044" s="34">
        <v>75.3</v>
      </c>
      <c r="X2044" s="34">
        <v>8.7999999999999995E-2</v>
      </c>
      <c r="Y2044" s="34">
        <v>12.87</v>
      </c>
      <c r="Z2044" s="34">
        <v>0.65</v>
      </c>
      <c r="AA2044" s="34">
        <v>0.126</v>
      </c>
      <c r="AB2044" s="34">
        <v>0.37</v>
      </c>
      <c r="AC2044" s="34">
        <v>0.44</v>
      </c>
      <c r="AD2044" s="34">
        <v>4.1399999999999997</v>
      </c>
      <c r="AE2044" s="34">
        <v>4.6399999999999997</v>
      </c>
      <c r="AF2044" s="34">
        <v>2.3E-2</v>
      </c>
      <c r="AG2044" s="34">
        <v>0.56999999999999995</v>
      </c>
      <c r="AU2044" s="34" t="s">
        <v>145</v>
      </c>
      <c r="AV2044" s="34" t="s">
        <v>1800</v>
      </c>
      <c r="AW2044" s="34" t="s">
        <v>1818</v>
      </c>
      <c r="AY2044" s="34">
        <v>60</v>
      </c>
      <c r="BB2044" s="34" t="s">
        <v>1797</v>
      </c>
      <c r="BD2044" s="34" t="s">
        <v>1800</v>
      </c>
      <c r="BE2044" s="34">
        <v>100.2</v>
      </c>
      <c r="BF2044" s="34">
        <v>85</v>
      </c>
      <c r="BG2044" s="34">
        <v>5.7</v>
      </c>
      <c r="BH2044" s="34">
        <v>22.7</v>
      </c>
      <c r="BJ2044" s="34">
        <v>7</v>
      </c>
      <c r="BK2044" s="34" t="s">
        <v>1797</v>
      </c>
      <c r="BN2044" s="34">
        <v>29</v>
      </c>
      <c r="BO2044" s="34">
        <v>51.1</v>
      </c>
      <c r="BP2044" s="34">
        <v>7.2</v>
      </c>
      <c r="BQ2044" s="34">
        <v>58.8</v>
      </c>
      <c r="BR2044" s="34">
        <v>880</v>
      </c>
      <c r="BT2044" s="34">
        <v>3</v>
      </c>
      <c r="BU2044" s="34">
        <v>13</v>
      </c>
      <c r="BV2044" s="34">
        <v>17</v>
      </c>
      <c r="BX2044" s="34">
        <v>45.1</v>
      </c>
      <c r="BY2044" s="34">
        <v>9</v>
      </c>
      <c r="CA2044" s="34">
        <v>21.1</v>
      </c>
      <c r="CC2044" s="34">
        <v>21.3</v>
      </c>
      <c r="CD2044" s="34">
        <v>8.1</v>
      </c>
      <c r="CE2044" s="34" t="s">
        <v>1821</v>
      </c>
      <c r="CF2044" s="34">
        <v>55.2</v>
      </c>
      <c r="CG2044" s="34">
        <v>91.9</v>
      </c>
      <c r="CH2044" s="34">
        <v>26.3</v>
      </c>
      <c r="CJ2044" s="34">
        <v>21</v>
      </c>
      <c r="CL2044" s="34">
        <v>31</v>
      </c>
      <c r="CM2044" s="34">
        <v>3.6</v>
      </c>
      <c r="CN2044" s="34">
        <v>0.6</v>
      </c>
      <c r="CP2044" s="34">
        <v>1.5</v>
      </c>
      <c r="CU2044" s="34">
        <v>12.9</v>
      </c>
      <c r="CV2044" s="34">
        <v>2.5099999999999998</v>
      </c>
      <c r="DA2044" s="34" t="s">
        <v>1797</v>
      </c>
    </row>
    <row r="2045" spans="1:105" x14ac:dyDescent="0.35">
      <c r="A2045" s="22" t="s">
        <v>2180</v>
      </c>
      <c r="B2045" s="22" t="s">
        <v>2281</v>
      </c>
      <c r="C2045" s="22" t="s">
        <v>2370</v>
      </c>
      <c r="D2045" s="22" t="s">
        <v>2283</v>
      </c>
      <c r="G2045" s="22" t="s">
        <v>2287</v>
      </c>
      <c r="H2045" s="22">
        <v>32.175669999999997</v>
      </c>
      <c r="I2045" s="22">
        <v>-108.10348</v>
      </c>
      <c r="K2045" s="22" t="s">
        <v>1302</v>
      </c>
      <c r="L2045" s="22" t="s">
        <v>878</v>
      </c>
      <c r="M2045" s="22" t="s">
        <v>2175</v>
      </c>
      <c r="W2045" s="34">
        <v>76.42</v>
      </c>
      <c r="X2045" s="34">
        <v>0.15</v>
      </c>
      <c r="Y2045" s="34">
        <v>12.65</v>
      </c>
      <c r="Z2045" s="34">
        <v>0.94</v>
      </c>
      <c r="AA2045" s="34">
        <v>9.8000000000000004E-2</v>
      </c>
      <c r="AB2045" s="34">
        <v>0.16</v>
      </c>
      <c r="AC2045" s="34">
        <v>0.76</v>
      </c>
      <c r="AD2045" s="34">
        <v>3.76</v>
      </c>
      <c r="AE2045" s="34">
        <v>4.4800000000000004</v>
      </c>
      <c r="AF2045" s="34">
        <v>3.3000000000000002E-2</v>
      </c>
      <c r="AG2045" s="34">
        <v>0.48</v>
      </c>
      <c r="AI2045" s="34">
        <v>121</v>
      </c>
      <c r="AL2045" s="34">
        <v>71</v>
      </c>
      <c r="AU2045" s="34" t="s">
        <v>145</v>
      </c>
      <c r="AV2045" s="34" t="s">
        <v>1800</v>
      </c>
      <c r="AW2045" s="34" t="s">
        <v>1818</v>
      </c>
      <c r="AY2045" s="34">
        <v>143</v>
      </c>
      <c r="BB2045" s="34" t="s">
        <v>1797</v>
      </c>
      <c r="BD2045" s="34">
        <v>45</v>
      </c>
      <c r="BE2045" s="34">
        <v>5.6</v>
      </c>
      <c r="BF2045" s="34">
        <v>10</v>
      </c>
      <c r="BG2045" s="34">
        <v>2.4</v>
      </c>
      <c r="BH2045" s="34">
        <v>18.7</v>
      </c>
      <c r="BJ2045" s="34">
        <v>5</v>
      </c>
      <c r="BK2045" s="34" t="s">
        <v>1797</v>
      </c>
      <c r="BN2045" s="34">
        <v>10</v>
      </c>
      <c r="BO2045" s="34">
        <v>32.5</v>
      </c>
      <c r="BP2045" s="34" t="s">
        <v>1049</v>
      </c>
      <c r="BQ2045" s="34">
        <v>33.5</v>
      </c>
      <c r="BR2045" s="34">
        <v>406.8</v>
      </c>
      <c r="BT2045" s="34">
        <v>0.4</v>
      </c>
      <c r="BU2045" s="34">
        <v>6</v>
      </c>
      <c r="BV2045" s="34" t="s">
        <v>1800</v>
      </c>
      <c r="BX2045" s="34">
        <v>51.1</v>
      </c>
      <c r="BY2045" s="34">
        <v>4</v>
      </c>
      <c r="CA2045" s="34">
        <v>27.3</v>
      </c>
      <c r="CC2045" s="34">
        <v>11.9</v>
      </c>
      <c r="CD2045" s="34">
        <v>6.3</v>
      </c>
      <c r="CE2045" s="34">
        <v>349</v>
      </c>
      <c r="CF2045" s="34">
        <v>29.5</v>
      </c>
      <c r="CG2045" s="34">
        <v>97.4</v>
      </c>
      <c r="CH2045" s="34">
        <v>25.2</v>
      </c>
      <c r="CJ2045" s="34">
        <v>38</v>
      </c>
      <c r="CL2045" s="34">
        <v>13</v>
      </c>
      <c r="CM2045" s="34">
        <v>3.5</v>
      </c>
      <c r="CN2045" s="34">
        <v>0.4</v>
      </c>
      <c r="CP2045" s="34">
        <v>1.5</v>
      </c>
      <c r="CU2045" s="34">
        <v>5.4</v>
      </c>
      <c r="CV2045" s="34">
        <v>0.78</v>
      </c>
      <c r="DA2045" s="34" t="s">
        <v>1797</v>
      </c>
    </row>
    <row r="2046" spans="1:105" x14ac:dyDescent="0.35">
      <c r="A2046" s="22" t="s">
        <v>2181</v>
      </c>
      <c r="B2046" s="22" t="s">
        <v>2281</v>
      </c>
      <c r="C2046" s="22" t="s">
        <v>2370</v>
      </c>
      <c r="D2046" s="22" t="s">
        <v>2283</v>
      </c>
      <c r="G2046" s="22" t="s">
        <v>2287</v>
      </c>
      <c r="H2046" s="22">
        <v>32.185180000000003</v>
      </c>
      <c r="I2046" s="22">
        <v>-108.10526</v>
      </c>
      <c r="K2046" s="22" t="s">
        <v>1302</v>
      </c>
      <c r="L2046" s="22" t="s">
        <v>878</v>
      </c>
      <c r="W2046" s="34">
        <v>64.75</v>
      </c>
      <c r="X2046" s="34">
        <v>0.41</v>
      </c>
      <c r="Y2046" s="34">
        <v>18.2</v>
      </c>
      <c r="Z2046" s="34">
        <v>0.95</v>
      </c>
      <c r="AA2046" s="34">
        <v>0.05</v>
      </c>
      <c r="AB2046" s="34">
        <v>2.38</v>
      </c>
      <c r="AC2046" s="34">
        <v>6.33</v>
      </c>
      <c r="AD2046" s="34">
        <v>3.16</v>
      </c>
      <c r="AE2046" s="34">
        <v>2.34</v>
      </c>
      <c r="AF2046" s="34">
        <v>0.22</v>
      </c>
      <c r="AG2046" s="34">
        <v>1.47</v>
      </c>
      <c r="AU2046" s="34">
        <v>2.3E-2</v>
      </c>
      <c r="AV2046" s="34" t="s">
        <v>1800</v>
      </c>
      <c r="AW2046" s="34">
        <v>1</v>
      </c>
      <c r="AY2046" s="34">
        <v>1260</v>
      </c>
      <c r="BB2046" s="34">
        <v>1</v>
      </c>
      <c r="BD2046" s="34">
        <v>24</v>
      </c>
      <c r="BE2046" s="34">
        <v>17</v>
      </c>
      <c r="BF2046" s="34">
        <v>15</v>
      </c>
      <c r="BG2046" s="34">
        <v>7</v>
      </c>
      <c r="BH2046" s="34">
        <v>20</v>
      </c>
      <c r="BJ2046" s="34">
        <v>3</v>
      </c>
      <c r="BK2046" s="34" t="s">
        <v>1797</v>
      </c>
      <c r="BN2046" s="34">
        <v>15</v>
      </c>
      <c r="BO2046" s="34">
        <v>10</v>
      </c>
      <c r="BP2046" s="34">
        <v>9</v>
      </c>
      <c r="BQ2046" s="34">
        <v>8</v>
      </c>
      <c r="BR2046" s="34">
        <v>420</v>
      </c>
      <c r="BT2046" s="34">
        <v>0.3</v>
      </c>
      <c r="BU2046" s="34">
        <v>5</v>
      </c>
      <c r="BV2046" s="34" t="s">
        <v>1800</v>
      </c>
      <c r="BX2046" s="34">
        <v>198</v>
      </c>
      <c r="BY2046" s="34">
        <v>1</v>
      </c>
      <c r="CA2046" s="34">
        <v>5</v>
      </c>
      <c r="CC2046" s="34">
        <v>7</v>
      </c>
      <c r="CD2046" s="34">
        <v>46</v>
      </c>
      <c r="CE2046" s="34">
        <v>243</v>
      </c>
      <c r="CF2046" s="34">
        <v>17</v>
      </c>
      <c r="CG2046" s="34">
        <v>146</v>
      </c>
      <c r="CH2046" s="34">
        <v>33</v>
      </c>
      <c r="CJ2046" s="34">
        <v>48</v>
      </c>
      <c r="CL2046" s="34">
        <v>32</v>
      </c>
      <c r="CM2046" s="34">
        <v>8.4</v>
      </c>
      <c r="CN2046" s="34">
        <v>2.5</v>
      </c>
      <c r="CP2046" s="34">
        <v>1</v>
      </c>
      <c r="CU2046" s="34">
        <v>2.2999999999999998</v>
      </c>
      <c r="CV2046" s="34">
        <v>0.35</v>
      </c>
      <c r="DA2046" s="34">
        <v>4.2</v>
      </c>
    </row>
    <row r="2047" spans="1:105" x14ac:dyDescent="0.35">
      <c r="A2047" s="22" t="s">
        <v>4084</v>
      </c>
      <c r="B2047" s="22" t="s">
        <v>2281</v>
      </c>
      <c r="C2047" s="22" t="s">
        <v>2370</v>
      </c>
      <c r="D2047" s="22" t="s">
        <v>2283</v>
      </c>
      <c r="G2047" s="22" t="s">
        <v>2287</v>
      </c>
      <c r="H2047" s="22">
        <v>32.184449999999998</v>
      </c>
      <c r="I2047" s="22">
        <v>-108.10277000000001</v>
      </c>
      <c r="K2047" s="22" t="s">
        <v>1302</v>
      </c>
      <c r="L2047" s="22" t="s">
        <v>878</v>
      </c>
      <c r="M2047" s="22" t="s">
        <v>2182</v>
      </c>
      <c r="W2047" s="34">
        <v>61.85</v>
      </c>
      <c r="X2047" s="34">
        <v>0.54</v>
      </c>
      <c r="Y2047" s="34">
        <v>16.510000000000002</v>
      </c>
      <c r="Z2047" s="34">
        <v>5.23</v>
      </c>
      <c r="AA2047" s="34">
        <v>0.14899999999999999</v>
      </c>
      <c r="AB2047" s="34">
        <v>3.31</v>
      </c>
      <c r="AC2047" s="34">
        <v>4.22</v>
      </c>
      <c r="AD2047" s="34">
        <v>3.32</v>
      </c>
      <c r="AE2047" s="34">
        <v>3.21</v>
      </c>
      <c r="AF2047" s="34">
        <v>0.28100000000000003</v>
      </c>
      <c r="AG2047" s="34">
        <v>0.97</v>
      </c>
      <c r="AU2047" s="34">
        <v>2.4E-2</v>
      </c>
      <c r="AV2047" s="34" t="s">
        <v>1800</v>
      </c>
      <c r="AW2047" s="34">
        <v>1.2</v>
      </c>
      <c r="AY2047" s="34">
        <v>1290</v>
      </c>
      <c r="BB2047" s="34">
        <v>1</v>
      </c>
      <c r="BD2047" s="34">
        <v>12</v>
      </c>
      <c r="BE2047" s="34">
        <v>73</v>
      </c>
      <c r="BF2047" s="34">
        <v>32</v>
      </c>
      <c r="BG2047" s="34">
        <v>25</v>
      </c>
      <c r="BH2047" s="34">
        <v>20.3</v>
      </c>
      <c r="BJ2047" s="34">
        <v>6</v>
      </c>
      <c r="BK2047" s="34">
        <v>1</v>
      </c>
      <c r="BN2047" s="34">
        <v>102.6</v>
      </c>
      <c r="BO2047" s="34">
        <v>7.5</v>
      </c>
      <c r="BP2047" s="34">
        <v>11.3</v>
      </c>
      <c r="BQ2047" s="34">
        <v>8.1999999999999993</v>
      </c>
      <c r="BR2047" s="34">
        <v>481.1</v>
      </c>
      <c r="BT2047" s="34">
        <v>0.9</v>
      </c>
      <c r="BU2047" s="34">
        <v>14</v>
      </c>
      <c r="BV2047" s="34" t="s">
        <v>1800</v>
      </c>
      <c r="BX2047" s="34">
        <v>391.8</v>
      </c>
      <c r="BY2047" s="34">
        <v>1</v>
      </c>
      <c r="CA2047" s="34">
        <v>8.1999999999999993</v>
      </c>
      <c r="CC2047" s="34">
        <v>5.8</v>
      </c>
      <c r="CD2047" s="34">
        <v>119.4</v>
      </c>
      <c r="CE2047" s="34">
        <v>36</v>
      </c>
      <c r="CF2047" s="34">
        <v>23.2</v>
      </c>
      <c r="CG2047" s="34">
        <v>174.9</v>
      </c>
      <c r="CH2047" s="34">
        <v>99.7</v>
      </c>
      <c r="CJ2047" s="34">
        <v>43</v>
      </c>
      <c r="CL2047" s="34">
        <v>53</v>
      </c>
      <c r="CM2047" s="34">
        <v>7.7</v>
      </c>
      <c r="CN2047" s="34">
        <v>2.2999999999999998</v>
      </c>
      <c r="CP2047" s="34" t="s">
        <v>1814</v>
      </c>
      <c r="CU2047" s="34">
        <v>2.9</v>
      </c>
      <c r="CV2047" s="34">
        <v>0.69</v>
      </c>
      <c r="DA2047" s="34">
        <v>1.6</v>
      </c>
    </row>
    <row r="2048" spans="1:105" x14ac:dyDescent="0.35">
      <c r="A2048" s="22" t="s">
        <v>4085</v>
      </c>
      <c r="B2048" s="22" t="s">
        <v>2281</v>
      </c>
      <c r="C2048" s="22" t="s">
        <v>2370</v>
      </c>
      <c r="D2048" s="22" t="s">
        <v>2283</v>
      </c>
      <c r="G2048" s="22" t="s">
        <v>2287</v>
      </c>
      <c r="H2048" s="22">
        <v>32.184449999999998</v>
      </c>
      <c r="I2048" s="22">
        <v>-108.10277000000001</v>
      </c>
      <c r="K2048" s="22" t="s">
        <v>1302</v>
      </c>
      <c r="L2048" s="22" t="s">
        <v>878</v>
      </c>
      <c r="M2048" s="22" t="s">
        <v>2175</v>
      </c>
      <c r="W2048" s="34">
        <v>78.010000000000005</v>
      </c>
      <c r="X2048" s="34">
        <v>3.9E-2</v>
      </c>
      <c r="Y2048" s="34">
        <v>11.18</v>
      </c>
      <c r="Z2048" s="34">
        <v>1.1299999999999999</v>
      </c>
      <c r="AA2048" s="34">
        <v>0.54</v>
      </c>
      <c r="AB2048" s="34">
        <v>0.04</v>
      </c>
      <c r="AC2048" s="34">
        <v>0.3</v>
      </c>
      <c r="AD2048" s="34">
        <v>3.88</v>
      </c>
      <c r="AE2048" s="34">
        <v>3.45</v>
      </c>
      <c r="AF2048" s="34">
        <v>1.7000000000000001E-2</v>
      </c>
      <c r="AG2048" s="34">
        <v>1.1200000000000001</v>
      </c>
      <c r="AU2048" s="34">
        <v>2.3E-2</v>
      </c>
      <c r="AV2048" s="34" t="s">
        <v>1800</v>
      </c>
      <c r="AW2048" s="34">
        <v>1.2</v>
      </c>
      <c r="AY2048" s="34">
        <v>34</v>
      </c>
      <c r="BB2048" s="34">
        <v>3</v>
      </c>
      <c r="BD2048" s="34" t="s">
        <v>1800</v>
      </c>
      <c r="BE2048" s="34">
        <v>97.7</v>
      </c>
      <c r="BF2048" s="34">
        <v>4</v>
      </c>
      <c r="BG2048" s="34">
        <v>119.2</v>
      </c>
      <c r="BH2048" s="34">
        <v>25.7</v>
      </c>
      <c r="BJ2048" s="34">
        <v>12</v>
      </c>
      <c r="BK2048" s="34" t="s">
        <v>1797</v>
      </c>
      <c r="BN2048" s="34">
        <v>14</v>
      </c>
      <c r="BO2048" s="34">
        <v>57.9</v>
      </c>
      <c r="BP2048" s="34">
        <v>7.2</v>
      </c>
      <c r="BQ2048" s="34">
        <v>48.3</v>
      </c>
      <c r="BR2048" s="34">
        <v>403.4</v>
      </c>
      <c r="BT2048" s="34">
        <v>1.6</v>
      </c>
      <c r="BU2048" s="34">
        <v>20</v>
      </c>
      <c r="BV2048" s="34">
        <v>16</v>
      </c>
      <c r="BX2048" s="34">
        <v>8.8000000000000007</v>
      </c>
      <c r="BY2048" s="34">
        <v>24</v>
      </c>
      <c r="CA2048" s="34">
        <v>15.5</v>
      </c>
      <c r="CC2048" s="34">
        <v>26.5</v>
      </c>
      <c r="CD2048" s="34">
        <v>5</v>
      </c>
      <c r="CE2048" s="34" t="s">
        <v>1821</v>
      </c>
      <c r="CF2048" s="34">
        <v>105.1</v>
      </c>
      <c r="CG2048" s="34">
        <v>93.2</v>
      </c>
      <c r="CH2048" s="34">
        <v>196.4</v>
      </c>
      <c r="CJ2048" s="34">
        <v>17</v>
      </c>
      <c r="CL2048" s="34" t="s">
        <v>1798</v>
      </c>
      <c r="CM2048" s="34">
        <v>4.8</v>
      </c>
      <c r="CN2048" s="34">
        <v>1.5</v>
      </c>
      <c r="CP2048" s="34">
        <v>1.9</v>
      </c>
      <c r="CU2048" s="34">
        <v>25</v>
      </c>
      <c r="CV2048" s="34">
        <v>4.87</v>
      </c>
      <c r="DA2048" s="34" t="s">
        <v>1797</v>
      </c>
    </row>
    <row r="2049" spans="1:105" x14ac:dyDescent="0.35">
      <c r="A2049" s="22" t="s">
        <v>4086</v>
      </c>
      <c r="B2049" s="22" t="s">
        <v>2281</v>
      </c>
      <c r="C2049" s="22" t="s">
        <v>2370</v>
      </c>
      <c r="D2049" s="22" t="s">
        <v>2283</v>
      </c>
      <c r="G2049" s="22" t="s">
        <v>2287</v>
      </c>
      <c r="H2049" s="22">
        <v>32.184449999999998</v>
      </c>
      <c r="I2049" s="22">
        <v>-108.10277000000001</v>
      </c>
      <c r="K2049" s="22" t="s">
        <v>1302</v>
      </c>
      <c r="L2049" s="22" t="s">
        <v>878</v>
      </c>
      <c r="M2049" s="22" t="s">
        <v>2182</v>
      </c>
      <c r="W2049" s="34">
        <v>61.2</v>
      </c>
      <c r="X2049" s="34">
        <v>0.53700000000000003</v>
      </c>
      <c r="Y2049" s="34">
        <v>16.52</v>
      </c>
      <c r="Z2049" s="34">
        <v>5.17</v>
      </c>
      <c r="AA2049" s="34">
        <v>0.14799999999999999</v>
      </c>
      <c r="AB2049" s="34">
        <v>3.27</v>
      </c>
      <c r="AC2049" s="34">
        <v>4.16</v>
      </c>
      <c r="AD2049" s="34">
        <v>3.17</v>
      </c>
      <c r="AE2049" s="34">
        <v>3.19</v>
      </c>
      <c r="AF2049" s="34">
        <v>0.24299999999999999</v>
      </c>
      <c r="AG2049" s="34">
        <v>0.97</v>
      </c>
      <c r="AW2049" s="34">
        <v>2</v>
      </c>
      <c r="AY2049" s="34">
        <v>1061</v>
      </c>
      <c r="BE2049" s="34">
        <v>92.6</v>
      </c>
      <c r="BG2049" s="34">
        <v>28.4</v>
      </c>
      <c r="BH2049" s="34">
        <v>20.5</v>
      </c>
      <c r="BN2049" s="34">
        <v>112.7</v>
      </c>
      <c r="BO2049" s="34">
        <v>11</v>
      </c>
      <c r="BP2049" s="34">
        <v>10</v>
      </c>
      <c r="BQ2049" s="34">
        <v>9</v>
      </c>
      <c r="BR2049" s="34">
        <v>489.8</v>
      </c>
      <c r="BX2049" s="34">
        <v>390</v>
      </c>
      <c r="CA2049" s="34">
        <v>12.9</v>
      </c>
      <c r="CC2049" s="34">
        <v>4.5999999999999996</v>
      </c>
      <c r="CD2049" s="34">
        <v>111.8</v>
      </c>
      <c r="CF2049" s="34">
        <v>28</v>
      </c>
      <c r="CG2049" s="34">
        <v>182.4</v>
      </c>
      <c r="CH2049" s="34">
        <v>100.7</v>
      </c>
    </row>
    <row r="2050" spans="1:105" x14ac:dyDescent="0.35">
      <c r="A2050" s="22" t="s">
        <v>2183</v>
      </c>
      <c r="B2050" s="22" t="s">
        <v>2281</v>
      </c>
      <c r="C2050" s="22" t="s">
        <v>2370</v>
      </c>
      <c r="D2050" s="22" t="s">
        <v>2283</v>
      </c>
      <c r="G2050" s="22" t="s">
        <v>2287</v>
      </c>
      <c r="H2050" s="22">
        <v>32.192369999999997</v>
      </c>
      <c r="I2050" s="22">
        <v>-108.119833</v>
      </c>
      <c r="K2050" s="22" t="s">
        <v>1302</v>
      </c>
      <c r="L2050" s="22" t="s">
        <v>878</v>
      </c>
      <c r="M2050" s="22" t="s">
        <v>2184</v>
      </c>
      <c r="W2050" s="34">
        <v>44.19</v>
      </c>
      <c r="X2050" s="34">
        <v>1.464</v>
      </c>
      <c r="Y2050" s="34">
        <v>18.34</v>
      </c>
      <c r="Z2050" s="34">
        <v>9.4</v>
      </c>
      <c r="AA2050" s="34">
        <v>8.3000000000000004E-2</v>
      </c>
      <c r="AB2050" s="34">
        <v>11.18</v>
      </c>
      <c r="AC2050" s="34">
        <v>7.12</v>
      </c>
      <c r="AD2050" s="34">
        <v>1.0900000000000001</v>
      </c>
      <c r="AE2050" s="34">
        <v>4.28</v>
      </c>
      <c r="AF2050" s="34">
        <v>0.41</v>
      </c>
      <c r="AG2050" s="34">
        <v>0.94</v>
      </c>
      <c r="AU2050" s="34">
        <v>2.1000000000000001E-2</v>
      </c>
      <c r="AV2050" s="34" t="s">
        <v>1800</v>
      </c>
      <c r="AW2050" s="34" t="s">
        <v>1818</v>
      </c>
      <c r="AY2050" s="34">
        <v>1127</v>
      </c>
      <c r="BB2050" s="34" t="s">
        <v>1797</v>
      </c>
      <c r="BD2050" s="34">
        <v>53</v>
      </c>
      <c r="BE2050" s="34">
        <v>351</v>
      </c>
      <c r="BF2050" s="34">
        <v>71</v>
      </c>
      <c r="BJ2050" s="34">
        <v>2</v>
      </c>
      <c r="BK2050" s="34" t="s">
        <v>1797</v>
      </c>
      <c r="BN2050" s="34">
        <v>15</v>
      </c>
      <c r="BR2050" s="34">
        <v>409</v>
      </c>
      <c r="BT2050" s="34">
        <v>1.4</v>
      </c>
      <c r="BU2050" s="34">
        <v>29</v>
      </c>
      <c r="BV2050" s="34">
        <v>6</v>
      </c>
      <c r="BY2050" s="34" t="s">
        <v>1797</v>
      </c>
      <c r="CA2050" s="34">
        <v>8.1</v>
      </c>
      <c r="CE2050" s="34">
        <v>37</v>
      </c>
      <c r="CH2050" s="34">
        <v>92</v>
      </c>
      <c r="CJ2050" s="34">
        <v>31</v>
      </c>
      <c r="CL2050" s="34">
        <v>62</v>
      </c>
      <c r="CM2050" s="34">
        <v>7.1</v>
      </c>
      <c r="CN2050" s="34">
        <v>2.6</v>
      </c>
      <c r="CP2050" s="34">
        <v>1.1000000000000001</v>
      </c>
      <c r="CU2050" s="34">
        <v>2.6</v>
      </c>
      <c r="CV2050" s="34">
        <v>0.36</v>
      </c>
      <c r="DA2050" s="34">
        <v>2.2999999999999998</v>
      </c>
    </row>
    <row r="2051" spans="1:105" x14ac:dyDescent="0.35">
      <c r="A2051" s="22" t="s">
        <v>4087</v>
      </c>
      <c r="B2051" s="22" t="s">
        <v>2281</v>
      </c>
      <c r="C2051" s="22" t="s">
        <v>2370</v>
      </c>
      <c r="D2051" s="22" t="s">
        <v>2283</v>
      </c>
      <c r="G2051" s="22" t="s">
        <v>2287</v>
      </c>
      <c r="H2051" s="22">
        <v>32.192369999999997</v>
      </c>
      <c r="I2051" s="22">
        <v>-108.119833</v>
      </c>
      <c r="K2051" s="22" t="s">
        <v>1302</v>
      </c>
      <c r="L2051" s="22" t="s">
        <v>878</v>
      </c>
      <c r="M2051" s="22" t="s">
        <v>2185</v>
      </c>
      <c r="W2051" s="34">
        <v>58.81</v>
      </c>
      <c r="X2051" s="34">
        <v>1.4350000000000001</v>
      </c>
      <c r="Y2051" s="34">
        <v>12.95</v>
      </c>
      <c r="Z2051" s="34">
        <v>7.05</v>
      </c>
      <c r="AA2051" s="34">
        <v>0.34499999999999997</v>
      </c>
      <c r="AB2051" s="34">
        <v>5.92</v>
      </c>
      <c r="AC2051" s="34">
        <v>3.39</v>
      </c>
      <c r="AD2051" s="34">
        <v>1.0900000000000001</v>
      </c>
      <c r="AE2051" s="34">
        <v>6.08</v>
      </c>
      <c r="AF2051" s="34">
        <v>0.85699999999999998</v>
      </c>
      <c r="AG2051" s="34">
        <v>0.94</v>
      </c>
      <c r="AU2051" s="34" t="s">
        <v>145</v>
      </c>
      <c r="AV2051" s="34" t="s">
        <v>1800</v>
      </c>
      <c r="AW2051" s="34" t="s">
        <v>1818</v>
      </c>
      <c r="AY2051" s="34">
        <v>1427</v>
      </c>
      <c r="BB2051" s="34" t="s">
        <v>1797</v>
      </c>
      <c r="BD2051" s="34">
        <v>17</v>
      </c>
      <c r="BE2051" s="34">
        <v>529.9</v>
      </c>
      <c r="BF2051" s="34">
        <v>23</v>
      </c>
      <c r="BG2051" s="34">
        <v>12.6</v>
      </c>
      <c r="BH2051" s="34">
        <v>25</v>
      </c>
      <c r="BJ2051" s="34">
        <v>24</v>
      </c>
      <c r="BK2051" s="34">
        <v>1</v>
      </c>
      <c r="BN2051" s="34">
        <v>1.9</v>
      </c>
      <c r="BO2051" s="34">
        <v>12.7</v>
      </c>
      <c r="BP2051" s="34">
        <v>236.7</v>
      </c>
      <c r="BQ2051" s="34">
        <v>10.1</v>
      </c>
      <c r="BR2051" s="34">
        <v>495.1</v>
      </c>
      <c r="BT2051" s="34" t="s">
        <v>1843</v>
      </c>
      <c r="BU2051" s="34">
        <v>14</v>
      </c>
      <c r="BV2051" s="34">
        <v>8</v>
      </c>
      <c r="BX2051" s="34">
        <v>139.80000000000001</v>
      </c>
      <c r="BY2051" s="34" t="s">
        <v>1797</v>
      </c>
      <c r="CA2051" s="34">
        <v>20.399999999999999</v>
      </c>
      <c r="CC2051" s="34">
        <v>7.3</v>
      </c>
      <c r="CD2051" s="34">
        <v>120.8</v>
      </c>
      <c r="CE2051" s="34">
        <v>66</v>
      </c>
      <c r="CF2051" s="34">
        <v>71.5</v>
      </c>
      <c r="CG2051" s="34">
        <v>896</v>
      </c>
      <c r="CH2051" s="34">
        <v>351</v>
      </c>
      <c r="CJ2051" s="34">
        <v>120</v>
      </c>
      <c r="CL2051" s="34">
        <v>129</v>
      </c>
      <c r="CM2051" s="34">
        <v>20.399999999999999</v>
      </c>
      <c r="CN2051" s="34">
        <v>5.7</v>
      </c>
      <c r="CP2051" s="34">
        <v>1.4</v>
      </c>
      <c r="CU2051" s="34">
        <v>3.7</v>
      </c>
      <c r="CV2051" s="34">
        <v>0.51</v>
      </c>
      <c r="DA2051" s="34">
        <v>1.2</v>
      </c>
    </row>
    <row r="2052" spans="1:105" x14ac:dyDescent="0.35">
      <c r="A2052" s="22" t="s">
        <v>4088</v>
      </c>
      <c r="B2052" s="22" t="s">
        <v>2281</v>
      </c>
      <c r="C2052" s="22" t="s">
        <v>2370</v>
      </c>
      <c r="D2052" s="22" t="s">
        <v>2283</v>
      </c>
      <c r="G2052" s="22" t="s">
        <v>2287</v>
      </c>
      <c r="H2052" s="22">
        <v>32.19408</v>
      </c>
      <c r="I2052" s="22">
        <v>-108.09954999999999</v>
      </c>
      <c r="K2052" s="22" t="s">
        <v>1302</v>
      </c>
      <c r="L2052" s="22" t="s">
        <v>878</v>
      </c>
      <c r="M2052" s="22" t="s">
        <v>2186</v>
      </c>
      <c r="W2052" s="34">
        <v>46.79</v>
      </c>
      <c r="X2052" s="34">
        <v>0.72799999999999998</v>
      </c>
      <c r="Y2052" s="34">
        <v>9.2799999999999994</v>
      </c>
      <c r="Z2052" s="34">
        <v>3.44</v>
      </c>
      <c r="AA2052" s="34">
        <v>8.6999999999999994E-2</v>
      </c>
      <c r="AB2052" s="34">
        <v>2.9</v>
      </c>
      <c r="AC2052" s="34">
        <v>18.73</v>
      </c>
      <c r="AD2052" s="34">
        <v>0.22</v>
      </c>
      <c r="AE2052" s="34">
        <v>2.69</v>
      </c>
      <c r="AF2052" s="34">
        <v>5.5E-2</v>
      </c>
      <c r="AG2052" s="34">
        <v>13.73</v>
      </c>
      <c r="AU2052" s="34">
        <v>1.2E-2</v>
      </c>
      <c r="AV2052" s="34" t="s">
        <v>1800</v>
      </c>
      <c r="AW2052" s="34">
        <v>2.2999999999999998</v>
      </c>
      <c r="AY2052" s="34">
        <v>1060</v>
      </c>
      <c r="BB2052" s="34">
        <v>1</v>
      </c>
      <c r="BD2052" s="34">
        <v>9</v>
      </c>
      <c r="BE2052" s="34">
        <v>75.7</v>
      </c>
      <c r="BF2052" s="34">
        <v>38</v>
      </c>
      <c r="BG2052" s="34">
        <v>34.9</v>
      </c>
      <c r="BH2052" s="34">
        <v>11.9</v>
      </c>
      <c r="BJ2052" s="34">
        <v>6</v>
      </c>
      <c r="BK2052" s="34" t="s">
        <v>1797</v>
      </c>
      <c r="BN2052" s="34" t="s">
        <v>2177</v>
      </c>
      <c r="BO2052" s="34">
        <v>3.2</v>
      </c>
      <c r="BP2052" s="34">
        <v>15.3</v>
      </c>
      <c r="BQ2052" s="34">
        <v>1.6</v>
      </c>
      <c r="BR2052" s="34">
        <v>194.9</v>
      </c>
      <c r="BT2052" s="34">
        <v>1.2</v>
      </c>
      <c r="BU2052" s="34">
        <v>13</v>
      </c>
      <c r="BV2052" s="34" t="s">
        <v>1800</v>
      </c>
      <c r="BX2052" s="34">
        <v>205.3</v>
      </c>
      <c r="BY2052" s="34" t="s">
        <v>1797</v>
      </c>
      <c r="CA2052" s="34">
        <v>5.9</v>
      </c>
      <c r="CC2052" s="34">
        <v>3.6</v>
      </c>
      <c r="CD2052" s="34">
        <v>98.8</v>
      </c>
      <c r="CE2052" s="34" t="s">
        <v>1821</v>
      </c>
      <c r="CF2052" s="34">
        <v>27.8</v>
      </c>
      <c r="CG2052" s="34">
        <v>174.4</v>
      </c>
      <c r="CH2052" s="34">
        <v>39.4</v>
      </c>
      <c r="CJ2052" s="34">
        <v>20</v>
      </c>
      <c r="CL2052" s="34">
        <v>34</v>
      </c>
      <c r="CM2052" s="34">
        <v>4.3</v>
      </c>
      <c r="CN2052" s="34">
        <v>1.3</v>
      </c>
      <c r="CP2052" s="34">
        <v>0.9</v>
      </c>
      <c r="CU2052" s="34">
        <v>2.9</v>
      </c>
      <c r="CV2052" s="34">
        <v>0.47</v>
      </c>
      <c r="DA2052" s="34">
        <v>10.4</v>
      </c>
    </row>
    <row r="2053" spans="1:105" x14ac:dyDescent="0.35">
      <c r="A2053" s="22" t="s">
        <v>4089</v>
      </c>
      <c r="B2053" s="22" t="s">
        <v>2281</v>
      </c>
      <c r="C2053" s="22" t="s">
        <v>2370</v>
      </c>
      <c r="D2053" s="22" t="s">
        <v>2283</v>
      </c>
      <c r="G2053" s="22" t="s">
        <v>2287</v>
      </c>
      <c r="H2053" s="22">
        <v>32.19408</v>
      </c>
      <c r="I2053" s="22">
        <v>-108.09954999999999</v>
      </c>
      <c r="K2053" s="22" t="s">
        <v>1302</v>
      </c>
      <c r="L2053" s="22" t="s">
        <v>878</v>
      </c>
      <c r="M2053" s="22" t="s">
        <v>2187</v>
      </c>
      <c r="W2053" s="34">
        <v>64.63</v>
      </c>
      <c r="X2053" s="34">
        <v>0.378</v>
      </c>
      <c r="Y2053" s="34">
        <v>16.829999999999998</v>
      </c>
      <c r="Z2053" s="34">
        <v>3.64</v>
      </c>
      <c r="AA2053" s="34">
        <v>0.126</v>
      </c>
      <c r="AB2053" s="34">
        <v>1.66</v>
      </c>
      <c r="AC2053" s="34">
        <v>5.46</v>
      </c>
      <c r="AD2053" s="34">
        <v>2.3199999999999998</v>
      </c>
      <c r="AE2053" s="34">
        <v>3.37</v>
      </c>
      <c r="AF2053" s="34">
        <v>0.188</v>
      </c>
      <c r="AG2053" s="34">
        <v>1.46</v>
      </c>
      <c r="AU2053" s="34">
        <v>1.4E-2</v>
      </c>
      <c r="AV2053" s="34" t="s">
        <v>1800</v>
      </c>
      <c r="AW2053" s="34">
        <v>1.7</v>
      </c>
      <c r="AY2053" s="34">
        <v>2400</v>
      </c>
      <c r="BB2053" s="34" t="s">
        <v>1797</v>
      </c>
      <c r="BD2053" s="34">
        <v>7</v>
      </c>
      <c r="BE2053" s="34">
        <v>119.2</v>
      </c>
      <c r="BF2053" s="34">
        <v>50</v>
      </c>
      <c r="BG2053" s="34">
        <v>16.2</v>
      </c>
      <c r="BH2053" s="34">
        <v>19.3</v>
      </c>
      <c r="BJ2053" s="34" t="s">
        <v>1797</v>
      </c>
      <c r="BK2053" s="34" t="s">
        <v>1797</v>
      </c>
      <c r="BN2053" s="34" t="s">
        <v>2177</v>
      </c>
      <c r="BO2053" s="34">
        <v>8</v>
      </c>
      <c r="BP2053" s="34">
        <v>9.8000000000000007</v>
      </c>
      <c r="BQ2053" s="34">
        <v>10.3</v>
      </c>
      <c r="BR2053" s="34">
        <v>390.7</v>
      </c>
      <c r="BT2053" s="34">
        <v>1.7</v>
      </c>
      <c r="BU2053" s="34">
        <v>5</v>
      </c>
      <c r="BV2053" s="34" t="s">
        <v>1800</v>
      </c>
      <c r="BX2053" s="34">
        <v>325.60000000000002</v>
      </c>
      <c r="BY2053" s="34" t="s">
        <v>1797</v>
      </c>
      <c r="CA2053" s="34">
        <v>6.5</v>
      </c>
      <c r="CC2053" s="34">
        <v>6.8</v>
      </c>
      <c r="CD2053" s="34">
        <v>50.5</v>
      </c>
      <c r="CE2053" s="34">
        <v>38</v>
      </c>
      <c r="CF2053" s="34">
        <v>14.6</v>
      </c>
      <c r="CG2053" s="34">
        <v>135.69999999999999</v>
      </c>
      <c r="CH2053" s="34">
        <v>84.9</v>
      </c>
      <c r="CJ2053" s="34">
        <v>41</v>
      </c>
      <c r="CL2053" s="34">
        <v>42</v>
      </c>
      <c r="CM2053" s="34">
        <v>8</v>
      </c>
      <c r="CN2053" s="34">
        <v>2</v>
      </c>
      <c r="CP2053" s="34">
        <v>0.9</v>
      </c>
      <c r="CU2053" s="34">
        <v>1.7</v>
      </c>
      <c r="CV2053" s="34">
        <v>0.21</v>
      </c>
      <c r="DA2053" s="34">
        <v>2</v>
      </c>
    </row>
    <row r="2054" spans="1:105" x14ac:dyDescent="0.35">
      <c r="A2054" s="22" t="s">
        <v>4090</v>
      </c>
      <c r="B2054" s="22" t="s">
        <v>2281</v>
      </c>
      <c r="C2054" s="22" t="s">
        <v>2370</v>
      </c>
      <c r="D2054" s="22" t="s">
        <v>2283</v>
      </c>
      <c r="G2054" s="22" t="s">
        <v>2287</v>
      </c>
      <c r="H2054" s="22">
        <v>32.19408</v>
      </c>
      <c r="I2054" s="22">
        <v>-108.09954999999999</v>
      </c>
      <c r="K2054" s="22" t="s">
        <v>1302</v>
      </c>
      <c r="L2054" s="22" t="s">
        <v>878</v>
      </c>
      <c r="M2054" s="22" t="s">
        <v>2184</v>
      </c>
      <c r="W2054" s="34">
        <v>64.38</v>
      </c>
      <c r="X2054" s="34">
        <v>0.379</v>
      </c>
      <c r="Y2054" s="34">
        <v>16.72</v>
      </c>
      <c r="Z2054" s="34">
        <v>4.0199999999999996</v>
      </c>
      <c r="AA2054" s="34">
        <v>0.14199999999999999</v>
      </c>
      <c r="AB2054" s="34">
        <v>1.45</v>
      </c>
      <c r="AC2054" s="34">
        <v>5.07</v>
      </c>
      <c r="AD2054" s="34">
        <v>2.58</v>
      </c>
      <c r="AE2054" s="34">
        <v>3.41</v>
      </c>
      <c r="AF2054" s="34">
        <v>0.192</v>
      </c>
      <c r="AG2054" s="34">
        <v>1.1599999999999999</v>
      </c>
      <c r="AU2054" s="34" t="s">
        <v>145</v>
      </c>
      <c r="AV2054" s="34" t="s">
        <v>1800</v>
      </c>
      <c r="AW2054" s="34">
        <v>1</v>
      </c>
      <c r="AY2054" s="34">
        <v>1541</v>
      </c>
      <c r="BB2054" s="34" t="s">
        <v>1797</v>
      </c>
      <c r="BD2054" s="34" t="s">
        <v>1800</v>
      </c>
      <c r="BE2054" s="34">
        <v>120</v>
      </c>
      <c r="BF2054" s="34">
        <v>35</v>
      </c>
      <c r="BG2054" s="34">
        <v>6.8</v>
      </c>
      <c r="BH2054" s="34">
        <v>19.5</v>
      </c>
      <c r="BJ2054" s="34">
        <v>3</v>
      </c>
      <c r="BK2054" s="34" t="s">
        <v>1797</v>
      </c>
      <c r="BN2054" s="34" t="s">
        <v>2177</v>
      </c>
      <c r="BO2054" s="34">
        <v>7.2</v>
      </c>
      <c r="BP2054" s="34">
        <v>9.1999999999999993</v>
      </c>
      <c r="BQ2054" s="34">
        <v>12.2</v>
      </c>
      <c r="BR2054" s="34">
        <v>288</v>
      </c>
      <c r="BT2054" s="34">
        <v>1.2</v>
      </c>
      <c r="BU2054" s="34">
        <v>5</v>
      </c>
      <c r="BV2054" s="34" t="s">
        <v>1800</v>
      </c>
      <c r="BX2054" s="34">
        <v>471.1</v>
      </c>
      <c r="BY2054" s="34">
        <v>2</v>
      </c>
      <c r="CA2054" s="34">
        <v>8.6999999999999993</v>
      </c>
      <c r="CC2054" s="34">
        <v>7.2</v>
      </c>
      <c r="CD2054" s="34">
        <v>48.5</v>
      </c>
      <c r="CE2054" s="34">
        <v>6</v>
      </c>
      <c r="CF2054" s="34">
        <v>16.8</v>
      </c>
      <c r="CG2054" s="34">
        <v>131</v>
      </c>
      <c r="CH2054" s="34">
        <v>84.5</v>
      </c>
      <c r="CJ2054" s="34">
        <v>42</v>
      </c>
      <c r="CL2054" s="34" t="s">
        <v>1798</v>
      </c>
      <c r="CM2054" s="34">
        <v>8.5</v>
      </c>
      <c r="CN2054" s="34">
        <v>2</v>
      </c>
      <c r="CP2054" s="34">
        <v>1.9</v>
      </c>
      <c r="CU2054" s="34">
        <v>2.1</v>
      </c>
      <c r="CV2054" s="34">
        <v>0.34</v>
      </c>
      <c r="DA2054" s="34" t="s">
        <v>1797</v>
      </c>
    </row>
    <row r="2055" spans="1:105" x14ac:dyDescent="0.35">
      <c r="A2055" s="22" t="s">
        <v>4091</v>
      </c>
      <c r="B2055" s="22" t="s">
        <v>2281</v>
      </c>
      <c r="C2055" s="22" t="s">
        <v>2370</v>
      </c>
      <c r="D2055" s="22" t="s">
        <v>2283</v>
      </c>
      <c r="G2055" s="22" t="s">
        <v>2287</v>
      </c>
      <c r="H2055" s="22">
        <v>32.19408</v>
      </c>
      <c r="I2055" s="22">
        <v>-108.09954999999999</v>
      </c>
      <c r="K2055" s="22" t="s">
        <v>1302</v>
      </c>
      <c r="L2055" s="22" t="s">
        <v>878</v>
      </c>
      <c r="M2055" s="22" t="s">
        <v>2188</v>
      </c>
      <c r="W2055" s="34">
        <v>65.06</v>
      </c>
      <c r="X2055" s="34">
        <v>0.35799999999999998</v>
      </c>
      <c r="Y2055" s="34">
        <v>16.46</v>
      </c>
      <c r="Z2055" s="34">
        <v>3.72</v>
      </c>
      <c r="AA2055" s="34">
        <v>0.13200000000000001</v>
      </c>
      <c r="AB2055" s="34">
        <v>1.61</v>
      </c>
      <c r="AC2055" s="34">
        <v>2.98</v>
      </c>
      <c r="AD2055" s="34">
        <v>4.7699999999999996</v>
      </c>
      <c r="AE2055" s="34">
        <v>3.27</v>
      </c>
      <c r="AF2055" s="34">
        <v>0.187</v>
      </c>
      <c r="AG2055" s="34">
        <v>1.47</v>
      </c>
      <c r="AU2055" s="34" t="s">
        <v>145</v>
      </c>
      <c r="AV2055" s="34" t="s">
        <v>1800</v>
      </c>
      <c r="AW2055" s="34">
        <v>3.3</v>
      </c>
      <c r="AY2055" s="34">
        <v>2400</v>
      </c>
      <c r="BB2055" s="34" t="s">
        <v>1797</v>
      </c>
      <c r="BD2055" s="34" t="s">
        <v>1800</v>
      </c>
      <c r="BE2055" s="34">
        <v>110.5</v>
      </c>
      <c r="BF2055" s="34">
        <v>15</v>
      </c>
      <c r="BG2055" s="34">
        <v>5.4</v>
      </c>
      <c r="BH2055" s="34">
        <v>18.3</v>
      </c>
      <c r="BJ2055" s="34">
        <v>4</v>
      </c>
      <c r="BK2055" s="34" t="s">
        <v>1797</v>
      </c>
      <c r="BN2055" s="34">
        <v>1.2</v>
      </c>
      <c r="BO2055" s="34">
        <v>6.6</v>
      </c>
      <c r="BP2055" s="34">
        <v>8.4</v>
      </c>
      <c r="BQ2055" s="34">
        <v>15.4</v>
      </c>
      <c r="BR2055" s="34">
        <v>132.30000000000001</v>
      </c>
      <c r="BT2055" s="34">
        <v>0.7</v>
      </c>
      <c r="BU2055" s="34">
        <v>5</v>
      </c>
      <c r="BV2055" s="34" t="s">
        <v>1800</v>
      </c>
      <c r="BX2055" s="34">
        <v>983.8</v>
      </c>
      <c r="BY2055" s="34">
        <v>1</v>
      </c>
      <c r="CA2055" s="34">
        <v>10</v>
      </c>
      <c r="CC2055" s="34">
        <v>6.8</v>
      </c>
      <c r="CD2055" s="34">
        <v>55</v>
      </c>
      <c r="CE2055" s="34">
        <v>9</v>
      </c>
      <c r="CF2055" s="34">
        <v>18.8</v>
      </c>
      <c r="CG2055" s="34">
        <v>139.4</v>
      </c>
      <c r="CH2055" s="34">
        <v>72.2</v>
      </c>
      <c r="CJ2055" s="34">
        <v>42</v>
      </c>
      <c r="CL2055" s="34">
        <v>16</v>
      </c>
      <c r="CM2055" s="34">
        <v>8</v>
      </c>
      <c r="CN2055" s="34">
        <v>1.9</v>
      </c>
      <c r="CP2055" s="34">
        <v>0.6</v>
      </c>
      <c r="CU2055" s="34">
        <v>2.1</v>
      </c>
      <c r="CV2055" s="34">
        <v>0.35</v>
      </c>
      <c r="DA2055" s="34" t="s">
        <v>1797</v>
      </c>
    </row>
    <row r="2056" spans="1:105" x14ac:dyDescent="0.35">
      <c r="A2056" s="22" t="s">
        <v>4092</v>
      </c>
      <c r="B2056" s="22" t="s">
        <v>2281</v>
      </c>
      <c r="C2056" s="22" t="s">
        <v>2370</v>
      </c>
      <c r="D2056" s="22" t="s">
        <v>2283</v>
      </c>
      <c r="G2056" s="22" t="s">
        <v>2287</v>
      </c>
      <c r="H2056" s="22">
        <v>32.19408</v>
      </c>
      <c r="I2056" s="22">
        <v>-108.09954999999999</v>
      </c>
      <c r="K2056" s="22" t="s">
        <v>1302</v>
      </c>
      <c r="L2056" s="22" t="s">
        <v>878</v>
      </c>
      <c r="M2056" s="22" t="s">
        <v>2186</v>
      </c>
      <c r="W2056" s="34">
        <v>46.69</v>
      </c>
      <c r="X2056" s="34">
        <v>0.71599999999999997</v>
      </c>
      <c r="Y2056" s="34">
        <v>9.17</v>
      </c>
      <c r="Z2056" s="34">
        <v>3.28</v>
      </c>
      <c r="AA2056" s="34">
        <v>8.4000000000000005E-2</v>
      </c>
      <c r="AB2056" s="34">
        <v>2.58</v>
      </c>
      <c r="AC2056" s="34">
        <v>19.52</v>
      </c>
      <c r="AD2056" s="34">
        <v>0.24</v>
      </c>
      <c r="AE2056" s="34">
        <v>2.65</v>
      </c>
      <c r="AF2056" s="34">
        <v>5.2999999999999999E-2</v>
      </c>
      <c r="AG2056" s="34">
        <v>13.7</v>
      </c>
      <c r="AW2056" s="34">
        <v>1.2</v>
      </c>
      <c r="BE2056" s="34">
        <v>86.8</v>
      </c>
      <c r="BG2056" s="34">
        <v>34.700000000000003</v>
      </c>
      <c r="BH2056" s="34">
        <v>11.2</v>
      </c>
      <c r="BN2056" s="34" t="s">
        <v>2177</v>
      </c>
      <c r="BO2056" s="34">
        <v>5.5</v>
      </c>
      <c r="BP2056" s="34">
        <v>15</v>
      </c>
      <c r="BQ2056" s="34">
        <v>2.9</v>
      </c>
      <c r="BR2056" s="34">
        <v>191.6</v>
      </c>
      <c r="BX2056" s="34">
        <v>210.3</v>
      </c>
      <c r="CA2056" s="34">
        <v>6</v>
      </c>
      <c r="CC2056" s="34">
        <v>2.4</v>
      </c>
      <c r="CD2056" s="34">
        <v>95.4</v>
      </c>
      <c r="CF2056" s="34">
        <v>26.8</v>
      </c>
      <c r="CG2056" s="34">
        <v>186.4</v>
      </c>
      <c r="CH2056" s="34">
        <v>36.200000000000003</v>
      </c>
    </row>
    <row r="2057" spans="1:105" x14ac:dyDescent="0.35">
      <c r="A2057" s="22" t="s">
        <v>4093</v>
      </c>
      <c r="B2057" s="22" t="s">
        <v>2281</v>
      </c>
      <c r="C2057" s="22" t="s">
        <v>2370</v>
      </c>
      <c r="D2057" s="22" t="s">
        <v>2283</v>
      </c>
      <c r="G2057" s="22" t="s">
        <v>2287</v>
      </c>
      <c r="H2057" s="22">
        <v>32.19408</v>
      </c>
      <c r="I2057" s="22">
        <v>-108.09954999999999</v>
      </c>
      <c r="K2057" s="22" t="s">
        <v>1302</v>
      </c>
      <c r="L2057" s="22" t="s">
        <v>878</v>
      </c>
      <c r="M2057" s="22" t="s">
        <v>2184</v>
      </c>
      <c r="W2057" s="34">
        <v>64.34</v>
      </c>
      <c r="X2057" s="34">
        <v>0.38800000000000001</v>
      </c>
      <c r="Y2057" s="34">
        <v>17.13</v>
      </c>
      <c r="Z2057" s="34">
        <v>2.84</v>
      </c>
      <c r="AA2057" s="34">
        <v>5.8999999999999997E-2</v>
      </c>
      <c r="AB2057" s="34">
        <v>1.62</v>
      </c>
      <c r="AC2057" s="34">
        <v>6.05</v>
      </c>
      <c r="AD2057" s="34">
        <v>1.58</v>
      </c>
      <c r="AE2057" s="34">
        <v>4.12</v>
      </c>
      <c r="AF2057" s="34">
        <v>0.192</v>
      </c>
      <c r="AG2057" s="34">
        <v>0.94</v>
      </c>
      <c r="AU2057" s="34">
        <v>0.01</v>
      </c>
      <c r="AV2057" s="34" t="s">
        <v>1800</v>
      </c>
      <c r="AW2057" s="34">
        <v>1.7</v>
      </c>
      <c r="AY2057" s="34">
        <v>4100</v>
      </c>
      <c r="BB2057" s="34" t="s">
        <v>1797</v>
      </c>
      <c r="BD2057" s="34" t="s">
        <v>1800</v>
      </c>
      <c r="BE2057" s="34">
        <v>149.1</v>
      </c>
      <c r="BF2057" s="34">
        <v>38</v>
      </c>
      <c r="BG2057" s="34">
        <v>4.4000000000000004</v>
      </c>
      <c r="BH2057" s="34">
        <v>19.399999999999999</v>
      </c>
      <c r="BJ2057" s="34">
        <v>3</v>
      </c>
      <c r="BK2057" s="34" t="s">
        <v>1797</v>
      </c>
      <c r="BN2057" s="34">
        <v>12</v>
      </c>
      <c r="BO2057" s="34">
        <v>10.3</v>
      </c>
      <c r="BP2057" s="34">
        <v>8.8000000000000007</v>
      </c>
      <c r="BQ2057" s="34">
        <v>12.6</v>
      </c>
      <c r="BR2057" s="34">
        <v>283.8</v>
      </c>
      <c r="BT2057" s="34">
        <v>1.5</v>
      </c>
      <c r="BU2057" s="34">
        <v>5</v>
      </c>
      <c r="BV2057" s="34" t="s">
        <v>1800</v>
      </c>
      <c r="BX2057" s="34">
        <v>474.7</v>
      </c>
      <c r="BY2057" s="34" t="s">
        <v>1797</v>
      </c>
      <c r="CA2057" s="34">
        <v>13.4</v>
      </c>
      <c r="CC2057" s="34">
        <v>6.7</v>
      </c>
      <c r="CD2057" s="34">
        <v>45.9</v>
      </c>
      <c r="CE2057" s="34">
        <v>14</v>
      </c>
      <c r="CF2057" s="34">
        <v>18</v>
      </c>
      <c r="CG2057" s="34">
        <v>146.5</v>
      </c>
      <c r="CH2057" s="34">
        <v>84.1</v>
      </c>
      <c r="CJ2057" s="34">
        <v>40</v>
      </c>
      <c r="CL2057" s="34">
        <v>34</v>
      </c>
      <c r="CM2057" s="34">
        <v>7.8</v>
      </c>
      <c r="CN2057" s="34">
        <v>1.9</v>
      </c>
      <c r="CP2057" s="34">
        <v>1</v>
      </c>
      <c r="CU2057" s="34">
        <v>2.1</v>
      </c>
      <c r="CV2057" s="34">
        <v>0.31</v>
      </c>
      <c r="DA2057" s="34">
        <v>3.3</v>
      </c>
    </row>
    <row r="2058" spans="1:105" x14ac:dyDescent="0.35">
      <c r="A2058" s="22" t="s">
        <v>4094</v>
      </c>
      <c r="B2058" s="22" t="s">
        <v>2281</v>
      </c>
      <c r="C2058" s="22" t="s">
        <v>2370</v>
      </c>
      <c r="D2058" s="22" t="s">
        <v>2283</v>
      </c>
      <c r="G2058" s="22" t="s">
        <v>2287</v>
      </c>
      <c r="H2058" s="22">
        <v>32.18544</v>
      </c>
      <c r="I2058" s="22">
        <v>-108.10427</v>
      </c>
      <c r="K2058" s="22" t="s">
        <v>1302</v>
      </c>
      <c r="L2058" s="22" t="s">
        <v>878</v>
      </c>
      <c r="M2058" s="22" t="s">
        <v>1645</v>
      </c>
      <c r="X2058" s="34">
        <v>0.34</v>
      </c>
      <c r="Z2058" s="34">
        <v>2.87</v>
      </c>
      <c r="AA2058" s="34">
        <v>5.8999999999999997E-2</v>
      </c>
      <c r="AU2058" s="34">
        <v>8.0000000000000002E-3</v>
      </c>
      <c r="AV2058" s="34" t="s">
        <v>1800</v>
      </c>
      <c r="AW2058" s="34">
        <v>1.4</v>
      </c>
      <c r="AY2058" s="34">
        <v>4580</v>
      </c>
      <c r="BB2058" s="34" t="s">
        <v>1797</v>
      </c>
      <c r="BD2058" s="34" t="s">
        <v>1800</v>
      </c>
      <c r="BE2058" s="34">
        <v>139.30000000000001</v>
      </c>
      <c r="BF2058" s="34">
        <v>18</v>
      </c>
      <c r="BG2058" s="34">
        <v>51.6</v>
      </c>
      <c r="BH2058" s="34">
        <v>19.5</v>
      </c>
      <c r="BJ2058" s="34">
        <v>4</v>
      </c>
      <c r="BK2058" s="34">
        <v>2</v>
      </c>
      <c r="BN2058" s="34">
        <v>10</v>
      </c>
      <c r="BO2058" s="34">
        <v>7.3</v>
      </c>
      <c r="BP2058" s="34">
        <v>8.3000000000000007</v>
      </c>
      <c r="BQ2058" s="34">
        <v>8.6999999999999993</v>
      </c>
      <c r="BR2058" s="34">
        <v>280.60000000000002</v>
      </c>
      <c r="BT2058" s="34">
        <v>0.6</v>
      </c>
      <c r="BU2058" s="34">
        <v>4</v>
      </c>
      <c r="BV2058" s="34" t="s">
        <v>1800</v>
      </c>
      <c r="BX2058" s="34">
        <v>514</v>
      </c>
      <c r="BY2058" s="34">
        <v>1</v>
      </c>
      <c r="CA2058" s="34">
        <v>8</v>
      </c>
      <c r="CC2058" s="34">
        <v>6.9</v>
      </c>
      <c r="CD2058" s="34">
        <v>49.1</v>
      </c>
      <c r="CE2058" s="34" t="s">
        <v>1821</v>
      </c>
      <c r="CF2058" s="34">
        <v>16.3</v>
      </c>
      <c r="CG2058" s="34">
        <v>136.5</v>
      </c>
      <c r="CH2058" s="34">
        <v>29.1</v>
      </c>
      <c r="CJ2058" s="34">
        <v>41</v>
      </c>
      <c r="CL2058" s="34">
        <v>42</v>
      </c>
      <c r="CM2058" s="34">
        <v>7.9</v>
      </c>
      <c r="CN2058" s="34">
        <v>1.6</v>
      </c>
      <c r="CP2058" s="34">
        <v>0.9</v>
      </c>
      <c r="CU2058" s="34">
        <v>1.8</v>
      </c>
      <c r="CV2058" s="34">
        <v>0.22</v>
      </c>
      <c r="DA2058" s="34">
        <v>4.7</v>
      </c>
    </row>
    <row r="2059" spans="1:105" x14ac:dyDescent="0.35">
      <c r="A2059" s="22" t="s">
        <v>4095</v>
      </c>
      <c r="B2059" s="22" t="s">
        <v>2281</v>
      </c>
      <c r="C2059" s="22" t="s">
        <v>2370</v>
      </c>
      <c r="D2059" s="22" t="s">
        <v>2283</v>
      </c>
      <c r="G2059" s="22" t="s">
        <v>2287</v>
      </c>
      <c r="H2059" s="22">
        <v>32.18544</v>
      </c>
      <c r="I2059" s="22">
        <v>-108.10427</v>
      </c>
      <c r="K2059" s="22" t="s">
        <v>1302</v>
      </c>
      <c r="L2059" s="22" t="s">
        <v>878</v>
      </c>
      <c r="M2059" s="22" t="s">
        <v>1645</v>
      </c>
      <c r="AW2059" s="34">
        <v>2.2999999999999998</v>
      </c>
      <c r="BE2059" s="34">
        <v>170.3</v>
      </c>
      <c r="BG2059" s="34">
        <v>63</v>
      </c>
      <c r="BH2059" s="34">
        <v>19.3</v>
      </c>
      <c r="BN2059" s="34">
        <v>8.1999999999999993</v>
      </c>
      <c r="BO2059" s="34">
        <v>10.6</v>
      </c>
      <c r="BP2059" s="34">
        <v>9</v>
      </c>
      <c r="BQ2059" s="34">
        <v>9.6999999999999993</v>
      </c>
      <c r="BR2059" s="34">
        <v>273</v>
      </c>
      <c r="BX2059" s="34">
        <v>515.1</v>
      </c>
      <c r="CA2059" s="34">
        <v>12.9</v>
      </c>
      <c r="CC2059" s="34">
        <v>5.9</v>
      </c>
      <c r="CD2059" s="34">
        <v>47.6</v>
      </c>
      <c r="CF2059" s="34">
        <v>17.600000000000001</v>
      </c>
      <c r="CG2059" s="34">
        <v>144</v>
      </c>
      <c r="CH2059" s="34">
        <v>30.3</v>
      </c>
    </row>
    <row r="2060" spans="1:105" x14ac:dyDescent="0.35">
      <c r="A2060" s="22" t="s">
        <v>2189</v>
      </c>
      <c r="B2060" s="22" t="s">
        <v>2281</v>
      </c>
      <c r="C2060" s="22" t="s">
        <v>2370</v>
      </c>
      <c r="D2060" s="22" t="s">
        <v>2283</v>
      </c>
      <c r="G2060" s="22" t="s">
        <v>2287</v>
      </c>
      <c r="H2060" s="22">
        <v>32.184429999999999</v>
      </c>
      <c r="I2060" s="22">
        <v>-108.10487999999999</v>
      </c>
      <c r="K2060" s="22" t="s">
        <v>1302</v>
      </c>
      <c r="L2060" s="22" t="s">
        <v>878</v>
      </c>
      <c r="M2060" s="22" t="s">
        <v>1957</v>
      </c>
      <c r="W2060" s="34">
        <v>77.25</v>
      </c>
      <c r="X2060" s="34">
        <v>4.2999999999999997E-2</v>
      </c>
      <c r="Y2060" s="34">
        <v>13.27</v>
      </c>
      <c r="Z2060" s="34">
        <v>0.53</v>
      </c>
      <c r="AA2060" s="34">
        <v>0.121</v>
      </c>
      <c r="AB2060" s="34">
        <v>0.01</v>
      </c>
      <c r="AC2060" s="34">
        <v>0.54</v>
      </c>
      <c r="AD2060" s="34">
        <v>4.8</v>
      </c>
      <c r="AE2060" s="34">
        <v>3.32</v>
      </c>
      <c r="AF2060" s="34">
        <v>1.4999999999999999E-2</v>
      </c>
      <c r="AG2060" s="34">
        <v>0.52</v>
      </c>
      <c r="AU2060" s="34" t="s">
        <v>145</v>
      </c>
      <c r="AV2060" s="34" t="s">
        <v>1800</v>
      </c>
      <c r="AY2060" s="34">
        <v>21</v>
      </c>
      <c r="BB2060" s="34">
        <v>2</v>
      </c>
      <c r="BD2060" s="34" t="s">
        <v>1800</v>
      </c>
      <c r="BE2060" s="34">
        <v>157</v>
      </c>
      <c r="BF2060" s="34">
        <v>15</v>
      </c>
      <c r="BJ2060" s="34">
        <v>8</v>
      </c>
      <c r="BK2060" s="34">
        <v>2</v>
      </c>
      <c r="BN2060" s="34">
        <v>63</v>
      </c>
      <c r="BR2060" s="34">
        <v>545</v>
      </c>
      <c r="BT2060" s="34">
        <v>0.9</v>
      </c>
      <c r="BU2060" s="34">
        <v>23</v>
      </c>
      <c r="BV2060" s="34">
        <v>13</v>
      </c>
      <c r="BY2060" s="34">
        <v>18</v>
      </c>
      <c r="CA2060" s="34">
        <v>22.3</v>
      </c>
      <c r="CC2060" s="34">
        <v>34.5</v>
      </c>
      <c r="CE2060" s="34" t="s">
        <v>1821</v>
      </c>
      <c r="CH2060" s="34" t="s">
        <v>1807</v>
      </c>
      <c r="CJ2060" s="34">
        <v>10</v>
      </c>
      <c r="CL2060" s="34">
        <v>23</v>
      </c>
      <c r="CM2060" s="34">
        <v>7.8</v>
      </c>
      <c r="CN2060" s="34">
        <v>1.1000000000000001</v>
      </c>
      <c r="CP2060" s="34">
        <v>1.3</v>
      </c>
      <c r="CU2060" s="34">
        <v>24.5</v>
      </c>
      <c r="CV2060" s="34">
        <v>4.46</v>
      </c>
      <c r="DA2060" s="34" t="s">
        <v>1797</v>
      </c>
    </row>
    <row r="2061" spans="1:105" x14ac:dyDescent="0.35">
      <c r="A2061" s="22" t="s">
        <v>4096</v>
      </c>
      <c r="B2061" s="22" t="s">
        <v>2281</v>
      </c>
      <c r="C2061" s="22" t="s">
        <v>2370</v>
      </c>
      <c r="D2061" s="22" t="s">
        <v>2283</v>
      </c>
      <c r="G2061" s="22" t="s">
        <v>2287</v>
      </c>
      <c r="H2061" s="22">
        <v>32.184429999999999</v>
      </c>
      <c r="I2061" s="22">
        <v>-108.10487999999999</v>
      </c>
      <c r="K2061" s="22" t="s">
        <v>1302</v>
      </c>
      <c r="L2061" s="22" t="s">
        <v>878</v>
      </c>
      <c r="M2061" s="22" t="s">
        <v>1957</v>
      </c>
      <c r="X2061" s="34">
        <v>0.04</v>
      </c>
      <c r="Z2061" s="34">
        <v>0.5</v>
      </c>
      <c r="AA2061" s="34">
        <v>8.6999999999999994E-2</v>
      </c>
      <c r="AW2061" s="34" t="s">
        <v>1818</v>
      </c>
      <c r="BE2061" s="34">
        <v>127</v>
      </c>
      <c r="BG2061" s="34">
        <v>5.4</v>
      </c>
      <c r="BH2061" s="34">
        <v>28.3</v>
      </c>
      <c r="BN2061" s="34">
        <v>31</v>
      </c>
      <c r="BO2061" s="34">
        <v>30.4</v>
      </c>
      <c r="BP2061" s="34">
        <v>4.5</v>
      </c>
      <c r="BQ2061" s="34">
        <v>63.2</v>
      </c>
      <c r="BR2061" s="34">
        <v>561.6</v>
      </c>
      <c r="BX2061" s="34">
        <v>15.4</v>
      </c>
      <c r="CA2061" s="34">
        <v>22.4</v>
      </c>
      <c r="CC2061" s="34">
        <v>25.7</v>
      </c>
      <c r="CD2061" s="34">
        <v>7.1</v>
      </c>
      <c r="CF2061" s="34">
        <v>157.19999999999999</v>
      </c>
      <c r="CG2061" s="34">
        <v>78.8</v>
      </c>
      <c r="CH2061" s="34">
        <v>27.5</v>
      </c>
    </row>
    <row r="2062" spans="1:105" x14ac:dyDescent="0.35">
      <c r="A2062" s="22" t="s">
        <v>2190</v>
      </c>
      <c r="B2062" s="22" t="s">
        <v>2281</v>
      </c>
      <c r="C2062" s="22" t="s">
        <v>2370</v>
      </c>
      <c r="D2062" s="22" t="s">
        <v>2283</v>
      </c>
      <c r="G2062" s="22" t="s">
        <v>2287</v>
      </c>
      <c r="H2062" s="22">
        <v>32.185989999999997</v>
      </c>
      <c r="I2062" s="22">
        <v>-108.11037</v>
      </c>
      <c r="K2062" s="22" t="s">
        <v>1302</v>
      </c>
      <c r="L2062" s="22" t="s">
        <v>878</v>
      </c>
      <c r="AW2062" s="34">
        <v>2</v>
      </c>
      <c r="BE2062" s="34">
        <v>97.7</v>
      </c>
      <c r="BG2062" s="34">
        <v>17.2</v>
      </c>
      <c r="BH2062" s="34">
        <v>20.100000000000001</v>
      </c>
      <c r="BN2062" s="34">
        <v>160.80000000000001</v>
      </c>
      <c r="BO2062" s="34">
        <v>6.4</v>
      </c>
      <c r="BP2062" s="34">
        <v>13.2</v>
      </c>
      <c r="BQ2062" s="34">
        <v>4.4000000000000004</v>
      </c>
      <c r="BR2062" s="34">
        <v>202</v>
      </c>
      <c r="BX2062" s="34">
        <v>599.70000000000005</v>
      </c>
      <c r="CA2062" s="34">
        <v>9.3000000000000007</v>
      </c>
      <c r="CC2062" s="34">
        <v>6.5</v>
      </c>
      <c r="CD2062" s="34">
        <v>112.7</v>
      </c>
      <c r="CF2062" s="34">
        <v>23.5</v>
      </c>
      <c r="CG2062" s="34">
        <v>179.1</v>
      </c>
      <c r="CH2062" s="34">
        <v>115.1</v>
      </c>
    </row>
    <row r="2063" spans="1:105" x14ac:dyDescent="0.35">
      <c r="A2063" s="22" t="s">
        <v>4097</v>
      </c>
      <c r="B2063" s="22" t="s">
        <v>2281</v>
      </c>
      <c r="C2063" s="22" t="s">
        <v>2370</v>
      </c>
      <c r="D2063" s="22" t="s">
        <v>2283</v>
      </c>
      <c r="G2063" s="22" t="s">
        <v>2287</v>
      </c>
      <c r="H2063" s="22">
        <v>32.185989999999997</v>
      </c>
      <c r="I2063" s="22">
        <v>-108.11037</v>
      </c>
      <c r="K2063" s="22" t="s">
        <v>1302</v>
      </c>
      <c r="L2063" s="22" t="s">
        <v>878</v>
      </c>
      <c r="M2063" s="22" t="s">
        <v>2188</v>
      </c>
      <c r="W2063" s="34">
        <v>62.72</v>
      </c>
      <c r="X2063" s="34">
        <v>0.57799999999999996</v>
      </c>
      <c r="Y2063" s="34">
        <v>16.440000000000001</v>
      </c>
      <c r="Z2063" s="34">
        <v>6.13</v>
      </c>
      <c r="AA2063" s="34">
        <v>0.20699999999999999</v>
      </c>
      <c r="AB2063" s="34">
        <v>2.44</v>
      </c>
      <c r="AC2063" s="34">
        <v>5.85</v>
      </c>
      <c r="AD2063" s="34">
        <v>3.29</v>
      </c>
      <c r="AE2063" s="34">
        <v>1.39</v>
      </c>
      <c r="AF2063" s="34">
        <v>0.25800000000000001</v>
      </c>
      <c r="AG2063" s="34">
        <v>0.4</v>
      </c>
      <c r="AU2063" s="34">
        <v>2.1000000000000001E-2</v>
      </c>
      <c r="AV2063" s="34" t="s">
        <v>1800</v>
      </c>
      <c r="AW2063" s="34">
        <v>2</v>
      </c>
      <c r="AY2063" s="34">
        <v>497</v>
      </c>
      <c r="BB2063" s="34" t="s">
        <v>1797</v>
      </c>
      <c r="BD2063" s="34">
        <v>13</v>
      </c>
      <c r="BE2063" s="34">
        <v>90</v>
      </c>
      <c r="BF2063" s="34">
        <v>8</v>
      </c>
      <c r="BG2063" s="34">
        <v>17</v>
      </c>
      <c r="BH2063" s="34">
        <v>20</v>
      </c>
      <c r="BJ2063" s="34">
        <v>7</v>
      </c>
      <c r="BK2063" s="34" t="s">
        <v>1797</v>
      </c>
      <c r="BN2063" s="34">
        <v>152</v>
      </c>
      <c r="BO2063" s="34">
        <v>6.4</v>
      </c>
      <c r="BP2063" s="34">
        <v>13</v>
      </c>
      <c r="BQ2063" s="34">
        <v>5.2</v>
      </c>
      <c r="BR2063" s="34">
        <v>203.1</v>
      </c>
      <c r="BT2063" s="34">
        <v>0.5</v>
      </c>
      <c r="BU2063" s="34">
        <v>11</v>
      </c>
      <c r="BV2063" s="34" t="s">
        <v>1800</v>
      </c>
      <c r="BX2063" s="34">
        <v>600.29999999999995</v>
      </c>
      <c r="BY2063" s="34">
        <v>1</v>
      </c>
      <c r="CA2063" s="34">
        <v>11.1</v>
      </c>
      <c r="CC2063" s="34">
        <v>5.9</v>
      </c>
      <c r="CD2063" s="34">
        <v>114.3</v>
      </c>
      <c r="CE2063" s="34">
        <v>264</v>
      </c>
      <c r="CF2063" s="34">
        <v>23.9</v>
      </c>
      <c r="CG2063" s="34">
        <v>180</v>
      </c>
      <c r="CH2063" s="34">
        <v>114</v>
      </c>
      <c r="CJ2063" s="34">
        <v>40</v>
      </c>
      <c r="CL2063" s="34">
        <v>43</v>
      </c>
      <c r="CM2063" s="34">
        <v>8.1</v>
      </c>
      <c r="CN2063" s="34">
        <v>2.6</v>
      </c>
      <c r="CP2063" s="34" t="s">
        <v>1814</v>
      </c>
      <c r="CU2063" s="34">
        <v>2.1</v>
      </c>
      <c r="CV2063" s="34">
        <v>0.36</v>
      </c>
      <c r="DA2063" s="34">
        <v>2</v>
      </c>
    </row>
    <row r="2064" spans="1:105" x14ac:dyDescent="0.35">
      <c r="A2064" s="22" t="s">
        <v>2191</v>
      </c>
      <c r="B2064" s="22" t="s">
        <v>2281</v>
      </c>
      <c r="C2064" s="22" t="s">
        <v>2370</v>
      </c>
      <c r="D2064" s="22" t="s">
        <v>2283</v>
      </c>
      <c r="G2064" s="22" t="s">
        <v>2287</v>
      </c>
      <c r="H2064" s="22">
        <v>32.185989999999997</v>
      </c>
      <c r="I2064" s="22">
        <v>-108.11037</v>
      </c>
      <c r="K2064" s="22" t="s">
        <v>1302</v>
      </c>
      <c r="L2064" s="22" t="s">
        <v>878</v>
      </c>
      <c r="M2064" s="22" t="s">
        <v>2175</v>
      </c>
      <c r="W2064" s="34">
        <v>61.7</v>
      </c>
      <c r="X2064" s="34">
        <v>1.798</v>
      </c>
      <c r="Y2064" s="34">
        <v>15.94</v>
      </c>
      <c r="Z2064" s="34">
        <v>10.32</v>
      </c>
      <c r="AA2064" s="34">
        <v>0.14000000000000001</v>
      </c>
      <c r="AB2064" s="34">
        <v>1.4</v>
      </c>
      <c r="AC2064" s="34">
        <v>1.5</v>
      </c>
      <c r="AD2064" s="34">
        <v>3.22</v>
      </c>
      <c r="AE2064" s="34">
        <v>3.15</v>
      </c>
      <c r="AF2064" s="34">
        <v>0.16800000000000001</v>
      </c>
      <c r="AG2064" s="34">
        <v>0.47</v>
      </c>
      <c r="AU2064" s="34" t="s">
        <v>145</v>
      </c>
      <c r="AV2064" s="34" t="s">
        <v>1800</v>
      </c>
      <c r="AW2064" s="34" t="s">
        <v>1818</v>
      </c>
      <c r="AY2064" s="34">
        <v>608</v>
      </c>
      <c r="BB2064" s="34" t="s">
        <v>1797</v>
      </c>
      <c r="BD2064" s="34">
        <v>32</v>
      </c>
      <c r="BE2064" s="34">
        <v>60</v>
      </c>
      <c r="BF2064" s="34">
        <v>7</v>
      </c>
      <c r="BJ2064" s="34">
        <v>11</v>
      </c>
      <c r="BK2064" s="34">
        <v>2</v>
      </c>
      <c r="BN2064" s="34">
        <v>6</v>
      </c>
      <c r="BR2064" s="34">
        <v>242</v>
      </c>
      <c r="BT2064" s="34" t="s">
        <v>1843</v>
      </c>
      <c r="BU2064" s="34">
        <v>27</v>
      </c>
      <c r="BV2064" s="34" t="s">
        <v>1800</v>
      </c>
      <c r="BY2064" s="34">
        <v>1</v>
      </c>
      <c r="CA2064" s="34">
        <v>7.5</v>
      </c>
      <c r="CC2064" s="34">
        <v>5.5</v>
      </c>
      <c r="CE2064" s="34">
        <v>119</v>
      </c>
      <c r="CH2064" s="34">
        <v>106</v>
      </c>
      <c r="CJ2064" s="34">
        <v>29</v>
      </c>
      <c r="CL2064" s="34">
        <v>33</v>
      </c>
      <c r="CM2064" s="34">
        <v>10.1</v>
      </c>
      <c r="CN2064" s="34">
        <v>2.9</v>
      </c>
      <c r="CP2064" s="34">
        <v>1.8</v>
      </c>
      <c r="CU2064" s="34">
        <v>5.8</v>
      </c>
      <c r="CV2064" s="34">
        <v>0.9</v>
      </c>
      <c r="DA2064" s="34">
        <v>1.6</v>
      </c>
    </row>
    <row r="2065" spans="1:105" x14ac:dyDescent="0.35">
      <c r="A2065" s="22" t="s">
        <v>4098</v>
      </c>
      <c r="B2065" s="22" t="s">
        <v>2281</v>
      </c>
      <c r="C2065" s="22" t="s">
        <v>2370</v>
      </c>
      <c r="D2065" s="22" t="s">
        <v>2283</v>
      </c>
      <c r="G2065" s="22" t="s">
        <v>2287</v>
      </c>
      <c r="H2065" s="22">
        <v>32.186010000000003</v>
      </c>
      <c r="I2065" s="22">
        <v>-108.10184</v>
      </c>
      <c r="K2065" s="22" t="s">
        <v>1302</v>
      </c>
      <c r="L2065" s="22" t="s">
        <v>878</v>
      </c>
      <c r="W2065" s="34">
        <v>76.989999999999995</v>
      </c>
      <c r="X2065" s="34">
        <v>3.9E-2</v>
      </c>
      <c r="Y2065" s="34">
        <v>12.94</v>
      </c>
      <c r="Z2065" s="34">
        <v>0.5</v>
      </c>
      <c r="AA2065" s="34">
        <v>0.128</v>
      </c>
      <c r="AB2065" s="34">
        <v>0.02</v>
      </c>
      <c r="AC2065" s="34">
        <v>0.52</v>
      </c>
      <c r="AD2065" s="34">
        <v>4.7699999999999996</v>
      </c>
      <c r="AE2065" s="34">
        <v>3.32</v>
      </c>
      <c r="AF2065" s="34">
        <v>1.6E-2</v>
      </c>
      <c r="AG2065" s="34">
        <v>0.44</v>
      </c>
      <c r="AU2065" s="34" t="s">
        <v>145</v>
      </c>
      <c r="AV2065" s="34" t="s">
        <v>1800</v>
      </c>
      <c r="AW2065" s="34" t="s">
        <v>1818</v>
      </c>
      <c r="AY2065" s="34">
        <v>28</v>
      </c>
      <c r="BB2065" s="34" t="s">
        <v>1797</v>
      </c>
      <c r="BD2065" s="34" t="s">
        <v>1800</v>
      </c>
      <c r="BE2065" s="34">
        <v>95</v>
      </c>
      <c r="BF2065" s="34">
        <v>14</v>
      </c>
      <c r="BG2065" s="34">
        <v>5.7</v>
      </c>
      <c r="BH2065" s="34">
        <v>28.1</v>
      </c>
      <c r="BJ2065" s="34">
        <v>9</v>
      </c>
      <c r="BK2065" s="34">
        <v>2</v>
      </c>
      <c r="BN2065" s="34">
        <v>63</v>
      </c>
      <c r="BO2065" s="34">
        <v>26</v>
      </c>
      <c r="BP2065" s="34">
        <v>8</v>
      </c>
      <c r="BQ2065" s="34">
        <v>58</v>
      </c>
      <c r="BR2065" s="34">
        <v>565</v>
      </c>
      <c r="BT2065" s="34">
        <v>1.1000000000000001</v>
      </c>
      <c r="BU2065" s="34">
        <v>23</v>
      </c>
      <c r="BV2065" s="34">
        <v>12</v>
      </c>
      <c r="BX2065" s="34">
        <v>14.9</v>
      </c>
      <c r="BY2065" s="34">
        <v>17</v>
      </c>
      <c r="CA2065" s="34">
        <v>17</v>
      </c>
      <c r="CC2065" s="34">
        <v>25.9</v>
      </c>
      <c r="CD2065" s="34">
        <v>5</v>
      </c>
      <c r="CE2065" s="34" t="s">
        <v>1821</v>
      </c>
      <c r="CF2065" s="34">
        <v>145.19999999999999</v>
      </c>
      <c r="CG2065" s="34">
        <v>76.5</v>
      </c>
      <c r="CH2065" s="34">
        <v>25.5</v>
      </c>
      <c r="CJ2065" s="34">
        <v>11</v>
      </c>
      <c r="CL2065" s="34" t="s">
        <v>1798</v>
      </c>
      <c r="CM2065" s="34">
        <v>7.4</v>
      </c>
      <c r="CN2065" s="34">
        <v>0.5</v>
      </c>
      <c r="CP2065" s="34">
        <v>1.2</v>
      </c>
      <c r="CU2065" s="34">
        <v>24.2</v>
      </c>
      <c r="CV2065" s="34">
        <v>4.72</v>
      </c>
      <c r="DA2065" s="34">
        <v>1.5</v>
      </c>
    </row>
    <row r="2066" spans="1:105" x14ac:dyDescent="0.35">
      <c r="A2066" s="22" t="s">
        <v>4099</v>
      </c>
      <c r="B2066" s="22" t="s">
        <v>2281</v>
      </c>
      <c r="C2066" s="22" t="s">
        <v>2370</v>
      </c>
      <c r="D2066" s="22" t="s">
        <v>2283</v>
      </c>
      <c r="G2066" s="22" t="s">
        <v>2287</v>
      </c>
      <c r="H2066" s="22">
        <v>32.186010000000003</v>
      </c>
      <c r="I2066" s="22">
        <v>-108.10184</v>
      </c>
      <c r="K2066" s="22" t="s">
        <v>1302</v>
      </c>
      <c r="L2066" s="22" t="s">
        <v>878</v>
      </c>
      <c r="W2066" s="34">
        <v>77.709999999999994</v>
      </c>
      <c r="X2066" s="34">
        <v>0.04</v>
      </c>
      <c r="Y2066" s="34">
        <v>12.87</v>
      </c>
      <c r="Z2066" s="34">
        <v>0.48</v>
      </c>
      <c r="AA2066" s="34">
        <v>0.121</v>
      </c>
      <c r="AB2066" s="34">
        <v>0.03</v>
      </c>
      <c r="AC2066" s="34">
        <v>0.53</v>
      </c>
      <c r="AD2066" s="34">
        <v>4.9800000000000004</v>
      </c>
      <c r="AE2066" s="34">
        <v>3.23</v>
      </c>
      <c r="AF2066" s="34">
        <v>1.2E-2</v>
      </c>
      <c r="AG2066" s="34">
        <v>0.32</v>
      </c>
    </row>
    <row r="2067" spans="1:105" x14ac:dyDescent="0.35">
      <c r="A2067" s="22" t="s">
        <v>2192</v>
      </c>
      <c r="B2067" s="22" t="s">
        <v>2281</v>
      </c>
      <c r="C2067" s="22" t="s">
        <v>2370</v>
      </c>
      <c r="D2067" s="22" t="s">
        <v>2283</v>
      </c>
      <c r="G2067" s="22" t="s">
        <v>2287</v>
      </c>
      <c r="H2067" s="22">
        <v>32.185200000000002</v>
      </c>
      <c r="I2067" s="22">
        <v>-108.10008999999999</v>
      </c>
      <c r="K2067" s="22" t="s">
        <v>1302</v>
      </c>
      <c r="L2067" s="22" t="s">
        <v>878</v>
      </c>
      <c r="M2067" s="22" t="s">
        <v>2184</v>
      </c>
      <c r="W2067" s="34">
        <v>52.87</v>
      </c>
      <c r="X2067" s="34">
        <v>1.0900000000000001</v>
      </c>
      <c r="Y2067" s="34">
        <v>17.3</v>
      </c>
      <c r="Z2067" s="34">
        <v>7.72</v>
      </c>
      <c r="AA2067" s="34">
        <v>0.2</v>
      </c>
      <c r="AB2067" s="34">
        <v>4.57</v>
      </c>
      <c r="AC2067" s="34">
        <v>6.84</v>
      </c>
      <c r="AD2067" s="34">
        <v>2.33</v>
      </c>
      <c r="AE2067" s="34">
        <v>3.82</v>
      </c>
      <c r="AF2067" s="34">
        <v>0.35</v>
      </c>
      <c r="AG2067" s="34">
        <v>2.56</v>
      </c>
      <c r="AU2067" s="34" t="s">
        <v>145</v>
      </c>
      <c r="AV2067" s="34" t="s">
        <v>1800</v>
      </c>
      <c r="AW2067" s="34">
        <v>7</v>
      </c>
      <c r="AY2067" s="34">
        <v>389</v>
      </c>
      <c r="BB2067" s="34" t="s">
        <v>1797</v>
      </c>
      <c r="BD2067" s="34">
        <v>33</v>
      </c>
      <c r="BE2067" s="34">
        <v>100</v>
      </c>
      <c r="BF2067" s="34">
        <v>6</v>
      </c>
      <c r="BG2067" s="34">
        <v>5</v>
      </c>
      <c r="BH2067" s="34">
        <v>21</v>
      </c>
      <c r="BJ2067" s="34">
        <v>8</v>
      </c>
      <c r="BK2067" s="34" t="s">
        <v>1797</v>
      </c>
      <c r="BN2067" s="34">
        <v>2</v>
      </c>
      <c r="BO2067" s="34">
        <v>2</v>
      </c>
      <c r="BP2067" s="34">
        <v>49</v>
      </c>
      <c r="BQ2067" s="34">
        <v>8</v>
      </c>
      <c r="BR2067" s="34">
        <v>239</v>
      </c>
      <c r="BT2067" s="34">
        <v>3.2</v>
      </c>
      <c r="BU2067" s="34">
        <v>15</v>
      </c>
      <c r="BV2067" s="34" t="s">
        <v>1800</v>
      </c>
      <c r="BX2067" s="34">
        <v>785</v>
      </c>
      <c r="BY2067" s="34">
        <v>1</v>
      </c>
      <c r="CA2067" s="34">
        <v>2</v>
      </c>
      <c r="CC2067" s="34">
        <v>2</v>
      </c>
      <c r="CD2067" s="34">
        <v>148</v>
      </c>
      <c r="CE2067" s="34">
        <v>57</v>
      </c>
      <c r="CF2067" s="34">
        <v>23</v>
      </c>
      <c r="CG2067" s="34">
        <v>216</v>
      </c>
      <c r="CH2067" s="34">
        <v>112</v>
      </c>
      <c r="CJ2067" s="34">
        <v>27</v>
      </c>
      <c r="CL2067" s="34">
        <v>78</v>
      </c>
      <c r="CM2067" s="34">
        <v>7.6</v>
      </c>
      <c r="CN2067" s="34">
        <v>2.7</v>
      </c>
      <c r="CP2067" s="34" t="s">
        <v>1814</v>
      </c>
      <c r="CU2067" s="34">
        <v>2.8</v>
      </c>
      <c r="CV2067" s="34">
        <v>0.21</v>
      </c>
      <c r="DA2067" s="34">
        <v>1.2</v>
      </c>
    </row>
    <row r="2068" spans="1:105" x14ac:dyDescent="0.35">
      <c r="A2068" s="22" t="s">
        <v>4100</v>
      </c>
      <c r="B2068" s="22" t="s">
        <v>2281</v>
      </c>
      <c r="C2068" s="22" t="s">
        <v>2370</v>
      </c>
      <c r="D2068" s="22" t="s">
        <v>2283</v>
      </c>
      <c r="G2068" s="22" t="s">
        <v>2287</v>
      </c>
      <c r="H2068" s="22">
        <v>32.185200000000002</v>
      </c>
      <c r="I2068" s="22">
        <v>-108.10008999999999</v>
      </c>
      <c r="K2068" s="22" t="s">
        <v>1302</v>
      </c>
      <c r="L2068" s="22" t="s">
        <v>878</v>
      </c>
      <c r="M2068" s="22" t="s">
        <v>2175</v>
      </c>
      <c r="X2068" s="34">
        <v>0.15</v>
      </c>
      <c r="Z2068" s="34">
        <v>0.96</v>
      </c>
      <c r="AA2068" s="34">
        <v>0.12</v>
      </c>
      <c r="AW2068" s="34" t="s">
        <v>2177</v>
      </c>
      <c r="BE2068" s="34">
        <v>77.8</v>
      </c>
      <c r="BG2068" s="34">
        <v>5.6</v>
      </c>
      <c r="BH2068" s="34">
        <v>19.399999999999999</v>
      </c>
      <c r="BN2068" s="34">
        <v>9.3000000000000007</v>
      </c>
      <c r="BO2068" s="34">
        <v>30.2</v>
      </c>
      <c r="BP2068" s="34">
        <v>6.2</v>
      </c>
      <c r="BQ2068" s="34">
        <v>39.6</v>
      </c>
      <c r="BR2068" s="34">
        <v>601.9</v>
      </c>
      <c r="BX2068" s="34">
        <v>44.9</v>
      </c>
      <c r="CA2068" s="34">
        <v>17.399999999999999</v>
      </c>
      <c r="CC2068" s="34">
        <v>13.8</v>
      </c>
      <c r="CD2068" s="34">
        <v>8.1</v>
      </c>
      <c r="CF2068" s="34">
        <v>39.200000000000003</v>
      </c>
      <c r="CG2068" s="34">
        <v>103.8</v>
      </c>
      <c r="CH2068" s="34">
        <v>39.299999999999997</v>
      </c>
    </row>
    <row r="2069" spans="1:105" x14ac:dyDescent="0.35">
      <c r="A2069" s="22" t="s">
        <v>4101</v>
      </c>
      <c r="B2069" s="22" t="s">
        <v>2281</v>
      </c>
      <c r="C2069" s="22" t="s">
        <v>2370</v>
      </c>
      <c r="D2069" s="22" t="s">
        <v>2283</v>
      </c>
      <c r="G2069" s="22" t="s">
        <v>2287</v>
      </c>
      <c r="H2069" s="22">
        <v>32.185200000000002</v>
      </c>
      <c r="I2069" s="22">
        <v>-108.10008999999999</v>
      </c>
      <c r="K2069" s="22" t="s">
        <v>1302</v>
      </c>
      <c r="L2069" s="22" t="s">
        <v>878</v>
      </c>
      <c r="M2069" s="22" t="s">
        <v>2193</v>
      </c>
      <c r="W2069" s="34">
        <v>11.49</v>
      </c>
      <c r="X2069" s="34">
        <v>6.3E-2</v>
      </c>
      <c r="Y2069" s="34">
        <v>1.54</v>
      </c>
      <c r="Z2069" s="34">
        <v>1.3</v>
      </c>
      <c r="AA2069" s="34">
        <v>3.5000000000000003E-2</v>
      </c>
      <c r="AB2069" s="34">
        <v>9.6</v>
      </c>
      <c r="AC2069" s="34">
        <v>37.4</v>
      </c>
      <c r="AD2069" s="34">
        <v>0.03</v>
      </c>
      <c r="AE2069" s="34">
        <v>0.14000000000000001</v>
      </c>
      <c r="AF2069" s="34">
        <v>2.1000000000000001E-2</v>
      </c>
      <c r="AG2069" s="34">
        <v>36</v>
      </c>
      <c r="AU2069" s="34" t="s">
        <v>145</v>
      </c>
      <c r="AV2069" s="34" t="s">
        <v>1800</v>
      </c>
      <c r="AW2069" s="34">
        <v>2.5</v>
      </c>
      <c r="AY2069" s="34">
        <v>152</v>
      </c>
      <c r="BB2069" s="34">
        <v>2</v>
      </c>
      <c r="BD2069" s="34" t="s">
        <v>1800</v>
      </c>
      <c r="BE2069" s="34">
        <v>17.3</v>
      </c>
      <c r="BF2069" s="34" t="s">
        <v>1802</v>
      </c>
      <c r="BG2069" s="34">
        <v>15</v>
      </c>
      <c r="BJ2069" s="34" t="s">
        <v>1797</v>
      </c>
      <c r="BK2069" s="34" t="s">
        <v>1797</v>
      </c>
      <c r="BN2069" s="34" t="s">
        <v>2177</v>
      </c>
      <c r="BO2069" s="34" t="s">
        <v>2177</v>
      </c>
      <c r="BP2069" s="34">
        <v>5.9</v>
      </c>
      <c r="BQ2069" s="34">
        <v>7.7</v>
      </c>
      <c r="BR2069" s="34">
        <v>19.600000000000001</v>
      </c>
      <c r="BT2069" s="34">
        <v>3</v>
      </c>
      <c r="BU2069" s="34">
        <v>1</v>
      </c>
      <c r="BV2069" s="34" t="s">
        <v>1800</v>
      </c>
      <c r="BX2069" s="34">
        <v>185.2</v>
      </c>
      <c r="BY2069" s="34" t="s">
        <v>1797</v>
      </c>
      <c r="CA2069" s="34">
        <v>1.9</v>
      </c>
      <c r="CC2069" s="34">
        <v>2.9</v>
      </c>
      <c r="CD2069" s="34">
        <v>12.2</v>
      </c>
      <c r="CE2069" s="34">
        <v>6</v>
      </c>
      <c r="CF2069" s="34">
        <v>4.5</v>
      </c>
      <c r="CG2069" s="34">
        <v>24.4</v>
      </c>
      <c r="CH2069" s="34">
        <v>63</v>
      </c>
      <c r="CJ2069" s="34">
        <v>6</v>
      </c>
      <c r="CL2069" s="34">
        <v>11</v>
      </c>
      <c r="CM2069" s="34">
        <v>1.1000000000000001</v>
      </c>
      <c r="CN2069" s="34">
        <v>0.4</v>
      </c>
      <c r="CP2069" s="34" t="s">
        <v>1814</v>
      </c>
      <c r="CU2069" s="34">
        <v>0.6</v>
      </c>
      <c r="CV2069" s="34">
        <v>0.09</v>
      </c>
      <c r="DA2069" s="34">
        <v>29</v>
      </c>
    </row>
    <row r="2070" spans="1:105" x14ac:dyDescent="0.35">
      <c r="A2070" s="22" t="s">
        <v>4102</v>
      </c>
      <c r="B2070" s="22" t="s">
        <v>2281</v>
      </c>
      <c r="C2070" s="22" t="s">
        <v>2370</v>
      </c>
      <c r="D2070" s="22" t="s">
        <v>2283</v>
      </c>
      <c r="G2070" s="22" t="s">
        <v>2287</v>
      </c>
      <c r="H2070" s="22">
        <v>32.185200000000002</v>
      </c>
      <c r="I2070" s="22">
        <v>-108.10008999999999</v>
      </c>
      <c r="K2070" s="22" t="s">
        <v>1302</v>
      </c>
      <c r="L2070" s="22" t="s">
        <v>878</v>
      </c>
      <c r="M2070" s="22" t="s">
        <v>2175</v>
      </c>
      <c r="W2070" s="34">
        <v>74.5</v>
      </c>
      <c r="X2070" s="34">
        <v>0.17399999999999999</v>
      </c>
      <c r="Y2070" s="34">
        <v>12.9</v>
      </c>
      <c r="Z2070" s="34">
        <v>0.98</v>
      </c>
      <c r="AA2070" s="34">
        <v>0.13500000000000001</v>
      </c>
      <c r="AB2070" s="34">
        <v>0.25</v>
      </c>
      <c r="AC2070" s="34">
        <v>0.96</v>
      </c>
      <c r="AD2070" s="34">
        <v>3.49</v>
      </c>
      <c r="AE2070" s="34">
        <v>4.9800000000000004</v>
      </c>
      <c r="AF2070" s="34">
        <v>4.4999999999999998E-2</v>
      </c>
      <c r="AG2070" s="34">
        <v>1.46</v>
      </c>
      <c r="AW2070" s="34" t="s">
        <v>2177</v>
      </c>
      <c r="AY2070" s="34">
        <v>255</v>
      </c>
      <c r="BE2070" s="34">
        <v>139.5</v>
      </c>
      <c r="BG2070" s="34">
        <v>22.8</v>
      </c>
      <c r="BH2070" s="34">
        <v>19.899999999999999</v>
      </c>
      <c r="BN2070" s="34">
        <v>30</v>
      </c>
      <c r="BO2070" s="34">
        <v>36</v>
      </c>
      <c r="BP2070" s="34">
        <v>5.0999999999999996</v>
      </c>
      <c r="BQ2070" s="34">
        <v>38.5</v>
      </c>
      <c r="BR2070" s="34">
        <v>611.1</v>
      </c>
      <c r="BX2070" s="34">
        <v>43.2</v>
      </c>
      <c r="CA2070" s="34">
        <v>23.8</v>
      </c>
      <c r="CC2070" s="34">
        <v>13.5</v>
      </c>
      <c r="CD2070" s="34">
        <v>6.9</v>
      </c>
      <c r="CF2070" s="34">
        <v>47.1</v>
      </c>
      <c r="CG2070" s="34">
        <v>112.8</v>
      </c>
      <c r="CH2070" s="34">
        <v>148.6</v>
      </c>
    </row>
    <row r="2071" spans="1:105" x14ac:dyDescent="0.35">
      <c r="A2071" s="22" t="s">
        <v>4103</v>
      </c>
      <c r="B2071" s="22" t="s">
        <v>2281</v>
      </c>
      <c r="C2071" s="22" t="s">
        <v>2370</v>
      </c>
      <c r="D2071" s="22" t="s">
        <v>2283</v>
      </c>
      <c r="G2071" s="22" t="s">
        <v>2287</v>
      </c>
      <c r="H2071" s="22">
        <v>32.185200000000002</v>
      </c>
      <c r="I2071" s="22">
        <v>-108.10008999999999</v>
      </c>
      <c r="K2071" s="22" t="s">
        <v>1302</v>
      </c>
      <c r="L2071" s="22" t="s">
        <v>878</v>
      </c>
      <c r="W2071" s="34">
        <v>80.930000000000007</v>
      </c>
      <c r="X2071" s="34">
        <v>0.14299999999999999</v>
      </c>
      <c r="Y2071" s="34">
        <v>1.24</v>
      </c>
      <c r="Z2071" s="34">
        <v>3.68</v>
      </c>
      <c r="AA2071" s="34">
        <v>0.219</v>
      </c>
      <c r="AB2071" s="34">
        <v>4.37</v>
      </c>
      <c r="AC2071" s="34">
        <v>6.72</v>
      </c>
      <c r="AD2071" s="34">
        <v>0.21</v>
      </c>
      <c r="AE2071" s="34">
        <v>0.33</v>
      </c>
      <c r="AF2071" s="34">
        <v>0.435</v>
      </c>
      <c r="AG2071" s="34">
        <v>1.21</v>
      </c>
      <c r="AV2071" s="34" t="s">
        <v>1800</v>
      </c>
      <c r="AW2071" s="34">
        <v>86</v>
      </c>
      <c r="AY2071" s="34">
        <v>5</v>
      </c>
      <c r="BB2071" s="34" t="s">
        <v>1800</v>
      </c>
      <c r="BD2071" s="34">
        <v>2.8</v>
      </c>
      <c r="BE2071" s="34">
        <v>2</v>
      </c>
      <c r="BF2071" s="34" t="s">
        <v>1843</v>
      </c>
      <c r="BJ2071" s="34" t="s">
        <v>1803</v>
      </c>
      <c r="BK2071" s="34" t="s">
        <v>1804</v>
      </c>
      <c r="BN2071" s="34" t="s">
        <v>1796</v>
      </c>
      <c r="BR2071" s="34" t="s">
        <v>1797</v>
      </c>
      <c r="BT2071" s="34" t="s">
        <v>1800</v>
      </c>
      <c r="BU2071" s="34">
        <v>4.0999999999999996</v>
      </c>
      <c r="BV2071" s="34" t="s">
        <v>1818</v>
      </c>
      <c r="BX2071" s="34">
        <v>64</v>
      </c>
      <c r="BY2071" s="34">
        <v>1</v>
      </c>
      <c r="CA2071" s="34" t="s">
        <v>1797</v>
      </c>
      <c r="CC2071" s="34">
        <v>2</v>
      </c>
      <c r="CE2071" s="34" t="s">
        <v>1797</v>
      </c>
      <c r="CH2071" s="34" t="s">
        <v>1799</v>
      </c>
      <c r="CJ2071" s="34">
        <v>153</v>
      </c>
      <c r="CL2071" s="34">
        <v>60</v>
      </c>
      <c r="CM2071" s="34">
        <v>13</v>
      </c>
      <c r="CN2071" s="34">
        <v>4.7</v>
      </c>
      <c r="CP2071" s="34">
        <v>0.6</v>
      </c>
      <c r="CU2071" s="34">
        <v>1.8</v>
      </c>
      <c r="CV2071" s="34">
        <v>1.9</v>
      </c>
      <c r="DA2071" s="34">
        <v>1430</v>
      </c>
    </row>
    <row r="2072" spans="1:105" x14ac:dyDescent="0.35">
      <c r="A2072" s="22" t="s">
        <v>4104</v>
      </c>
      <c r="B2072" s="22" t="s">
        <v>2281</v>
      </c>
      <c r="C2072" s="22" t="s">
        <v>2370</v>
      </c>
      <c r="D2072" s="22" t="s">
        <v>2283</v>
      </c>
      <c r="G2072" s="22" t="s">
        <v>2287</v>
      </c>
      <c r="H2072" s="22">
        <v>32.182769999999998</v>
      </c>
      <c r="I2072" s="22">
        <v>-108.10451999999999</v>
      </c>
      <c r="K2072" s="22" t="s">
        <v>1302</v>
      </c>
      <c r="L2072" s="22" t="s">
        <v>878</v>
      </c>
      <c r="W2072" s="34">
        <v>61.05</v>
      </c>
      <c r="X2072" s="34">
        <v>0.53100000000000003</v>
      </c>
      <c r="Y2072" s="34">
        <v>15.85</v>
      </c>
      <c r="Z2072" s="34">
        <v>5.21</v>
      </c>
      <c r="AA2072" s="34">
        <v>0.107</v>
      </c>
      <c r="AB2072" s="34">
        <v>4.62</v>
      </c>
      <c r="AC2072" s="34">
        <v>5.25</v>
      </c>
      <c r="AD2072" s="34">
        <v>1.31</v>
      </c>
      <c r="AE2072" s="34">
        <v>3.74</v>
      </c>
      <c r="AF2072" s="34">
        <v>0.26700000000000002</v>
      </c>
      <c r="AG2072" s="34">
        <v>0.96</v>
      </c>
      <c r="AV2072" s="34">
        <v>42</v>
      </c>
      <c r="AW2072" s="34" t="s">
        <v>1807</v>
      </c>
      <c r="AY2072" s="34">
        <v>28</v>
      </c>
      <c r="BB2072" s="34" t="s">
        <v>1800</v>
      </c>
      <c r="BD2072" s="34">
        <v>4</v>
      </c>
      <c r="BE2072" s="34">
        <v>11</v>
      </c>
      <c r="BF2072" s="34" t="s">
        <v>1843</v>
      </c>
      <c r="BJ2072" s="34">
        <v>0.2</v>
      </c>
      <c r="BK2072" s="34">
        <v>31</v>
      </c>
      <c r="BN2072" s="34">
        <v>820</v>
      </c>
      <c r="BR2072" s="34" t="s">
        <v>1797</v>
      </c>
      <c r="BT2072" s="34">
        <v>13</v>
      </c>
      <c r="BU2072" s="34">
        <v>3.7</v>
      </c>
      <c r="BV2072" s="34" t="s">
        <v>1818</v>
      </c>
      <c r="BX2072" s="34">
        <v>509</v>
      </c>
      <c r="BY2072" s="34">
        <v>2</v>
      </c>
      <c r="CA2072" s="34">
        <v>2</v>
      </c>
      <c r="CC2072" s="34">
        <v>13.8</v>
      </c>
      <c r="CE2072" s="34">
        <v>2</v>
      </c>
      <c r="CH2072" s="34" t="s">
        <v>1799</v>
      </c>
      <c r="CJ2072" s="34">
        <v>809</v>
      </c>
      <c r="CL2072" s="34">
        <v>83</v>
      </c>
      <c r="CM2072" s="34">
        <v>37</v>
      </c>
      <c r="CN2072" s="34">
        <v>7.8</v>
      </c>
      <c r="CP2072" s="34">
        <v>1.6</v>
      </c>
      <c r="CU2072" s="34">
        <v>1.8</v>
      </c>
      <c r="CV2072" s="34">
        <v>2.8</v>
      </c>
      <c r="DA2072" s="34">
        <v>10210</v>
      </c>
    </row>
    <row r="2073" spans="1:105" x14ac:dyDescent="0.35">
      <c r="A2073" s="22" t="s">
        <v>4105</v>
      </c>
      <c r="B2073" s="22" t="s">
        <v>2281</v>
      </c>
      <c r="C2073" s="22" t="s">
        <v>2370</v>
      </c>
      <c r="D2073" s="22" t="s">
        <v>2283</v>
      </c>
      <c r="G2073" s="22" t="s">
        <v>2287</v>
      </c>
      <c r="H2073" s="22">
        <v>32.182769999999998</v>
      </c>
      <c r="I2073" s="22">
        <v>-108.10451999999999</v>
      </c>
      <c r="K2073" s="22" t="s">
        <v>1302</v>
      </c>
      <c r="L2073" s="22" t="s">
        <v>878</v>
      </c>
      <c r="M2073" s="22" t="s">
        <v>2175</v>
      </c>
      <c r="W2073" s="34">
        <v>76.8</v>
      </c>
      <c r="X2073" s="34">
        <v>7.6999999999999999E-2</v>
      </c>
      <c r="Y2073" s="34">
        <v>12.43</v>
      </c>
      <c r="Z2073" s="34">
        <v>0.64</v>
      </c>
      <c r="AA2073" s="34">
        <v>6.7000000000000004E-2</v>
      </c>
      <c r="AB2073" s="34">
        <v>0.05</v>
      </c>
      <c r="AC2073" s="34">
        <v>0.51</v>
      </c>
      <c r="AD2073" s="34">
        <v>3.87</v>
      </c>
      <c r="AE2073" s="34">
        <v>4.58</v>
      </c>
      <c r="AF2073" s="34">
        <v>1.7000000000000001E-2</v>
      </c>
      <c r="AG2073" s="34">
        <v>0.57999999999999996</v>
      </c>
      <c r="AU2073" s="34" t="s">
        <v>145</v>
      </c>
      <c r="AV2073" s="34" t="s">
        <v>1800</v>
      </c>
      <c r="AW2073" s="34" t="s">
        <v>1818</v>
      </c>
      <c r="AY2073" s="34">
        <v>36</v>
      </c>
      <c r="BB2073" s="34" t="s">
        <v>1797</v>
      </c>
      <c r="BD2073" s="34" t="s">
        <v>1800</v>
      </c>
      <c r="BE2073" s="34">
        <v>89.9</v>
      </c>
      <c r="BF2073" s="34">
        <v>4</v>
      </c>
      <c r="BG2073" s="34">
        <v>6.7</v>
      </c>
      <c r="BH2073" s="34">
        <v>20.7</v>
      </c>
      <c r="BJ2073" s="34">
        <v>6</v>
      </c>
      <c r="BK2073" s="34" t="s">
        <v>1797</v>
      </c>
      <c r="BN2073" s="34">
        <v>94</v>
      </c>
      <c r="BO2073" s="34">
        <v>55.8</v>
      </c>
      <c r="BP2073" s="34">
        <v>5.6</v>
      </c>
      <c r="BQ2073" s="34">
        <v>34.1</v>
      </c>
      <c r="BR2073" s="34">
        <v>505.2</v>
      </c>
      <c r="BT2073" s="34">
        <v>0.2</v>
      </c>
      <c r="BU2073" s="34">
        <v>9</v>
      </c>
      <c r="BV2073" s="34" t="s">
        <v>1800</v>
      </c>
      <c r="BX2073" s="34">
        <v>7.7</v>
      </c>
      <c r="BY2073" s="34">
        <v>4</v>
      </c>
      <c r="CA2073" s="34">
        <v>22.9</v>
      </c>
      <c r="CC2073" s="34">
        <v>29.7</v>
      </c>
      <c r="CD2073" s="34">
        <v>5</v>
      </c>
      <c r="CE2073" s="34">
        <v>4</v>
      </c>
      <c r="CF2073" s="34">
        <v>39.6</v>
      </c>
      <c r="CG2073" s="34">
        <v>80.099999999999994</v>
      </c>
      <c r="CH2073" s="34">
        <v>9.1</v>
      </c>
      <c r="CJ2073" s="34">
        <v>21</v>
      </c>
      <c r="CL2073" s="34" t="s">
        <v>1798</v>
      </c>
      <c r="CM2073" s="34">
        <v>2.9</v>
      </c>
      <c r="CN2073" s="34">
        <v>0.7</v>
      </c>
      <c r="CP2073" s="34">
        <v>0.6</v>
      </c>
      <c r="CU2073" s="34">
        <v>10.3</v>
      </c>
      <c r="CV2073" s="34">
        <v>2.34</v>
      </c>
      <c r="DA2073" s="34">
        <v>1.9</v>
      </c>
    </row>
    <row r="2074" spans="1:105" x14ac:dyDescent="0.35">
      <c r="A2074" s="22" t="s">
        <v>4106</v>
      </c>
      <c r="B2074" s="22" t="s">
        <v>2281</v>
      </c>
      <c r="C2074" s="22" t="s">
        <v>2370</v>
      </c>
      <c r="D2074" s="22" t="s">
        <v>2283</v>
      </c>
      <c r="G2074" s="22" t="s">
        <v>2287</v>
      </c>
      <c r="H2074" s="22">
        <v>32.179209999999998</v>
      </c>
      <c r="I2074" s="22">
        <v>-108.10021</v>
      </c>
      <c r="K2074" s="22" t="s">
        <v>1302</v>
      </c>
      <c r="L2074" s="22" t="s">
        <v>878</v>
      </c>
      <c r="M2074" s="22" t="s">
        <v>2175</v>
      </c>
      <c r="W2074" s="34">
        <v>76.510000000000005</v>
      </c>
      <c r="X2074" s="34">
        <v>0.122</v>
      </c>
      <c r="Y2074" s="34">
        <v>12.4</v>
      </c>
      <c r="Z2074" s="34">
        <v>0.87</v>
      </c>
      <c r="AA2074" s="34">
        <v>8.1000000000000003E-2</v>
      </c>
      <c r="AB2074" s="34">
        <v>0.12</v>
      </c>
      <c r="AC2074" s="34">
        <v>0.61</v>
      </c>
      <c r="AD2074" s="34">
        <v>3.62</v>
      </c>
      <c r="AE2074" s="34">
        <v>4.6500000000000004</v>
      </c>
      <c r="AF2074" s="34">
        <v>2.9000000000000001E-2</v>
      </c>
      <c r="AG2074" s="34">
        <v>0.78</v>
      </c>
      <c r="AU2074" s="34">
        <v>6.0000000000000001E-3</v>
      </c>
      <c r="AV2074" s="34" t="s">
        <v>1800</v>
      </c>
      <c r="AW2074" s="34" t="s">
        <v>1818</v>
      </c>
      <c r="AY2074" s="34">
        <v>96</v>
      </c>
      <c r="BB2074" s="34" t="s">
        <v>1797</v>
      </c>
      <c r="BD2074" s="34" t="s">
        <v>1800</v>
      </c>
      <c r="BE2074" s="34">
        <v>110.6</v>
      </c>
      <c r="BF2074" s="34">
        <v>9</v>
      </c>
      <c r="BG2074" s="34">
        <v>7.5</v>
      </c>
      <c r="BH2074" s="34">
        <v>19.399999999999999</v>
      </c>
      <c r="BJ2074" s="34">
        <v>5</v>
      </c>
      <c r="BK2074" s="34" t="s">
        <v>1797</v>
      </c>
      <c r="BN2074" s="34">
        <v>15</v>
      </c>
      <c r="BO2074" s="34">
        <v>37.9</v>
      </c>
      <c r="BP2074" s="34">
        <v>6.4</v>
      </c>
      <c r="BQ2074" s="34">
        <v>24.5</v>
      </c>
      <c r="BR2074" s="34">
        <v>464.5</v>
      </c>
      <c r="BT2074" s="34">
        <v>0.5</v>
      </c>
      <c r="BU2074" s="34">
        <v>7</v>
      </c>
      <c r="BV2074" s="34" t="s">
        <v>1800</v>
      </c>
      <c r="BX2074" s="34">
        <v>24.9</v>
      </c>
      <c r="BY2074" s="34">
        <v>8</v>
      </c>
      <c r="CA2074" s="34">
        <v>24.3</v>
      </c>
      <c r="CC2074" s="34">
        <v>15</v>
      </c>
      <c r="CD2074" s="34">
        <v>8</v>
      </c>
      <c r="CE2074" s="34" t="s">
        <v>1821</v>
      </c>
      <c r="CF2074" s="34">
        <v>44.8</v>
      </c>
      <c r="CG2074" s="34">
        <v>80.7</v>
      </c>
      <c r="CH2074" s="34">
        <v>17.100000000000001</v>
      </c>
      <c r="CJ2074" s="34">
        <v>27</v>
      </c>
      <c r="CL2074" s="34" t="s">
        <v>1798</v>
      </c>
      <c r="CM2074" s="34">
        <v>4</v>
      </c>
      <c r="CN2074" s="34">
        <v>0.5</v>
      </c>
      <c r="CP2074" s="34" t="s">
        <v>1814</v>
      </c>
      <c r="CU2074" s="34">
        <v>8.5</v>
      </c>
      <c r="CV2074" s="34">
        <v>1.72</v>
      </c>
      <c r="DA2074" s="34" t="s">
        <v>1797</v>
      </c>
    </row>
    <row r="2075" spans="1:105" x14ac:dyDescent="0.35">
      <c r="A2075" s="22" t="s">
        <v>4107</v>
      </c>
      <c r="B2075" s="22" t="s">
        <v>2281</v>
      </c>
      <c r="C2075" s="22" t="s">
        <v>2370</v>
      </c>
      <c r="D2075" s="22" t="s">
        <v>2283</v>
      </c>
      <c r="G2075" s="22" t="s">
        <v>2287</v>
      </c>
      <c r="H2075" s="22">
        <v>32.189579999999999</v>
      </c>
      <c r="I2075" s="22">
        <v>-108.10353000000001</v>
      </c>
      <c r="K2075" s="22" t="s">
        <v>1302</v>
      </c>
      <c r="L2075" s="22" t="s">
        <v>878</v>
      </c>
      <c r="M2075" s="22" t="s">
        <v>2194</v>
      </c>
      <c r="W2075" s="34">
        <v>75.760000000000005</v>
      </c>
      <c r="X2075" s="34">
        <v>0.111</v>
      </c>
      <c r="Y2075" s="34">
        <v>13.3</v>
      </c>
      <c r="Z2075" s="34">
        <v>0.91</v>
      </c>
      <c r="AA2075" s="34">
        <v>8.1000000000000003E-2</v>
      </c>
      <c r="AB2075" s="34">
        <v>0.12</v>
      </c>
      <c r="AC2075" s="34">
        <v>0.68</v>
      </c>
      <c r="AD2075" s="34">
        <v>4.13</v>
      </c>
      <c r="AE2075" s="34">
        <v>4.6399999999999997</v>
      </c>
      <c r="AF2075" s="34">
        <v>2.9000000000000001E-2</v>
      </c>
      <c r="AG2075" s="34">
        <v>0.28999999999999998</v>
      </c>
      <c r="AU2075" s="34" t="s">
        <v>145</v>
      </c>
      <c r="AV2075" s="34" t="s">
        <v>1800</v>
      </c>
      <c r="AW2075" s="34" t="s">
        <v>1818</v>
      </c>
      <c r="AY2075" s="34">
        <v>180</v>
      </c>
      <c r="BB2075" s="34" t="s">
        <v>1797</v>
      </c>
      <c r="BD2075" s="34" t="s">
        <v>1800</v>
      </c>
      <c r="BE2075" s="34">
        <v>92.6</v>
      </c>
      <c r="BF2075" s="34">
        <v>11</v>
      </c>
      <c r="BG2075" s="34">
        <v>4.4000000000000004</v>
      </c>
      <c r="BH2075" s="34">
        <v>21.4</v>
      </c>
      <c r="BJ2075" s="34">
        <v>5</v>
      </c>
      <c r="BK2075" s="34">
        <v>2</v>
      </c>
      <c r="BN2075" s="34">
        <v>12</v>
      </c>
      <c r="BO2075" s="34">
        <v>41</v>
      </c>
      <c r="BP2075" s="34">
        <v>7.1</v>
      </c>
      <c r="BQ2075" s="34">
        <v>38.700000000000003</v>
      </c>
      <c r="BR2075" s="34">
        <v>559.4</v>
      </c>
      <c r="BT2075" s="34">
        <v>0.3</v>
      </c>
      <c r="BU2075" s="34">
        <v>11</v>
      </c>
      <c r="BV2075" s="34">
        <v>10</v>
      </c>
      <c r="BX2075" s="34">
        <v>41.9</v>
      </c>
      <c r="BY2075" s="34">
        <v>9</v>
      </c>
      <c r="CA2075" s="34">
        <v>18.7</v>
      </c>
      <c r="CC2075" s="34">
        <v>15.7</v>
      </c>
      <c r="CD2075" s="34">
        <v>4.8</v>
      </c>
      <c r="CE2075" s="34">
        <v>5</v>
      </c>
      <c r="CF2075" s="34">
        <v>90.5</v>
      </c>
      <c r="CG2075" s="34">
        <v>90.2</v>
      </c>
      <c r="CH2075" s="34">
        <v>21.3</v>
      </c>
      <c r="CJ2075" s="34">
        <v>18</v>
      </c>
      <c r="CL2075" s="34">
        <v>22</v>
      </c>
      <c r="CM2075" s="34">
        <v>7.5</v>
      </c>
      <c r="CN2075" s="34">
        <v>0.6</v>
      </c>
      <c r="CP2075" s="34">
        <v>1</v>
      </c>
      <c r="CU2075" s="34">
        <v>13.2</v>
      </c>
      <c r="CV2075" s="34">
        <v>2.4300000000000002</v>
      </c>
      <c r="DA2075" s="34" t="s">
        <v>1797</v>
      </c>
    </row>
    <row r="2076" spans="1:105" x14ac:dyDescent="0.35">
      <c r="A2076" s="22" t="s">
        <v>2195</v>
      </c>
      <c r="B2076" s="22" t="s">
        <v>2281</v>
      </c>
      <c r="C2076" s="22" t="s">
        <v>2370</v>
      </c>
      <c r="D2076" s="22" t="s">
        <v>2283</v>
      </c>
      <c r="G2076" s="22" t="s">
        <v>2287</v>
      </c>
      <c r="H2076" s="22">
        <v>32.189579999999999</v>
      </c>
      <c r="I2076" s="22">
        <v>-108.10353000000001</v>
      </c>
      <c r="K2076" s="22" t="s">
        <v>1302</v>
      </c>
      <c r="L2076" s="22" t="s">
        <v>878</v>
      </c>
      <c r="W2076" s="34">
        <v>77.45</v>
      </c>
      <c r="X2076" s="34">
        <v>7.2999999999999995E-2</v>
      </c>
      <c r="Y2076" s="34">
        <v>12.7</v>
      </c>
      <c r="Z2076" s="34">
        <v>0.53</v>
      </c>
      <c r="AA2076" s="34">
        <v>7.4999999999999997E-2</v>
      </c>
      <c r="AB2076" s="34">
        <v>0.06</v>
      </c>
      <c r="AC2076" s="34">
        <v>0.48</v>
      </c>
      <c r="AD2076" s="34">
        <v>4.0199999999999996</v>
      </c>
      <c r="AE2076" s="34">
        <v>4.71</v>
      </c>
      <c r="AF2076" s="34">
        <v>1.4999999999999999E-2</v>
      </c>
      <c r="AG2076" s="34">
        <v>0.44</v>
      </c>
    </row>
    <row r="2077" spans="1:105" x14ac:dyDescent="0.35">
      <c r="A2077" s="22" t="s">
        <v>4108</v>
      </c>
      <c r="B2077" s="22" t="s">
        <v>2281</v>
      </c>
      <c r="C2077" s="22" t="s">
        <v>2370</v>
      </c>
      <c r="D2077" s="22" t="s">
        <v>2283</v>
      </c>
      <c r="G2077" s="22" t="s">
        <v>2287</v>
      </c>
      <c r="H2077" s="22">
        <v>32.189579999999999</v>
      </c>
      <c r="I2077" s="22">
        <v>-108.10353000000001</v>
      </c>
      <c r="K2077" s="22" t="s">
        <v>1302</v>
      </c>
      <c r="L2077" s="22" t="s">
        <v>878</v>
      </c>
      <c r="M2077" s="22" t="s">
        <v>2175</v>
      </c>
      <c r="W2077" s="34">
        <v>75.31</v>
      </c>
      <c r="X2077" s="34">
        <v>6.8000000000000005E-2</v>
      </c>
      <c r="Y2077" s="34">
        <v>12.59</v>
      </c>
      <c r="Z2077" s="34">
        <v>0.54</v>
      </c>
      <c r="AA2077" s="34">
        <v>6.6000000000000003E-2</v>
      </c>
      <c r="AB2077" s="34">
        <v>0.09</v>
      </c>
      <c r="AC2077" s="34">
        <v>0.47</v>
      </c>
      <c r="AD2077" s="34">
        <v>3.92</v>
      </c>
      <c r="AE2077" s="34">
        <v>4.54</v>
      </c>
      <c r="AF2077" s="34">
        <v>1.2E-2</v>
      </c>
      <c r="AG2077" s="34">
        <v>0.44</v>
      </c>
      <c r="AW2077" s="34" t="s">
        <v>2177</v>
      </c>
      <c r="BE2077" s="34">
        <v>99.7</v>
      </c>
      <c r="BG2077" s="34">
        <v>9.6999999999999993</v>
      </c>
      <c r="BH2077" s="34">
        <v>20.9</v>
      </c>
      <c r="BN2077" s="34">
        <v>8.8000000000000007</v>
      </c>
      <c r="BO2077" s="34">
        <v>60.3</v>
      </c>
      <c r="BP2077" s="34">
        <v>6.3</v>
      </c>
      <c r="BQ2077" s="34">
        <v>199</v>
      </c>
      <c r="BR2077" s="34">
        <v>571.5</v>
      </c>
      <c r="BX2077" s="34">
        <v>5.2</v>
      </c>
      <c r="CA2077" s="34">
        <v>25.7</v>
      </c>
      <c r="CC2077" s="34">
        <v>29.6</v>
      </c>
      <c r="CD2077" s="34">
        <v>4.7</v>
      </c>
      <c r="CF2077" s="34">
        <v>59.4</v>
      </c>
      <c r="CG2077" s="34">
        <v>88</v>
      </c>
      <c r="CH2077" s="34">
        <v>110.5</v>
      </c>
    </row>
    <row r="2078" spans="1:105" x14ac:dyDescent="0.35">
      <c r="A2078" s="22" t="s">
        <v>2196</v>
      </c>
      <c r="B2078" s="22" t="s">
        <v>2281</v>
      </c>
      <c r="C2078" s="22" t="s">
        <v>2370</v>
      </c>
      <c r="D2078" s="22" t="s">
        <v>2283</v>
      </c>
      <c r="G2078" s="22" t="s">
        <v>2287</v>
      </c>
      <c r="H2078" s="22">
        <v>32.193829999999998</v>
      </c>
      <c r="I2078" s="22">
        <v>-108.10554</v>
      </c>
      <c r="K2078" s="22" t="s">
        <v>1302</v>
      </c>
      <c r="L2078" s="22" t="s">
        <v>878</v>
      </c>
      <c r="M2078" s="22" t="s">
        <v>2188</v>
      </c>
      <c r="X2078" s="34">
        <v>0.35</v>
      </c>
      <c r="Z2078" s="34">
        <v>3.76</v>
      </c>
      <c r="AA2078" s="34">
        <v>0.14499999999999999</v>
      </c>
      <c r="AW2078" s="34">
        <v>1.5</v>
      </c>
      <c r="BE2078" s="34">
        <v>130.69999999999999</v>
      </c>
      <c r="BG2078" s="34">
        <v>10.4</v>
      </c>
      <c r="BH2078" s="34">
        <v>19</v>
      </c>
      <c r="BN2078" s="34" t="s">
        <v>2177</v>
      </c>
      <c r="BO2078" s="34">
        <v>7.4</v>
      </c>
      <c r="BP2078" s="34">
        <v>7.8</v>
      </c>
      <c r="BQ2078" s="34">
        <v>10.8</v>
      </c>
      <c r="BR2078" s="34">
        <v>292.89999999999998</v>
      </c>
      <c r="BX2078" s="34">
        <v>732.6</v>
      </c>
      <c r="CA2078" s="34">
        <v>10.3</v>
      </c>
      <c r="CC2078" s="34">
        <v>7.3</v>
      </c>
      <c r="CD2078" s="34">
        <v>51.6</v>
      </c>
      <c r="CF2078" s="34">
        <v>17.8</v>
      </c>
      <c r="CG2078" s="34">
        <v>139.19999999999999</v>
      </c>
      <c r="CH2078" s="34">
        <v>82.7</v>
      </c>
    </row>
    <row r="2079" spans="1:105" x14ac:dyDescent="0.35">
      <c r="A2079" s="22" t="s">
        <v>4109</v>
      </c>
      <c r="B2079" s="22" t="s">
        <v>2281</v>
      </c>
      <c r="C2079" s="22" t="s">
        <v>2370</v>
      </c>
      <c r="D2079" s="22" t="s">
        <v>2283</v>
      </c>
      <c r="G2079" s="22" t="s">
        <v>2287</v>
      </c>
      <c r="H2079" s="22">
        <v>32.193829999999998</v>
      </c>
      <c r="I2079" s="22">
        <v>-108.10554</v>
      </c>
      <c r="K2079" s="22" t="s">
        <v>1302</v>
      </c>
      <c r="L2079" s="22" t="s">
        <v>878</v>
      </c>
      <c r="M2079" s="22" t="s">
        <v>2188</v>
      </c>
      <c r="W2079" s="34">
        <v>64.88</v>
      </c>
      <c r="X2079" s="34">
        <v>0.36599999999999999</v>
      </c>
      <c r="Y2079" s="34">
        <v>16.28</v>
      </c>
      <c r="Z2079" s="34">
        <v>3.73</v>
      </c>
      <c r="AA2079" s="34">
        <v>0.14399999999999999</v>
      </c>
      <c r="AB2079" s="34">
        <v>2.0499999999999998</v>
      </c>
      <c r="AC2079" s="34">
        <v>3.93</v>
      </c>
      <c r="AD2079" s="34">
        <v>3.3</v>
      </c>
      <c r="AE2079" s="34">
        <v>3.16</v>
      </c>
      <c r="AF2079" s="34">
        <v>0.188</v>
      </c>
      <c r="AG2079" s="34">
        <v>1.19</v>
      </c>
      <c r="AU2079" s="34" t="s">
        <v>145</v>
      </c>
      <c r="AV2079" s="34">
        <v>6</v>
      </c>
      <c r="AW2079" s="34">
        <v>2.8</v>
      </c>
      <c r="AY2079" s="34">
        <v>1354</v>
      </c>
      <c r="BB2079" s="34">
        <v>1</v>
      </c>
      <c r="BD2079" s="34">
        <v>7</v>
      </c>
      <c r="BE2079" s="34">
        <v>154.9</v>
      </c>
      <c r="BF2079" s="34">
        <v>33</v>
      </c>
      <c r="BG2079" s="34">
        <v>9</v>
      </c>
      <c r="BH2079" s="34">
        <v>18.7</v>
      </c>
      <c r="BJ2079" s="34">
        <v>4</v>
      </c>
      <c r="BK2079" s="34" t="s">
        <v>1797</v>
      </c>
      <c r="BN2079" s="34" t="s">
        <v>1800</v>
      </c>
      <c r="BO2079" s="34">
        <v>9.8000000000000007</v>
      </c>
      <c r="BP2079" s="34">
        <v>6.4</v>
      </c>
      <c r="BQ2079" s="34">
        <v>10.7</v>
      </c>
      <c r="BR2079" s="34">
        <v>289.3</v>
      </c>
      <c r="BT2079" s="34">
        <v>1.3</v>
      </c>
      <c r="BU2079" s="34">
        <v>4</v>
      </c>
      <c r="BV2079" s="34" t="s">
        <v>1800</v>
      </c>
      <c r="BX2079" s="34">
        <v>748.6</v>
      </c>
      <c r="BY2079" s="34">
        <v>2</v>
      </c>
      <c r="CA2079" s="34">
        <v>12.9</v>
      </c>
      <c r="CC2079" s="34">
        <v>6.1</v>
      </c>
      <c r="CD2079" s="34">
        <v>50.3</v>
      </c>
      <c r="CE2079" s="34" t="s">
        <v>1821</v>
      </c>
      <c r="CF2079" s="34">
        <v>20.9</v>
      </c>
      <c r="CG2079" s="34">
        <v>151.1</v>
      </c>
      <c r="CH2079" s="34">
        <v>84.1</v>
      </c>
      <c r="CJ2079" s="34">
        <v>39</v>
      </c>
      <c r="CL2079" s="34">
        <v>24</v>
      </c>
      <c r="CM2079" s="34">
        <v>7.1</v>
      </c>
      <c r="CN2079" s="34">
        <v>2</v>
      </c>
      <c r="CP2079" s="34" t="s">
        <v>1814</v>
      </c>
      <c r="CU2079" s="34">
        <v>2.5</v>
      </c>
      <c r="CV2079" s="34">
        <v>0.38</v>
      </c>
      <c r="DA2079" s="34">
        <v>4.2</v>
      </c>
    </row>
    <row r="2080" spans="1:105" x14ac:dyDescent="0.35">
      <c r="A2080" s="22" t="s">
        <v>2197</v>
      </c>
      <c r="B2080" s="22" t="s">
        <v>2281</v>
      </c>
      <c r="C2080" s="22" t="s">
        <v>2370</v>
      </c>
      <c r="D2080" s="22" t="s">
        <v>2283</v>
      </c>
      <c r="G2080" s="22" t="s">
        <v>2287</v>
      </c>
      <c r="H2080" s="22">
        <v>32.188699999999997</v>
      </c>
      <c r="I2080" s="22">
        <v>-108.10696</v>
      </c>
      <c r="K2080" s="22" t="s">
        <v>1302</v>
      </c>
      <c r="L2080" s="22" t="s">
        <v>878</v>
      </c>
      <c r="M2080" s="22" t="s">
        <v>2198</v>
      </c>
      <c r="W2080" s="34">
        <v>57.16</v>
      </c>
      <c r="X2080" s="34">
        <v>0.69</v>
      </c>
      <c r="Y2080" s="34">
        <v>20.8</v>
      </c>
      <c r="Z2080" s="34">
        <v>5.59</v>
      </c>
      <c r="AA2080" s="34">
        <v>0.15</v>
      </c>
      <c r="AB2080" s="34">
        <v>2.04</v>
      </c>
      <c r="AC2080" s="34">
        <v>5.82</v>
      </c>
      <c r="AD2080" s="34">
        <v>2.8</v>
      </c>
      <c r="AE2080" s="34">
        <v>3.75</v>
      </c>
      <c r="AF2080" s="34">
        <v>0.35</v>
      </c>
      <c r="AG2080" s="34">
        <v>0.81</v>
      </c>
      <c r="AU2080" s="34">
        <v>8.9999999999999993E-3</v>
      </c>
      <c r="AV2080" s="34">
        <v>6</v>
      </c>
      <c r="AW2080" s="34">
        <v>1</v>
      </c>
      <c r="AY2080" s="34">
        <v>387</v>
      </c>
      <c r="BB2080" s="34">
        <v>2</v>
      </c>
      <c r="BD2080" s="34">
        <v>20</v>
      </c>
      <c r="BE2080" s="34">
        <v>34</v>
      </c>
      <c r="BF2080" s="34">
        <v>16</v>
      </c>
      <c r="BG2080" s="34">
        <v>12</v>
      </c>
      <c r="BH2080" s="34">
        <v>25</v>
      </c>
      <c r="BJ2080" s="34">
        <v>3</v>
      </c>
      <c r="BK2080" s="34">
        <v>1</v>
      </c>
      <c r="BN2080" s="34">
        <v>122</v>
      </c>
      <c r="BO2080" s="34">
        <v>17</v>
      </c>
      <c r="BP2080" s="34">
        <v>15</v>
      </c>
      <c r="BQ2080" s="34">
        <v>14</v>
      </c>
      <c r="BR2080" s="34">
        <v>425</v>
      </c>
      <c r="BT2080" s="34">
        <v>0.7</v>
      </c>
      <c r="BU2080" s="34">
        <v>13</v>
      </c>
      <c r="BV2080" s="34" t="s">
        <v>1800</v>
      </c>
      <c r="BX2080" s="34">
        <v>248</v>
      </c>
      <c r="BY2080" s="34" t="s">
        <v>1797</v>
      </c>
      <c r="CA2080" s="34">
        <v>5</v>
      </c>
      <c r="CC2080" s="34">
        <v>9</v>
      </c>
      <c r="CD2080" s="34">
        <v>125</v>
      </c>
      <c r="CE2080" s="34">
        <v>6</v>
      </c>
      <c r="CF2080" s="34">
        <v>24</v>
      </c>
      <c r="CG2080" s="34">
        <v>218</v>
      </c>
      <c r="CH2080" s="34">
        <v>80</v>
      </c>
      <c r="CJ2080" s="34">
        <v>29</v>
      </c>
      <c r="CL2080" s="34">
        <v>29</v>
      </c>
      <c r="CM2080" s="34">
        <v>6.8</v>
      </c>
      <c r="CN2080" s="34">
        <v>1.9</v>
      </c>
      <c r="CP2080" s="34">
        <v>0.6</v>
      </c>
      <c r="CU2080" s="34">
        <v>3.2</v>
      </c>
      <c r="CV2080" s="34">
        <v>0.47</v>
      </c>
      <c r="DA2080" s="34">
        <v>3.9</v>
      </c>
    </row>
    <row r="2081" spans="1:105" x14ac:dyDescent="0.35">
      <c r="A2081" s="22" t="s">
        <v>4110</v>
      </c>
      <c r="B2081" s="22" t="s">
        <v>2281</v>
      </c>
      <c r="C2081" s="22" t="s">
        <v>2370</v>
      </c>
      <c r="D2081" s="22" t="s">
        <v>2283</v>
      </c>
      <c r="G2081" s="22" t="s">
        <v>2287</v>
      </c>
      <c r="H2081" s="22">
        <v>32.183979999999998</v>
      </c>
      <c r="I2081" s="22">
        <v>-108.11065000000001</v>
      </c>
      <c r="K2081" s="22" t="s">
        <v>1302</v>
      </c>
      <c r="L2081" s="22" t="s">
        <v>878</v>
      </c>
      <c r="M2081" s="22" t="s">
        <v>2199</v>
      </c>
      <c r="W2081" s="34">
        <v>47.17</v>
      </c>
      <c r="X2081" s="34">
        <v>1.3360000000000001</v>
      </c>
      <c r="Y2081" s="34">
        <v>16.57</v>
      </c>
      <c r="Z2081" s="34">
        <v>8.24</v>
      </c>
      <c r="AA2081" s="34">
        <v>9.7000000000000003E-2</v>
      </c>
      <c r="AB2081" s="34">
        <v>9.16</v>
      </c>
      <c r="AC2081" s="34">
        <v>9.48</v>
      </c>
      <c r="AD2081" s="34">
        <v>2.4700000000000002</v>
      </c>
      <c r="AE2081" s="34">
        <v>2.19</v>
      </c>
      <c r="AF2081" s="34">
        <v>0.41099999999999998</v>
      </c>
      <c r="AG2081" s="34">
        <v>1.56</v>
      </c>
      <c r="AU2081" s="34" t="s">
        <v>145</v>
      </c>
      <c r="AV2081" s="34" t="s">
        <v>1800</v>
      </c>
      <c r="AW2081" s="34">
        <v>2.7</v>
      </c>
      <c r="AY2081" s="34">
        <v>552</v>
      </c>
      <c r="BB2081" s="34" t="s">
        <v>1797</v>
      </c>
      <c r="BD2081" s="34">
        <v>34</v>
      </c>
      <c r="BE2081" s="34">
        <v>372.9</v>
      </c>
      <c r="BF2081" s="34">
        <v>38</v>
      </c>
      <c r="BG2081" s="34">
        <v>106.6</v>
      </c>
      <c r="BH2081" s="34">
        <v>21.2</v>
      </c>
      <c r="BJ2081" s="34">
        <v>2</v>
      </c>
      <c r="BK2081" s="34" t="s">
        <v>1797</v>
      </c>
      <c r="BN2081" s="34" t="s">
        <v>1800</v>
      </c>
      <c r="BO2081" s="34" t="s">
        <v>2177</v>
      </c>
      <c r="BP2081" s="34">
        <v>77.099999999999994</v>
      </c>
      <c r="BQ2081" s="34">
        <v>6.8</v>
      </c>
      <c r="BR2081" s="34">
        <v>606.20000000000005</v>
      </c>
      <c r="BT2081" s="34">
        <v>0.9</v>
      </c>
      <c r="BU2081" s="34">
        <v>24</v>
      </c>
      <c r="BV2081" s="34" t="s">
        <v>1800</v>
      </c>
      <c r="BX2081" s="34">
        <v>1161.7</v>
      </c>
      <c r="BY2081" s="34" t="s">
        <v>1797</v>
      </c>
      <c r="CA2081" s="34">
        <v>2.9</v>
      </c>
      <c r="CC2081" s="34">
        <v>3.2</v>
      </c>
      <c r="CD2081" s="34">
        <v>253</v>
      </c>
      <c r="CE2081" s="34" t="s">
        <v>1821</v>
      </c>
      <c r="CF2081" s="34">
        <v>20.9</v>
      </c>
      <c r="CG2081" s="34">
        <v>107.3</v>
      </c>
      <c r="CH2081" s="34">
        <v>114.6</v>
      </c>
      <c r="CJ2081" s="34">
        <v>25</v>
      </c>
      <c r="CL2081" s="34">
        <v>27</v>
      </c>
      <c r="CM2081" s="34">
        <v>6</v>
      </c>
      <c r="CN2081" s="34">
        <v>1.7</v>
      </c>
      <c r="CP2081" s="34">
        <v>0.8</v>
      </c>
      <c r="CU2081" s="34">
        <v>1.7</v>
      </c>
      <c r="CV2081" s="34">
        <v>0.28999999999999998</v>
      </c>
      <c r="DA2081" s="34">
        <v>6.6</v>
      </c>
    </row>
    <row r="2082" spans="1:105" x14ac:dyDescent="0.35">
      <c r="A2082" s="22" t="s">
        <v>4111</v>
      </c>
      <c r="B2082" s="22" t="s">
        <v>2281</v>
      </c>
      <c r="C2082" s="22" t="s">
        <v>2370</v>
      </c>
      <c r="D2082" s="22" t="s">
        <v>2283</v>
      </c>
      <c r="G2082" s="22" t="s">
        <v>2287</v>
      </c>
      <c r="H2082" s="22">
        <v>32.190640000000002</v>
      </c>
      <c r="I2082" s="22">
        <v>-108.10531</v>
      </c>
      <c r="K2082" s="22" t="s">
        <v>1302</v>
      </c>
      <c r="L2082" s="22" t="s">
        <v>878</v>
      </c>
      <c r="M2082" s="22" t="s">
        <v>1859</v>
      </c>
      <c r="W2082" s="34">
        <v>98.08</v>
      </c>
      <c r="X2082" s="34">
        <v>3.3000000000000002E-2</v>
      </c>
      <c r="Y2082" s="34">
        <v>0.82</v>
      </c>
      <c r="Z2082" s="34">
        <v>0.18</v>
      </c>
      <c r="AA2082" s="34">
        <v>1.9E-2</v>
      </c>
      <c r="AB2082" s="34">
        <v>0.09</v>
      </c>
      <c r="AC2082" s="34">
        <v>0.12</v>
      </c>
      <c r="AD2082" s="34">
        <v>0.26</v>
      </c>
      <c r="AE2082" s="34">
        <v>0.03</v>
      </c>
      <c r="AF2082" s="34">
        <v>4.2999999999999997E-2</v>
      </c>
      <c r="AG2082" s="34">
        <v>0.22</v>
      </c>
      <c r="AU2082" s="34">
        <v>7.0000000000000001E-3</v>
      </c>
      <c r="AV2082" s="34" t="s">
        <v>1800</v>
      </c>
      <c r="AW2082" s="34" t="s">
        <v>1818</v>
      </c>
      <c r="AY2082" s="34" t="s">
        <v>1799</v>
      </c>
      <c r="BB2082" s="34" t="s">
        <v>1797</v>
      </c>
      <c r="BD2082" s="34">
        <v>44</v>
      </c>
      <c r="BE2082" s="34">
        <v>10.6</v>
      </c>
      <c r="BF2082" s="34" t="s">
        <v>1802</v>
      </c>
      <c r="BG2082" s="34">
        <v>4.4000000000000004</v>
      </c>
      <c r="BJ2082" s="34">
        <v>1</v>
      </c>
      <c r="BK2082" s="34" t="s">
        <v>1797</v>
      </c>
      <c r="BN2082" s="34" t="s">
        <v>121</v>
      </c>
      <c r="BO2082" s="34" t="s">
        <v>121</v>
      </c>
      <c r="BP2082" s="34">
        <v>2.2999999999999998</v>
      </c>
      <c r="BQ2082" s="34">
        <v>6.4</v>
      </c>
      <c r="BR2082" s="34">
        <v>51.7</v>
      </c>
      <c r="BT2082" s="34" t="s">
        <v>1843</v>
      </c>
      <c r="BU2082" s="34" t="s">
        <v>1797</v>
      </c>
      <c r="BV2082" s="34" t="s">
        <v>1800</v>
      </c>
      <c r="BX2082" s="34">
        <v>3.6</v>
      </c>
      <c r="BY2082" s="34">
        <v>1</v>
      </c>
      <c r="CA2082" s="34">
        <v>1</v>
      </c>
      <c r="CC2082" s="34">
        <v>1.3</v>
      </c>
      <c r="CD2082" s="34">
        <v>18.5</v>
      </c>
      <c r="CE2082" s="34">
        <v>356</v>
      </c>
      <c r="CF2082" s="34">
        <v>3.5</v>
      </c>
      <c r="CG2082" s="34">
        <v>14.1</v>
      </c>
      <c r="CH2082" s="34">
        <v>6.4</v>
      </c>
      <c r="CJ2082" s="34">
        <v>2</v>
      </c>
      <c r="CL2082" s="34" t="s">
        <v>1798</v>
      </c>
      <c r="CM2082" s="34" t="s">
        <v>1814</v>
      </c>
      <c r="CN2082" s="34">
        <v>0.3</v>
      </c>
      <c r="CP2082" s="34" t="s">
        <v>1814</v>
      </c>
      <c r="CU2082" s="34" t="s">
        <v>1814</v>
      </c>
      <c r="CV2082" s="34" t="s">
        <v>1803</v>
      </c>
      <c r="DA2082" s="34" t="s">
        <v>1797</v>
      </c>
    </row>
    <row r="2083" spans="1:105" x14ac:dyDescent="0.35">
      <c r="A2083" s="22" t="s">
        <v>2200</v>
      </c>
      <c r="B2083" s="22" t="s">
        <v>2281</v>
      </c>
      <c r="C2083" s="22" t="s">
        <v>2370</v>
      </c>
      <c r="D2083" s="22" t="s">
        <v>2283</v>
      </c>
      <c r="G2083" s="22" t="s">
        <v>2287</v>
      </c>
      <c r="H2083" s="22" t="s">
        <v>2201</v>
      </c>
      <c r="I2083" s="22">
        <v>-108.090165</v>
      </c>
      <c r="K2083" s="22" t="s">
        <v>1302</v>
      </c>
      <c r="L2083" s="22" t="s">
        <v>878</v>
      </c>
      <c r="M2083" s="22" t="s">
        <v>2202</v>
      </c>
      <c r="AU2083" s="34">
        <v>0.5</v>
      </c>
      <c r="AV2083" s="34">
        <v>35</v>
      </c>
      <c r="AW2083" s="34">
        <v>420</v>
      </c>
      <c r="BG2083" s="34">
        <v>141</v>
      </c>
      <c r="BK2083" s="34" t="s">
        <v>82</v>
      </c>
      <c r="BQ2083" s="34">
        <v>3700</v>
      </c>
      <c r="CH2083" s="34">
        <v>680</v>
      </c>
    </row>
    <row r="2084" spans="1:105" x14ac:dyDescent="0.35">
      <c r="A2084" s="22" t="s">
        <v>2203</v>
      </c>
      <c r="B2084" s="22" t="s">
        <v>2281</v>
      </c>
      <c r="C2084" s="22" t="s">
        <v>2370</v>
      </c>
      <c r="D2084" s="22" t="s">
        <v>2283</v>
      </c>
      <c r="G2084" s="22" t="s">
        <v>2287</v>
      </c>
      <c r="H2084" s="22" t="s">
        <v>2204</v>
      </c>
      <c r="I2084" s="22">
        <v>-108.089151</v>
      </c>
      <c r="K2084" s="22" t="s">
        <v>1302</v>
      </c>
      <c r="L2084" s="22" t="s">
        <v>878</v>
      </c>
      <c r="M2084" s="22" t="s">
        <v>2205</v>
      </c>
      <c r="AU2084" s="34">
        <v>0.02</v>
      </c>
      <c r="AV2084" s="34">
        <v>13</v>
      </c>
      <c r="AW2084" s="34">
        <v>1980</v>
      </c>
      <c r="AY2084" s="34" t="s">
        <v>1799</v>
      </c>
      <c r="BB2084" s="34">
        <v>6</v>
      </c>
      <c r="BD2084" s="34" t="s">
        <v>1800</v>
      </c>
      <c r="BF2084" s="34" t="s">
        <v>1802</v>
      </c>
      <c r="BG2084" s="34">
        <v>4000</v>
      </c>
      <c r="BJ2084" s="34" t="s">
        <v>1797</v>
      </c>
      <c r="BK2084" s="34">
        <v>3</v>
      </c>
      <c r="BN2084" s="34">
        <v>7</v>
      </c>
      <c r="BQ2084" s="34">
        <v>14000</v>
      </c>
      <c r="BT2084" s="34">
        <v>945</v>
      </c>
      <c r="BU2084" s="34" t="s">
        <v>1797</v>
      </c>
      <c r="BV2084" s="34" t="s">
        <v>1800</v>
      </c>
      <c r="BX2084" s="34">
        <v>730</v>
      </c>
      <c r="BY2084" s="34" t="s">
        <v>1797</v>
      </c>
      <c r="CA2084" s="34">
        <v>2</v>
      </c>
      <c r="CC2084" s="34">
        <v>12.1</v>
      </c>
      <c r="CE2084" s="34">
        <v>19</v>
      </c>
      <c r="CH2084" s="34">
        <v>9100</v>
      </c>
      <c r="CJ2084" s="34">
        <v>4</v>
      </c>
      <c r="CL2084" s="34">
        <v>33</v>
      </c>
      <c r="CM2084" s="34">
        <v>0.8</v>
      </c>
      <c r="CN2084" s="34">
        <v>0.2</v>
      </c>
      <c r="CP2084" s="34">
        <v>1.1000000000000001</v>
      </c>
      <c r="CU2084" s="34" t="s">
        <v>1814</v>
      </c>
      <c r="CV2084" s="34">
        <v>0.13</v>
      </c>
      <c r="DA2084" s="34">
        <v>10.9</v>
      </c>
    </row>
    <row r="2085" spans="1:105" x14ac:dyDescent="0.35">
      <c r="A2085" s="22" t="s">
        <v>4112</v>
      </c>
      <c r="B2085" s="22" t="s">
        <v>2281</v>
      </c>
      <c r="C2085" s="22" t="s">
        <v>2370</v>
      </c>
      <c r="D2085" s="22" t="s">
        <v>2283</v>
      </c>
      <c r="G2085" s="22" t="s">
        <v>2287</v>
      </c>
      <c r="H2085" s="22">
        <v>32.17848</v>
      </c>
      <c r="I2085" s="22">
        <v>-108.0921</v>
      </c>
      <c r="K2085" s="22" t="s">
        <v>1302</v>
      </c>
      <c r="L2085" s="22" t="s">
        <v>878</v>
      </c>
      <c r="M2085" s="22" t="s">
        <v>3354</v>
      </c>
      <c r="AU2085" s="34" t="s">
        <v>1853</v>
      </c>
      <c r="AV2085" s="34">
        <v>400</v>
      </c>
      <c r="BC2085" s="34">
        <v>349</v>
      </c>
      <c r="BE2085" s="34">
        <v>170</v>
      </c>
      <c r="BG2085" s="34">
        <v>1990</v>
      </c>
      <c r="BQ2085" s="34">
        <v>127400</v>
      </c>
      <c r="CH2085" s="34">
        <v>2290</v>
      </c>
      <c r="CX2085" s="34">
        <v>6.0000000000000001E-3</v>
      </c>
      <c r="CY2085" s="34">
        <v>0.151</v>
      </c>
    </row>
    <row r="2086" spans="1:105" x14ac:dyDescent="0.35">
      <c r="A2086" s="22" t="s">
        <v>4113</v>
      </c>
      <c r="B2086" s="22" t="s">
        <v>2281</v>
      </c>
      <c r="C2086" s="22" t="s">
        <v>2370</v>
      </c>
      <c r="D2086" s="22" t="s">
        <v>2283</v>
      </c>
      <c r="G2086" s="22" t="s">
        <v>2287</v>
      </c>
      <c r="H2086" s="22">
        <v>32.191659999999999</v>
      </c>
      <c r="I2086" s="22">
        <v>-108.10019</v>
      </c>
      <c r="K2086" s="22" t="s">
        <v>1302</v>
      </c>
      <c r="L2086" s="22" t="s">
        <v>878</v>
      </c>
      <c r="M2086" s="22" t="s">
        <v>1041</v>
      </c>
      <c r="W2086" s="34">
        <v>56.13</v>
      </c>
      <c r="X2086" s="34">
        <v>0.82299999999999995</v>
      </c>
      <c r="Y2086" s="34">
        <v>16.829999999999998</v>
      </c>
      <c r="Z2086" s="34">
        <v>5.92</v>
      </c>
      <c r="AA2086" s="34">
        <v>8.3000000000000004E-2</v>
      </c>
      <c r="AB2086" s="34">
        <v>2.39</v>
      </c>
      <c r="AC2086" s="34">
        <v>4.62</v>
      </c>
      <c r="AD2086" s="34">
        <v>5.58</v>
      </c>
      <c r="AE2086" s="34">
        <v>3.8</v>
      </c>
      <c r="AF2086" s="34">
        <v>0.28000000000000003</v>
      </c>
      <c r="AG2086" s="34">
        <v>3.54</v>
      </c>
      <c r="AU2086" s="34" t="s">
        <v>145</v>
      </c>
      <c r="AV2086" s="34">
        <v>5</v>
      </c>
      <c r="AW2086" s="34">
        <v>4</v>
      </c>
      <c r="AY2086" s="34">
        <v>1230</v>
      </c>
      <c r="BB2086" s="34">
        <v>2</v>
      </c>
      <c r="BD2086" s="34">
        <v>19</v>
      </c>
      <c r="BE2086" s="34">
        <v>40</v>
      </c>
      <c r="BF2086" s="34">
        <v>3</v>
      </c>
      <c r="BG2086" s="34">
        <v>7</v>
      </c>
      <c r="BH2086" s="34">
        <v>17</v>
      </c>
      <c r="BJ2086" s="34">
        <v>2</v>
      </c>
      <c r="BK2086" s="34" t="s">
        <v>1797</v>
      </c>
      <c r="BN2086" s="34">
        <v>11</v>
      </c>
      <c r="BO2086" s="34">
        <v>3</v>
      </c>
      <c r="BP2086" s="34">
        <v>21</v>
      </c>
      <c r="BQ2086" s="34">
        <v>5</v>
      </c>
      <c r="BR2086" s="34">
        <v>109</v>
      </c>
      <c r="BT2086" s="34">
        <v>0.3</v>
      </c>
      <c r="BU2086" s="34">
        <v>9</v>
      </c>
      <c r="BV2086" s="34" t="s">
        <v>1800</v>
      </c>
      <c r="BX2086" s="34">
        <v>485</v>
      </c>
      <c r="BY2086" s="34" t="s">
        <v>1797</v>
      </c>
      <c r="CA2086" s="34">
        <v>5</v>
      </c>
      <c r="CC2086" s="34">
        <v>3.1</v>
      </c>
      <c r="CD2086" s="34">
        <v>64</v>
      </c>
      <c r="CE2086" s="34">
        <v>24</v>
      </c>
      <c r="CF2086" s="34">
        <v>16</v>
      </c>
      <c r="CG2086" s="34">
        <v>129</v>
      </c>
      <c r="CH2086" s="34">
        <v>68</v>
      </c>
      <c r="CJ2086" s="34">
        <v>19</v>
      </c>
      <c r="CL2086" s="34">
        <v>14</v>
      </c>
      <c r="CM2086" s="34">
        <v>4.4000000000000004</v>
      </c>
      <c r="CN2086" s="34">
        <v>1.4</v>
      </c>
      <c r="CP2086" s="34">
        <v>0.8</v>
      </c>
      <c r="CU2086" s="34">
        <v>1.6</v>
      </c>
      <c r="CV2086" s="34">
        <v>0.2</v>
      </c>
      <c r="DA2086" s="34">
        <v>1.6</v>
      </c>
    </row>
    <row r="2087" spans="1:105" x14ac:dyDescent="0.35">
      <c r="A2087" s="22" t="s">
        <v>2206</v>
      </c>
      <c r="B2087" s="22" t="s">
        <v>2281</v>
      </c>
      <c r="C2087" s="22" t="s">
        <v>2370</v>
      </c>
      <c r="D2087" s="22" t="s">
        <v>2283</v>
      </c>
      <c r="G2087" s="22" t="s">
        <v>2287</v>
      </c>
      <c r="H2087" s="22" t="s">
        <v>2207</v>
      </c>
      <c r="I2087" s="22">
        <v>-108.097938</v>
      </c>
      <c r="K2087" s="22" t="s">
        <v>1302</v>
      </c>
      <c r="L2087" s="22" t="s">
        <v>878</v>
      </c>
      <c r="M2087" s="22" t="s">
        <v>2208</v>
      </c>
      <c r="AU2087" s="34">
        <v>0.5</v>
      </c>
      <c r="AV2087" s="34">
        <v>89</v>
      </c>
      <c r="AW2087" s="34">
        <v>210</v>
      </c>
      <c r="BG2087" s="34">
        <v>42000</v>
      </c>
      <c r="BK2087" s="34">
        <v>10</v>
      </c>
      <c r="BQ2087" s="34">
        <v>123000</v>
      </c>
      <c r="CH2087" s="34">
        <v>15000</v>
      </c>
    </row>
    <row r="2088" spans="1:105" x14ac:dyDescent="0.35">
      <c r="A2088" s="22" t="s">
        <v>4114</v>
      </c>
      <c r="B2088" s="22" t="s">
        <v>2281</v>
      </c>
      <c r="C2088" s="22" t="s">
        <v>2370</v>
      </c>
      <c r="D2088" s="22" t="s">
        <v>2283</v>
      </c>
      <c r="G2088" s="22" t="s">
        <v>2287</v>
      </c>
      <c r="H2088" s="22">
        <v>32.192</v>
      </c>
      <c r="I2088" s="22">
        <v>-108.10001</v>
      </c>
      <c r="K2088" s="22" t="s">
        <v>1302</v>
      </c>
      <c r="L2088" s="22" t="s">
        <v>878</v>
      </c>
      <c r="M2088" s="22" t="s">
        <v>1041</v>
      </c>
      <c r="W2088" s="34">
        <v>75.67</v>
      </c>
      <c r="X2088" s="34">
        <v>0.10299999999999999</v>
      </c>
      <c r="Y2088" s="34">
        <v>13</v>
      </c>
      <c r="Z2088" s="34">
        <v>0.87</v>
      </c>
      <c r="AA2088" s="34">
        <v>5.3999999999999999E-2</v>
      </c>
      <c r="AB2088" s="34">
        <v>0.51</v>
      </c>
      <c r="AC2088" s="34">
        <v>1.76</v>
      </c>
      <c r="AD2088" s="34">
        <v>3.33</v>
      </c>
      <c r="AE2088" s="34">
        <v>1.59</v>
      </c>
      <c r="AF2088" s="34">
        <v>3.6999999999999998E-2</v>
      </c>
      <c r="AG2088" s="34">
        <v>3.41</v>
      </c>
      <c r="AU2088" s="34">
        <v>7.0000000000000001E-3</v>
      </c>
      <c r="AV2088" s="34" t="s">
        <v>1800</v>
      </c>
      <c r="AW2088" s="34" t="s">
        <v>2177</v>
      </c>
      <c r="AY2088" s="34">
        <v>413</v>
      </c>
      <c r="BB2088" s="34">
        <v>1</v>
      </c>
      <c r="BD2088" s="34">
        <v>12</v>
      </c>
      <c r="BE2088" s="34">
        <v>7.2</v>
      </c>
      <c r="BF2088" s="34">
        <v>6</v>
      </c>
      <c r="BG2088" s="34" t="s">
        <v>2177</v>
      </c>
      <c r="BH2088" s="34">
        <v>14.8</v>
      </c>
      <c r="BJ2088" s="34">
        <v>4</v>
      </c>
      <c r="BK2088" s="34" t="s">
        <v>1797</v>
      </c>
      <c r="BN2088" s="34" t="s">
        <v>121</v>
      </c>
      <c r="BO2088" s="34">
        <v>14.7</v>
      </c>
      <c r="BP2088" s="34">
        <v>2.6</v>
      </c>
      <c r="BQ2088" s="34">
        <v>8.5</v>
      </c>
      <c r="BR2088" s="34">
        <v>93.6</v>
      </c>
      <c r="BT2088" s="34" t="s">
        <v>1843</v>
      </c>
      <c r="BU2088" s="34">
        <v>3</v>
      </c>
      <c r="BV2088" s="34" t="s">
        <v>1800</v>
      </c>
      <c r="BX2088" s="34">
        <v>69.099999999999994</v>
      </c>
      <c r="BY2088" s="34" t="s">
        <v>1797</v>
      </c>
      <c r="CA2088" s="34">
        <v>8.4</v>
      </c>
      <c r="CC2088" s="34">
        <v>3.9</v>
      </c>
      <c r="CD2088" s="34">
        <v>5.9</v>
      </c>
      <c r="CE2088" s="34">
        <v>99</v>
      </c>
      <c r="CF2088" s="34">
        <v>33.1</v>
      </c>
      <c r="CG2088" s="34">
        <v>72.599999999999994</v>
      </c>
      <c r="CH2088" s="34">
        <v>31.5</v>
      </c>
      <c r="CJ2088" s="34">
        <v>23</v>
      </c>
      <c r="CL2088" s="34" t="s">
        <v>1798</v>
      </c>
      <c r="CM2088" s="34">
        <v>5.3</v>
      </c>
      <c r="CN2088" s="34">
        <v>1.2</v>
      </c>
      <c r="CP2088" s="34" t="s">
        <v>1814</v>
      </c>
      <c r="CU2088" s="34">
        <v>3.6</v>
      </c>
      <c r="CV2088" s="34">
        <v>0.37</v>
      </c>
      <c r="DA2088" s="34">
        <v>1</v>
      </c>
    </row>
    <row r="2089" spans="1:105" x14ac:dyDescent="0.35">
      <c r="A2089" s="22" t="s">
        <v>2209</v>
      </c>
      <c r="B2089" s="22" t="s">
        <v>2281</v>
      </c>
      <c r="C2089" s="22" t="s">
        <v>2370</v>
      </c>
      <c r="D2089" s="22" t="s">
        <v>2283</v>
      </c>
      <c r="G2089" s="22" t="s">
        <v>2287</v>
      </c>
      <c r="H2089" s="22" t="s">
        <v>2210</v>
      </c>
      <c r="I2089" s="22">
        <v>-108.078232</v>
      </c>
      <c r="K2089" s="22" t="s">
        <v>1302</v>
      </c>
      <c r="L2089" s="22" t="s">
        <v>878</v>
      </c>
      <c r="M2089" s="22" t="s">
        <v>2211</v>
      </c>
      <c r="AU2089" s="34">
        <v>1.54</v>
      </c>
      <c r="AV2089" s="34">
        <v>203</v>
      </c>
      <c r="AW2089" s="34">
        <v>1400</v>
      </c>
      <c r="AY2089" s="34">
        <v>983</v>
      </c>
      <c r="BB2089" s="34">
        <v>7</v>
      </c>
      <c r="BD2089" s="34" t="s">
        <v>1800</v>
      </c>
      <c r="BE2089" s="34">
        <v>39</v>
      </c>
      <c r="BF2089" s="34">
        <v>7</v>
      </c>
      <c r="BG2089" s="34">
        <v>8200</v>
      </c>
      <c r="BJ2089" s="34">
        <v>3</v>
      </c>
      <c r="BK2089" s="34">
        <v>25</v>
      </c>
      <c r="BN2089" s="34">
        <v>6</v>
      </c>
      <c r="BQ2089" s="34">
        <v>13800</v>
      </c>
      <c r="BT2089" s="34" t="s">
        <v>1835</v>
      </c>
      <c r="BU2089" s="34" t="s">
        <v>1797</v>
      </c>
      <c r="BV2089" s="34">
        <v>6</v>
      </c>
      <c r="BX2089" s="34">
        <v>1580</v>
      </c>
      <c r="BY2089" s="34">
        <v>2</v>
      </c>
      <c r="CA2089" s="34">
        <v>3.1</v>
      </c>
      <c r="CC2089" s="34">
        <v>10.8</v>
      </c>
      <c r="CE2089" s="34">
        <v>12</v>
      </c>
      <c r="CH2089" s="34">
        <v>22900</v>
      </c>
      <c r="CJ2089" s="34">
        <v>1</v>
      </c>
      <c r="CL2089" s="34">
        <v>22</v>
      </c>
      <c r="CM2089" s="34" t="s">
        <v>1814</v>
      </c>
      <c r="CN2089" s="34">
        <v>1.9</v>
      </c>
      <c r="CP2089" s="34">
        <v>1</v>
      </c>
      <c r="CU2089" s="34">
        <v>1.5</v>
      </c>
      <c r="CV2089" s="34">
        <v>1.1399999999999999</v>
      </c>
      <c r="DA2089" s="34">
        <v>6</v>
      </c>
    </row>
    <row r="2090" spans="1:105" x14ac:dyDescent="0.35">
      <c r="A2090" s="22" t="s">
        <v>2212</v>
      </c>
      <c r="B2090" s="22" t="s">
        <v>2281</v>
      </c>
      <c r="C2090" s="22" t="s">
        <v>2370</v>
      </c>
      <c r="D2090" s="22" t="s">
        <v>2283</v>
      </c>
      <c r="G2090" s="22" t="s">
        <v>2287</v>
      </c>
      <c r="H2090" s="22" t="s">
        <v>2201</v>
      </c>
      <c r="I2090" s="22">
        <v>-108.090165</v>
      </c>
      <c r="K2090" s="22" t="s">
        <v>1302</v>
      </c>
      <c r="L2090" s="22" t="s">
        <v>878</v>
      </c>
      <c r="M2090" s="22" t="s">
        <v>2213</v>
      </c>
      <c r="AU2090" s="34">
        <v>2.7</v>
      </c>
      <c r="AV2090" s="34">
        <v>120</v>
      </c>
      <c r="AW2090" s="34">
        <v>2000</v>
      </c>
      <c r="AY2090" s="34">
        <v>128</v>
      </c>
      <c r="BB2090" s="34">
        <v>6</v>
      </c>
      <c r="BD2090" s="34" t="s">
        <v>1800</v>
      </c>
      <c r="BE2090" s="34">
        <v>79</v>
      </c>
      <c r="BF2090" s="34" t="s">
        <v>1802</v>
      </c>
      <c r="BG2090" s="34">
        <v>700</v>
      </c>
      <c r="BJ2090" s="34" t="s">
        <v>1797</v>
      </c>
      <c r="BK2090" s="34">
        <v>2</v>
      </c>
      <c r="BN2090" s="34">
        <v>13</v>
      </c>
      <c r="BQ2090" s="34">
        <v>14800</v>
      </c>
      <c r="BT2090" s="34">
        <v>547</v>
      </c>
      <c r="BU2090" s="34" t="s">
        <v>1797</v>
      </c>
      <c r="BV2090" s="34" t="s">
        <v>1800</v>
      </c>
      <c r="BX2090" s="34" t="s">
        <v>1796</v>
      </c>
      <c r="BY2090" s="34" t="s">
        <v>1797</v>
      </c>
      <c r="CA2090" s="34">
        <v>1.6</v>
      </c>
      <c r="CC2090" s="34" t="s">
        <v>1814</v>
      </c>
      <c r="CE2090" s="34">
        <v>12</v>
      </c>
      <c r="CH2090" s="34">
        <v>3200</v>
      </c>
      <c r="CJ2090" s="34" t="s">
        <v>1797</v>
      </c>
      <c r="CL2090" s="34">
        <v>16</v>
      </c>
      <c r="CM2090" s="34" t="s">
        <v>1814</v>
      </c>
      <c r="CN2090" s="34">
        <v>0.4</v>
      </c>
      <c r="CP2090" s="34">
        <v>1.3</v>
      </c>
      <c r="CU2090" s="34">
        <v>1.1000000000000001</v>
      </c>
      <c r="CV2090" s="34">
        <v>0.23</v>
      </c>
      <c r="DA2090" s="34">
        <v>3.5</v>
      </c>
    </row>
    <row r="2091" spans="1:105" x14ac:dyDescent="0.35">
      <c r="A2091" s="22" t="s">
        <v>2214</v>
      </c>
      <c r="B2091" s="22" t="s">
        <v>2281</v>
      </c>
      <c r="C2091" s="22" t="s">
        <v>2370</v>
      </c>
      <c r="D2091" s="22" t="s">
        <v>2283</v>
      </c>
      <c r="G2091" s="22" t="s">
        <v>2287</v>
      </c>
      <c r="H2091" s="22">
        <v>32.185609999999997</v>
      </c>
      <c r="I2091" s="22">
        <v>-108.09819</v>
      </c>
      <c r="K2091" s="22" t="s">
        <v>1302</v>
      </c>
      <c r="L2091" s="22" t="s">
        <v>878</v>
      </c>
      <c r="M2091" s="22" t="s">
        <v>2213</v>
      </c>
      <c r="AU2091" s="34">
        <v>0.5</v>
      </c>
      <c r="AV2091" s="34">
        <v>84</v>
      </c>
      <c r="AW2091" s="34">
        <v>2100</v>
      </c>
      <c r="BG2091" s="34">
        <v>1700</v>
      </c>
      <c r="BK2091" s="34" t="s">
        <v>82</v>
      </c>
      <c r="BQ2091" s="34">
        <v>49000</v>
      </c>
      <c r="CH2091" s="34">
        <v>40000</v>
      </c>
    </row>
    <row r="2092" spans="1:105" x14ac:dyDescent="0.35">
      <c r="A2092" s="22" t="s">
        <v>2215</v>
      </c>
      <c r="B2092" s="22" t="s">
        <v>2281</v>
      </c>
      <c r="C2092" s="22" t="s">
        <v>2370</v>
      </c>
      <c r="D2092" s="22" t="s">
        <v>2283</v>
      </c>
      <c r="G2092" s="22" t="s">
        <v>2287</v>
      </c>
      <c r="H2092" s="22" t="s">
        <v>2201</v>
      </c>
      <c r="I2092" s="22">
        <v>-108.090165</v>
      </c>
      <c r="K2092" s="22" t="s">
        <v>1302</v>
      </c>
      <c r="L2092" s="22" t="s">
        <v>878</v>
      </c>
      <c r="M2092" s="22" t="s">
        <v>2216</v>
      </c>
      <c r="AU2092" s="34">
        <v>1.41</v>
      </c>
      <c r="AV2092" s="34">
        <v>38</v>
      </c>
      <c r="AW2092" s="34">
        <v>15000</v>
      </c>
      <c r="AY2092" s="34">
        <v>297</v>
      </c>
      <c r="BB2092" s="34">
        <v>11</v>
      </c>
      <c r="BD2092" s="34" t="s">
        <v>1800</v>
      </c>
      <c r="BE2092" s="34">
        <v>30</v>
      </c>
      <c r="BF2092" s="34" t="s">
        <v>1802</v>
      </c>
      <c r="BG2092" s="34">
        <v>130</v>
      </c>
      <c r="BJ2092" s="34" t="s">
        <v>1797</v>
      </c>
      <c r="BK2092" s="34" t="s">
        <v>1797</v>
      </c>
      <c r="BN2092" s="34" t="s">
        <v>1800</v>
      </c>
      <c r="BQ2092" s="34">
        <v>4900</v>
      </c>
      <c r="BR2092" s="34">
        <v>51</v>
      </c>
      <c r="BT2092" s="34" t="s">
        <v>1843</v>
      </c>
      <c r="BU2092" s="34" t="s">
        <v>1797</v>
      </c>
      <c r="BV2092" s="34" t="s">
        <v>1800</v>
      </c>
      <c r="BX2092" s="34">
        <v>680</v>
      </c>
      <c r="BY2092" s="34" t="s">
        <v>1797</v>
      </c>
      <c r="CA2092" s="34">
        <v>0.8</v>
      </c>
      <c r="CC2092" s="34">
        <v>3.9</v>
      </c>
      <c r="CE2092" s="34" t="s">
        <v>1821</v>
      </c>
      <c r="CH2092" s="34">
        <v>13700</v>
      </c>
      <c r="CJ2092" s="34">
        <v>2</v>
      </c>
      <c r="CL2092" s="34" t="s">
        <v>1798</v>
      </c>
      <c r="CM2092" s="34" t="s">
        <v>1814</v>
      </c>
      <c r="CN2092" s="34">
        <v>2</v>
      </c>
      <c r="CP2092" s="34">
        <v>1</v>
      </c>
      <c r="CU2092" s="34">
        <v>0.5</v>
      </c>
      <c r="CV2092" s="34" t="s">
        <v>1803</v>
      </c>
      <c r="DA2092" s="34">
        <v>2.9</v>
      </c>
    </row>
    <row r="2093" spans="1:105" x14ac:dyDescent="0.35">
      <c r="A2093" s="22" t="s">
        <v>2217</v>
      </c>
      <c r="B2093" s="22" t="s">
        <v>2281</v>
      </c>
      <c r="C2093" s="22" t="s">
        <v>2370</v>
      </c>
      <c r="D2093" s="22" t="s">
        <v>2283</v>
      </c>
      <c r="G2093" s="22" t="s">
        <v>2287</v>
      </c>
      <c r="H2093" s="22" t="s">
        <v>2201</v>
      </c>
      <c r="I2093" s="22">
        <v>-108.090165</v>
      </c>
      <c r="K2093" s="22" t="s">
        <v>1302</v>
      </c>
      <c r="L2093" s="22" t="s">
        <v>878</v>
      </c>
      <c r="M2093" s="22" t="s">
        <v>2218</v>
      </c>
      <c r="AU2093" s="34">
        <v>0.3</v>
      </c>
      <c r="AV2093" s="34">
        <v>21</v>
      </c>
      <c r="AW2093" s="34">
        <v>990</v>
      </c>
      <c r="BG2093" s="34">
        <v>890</v>
      </c>
      <c r="BK2093" s="34" t="s">
        <v>82</v>
      </c>
      <c r="BQ2093" s="34">
        <v>14000</v>
      </c>
      <c r="CH2093" s="34">
        <v>3400</v>
      </c>
    </row>
    <row r="2094" spans="1:105" x14ac:dyDescent="0.35">
      <c r="A2094" s="22" t="s">
        <v>2219</v>
      </c>
      <c r="B2094" s="22" t="s">
        <v>2281</v>
      </c>
      <c r="C2094" s="22" t="s">
        <v>2370</v>
      </c>
      <c r="D2094" s="22" t="s">
        <v>2283</v>
      </c>
      <c r="G2094" s="22" t="s">
        <v>2287</v>
      </c>
      <c r="H2094" s="22" t="s">
        <v>2201</v>
      </c>
      <c r="I2094" s="22">
        <v>-108.090165</v>
      </c>
      <c r="K2094" s="22" t="s">
        <v>1302</v>
      </c>
      <c r="L2094" s="22" t="s">
        <v>878</v>
      </c>
      <c r="M2094" s="22" t="s">
        <v>2220</v>
      </c>
      <c r="AU2094" s="34">
        <v>0.05</v>
      </c>
      <c r="AV2094" s="34">
        <v>4</v>
      </c>
      <c r="AW2094" s="34">
        <v>38</v>
      </c>
      <c r="BG2094" s="34">
        <v>1400</v>
      </c>
      <c r="BK2094" s="34">
        <v>3</v>
      </c>
      <c r="BQ2094" s="34">
        <v>5400</v>
      </c>
      <c r="CH2094" s="34">
        <v>30700</v>
      </c>
    </row>
    <row r="2095" spans="1:105" x14ac:dyDescent="0.35">
      <c r="A2095" s="22" t="s">
        <v>2221</v>
      </c>
      <c r="B2095" s="22" t="s">
        <v>2281</v>
      </c>
      <c r="C2095" s="22" t="s">
        <v>2370</v>
      </c>
      <c r="D2095" s="22" t="s">
        <v>2283</v>
      </c>
      <c r="G2095" s="22" t="s">
        <v>2287</v>
      </c>
      <c r="H2095" s="22" t="s">
        <v>2201</v>
      </c>
      <c r="I2095" s="22">
        <v>-108.090165</v>
      </c>
      <c r="K2095" s="22" t="s">
        <v>1302</v>
      </c>
      <c r="L2095" s="22" t="s">
        <v>878</v>
      </c>
      <c r="M2095" s="22" t="s">
        <v>2220</v>
      </c>
      <c r="AU2095" s="34">
        <v>1.4</v>
      </c>
      <c r="AV2095" s="34">
        <v>50</v>
      </c>
      <c r="AW2095" s="34">
        <v>4100</v>
      </c>
      <c r="BG2095" s="34">
        <v>550</v>
      </c>
      <c r="BK2095" s="34" t="s">
        <v>82</v>
      </c>
      <c r="BQ2095" s="34">
        <v>1200</v>
      </c>
      <c r="CH2095" s="34">
        <v>1700</v>
      </c>
    </row>
    <row r="2096" spans="1:105" x14ac:dyDescent="0.35">
      <c r="A2096" s="22" t="s">
        <v>2222</v>
      </c>
      <c r="B2096" s="22" t="s">
        <v>2281</v>
      </c>
      <c r="C2096" s="22" t="s">
        <v>2370</v>
      </c>
      <c r="D2096" s="22" t="s">
        <v>2283</v>
      </c>
      <c r="G2096" s="22" t="s">
        <v>2287</v>
      </c>
      <c r="H2096" s="22">
        <v>32.178635</v>
      </c>
      <c r="I2096" s="22">
        <v>-108.090165</v>
      </c>
      <c r="K2096" s="22" t="s">
        <v>1302</v>
      </c>
      <c r="L2096" s="22" t="s">
        <v>878</v>
      </c>
      <c r="M2096" s="22" t="s">
        <v>2223</v>
      </c>
      <c r="AU2096" s="34">
        <v>0.1</v>
      </c>
      <c r="AV2096" s="34">
        <v>36</v>
      </c>
      <c r="AW2096" s="34">
        <v>600</v>
      </c>
      <c r="AY2096" s="34">
        <v>114</v>
      </c>
      <c r="BB2096" s="34">
        <v>2</v>
      </c>
      <c r="BD2096" s="34" t="s">
        <v>1800</v>
      </c>
      <c r="BE2096" s="34">
        <v>169</v>
      </c>
      <c r="BF2096" s="34" t="s">
        <v>1802</v>
      </c>
      <c r="BG2096" s="34">
        <v>1000</v>
      </c>
      <c r="BJ2096" s="34" t="s">
        <v>1797</v>
      </c>
      <c r="BK2096" s="34" t="s">
        <v>82</v>
      </c>
      <c r="BN2096" s="34">
        <v>9</v>
      </c>
      <c r="BQ2096" s="34">
        <v>3300</v>
      </c>
      <c r="BT2096" s="34">
        <v>24.3</v>
      </c>
      <c r="BU2096" s="34" t="s">
        <v>1797</v>
      </c>
      <c r="BV2096" s="34" t="s">
        <v>1800</v>
      </c>
      <c r="BX2096" s="34" t="s">
        <v>1796</v>
      </c>
      <c r="BY2096" s="34" t="s">
        <v>1797</v>
      </c>
      <c r="CA2096" s="34">
        <v>0.5</v>
      </c>
      <c r="CC2096" s="34">
        <v>3.8</v>
      </c>
      <c r="CE2096" s="34" t="s">
        <v>1821</v>
      </c>
      <c r="CH2096" s="34">
        <v>3500</v>
      </c>
      <c r="CJ2096" s="34">
        <v>4</v>
      </c>
      <c r="CL2096" s="34" t="s">
        <v>1798</v>
      </c>
      <c r="CM2096" s="34">
        <v>0.5</v>
      </c>
      <c r="CN2096" s="34">
        <v>0.5</v>
      </c>
      <c r="CP2096" s="34" t="s">
        <v>1814</v>
      </c>
      <c r="CU2096" s="34">
        <v>1</v>
      </c>
      <c r="CV2096" s="34">
        <v>0.18</v>
      </c>
      <c r="DA2096" s="34">
        <v>9.3000000000000007</v>
      </c>
    </row>
    <row r="2097" spans="1:105" x14ac:dyDescent="0.35">
      <c r="A2097" s="22" t="s">
        <v>2224</v>
      </c>
      <c r="B2097" s="22" t="s">
        <v>2281</v>
      </c>
      <c r="C2097" s="22" t="s">
        <v>2370</v>
      </c>
      <c r="D2097" s="22" t="s">
        <v>2283</v>
      </c>
      <c r="G2097" s="22" t="s">
        <v>2287</v>
      </c>
      <c r="H2097" s="22">
        <v>32.178635</v>
      </c>
      <c r="I2097" s="22">
        <v>-108.090165</v>
      </c>
      <c r="K2097" s="22" t="s">
        <v>1302</v>
      </c>
      <c r="L2097" s="22" t="s">
        <v>878</v>
      </c>
      <c r="M2097" s="22" t="s">
        <v>2225</v>
      </c>
      <c r="AU2097" s="34">
        <v>0.5</v>
      </c>
      <c r="AV2097" s="34">
        <v>15</v>
      </c>
      <c r="AW2097" s="34">
        <v>460</v>
      </c>
      <c r="BG2097" s="34">
        <v>48000</v>
      </c>
      <c r="BK2097" s="34" t="s">
        <v>82</v>
      </c>
      <c r="BQ2097" s="34">
        <v>8200</v>
      </c>
      <c r="CH2097" s="34">
        <v>171400</v>
      </c>
    </row>
    <row r="2098" spans="1:105" x14ac:dyDescent="0.35">
      <c r="A2098" s="22" t="s">
        <v>2226</v>
      </c>
      <c r="B2098" s="22" t="s">
        <v>2281</v>
      </c>
      <c r="C2098" s="22" t="s">
        <v>2370</v>
      </c>
      <c r="D2098" s="22" t="s">
        <v>2283</v>
      </c>
      <c r="G2098" s="22" t="s">
        <v>2287</v>
      </c>
      <c r="H2098" s="22">
        <v>32.178635</v>
      </c>
      <c r="I2098" s="22">
        <v>-108.090165</v>
      </c>
      <c r="K2098" s="22" t="s">
        <v>1302</v>
      </c>
      <c r="L2098" s="22" t="s">
        <v>878</v>
      </c>
      <c r="M2098" s="22" t="s">
        <v>2227</v>
      </c>
      <c r="AU2098" s="34">
        <v>1.38</v>
      </c>
      <c r="AV2098" s="34">
        <v>120</v>
      </c>
      <c r="AW2098" s="34">
        <v>730</v>
      </c>
      <c r="AY2098" s="34">
        <v>441</v>
      </c>
      <c r="BB2098" s="34">
        <v>5</v>
      </c>
      <c r="BD2098" s="34" t="s">
        <v>1800</v>
      </c>
      <c r="BE2098" s="34">
        <v>513</v>
      </c>
      <c r="BF2098" s="34" t="s">
        <v>1802</v>
      </c>
      <c r="BG2098" s="34">
        <v>320</v>
      </c>
      <c r="BJ2098" s="34" t="s">
        <v>1797</v>
      </c>
      <c r="BK2098" s="34">
        <v>3</v>
      </c>
      <c r="BN2098" s="34" t="s">
        <v>1800</v>
      </c>
      <c r="BQ2098" s="34">
        <v>39700</v>
      </c>
      <c r="BT2098" s="34">
        <v>271</v>
      </c>
      <c r="BU2098" s="34" t="s">
        <v>1797</v>
      </c>
      <c r="BV2098" s="34" t="s">
        <v>1800</v>
      </c>
      <c r="BX2098" s="34" t="s">
        <v>1796</v>
      </c>
      <c r="BY2098" s="34" t="s">
        <v>1797</v>
      </c>
      <c r="CA2098" s="34" t="s">
        <v>1814</v>
      </c>
      <c r="CC2098" s="34">
        <v>3.1</v>
      </c>
      <c r="CE2098" s="34" t="s">
        <v>1821</v>
      </c>
      <c r="CH2098" s="34">
        <v>1100</v>
      </c>
      <c r="CJ2098" s="34" t="s">
        <v>1797</v>
      </c>
      <c r="CL2098" s="34" t="s">
        <v>1798</v>
      </c>
      <c r="CM2098" s="34" t="s">
        <v>1814</v>
      </c>
      <c r="CN2098" s="34">
        <v>1</v>
      </c>
      <c r="CP2098" s="34" t="s">
        <v>1814</v>
      </c>
      <c r="CU2098" s="34" t="s">
        <v>1814</v>
      </c>
      <c r="CV2098" s="34">
        <v>0.1</v>
      </c>
      <c r="DA2098" s="34" t="s">
        <v>1797</v>
      </c>
    </row>
    <row r="2099" spans="1:105" x14ac:dyDescent="0.35">
      <c r="A2099" s="22" t="s">
        <v>2228</v>
      </c>
      <c r="B2099" s="22" t="s">
        <v>2281</v>
      </c>
      <c r="C2099" s="22" t="s">
        <v>2370</v>
      </c>
      <c r="D2099" s="22" t="s">
        <v>2283</v>
      </c>
      <c r="G2099" s="22" t="s">
        <v>2287</v>
      </c>
      <c r="H2099" s="22" t="s">
        <v>2201</v>
      </c>
      <c r="I2099" s="22">
        <v>-108.090165</v>
      </c>
      <c r="K2099" s="22" t="s">
        <v>1302</v>
      </c>
      <c r="L2099" s="22" t="s">
        <v>878</v>
      </c>
      <c r="M2099" s="22" t="s">
        <v>2229</v>
      </c>
      <c r="AU2099" s="34">
        <v>6.0000000000000001E-3</v>
      </c>
      <c r="AV2099" s="34" t="s">
        <v>123</v>
      </c>
      <c r="AW2099" s="34">
        <v>47</v>
      </c>
      <c r="AY2099" s="34">
        <v>143</v>
      </c>
      <c r="BB2099" s="34" t="s">
        <v>1797</v>
      </c>
      <c r="BD2099" s="34" t="s">
        <v>1800</v>
      </c>
      <c r="BE2099" s="34">
        <v>15</v>
      </c>
      <c r="BF2099" s="34" t="s">
        <v>1802</v>
      </c>
      <c r="BG2099" s="34">
        <v>10</v>
      </c>
      <c r="BJ2099" s="34" t="s">
        <v>1797</v>
      </c>
      <c r="BK2099" s="34" t="s">
        <v>82</v>
      </c>
      <c r="BN2099" s="34" t="s">
        <v>1800</v>
      </c>
      <c r="BQ2099" s="34">
        <v>52</v>
      </c>
      <c r="BT2099" s="34">
        <v>11.2</v>
      </c>
      <c r="BU2099" s="34" t="s">
        <v>1797</v>
      </c>
      <c r="BV2099" s="34" t="s">
        <v>1800</v>
      </c>
      <c r="BX2099" s="34" t="s">
        <v>1796</v>
      </c>
      <c r="BY2099" s="34" t="s">
        <v>1797</v>
      </c>
      <c r="CA2099" s="34">
        <v>0.9</v>
      </c>
      <c r="CC2099" s="34">
        <v>0.8</v>
      </c>
      <c r="CE2099" s="34">
        <v>16</v>
      </c>
      <c r="CH2099" s="34">
        <v>85</v>
      </c>
      <c r="CJ2099" s="34">
        <v>5</v>
      </c>
      <c r="CL2099" s="34" t="s">
        <v>1798</v>
      </c>
      <c r="CM2099" s="34">
        <v>0.8</v>
      </c>
      <c r="CN2099" s="34">
        <v>0.3</v>
      </c>
      <c r="CP2099" s="34" t="s">
        <v>1814</v>
      </c>
      <c r="CU2099" s="34" t="s">
        <v>1814</v>
      </c>
      <c r="CV2099" s="34">
        <v>0.09</v>
      </c>
      <c r="DA2099" s="34">
        <v>18.600000000000001</v>
      </c>
    </row>
    <row r="2100" spans="1:105" x14ac:dyDescent="0.35">
      <c r="A2100" s="22" t="s">
        <v>2230</v>
      </c>
      <c r="B2100" s="22" t="s">
        <v>2281</v>
      </c>
      <c r="C2100" s="22" t="s">
        <v>2370</v>
      </c>
      <c r="D2100" s="22" t="s">
        <v>2283</v>
      </c>
      <c r="G2100" s="22" t="s">
        <v>2287</v>
      </c>
      <c r="H2100" s="22" t="s">
        <v>2201</v>
      </c>
      <c r="I2100" s="22">
        <v>-108.090165</v>
      </c>
      <c r="K2100" s="22" t="s">
        <v>1302</v>
      </c>
      <c r="L2100" s="22" t="s">
        <v>878</v>
      </c>
      <c r="M2100" s="22" t="s">
        <v>2220</v>
      </c>
      <c r="AU2100" s="34">
        <v>0.60699999999999998</v>
      </c>
      <c r="AV2100" s="34">
        <v>71</v>
      </c>
      <c r="AW2100" s="34">
        <v>3700</v>
      </c>
      <c r="AY2100" s="34">
        <v>129</v>
      </c>
      <c r="BB2100" s="34">
        <v>7</v>
      </c>
      <c r="BD2100" s="34" t="s">
        <v>1800</v>
      </c>
      <c r="BE2100" s="34">
        <v>255</v>
      </c>
      <c r="BF2100" s="34" t="s">
        <v>1802</v>
      </c>
      <c r="BG2100" s="34">
        <v>420</v>
      </c>
      <c r="BJ2100" s="34" t="s">
        <v>1797</v>
      </c>
      <c r="BK2100" s="34">
        <v>10</v>
      </c>
      <c r="BN2100" s="34">
        <v>46</v>
      </c>
      <c r="BQ2100" s="34">
        <v>22700</v>
      </c>
      <c r="BT2100" s="34">
        <v>384</v>
      </c>
      <c r="BU2100" s="34" t="s">
        <v>1797</v>
      </c>
      <c r="BV2100" s="34" t="s">
        <v>1800</v>
      </c>
      <c r="BX2100" s="34" t="s">
        <v>1796</v>
      </c>
      <c r="BY2100" s="34" t="s">
        <v>1797</v>
      </c>
      <c r="CA2100" s="34">
        <v>1.7</v>
      </c>
      <c r="CC2100" s="34">
        <v>17.3</v>
      </c>
      <c r="CE2100" s="34">
        <v>10</v>
      </c>
      <c r="CH2100" s="34">
        <v>5800</v>
      </c>
      <c r="CJ2100" s="34" t="s">
        <v>1797</v>
      </c>
      <c r="CL2100" s="34">
        <v>32</v>
      </c>
      <c r="CM2100" s="34" t="s">
        <v>1814</v>
      </c>
      <c r="CN2100" s="34">
        <v>0.7</v>
      </c>
      <c r="CP2100" s="34">
        <v>1.2</v>
      </c>
      <c r="CU2100" s="34" t="s">
        <v>1814</v>
      </c>
      <c r="CV2100" s="34">
        <v>0.12</v>
      </c>
      <c r="DA2100" s="34">
        <v>6.5</v>
      </c>
    </row>
    <row r="2101" spans="1:105" x14ac:dyDescent="0.35">
      <c r="A2101" s="22" t="s">
        <v>2231</v>
      </c>
      <c r="B2101" s="22" t="s">
        <v>2281</v>
      </c>
      <c r="C2101" s="22" t="s">
        <v>2370</v>
      </c>
      <c r="D2101" s="22" t="s">
        <v>2283</v>
      </c>
      <c r="G2101" s="22" t="s">
        <v>2287</v>
      </c>
      <c r="H2101" s="22" t="s">
        <v>2201</v>
      </c>
      <c r="I2101" s="22">
        <v>-108.090165</v>
      </c>
      <c r="K2101" s="22" t="s">
        <v>1302</v>
      </c>
      <c r="L2101" s="22" t="s">
        <v>878</v>
      </c>
      <c r="M2101" s="22" t="s">
        <v>2232</v>
      </c>
      <c r="AU2101" s="34">
        <v>0.11899999999999999</v>
      </c>
      <c r="AV2101" s="34">
        <v>649</v>
      </c>
      <c r="AW2101" s="34">
        <v>1200</v>
      </c>
      <c r="AY2101" s="34">
        <v>140</v>
      </c>
      <c r="BB2101" s="34">
        <v>377</v>
      </c>
      <c r="BD2101" s="34" t="s">
        <v>1800</v>
      </c>
      <c r="BE2101" s="34" t="s">
        <v>1798</v>
      </c>
      <c r="BF2101" s="34" t="s">
        <v>1802</v>
      </c>
      <c r="BG2101" s="34">
        <v>730</v>
      </c>
      <c r="BJ2101" s="34" t="s">
        <v>1797</v>
      </c>
      <c r="BK2101" s="34" t="s">
        <v>82</v>
      </c>
      <c r="BN2101" s="34" t="s">
        <v>1800</v>
      </c>
      <c r="BQ2101" s="34">
        <v>5600</v>
      </c>
      <c r="BT2101" s="34">
        <v>107</v>
      </c>
      <c r="BU2101" s="34" t="s">
        <v>1797</v>
      </c>
      <c r="BV2101" s="34" t="s">
        <v>1800</v>
      </c>
      <c r="BX2101" s="34" t="s">
        <v>1796</v>
      </c>
      <c r="BY2101" s="34" t="s">
        <v>1797</v>
      </c>
      <c r="CA2101" s="34">
        <v>0.7</v>
      </c>
      <c r="CC2101" s="34" t="s">
        <v>1814</v>
      </c>
      <c r="CE2101" s="34" t="s">
        <v>1821</v>
      </c>
      <c r="CH2101" s="34">
        <v>1800</v>
      </c>
      <c r="CJ2101" s="34" t="s">
        <v>1797</v>
      </c>
      <c r="CL2101" s="34" t="s">
        <v>1798</v>
      </c>
      <c r="CM2101" s="34" t="s">
        <v>1814</v>
      </c>
      <c r="CN2101" s="34">
        <v>0.4</v>
      </c>
      <c r="CP2101" s="34">
        <v>1.3</v>
      </c>
      <c r="CU2101" s="34" t="s">
        <v>1814</v>
      </c>
      <c r="CV2101" s="34">
        <v>0.09</v>
      </c>
      <c r="DA2101" s="34">
        <v>14.9</v>
      </c>
    </row>
    <row r="2102" spans="1:105" x14ac:dyDescent="0.35">
      <c r="A2102" s="22" t="s">
        <v>4115</v>
      </c>
      <c r="B2102" s="22" t="s">
        <v>2281</v>
      </c>
      <c r="C2102" s="22" t="s">
        <v>2370</v>
      </c>
      <c r="D2102" s="22" t="s">
        <v>2283</v>
      </c>
      <c r="G2102" s="22" t="s">
        <v>2287</v>
      </c>
      <c r="H2102" s="22">
        <v>32.192399999999999</v>
      </c>
      <c r="I2102" s="22">
        <v>-108.086</v>
      </c>
      <c r="K2102" s="22" t="s">
        <v>1302</v>
      </c>
      <c r="L2102" s="22" t="s">
        <v>878</v>
      </c>
      <c r="M2102" s="22" t="s">
        <v>1041</v>
      </c>
      <c r="Z2102" s="34">
        <v>0.28000000000000003</v>
      </c>
      <c r="AB2102" s="34">
        <v>1.25</v>
      </c>
      <c r="AC2102" s="34" t="s">
        <v>2177</v>
      </c>
      <c r="AW2102" s="34">
        <v>77.2</v>
      </c>
      <c r="BE2102" s="34">
        <v>1.6</v>
      </c>
      <c r="BG2102" s="34">
        <v>67.2</v>
      </c>
      <c r="BH2102" s="34">
        <v>18.5</v>
      </c>
      <c r="BN2102" s="34">
        <v>3.8</v>
      </c>
      <c r="BO2102" s="34">
        <v>19.3</v>
      </c>
      <c r="BP2102" s="34" t="s">
        <v>2177</v>
      </c>
      <c r="BQ2102" s="34">
        <v>800.1</v>
      </c>
      <c r="BR2102" s="34">
        <v>265.5</v>
      </c>
      <c r="BX2102" s="34">
        <v>149.9</v>
      </c>
      <c r="CA2102" s="34">
        <v>9.5</v>
      </c>
      <c r="CC2102" s="34">
        <v>1.8</v>
      </c>
      <c r="CD2102" s="34">
        <v>8.1999999999999993</v>
      </c>
      <c r="CF2102" s="34">
        <v>34.6</v>
      </c>
      <c r="CG2102" s="34">
        <v>409.8</v>
      </c>
      <c r="CH2102" s="34">
        <v>88</v>
      </c>
    </row>
    <row r="2103" spans="1:105" x14ac:dyDescent="0.35">
      <c r="A2103" s="22" t="s">
        <v>4116</v>
      </c>
      <c r="B2103" s="22" t="s">
        <v>2281</v>
      </c>
      <c r="C2103" s="22" t="s">
        <v>2370</v>
      </c>
      <c r="D2103" s="22" t="s">
        <v>2283</v>
      </c>
      <c r="G2103" s="22" t="s">
        <v>2287</v>
      </c>
      <c r="H2103" s="22">
        <v>32.191870000000002</v>
      </c>
      <c r="I2103" s="22">
        <v>-108.0809</v>
      </c>
      <c r="K2103" s="22" t="s">
        <v>1302</v>
      </c>
      <c r="L2103" s="22" t="s">
        <v>878</v>
      </c>
      <c r="M2103" s="22" t="s">
        <v>950</v>
      </c>
      <c r="W2103" s="34">
        <v>81.84</v>
      </c>
      <c r="X2103" s="34">
        <v>0.56200000000000006</v>
      </c>
      <c r="Y2103" s="34">
        <v>8.86</v>
      </c>
      <c r="Z2103" s="34">
        <v>3.3</v>
      </c>
      <c r="AA2103" s="34">
        <v>5.0000000000000001E-3</v>
      </c>
      <c r="AB2103" s="34">
        <v>0.77</v>
      </c>
      <c r="AC2103" s="34">
        <v>0.46</v>
      </c>
      <c r="AD2103" s="34">
        <v>0.09</v>
      </c>
      <c r="AE2103" s="34">
        <v>2.19</v>
      </c>
      <c r="AF2103" s="34">
        <v>4.5999999999999999E-2</v>
      </c>
      <c r="AG2103" s="34">
        <v>2.08</v>
      </c>
      <c r="AW2103" s="34" t="s">
        <v>2177</v>
      </c>
      <c r="BE2103" s="34">
        <v>48.8</v>
      </c>
      <c r="BG2103" s="34">
        <v>8</v>
      </c>
      <c r="BH2103" s="34">
        <v>11.5</v>
      </c>
      <c r="BN2103" s="34">
        <v>1</v>
      </c>
      <c r="BO2103" s="34">
        <v>12.1</v>
      </c>
      <c r="BP2103" s="34">
        <v>14.1</v>
      </c>
      <c r="BQ2103" s="34">
        <v>4.5</v>
      </c>
      <c r="BR2103" s="34">
        <v>113.4</v>
      </c>
      <c r="BX2103" s="34">
        <v>42.7</v>
      </c>
      <c r="CA2103" s="34">
        <v>10</v>
      </c>
      <c r="CC2103" s="34">
        <v>2.2000000000000002</v>
      </c>
      <c r="CD2103" s="34">
        <v>42.1</v>
      </c>
      <c r="CF2103" s="34">
        <v>34.200000000000003</v>
      </c>
      <c r="CG2103" s="34">
        <v>346.3</v>
      </c>
      <c r="CH2103" s="34">
        <v>36</v>
      </c>
    </row>
    <row r="2104" spans="1:105" x14ac:dyDescent="0.35">
      <c r="A2104" s="22" t="s">
        <v>2233</v>
      </c>
      <c r="B2104" s="22" t="s">
        <v>2281</v>
      </c>
      <c r="C2104" s="22" t="s">
        <v>2370</v>
      </c>
      <c r="D2104" s="22" t="s">
        <v>2283</v>
      </c>
      <c r="G2104" s="22" t="s">
        <v>2287</v>
      </c>
      <c r="H2104" s="22">
        <v>32.175319999999999</v>
      </c>
      <c r="I2104" s="22">
        <v>-108.09347</v>
      </c>
      <c r="K2104" s="22" t="s">
        <v>1302</v>
      </c>
      <c r="L2104" s="22" t="s">
        <v>878</v>
      </c>
      <c r="Y2104" s="34">
        <v>3.5000000000000003E-2</v>
      </c>
      <c r="Z2104" s="34">
        <v>0.217</v>
      </c>
      <c r="AA2104" s="34">
        <v>2.3E-2</v>
      </c>
      <c r="AB2104" s="34">
        <v>20.65</v>
      </c>
      <c r="AC2104" s="34">
        <v>28.82</v>
      </c>
      <c r="AD2104" s="34">
        <v>7.0000000000000007E-2</v>
      </c>
      <c r="AE2104" s="34">
        <v>8.9999999999999993E-3</v>
      </c>
      <c r="AN2104" s="34">
        <v>46.31</v>
      </c>
    </row>
    <row r="2105" spans="1:105" x14ac:dyDescent="0.35">
      <c r="A2105" s="22" t="s">
        <v>2234</v>
      </c>
      <c r="B2105" s="22" t="s">
        <v>2281</v>
      </c>
      <c r="C2105" s="22" t="s">
        <v>2370</v>
      </c>
      <c r="D2105" s="22" t="s">
        <v>2283</v>
      </c>
      <c r="G2105" s="22" t="s">
        <v>2287</v>
      </c>
      <c r="H2105" s="22">
        <v>32.192360000000001</v>
      </c>
      <c r="I2105" s="22">
        <v>-108.10196999999999</v>
      </c>
      <c r="K2105" s="22" t="s">
        <v>1302</v>
      </c>
      <c r="L2105" s="22" t="s">
        <v>878</v>
      </c>
    </row>
    <row r="2106" spans="1:105" x14ac:dyDescent="0.35">
      <c r="A2106" s="22" t="s">
        <v>2235</v>
      </c>
      <c r="B2106" s="22" t="s">
        <v>2281</v>
      </c>
      <c r="C2106" s="22" t="s">
        <v>2370</v>
      </c>
      <c r="D2106" s="22" t="s">
        <v>2283</v>
      </c>
      <c r="G2106" s="22" t="s">
        <v>2287</v>
      </c>
      <c r="H2106" s="22">
        <v>32.192019999999999</v>
      </c>
      <c r="I2106" s="22">
        <v>-108.10241000000001</v>
      </c>
      <c r="K2106" s="22" t="s">
        <v>1302</v>
      </c>
      <c r="L2106" s="22" t="s">
        <v>878</v>
      </c>
    </row>
    <row r="2107" spans="1:105" x14ac:dyDescent="0.35">
      <c r="A2107" s="22" t="s">
        <v>2236</v>
      </c>
      <c r="B2107" s="22" t="s">
        <v>2281</v>
      </c>
      <c r="C2107" s="22" t="s">
        <v>2370</v>
      </c>
      <c r="D2107" s="22" t="s">
        <v>2283</v>
      </c>
      <c r="G2107" s="22" t="s">
        <v>2287</v>
      </c>
      <c r="H2107" s="22">
        <v>32.191569999999999</v>
      </c>
      <c r="I2107" s="22">
        <v>-108.10278</v>
      </c>
      <c r="K2107" s="22" t="s">
        <v>1302</v>
      </c>
      <c r="L2107" s="22" t="s">
        <v>878</v>
      </c>
    </row>
    <row r="2108" spans="1:105" x14ac:dyDescent="0.35">
      <c r="A2108" s="22" t="s">
        <v>2237</v>
      </c>
      <c r="B2108" s="22" t="s">
        <v>2281</v>
      </c>
      <c r="C2108" s="22" t="s">
        <v>2370</v>
      </c>
      <c r="D2108" s="22" t="s">
        <v>2283</v>
      </c>
      <c r="G2108" s="22" t="s">
        <v>2287</v>
      </c>
      <c r="H2108" s="22">
        <v>32.189810000000001</v>
      </c>
      <c r="I2108" s="22">
        <v>-108.10755</v>
      </c>
      <c r="K2108" s="22" t="s">
        <v>1302</v>
      </c>
      <c r="L2108" s="22" t="s">
        <v>878</v>
      </c>
    </row>
    <row r="2109" spans="1:105" x14ac:dyDescent="0.35">
      <c r="A2109" s="22" t="s">
        <v>2238</v>
      </c>
      <c r="B2109" s="22" t="s">
        <v>2281</v>
      </c>
      <c r="C2109" s="22" t="s">
        <v>2370</v>
      </c>
      <c r="D2109" s="22" t="s">
        <v>2283</v>
      </c>
      <c r="G2109" s="22" t="s">
        <v>2287</v>
      </c>
      <c r="H2109" s="22">
        <v>32.189279999999997</v>
      </c>
      <c r="I2109" s="22">
        <v>-108.10648</v>
      </c>
      <c r="K2109" s="22" t="s">
        <v>1302</v>
      </c>
      <c r="L2109" s="22" t="s">
        <v>878</v>
      </c>
    </row>
    <row r="2110" spans="1:105" x14ac:dyDescent="0.35">
      <c r="A2110" s="22" t="s">
        <v>2239</v>
      </c>
      <c r="B2110" s="22" t="s">
        <v>2281</v>
      </c>
      <c r="C2110" s="22" t="s">
        <v>2370</v>
      </c>
      <c r="D2110" s="22" t="s">
        <v>2283</v>
      </c>
      <c r="G2110" s="22" t="s">
        <v>2287</v>
      </c>
      <c r="H2110" s="22">
        <v>32.187849999999997</v>
      </c>
      <c r="I2110" s="22">
        <v>-108.10533</v>
      </c>
      <c r="K2110" s="22" t="s">
        <v>1302</v>
      </c>
      <c r="L2110" s="22" t="s">
        <v>878</v>
      </c>
    </row>
    <row r="2111" spans="1:105" x14ac:dyDescent="0.35">
      <c r="A2111" s="22" t="s">
        <v>2240</v>
      </c>
      <c r="B2111" s="22" t="s">
        <v>2281</v>
      </c>
      <c r="C2111" s="22" t="s">
        <v>2370</v>
      </c>
      <c r="D2111" s="22" t="s">
        <v>2283</v>
      </c>
      <c r="G2111" s="22" t="s">
        <v>2287</v>
      </c>
      <c r="H2111" s="22">
        <v>32.187910000000002</v>
      </c>
      <c r="I2111" s="22">
        <v>-108.10567</v>
      </c>
      <c r="K2111" s="22" t="s">
        <v>1302</v>
      </c>
      <c r="L2111" s="22" t="s">
        <v>878</v>
      </c>
      <c r="Y2111" s="34">
        <v>0.31</v>
      </c>
      <c r="Z2111" s="34">
        <v>0.70099999999999996</v>
      </c>
      <c r="AA2111" s="34">
        <v>4.5999999999999999E-2</v>
      </c>
      <c r="AB2111" s="34">
        <v>20.41</v>
      </c>
      <c r="AC2111" s="34">
        <v>30.46</v>
      </c>
      <c r="AD2111" s="34">
        <v>7.0000000000000007E-2</v>
      </c>
      <c r="AE2111" s="34">
        <v>9.1999999999999998E-2</v>
      </c>
      <c r="AN2111" s="34">
        <v>38.83</v>
      </c>
    </row>
    <row r="2112" spans="1:105" x14ac:dyDescent="0.35">
      <c r="A2112" s="22" t="s">
        <v>2241</v>
      </c>
      <c r="B2112" s="22" t="s">
        <v>2281</v>
      </c>
      <c r="C2112" s="22" t="s">
        <v>2370</v>
      </c>
      <c r="D2112" s="22" t="s">
        <v>2283</v>
      </c>
      <c r="G2112" s="22" t="s">
        <v>2287</v>
      </c>
      <c r="H2112" s="22">
        <v>32.188920000000003</v>
      </c>
      <c r="I2112" s="22">
        <v>-108.08562000000001</v>
      </c>
      <c r="K2112" s="22" t="s">
        <v>1302</v>
      </c>
      <c r="L2112" s="22" t="s">
        <v>878</v>
      </c>
      <c r="Y2112" s="34">
        <v>0.96399999999999997</v>
      </c>
      <c r="Z2112" s="34">
        <v>0.629</v>
      </c>
      <c r="AA2112" s="34">
        <v>0.03</v>
      </c>
      <c r="AB2112" s="34">
        <v>1.72</v>
      </c>
      <c r="AC2112" s="34">
        <v>46.64</v>
      </c>
      <c r="AD2112" s="34">
        <v>5.0999999999999997E-2</v>
      </c>
      <c r="AE2112" s="34">
        <v>0.378</v>
      </c>
      <c r="AN2112" s="34">
        <v>37.22</v>
      </c>
    </row>
    <row r="2113" spans="1:111" x14ac:dyDescent="0.35">
      <c r="A2113" s="22" t="s">
        <v>4117</v>
      </c>
      <c r="B2113" s="22" t="s">
        <v>2281</v>
      </c>
      <c r="C2113" s="22" t="s">
        <v>2370</v>
      </c>
      <c r="D2113" s="22" t="s">
        <v>2283</v>
      </c>
      <c r="G2113" s="22" t="s">
        <v>2287</v>
      </c>
      <c r="H2113" s="22" t="s">
        <v>2242</v>
      </c>
      <c r="I2113" s="22">
        <v>-108.09260999999999</v>
      </c>
      <c r="K2113" s="22" t="s">
        <v>1302</v>
      </c>
      <c r="L2113" s="22" t="s">
        <v>878</v>
      </c>
      <c r="M2113" s="22" t="s">
        <v>2243</v>
      </c>
      <c r="Z2113" s="34">
        <v>0.04</v>
      </c>
      <c r="AB2113" s="34">
        <v>1.33</v>
      </c>
      <c r="AC2113" s="34">
        <v>0.124</v>
      </c>
      <c r="AW2113" s="34">
        <v>9.1</v>
      </c>
      <c r="BE2113" s="34">
        <v>30.2</v>
      </c>
      <c r="BG2113" s="34">
        <v>3300</v>
      </c>
      <c r="BH2113" s="34">
        <v>3.5</v>
      </c>
      <c r="BN2113" s="34">
        <v>3.5</v>
      </c>
      <c r="BO2113" s="34" t="s">
        <v>2177</v>
      </c>
      <c r="BP2113" s="34">
        <v>4.5999999999999996</v>
      </c>
      <c r="BQ2113" s="34">
        <v>1300</v>
      </c>
      <c r="BR2113" s="34">
        <v>14.2</v>
      </c>
      <c r="BX2113" s="34">
        <v>237</v>
      </c>
      <c r="CA2113" s="34" t="s">
        <v>2177</v>
      </c>
      <c r="CC2113" s="34" t="s">
        <v>2177</v>
      </c>
      <c r="CD2113" s="34">
        <v>109.7</v>
      </c>
      <c r="CF2113" s="34">
        <v>7.6</v>
      </c>
      <c r="CG2113" s="34">
        <v>7.3</v>
      </c>
      <c r="CH2113" s="34">
        <v>73.400000000000006</v>
      </c>
    </row>
    <row r="2114" spans="1:111" x14ac:dyDescent="0.35">
      <c r="A2114" s="22" t="s">
        <v>4118</v>
      </c>
      <c r="B2114" s="22" t="s">
        <v>2281</v>
      </c>
      <c r="C2114" s="22" t="s">
        <v>2370</v>
      </c>
      <c r="D2114" s="22" t="s">
        <v>2283</v>
      </c>
      <c r="G2114" s="22" t="s">
        <v>2287</v>
      </c>
      <c r="H2114" s="22" t="s">
        <v>2242</v>
      </c>
      <c r="I2114" s="22">
        <v>-108.09260999999999</v>
      </c>
      <c r="K2114" s="22" t="s">
        <v>1302</v>
      </c>
      <c r="L2114" s="22" t="s">
        <v>878</v>
      </c>
      <c r="M2114" s="22" t="s">
        <v>2244</v>
      </c>
      <c r="AU2114" s="34" t="s">
        <v>124</v>
      </c>
      <c r="AV2114" s="34">
        <v>107</v>
      </c>
      <c r="BC2114" s="34">
        <v>15</v>
      </c>
      <c r="BE2114" s="34">
        <v>50</v>
      </c>
      <c r="BG2114" s="34">
        <v>29400</v>
      </c>
      <c r="BQ2114" s="34">
        <v>150</v>
      </c>
      <c r="CH2114" s="34">
        <v>340</v>
      </c>
      <c r="CX2114" s="34">
        <v>0.218</v>
      </c>
      <c r="CY2114" s="34">
        <v>5.86</v>
      </c>
    </row>
    <row r="2115" spans="1:111" x14ac:dyDescent="0.35">
      <c r="A2115" s="22" t="s">
        <v>4119</v>
      </c>
      <c r="B2115" s="22" t="s">
        <v>2281</v>
      </c>
      <c r="C2115" s="22" t="s">
        <v>2370</v>
      </c>
      <c r="D2115" s="22" t="s">
        <v>2283</v>
      </c>
      <c r="G2115" s="22" t="s">
        <v>2287</v>
      </c>
      <c r="H2115" s="22" t="s">
        <v>2245</v>
      </c>
      <c r="I2115" s="22">
        <v>-108.10603999999999</v>
      </c>
      <c r="K2115" s="22" t="s">
        <v>1302</v>
      </c>
      <c r="L2115" s="22" t="s">
        <v>878</v>
      </c>
      <c r="M2115" s="22" t="s">
        <v>3355</v>
      </c>
      <c r="W2115" s="34">
        <v>71.22</v>
      </c>
      <c r="X2115" s="34">
        <v>0.124</v>
      </c>
      <c r="Y2115" s="34">
        <v>12.07</v>
      </c>
      <c r="Z2115" s="34">
        <v>0.57999999999999996</v>
      </c>
      <c r="AA2115" s="34">
        <v>5.7000000000000002E-2</v>
      </c>
      <c r="AB2115" s="34">
        <v>0.72</v>
      </c>
      <c r="AC2115" s="34">
        <v>4.16</v>
      </c>
      <c r="AD2115" s="34">
        <v>2.72</v>
      </c>
      <c r="AE2115" s="34">
        <v>4.2300000000000004</v>
      </c>
      <c r="AF2115" s="34">
        <v>2.5999999999999999E-2</v>
      </c>
      <c r="AG2115" s="34">
        <v>3.92</v>
      </c>
      <c r="AU2115" s="34">
        <v>7.0000000000000001E-3</v>
      </c>
      <c r="AV2115" s="34" t="s">
        <v>1800</v>
      </c>
      <c r="AW2115" s="34">
        <v>4</v>
      </c>
      <c r="AY2115" s="34">
        <v>638</v>
      </c>
      <c r="BB2115" s="34">
        <v>2</v>
      </c>
      <c r="BD2115" s="34">
        <v>12</v>
      </c>
      <c r="BE2115" s="34">
        <v>17.600000000000001</v>
      </c>
      <c r="BF2115" s="34">
        <v>13</v>
      </c>
      <c r="BG2115" s="34">
        <v>10</v>
      </c>
      <c r="BH2115" s="34">
        <v>19.7</v>
      </c>
      <c r="BJ2115" s="34">
        <v>5</v>
      </c>
      <c r="BK2115" s="34">
        <v>2</v>
      </c>
      <c r="BN2115" s="34" t="s">
        <v>121</v>
      </c>
      <c r="BO2115" s="34">
        <v>35.6</v>
      </c>
      <c r="BP2115" s="34">
        <v>10.7</v>
      </c>
      <c r="BQ2115" s="34">
        <v>102.3</v>
      </c>
      <c r="BR2115" s="34">
        <v>523.4</v>
      </c>
      <c r="BT2115" s="34">
        <v>0.7</v>
      </c>
      <c r="BU2115" s="34">
        <v>13</v>
      </c>
      <c r="BV2115" s="34">
        <v>7</v>
      </c>
      <c r="BX2115" s="34">
        <v>115.3</v>
      </c>
      <c r="BY2115" s="34">
        <v>9</v>
      </c>
      <c r="CA2115" s="34">
        <v>17.8</v>
      </c>
      <c r="CC2115" s="34">
        <v>11.2</v>
      </c>
      <c r="CD2115" s="34">
        <v>15.2</v>
      </c>
      <c r="CE2115" s="34">
        <v>126</v>
      </c>
      <c r="CF2115" s="34">
        <v>114.9</v>
      </c>
      <c r="CG2115" s="34">
        <v>80.3</v>
      </c>
      <c r="CH2115" s="34">
        <v>146.30000000000001</v>
      </c>
      <c r="CJ2115" s="34">
        <v>17</v>
      </c>
      <c r="CL2115" s="34" t="s">
        <v>1798</v>
      </c>
      <c r="CM2115" s="34">
        <v>7.9</v>
      </c>
      <c r="CN2115" s="34">
        <v>0.5</v>
      </c>
      <c r="CP2115" s="34">
        <v>1.3</v>
      </c>
      <c r="CU2115" s="34">
        <v>15.4</v>
      </c>
      <c r="CV2115" s="34">
        <v>2.73</v>
      </c>
      <c r="DA2115" s="34">
        <v>2.5</v>
      </c>
    </row>
    <row r="2116" spans="1:111" x14ac:dyDescent="0.35">
      <c r="A2116" s="22" t="s">
        <v>4120</v>
      </c>
      <c r="B2116" s="22" t="s">
        <v>2281</v>
      </c>
      <c r="C2116" s="22" t="s">
        <v>2370</v>
      </c>
      <c r="D2116" s="22" t="s">
        <v>2283</v>
      </c>
      <c r="G2116" s="22" t="s">
        <v>2287</v>
      </c>
      <c r="H2116" s="22">
        <v>32.194099999999999</v>
      </c>
      <c r="I2116" s="22">
        <v>-108.09108999999999</v>
      </c>
      <c r="K2116" s="22" t="s">
        <v>1302</v>
      </c>
      <c r="L2116" s="22" t="s">
        <v>878</v>
      </c>
      <c r="M2116" s="22" t="s">
        <v>2246</v>
      </c>
      <c r="AU2116" s="34" t="s">
        <v>124</v>
      </c>
      <c r="AV2116" s="34">
        <v>10</v>
      </c>
      <c r="BC2116" s="34">
        <v>8</v>
      </c>
      <c r="BE2116" s="34">
        <v>20</v>
      </c>
      <c r="BG2116" s="34">
        <v>13300</v>
      </c>
      <c r="BQ2116" s="34">
        <v>220</v>
      </c>
      <c r="CH2116" s="34">
        <v>200</v>
      </c>
      <c r="CX2116" s="34">
        <v>7.0000000000000001E-3</v>
      </c>
      <c r="CY2116" s="34">
        <v>1.27</v>
      </c>
    </row>
    <row r="2117" spans="1:111" x14ac:dyDescent="0.35">
      <c r="A2117" s="22" t="s">
        <v>4121</v>
      </c>
      <c r="B2117" s="22" t="s">
        <v>2281</v>
      </c>
      <c r="C2117" s="22" t="s">
        <v>2370</v>
      </c>
      <c r="D2117" s="22" t="s">
        <v>2283</v>
      </c>
      <c r="G2117" s="22" t="s">
        <v>2287</v>
      </c>
      <c r="H2117" s="22">
        <v>32.188549999999999</v>
      </c>
      <c r="I2117" s="22">
        <v>-108.10569</v>
      </c>
      <c r="K2117" s="22" t="s">
        <v>1302</v>
      </c>
      <c r="L2117" s="22" t="s">
        <v>878</v>
      </c>
      <c r="M2117" s="22" t="s">
        <v>1041</v>
      </c>
      <c r="W2117" s="34">
        <v>76.88</v>
      </c>
      <c r="X2117" s="34">
        <v>6.6000000000000003E-2</v>
      </c>
      <c r="Y2117" s="34">
        <v>12.75</v>
      </c>
      <c r="Z2117" s="34">
        <v>0.63</v>
      </c>
      <c r="AA2117" s="34">
        <v>5.2999999999999999E-2</v>
      </c>
      <c r="AB2117" s="34">
        <v>0.15</v>
      </c>
      <c r="AC2117" s="34">
        <v>0.55000000000000004</v>
      </c>
      <c r="AD2117" s="34">
        <v>3.71</v>
      </c>
      <c r="AE2117" s="34">
        <v>4.8</v>
      </c>
      <c r="AF2117" s="34">
        <v>0.02</v>
      </c>
      <c r="AG2117" s="34">
        <v>0.7</v>
      </c>
      <c r="AW2117" s="34" t="s">
        <v>2177</v>
      </c>
      <c r="BE2117" s="34">
        <v>7.8</v>
      </c>
      <c r="BG2117" s="34">
        <v>50.1</v>
      </c>
      <c r="BH2117" s="34">
        <v>23.1</v>
      </c>
      <c r="BN2117" s="34">
        <v>1.1000000000000001</v>
      </c>
      <c r="BO2117" s="34">
        <v>47.4</v>
      </c>
      <c r="BP2117" s="34" t="s">
        <v>2177</v>
      </c>
      <c r="BQ2117" s="34">
        <v>60.4</v>
      </c>
      <c r="BR2117" s="34">
        <v>813.5</v>
      </c>
      <c r="BX2117" s="34">
        <v>10.1</v>
      </c>
      <c r="CA2117" s="34">
        <v>25.4</v>
      </c>
      <c r="CC2117" s="34">
        <v>10.4</v>
      </c>
      <c r="CD2117" s="34">
        <v>2.4</v>
      </c>
      <c r="CF2117" s="34">
        <v>121.7</v>
      </c>
      <c r="CG2117" s="34">
        <v>83.4</v>
      </c>
      <c r="CH2117" s="34">
        <v>674.4</v>
      </c>
    </row>
    <row r="2118" spans="1:111" x14ac:dyDescent="0.35">
      <c r="A2118" s="22" t="s">
        <v>2247</v>
      </c>
      <c r="B2118" s="22" t="s">
        <v>2281</v>
      </c>
      <c r="C2118" s="22" t="s">
        <v>2370</v>
      </c>
      <c r="D2118" s="22" t="s">
        <v>2283</v>
      </c>
      <c r="G2118" s="22" t="s">
        <v>2287</v>
      </c>
      <c r="H2118" s="22">
        <v>32.177729999999997</v>
      </c>
      <c r="I2118" s="22">
        <v>-108.09095000000001</v>
      </c>
      <c r="K2118" s="22" t="s">
        <v>1302</v>
      </c>
      <c r="L2118" s="22" t="s">
        <v>878</v>
      </c>
      <c r="M2118" s="22" t="s">
        <v>2248</v>
      </c>
      <c r="AU2118" s="34">
        <v>0.88400000000000001</v>
      </c>
      <c r="AV2118" s="34">
        <v>720</v>
      </c>
      <c r="AW2118" s="34">
        <v>990</v>
      </c>
      <c r="AY2118" s="34" t="s">
        <v>1799</v>
      </c>
      <c r="BB2118" s="34">
        <v>7</v>
      </c>
      <c r="BD2118" s="34" t="s">
        <v>1800</v>
      </c>
      <c r="BE2118" s="34">
        <v>56</v>
      </c>
      <c r="BF2118" s="34" t="s">
        <v>1802</v>
      </c>
      <c r="BG2118" s="34">
        <v>890</v>
      </c>
      <c r="BJ2118" s="34" t="s">
        <v>1797</v>
      </c>
      <c r="BK2118" s="34">
        <v>5</v>
      </c>
      <c r="BN2118" s="34" t="s">
        <v>1800</v>
      </c>
      <c r="BQ2118" s="34">
        <v>118000</v>
      </c>
      <c r="BR2118" s="34" t="s">
        <v>1801</v>
      </c>
      <c r="BT2118" s="34">
        <v>1880</v>
      </c>
      <c r="BU2118" s="34" t="s">
        <v>1797</v>
      </c>
      <c r="BV2118" s="34">
        <v>13</v>
      </c>
      <c r="BX2118" s="34" t="s">
        <v>1796</v>
      </c>
      <c r="BY2118" s="34" t="s">
        <v>1797</v>
      </c>
      <c r="CA2118" s="34">
        <v>1.1000000000000001</v>
      </c>
      <c r="CC2118" s="34">
        <v>6.1</v>
      </c>
      <c r="CE2118" s="34" t="s">
        <v>1821</v>
      </c>
      <c r="CH2118" s="34">
        <v>95</v>
      </c>
      <c r="CJ2118" s="34" t="s">
        <v>1797</v>
      </c>
      <c r="CL2118" s="34" t="s">
        <v>1798</v>
      </c>
      <c r="CM2118" s="34" t="s">
        <v>1814</v>
      </c>
      <c r="CN2118" s="34">
        <v>0.7</v>
      </c>
      <c r="CP2118" s="34" t="s">
        <v>1814</v>
      </c>
      <c r="CU2118" s="34" t="s">
        <v>1814</v>
      </c>
      <c r="CV2118" s="34">
        <v>0.2</v>
      </c>
      <c r="DA2118" s="34">
        <v>1.4</v>
      </c>
    </row>
    <row r="2119" spans="1:111" x14ac:dyDescent="0.35">
      <c r="A2119" s="22" t="s">
        <v>4122</v>
      </c>
      <c r="B2119" s="22" t="s">
        <v>2281</v>
      </c>
      <c r="C2119" s="22" t="s">
        <v>2370</v>
      </c>
      <c r="D2119" s="22" t="s">
        <v>2283</v>
      </c>
      <c r="G2119" s="22" t="s">
        <v>2287</v>
      </c>
      <c r="H2119" s="22">
        <v>32.193010000000001</v>
      </c>
      <c r="I2119" s="22">
        <v>-108.08734</v>
      </c>
      <c r="K2119" s="22" t="s">
        <v>1302</v>
      </c>
      <c r="L2119" s="22" t="s">
        <v>878</v>
      </c>
      <c r="M2119" s="22" t="s">
        <v>2249</v>
      </c>
      <c r="AU2119" s="34">
        <v>0.41</v>
      </c>
      <c r="AV2119" s="34">
        <v>61.7</v>
      </c>
      <c r="AW2119" s="34">
        <v>1</v>
      </c>
      <c r="AY2119" s="34">
        <v>176</v>
      </c>
      <c r="BB2119" s="34">
        <v>20</v>
      </c>
      <c r="BD2119" s="34">
        <v>18</v>
      </c>
      <c r="BE2119" s="34">
        <v>303</v>
      </c>
      <c r="BF2119" s="34" t="s">
        <v>1802</v>
      </c>
      <c r="BG2119" s="34">
        <v>2970</v>
      </c>
      <c r="BJ2119" s="34">
        <v>2</v>
      </c>
      <c r="BK2119" s="34" t="s">
        <v>83</v>
      </c>
      <c r="BN2119" s="34" t="s">
        <v>1800</v>
      </c>
      <c r="BQ2119" s="34">
        <v>5550</v>
      </c>
      <c r="BR2119" s="34">
        <v>32</v>
      </c>
      <c r="BT2119" s="34">
        <v>127</v>
      </c>
      <c r="BU2119" s="34" t="s">
        <v>1797</v>
      </c>
      <c r="BV2119" s="34" t="s">
        <v>1800</v>
      </c>
      <c r="BX2119" s="34" t="s">
        <v>1796</v>
      </c>
      <c r="BY2119" s="34" t="s">
        <v>1797</v>
      </c>
      <c r="CA2119" s="34">
        <v>1.1000000000000001</v>
      </c>
      <c r="CC2119" s="34">
        <v>2.8</v>
      </c>
      <c r="CE2119" s="34">
        <v>4</v>
      </c>
      <c r="CH2119" s="34">
        <v>130</v>
      </c>
      <c r="CJ2119" s="34">
        <v>3</v>
      </c>
      <c r="CL2119" s="34" t="s">
        <v>1798</v>
      </c>
      <c r="CM2119" s="34">
        <v>0.7</v>
      </c>
      <c r="CN2119" s="34" t="s">
        <v>1843</v>
      </c>
      <c r="CP2119" s="34" t="s">
        <v>1814</v>
      </c>
      <c r="CU2119" s="34" t="s">
        <v>1814</v>
      </c>
      <c r="CV2119" s="34">
        <v>0.21</v>
      </c>
      <c r="DA2119" s="34">
        <v>1.9</v>
      </c>
    </row>
    <row r="2120" spans="1:111" x14ac:dyDescent="0.35">
      <c r="A2120" s="22" t="s">
        <v>4123</v>
      </c>
      <c r="B2120" s="22" t="s">
        <v>2281</v>
      </c>
      <c r="C2120" s="22" t="s">
        <v>2370</v>
      </c>
      <c r="D2120" s="22" t="s">
        <v>2283</v>
      </c>
      <c r="G2120" s="22" t="s">
        <v>2287</v>
      </c>
      <c r="H2120" s="22">
        <v>32.188319999999997</v>
      </c>
      <c r="I2120" s="22">
        <v>-108.09783</v>
      </c>
      <c r="K2120" s="22" t="s">
        <v>1302</v>
      </c>
      <c r="L2120" s="22" t="s">
        <v>878</v>
      </c>
      <c r="M2120" s="22" t="s">
        <v>2250</v>
      </c>
      <c r="AU2120" s="34">
        <v>0.41</v>
      </c>
      <c r="AV2120" s="34">
        <v>778.3</v>
      </c>
      <c r="AW2120" s="34">
        <v>47</v>
      </c>
      <c r="AY2120" s="34">
        <v>206</v>
      </c>
      <c r="BB2120" s="34">
        <v>131</v>
      </c>
      <c r="BD2120" s="34">
        <v>7</v>
      </c>
      <c r="BE2120" s="34">
        <v>57</v>
      </c>
      <c r="BF2120" s="34">
        <v>28</v>
      </c>
      <c r="BG2120" s="34">
        <v>31885</v>
      </c>
      <c r="BJ2120" s="34">
        <v>3</v>
      </c>
      <c r="BK2120" s="34">
        <v>290</v>
      </c>
      <c r="BN2120" s="34">
        <v>210</v>
      </c>
      <c r="BQ2120" s="34">
        <v>84890</v>
      </c>
      <c r="BR2120" s="34">
        <v>398</v>
      </c>
      <c r="BT2120" s="34">
        <v>44.7</v>
      </c>
      <c r="BU2120" s="34" t="s">
        <v>1797</v>
      </c>
      <c r="BV2120" s="34">
        <v>39</v>
      </c>
      <c r="BX2120" s="34">
        <v>930</v>
      </c>
      <c r="BY2120" s="34" t="s">
        <v>1797</v>
      </c>
      <c r="CA2120" s="34">
        <v>1.5</v>
      </c>
      <c r="CC2120" s="34">
        <v>12.4</v>
      </c>
      <c r="CE2120" s="34">
        <v>2000</v>
      </c>
      <c r="CH2120" s="34">
        <v>20330</v>
      </c>
      <c r="CJ2120" s="34" t="s">
        <v>1797</v>
      </c>
      <c r="CL2120" s="34" t="s">
        <v>1798</v>
      </c>
      <c r="CM2120" s="34" t="s">
        <v>1814</v>
      </c>
      <c r="CN2120" s="34">
        <v>0.3</v>
      </c>
      <c r="CP2120" s="34">
        <v>2.1</v>
      </c>
      <c r="CU2120" s="34">
        <v>0.8</v>
      </c>
      <c r="CV2120" s="34" t="s">
        <v>1803</v>
      </c>
      <c r="DA2120" s="34" t="s">
        <v>1797</v>
      </c>
    </row>
    <row r="2121" spans="1:111" x14ac:dyDescent="0.35">
      <c r="A2121" s="22" t="s">
        <v>4124</v>
      </c>
      <c r="B2121" s="22" t="s">
        <v>2281</v>
      </c>
      <c r="C2121" s="22" t="s">
        <v>2370</v>
      </c>
      <c r="D2121" s="22" t="s">
        <v>2283</v>
      </c>
      <c r="G2121" s="22" t="s">
        <v>2287</v>
      </c>
      <c r="H2121" s="22">
        <v>32.188600000000001</v>
      </c>
      <c r="I2121" s="22">
        <v>-108.09753000000001</v>
      </c>
      <c r="K2121" s="22" t="s">
        <v>1302</v>
      </c>
      <c r="L2121" s="22" t="s">
        <v>878</v>
      </c>
      <c r="M2121" s="22" t="s">
        <v>2250</v>
      </c>
      <c r="AU2121" s="34">
        <v>0.42499999999999999</v>
      </c>
      <c r="AV2121" s="34">
        <v>672</v>
      </c>
      <c r="AW2121" s="34">
        <v>11</v>
      </c>
      <c r="AY2121" s="34">
        <v>122</v>
      </c>
      <c r="BB2121" s="34">
        <v>3</v>
      </c>
      <c r="BD2121" s="34">
        <v>7</v>
      </c>
      <c r="BE2121" s="34">
        <v>44</v>
      </c>
      <c r="BF2121" s="34">
        <v>42</v>
      </c>
      <c r="BG2121" s="34">
        <v>22720</v>
      </c>
      <c r="BJ2121" s="34" t="s">
        <v>1797</v>
      </c>
      <c r="BK2121" s="34">
        <v>60</v>
      </c>
      <c r="BN2121" s="34">
        <v>51</v>
      </c>
      <c r="BQ2121" s="34">
        <v>22920</v>
      </c>
      <c r="BR2121" s="34">
        <v>793</v>
      </c>
      <c r="BT2121" s="34">
        <v>26.8</v>
      </c>
      <c r="BU2121" s="34" t="s">
        <v>1797</v>
      </c>
      <c r="BV2121" s="34">
        <v>13</v>
      </c>
      <c r="BX2121" s="34">
        <v>2070</v>
      </c>
      <c r="BY2121" s="34" t="s">
        <v>1797</v>
      </c>
      <c r="CA2121" s="34">
        <v>1.2</v>
      </c>
      <c r="CC2121" s="34">
        <v>5.9</v>
      </c>
      <c r="CE2121" s="34">
        <v>123</v>
      </c>
      <c r="CH2121" s="34">
        <v>62970</v>
      </c>
      <c r="CJ2121" s="34">
        <v>2</v>
      </c>
      <c r="CL2121" s="34" t="s">
        <v>1798</v>
      </c>
      <c r="CM2121" s="34" t="s">
        <v>1814</v>
      </c>
      <c r="CN2121" s="34">
        <v>0.6</v>
      </c>
      <c r="CP2121" s="34" t="s">
        <v>1814</v>
      </c>
      <c r="CU2121" s="34">
        <v>0.7</v>
      </c>
      <c r="CV2121" s="34">
        <v>0.06</v>
      </c>
      <c r="DA2121" s="34">
        <v>4.2</v>
      </c>
    </row>
    <row r="2122" spans="1:111" x14ac:dyDescent="0.35">
      <c r="A2122" s="22" t="s">
        <v>4125</v>
      </c>
      <c r="B2122" s="22" t="s">
        <v>2281</v>
      </c>
      <c r="C2122" s="22" t="s">
        <v>2370</v>
      </c>
      <c r="D2122" s="22" t="s">
        <v>2283</v>
      </c>
      <c r="G2122" s="22" t="s">
        <v>2287</v>
      </c>
      <c r="H2122" s="22">
        <v>32.188609999999997</v>
      </c>
      <c r="I2122" s="22">
        <v>-108.09658</v>
      </c>
      <c r="K2122" s="22" t="s">
        <v>1302</v>
      </c>
      <c r="L2122" s="22" t="s">
        <v>878</v>
      </c>
      <c r="M2122" s="22" t="s">
        <v>2250</v>
      </c>
      <c r="AU2122" s="34">
        <v>5.0999999999999997E-2</v>
      </c>
      <c r="AV2122" s="34">
        <v>65.099999999999994</v>
      </c>
      <c r="AW2122" s="34">
        <v>9</v>
      </c>
      <c r="AY2122" s="34">
        <v>546</v>
      </c>
      <c r="BB2122" s="34">
        <v>2</v>
      </c>
      <c r="BD2122" s="34">
        <v>13</v>
      </c>
      <c r="BE2122" s="34">
        <v>459</v>
      </c>
      <c r="BF2122" s="34">
        <v>75</v>
      </c>
      <c r="BG2122" s="34">
        <v>11855</v>
      </c>
      <c r="BJ2122" s="34">
        <v>2</v>
      </c>
      <c r="BK2122" s="34">
        <v>26</v>
      </c>
      <c r="BN2122" s="34">
        <v>12</v>
      </c>
      <c r="BQ2122" s="34">
        <v>3160</v>
      </c>
      <c r="BR2122" s="34">
        <v>1420</v>
      </c>
      <c r="BT2122" s="34">
        <v>7.8</v>
      </c>
      <c r="BU2122" s="34">
        <v>16</v>
      </c>
      <c r="BV2122" s="34">
        <v>6</v>
      </c>
      <c r="BX2122" s="34">
        <v>870</v>
      </c>
      <c r="BY2122" s="34" t="s">
        <v>1797</v>
      </c>
      <c r="CA2122" s="34">
        <v>5.4</v>
      </c>
      <c r="CC2122" s="34">
        <v>8.1999999999999993</v>
      </c>
      <c r="CE2122" s="34">
        <v>186</v>
      </c>
      <c r="CH2122" s="34">
        <v>59080</v>
      </c>
      <c r="CJ2122" s="34">
        <v>10</v>
      </c>
      <c r="CL2122" s="34" t="s">
        <v>1798</v>
      </c>
      <c r="CM2122" s="34">
        <v>2.2999999999999998</v>
      </c>
      <c r="CN2122" s="34">
        <v>0.6</v>
      </c>
      <c r="CP2122" s="34" t="s">
        <v>1814</v>
      </c>
      <c r="CU2122" s="34">
        <v>0.8</v>
      </c>
      <c r="CV2122" s="34">
        <v>0.18</v>
      </c>
      <c r="DA2122" s="34" t="s">
        <v>1797</v>
      </c>
    </row>
    <row r="2123" spans="1:111" x14ac:dyDescent="0.35">
      <c r="A2123" s="22" t="s">
        <v>4126</v>
      </c>
      <c r="B2123" s="22" t="s">
        <v>2281</v>
      </c>
      <c r="C2123" s="22" t="s">
        <v>2370</v>
      </c>
      <c r="D2123" s="22" t="s">
        <v>2283</v>
      </c>
      <c r="G2123" s="22" t="s">
        <v>2287</v>
      </c>
      <c r="H2123" s="22">
        <v>32.18535</v>
      </c>
      <c r="I2123" s="22">
        <v>-108.09905000000001</v>
      </c>
      <c r="K2123" s="22" t="s">
        <v>1302</v>
      </c>
      <c r="L2123" s="22" t="s">
        <v>878</v>
      </c>
      <c r="M2123" s="22" t="s">
        <v>2251</v>
      </c>
      <c r="AU2123" s="34">
        <v>0.92900000000000005</v>
      </c>
      <c r="AV2123" s="34">
        <v>30.9</v>
      </c>
      <c r="AW2123" s="34">
        <v>255</v>
      </c>
      <c r="AY2123" s="34">
        <v>413</v>
      </c>
      <c r="BB2123" s="34">
        <v>10</v>
      </c>
      <c r="BD2123" s="34">
        <v>59</v>
      </c>
      <c r="BE2123" s="34" t="s">
        <v>1798</v>
      </c>
      <c r="BF2123" s="34" t="s">
        <v>1802</v>
      </c>
      <c r="BG2123" s="34">
        <v>23740</v>
      </c>
      <c r="BJ2123" s="34">
        <v>2</v>
      </c>
      <c r="BK2123" s="34">
        <v>16</v>
      </c>
      <c r="BN2123" s="34">
        <v>7</v>
      </c>
      <c r="BQ2123" s="34">
        <v>2790</v>
      </c>
      <c r="BR2123" s="34" t="s">
        <v>1801</v>
      </c>
      <c r="BT2123" s="34">
        <v>7300</v>
      </c>
      <c r="BU2123" s="34" t="s">
        <v>1797</v>
      </c>
      <c r="BV2123" s="34" t="s">
        <v>1800</v>
      </c>
      <c r="BX2123" s="34">
        <v>810</v>
      </c>
      <c r="BY2123" s="34">
        <v>1</v>
      </c>
      <c r="CA2123" s="34">
        <v>7</v>
      </c>
      <c r="CC2123" s="34">
        <v>17.899999999999999</v>
      </c>
      <c r="CE2123" s="34">
        <v>92</v>
      </c>
      <c r="CH2123" s="34">
        <v>128070</v>
      </c>
      <c r="CJ2123" s="34">
        <v>2</v>
      </c>
      <c r="CL2123" s="34">
        <v>42</v>
      </c>
      <c r="CM2123" s="34">
        <v>0.8</v>
      </c>
      <c r="CN2123" s="34" t="s">
        <v>1843</v>
      </c>
      <c r="CP2123" s="34">
        <v>1.9</v>
      </c>
      <c r="CU2123" s="34">
        <v>1.7</v>
      </c>
      <c r="CV2123" s="34">
        <v>0.42</v>
      </c>
      <c r="DA2123" s="34">
        <v>6.6</v>
      </c>
    </row>
    <row r="2124" spans="1:111" x14ac:dyDescent="0.35">
      <c r="A2124" s="22" t="s">
        <v>4127</v>
      </c>
      <c r="B2124" s="22" t="s">
        <v>2281</v>
      </c>
      <c r="C2124" s="22" t="s">
        <v>2370</v>
      </c>
      <c r="D2124" s="22" t="s">
        <v>2283</v>
      </c>
      <c r="G2124" s="22" t="s">
        <v>2287</v>
      </c>
      <c r="H2124" s="22">
        <v>32.18927</v>
      </c>
      <c r="I2124" s="22">
        <v>-108.10101</v>
      </c>
      <c r="K2124" s="22" t="s">
        <v>1302</v>
      </c>
      <c r="L2124" s="22" t="s">
        <v>878</v>
      </c>
      <c r="M2124" s="22" t="s">
        <v>2252</v>
      </c>
      <c r="AU2124" s="34">
        <v>7.0000000000000001E-3</v>
      </c>
      <c r="AV2124" s="34">
        <v>51.4</v>
      </c>
      <c r="AW2124" s="34" t="s">
        <v>121</v>
      </c>
      <c r="AY2124" s="34">
        <v>219</v>
      </c>
      <c r="BB2124" s="34" t="s">
        <v>1797</v>
      </c>
      <c r="BD2124" s="34">
        <v>6</v>
      </c>
      <c r="BE2124" s="34">
        <v>51</v>
      </c>
      <c r="BF2124" s="34">
        <v>4</v>
      </c>
      <c r="BG2124" s="34">
        <v>625</v>
      </c>
      <c r="BJ2124" s="34" t="s">
        <v>1797</v>
      </c>
      <c r="BK2124" s="34">
        <v>1</v>
      </c>
      <c r="BN2124" s="34" t="s">
        <v>1800</v>
      </c>
      <c r="BQ2124" s="34">
        <v>3570</v>
      </c>
      <c r="BR2124" s="34" t="s">
        <v>1801</v>
      </c>
      <c r="BT2124" s="34">
        <v>2.5</v>
      </c>
      <c r="BU2124" s="34">
        <v>1</v>
      </c>
      <c r="BV2124" s="34" t="s">
        <v>1800</v>
      </c>
      <c r="BX2124" s="34" t="s">
        <v>1796</v>
      </c>
      <c r="BY2124" s="34" t="s">
        <v>1797</v>
      </c>
      <c r="CA2124" s="34">
        <v>0.9</v>
      </c>
      <c r="CC2124" s="34">
        <v>5.0999999999999996</v>
      </c>
      <c r="CE2124" s="34">
        <v>442</v>
      </c>
      <c r="CH2124" s="34">
        <v>5350</v>
      </c>
      <c r="CJ2124" s="34">
        <v>3</v>
      </c>
      <c r="CL2124" s="34">
        <v>33</v>
      </c>
      <c r="CM2124" s="34">
        <v>1.3</v>
      </c>
      <c r="CN2124" s="34">
        <v>0.6</v>
      </c>
      <c r="CP2124" s="34" t="s">
        <v>1814</v>
      </c>
      <c r="CU2124" s="34" t="s">
        <v>1814</v>
      </c>
      <c r="CV2124" s="34" t="s">
        <v>1803</v>
      </c>
      <c r="DA2124" s="34">
        <v>13.5</v>
      </c>
    </row>
    <row r="2125" spans="1:111" x14ac:dyDescent="0.35">
      <c r="A2125" s="22" t="s">
        <v>4128</v>
      </c>
      <c r="B2125" s="22" t="s">
        <v>2281</v>
      </c>
      <c r="C2125" s="22" t="s">
        <v>2370</v>
      </c>
      <c r="D2125" s="22" t="s">
        <v>2283</v>
      </c>
      <c r="G2125" s="22" t="s">
        <v>2287</v>
      </c>
      <c r="H2125" s="22">
        <v>32.188929999999999</v>
      </c>
      <c r="I2125" s="22">
        <v>-108.10075500000001</v>
      </c>
      <c r="K2125" s="22" t="s">
        <v>1302</v>
      </c>
      <c r="L2125" s="22" t="s">
        <v>878</v>
      </c>
      <c r="M2125" s="22" t="s">
        <v>2253</v>
      </c>
      <c r="AU2125" s="34">
        <v>2.1000000000000001E-2</v>
      </c>
      <c r="AV2125" s="34">
        <v>17.100000000000001</v>
      </c>
      <c r="AW2125" s="34">
        <v>2</v>
      </c>
      <c r="AY2125" s="34">
        <v>131</v>
      </c>
      <c r="BB2125" s="34" t="s">
        <v>1797</v>
      </c>
      <c r="BD2125" s="34" t="s">
        <v>1800</v>
      </c>
      <c r="BE2125" s="34">
        <v>178</v>
      </c>
      <c r="BF2125" s="34">
        <v>4</v>
      </c>
      <c r="BG2125" s="34">
        <v>77</v>
      </c>
      <c r="BJ2125" s="34">
        <v>2</v>
      </c>
      <c r="BK2125" s="34">
        <v>12</v>
      </c>
      <c r="BN2125" s="34">
        <v>11</v>
      </c>
      <c r="BQ2125" s="34">
        <v>480</v>
      </c>
      <c r="BR2125" s="34" t="s">
        <v>1801</v>
      </c>
      <c r="BT2125" s="34">
        <v>5.6</v>
      </c>
      <c r="BU2125" s="34">
        <v>5</v>
      </c>
      <c r="BV2125" s="34" t="s">
        <v>1800</v>
      </c>
      <c r="BX2125" s="34" t="s">
        <v>1796</v>
      </c>
      <c r="BY2125" s="34" t="s">
        <v>1797</v>
      </c>
      <c r="CA2125" s="34">
        <v>4.2</v>
      </c>
      <c r="CC2125" s="34">
        <v>10.9</v>
      </c>
      <c r="CE2125" s="34">
        <v>327</v>
      </c>
      <c r="CH2125" s="34">
        <v>920</v>
      </c>
      <c r="CJ2125" s="34">
        <v>68</v>
      </c>
      <c r="CL2125" s="34">
        <v>54</v>
      </c>
      <c r="CM2125" s="34">
        <v>7.3</v>
      </c>
      <c r="CN2125" s="34">
        <v>2.4</v>
      </c>
      <c r="CP2125" s="34">
        <v>0.5</v>
      </c>
      <c r="CU2125" s="34">
        <v>1.5</v>
      </c>
      <c r="CV2125" s="34">
        <v>0.08</v>
      </c>
      <c r="DA2125" s="34">
        <v>15.3</v>
      </c>
    </row>
    <row r="2126" spans="1:111" x14ac:dyDescent="0.35">
      <c r="A2126" s="22" t="s">
        <v>2255</v>
      </c>
      <c r="B2126" s="22" t="s">
        <v>2281</v>
      </c>
      <c r="C2126" s="22" t="s">
        <v>2370</v>
      </c>
      <c r="D2126" s="22" t="s">
        <v>2284</v>
      </c>
      <c r="G2126" s="22" t="s">
        <v>2287</v>
      </c>
      <c r="H2126" s="22">
        <v>32.009810000000002</v>
      </c>
      <c r="I2126" s="22">
        <v>-107.843778</v>
      </c>
      <c r="K2126" s="22" t="s">
        <v>1302</v>
      </c>
      <c r="L2126" s="22" t="s">
        <v>878</v>
      </c>
      <c r="M2126" s="22" t="s">
        <v>2254</v>
      </c>
      <c r="AU2126" s="34" t="s">
        <v>1703</v>
      </c>
      <c r="AW2126" s="34">
        <v>15</v>
      </c>
      <c r="AY2126" s="34">
        <v>160</v>
      </c>
      <c r="AZ2126" s="34">
        <v>8</v>
      </c>
      <c r="BA2126" s="34" t="s">
        <v>1704</v>
      </c>
      <c r="BC2126" s="34">
        <v>0.11</v>
      </c>
      <c r="BD2126" s="34">
        <v>2</v>
      </c>
      <c r="BE2126" s="34" t="s">
        <v>123</v>
      </c>
      <c r="BG2126" s="34">
        <v>4.0999999999999996</v>
      </c>
      <c r="BH2126" s="34">
        <v>25</v>
      </c>
      <c r="BK2126" s="34" t="s">
        <v>85</v>
      </c>
      <c r="BM2126" s="34">
        <v>42</v>
      </c>
      <c r="BN2126" s="34">
        <v>1.8</v>
      </c>
      <c r="BO2126" s="34">
        <v>57</v>
      </c>
      <c r="BP2126" s="34" t="s">
        <v>1044</v>
      </c>
      <c r="BQ2126" s="34">
        <v>29</v>
      </c>
      <c r="BT2126" s="34" t="s">
        <v>1704</v>
      </c>
      <c r="BU2126" s="34" t="s">
        <v>1044</v>
      </c>
      <c r="BW2126" s="34" t="s">
        <v>84</v>
      </c>
      <c r="BX2126" s="34">
        <v>22</v>
      </c>
      <c r="CA2126" s="34">
        <v>31</v>
      </c>
      <c r="CC2126" s="34" t="s">
        <v>948</v>
      </c>
      <c r="CD2126" s="34">
        <v>25</v>
      </c>
      <c r="CF2126" s="34">
        <v>84</v>
      </c>
      <c r="CH2126" s="34">
        <v>110</v>
      </c>
      <c r="CI2126" s="34">
        <v>75</v>
      </c>
      <c r="CJ2126" s="34">
        <v>140</v>
      </c>
      <c r="CL2126" s="34">
        <v>65</v>
      </c>
      <c r="CR2126" s="34" t="s">
        <v>1503</v>
      </c>
      <c r="CU2126" s="34">
        <v>9</v>
      </c>
      <c r="CX2126" s="34">
        <v>6.9000000000000006E-2</v>
      </c>
      <c r="CY2126" s="34">
        <v>1.3</v>
      </c>
      <c r="CZ2126" s="34">
        <v>6</v>
      </c>
      <c r="DA2126" s="34">
        <v>0.75</v>
      </c>
      <c r="DB2126" s="34">
        <v>3</v>
      </c>
      <c r="DC2126" s="34">
        <v>3.9</v>
      </c>
      <c r="DD2126" s="34">
        <v>0.12</v>
      </c>
      <c r="DE2126" s="34">
        <v>0.1</v>
      </c>
      <c r="DG2126" s="34">
        <v>0.08</v>
      </c>
    </row>
    <row r="2127" spans="1:111" x14ac:dyDescent="0.35">
      <c r="A2127" s="22" t="s">
        <v>2257</v>
      </c>
      <c r="B2127" s="22" t="s">
        <v>2281</v>
      </c>
      <c r="C2127" s="22" t="s">
        <v>2370</v>
      </c>
      <c r="D2127" s="22" t="s">
        <v>2284</v>
      </c>
      <c r="G2127" s="22" t="s">
        <v>2287</v>
      </c>
      <c r="H2127" s="22">
        <v>31.996243</v>
      </c>
      <c r="I2127" s="22">
        <v>-107.64756199999999</v>
      </c>
      <c r="K2127" s="22" t="s">
        <v>1302</v>
      </c>
      <c r="L2127" s="22" t="s">
        <v>878</v>
      </c>
      <c r="M2127" s="22" t="s">
        <v>2256</v>
      </c>
      <c r="AU2127" s="34" t="s">
        <v>1703</v>
      </c>
      <c r="AW2127" s="34">
        <v>0.8</v>
      </c>
      <c r="AY2127" s="34">
        <v>1800</v>
      </c>
      <c r="AZ2127" s="34">
        <v>2</v>
      </c>
      <c r="BA2127" s="34" t="s">
        <v>1704</v>
      </c>
      <c r="BC2127" s="34">
        <v>0.42</v>
      </c>
      <c r="BD2127" s="34">
        <v>21</v>
      </c>
      <c r="BE2127" s="34">
        <v>4</v>
      </c>
      <c r="BG2127" s="34">
        <v>12</v>
      </c>
      <c r="BH2127" s="34">
        <v>21</v>
      </c>
      <c r="BK2127" s="34">
        <v>0.03</v>
      </c>
      <c r="BM2127" s="34">
        <v>17</v>
      </c>
      <c r="BN2127" s="34">
        <v>0.9</v>
      </c>
      <c r="BO2127" s="34">
        <v>33</v>
      </c>
      <c r="BP2127" s="34">
        <v>6</v>
      </c>
      <c r="BQ2127" s="34">
        <v>13</v>
      </c>
      <c r="BT2127" s="34" t="s">
        <v>1704</v>
      </c>
      <c r="BU2127" s="34">
        <v>14</v>
      </c>
      <c r="BW2127" s="34" t="s">
        <v>84</v>
      </c>
      <c r="BX2127" s="34">
        <v>660</v>
      </c>
      <c r="CA2127" s="34" t="s">
        <v>1503</v>
      </c>
      <c r="CC2127" s="34" t="s">
        <v>948</v>
      </c>
      <c r="CD2127" s="34">
        <v>96</v>
      </c>
      <c r="CF2127" s="34">
        <v>51</v>
      </c>
      <c r="CH2127" s="34">
        <v>100</v>
      </c>
      <c r="CI2127" s="34">
        <v>83</v>
      </c>
      <c r="CJ2127" s="34">
        <v>170</v>
      </c>
      <c r="CL2127" s="34">
        <v>71</v>
      </c>
      <c r="CR2127" s="34" t="s">
        <v>1503</v>
      </c>
      <c r="CU2127" s="34">
        <v>6</v>
      </c>
      <c r="CX2127" s="34">
        <v>0.18</v>
      </c>
      <c r="CY2127" s="34">
        <v>6.2</v>
      </c>
      <c r="CZ2127" s="34">
        <v>9.1</v>
      </c>
      <c r="DA2127" s="34">
        <v>4</v>
      </c>
      <c r="DB2127" s="34">
        <v>3.5</v>
      </c>
      <c r="DC2127" s="34">
        <v>2.8</v>
      </c>
      <c r="DD2127" s="34">
        <v>1.1000000000000001</v>
      </c>
      <c r="DE2127" s="34">
        <v>0.52</v>
      </c>
      <c r="DG2127" s="34">
        <v>1.2</v>
      </c>
    </row>
    <row r="2128" spans="1:111" x14ac:dyDescent="0.35">
      <c r="A2128" s="22">
        <v>289</v>
      </c>
      <c r="B2128" s="22" t="s">
        <v>2405</v>
      </c>
      <c r="C2128" s="22" t="s">
        <v>2406</v>
      </c>
      <c r="D2128" s="22" t="s">
        <v>1709</v>
      </c>
      <c r="H2128" s="22">
        <v>32.933515</v>
      </c>
      <c r="I2128" s="22">
        <v>-107.715605</v>
      </c>
      <c r="J2128" s="22" t="s">
        <v>873</v>
      </c>
      <c r="K2128" s="22" t="s">
        <v>1306</v>
      </c>
      <c r="L2128" s="22" t="s">
        <v>878</v>
      </c>
      <c r="P2128" s="22" t="s">
        <v>119</v>
      </c>
      <c r="Q2128" s="22" t="s">
        <v>227</v>
      </c>
      <c r="S2128" s="22" t="s">
        <v>2407</v>
      </c>
      <c r="BG2128" s="34">
        <v>74</v>
      </c>
      <c r="BK2128" s="34" t="s">
        <v>2408</v>
      </c>
      <c r="BQ2128" s="34">
        <v>420</v>
      </c>
      <c r="CH2128" s="34">
        <v>550</v>
      </c>
      <c r="CX2128" s="34">
        <v>7.8</v>
      </c>
    </row>
    <row r="2129" spans="1:108" x14ac:dyDescent="0.35">
      <c r="A2129" s="22">
        <v>290</v>
      </c>
      <c r="B2129" s="22" t="s">
        <v>2405</v>
      </c>
      <c r="C2129" s="22" t="s">
        <v>2406</v>
      </c>
      <c r="D2129" s="22" t="s">
        <v>1709</v>
      </c>
      <c r="H2129" s="22">
        <v>32.933515</v>
      </c>
      <c r="I2129" s="22">
        <v>-107.715605</v>
      </c>
      <c r="J2129" s="22" t="s">
        <v>873</v>
      </c>
      <c r="K2129" s="22" t="s">
        <v>1306</v>
      </c>
      <c r="L2129" s="22" t="s">
        <v>878</v>
      </c>
      <c r="P2129" s="22" t="s">
        <v>1684</v>
      </c>
      <c r="Q2129" s="22" t="s">
        <v>2409</v>
      </c>
      <c r="S2129" s="22" t="s">
        <v>2407</v>
      </c>
      <c r="BG2129" s="34">
        <v>780</v>
      </c>
      <c r="BK2129" s="34" t="s">
        <v>2408</v>
      </c>
      <c r="BQ2129" s="34">
        <v>420</v>
      </c>
      <c r="CH2129" s="34">
        <v>610</v>
      </c>
      <c r="CX2129" s="34">
        <v>19</v>
      </c>
    </row>
    <row r="2130" spans="1:108" x14ac:dyDescent="0.35">
      <c r="A2130" s="22">
        <v>291</v>
      </c>
      <c r="B2130" s="22" t="s">
        <v>2405</v>
      </c>
      <c r="C2130" s="22" t="s">
        <v>2406</v>
      </c>
      <c r="D2130" s="22" t="s">
        <v>1709</v>
      </c>
      <c r="H2130" s="22">
        <v>32.933515</v>
      </c>
      <c r="I2130" s="22">
        <v>-107.715605</v>
      </c>
      <c r="J2130" s="22" t="s">
        <v>873</v>
      </c>
      <c r="K2130" s="22" t="s">
        <v>1306</v>
      </c>
      <c r="L2130" s="22" t="s">
        <v>878</v>
      </c>
      <c r="P2130" s="22" t="s">
        <v>119</v>
      </c>
      <c r="Q2130" s="22" t="s">
        <v>227</v>
      </c>
      <c r="S2130" s="22" t="s">
        <v>2407</v>
      </c>
      <c r="BG2130" s="34">
        <v>30</v>
      </c>
      <c r="BK2130" s="34" t="s">
        <v>2408</v>
      </c>
      <c r="BQ2130" s="34">
        <v>98</v>
      </c>
      <c r="CH2130" s="34">
        <v>140</v>
      </c>
      <c r="CX2130" s="34">
        <v>3</v>
      </c>
    </row>
    <row r="2131" spans="1:108" x14ac:dyDescent="0.35">
      <c r="A2131" s="22">
        <v>292</v>
      </c>
      <c r="B2131" s="22" t="s">
        <v>2405</v>
      </c>
      <c r="C2131" s="22" t="s">
        <v>2410</v>
      </c>
      <c r="D2131" s="22" t="s">
        <v>1709</v>
      </c>
      <c r="H2131" s="22">
        <v>32.933515</v>
      </c>
      <c r="I2131" s="22">
        <v>-107.715605</v>
      </c>
      <c r="J2131" s="22" t="s">
        <v>873</v>
      </c>
      <c r="K2131" s="22" t="s">
        <v>1306</v>
      </c>
      <c r="L2131" s="22" t="s">
        <v>878</v>
      </c>
      <c r="P2131" s="22" t="s">
        <v>119</v>
      </c>
      <c r="Q2131" s="22" t="s">
        <v>227</v>
      </c>
      <c r="S2131" s="22" t="s">
        <v>2411</v>
      </c>
      <c r="BG2131" s="34">
        <v>730</v>
      </c>
      <c r="BK2131" s="34">
        <v>1.31</v>
      </c>
      <c r="BQ2131" s="34">
        <v>21000</v>
      </c>
      <c r="CH2131" s="34">
        <v>43000</v>
      </c>
      <c r="CX2131" s="34">
        <v>12</v>
      </c>
    </row>
    <row r="2132" spans="1:108" x14ac:dyDescent="0.35">
      <c r="A2132" s="22">
        <v>293</v>
      </c>
      <c r="B2132" s="22" t="s">
        <v>2405</v>
      </c>
      <c r="C2132" s="22" t="s">
        <v>2410</v>
      </c>
      <c r="D2132" s="22" t="s">
        <v>1709</v>
      </c>
      <c r="H2132" s="22">
        <v>32.920833000000002</v>
      </c>
      <c r="I2132" s="22">
        <v>-107.72361100000001</v>
      </c>
      <c r="J2132" s="22" t="s">
        <v>873</v>
      </c>
      <c r="K2132" s="22" t="s">
        <v>1306</v>
      </c>
      <c r="L2132" s="22" t="s">
        <v>878</v>
      </c>
      <c r="P2132" s="22" t="s">
        <v>119</v>
      </c>
      <c r="Q2132" s="22" t="s">
        <v>227</v>
      </c>
      <c r="S2132" s="22" t="s">
        <v>2412</v>
      </c>
      <c r="BG2132" s="34">
        <v>42</v>
      </c>
      <c r="BK2132" s="34" t="s">
        <v>2408</v>
      </c>
      <c r="BQ2132" s="34">
        <v>730</v>
      </c>
      <c r="CH2132" s="34">
        <v>1000</v>
      </c>
      <c r="CX2132" s="34">
        <v>4.5</v>
      </c>
    </row>
    <row r="2133" spans="1:108" x14ac:dyDescent="0.35">
      <c r="A2133" s="22">
        <v>294</v>
      </c>
      <c r="B2133" s="22" t="s">
        <v>2405</v>
      </c>
      <c r="C2133" s="22" t="s">
        <v>2413</v>
      </c>
      <c r="D2133" s="22" t="s">
        <v>1709</v>
      </c>
      <c r="H2133" s="22">
        <v>32.920833000000002</v>
      </c>
      <c r="I2133" s="22">
        <v>-107.72361100000001</v>
      </c>
      <c r="J2133" s="22" t="s">
        <v>873</v>
      </c>
      <c r="K2133" s="22" t="s">
        <v>1306</v>
      </c>
      <c r="L2133" s="22" t="s">
        <v>878</v>
      </c>
      <c r="P2133" s="22" t="s">
        <v>119</v>
      </c>
      <c r="Q2133" s="22" t="s">
        <v>227</v>
      </c>
      <c r="S2133" s="22" t="s">
        <v>2414</v>
      </c>
      <c r="BG2133" s="34">
        <v>218</v>
      </c>
      <c r="BK2133" s="34">
        <v>1.68</v>
      </c>
      <c r="BQ2133" s="34">
        <v>140</v>
      </c>
      <c r="CH2133" s="34">
        <v>4500</v>
      </c>
      <c r="CX2133" s="34">
        <v>0.03</v>
      </c>
    </row>
    <row r="2134" spans="1:108" x14ac:dyDescent="0.35">
      <c r="A2134" s="22">
        <v>352</v>
      </c>
      <c r="B2134" s="22" t="s">
        <v>2405</v>
      </c>
      <c r="C2134" s="22" t="s">
        <v>2415</v>
      </c>
      <c r="D2134" s="22" t="s">
        <v>1694</v>
      </c>
      <c r="H2134" s="22">
        <v>32.920833000000002</v>
      </c>
      <c r="I2134" s="22">
        <v>-107.72361100000001</v>
      </c>
      <c r="J2134" s="22" t="s">
        <v>873</v>
      </c>
      <c r="K2134" s="22" t="s">
        <v>1306</v>
      </c>
      <c r="L2134" s="22" t="s">
        <v>878</v>
      </c>
      <c r="M2134" s="22" t="s">
        <v>1651</v>
      </c>
      <c r="P2134" s="22" t="s">
        <v>1684</v>
      </c>
      <c r="Q2134" s="22" t="s">
        <v>1684</v>
      </c>
      <c r="AU2134" s="34">
        <v>5.3999999999999999E-2</v>
      </c>
      <c r="AV2134" s="34">
        <v>19</v>
      </c>
      <c r="AW2134" s="34">
        <v>39</v>
      </c>
      <c r="AY2134" s="34">
        <v>8</v>
      </c>
      <c r="BA2134" s="34" t="s">
        <v>83</v>
      </c>
      <c r="BB2134" s="34" t="s">
        <v>121</v>
      </c>
      <c r="BC2134" s="34">
        <v>2.6</v>
      </c>
      <c r="BD2134" s="34">
        <v>3</v>
      </c>
      <c r="BE2134" s="34">
        <v>109</v>
      </c>
      <c r="BF2134" s="34" t="s">
        <v>121</v>
      </c>
      <c r="BG2134" s="34">
        <v>72</v>
      </c>
      <c r="BJ2134" s="34" t="s">
        <v>123</v>
      </c>
      <c r="BN2134" s="34">
        <v>59</v>
      </c>
      <c r="BP2134" s="34">
        <v>17</v>
      </c>
      <c r="BQ2134" s="34">
        <v>355</v>
      </c>
      <c r="BR2134" s="34">
        <v>26</v>
      </c>
      <c r="BT2134" s="34">
        <v>38.700000000000003</v>
      </c>
      <c r="BU2134" s="34" t="s">
        <v>82</v>
      </c>
      <c r="BV2134" s="34" t="s">
        <v>84</v>
      </c>
      <c r="BW2134" s="34" t="s">
        <v>948</v>
      </c>
      <c r="BX2134" s="34">
        <v>15</v>
      </c>
      <c r="BY2134" s="34" t="s">
        <v>121</v>
      </c>
      <c r="BZ2134" s="34" t="s">
        <v>84</v>
      </c>
      <c r="CA2134" s="34">
        <v>1</v>
      </c>
      <c r="CC2134" s="34">
        <v>2.2000000000000002</v>
      </c>
      <c r="CD2134" s="34">
        <v>9</v>
      </c>
      <c r="CE2134" s="34">
        <v>3</v>
      </c>
      <c r="CF2134" s="34" t="s">
        <v>121</v>
      </c>
      <c r="CG2134" s="34" t="s">
        <v>2416</v>
      </c>
      <c r="CH2134" s="34">
        <v>800</v>
      </c>
      <c r="CI2134" s="34">
        <v>2</v>
      </c>
      <c r="CJ2134" s="34">
        <v>13</v>
      </c>
      <c r="CM2134" s="34">
        <v>0.8</v>
      </c>
      <c r="CN2134" s="34" t="s">
        <v>123</v>
      </c>
      <c r="CP2134" s="34" t="s">
        <v>121</v>
      </c>
      <c r="CU2134" s="34" t="s">
        <v>83</v>
      </c>
      <c r="CV2134" s="34" t="s">
        <v>82</v>
      </c>
      <c r="CW2134" s="34">
        <f t="shared" ref="CW2134:CW2165" si="116">SUM(CI2134:CV2134)</f>
        <v>15.8</v>
      </c>
      <c r="CX2134" s="34">
        <v>6.5299999999999997E-2</v>
      </c>
      <c r="CY2134" s="34">
        <v>1.3</v>
      </c>
      <c r="CZ2134" s="34">
        <v>0.23</v>
      </c>
      <c r="DA2134" s="34">
        <v>0.43</v>
      </c>
      <c r="DB2134" s="34" t="s">
        <v>120</v>
      </c>
      <c r="DC2134" s="34">
        <v>0.02</v>
      </c>
      <c r="DD2134" s="34">
        <v>0.28000000000000003</v>
      </c>
    </row>
    <row r="2135" spans="1:108" x14ac:dyDescent="0.35">
      <c r="A2135" s="22">
        <v>353</v>
      </c>
      <c r="B2135" s="22" t="s">
        <v>2405</v>
      </c>
      <c r="C2135" s="22" t="s">
        <v>2417</v>
      </c>
      <c r="D2135" s="22" t="s">
        <v>1694</v>
      </c>
      <c r="H2135" s="22">
        <v>32.920833000000002</v>
      </c>
      <c r="I2135" s="22">
        <v>-107.72361100000001</v>
      </c>
      <c r="J2135" s="22" t="s">
        <v>873</v>
      </c>
      <c r="K2135" s="22" t="s">
        <v>1306</v>
      </c>
      <c r="L2135" s="22" t="s">
        <v>878</v>
      </c>
      <c r="M2135" s="22" t="s">
        <v>2418</v>
      </c>
      <c r="P2135" s="22" t="s">
        <v>1684</v>
      </c>
      <c r="Q2135" s="22" t="s">
        <v>1684</v>
      </c>
      <c r="S2135" s="22" t="s">
        <v>2411</v>
      </c>
      <c r="AU2135" s="34">
        <v>0.13</v>
      </c>
      <c r="AV2135" s="34" t="s">
        <v>2419</v>
      </c>
      <c r="AW2135" s="34">
        <v>51</v>
      </c>
      <c r="AY2135" s="34">
        <v>6</v>
      </c>
      <c r="BA2135" s="34">
        <v>55</v>
      </c>
      <c r="BB2135" s="34">
        <v>4</v>
      </c>
      <c r="BC2135" s="34">
        <v>145</v>
      </c>
      <c r="BD2135" s="34">
        <v>2</v>
      </c>
      <c r="BE2135" s="34">
        <v>9</v>
      </c>
      <c r="BF2135" s="34" t="s">
        <v>121</v>
      </c>
      <c r="BG2135" s="34">
        <v>1341</v>
      </c>
      <c r="BJ2135" s="34" t="s">
        <v>123</v>
      </c>
      <c r="BN2135" s="34">
        <v>29</v>
      </c>
      <c r="BP2135" s="34">
        <v>3</v>
      </c>
      <c r="BQ2135" s="34">
        <v>9094</v>
      </c>
      <c r="BR2135" s="34" t="s">
        <v>84</v>
      </c>
      <c r="BT2135" s="34">
        <v>94.9</v>
      </c>
      <c r="BU2135" s="34" t="s">
        <v>82</v>
      </c>
      <c r="BV2135" s="34" t="s">
        <v>84</v>
      </c>
      <c r="BW2135" s="34" t="s">
        <v>948</v>
      </c>
      <c r="BX2135" s="34">
        <v>198</v>
      </c>
      <c r="BY2135" s="34" t="s">
        <v>121</v>
      </c>
      <c r="BZ2135" s="34">
        <v>25</v>
      </c>
      <c r="CA2135" s="34" t="s">
        <v>82</v>
      </c>
      <c r="CC2135" s="34">
        <v>1.3</v>
      </c>
      <c r="CD2135" s="34">
        <v>19</v>
      </c>
      <c r="CE2135" s="34">
        <v>11</v>
      </c>
      <c r="CF2135" s="34" t="s">
        <v>121</v>
      </c>
      <c r="CG2135" s="34" t="s">
        <v>2416</v>
      </c>
      <c r="CH2135" s="34" t="s">
        <v>2420</v>
      </c>
      <c r="CI2135" s="34">
        <v>1</v>
      </c>
      <c r="CJ2135" s="34" t="s">
        <v>84</v>
      </c>
      <c r="CM2135" s="34">
        <v>1</v>
      </c>
      <c r="CN2135" s="34" t="s">
        <v>123</v>
      </c>
      <c r="CP2135" s="34" t="s">
        <v>121</v>
      </c>
      <c r="CU2135" s="34" t="s">
        <v>83</v>
      </c>
      <c r="CV2135" s="34" t="s">
        <v>82</v>
      </c>
      <c r="CW2135" s="34">
        <f t="shared" si="116"/>
        <v>2</v>
      </c>
      <c r="CX2135" s="34" t="s">
        <v>2391</v>
      </c>
      <c r="CY2135" s="34">
        <v>2.1</v>
      </c>
      <c r="CZ2135" s="34">
        <v>0.21</v>
      </c>
      <c r="DA2135" s="34" t="s">
        <v>1833</v>
      </c>
      <c r="DB2135" s="34" t="s">
        <v>120</v>
      </c>
      <c r="DC2135" s="34">
        <v>0.06</v>
      </c>
      <c r="DD2135" s="34">
        <v>1.1399999999999999</v>
      </c>
    </row>
    <row r="2136" spans="1:108" x14ac:dyDescent="0.35">
      <c r="A2136" s="22">
        <v>354</v>
      </c>
      <c r="B2136" s="22" t="s">
        <v>2405</v>
      </c>
      <c r="C2136" s="22" t="s">
        <v>2417</v>
      </c>
      <c r="D2136" s="22" t="s">
        <v>1694</v>
      </c>
      <c r="H2136" s="22">
        <v>32.920833000000002</v>
      </c>
      <c r="I2136" s="22">
        <v>-107.72361100000001</v>
      </c>
      <c r="J2136" s="22" t="s">
        <v>873</v>
      </c>
      <c r="K2136" s="22" t="s">
        <v>1306</v>
      </c>
      <c r="L2136" s="22" t="s">
        <v>878</v>
      </c>
      <c r="M2136" s="22" t="s">
        <v>2418</v>
      </c>
      <c r="P2136" s="22" t="s">
        <v>1684</v>
      </c>
      <c r="Q2136" s="22" t="s">
        <v>1684</v>
      </c>
      <c r="S2136" s="22" t="s">
        <v>2411</v>
      </c>
      <c r="AU2136" s="34">
        <v>0.12</v>
      </c>
      <c r="AV2136" s="34" t="s">
        <v>2419</v>
      </c>
      <c r="AW2136" s="34">
        <v>46</v>
      </c>
      <c r="AY2136" s="34">
        <v>6</v>
      </c>
      <c r="BA2136" s="34">
        <v>45</v>
      </c>
      <c r="BB2136" s="34">
        <v>8</v>
      </c>
      <c r="BC2136" s="34">
        <v>24.2</v>
      </c>
      <c r="BD2136" s="34">
        <v>2</v>
      </c>
      <c r="BE2136" s="34">
        <v>10</v>
      </c>
      <c r="BF2136" s="34" t="s">
        <v>121</v>
      </c>
      <c r="BG2136" s="34">
        <v>765</v>
      </c>
      <c r="BJ2136" s="34" t="s">
        <v>123</v>
      </c>
      <c r="BN2136" s="34">
        <v>21</v>
      </c>
      <c r="BP2136" s="34">
        <v>1</v>
      </c>
      <c r="BQ2136" s="34">
        <v>1198</v>
      </c>
      <c r="BR2136" s="34" t="s">
        <v>84</v>
      </c>
      <c r="BT2136" s="34">
        <v>344</v>
      </c>
      <c r="BU2136" s="34">
        <v>0.7</v>
      </c>
      <c r="BV2136" s="34" t="s">
        <v>84</v>
      </c>
      <c r="BW2136" s="34" t="s">
        <v>948</v>
      </c>
      <c r="BX2136" s="34">
        <v>61</v>
      </c>
      <c r="BY2136" s="34" t="s">
        <v>121</v>
      </c>
      <c r="BZ2136" s="34">
        <v>25</v>
      </c>
      <c r="CA2136" s="34" t="s">
        <v>82</v>
      </c>
      <c r="CC2136" s="34">
        <v>1.7</v>
      </c>
      <c r="CD2136" s="34">
        <v>17</v>
      </c>
      <c r="CE2136" s="34">
        <v>12</v>
      </c>
      <c r="CF2136" s="34" t="s">
        <v>121</v>
      </c>
      <c r="CG2136" s="34" t="s">
        <v>2416</v>
      </c>
      <c r="CH2136" s="34">
        <v>5600</v>
      </c>
      <c r="CI2136" s="34" t="s">
        <v>121</v>
      </c>
      <c r="CJ2136" s="34" t="s">
        <v>84</v>
      </c>
      <c r="CM2136" s="34">
        <v>1</v>
      </c>
      <c r="CN2136" s="34" t="s">
        <v>123</v>
      </c>
      <c r="CP2136" s="34" t="s">
        <v>121</v>
      </c>
      <c r="CU2136" s="34" t="s">
        <v>83</v>
      </c>
      <c r="CV2136" s="34">
        <v>0.6</v>
      </c>
      <c r="CW2136" s="34">
        <f t="shared" si="116"/>
        <v>1.6</v>
      </c>
      <c r="CX2136" s="34" t="s">
        <v>2391</v>
      </c>
      <c r="CY2136" s="34">
        <v>1</v>
      </c>
      <c r="CZ2136" s="34">
        <v>0.13</v>
      </c>
      <c r="DA2136" s="34" t="s">
        <v>1833</v>
      </c>
      <c r="DB2136" s="34" t="s">
        <v>120</v>
      </c>
      <c r="DC2136" s="34">
        <v>0.01</v>
      </c>
      <c r="DD2136" s="34">
        <v>1.46</v>
      </c>
    </row>
    <row r="2137" spans="1:108" x14ac:dyDescent="0.35">
      <c r="A2137" s="22">
        <v>355</v>
      </c>
      <c r="B2137" s="22" t="s">
        <v>2405</v>
      </c>
      <c r="C2137" s="22" t="s">
        <v>2417</v>
      </c>
      <c r="D2137" s="22" t="s">
        <v>1694</v>
      </c>
      <c r="H2137" s="22">
        <v>32.920833000000002</v>
      </c>
      <c r="I2137" s="22">
        <v>-107.72361100000001</v>
      </c>
      <c r="J2137" s="22" t="s">
        <v>873</v>
      </c>
      <c r="K2137" s="22" t="s">
        <v>1306</v>
      </c>
      <c r="L2137" s="22" t="s">
        <v>878</v>
      </c>
      <c r="M2137" s="22" t="s">
        <v>2421</v>
      </c>
      <c r="P2137" s="22" t="s">
        <v>119</v>
      </c>
      <c r="Q2137" s="22" t="s">
        <v>119</v>
      </c>
      <c r="S2137" s="22" t="s">
        <v>2411</v>
      </c>
      <c r="AU2137" s="34">
        <v>0.22</v>
      </c>
      <c r="AV2137" s="34" t="s">
        <v>2419</v>
      </c>
      <c r="AW2137" s="34">
        <v>159</v>
      </c>
      <c r="AY2137" s="34">
        <v>4</v>
      </c>
      <c r="BA2137" s="34">
        <v>69</v>
      </c>
      <c r="BB2137" s="34" t="s">
        <v>121</v>
      </c>
      <c r="BC2137" s="34">
        <v>587.79999999999995</v>
      </c>
      <c r="BD2137" s="34">
        <v>3</v>
      </c>
      <c r="BE2137" s="34">
        <v>12</v>
      </c>
      <c r="BF2137" s="34" t="s">
        <v>121</v>
      </c>
      <c r="BG2137" s="34">
        <v>9942</v>
      </c>
      <c r="BJ2137" s="34" t="s">
        <v>123</v>
      </c>
      <c r="BN2137" s="34" t="s">
        <v>123</v>
      </c>
      <c r="BP2137" s="34">
        <v>4</v>
      </c>
      <c r="BQ2137" s="34" t="s">
        <v>141</v>
      </c>
      <c r="BR2137" s="34" t="s">
        <v>84</v>
      </c>
      <c r="BT2137" s="34">
        <v>1020</v>
      </c>
      <c r="BU2137" s="34" t="s">
        <v>82</v>
      </c>
      <c r="BV2137" s="34" t="s">
        <v>84</v>
      </c>
      <c r="BW2137" s="34" t="s">
        <v>948</v>
      </c>
      <c r="BX2137" s="34">
        <v>28</v>
      </c>
      <c r="BY2137" s="34" t="s">
        <v>121</v>
      </c>
      <c r="BZ2137" s="34">
        <v>79</v>
      </c>
      <c r="CA2137" s="34" t="s">
        <v>82</v>
      </c>
      <c r="CC2137" s="34" t="s">
        <v>82</v>
      </c>
      <c r="CD2137" s="34">
        <v>13</v>
      </c>
      <c r="CE2137" s="34" t="s">
        <v>123</v>
      </c>
      <c r="CF2137" s="34">
        <v>1</v>
      </c>
      <c r="CG2137" s="34" t="s">
        <v>2416</v>
      </c>
      <c r="CH2137" s="34" t="s">
        <v>2420</v>
      </c>
      <c r="CI2137" s="34" t="s">
        <v>121</v>
      </c>
      <c r="CJ2137" s="34" t="s">
        <v>84</v>
      </c>
      <c r="CM2137" s="34" t="s">
        <v>124</v>
      </c>
      <c r="CN2137" s="34" t="s">
        <v>123</v>
      </c>
      <c r="CP2137" s="34" t="s">
        <v>121</v>
      </c>
      <c r="CU2137" s="34" t="s">
        <v>83</v>
      </c>
      <c r="CV2137" s="34" t="s">
        <v>82</v>
      </c>
      <c r="CW2137" s="34">
        <f t="shared" si="116"/>
        <v>0</v>
      </c>
      <c r="CX2137" s="34">
        <v>1.7542</v>
      </c>
      <c r="CY2137" s="34">
        <v>3</v>
      </c>
      <c r="CZ2137" s="34">
        <v>0.17</v>
      </c>
      <c r="DA2137" s="34" t="s">
        <v>1833</v>
      </c>
      <c r="DB2137" s="34" t="s">
        <v>120</v>
      </c>
      <c r="DC2137" s="34" t="s">
        <v>120</v>
      </c>
      <c r="DD2137" s="34">
        <v>1.97</v>
      </c>
    </row>
    <row r="2138" spans="1:108" x14ac:dyDescent="0.35">
      <c r="A2138" s="22">
        <v>356</v>
      </c>
      <c r="B2138" s="22" t="s">
        <v>2405</v>
      </c>
      <c r="C2138" s="22" t="s">
        <v>2417</v>
      </c>
      <c r="D2138" s="22" t="s">
        <v>1694</v>
      </c>
      <c r="H2138" s="22">
        <v>32.920833000000002</v>
      </c>
      <c r="I2138" s="22">
        <v>-107.72361100000001</v>
      </c>
      <c r="J2138" s="22" t="s">
        <v>873</v>
      </c>
      <c r="K2138" s="22" t="s">
        <v>1306</v>
      </c>
      <c r="L2138" s="22" t="s">
        <v>878</v>
      </c>
      <c r="M2138" s="22" t="s">
        <v>2422</v>
      </c>
      <c r="P2138" s="22" t="s">
        <v>119</v>
      </c>
      <c r="Q2138" s="22" t="s">
        <v>119</v>
      </c>
      <c r="S2138" s="22" t="s">
        <v>2411</v>
      </c>
      <c r="AU2138" s="34">
        <v>0.16</v>
      </c>
      <c r="AV2138" s="34" t="s">
        <v>2419</v>
      </c>
      <c r="AW2138" s="34">
        <v>85</v>
      </c>
      <c r="AY2138" s="34">
        <v>4</v>
      </c>
      <c r="BA2138" s="34">
        <v>50</v>
      </c>
      <c r="BB2138" s="34">
        <v>11</v>
      </c>
      <c r="BC2138" s="34">
        <v>56.8</v>
      </c>
      <c r="BD2138" s="34">
        <v>2</v>
      </c>
      <c r="BE2138" s="34">
        <v>39</v>
      </c>
      <c r="BF2138" s="34" t="s">
        <v>121</v>
      </c>
      <c r="BG2138" s="34">
        <v>774</v>
      </c>
      <c r="BJ2138" s="34" t="s">
        <v>123</v>
      </c>
      <c r="BN2138" s="34">
        <v>60</v>
      </c>
      <c r="BP2138" s="34">
        <v>4</v>
      </c>
      <c r="BQ2138" s="34">
        <v>5540</v>
      </c>
      <c r="BR2138" s="34" t="s">
        <v>84</v>
      </c>
      <c r="BT2138" s="34">
        <v>465</v>
      </c>
      <c r="BU2138" s="34">
        <v>1.1000000000000001</v>
      </c>
      <c r="BV2138" s="34" t="s">
        <v>84</v>
      </c>
      <c r="BW2138" s="34" t="s">
        <v>948</v>
      </c>
      <c r="BX2138" s="34">
        <v>21</v>
      </c>
      <c r="BY2138" s="34">
        <v>1</v>
      </c>
      <c r="BZ2138" s="34">
        <v>17</v>
      </c>
      <c r="CA2138" s="34">
        <v>3.5</v>
      </c>
      <c r="CC2138" s="34">
        <v>2.7</v>
      </c>
      <c r="CD2138" s="34">
        <v>14</v>
      </c>
      <c r="CE2138" s="34">
        <v>22</v>
      </c>
      <c r="CF2138" s="34">
        <v>2</v>
      </c>
      <c r="CG2138" s="34" t="s">
        <v>2416</v>
      </c>
      <c r="CH2138" s="34">
        <v>14000</v>
      </c>
      <c r="CI2138" s="34" t="s">
        <v>121</v>
      </c>
      <c r="CJ2138" s="34" t="s">
        <v>84</v>
      </c>
      <c r="CM2138" s="34">
        <v>1</v>
      </c>
      <c r="CN2138" s="34" t="s">
        <v>123</v>
      </c>
      <c r="CP2138" s="34" t="s">
        <v>121</v>
      </c>
      <c r="CU2138" s="34" t="s">
        <v>83</v>
      </c>
      <c r="CV2138" s="34">
        <v>0.7</v>
      </c>
      <c r="CW2138" s="34">
        <f t="shared" si="116"/>
        <v>1.7</v>
      </c>
      <c r="CX2138" s="34">
        <v>1.9888999999999999</v>
      </c>
      <c r="CY2138" s="34">
        <v>2.9</v>
      </c>
      <c r="CZ2138" s="34">
        <v>0.23</v>
      </c>
      <c r="DA2138" s="34">
        <v>5.64</v>
      </c>
      <c r="DB2138" s="34" t="s">
        <v>120</v>
      </c>
      <c r="DC2138" s="34">
        <v>0.04</v>
      </c>
      <c r="DD2138" s="34">
        <v>1.1140000000000001</v>
      </c>
    </row>
    <row r="2139" spans="1:108" x14ac:dyDescent="0.35">
      <c r="A2139" s="22">
        <v>357</v>
      </c>
      <c r="B2139" s="22" t="s">
        <v>2405</v>
      </c>
      <c r="C2139" s="22" t="s">
        <v>2417</v>
      </c>
      <c r="D2139" s="22" t="s">
        <v>1694</v>
      </c>
      <c r="H2139" s="22">
        <v>32.920833000000002</v>
      </c>
      <c r="I2139" s="22">
        <v>-107.72361100000001</v>
      </c>
      <c r="J2139" s="22" t="s">
        <v>873</v>
      </c>
      <c r="K2139" s="22" t="s">
        <v>1306</v>
      </c>
      <c r="L2139" s="22" t="s">
        <v>878</v>
      </c>
      <c r="M2139" s="22" t="s">
        <v>2423</v>
      </c>
      <c r="P2139" s="22" t="s">
        <v>119</v>
      </c>
      <c r="Q2139" s="22" t="s">
        <v>119</v>
      </c>
      <c r="S2139" s="22" t="s">
        <v>2411</v>
      </c>
      <c r="AU2139" s="34" t="s">
        <v>2384</v>
      </c>
      <c r="AV2139" s="34" t="s">
        <v>2419</v>
      </c>
      <c r="AW2139" s="34">
        <v>282</v>
      </c>
      <c r="AY2139" s="34">
        <v>14</v>
      </c>
      <c r="BA2139" s="34">
        <v>47</v>
      </c>
      <c r="BB2139" s="34" t="s">
        <v>121</v>
      </c>
      <c r="BC2139" s="34">
        <v>560.4</v>
      </c>
      <c r="BD2139" s="34">
        <v>2</v>
      </c>
      <c r="BE2139" s="34">
        <v>16</v>
      </c>
      <c r="BF2139" s="34" t="s">
        <v>121</v>
      </c>
      <c r="BG2139" s="34">
        <v>16217</v>
      </c>
      <c r="BJ2139" s="34" t="s">
        <v>123</v>
      </c>
      <c r="BN2139" s="34" t="s">
        <v>123</v>
      </c>
      <c r="BP2139" s="34">
        <v>3</v>
      </c>
      <c r="BQ2139" s="34" t="s">
        <v>141</v>
      </c>
      <c r="BR2139" s="34" t="s">
        <v>84</v>
      </c>
      <c r="BT2139" s="34">
        <v>1870</v>
      </c>
      <c r="BU2139" s="34" t="s">
        <v>82</v>
      </c>
      <c r="BV2139" s="34" t="s">
        <v>84</v>
      </c>
      <c r="BW2139" s="34" t="s">
        <v>948</v>
      </c>
      <c r="BX2139" s="34">
        <v>89</v>
      </c>
      <c r="BY2139" s="34" t="s">
        <v>121</v>
      </c>
      <c r="BZ2139" s="34">
        <v>53</v>
      </c>
      <c r="CA2139" s="34" t="s">
        <v>82</v>
      </c>
      <c r="CC2139" s="34" t="s">
        <v>82</v>
      </c>
      <c r="CD2139" s="34">
        <v>14</v>
      </c>
      <c r="CE2139" s="34" t="s">
        <v>123</v>
      </c>
      <c r="CF2139" s="34" t="s">
        <v>121</v>
      </c>
      <c r="CG2139" s="34" t="s">
        <v>2416</v>
      </c>
      <c r="CH2139" s="34" t="s">
        <v>2420</v>
      </c>
      <c r="CI2139" s="34" t="s">
        <v>121</v>
      </c>
      <c r="CJ2139" s="34" t="s">
        <v>84</v>
      </c>
      <c r="CM2139" s="34">
        <v>0.8</v>
      </c>
      <c r="CN2139" s="34" t="s">
        <v>123</v>
      </c>
      <c r="CP2139" s="34" t="s">
        <v>121</v>
      </c>
      <c r="CU2139" s="34" t="s">
        <v>83</v>
      </c>
      <c r="CV2139" s="34" t="s">
        <v>82</v>
      </c>
      <c r="CW2139" s="34">
        <f t="shared" si="116"/>
        <v>0.8</v>
      </c>
      <c r="CX2139" s="34">
        <v>1.155</v>
      </c>
      <c r="CY2139" s="34">
        <v>1.6</v>
      </c>
      <c r="CZ2139" s="34">
        <v>0.18</v>
      </c>
      <c r="DA2139" s="34" t="s">
        <v>1833</v>
      </c>
      <c r="DB2139" s="34" t="s">
        <v>120</v>
      </c>
      <c r="DC2139" s="34">
        <v>0.01</v>
      </c>
      <c r="DD2139" s="34">
        <v>1.55</v>
      </c>
    </row>
    <row r="2140" spans="1:108" x14ac:dyDescent="0.35">
      <c r="A2140" s="22">
        <v>358</v>
      </c>
      <c r="B2140" s="22" t="s">
        <v>2405</v>
      </c>
      <c r="C2140" s="22" t="s">
        <v>2417</v>
      </c>
      <c r="D2140" s="22" t="s">
        <v>1694</v>
      </c>
      <c r="H2140" s="22">
        <v>32.920833000000002</v>
      </c>
      <c r="I2140" s="22">
        <v>-107.72361100000001</v>
      </c>
      <c r="J2140" s="22" t="s">
        <v>873</v>
      </c>
      <c r="K2140" s="22" t="s">
        <v>1306</v>
      </c>
      <c r="L2140" s="22" t="s">
        <v>878</v>
      </c>
      <c r="M2140" s="22" t="s">
        <v>2424</v>
      </c>
      <c r="P2140" s="22" t="s">
        <v>1684</v>
      </c>
      <c r="Q2140" s="22" t="s">
        <v>1684</v>
      </c>
      <c r="S2140" s="22" t="s">
        <v>2411</v>
      </c>
      <c r="AU2140" s="34">
        <v>0.21</v>
      </c>
      <c r="AV2140" s="34">
        <v>290</v>
      </c>
      <c r="AW2140" s="34">
        <v>47</v>
      </c>
      <c r="AY2140" s="34">
        <v>4</v>
      </c>
      <c r="BA2140" s="34">
        <v>25</v>
      </c>
      <c r="BB2140" s="34" t="s">
        <v>121</v>
      </c>
      <c r="BC2140" s="34">
        <v>36.9</v>
      </c>
      <c r="BD2140" s="34" t="s">
        <v>121</v>
      </c>
      <c r="BE2140" s="34">
        <v>82</v>
      </c>
      <c r="BF2140" s="34" t="s">
        <v>121</v>
      </c>
      <c r="BG2140" s="34">
        <v>2851</v>
      </c>
      <c r="BJ2140" s="34" t="s">
        <v>123</v>
      </c>
      <c r="BN2140" s="34" t="s">
        <v>123</v>
      </c>
      <c r="BP2140" s="34">
        <v>4</v>
      </c>
      <c r="BQ2140" s="34" t="s">
        <v>141</v>
      </c>
      <c r="BR2140" s="34" t="s">
        <v>84</v>
      </c>
      <c r="BT2140" s="34">
        <v>1380</v>
      </c>
      <c r="BU2140" s="34" t="s">
        <v>82</v>
      </c>
      <c r="BV2140" s="34" t="s">
        <v>84</v>
      </c>
      <c r="BW2140" s="34" t="s">
        <v>948</v>
      </c>
      <c r="BX2140" s="34">
        <v>19</v>
      </c>
      <c r="BY2140" s="34" t="s">
        <v>121</v>
      </c>
      <c r="BZ2140" s="34">
        <v>19</v>
      </c>
      <c r="CA2140" s="34" t="s">
        <v>82</v>
      </c>
      <c r="CC2140" s="34" t="s">
        <v>82</v>
      </c>
      <c r="CD2140" s="34">
        <v>202</v>
      </c>
      <c r="CE2140" s="34">
        <v>14</v>
      </c>
      <c r="CF2140" s="34">
        <v>1</v>
      </c>
      <c r="CG2140" s="34" t="s">
        <v>2416</v>
      </c>
      <c r="CH2140" s="34">
        <v>17000</v>
      </c>
      <c r="CI2140" s="34">
        <v>2</v>
      </c>
      <c r="CJ2140" s="34" t="s">
        <v>84</v>
      </c>
      <c r="CM2140" s="34">
        <v>0.7</v>
      </c>
      <c r="CN2140" s="34" t="s">
        <v>123</v>
      </c>
      <c r="CP2140" s="34" t="s">
        <v>121</v>
      </c>
      <c r="CU2140" s="34" t="s">
        <v>83</v>
      </c>
      <c r="CV2140" s="34" t="s">
        <v>82</v>
      </c>
      <c r="CW2140" s="34">
        <f t="shared" si="116"/>
        <v>2.7</v>
      </c>
      <c r="CX2140" s="34">
        <v>9.3100000000000002E-2</v>
      </c>
      <c r="CY2140" s="34">
        <v>3.5</v>
      </c>
      <c r="CZ2140" s="34">
        <v>0.31</v>
      </c>
      <c r="DA2140" s="34">
        <v>0.2</v>
      </c>
      <c r="DB2140" s="34" t="s">
        <v>120</v>
      </c>
      <c r="DC2140" s="34">
        <v>0.02</v>
      </c>
      <c r="DD2140" s="34">
        <v>0.36</v>
      </c>
    </row>
    <row r="2141" spans="1:108" x14ac:dyDescent="0.35">
      <c r="A2141" s="22">
        <v>359</v>
      </c>
      <c r="B2141" s="22" t="s">
        <v>2405</v>
      </c>
      <c r="C2141" s="22" t="s">
        <v>2417</v>
      </c>
      <c r="D2141" s="22" t="s">
        <v>1694</v>
      </c>
      <c r="H2141" s="22">
        <v>32.920833000000002</v>
      </c>
      <c r="I2141" s="22">
        <v>-107.72361100000001</v>
      </c>
      <c r="J2141" s="22" t="s">
        <v>873</v>
      </c>
      <c r="K2141" s="22" t="s">
        <v>1306</v>
      </c>
      <c r="L2141" s="22" t="s">
        <v>878</v>
      </c>
      <c r="M2141" s="22" t="s">
        <v>2425</v>
      </c>
      <c r="P2141" s="22" t="s">
        <v>119</v>
      </c>
      <c r="Q2141" s="22" t="s">
        <v>119</v>
      </c>
      <c r="S2141" s="22" t="s">
        <v>2411</v>
      </c>
      <c r="AU2141" s="34">
        <v>0.11</v>
      </c>
      <c r="AV2141" s="34" t="s">
        <v>2419</v>
      </c>
      <c r="AW2141" s="34">
        <v>24</v>
      </c>
      <c r="AY2141" s="34">
        <v>2</v>
      </c>
      <c r="BA2141" s="34">
        <v>54</v>
      </c>
      <c r="BB2141" s="34" t="s">
        <v>121</v>
      </c>
      <c r="BC2141" s="34">
        <v>715.5</v>
      </c>
      <c r="BD2141" s="34" t="s">
        <v>121</v>
      </c>
      <c r="BE2141" s="34">
        <v>12</v>
      </c>
      <c r="BF2141" s="34" t="s">
        <v>121</v>
      </c>
      <c r="BG2141" s="34">
        <v>7744</v>
      </c>
      <c r="BJ2141" s="34" t="s">
        <v>123</v>
      </c>
      <c r="BN2141" s="34">
        <v>78</v>
      </c>
      <c r="BP2141" s="34">
        <v>3</v>
      </c>
      <c r="BQ2141" s="34" t="s">
        <v>141</v>
      </c>
      <c r="BR2141" s="34" t="s">
        <v>84</v>
      </c>
      <c r="BT2141" s="34">
        <v>561</v>
      </c>
      <c r="BU2141" s="34">
        <v>1.7</v>
      </c>
      <c r="BV2141" s="34" t="s">
        <v>84</v>
      </c>
      <c r="BW2141" s="34" t="s">
        <v>948</v>
      </c>
      <c r="BX2141" s="34">
        <v>21</v>
      </c>
      <c r="BY2141" s="34" t="s">
        <v>121</v>
      </c>
      <c r="BZ2141" s="34">
        <v>73</v>
      </c>
      <c r="CA2141" s="34">
        <v>3.4</v>
      </c>
      <c r="CC2141" s="34" t="s">
        <v>82</v>
      </c>
      <c r="CD2141" s="34">
        <v>6</v>
      </c>
      <c r="CE2141" s="34" t="s">
        <v>123</v>
      </c>
      <c r="CF2141" s="34" t="s">
        <v>121</v>
      </c>
      <c r="CG2141" s="34" t="s">
        <v>2416</v>
      </c>
      <c r="CH2141" s="34" t="s">
        <v>2420</v>
      </c>
      <c r="CI2141" s="34" t="s">
        <v>121</v>
      </c>
      <c r="CJ2141" s="34" t="s">
        <v>84</v>
      </c>
      <c r="CM2141" s="34">
        <v>0.4</v>
      </c>
      <c r="CN2141" s="34" t="s">
        <v>123</v>
      </c>
      <c r="CP2141" s="34" t="s">
        <v>121</v>
      </c>
      <c r="CU2141" s="34" t="s">
        <v>83</v>
      </c>
      <c r="CV2141" s="34" t="s">
        <v>82</v>
      </c>
      <c r="CW2141" s="34">
        <f t="shared" si="116"/>
        <v>0.4</v>
      </c>
      <c r="CX2141" s="34">
        <v>0.76649999999999996</v>
      </c>
      <c r="CY2141" s="34">
        <v>8.1999999999999993</v>
      </c>
      <c r="CZ2141" s="34">
        <v>0.05</v>
      </c>
      <c r="DA2141" s="34">
        <v>6.51</v>
      </c>
      <c r="DB2141" s="34" t="s">
        <v>120</v>
      </c>
      <c r="DC2141" s="34" t="s">
        <v>120</v>
      </c>
      <c r="DD2141" s="34">
        <v>0.99</v>
      </c>
    </row>
    <row r="2142" spans="1:108" x14ac:dyDescent="0.35">
      <c r="A2142" s="22">
        <v>360</v>
      </c>
      <c r="B2142" s="22" t="s">
        <v>2405</v>
      </c>
      <c r="C2142" s="22" t="s">
        <v>2417</v>
      </c>
      <c r="D2142" s="22" t="s">
        <v>1694</v>
      </c>
      <c r="H2142" s="22">
        <v>32.920833000000002</v>
      </c>
      <c r="I2142" s="22">
        <v>-107.72361100000001</v>
      </c>
      <c r="J2142" s="22" t="s">
        <v>873</v>
      </c>
      <c r="K2142" s="22" t="s">
        <v>1306</v>
      </c>
      <c r="L2142" s="22" t="s">
        <v>878</v>
      </c>
      <c r="M2142" s="22" t="s">
        <v>2425</v>
      </c>
      <c r="P2142" s="22" t="s">
        <v>119</v>
      </c>
      <c r="Q2142" s="22" t="s">
        <v>119</v>
      </c>
      <c r="S2142" s="22" t="s">
        <v>2411</v>
      </c>
      <c r="AU2142" s="34">
        <v>1.73</v>
      </c>
      <c r="AV2142" s="34" t="s">
        <v>2419</v>
      </c>
      <c r="AW2142" s="34">
        <v>74</v>
      </c>
      <c r="AY2142" s="34">
        <v>3</v>
      </c>
      <c r="BA2142" s="34">
        <v>57</v>
      </c>
      <c r="BB2142" s="34" t="s">
        <v>121</v>
      </c>
      <c r="BC2142" s="34">
        <v>231.9</v>
      </c>
      <c r="BD2142" s="34">
        <v>1</v>
      </c>
      <c r="BE2142" s="34">
        <v>4</v>
      </c>
      <c r="BF2142" s="34" t="s">
        <v>121</v>
      </c>
      <c r="BG2142" s="34">
        <v>1086</v>
      </c>
      <c r="BJ2142" s="34" t="s">
        <v>123</v>
      </c>
      <c r="BN2142" s="34">
        <v>89</v>
      </c>
      <c r="BP2142" s="34">
        <v>2</v>
      </c>
      <c r="BQ2142" s="34">
        <v>8252</v>
      </c>
      <c r="BR2142" s="34" t="s">
        <v>84</v>
      </c>
      <c r="BT2142" s="34">
        <v>41.7</v>
      </c>
      <c r="BU2142" s="34" t="s">
        <v>82</v>
      </c>
      <c r="BV2142" s="34" t="s">
        <v>84</v>
      </c>
      <c r="BW2142" s="34" t="s">
        <v>948</v>
      </c>
      <c r="BX2142" s="34">
        <v>67</v>
      </c>
      <c r="BY2142" s="34" t="s">
        <v>121</v>
      </c>
      <c r="BZ2142" s="34">
        <v>620</v>
      </c>
      <c r="CA2142" s="34">
        <v>1.5</v>
      </c>
      <c r="CC2142" s="34">
        <v>1.5</v>
      </c>
      <c r="CD2142" s="34">
        <v>13</v>
      </c>
      <c r="CE2142" s="34">
        <v>13</v>
      </c>
      <c r="CF2142" s="34" t="s">
        <v>121</v>
      </c>
      <c r="CG2142" s="34" t="s">
        <v>2416</v>
      </c>
      <c r="CH2142" s="34" t="s">
        <v>2420</v>
      </c>
      <c r="CI2142" s="34">
        <v>3</v>
      </c>
      <c r="CJ2142" s="34" t="s">
        <v>84</v>
      </c>
      <c r="CM2142" s="34">
        <v>1.1000000000000001</v>
      </c>
      <c r="CN2142" s="34" t="s">
        <v>123</v>
      </c>
      <c r="CP2142" s="34" t="s">
        <v>121</v>
      </c>
      <c r="CU2142" s="34" t="s">
        <v>83</v>
      </c>
      <c r="CV2142" s="34" t="s">
        <v>82</v>
      </c>
      <c r="CW2142" s="34">
        <f t="shared" si="116"/>
        <v>4.0999999999999996</v>
      </c>
      <c r="CX2142" s="34">
        <v>1.6665000000000001</v>
      </c>
      <c r="CY2142" s="34">
        <v>3.4</v>
      </c>
      <c r="CZ2142" s="34">
        <v>0.04</v>
      </c>
      <c r="DA2142" s="34" t="s">
        <v>1833</v>
      </c>
      <c r="DB2142" s="34" t="s">
        <v>120</v>
      </c>
      <c r="DC2142" s="34" t="s">
        <v>120</v>
      </c>
      <c r="DD2142" s="34">
        <v>0.89</v>
      </c>
    </row>
    <row r="2143" spans="1:108" x14ac:dyDescent="0.35">
      <c r="A2143" s="22">
        <v>361</v>
      </c>
      <c r="B2143" s="22" t="s">
        <v>2405</v>
      </c>
      <c r="C2143" s="22" t="s">
        <v>2417</v>
      </c>
      <c r="D2143" s="22" t="s">
        <v>1694</v>
      </c>
      <c r="H2143" s="22">
        <v>32.920833000000002</v>
      </c>
      <c r="I2143" s="22">
        <v>-107.72361100000001</v>
      </c>
      <c r="J2143" s="22" t="s">
        <v>873</v>
      </c>
      <c r="K2143" s="22" t="s">
        <v>1306</v>
      </c>
      <c r="L2143" s="22" t="s">
        <v>878</v>
      </c>
      <c r="M2143" s="22" t="s">
        <v>2426</v>
      </c>
      <c r="P2143" s="22" t="s">
        <v>1684</v>
      </c>
      <c r="Q2143" s="22" t="s">
        <v>1684</v>
      </c>
      <c r="S2143" s="22" t="s">
        <v>2411</v>
      </c>
      <c r="AU2143" s="34" t="s">
        <v>2384</v>
      </c>
      <c r="AV2143" s="34" t="s">
        <v>2419</v>
      </c>
      <c r="AW2143" s="34">
        <v>171</v>
      </c>
      <c r="AY2143" s="34">
        <v>13</v>
      </c>
      <c r="BA2143" s="34">
        <v>46</v>
      </c>
      <c r="BB2143" s="34" t="s">
        <v>121</v>
      </c>
      <c r="BC2143" s="34">
        <v>40.5</v>
      </c>
      <c r="BD2143" s="34">
        <v>3</v>
      </c>
      <c r="BE2143" s="34">
        <v>7</v>
      </c>
      <c r="BF2143" s="34" t="s">
        <v>121</v>
      </c>
      <c r="BG2143" s="34">
        <v>2957</v>
      </c>
      <c r="BJ2143" s="34" t="s">
        <v>123</v>
      </c>
      <c r="BN2143" s="34" t="s">
        <v>123</v>
      </c>
      <c r="BP2143" s="34">
        <v>1</v>
      </c>
      <c r="BQ2143" s="34">
        <v>2546</v>
      </c>
      <c r="BR2143" s="34" t="s">
        <v>84</v>
      </c>
      <c r="BT2143" s="34">
        <v>1590</v>
      </c>
      <c r="BU2143" s="34" t="s">
        <v>82</v>
      </c>
      <c r="BV2143" s="34" t="s">
        <v>84</v>
      </c>
      <c r="BW2143" s="34" t="s">
        <v>948</v>
      </c>
      <c r="BX2143" s="34">
        <v>608</v>
      </c>
      <c r="BY2143" s="34" t="s">
        <v>121</v>
      </c>
      <c r="BZ2143" s="34">
        <v>50</v>
      </c>
      <c r="CA2143" s="34" t="s">
        <v>82</v>
      </c>
      <c r="CC2143" s="34" t="s">
        <v>82</v>
      </c>
      <c r="CD2143" s="34">
        <v>16</v>
      </c>
      <c r="CE2143" s="34">
        <v>19</v>
      </c>
      <c r="CF2143" s="34" t="s">
        <v>121</v>
      </c>
      <c r="CG2143" s="34" t="s">
        <v>2416</v>
      </c>
      <c r="CH2143" s="34">
        <v>8700</v>
      </c>
      <c r="CI2143" s="34">
        <v>2</v>
      </c>
      <c r="CJ2143" s="34" t="s">
        <v>84</v>
      </c>
      <c r="CM2143" s="34" t="s">
        <v>124</v>
      </c>
      <c r="CN2143" s="34" t="s">
        <v>123</v>
      </c>
      <c r="CP2143" s="34" t="s">
        <v>121</v>
      </c>
      <c r="CU2143" s="34" t="s">
        <v>83</v>
      </c>
      <c r="CV2143" s="34" t="s">
        <v>82</v>
      </c>
      <c r="CW2143" s="34">
        <f t="shared" si="116"/>
        <v>2</v>
      </c>
      <c r="CX2143" s="34" t="s">
        <v>2391</v>
      </c>
      <c r="CY2143" s="34" t="s">
        <v>82</v>
      </c>
      <c r="CZ2143" s="34">
        <v>0.17</v>
      </c>
      <c r="DA2143" s="34" t="s">
        <v>1833</v>
      </c>
      <c r="DB2143" s="34">
        <v>0.06</v>
      </c>
      <c r="DC2143" s="34">
        <v>0.11</v>
      </c>
      <c r="DD2143" s="34">
        <v>0.94</v>
      </c>
    </row>
    <row r="2144" spans="1:108" x14ac:dyDescent="0.35">
      <c r="A2144" s="22">
        <v>362</v>
      </c>
      <c r="B2144" s="22" t="s">
        <v>2405</v>
      </c>
      <c r="C2144" s="22" t="s">
        <v>2417</v>
      </c>
      <c r="D2144" s="22" t="s">
        <v>1694</v>
      </c>
      <c r="H2144" s="22">
        <v>32.920833000000002</v>
      </c>
      <c r="I2144" s="22">
        <v>-107.72361100000001</v>
      </c>
      <c r="J2144" s="22" t="s">
        <v>873</v>
      </c>
      <c r="K2144" s="22" t="s">
        <v>1306</v>
      </c>
      <c r="L2144" s="22" t="s">
        <v>878</v>
      </c>
      <c r="M2144" s="22" t="s">
        <v>2427</v>
      </c>
      <c r="P2144" s="22" t="s">
        <v>1684</v>
      </c>
      <c r="Q2144" s="22" t="s">
        <v>1684</v>
      </c>
      <c r="S2144" s="22" t="s">
        <v>2411</v>
      </c>
      <c r="AU2144" s="34">
        <v>0.19</v>
      </c>
      <c r="AV2144" s="34" t="s">
        <v>2419</v>
      </c>
      <c r="AW2144" s="34">
        <v>73</v>
      </c>
      <c r="AY2144" s="34" t="s">
        <v>123</v>
      </c>
      <c r="BA2144" s="34">
        <v>6</v>
      </c>
      <c r="BB2144" s="34" t="s">
        <v>121</v>
      </c>
      <c r="BC2144" s="34">
        <v>2.1</v>
      </c>
      <c r="BD2144" s="34" t="s">
        <v>121</v>
      </c>
      <c r="BE2144" s="34">
        <v>66</v>
      </c>
      <c r="BF2144" s="34" t="s">
        <v>121</v>
      </c>
      <c r="BG2144" s="34">
        <v>654</v>
      </c>
      <c r="BJ2144" s="34" t="s">
        <v>123</v>
      </c>
      <c r="BN2144" s="34" t="s">
        <v>123</v>
      </c>
      <c r="BP2144" s="34">
        <v>2</v>
      </c>
      <c r="BQ2144" s="34" t="s">
        <v>141</v>
      </c>
      <c r="BR2144" s="34" t="s">
        <v>84</v>
      </c>
      <c r="BT2144" s="34">
        <v>1520</v>
      </c>
      <c r="BU2144" s="34" t="s">
        <v>82</v>
      </c>
      <c r="BV2144" s="34" t="s">
        <v>84</v>
      </c>
      <c r="BW2144" s="34" t="s">
        <v>948</v>
      </c>
      <c r="BX2144" s="34">
        <v>12</v>
      </c>
      <c r="BY2144" s="34" t="s">
        <v>121</v>
      </c>
      <c r="BZ2144" s="34">
        <v>47</v>
      </c>
      <c r="CA2144" s="34" t="s">
        <v>82</v>
      </c>
      <c r="CC2144" s="34" t="s">
        <v>82</v>
      </c>
      <c r="CD2144" s="34">
        <v>1</v>
      </c>
      <c r="CE2144" s="34">
        <v>21</v>
      </c>
      <c r="CF2144" s="34" t="s">
        <v>121</v>
      </c>
      <c r="CG2144" s="34" t="s">
        <v>2416</v>
      </c>
      <c r="CH2144" s="34">
        <v>520</v>
      </c>
      <c r="CI2144" s="34" t="s">
        <v>121</v>
      </c>
      <c r="CJ2144" s="34" t="s">
        <v>84</v>
      </c>
      <c r="CM2144" s="34">
        <v>0.2</v>
      </c>
      <c r="CN2144" s="34" t="s">
        <v>123</v>
      </c>
      <c r="CP2144" s="34" t="s">
        <v>121</v>
      </c>
      <c r="CU2144" s="34" t="s">
        <v>83</v>
      </c>
      <c r="CV2144" s="34" t="s">
        <v>82</v>
      </c>
      <c r="CW2144" s="34">
        <f t="shared" si="116"/>
        <v>0.2</v>
      </c>
      <c r="CX2144" s="34">
        <v>3.9500000000000004E-3</v>
      </c>
      <c r="CY2144" s="34">
        <v>3.3</v>
      </c>
      <c r="CZ2144" s="34">
        <v>0.04</v>
      </c>
      <c r="DA2144" s="34">
        <v>0.15</v>
      </c>
      <c r="DB2144" s="34">
        <v>0.02</v>
      </c>
      <c r="DC2144" s="34">
        <v>0.03</v>
      </c>
      <c r="DD2144" s="34">
        <v>0.05</v>
      </c>
    </row>
    <row r="2145" spans="1:108" x14ac:dyDescent="0.35">
      <c r="A2145" s="22">
        <v>363</v>
      </c>
      <c r="B2145" s="22" t="s">
        <v>2405</v>
      </c>
      <c r="C2145" s="22" t="s">
        <v>2410</v>
      </c>
      <c r="D2145" s="22" t="s">
        <v>1694</v>
      </c>
      <c r="H2145" s="22">
        <v>32.933387000000003</v>
      </c>
      <c r="I2145" s="22">
        <v>-107.719919</v>
      </c>
      <c r="J2145" s="22" t="s">
        <v>873</v>
      </c>
      <c r="K2145" s="22" t="s">
        <v>1306</v>
      </c>
      <c r="L2145" s="22" t="s">
        <v>878</v>
      </c>
      <c r="M2145" s="22" t="s">
        <v>2428</v>
      </c>
      <c r="P2145" s="22" t="s">
        <v>1684</v>
      </c>
      <c r="Q2145" s="22" t="s">
        <v>1684</v>
      </c>
      <c r="S2145" s="22" t="s">
        <v>2411</v>
      </c>
      <c r="AU2145" s="34">
        <v>1.9E-2</v>
      </c>
      <c r="AV2145" s="34">
        <v>49</v>
      </c>
      <c r="AW2145" s="34">
        <v>44</v>
      </c>
      <c r="AY2145" s="34">
        <v>10</v>
      </c>
      <c r="BA2145" s="34">
        <v>71</v>
      </c>
      <c r="BB2145" s="34" t="s">
        <v>121</v>
      </c>
      <c r="BC2145" s="34">
        <v>177.5</v>
      </c>
      <c r="BD2145" s="34">
        <v>3</v>
      </c>
      <c r="BE2145" s="34">
        <v>16</v>
      </c>
      <c r="BF2145" s="34">
        <v>2</v>
      </c>
      <c r="BG2145" s="34">
        <v>999</v>
      </c>
      <c r="BJ2145" s="34" t="s">
        <v>123</v>
      </c>
      <c r="BN2145" s="34">
        <v>57</v>
      </c>
      <c r="BP2145" s="34">
        <v>6</v>
      </c>
      <c r="BQ2145" s="34">
        <v>8320</v>
      </c>
      <c r="BR2145" s="34">
        <v>13</v>
      </c>
      <c r="BT2145" s="34">
        <v>50.2</v>
      </c>
      <c r="BU2145" s="34">
        <v>2.5</v>
      </c>
      <c r="BV2145" s="34" t="s">
        <v>84</v>
      </c>
      <c r="BW2145" s="34" t="s">
        <v>948</v>
      </c>
      <c r="BX2145" s="34">
        <v>696</v>
      </c>
      <c r="BY2145" s="34" t="s">
        <v>121</v>
      </c>
      <c r="BZ2145" s="34">
        <v>22</v>
      </c>
      <c r="CA2145" s="34">
        <v>1.9</v>
      </c>
      <c r="CC2145" s="34">
        <v>7.9</v>
      </c>
      <c r="CD2145" s="34">
        <v>25</v>
      </c>
      <c r="CE2145" s="34">
        <v>4</v>
      </c>
      <c r="CF2145" s="34">
        <v>11</v>
      </c>
      <c r="CG2145" s="34" t="s">
        <v>2416</v>
      </c>
      <c r="CH2145" s="34">
        <v>26900</v>
      </c>
      <c r="CI2145" s="34">
        <v>3</v>
      </c>
      <c r="CJ2145" s="34" t="s">
        <v>84</v>
      </c>
      <c r="CM2145" s="34">
        <v>2</v>
      </c>
      <c r="CN2145" s="34">
        <v>2</v>
      </c>
      <c r="CP2145" s="34" t="s">
        <v>121</v>
      </c>
      <c r="CU2145" s="34" t="s">
        <v>83</v>
      </c>
      <c r="CV2145" s="34" t="s">
        <v>82</v>
      </c>
      <c r="CW2145" s="34">
        <f t="shared" si="116"/>
        <v>7</v>
      </c>
      <c r="CX2145" s="34" t="s">
        <v>2391</v>
      </c>
      <c r="CY2145" s="34">
        <v>4.0999999999999996</v>
      </c>
      <c r="CZ2145" s="34">
        <v>0.4</v>
      </c>
      <c r="DA2145" s="34">
        <v>0.95</v>
      </c>
      <c r="DB2145" s="34">
        <v>7.0000000000000007E-2</v>
      </c>
      <c r="DC2145" s="34">
        <v>0.1</v>
      </c>
      <c r="DD2145" s="34">
        <v>0.3</v>
      </c>
    </row>
    <row r="2146" spans="1:108" x14ac:dyDescent="0.35">
      <c r="A2146" s="22">
        <v>364</v>
      </c>
      <c r="B2146" s="22" t="s">
        <v>2405</v>
      </c>
      <c r="C2146" s="22" t="s">
        <v>2410</v>
      </c>
      <c r="D2146" s="22" t="s">
        <v>1694</v>
      </c>
      <c r="H2146" s="22">
        <v>32.933387000000003</v>
      </c>
      <c r="I2146" s="22">
        <v>-107.719919</v>
      </c>
      <c r="J2146" s="22" t="s">
        <v>873</v>
      </c>
      <c r="K2146" s="22" t="s">
        <v>1306</v>
      </c>
      <c r="L2146" s="22" t="s">
        <v>878</v>
      </c>
      <c r="M2146" s="22" t="s">
        <v>2429</v>
      </c>
      <c r="P2146" s="22" t="s">
        <v>1684</v>
      </c>
      <c r="Q2146" s="22" t="s">
        <v>1684</v>
      </c>
      <c r="S2146" s="22" t="s">
        <v>2411</v>
      </c>
      <c r="AU2146" s="34">
        <v>0.63900000000000001</v>
      </c>
      <c r="AV2146" s="34">
        <v>260</v>
      </c>
      <c r="AW2146" s="34">
        <v>48</v>
      </c>
      <c r="AY2146" s="34">
        <v>5</v>
      </c>
      <c r="BA2146" s="34">
        <v>38</v>
      </c>
      <c r="BB2146" s="34">
        <v>3</v>
      </c>
      <c r="BC2146" s="34">
        <v>133.69999999999999</v>
      </c>
      <c r="BD2146" s="34">
        <v>3</v>
      </c>
      <c r="BE2146" s="34">
        <v>29</v>
      </c>
      <c r="BF2146" s="34" t="s">
        <v>121</v>
      </c>
      <c r="BG2146" s="34">
        <v>9678</v>
      </c>
      <c r="BJ2146" s="34" t="s">
        <v>123</v>
      </c>
      <c r="BN2146" s="34">
        <v>233</v>
      </c>
      <c r="BP2146" s="34">
        <v>5</v>
      </c>
      <c r="BQ2146" s="34" t="s">
        <v>141</v>
      </c>
      <c r="BR2146" s="34" t="s">
        <v>84</v>
      </c>
      <c r="BT2146" s="34">
        <v>131</v>
      </c>
      <c r="BU2146" s="34">
        <v>1.6</v>
      </c>
      <c r="BV2146" s="34">
        <v>19</v>
      </c>
      <c r="BW2146" s="34" t="s">
        <v>948</v>
      </c>
      <c r="BX2146" s="34">
        <v>105</v>
      </c>
      <c r="BY2146" s="34" t="s">
        <v>121</v>
      </c>
      <c r="BZ2146" s="34">
        <v>81</v>
      </c>
      <c r="CA2146" s="34">
        <v>1.7</v>
      </c>
      <c r="CC2146" s="34">
        <v>5.7</v>
      </c>
      <c r="CD2146" s="34">
        <v>18</v>
      </c>
      <c r="CE2146" s="34">
        <v>9</v>
      </c>
      <c r="CF2146" s="34">
        <v>5</v>
      </c>
      <c r="CG2146" s="34" t="s">
        <v>2416</v>
      </c>
      <c r="CH2146" s="34" t="s">
        <v>2420</v>
      </c>
      <c r="CI2146" s="34">
        <v>5</v>
      </c>
      <c r="CJ2146" s="34" t="s">
        <v>84</v>
      </c>
      <c r="CM2146" s="34">
        <v>2</v>
      </c>
      <c r="CN2146" s="34" t="s">
        <v>123</v>
      </c>
      <c r="CP2146" s="34" t="s">
        <v>121</v>
      </c>
      <c r="CU2146" s="34" t="s">
        <v>83</v>
      </c>
      <c r="CV2146" s="34" t="s">
        <v>82</v>
      </c>
      <c r="CW2146" s="34">
        <f t="shared" si="116"/>
        <v>7</v>
      </c>
      <c r="CX2146" s="34">
        <v>1.5743</v>
      </c>
      <c r="CY2146" s="34">
        <v>5.0999999999999996</v>
      </c>
      <c r="CZ2146" s="34">
        <v>0.44</v>
      </c>
      <c r="DA2146" s="34">
        <v>5.61</v>
      </c>
      <c r="DB2146" s="34">
        <v>0.01</v>
      </c>
      <c r="DC2146" s="34">
        <v>0.03</v>
      </c>
      <c r="DD2146" s="34">
        <v>1.27</v>
      </c>
    </row>
    <row r="2147" spans="1:108" x14ac:dyDescent="0.35">
      <c r="A2147" s="22">
        <v>365</v>
      </c>
      <c r="B2147" s="22" t="s">
        <v>2405</v>
      </c>
      <c r="C2147" s="22" t="s">
        <v>2410</v>
      </c>
      <c r="D2147" s="22" t="s">
        <v>1694</v>
      </c>
      <c r="H2147" s="22">
        <v>32.933387000000003</v>
      </c>
      <c r="I2147" s="22">
        <v>-107.719919</v>
      </c>
      <c r="J2147" s="22" t="s">
        <v>873</v>
      </c>
      <c r="K2147" s="22" t="s">
        <v>1306</v>
      </c>
      <c r="L2147" s="22" t="s">
        <v>878</v>
      </c>
      <c r="M2147" s="22" t="s">
        <v>1493</v>
      </c>
      <c r="P2147" s="22" t="s">
        <v>1665</v>
      </c>
      <c r="Q2147" s="22" t="s">
        <v>1181</v>
      </c>
      <c r="S2147" s="22" t="s">
        <v>2411</v>
      </c>
      <c r="AU2147" s="34">
        <v>0.01</v>
      </c>
      <c r="AV2147" s="34" t="s">
        <v>83</v>
      </c>
      <c r="AW2147" s="34">
        <v>18</v>
      </c>
      <c r="AY2147" s="34">
        <v>8</v>
      </c>
      <c r="BA2147" s="34">
        <v>7</v>
      </c>
      <c r="BB2147" s="34" t="s">
        <v>121</v>
      </c>
      <c r="BC2147" s="34" t="s">
        <v>121</v>
      </c>
      <c r="BD2147" s="34">
        <v>2</v>
      </c>
      <c r="BE2147" s="34">
        <v>3</v>
      </c>
      <c r="BF2147" s="34" t="s">
        <v>121</v>
      </c>
      <c r="BG2147" s="34">
        <v>47</v>
      </c>
      <c r="BJ2147" s="34" t="s">
        <v>123</v>
      </c>
      <c r="BN2147" s="34">
        <v>10</v>
      </c>
      <c r="BP2147" s="34">
        <v>3</v>
      </c>
      <c r="BQ2147" s="34">
        <v>173</v>
      </c>
      <c r="BR2147" s="34" t="s">
        <v>84</v>
      </c>
      <c r="BT2147" s="34">
        <v>4.2</v>
      </c>
      <c r="BU2147" s="34">
        <v>1</v>
      </c>
      <c r="BV2147" s="34" t="s">
        <v>84</v>
      </c>
      <c r="BW2147" s="34" t="s">
        <v>948</v>
      </c>
      <c r="BX2147" s="34">
        <v>161</v>
      </c>
      <c r="BY2147" s="34" t="s">
        <v>121</v>
      </c>
      <c r="BZ2147" s="34" t="s">
        <v>84</v>
      </c>
      <c r="CA2147" s="34">
        <v>1.2</v>
      </c>
      <c r="CC2147" s="34">
        <v>2.8</v>
      </c>
      <c r="CD2147" s="34">
        <v>23</v>
      </c>
      <c r="CE2147" s="34" t="s">
        <v>123</v>
      </c>
      <c r="CF2147" s="34" t="s">
        <v>121</v>
      </c>
      <c r="CG2147" s="34" t="s">
        <v>2416</v>
      </c>
      <c r="CH2147" s="34">
        <v>470</v>
      </c>
      <c r="CI2147" s="34">
        <v>3</v>
      </c>
      <c r="CJ2147" s="34">
        <v>10</v>
      </c>
      <c r="CM2147" s="34">
        <v>1.1000000000000001</v>
      </c>
      <c r="CN2147" s="34" t="s">
        <v>123</v>
      </c>
      <c r="CP2147" s="34" t="s">
        <v>121</v>
      </c>
      <c r="CU2147" s="34" t="s">
        <v>83</v>
      </c>
      <c r="CV2147" s="34" t="s">
        <v>82</v>
      </c>
      <c r="CW2147" s="34">
        <f t="shared" si="116"/>
        <v>14.1</v>
      </c>
      <c r="CX2147" s="34">
        <v>0.51939999999999997</v>
      </c>
      <c r="CY2147" s="34" t="s">
        <v>82</v>
      </c>
      <c r="CZ2147" s="34">
        <v>0.4</v>
      </c>
      <c r="DA2147" s="34" t="s">
        <v>1833</v>
      </c>
      <c r="DB2147" s="34" t="s">
        <v>120</v>
      </c>
      <c r="DC2147" s="34" t="s">
        <v>120</v>
      </c>
      <c r="DD2147" s="34">
        <v>1.1200000000000001</v>
      </c>
    </row>
    <row r="2148" spans="1:108" x14ac:dyDescent="0.35">
      <c r="A2148" s="22">
        <v>366</v>
      </c>
      <c r="B2148" s="22" t="s">
        <v>2405</v>
      </c>
      <c r="C2148" s="22" t="s">
        <v>2410</v>
      </c>
      <c r="D2148" s="22" t="s">
        <v>1694</v>
      </c>
      <c r="H2148" s="22">
        <v>32.933387000000003</v>
      </c>
      <c r="I2148" s="22">
        <v>-107.719919</v>
      </c>
      <c r="J2148" s="22" t="s">
        <v>873</v>
      </c>
      <c r="K2148" s="22" t="s">
        <v>1306</v>
      </c>
      <c r="L2148" s="22" t="s">
        <v>878</v>
      </c>
      <c r="M2148" s="22" t="s">
        <v>1493</v>
      </c>
      <c r="P2148" s="22" t="s">
        <v>1684</v>
      </c>
      <c r="Q2148" s="22" t="s">
        <v>1684</v>
      </c>
      <c r="S2148" s="22" t="s">
        <v>2411</v>
      </c>
      <c r="AU2148" s="34">
        <v>1.67</v>
      </c>
      <c r="AV2148" s="34" t="s">
        <v>2419</v>
      </c>
      <c r="AW2148" s="34">
        <v>51</v>
      </c>
      <c r="AY2148" s="34">
        <v>57</v>
      </c>
      <c r="BA2148" s="34">
        <v>71</v>
      </c>
      <c r="BB2148" s="34" t="s">
        <v>121</v>
      </c>
      <c r="BC2148" s="34">
        <v>130.9</v>
      </c>
      <c r="BD2148" s="34">
        <v>2</v>
      </c>
      <c r="BE2148" s="34">
        <v>6</v>
      </c>
      <c r="BF2148" s="34">
        <v>2</v>
      </c>
      <c r="BG2148" s="34">
        <v>2081</v>
      </c>
      <c r="BJ2148" s="34" t="s">
        <v>123</v>
      </c>
      <c r="BN2148" s="34">
        <v>47</v>
      </c>
      <c r="BP2148" s="34">
        <v>1</v>
      </c>
      <c r="BQ2148" s="34" t="s">
        <v>141</v>
      </c>
      <c r="BR2148" s="34" t="s">
        <v>84</v>
      </c>
      <c r="BT2148" s="34">
        <v>14</v>
      </c>
      <c r="BU2148" s="34" t="s">
        <v>82</v>
      </c>
      <c r="BV2148" s="34" t="s">
        <v>84</v>
      </c>
      <c r="BW2148" s="34" t="s">
        <v>948</v>
      </c>
      <c r="BX2148" s="34">
        <v>552</v>
      </c>
      <c r="BY2148" s="34" t="s">
        <v>121</v>
      </c>
      <c r="BZ2148" s="34">
        <v>33</v>
      </c>
      <c r="CA2148" s="34" t="s">
        <v>82</v>
      </c>
      <c r="CC2148" s="34">
        <v>4.7</v>
      </c>
      <c r="CD2148" s="34">
        <v>21</v>
      </c>
      <c r="CE2148" s="34">
        <v>4</v>
      </c>
      <c r="CF2148" s="34">
        <v>2</v>
      </c>
      <c r="CG2148" s="34" t="s">
        <v>2416</v>
      </c>
      <c r="CH2148" s="34" t="s">
        <v>2420</v>
      </c>
      <c r="CI2148" s="34" t="s">
        <v>121</v>
      </c>
      <c r="CJ2148" s="34" t="s">
        <v>84</v>
      </c>
      <c r="CM2148" s="34">
        <v>0.8</v>
      </c>
      <c r="CN2148" s="34" t="s">
        <v>123</v>
      </c>
      <c r="CP2148" s="34" t="s">
        <v>121</v>
      </c>
      <c r="CU2148" s="34" t="s">
        <v>83</v>
      </c>
      <c r="CV2148" s="34" t="s">
        <v>82</v>
      </c>
      <c r="CW2148" s="34">
        <f t="shared" si="116"/>
        <v>0.8</v>
      </c>
      <c r="CX2148" s="34" t="s">
        <v>2391</v>
      </c>
      <c r="CY2148" s="34">
        <v>2.1</v>
      </c>
      <c r="CZ2148" s="34">
        <v>0.14000000000000001</v>
      </c>
      <c r="DA2148" s="34">
        <v>5.33</v>
      </c>
      <c r="DB2148" s="34">
        <v>7.0000000000000007E-2</v>
      </c>
      <c r="DC2148" s="34">
        <v>0.12</v>
      </c>
      <c r="DD2148" s="34">
        <v>0.49</v>
      </c>
    </row>
    <row r="2149" spans="1:108" x14ac:dyDescent="0.35">
      <c r="A2149" s="22">
        <v>367</v>
      </c>
      <c r="B2149" s="22" t="s">
        <v>2405</v>
      </c>
      <c r="C2149" s="22" t="s">
        <v>2410</v>
      </c>
      <c r="D2149" s="22" t="s">
        <v>1694</v>
      </c>
      <c r="H2149" s="22">
        <v>32.933387000000003</v>
      </c>
      <c r="I2149" s="22">
        <v>-107.719919</v>
      </c>
      <c r="J2149" s="22" t="s">
        <v>873</v>
      </c>
      <c r="K2149" s="22" t="s">
        <v>1306</v>
      </c>
      <c r="L2149" s="22" t="s">
        <v>878</v>
      </c>
      <c r="M2149" s="22" t="s">
        <v>1493</v>
      </c>
      <c r="P2149" s="22" t="s">
        <v>1665</v>
      </c>
      <c r="Q2149" s="22" t="s">
        <v>1181</v>
      </c>
      <c r="S2149" s="22" t="s">
        <v>2411</v>
      </c>
      <c r="AU2149" s="34">
        <v>0.42</v>
      </c>
      <c r="AV2149" s="34">
        <v>210</v>
      </c>
      <c r="AW2149" s="34">
        <v>61</v>
      </c>
      <c r="AY2149" s="34">
        <v>32</v>
      </c>
      <c r="BA2149" s="34">
        <v>87</v>
      </c>
      <c r="BB2149" s="34">
        <v>3</v>
      </c>
      <c r="BC2149" s="34">
        <v>170.3</v>
      </c>
      <c r="BD2149" s="34">
        <v>4</v>
      </c>
      <c r="BE2149" s="34">
        <v>17</v>
      </c>
      <c r="BF2149" s="34">
        <v>2</v>
      </c>
      <c r="BG2149" s="34">
        <v>1796</v>
      </c>
      <c r="BJ2149" s="34" t="s">
        <v>123</v>
      </c>
      <c r="BN2149" s="34">
        <v>170</v>
      </c>
      <c r="BP2149" s="34">
        <v>5</v>
      </c>
      <c r="BQ2149" s="34">
        <v>8952</v>
      </c>
      <c r="BR2149" s="34" t="s">
        <v>84</v>
      </c>
      <c r="BT2149" s="34">
        <v>21.5</v>
      </c>
      <c r="BU2149" s="34">
        <v>2.2000000000000002</v>
      </c>
      <c r="BV2149" s="34" t="s">
        <v>84</v>
      </c>
      <c r="BW2149" s="34" t="s">
        <v>948</v>
      </c>
      <c r="BX2149" s="34">
        <v>306</v>
      </c>
      <c r="BY2149" s="34" t="s">
        <v>121</v>
      </c>
      <c r="BZ2149" s="34">
        <v>60</v>
      </c>
      <c r="CA2149" s="34">
        <v>1.6</v>
      </c>
      <c r="CC2149" s="34">
        <v>11</v>
      </c>
      <c r="CD2149" s="34">
        <v>31</v>
      </c>
      <c r="CE2149" s="34">
        <v>9</v>
      </c>
      <c r="CF2149" s="34">
        <v>13</v>
      </c>
      <c r="CG2149" s="34" t="s">
        <v>2416</v>
      </c>
      <c r="CH2149" s="34">
        <v>17000</v>
      </c>
      <c r="CI2149" s="34">
        <v>4</v>
      </c>
      <c r="CJ2149" s="34">
        <v>19</v>
      </c>
      <c r="CM2149" s="34">
        <v>2.6</v>
      </c>
      <c r="CN2149" s="34" t="s">
        <v>123</v>
      </c>
      <c r="CP2149" s="34" t="s">
        <v>121</v>
      </c>
      <c r="CU2149" s="34" t="s">
        <v>83</v>
      </c>
      <c r="CV2149" s="34" t="s">
        <v>82</v>
      </c>
      <c r="CW2149" s="34">
        <f t="shared" si="116"/>
        <v>25.6</v>
      </c>
      <c r="CX2149" s="34" t="s">
        <v>2391</v>
      </c>
      <c r="CY2149" s="34">
        <v>3</v>
      </c>
      <c r="CZ2149" s="34">
        <v>0.26</v>
      </c>
      <c r="DA2149" s="34">
        <v>1.57</v>
      </c>
      <c r="DB2149" s="34">
        <v>0.03</v>
      </c>
      <c r="DC2149" s="34">
        <v>0.13</v>
      </c>
      <c r="DD2149" s="34">
        <v>0.48</v>
      </c>
    </row>
    <row r="2150" spans="1:108" x14ac:dyDescent="0.35">
      <c r="A2150" s="22">
        <v>368</v>
      </c>
      <c r="B2150" s="22" t="s">
        <v>2405</v>
      </c>
      <c r="C2150" s="22" t="s">
        <v>2410</v>
      </c>
      <c r="D2150" s="22" t="s">
        <v>1694</v>
      </c>
      <c r="H2150" s="22">
        <v>32.933387000000003</v>
      </c>
      <c r="I2150" s="22">
        <v>-107.719919</v>
      </c>
      <c r="J2150" s="22" t="s">
        <v>873</v>
      </c>
      <c r="K2150" s="22" t="s">
        <v>1306</v>
      </c>
      <c r="L2150" s="22" t="s">
        <v>878</v>
      </c>
      <c r="M2150" s="22" t="s">
        <v>1493</v>
      </c>
      <c r="P2150" s="22" t="s">
        <v>1665</v>
      </c>
      <c r="Q2150" s="22" t="s">
        <v>2430</v>
      </c>
      <c r="S2150" s="22" t="s">
        <v>2411</v>
      </c>
      <c r="AU2150" s="34">
        <v>4.1000000000000002E-2</v>
      </c>
      <c r="AV2150" s="34">
        <v>11</v>
      </c>
      <c r="AW2150" s="34">
        <v>139</v>
      </c>
      <c r="AY2150" s="34">
        <v>44</v>
      </c>
      <c r="BA2150" s="34">
        <v>17</v>
      </c>
      <c r="BB2150" s="34">
        <v>6</v>
      </c>
      <c r="BC2150" s="34" t="s">
        <v>121</v>
      </c>
      <c r="BD2150" s="34">
        <v>2</v>
      </c>
      <c r="BE2150" s="34">
        <v>6</v>
      </c>
      <c r="BF2150" s="34">
        <v>2</v>
      </c>
      <c r="BG2150" s="34">
        <v>28</v>
      </c>
      <c r="BJ2150" s="34" t="s">
        <v>123</v>
      </c>
      <c r="BN2150" s="34">
        <v>11</v>
      </c>
      <c r="BP2150" s="34">
        <v>5</v>
      </c>
      <c r="BQ2150" s="34">
        <v>510</v>
      </c>
      <c r="BR2150" s="34">
        <v>20</v>
      </c>
      <c r="BT2150" s="34">
        <v>51.7</v>
      </c>
      <c r="BU2150" s="34">
        <v>2.7</v>
      </c>
      <c r="BV2150" s="34" t="s">
        <v>84</v>
      </c>
      <c r="BW2150" s="34" t="s">
        <v>948</v>
      </c>
      <c r="BX2150" s="34">
        <v>198</v>
      </c>
      <c r="BY2150" s="34" t="s">
        <v>121</v>
      </c>
      <c r="BZ2150" s="34" t="s">
        <v>84</v>
      </c>
      <c r="CA2150" s="34">
        <v>0.9</v>
      </c>
      <c r="CC2150" s="34">
        <v>2.5</v>
      </c>
      <c r="CD2150" s="34">
        <v>24</v>
      </c>
      <c r="CE2150" s="34">
        <v>3</v>
      </c>
      <c r="CF2150" s="34">
        <v>2</v>
      </c>
      <c r="CG2150" s="34" t="s">
        <v>2416</v>
      </c>
      <c r="CH2150" s="34" t="s">
        <v>948</v>
      </c>
      <c r="CI2150" s="34">
        <v>5</v>
      </c>
      <c r="CJ2150" s="34">
        <v>22</v>
      </c>
      <c r="CM2150" s="34">
        <v>2.2000000000000002</v>
      </c>
      <c r="CN2150" s="34" t="s">
        <v>123</v>
      </c>
      <c r="CP2150" s="34" t="s">
        <v>121</v>
      </c>
      <c r="CU2150" s="34" t="s">
        <v>83</v>
      </c>
      <c r="CV2150" s="34" t="s">
        <v>82</v>
      </c>
      <c r="CW2150" s="34">
        <f t="shared" si="116"/>
        <v>29.2</v>
      </c>
      <c r="CX2150" s="34">
        <v>12652</v>
      </c>
      <c r="CY2150" s="34">
        <v>2.6</v>
      </c>
      <c r="CZ2150" s="34">
        <v>366</v>
      </c>
      <c r="DA2150" s="34" t="s">
        <v>1833</v>
      </c>
      <c r="DB2150" s="34">
        <v>0.01</v>
      </c>
      <c r="DC2150" s="34">
        <v>0.05</v>
      </c>
      <c r="DD2150" s="34">
        <v>1.65</v>
      </c>
    </row>
    <row r="2151" spans="1:108" x14ac:dyDescent="0.35">
      <c r="A2151" s="22">
        <v>369</v>
      </c>
      <c r="B2151" s="22" t="s">
        <v>2405</v>
      </c>
      <c r="C2151" s="22" t="s">
        <v>2410</v>
      </c>
      <c r="D2151" s="22" t="s">
        <v>1694</v>
      </c>
      <c r="H2151" s="22">
        <v>32.933387000000003</v>
      </c>
      <c r="I2151" s="22">
        <v>-107.719919</v>
      </c>
      <c r="J2151" s="22" t="s">
        <v>873</v>
      </c>
      <c r="K2151" s="22" t="s">
        <v>1306</v>
      </c>
      <c r="L2151" s="22" t="s">
        <v>878</v>
      </c>
      <c r="M2151" s="22" t="s">
        <v>2431</v>
      </c>
      <c r="P2151" s="22" t="s">
        <v>1665</v>
      </c>
      <c r="Q2151" s="22" t="s">
        <v>1181</v>
      </c>
      <c r="S2151" s="22" t="s">
        <v>2411</v>
      </c>
      <c r="AU2151" s="34">
        <v>0.03</v>
      </c>
      <c r="AV2151" s="34">
        <v>8</v>
      </c>
      <c r="AW2151" s="34">
        <v>342</v>
      </c>
      <c r="AY2151" s="34">
        <v>29</v>
      </c>
      <c r="BA2151" s="34">
        <v>63</v>
      </c>
      <c r="BB2151" s="34" t="s">
        <v>121</v>
      </c>
      <c r="BC2151" s="34">
        <v>16.5</v>
      </c>
      <c r="BD2151" s="34">
        <v>2</v>
      </c>
      <c r="BE2151" s="34">
        <v>6</v>
      </c>
      <c r="BF2151" s="34">
        <v>4</v>
      </c>
      <c r="BG2151" s="34">
        <v>112</v>
      </c>
      <c r="BJ2151" s="34" t="s">
        <v>123</v>
      </c>
      <c r="BN2151" s="34">
        <v>41</v>
      </c>
      <c r="BP2151" s="34">
        <v>2</v>
      </c>
      <c r="BQ2151" s="34">
        <v>949</v>
      </c>
      <c r="BR2151" s="34" t="s">
        <v>84</v>
      </c>
      <c r="BT2151" s="34">
        <v>10</v>
      </c>
      <c r="BU2151" s="34">
        <v>1.1000000000000001</v>
      </c>
      <c r="BV2151" s="34" t="s">
        <v>84</v>
      </c>
      <c r="BW2151" s="34" t="s">
        <v>948</v>
      </c>
      <c r="BX2151" s="34">
        <v>270</v>
      </c>
      <c r="BY2151" s="34" t="s">
        <v>121</v>
      </c>
      <c r="BZ2151" s="34">
        <v>14</v>
      </c>
      <c r="CA2151" s="34">
        <v>1.1000000000000001</v>
      </c>
      <c r="CC2151" s="34">
        <v>3.6</v>
      </c>
      <c r="CD2151" s="34">
        <v>22</v>
      </c>
      <c r="CE2151" s="34">
        <v>4</v>
      </c>
      <c r="CF2151" s="34">
        <v>6</v>
      </c>
      <c r="CG2151" s="34" t="s">
        <v>2416</v>
      </c>
      <c r="CH2151" s="34">
        <v>16000</v>
      </c>
      <c r="CI2151" s="34">
        <v>3</v>
      </c>
      <c r="CJ2151" s="34">
        <v>16</v>
      </c>
      <c r="CM2151" s="34">
        <v>1.7</v>
      </c>
      <c r="CN2151" s="34" t="s">
        <v>123</v>
      </c>
      <c r="CP2151" s="34" t="s">
        <v>121</v>
      </c>
      <c r="CU2151" s="34" t="s">
        <v>83</v>
      </c>
      <c r="CV2151" s="34" t="s">
        <v>82</v>
      </c>
      <c r="CW2151" s="34">
        <f t="shared" si="116"/>
        <v>20.7</v>
      </c>
      <c r="CX2151" s="34" t="s">
        <v>2391</v>
      </c>
      <c r="CY2151" s="34">
        <v>1.6</v>
      </c>
      <c r="CZ2151" s="34">
        <v>0.41</v>
      </c>
      <c r="DA2151" s="34">
        <v>5.8</v>
      </c>
      <c r="DB2151" s="34">
        <v>0.05</v>
      </c>
      <c r="DC2151" s="34">
        <v>0.1</v>
      </c>
      <c r="DD2151" s="34">
        <v>0.98</v>
      </c>
    </row>
    <row r="2152" spans="1:108" x14ac:dyDescent="0.35">
      <c r="A2152" s="22">
        <v>370</v>
      </c>
      <c r="B2152" s="22" t="s">
        <v>2405</v>
      </c>
      <c r="C2152" s="22" t="s">
        <v>2410</v>
      </c>
      <c r="D2152" s="22" t="s">
        <v>1694</v>
      </c>
      <c r="H2152" s="22">
        <v>32.933387000000003</v>
      </c>
      <c r="I2152" s="22">
        <v>-107.719919</v>
      </c>
      <c r="J2152" s="22" t="s">
        <v>873</v>
      </c>
      <c r="K2152" s="22" t="s">
        <v>1306</v>
      </c>
      <c r="L2152" s="22" t="s">
        <v>878</v>
      </c>
      <c r="M2152" s="22" t="s">
        <v>2431</v>
      </c>
      <c r="P2152" s="22" t="s">
        <v>1665</v>
      </c>
      <c r="Q2152" s="22" t="s">
        <v>1183</v>
      </c>
      <c r="S2152" s="22" t="s">
        <v>2411</v>
      </c>
      <c r="AU2152" s="34">
        <v>6.5000000000000002E-2</v>
      </c>
      <c r="AV2152" s="34">
        <v>42</v>
      </c>
      <c r="AW2152" s="34">
        <v>165</v>
      </c>
      <c r="AY2152" s="34">
        <v>17</v>
      </c>
      <c r="BA2152" s="34">
        <v>87</v>
      </c>
      <c r="BB2152" s="34">
        <v>2</v>
      </c>
      <c r="BC2152" s="34">
        <v>317.3</v>
      </c>
      <c r="BD2152" s="34">
        <v>3</v>
      </c>
      <c r="BE2152" s="34">
        <v>12</v>
      </c>
      <c r="BF2152" s="34">
        <v>4</v>
      </c>
      <c r="BG2152" s="34">
        <v>551</v>
      </c>
      <c r="BJ2152" s="34" t="s">
        <v>123</v>
      </c>
      <c r="BN2152" s="34">
        <v>42</v>
      </c>
      <c r="BP2152" s="34">
        <v>4</v>
      </c>
      <c r="BQ2152" s="34">
        <v>9129</v>
      </c>
      <c r="BR2152" s="34" t="s">
        <v>84</v>
      </c>
      <c r="BT2152" s="34">
        <v>21.5</v>
      </c>
      <c r="BU2152" s="34">
        <v>1.2</v>
      </c>
      <c r="BV2152" s="34" t="s">
        <v>84</v>
      </c>
      <c r="BW2152" s="34" t="s">
        <v>948</v>
      </c>
      <c r="BX2152" s="34">
        <v>390</v>
      </c>
      <c r="BY2152" s="34" t="s">
        <v>121</v>
      </c>
      <c r="BZ2152" s="34">
        <v>27</v>
      </c>
      <c r="CA2152" s="34">
        <v>1.4</v>
      </c>
      <c r="CC2152" s="34">
        <v>7.4</v>
      </c>
      <c r="CD2152" s="34">
        <v>32</v>
      </c>
      <c r="CE2152" s="34">
        <v>4</v>
      </c>
      <c r="CF2152" s="34">
        <v>11</v>
      </c>
      <c r="CG2152" s="34" t="s">
        <v>2416</v>
      </c>
      <c r="CH2152" s="34">
        <v>29400</v>
      </c>
      <c r="CI2152" s="34">
        <v>2</v>
      </c>
      <c r="CJ2152" s="34" t="s">
        <v>84</v>
      </c>
      <c r="CM2152" s="34">
        <v>2</v>
      </c>
      <c r="CN2152" s="34" t="s">
        <v>123</v>
      </c>
      <c r="CP2152" s="34" t="s">
        <v>121</v>
      </c>
      <c r="CU2152" s="34" t="s">
        <v>83</v>
      </c>
      <c r="CV2152" s="34" t="s">
        <v>82</v>
      </c>
      <c r="CW2152" s="34">
        <f t="shared" si="116"/>
        <v>4</v>
      </c>
      <c r="CX2152" s="34" t="s">
        <v>2391</v>
      </c>
      <c r="CY2152" s="34">
        <v>4.8</v>
      </c>
      <c r="CZ2152" s="34">
        <v>0.51</v>
      </c>
      <c r="DA2152" s="34">
        <v>0.51</v>
      </c>
      <c r="DB2152" s="34">
        <v>0.06</v>
      </c>
      <c r="DC2152" s="34">
        <v>7.0000000000000007E-2</v>
      </c>
      <c r="DD2152" s="34">
        <v>0.22</v>
      </c>
    </row>
    <row r="2153" spans="1:108" x14ac:dyDescent="0.35">
      <c r="A2153" s="22">
        <v>371</v>
      </c>
      <c r="B2153" s="22" t="s">
        <v>2405</v>
      </c>
      <c r="C2153" s="22" t="s">
        <v>2410</v>
      </c>
      <c r="D2153" s="22" t="s">
        <v>1694</v>
      </c>
      <c r="H2153" s="22">
        <v>32.933387000000003</v>
      </c>
      <c r="I2153" s="22">
        <v>-107.719919</v>
      </c>
      <c r="J2153" s="22" t="s">
        <v>873</v>
      </c>
      <c r="K2153" s="22" t="s">
        <v>1306</v>
      </c>
      <c r="L2153" s="22" t="s">
        <v>878</v>
      </c>
      <c r="M2153" s="22" t="s">
        <v>2428</v>
      </c>
      <c r="P2153" s="22" t="s">
        <v>1665</v>
      </c>
      <c r="Q2153" s="22" t="s">
        <v>1179</v>
      </c>
      <c r="S2153" s="22" t="s">
        <v>2411</v>
      </c>
      <c r="AU2153" s="34">
        <v>0.11</v>
      </c>
      <c r="AV2153" s="34">
        <v>38</v>
      </c>
      <c r="AW2153" s="34">
        <v>288</v>
      </c>
      <c r="AY2153" s="34">
        <v>50</v>
      </c>
      <c r="BA2153" s="34">
        <v>65</v>
      </c>
      <c r="BB2153" s="34">
        <v>3</v>
      </c>
      <c r="BC2153" s="34">
        <v>155.80000000000001</v>
      </c>
      <c r="BD2153" s="34">
        <v>7</v>
      </c>
      <c r="BE2153" s="34">
        <v>19</v>
      </c>
      <c r="BF2153" s="34">
        <v>4</v>
      </c>
      <c r="BG2153" s="34">
        <v>1577</v>
      </c>
      <c r="BJ2153" s="34">
        <v>3</v>
      </c>
      <c r="BN2153" s="34">
        <v>75</v>
      </c>
      <c r="BP2153" s="34">
        <v>4</v>
      </c>
      <c r="BQ2153" s="34">
        <v>8279</v>
      </c>
      <c r="BR2153" s="34">
        <v>47</v>
      </c>
      <c r="BT2153" s="34">
        <v>27.5</v>
      </c>
      <c r="BU2153" s="34">
        <v>5.2</v>
      </c>
      <c r="BV2153" s="34" t="s">
        <v>84</v>
      </c>
      <c r="BW2153" s="34" t="s">
        <v>948</v>
      </c>
      <c r="BX2153" s="34">
        <v>177</v>
      </c>
      <c r="BY2153" s="34" t="s">
        <v>121</v>
      </c>
      <c r="BZ2153" s="34">
        <v>14</v>
      </c>
      <c r="CA2153" s="34">
        <v>6.2</v>
      </c>
      <c r="CC2153" s="34">
        <v>7.9</v>
      </c>
      <c r="CD2153" s="34">
        <v>40</v>
      </c>
      <c r="CE2153" s="34">
        <v>14</v>
      </c>
      <c r="CF2153" s="34">
        <v>12</v>
      </c>
      <c r="CG2153" s="34" t="s">
        <v>2416</v>
      </c>
      <c r="CH2153" s="34">
        <v>17000</v>
      </c>
      <c r="CI2153" s="34">
        <v>6</v>
      </c>
      <c r="CJ2153" s="34">
        <v>18</v>
      </c>
      <c r="CM2153" s="34">
        <v>2.8</v>
      </c>
      <c r="CN2153" s="34" t="s">
        <v>123</v>
      </c>
      <c r="CP2153" s="34" t="s">
        <v>121</v>
      </c>
      <c r="CU2153" s="34" t="s">
        <v>83</v>
      </c>
      <c r="CV2153" s="34" t="s">
        <v>82</v>
      </c>
      <c r="CW2153" s="34">
        <f t="shared" si="116"/>
        <v>26.8</v>
      </c>
      <c r="CX2153" s="34" t="s">
        <v>2391</v>
      </c>
      <c r="CY2153" s="34">
        <v>7.4</v>
      </c>
      <c r="CZ2153" s="34">
        <v>0.77</v>
      </c>
      <c r="DA2153" s="34">
        <v>0.46</v>
      </c>
      <c r="DB2153" s="34">
        <v>0.04</v>
      </c>
      <c r="DC2153" s="34">
        <v>7.0000000000000007E-2</v>
      </c>
      <c r="DD2153" s="34">
        <v>0.35</v>
      </c>
    </row>
    <row r="2154" spans="1:108" x14ac:dyDescent="0.35">
      <c r="A2154" s="22">
        <v>372</v>
      </c>
      <c r="B2154" s="22" t="s">
        <v>2405</v>
      </c>
      <c r="C2154" s="22" t="s">
        <v>2410</v>
      </c>
      <c r="D2154" s="22" t="s">
        <v>1694</v>
      </c>
      <c r="H2154" s="22">
        <v>32.933387000000003</v>
      </c>
      <c r="I2154" s="22">
        <v>-107.719919</v>
      </c>
      <c r="J2154" s="22" t="s">
        <v>873</v>
      </c>
      <c r="K2154" s="22" t="s">
        <v>1306</v>
      </c>
      <c r="L2154" s="22" t="s">
        <v>878</v>
      </c>
      <c r="M2154" s="22" t="s">
        <v>2432</v>
      </c>
      <c r="P2154" s="22" t="s">
        <v>1665</v>
      </c>
      <c r="Q2154" s="22" t="s">
        <v>1183</v>
      </c>
      <c r="S2154" s="22" t="s">
        <v>2411</v>
      </c>
      <c r="AU2154" s="34">
        <v>6.3E-2</v>
      </c>
      <c r="AV2154" s="34">
        <v>95</v>
      </c>
      <c r="AW2154" s="34">
        <v>73</v>
      </c>
      <c r="AY2154" s="34">
        <v>1348</v>
      </c>
      <c r="BA2154" s="34">
        <v>48</v>
      </c>
      <c r="BB2154" s="34">
        <v>2</v>
      </c>
      <c r="BC2154" s="34">
        <v>5.6</v>
      </c>
      <c r="BD2154" s="34">
        <v>3</v>
      </c>
      <c r="BE2154" s="34">
        <v>12</v>
      </c>
      <c r="BF2154" s="34">
        <v>5</v>
      </c>
      <c r="BG2154" s="34">
        <v>68</v>
      </c>
      <c r="BJ2154" s="34" t="s">
        <v>123</v>
      </c>
      <c r="BN2154" s="34">
        <v>130</v>
      </c>
      <c r="BP2154" s="34">
        <v>9</v>
      </c>
      <c r="BQ2154" s="34">
        <v>604</v>
      </c>
      <c r="BR2154" s="34">
        <v>37</v>
      </c>
      <c r="BT2154" s="34">
        <v>57.5</v>
      </c>
      <c r="BU2154" s="34">
        <v>2.7</v>
      </c>
      <c r="BV2154" s="34" t="s">
        <v>84</v>
      </c>
      <c r="BW2154" s="34" t="s">
        <v>948</v>
      </c>
      <c r="BX2154" s="34">
        <v>817</v>
      </c>
      <c r="BY2154" s="34" t="s">
        <v>121</v>
      </c>
      <c r="BZ2154" s="34" t="s">
        <v>84</v>
      </c>
      <c r="CA2154" s="34">
        <v>2.4</v>
      </c>
      <c r="CC2154" s="34">
        <v>4.3</v>
      </c>
      <c r="CD2154" s="34">
        <v>43</v>
      </c>
      <c r="CE2154" s="34">
        <v>7</v>
      </c>
      <c r="CF2154" s="34">
        <v>12</v>
      </c>
      <c r="CG2154" s="34" t="s">
        <v>2416</v>
      </c>
      <c r="CH2154" s="34">
        <v>2800</v>
      </c>
      <c r="CI2154" s="34">
        <v>6</v>
      </c>
      <c r="CJ2154" s="34">
        <v>23</v>
      </c>
      <c r="CM2154" s="34">
        <v>2.4</v>
      </c>
      <c r="CN2154" s="34" t="s">
        <v>123</v>
      </c>
      <c r="CP2154" s="34" t="s">
        <v>121</v>
      </c>
      <c r="CU2154" s="34" t="s">
        <v>83</v>
      </c>
      <c r="CV2154" s="34" t="s">
        <v>82</v>
      </c>
      <c r="CW2154" s="34">
        <f t="shared" si="116"/>
        <v>31.4</v>
      </c>
      <c r="CX2154" s="34" t="s">
        <v>2391</v>
      </c>
      <c r="CY2154" s="34">
        <v>1.6</v>
      </c>
      <c r="CZ2154" s="34">
        <v>1.03</v>
      </c>
      <c r="DA2154" s="34" t="s">
        <v>1833</v>
      </c>
      <c r="DB2154" s="34">
        <v>0.08</v>
      </c>
      <c r="DC2154" s="34">
        <v>0.17</v>
      </c>
      <c r="DD2154" s="34">
        <v>0.51</v>
      </c>
    </row>
    <row r="2155" spans="1:108" x14ac:dyDescent="0.35">
      <c r="A2155" s="22">
        <v>373</v>
      </c>
      <c r="B2155" s="22" t="s">
        <v>2405</v>
      </c>
      <c r="C2155" s="22" t="s">
        <v>2410</v>
      </c>
      <c r="D2155" s="22" t="s">
        <v>1694</v>
      </c>
      <c r="H2155" s="22">
        <v>32.933387000000003</v>
      </c>
      <c r="I2155" s="22">
        <v>-107.719919</v>
      </c>
      <c r="J2155" s="22" t="s">
        <v>873</v>
      </c>
      <c r="K2155" s="22" t="s">
        <v>1306</v>
      </c>
      <c r="L2155" s="22" t="s">
        <v>878</v>
      </c>
      <c r="M2155" s="22" t="s">
        <v>2428</v>
      </c>
      <c r="P2155" s="22" t="s">
        <v>1665</v>
      </c>
      <c r="Q2155" s="22" t="s">
        <v>1181</v>
      </c>
      <c r="S2155" s="22" t="s">
        <v>2411</v>
      </c>
      <c r="AU2155" s="34">
        <v>1.6E-2</v>
      </c>
      <c r="AV2155" s="34">
        <v>83</v>
      </c>
      <c r="AW2155" s="34">
        <v>132</v>
      </c>
      <c r="AY2155" s="34">
        <v>3</v>
      </c>
      <c r="BA2155" s="34">
        <v>77</v>
      </c>
      <c r="BB2155" s="34">
        <v>2</v>
      </c>
      <c r="BC2155" s="34" t="s">
        <v>935</v>
      </c>
      <c r="BD2155" s="34">
        <v>6</v>
      </c>
      <c r="BE2155" s="34">
        <v>19</v>
      </c>
      <c r="BF2155" s="34" t="s">
        <v>121</v>
      </c>
      <c r="BG2155" s="34">
        <v>65</v>
      </c>
      <c r="BJ2155" s="34">
        <v>6</v>
      </c>
      <c r="BN2155" s="34">
        <v>130</v>
      </c>
      <c r="BP2155" s="34">
        <v>5</v>
      </c>
      <c r="BQ2155" s="34">
        <v>169</v>
      </c>
      <c r="BR2155" s="34" t="s">
        <v>84</v>
      </c>
      <c r="BT2155" s="34">
        <v>52.1</v>
      </c>
      <c r="BU2155" s="34">
        <v>1.8</v>
      </c>
      <c r="BV2155" s="34" t="s">
        <v>84</v>
      </c>
      <c r="BW2155" s="34" t="s">
        <v>948</v>
      </c>
      <c r="BX2155" s="34">
        <v>659</v>
      </c>
      <c r="BY2155" s="34" t="s">
        <v>121</v>
      </c>
      <c r="BZ2155" s="34">
        <v>14</v>
      </c>
      <c r="CA2155" s="34">
        <v>3.1</v>
      </c>
      <c r="CC2155" s="34">
        <v>15</v>
      </c>
      <c r="CD2155" s="34">
        <v>18</v>
      </c>
      <c r="CE2155" s="34">
        <v>14</v>
      </c>
      <c r="CF2155" s="34">
        <v>9</v>
      </c>
      <c r="CG2155" s="34">
        <v>520</v>
      </c>
      <c r="CH2155" s="34">
        <v>1600</v>
      </c>
      <c r="CI2155" s="34">
        <v>5</v>
      </c>
      <c r="CJ2155" s="34">
        <v>21</v>
      </c>
      <c r="CM2155" s="34">
        <v>3.8</v>
      </c>
      <c r="CN2155" s="34" t="s">
        <v>123</v>
      </c>
      <c r="CP2155" s="34" t="s">
        <v>121</v>
      </c>
      <c r="CU2155" s="34" t="s">
        <v>83</v>
      </c>
      <c r="CV2155" s="34" t="s">
        <v>82</v>
      </c>
      <c r="CW2155" s="34">
        <f t="shared" si="116"/>
        <v>29.8</v>
      </c>
      <c r="CX2155" s="34" t="s">
        <v>2391</v>
      </c>
      <c r="CY2155" s="34">
        <v>6</v>
      </c>
      <c r="CZ2155" s="34">
        <v>0.15</v>
      </c>
      <c r="DA2155" s="34">
        <v>2.0499999999999998</v>
      </c>
      <c r="DB2155" s="34">
        <v>0.06</v>
      </c>
      <c r="DC2155" s="34">
        <v>0.1</v>
      </c>
      <c r="DD2155" s="34">
        <v>0.28000000000000003</v>
      </c>
    </row>
    <row r="2156" spans="1:108" x14ac:dyDescent="0.35">
      <c r="A2156" s="22">
        <v>374</v>
      </c>
      <c r="B2156" s="22" t="s">
        <v>2405</v>
      </c>
      <c r="C2156" s="22" t="s">
        <v>2410</v>
      </c>
      <c r="D2156" s="22" t="s">
        <v>1694</v>
      </c>
      <c r="H2156" s="22">
        <v>32.933387000000003</v>
      </c>
      <c r="I2156" s="22">
        <v>-107.719919</v>
      </c>
      <c r="J2156" s="22" t="s">
        <v>873</v>
      </c>
      <c r="K2156" s="22" t="s">
        <v>1306</v>
      </c>
      <c r="L2156" s="22" t="s">
        <v>878</v>
      </c>
      <c r="M2156" s="22" t="s">
        <v>2428</v>
      </c>
      <c r="P2156" s="22" t="s">
        <v>1665</v>
      </c>
      <c r="Q2156" s="22" t="s">
        <v>1179</v>
      </c>
      <c r="S2156" s="22" t="s">
        <v>2411</v>
      </c>
      <c r="AU2156" s="34">
        <v>3.3000000000000002E-2</v>
      </c>
      <c r="AV2156" s="34">
        <v>28</v>
      </c>
      <c r="AW2156" s="34">
        <v>278</v>
      </c>
      <c r="AY2156" s="34">
        <v>994</v>
      </c>
      <c r="BA2156" s="34">
        <v>73</v>
      </c>
      <c r="BB2156" s="34">
        <v>3</v>
      </c>
      <c r="BC2156" s="34">
        <v>1.2</v>
      </c>
      <c r="BD2156" s="34">
        <v>3</v>
      </c>
      <c r="BE2156" s="34">
        <v>19</v>
      </c>
      <c r="BF2156" s="34" t="s">
        <v>121</v>
      </c>
      <c r="BG2156" s="34">
        <v>137</v>
      </c>
      <c r="BJ2156" s="34" t="s">
        <v>123</v>
      </c>
      <c r="BN2156" s="34">
        <v>31</v>
      </c>
      <c r="BP2156" s="34">
        <v>4</v>
      </c>
      <c r="BQ2156" s="34">
        <v>350</v>
      </c>
      <c r="BR2156" s="34" t="s">
        <v>84</v>
      </c>
      <c r="BT2156" s="34">
        <v>49.1</v>
      </c>
      <c r="BU2156" s="34">
        <v>1.2</v>
      </c>
      <c r="BV2156" s="34" t="s">
        <v>84</v>
      </c>
      <c r="BW2156" s="34" t="s">
        <v>948</v>
      </c>
      <c r="BX2156" s="34">
        <v>642</v>
      </c>
      <c r="BY2156" s="34" t="s">
        <v>121</v>
      </c>
      <c r="BZ2156" s="34">
        <v>13</v>
      </c>
      <c r="CA2156" s="34">
        <v>1.3</v>
      </c>
      <c r="CC2156" s="34">
        <v>8.6</v>
      </c>
      <c r="CD2156" s="34">
        <v>71</v>
      </c>
      <c r="CE2156" s="34">
        <v>2</v>
      </c>
      <c r="CF2156" s="34">
        <v>7</v>
      </c>
      <c r="CG2156" s="34" t="s">
        <v>2416</v>
      </c>
      <c r="CH2156" s="34">
        <v>2800</v>
      </c>
      <c r="CI2156" s="34">
        <v>3</v>
      </c>
      <c r="CJ2156" s="34">
        <v>12</v>
      </c>
      <c r="CM2156" s="34">
        <v>1.3</v>
      </c>
      <c r="CN2156" s="34" t="s">
        <v>123</v>
      </c>
      <c r="CP2156" s="34" t="s">
        <v>121</v>
      </c>
      <c r="CU2156" s="34" t="s">
        <v>83</v>
      </c>
      <c r="CV2156" s="34" t="s">
        <v>82</v>
      </c>
      <c r="CW2156" s="34">
        <f t="shared" si="116"/>
        <v>16.3</v>
      </c>
      <c r="CX2156" s="34" t="s">
        <v>2391</v>
      </c>
      <c r="CY2156" s="34">
        <v>2.4</v>
      </c>
      <c r="CZ2156" s="34">
        <v>0.12</v>
      </c>
      <c r="DA2156" s="34">
        <v>0.95</v>
      </c>
      <c r="DB2156" s="34">
        <v>0.05</v>
      </c>
      <c r="DC2156" s="34">
        <v>0.15</v>
      </c>
      <c r="DD2156" s="34">
        <v>0.28999999999999998</v>
      </c>
    </row>
    <row r="2157" spans="1:108" x14ac:dyDescent="0.35">
      <c r="A2157" s="22">
        <v>375</v>
      </c>
      <c r="B2157" s="22" t="s">
        <v>2405</v>
      </c>
      <c r="C2157" s="22" t="s">
        <v>2410</v>
      </c>
      <c r="D2157" s="22" t="s">
        <v>1694</v>
      </c>
      <c r="H2157" s="22">
        <v>32.933387000000003</v>
      </c>
      <c r="I2157" s="22">
        <v>-107.719919</v>
      </c>
      <c r="J2157" s="22" t="s">
        <v>873</v>
      </c>
      <c r="K2157" s="22" t="s">
        <v>1306</v>
      </c>
      <c r="L2157" s="22" t="s">
        <v>878</v>
      </c>
      <c r="M2157" s="22" t="s">
        <v>2433</v>
      </c>
      <c r="P2157" s="22" t="s">
        <v>1665</v>
      </c>
      <c r="Q2157" s="22" t="s">
        <v>1179</v>
      </c>
      <c r="S2157" s="22" t="s">
        <v>2411</v>
      </c>
      <c r="AU2157" s="34">
        <v>3.3000000000000002E-2</v>
      </c>
      <c r="AV2157" s="34">
        <v>72</v>
      </c>
      <c r="AW2157" s="34">
        <v>105</v>
      </c>
      <c r="AY2157" s="34">
        <v>30</v>
      </c>
      <c r="BA2157" s="34">
        <v>51</v>
      </c>
      <c r="BB2157" s="34">
        <v>2</v>
      </c>
      <c r="BC2157" s="34" t="s">
        <v>121</v>
      </c>
      <c r="BD2157" s="34">
        <v>3</v>
      </c>
      <c r="BE2157" s="34">
        <v>10</v>
      </c>
      <c r="BF2157" s="34" t="s">
        <v>121</v>
      </c>
      <c r="BG2157" s="34">
        <v>84</v>
      </c>
      <c r="BJ2157" s="34" t="s">
        <v>123</v>
      </c>
      <c r="BN2157" s="34">
        <v>85</v>
      </c>
      <c r="BP2157" s="34">
        <v>2</v>
      </c>
      <c r="BQ2157" s="34">
        <v>80</v>
      </c>
      <c r="BR2157" s="34" t="s">
        <v>84</v>
      </c>
      <c r="BT2157" s="34">
        <v>51.1</v>
      </c>
      <c r="BU2157" s="34">
        <v>1.1000000000000001</v>
      </c>
      <c r="BV2157" s="34" t="s">
        <v>84</v>
      </c>
      <c r="BW2157" s="34" t="s">
        <v>948</v>
      </c>
      <c r="BX2157" s="34">
        <v>768</v>
      </c>
      <c r="BY2157" s="34" t="s">
        <v>121</v>
      </c>
      <c r="BZ2157" s="34" t="s">
        <v>84</v>
      </c>
      <c r="CA2157" s="34">
        <v>1.5</v>
      </c>
      <c r="CC2157" s="34">
        <v>23</v>
      </c>
      <c r="CD2157" s="34">
        <v>31</v>
      </c>
      <c r="CE2157" s="34">
        <v>5</v>
      </c>
      <c r="CF2157" s="34">
        <v>3</v>
      </c>
      <c r="CG2157" s="34" t="s">
        <v>2416</v>
      </c>
      <c r="CH2157" s="34">
        <v>1500</v>
      </c>
      <c r="CI2157" s="34">
        <v>1</v>
      </c>
      <c r="CJ2157" s="34" t="s">
        <v>84</v>
      </c>
      <c r="CM2157" s="34">
        <v>2.1</v>
      </c>
      <c r="CN2157" s="34" t="s">
        <v>123</v>
      </c>
      <c r="CP2157" s="34" t="s">
        <v>121</v>
      </c>
      <c r="CU2157" s="34" t="s">
        <v>83</v>
      </c>
      <c r="CV2157" s="34" t="s">
        <v>82</v>
      </c>
      <c r="CW2157" s="34">
        <f t="shared" si="116"/>
        <v>3.1</v>
      </c>
      <c r="CX2157" s="34" t="s">
        <v>2391</v>
      </c>
      <c r="CY2157" s="34">
        <v>7.7</v>
      </c>
      <c r="CZ2157" s="34">
        <v>0.23</v>
      </c>
      <c r="DA2157" s="34" t="s">
        <v>1833</v>
      </c>
      <c r="DB2157" s="34">
        <v>0.04</v>
      </c>
      <c r="DC2157" s="34">
        <v>0.08</v>
      </c>
      <c r="DD2157" s="34">
        <v>0.37</v>
      </c>
    </row>
    <row r="2158" spans="1:108" x14ac:dyDescent="0.35">
      <c r="A2158" s="22">
        <v>376</v>
      </c>
      <c r="B2158" s="22" t="s">
        <v>2405</v>
      </c>
      <c r="C2158" s="22" t="s">
        <v>2410</v>
      </c>
      <c r="D2158" s="22" t="s">
        <v>1694</v>
      </c>
      <c r="H2158" s="22">
        <v>32.933387000000003</v>
      </c>
      <c r="I2158" s="22">
        <v>-107.719919</v>
      </c>
      <c r="J2158" s="22" t="s">
        <v>873</v>
      </c>
      <c r="K2158" s="22" t="s">
        <v>1306</v>
      </c>
      <c r="L2158" s="22" t="s">
        <v>878</v>
      </c>
      <c r="M2158" s="22" t="s">
        <v>1493</v>
      </c>
      <c r="P2158" s="22" t="s">
        <v>1665</v>
      </c>
      <c r="Q2158" s="22" t="s">
        <v>1181</v>
      </c>
      <c r="S2158" s="22" t="s">
        <v>2411</v>
      </c>
      <c r="AU2158" s="34" t="s">
        <v>2384</v>
      </c>
      <c r="AV2158" s="34" t="s">
        <v>83</v>
      </c>
      <c r="AW2158" s="34">
        <v>58</v>
      </c>
      <c r="AY2158" s="34">
        <v>5</v>
      </c>
      <c r="BA2158" s="34">
        <v>10</v>
      </c>
      <c r="BB2158" s="34">
        <v>2</v>
      </c>
      <c r="BC2158" s="34" t="s">
        <v>121</v>
      </c>
      <c r="BD2158" s="34">
        <v>1</v>
      </c>
      <c r="BE2158" s="34">
        <v>6</v>
      </c>
      <c r="BF2158" s="34" t="s">
        <v>121</v>
      </c>
      <c r="BG2158" s="34">
        <v>12</v>
      </c>
      <c r="BJ2158" s="34" t="s">
        <v>123</v>
      </c>
      <c r="BN2158" s="34">
        <v>4</v>
      </c>
      <c r="BP2158" s="34">
        <v>3</v>
      </c>
      <c r="BQ2158" s="34">
        <v>20</v>
      </c>
      <c r="BR2158" s="34" t="s">
        <v>84</v>
      </c>
      <c r="BT2158" s="34">
        <v>21.7</v>
      </c>
      <c r="BU2158" s="34">
        <v>1.3</v>
      </c>
      <c r="BV2158" s="34" t="s">
        <v>84</v>
      </c>
      <c r="BW2158" s="34" t="s">
        <v>948</v>
      </c>
      <c r="BX2158" s="34">
        <v>59</v>
      </c>
      <c r="BY2158" s="34" t="s">
        <v>121</v>
      </c>
      <c r="BZ2158" s="34" t="s">
        <v>84</v>
      </c>
      <c r="CA2158" s="34">
        <v>0.6</v>
      </c>
      <c r="CC2158" s="34">
        <v>1</v>
      </c>
      <c r="CD2158" s="34">
        <v>19</v>
      </c>
      <c r="CE2158" s="34" t="s">
        <v>123</v>
      </c>
      <c r="CF2158" s="34" t="s">
        <v>121</v>
      </c>
      <c r="CG2158" s="34" t="s">
        <v>2416</v>
      </c>
      <c r="CH2158" s="34">
        <v>88</v>
      </c>
      <c r="CI2158" s="34">
        <v>2</v>
      </c>
      <c r="CJ2158" s="34" t="s">
        <v>84</v>
      </c>
      <c r="CM2158" s="34">
        <v>0.8</v>
      </c>
      <c r="CN2158" s="34" t="s">
        <v>123</v>
      </c>
      <c r="CP2158" s="34" t="s">
        <v>121</v>
      </c>
      <c r="CU2158" s="34" t="s">
        <v>83</v>
      </c>
      <c r="CV2158" s="34" t="s">
        <v>82</v>
      </c>
      <c r="CW2158" s="34">
        <f t="shared" si="116"/>
        <v>2.8</v>
      </c>
      <c r="CX2158" s="34">
        <v>0.61750000000000005</v>
      </c>
      <c r="CY2158" s="34">
        <v>1</v>
      </c>
      <c r="CZ2158" s="34">
        <v>0.3</v>
      </c>
      <c r="DA2158" s="34" t="s">
        <v>1833</v>
      </c>
      <c r="DB2158" s="34" t="s">
        <v>120</v>
      </c>
      <c r="DC2158" s="34" t="s">
        <v>120</v>
      </c>
      <c r="DD2158" s="34">
        <v>1.9</v>
      </c>
    </row>
    <row r="2159" spans="1:108" x14ac:dyDescent="0.35">
      <c r="A2159" s="22">
        <v>377</v>
      </c>
      <c r="B2159" s="22" t="s">
        <v>2405</v>
      </c>
      <c r="C2159" s="22" t="s">
        <v>2410</v>
      </c>
      <c r="D2159" s="22" t="s">
        <v>1694</v>
      </c>
      <c r="H2159" s="22">
        <v>32.933387000000003</v>
      </c>
      <c r="I2159" s="22">
        <v>-107.719919</v>
      </c>
      <c r="J2159" s="22" t="s">
        <v>873</v>
      </c>
      <c r="K2159" s="22" t="s">
        <v>1306</v>
      </c>
      <c r="L2159" s="22" t="s">
        <v>878</v>
      </c>
      <c r="M2159" s="22" t="s">
        <v>1493</v>
      </c>
      <c r="P2159" s="22" t="s">
        <v>1684</v>
      </c>
      <c r="Q2159" s="22" t="s">
        <v>1684</v>
      </c>
      <c r="S2159" s="22" t="s">
        <v>2411</v>
      </c>
      <c r="AU2159" s="34">
        <v>7.0000000000000001E-3</v>
      </c>
      <c r="AV2159" s="34" t="s">
        <v>83</v>
      </c>
      <c r="AW2159" s="34">
        <v>23</v>
      </c>
      <c r="AY2159" s="34">
        <v>98</v>
      </c>
      <c r="BA2159" s="34">
        <v>12</v>
      </c>
      <c r="BB2159" s="34" t="s">
        <v>121</v>
      </c>
      <c r="BC2159" s="34" t="s">
        <v>121</v>
      </c>
      <c r="BD2159" s="34" t="s">
        <v>121</v>
      </c>
      <c r="BE2159" s="34">
        <v>2</v>
      </c>
      <c r="BF2159" s="34" t="s">
        <v>121</v>
      </c>
      <c r="BG2159" s="34">
        <v>12</v>
      </c>
      <c r="BJ2159" s="34" t="s">
        <v>123</v>
      </c>
      <c r="BN2159" s="34">
        <v>4</v>
      </c>
      <c r="BP2159" s="34">
        <v>2</v>
      </c>
      <c r="BQ2159" s="34">
        <v>91</v>
      </c>
      <c r="BR2159" s="34" t="s">
        <v>84</v>
      </c>
      <c r="BT2159" s="34">
        <v>7.2</v>
      </c>
      <c r="BU2159" s="34" t="s">
        <v>82</v>
      </c>
      <c r="BV2159" s="34" t="s">
        <v>84</v>
      </c>
      <c r="BW2159" s="34" t="s">
        <v>948</v>
      </c>
      <c r="BX2159" s="34">
        <v>247</v>
      </c>
      <c r="BY2159" s="34" t="s">
        <v>121</v>
      </c>
      <c r="BZ2159" s="34" t="s">
        <v>84</v>
      </c>
      <c r="CA2159" s="34" t="s">
        <v>82</v>
      </c>
      <c r="CC2159" s="34">
        <v>4</v>
      </c>
      <c r="CD2159" s="34">
        <v>20</v>
      </c>
      <c r="CE2159" s="34" t="s">
        <v>123</v>
      </c>
      <c r="CF2159" s="34" t="s">
        <v>121</v>
      </c>
      <c r="CG2159" s="34" t="s">
        <v>2416</v>
      </c>
      <c r="CH2159" s="34">
        <v>400</v>
      </c>
      <c r="CI2159" s="34" t="s">
        <v>121</v>
      </c>
      <c r="CJ2159" s="34" t="s">
        <v>84</v>
      </c>
      <c r="CM2159" s="34">
        <v>0.3</v>
      </c>
      <c r="CN2159" s="34" t="s">
        <v>123</v>
      </c>
      <c r="CP2159" s="34" t="s">
        <v>121</v>
      </c>
      <c r="CU2159" s="34" t="s">
        <v>83</v>
      </c>
      <c r="CV2159" s="34" t="s">
        <v>82</v>
      </c>
      <c r="CW2159" s="34">
        <f t="shared" si="116"/>
        <v>0.3</v>
      </c>
      <c r="CX2159" s="34">
        <v>0.7349</v>
      </c>
      <c r="CY2159" s="34" t="s">
        <v>82</v>
      </c>
      <c r="CZ2159" s="34">
        <v>7.0000000000000007E-2</v>
      </c>
      <c r="DA2159" s="34" t="s">
        <v>1833</v>
      </c>
      <c r="DB2159" s="34" t="s">
        <v>120</v>
      </c>
      <c r="DC2159" s="34" t="s">
        <v>120</v>
      </c>
      <c r="DD2159" s="34">
        <v>2.02</v>
      </c>
    </row>
    <row r="2160" spans="1:108" x14ac:dyDescent="0.35">
      <c r="A2160" s="22">
        <v>378</v>
      </c>
      <c r="B2160" s="22" t="s">
        <v>2405</v>
      </c>
      <c r="C2160" s="22" t="s">
        <v>2410</v>
      </c>
      <c r="D2160" s="22" t="s">
        <v>1694</v>
      </c>
      <c r="H2160" s="22">
        <v>32.933387000000003</v>
      </c>
      <c r="I2160" s="22">
        <v>-107.719919</v>
      </c>
      <c r="J2160" s="22" t="s">
        <v>873</v>
      </c>
      <c r="K2160" s="22" t="s">
        <v>1306</v>
      </c>
      <c r="L2160" s="22" t="s">
        <v>878</v>
      </c>
      <c r="M2160" s="22" t="s">
        <v>1493</v>
      </c>
      <c r="P2160" s="22" t="s">
        <v>1684</v>
      </c>
      <c r="Q2160" s="22" t="s">
        <v>1684</v>
      </c>
      <c r="S2160" s="22" t="s">
        <v>2411</v>
      </c>
      <c r="AU2160" s="34">
        <v>0.13</v>
      </c>
      <c r="AV2160" s="34">
        <v>45</v>
      </c>
      <c r="AW2160" s="34">
        <v>68</v>
      </c>
      <c r="AY2160" s="34">
        <v>3</v>
      </c>
      <c r="BA2160" s="34" t="s">
        <v>83</v>
      </c>
      <c r="BB2160" s="34">
        <v>3</v>
      </c>
      <c r="BC2160" s="34" t="s">
        <v>121</v>
      </c>
      <c r="BD2160" s="34" t="s">
        <v>121</v>
      </c>
      <c r="BE2160" s="34">
        <v>85</v>
      </c>
      <c r="BF2160" s="34">
        <v>2</v>
      </c>
      <c r="BG2160" s="34">
        <v>43</v>
      </c>
      <c r="BJ2160" s="34" t="s">
        <v>123</v>
      </c>
      <c r="BN2160" s="34">
        <v>16</v>
      </c>
      <c r="BP2160" s="34">
        <v>4</v>
      </c>
      <c r="BQ2160" s="34">
        <v>77</v>
      </c>
      <c r="BR2160" s="34">
        <v>24</v>
      </c>
      <c r="BT2160" s="34">
        <v>66.8</v>
      </c>
      <c r="BU2160" s="34">
        <v>0.7</v>
      </c>
      <c r="BV2160" s="34" t="s">
        <v>84</v>
      </c>
      <c r="BW2160" s="34" t="s">
        <v>948</v>
      </c>
      <c r="BX2160" s="34">
        <v>11</v>
      </c>
      <c r="BY2160" s="34" t="s">
        <v>121</v>
      </c>
      <c r="BZ2160" s="34" t="s">
        <v>84</v>
      </c>
      <c r="CA2160" s="34">
        <v>1.1000000000000001</v>
      </c>
      <c r="CC2160" s="34">
        <v>1.9</v>
      </c>
      <c r="CD2160" s="34">
        <v>9</v>
      </c>
      <c r="CE2160" s="34">
        <v>3</v>
      </c>
      <c r="CF2160" s="34" t="s">
        <v>121</v>
      </c>
      <c r="CG2160" s="34" t="s">
        <v>2416</v>
      </c>
      <c r="CH2160" s="34">
        <v>260</v>
      </c>
      <c r="CI2160" s="34" t="s">
        <v>121</v>
      </c>
      <c r="CJ2160" s="34" t="s">
        <v>84</v>
      </c>
      <c r="CM2160" s="34">
        <v>0.5</v>
      </c>
      <c r="CN2160" s="34" t="s">
        <v>123</v>
      </c>
      <c r="CP2160" s="34" t="s">
        <v>121</v>
      </c>
      <c r="CU2160" s="34" t="s">
        <v>83</v>
      </c>
      <c r="CV2160" s="34" t="s">
        <v>82</v>
      </c>
      <c r="CW2160" s="34">
        <f t="shared" si="116"/>
        <v>0.5</v>
      </c>
      <c r="CX2160" s="34">
        <v>8.4000000000000005E-2</v>
      </c>
      <c r="CY2160" s="34">
        <v>1</v>
      </c>
      <c r="CZ2160" s="34">
        <v>0.26</v>
      </c>
      <c r="DA2160" s="34">
        <v>3.75</v>
      </c>
      <c r="DB2160" s="34" t="s">
        <v>120</v>
      </c>
      <c r="DC2160" s="34">
        <v>0.03</v>
      </c>
      <c r="DD2160" s="34">
        <v>1.34</v>
      </c>
    </row>
    <row r="2161" spans="1:108" x14ac:dyDescent="0.35">
      <c r="A2161" s="22">
        <v>379</v>
      </c>
      <c r="B2161" s="22" t="s">
        <v>2405</v>
      </c>
      <c r="C2161" s="22" t="s">
        <v>2410</v>
      </c>
      <c r="D2161" s="22" t="s">
        <v>1694</v>
      </c>
      <c r="H2161" s="22">
        <v>32.933387000000003</v>
      </c>
      <c r="I2161" s="22">
        <v>-107.719919</v>
      </c>
      <c r="J2161" s="22" t="s">
        <v>873</v>
      </c>
      <c r="K2161" s="22" t="s">
        <v>1306</v>
      </c>
      <c r="L2161" s="22" t="s">
        <v>878</v>
      </c>
      <c r="M2161" s="22" t="s">
        <v>1493</v>
      </c>
      <c r="P2161" s="22" t="s">
        <v>1684</v>
      </c>
      <c r="Q2161" s="22" t="s">
        <v>1684</v>
      </c>
      <c r="S2161" s="22" t="s">
        <v>2411</v>
      </c>
      <c r="AU2161" s="34">
        <v>8.3000000000000004E-2</v>
      </c>
      <c r="AV2161" s="34">
        <v>24</v>
      </c>
      <c r="AW2161" s="34">
        <v>10</v>
      </c>
      <c r="AY2161" s="34">
        <v>22</v>
      </c>
      <c r="BA2161" s="34">
        <v>11</v>
      </c>
      <c r="BB2161" s="34">
        <v>1</v>
      </c>
      <c r="BC2161" s="34" t="s">
        <v>121</v>
      </c>
      <c r="BD2161" s="34">
        <v>8</v>
      </c>
      <c r="BE2161" s="34">
        <v>41</v>
      </c>
      <c r="BF2161" s="34">
        <v>5</v>
      </c>
      <c r="BG2161" s="34">
        <v>36</v>
      </c>
      <c r="BJ2161" s="34">
        <v>2</v>
      </c>
      <c r="BN2161" s="34">
        <v>37</v>
      </c>
      <c r="BP2161" s="34">
        <v>14</v>
      </c>
      <c r="BQ2161" s="34">
        <v>41</v>
      </c>
      <c r="BR2161" s="34">
        <v>100</v>
      </c>
      <c r="BT2161" s="34">
        <v>16</v>
      </c>
      <c r="BU2161" s="34">
        <v>3.9</v>
      </c>
      <c r="BV2161" s="34" t="s">
        <v>84</v>
      </c>
      <c r="BW2161" s="34" t="s">
        <v>948</v>
      </c>
      <c r="BX2161" s="34">
        <v>6</v>
      </c>
      <c r="BY2161" s="34" t="s">
        <v>121</v>
      </c>
      <c r="BZ2161" s="34" t="s">
        <v>84</v>
      </c>
      <c r="CA2161" s="34">
        <v>3.9</v>
      </c>
      <c r="CC2161" s="34">
        <v>4.8</v>
      </c>
      <c r="CD2161" s="34">
        <v>19</v>
      </c>
      <c r="CE2161" s="34">
        <v>3</v>
      </c>
      <c r="CF2161" s="34">
        <v>8</v>
      </c>
      <c r="CG2161" s="34" t="s">
        <v>2416</v>
      </c>
      <c r="CH2161" s="34">
        <v>280</v>
      </c>
      <c r="CI2161" s="34">
        <v>1</v>
      </c>
      <c r="CJ2161" s="34" t="s">
        <v>84</v>
      </c>
      <c r="CM2161" s="34">
        <v>2.4</v>
      </c>
      <c r="CN2161" s="34" t="s">
        <v>123</v>
      </c>
      <c r="CP2161" s="34" t="s">
        <v>121</v>
      </c>
      <c r="CU2161" s="34" t="s">
        <v>83</v>
      </c>
      <c r="CV2161" s="34" t="s">
        <v>82</v>
      </c>
      <c r="CW2161" s="34">
        <f t="shared" si="116"/>
        <v>3.4</v>
      </c>
      <c r="CX2161" s="34">
        <v>0.1154</v>
      </c>
      <c r="CY2161" s="34" t="s">
        <v>1833</v>
      </c>
      <c r="CZ2161" s="34">
        <v>0.98</v>
      </c>
      <c r="DA2161" s="34">
        <v>0.35</v>
      </c>
      <c r="DB2161" s="34" t="s">
        <v>120</v>
      </c>
      <c r="DC2161" s="34">
        <v>0.2</v>
      </c>
      <c r="DD2161" s="34">
        <v>0.53</v>
      </c>
    </row>
    <row r="2162" spans="1:108" x14ac:dyDescent="0.35">
      <c r="A2162" s="22">
        <v>380</v>
      </c>
      <c r="B2162" s="22" t="s">
        <v>2405</v>
      </c>
      <c r="C2162" s="22" t="s">
        <v>2410</v>
      </c>
      <c r="D2162" s="22" t="s">
        <v>1694</v>
      </c>
      <c r="H2162" s="22">
        <v>32.933387000000003</v>
      </c>
      <c r="I2162" s="22">
        <v>-107.719919</v>
      </c>
      <c r="J2162" s="22" t="s">
        <v>873</v>
      </c>
      <c r="K2162" s="22" t="s">
        <v>1306</v>
      </c>
      <c r="L2162" s="22" t="s">
        <v>878</v>
      </c>
      <c r="M2162" s="22" t="s">
        <v>1651</v>
      </c>
      <c r="P2162" s="22" t="s">
        <v>1684</v>
      </c>
      <c r="Q2162" s="22" t="s">
        <v>1684</v>
      </c>
      <c r="S2162" s="22" t="s">
        <v>2411</v>
      </c>
      <c r="AU2162" s="34">
        <v>2.3E-2</v>
      </c>
      <c r="AV2162" s="34">
        <v>12</v>
      </c>
      <c r="AW2162" s="34">
        <v>90</v>
      </c>
      <c r="AY2162" s="34">
        <v>44</v>
      </c>
      <c r="BA2162" s="34" t="s">
        <v>83</v>
      </c>
      <c r="BB2162" s="34">
        <v>2</v>
      </c>
      <c r="BC2162" s="34" t="s">
        <v>121</v>
      </c>
      <c r="BD2162" s="34" t="s">
        <v>121</v>
      </c>
      <c r="BE2162" s="34">
        <v>85</v>
      </c>
      <c r="BF2162" s="34" t="s">
        <v>121</v>
      </c>
      <c r="BG2162" s="34">
        <v>94</v>
      </c>
      <c r="BJ2162" s="34" t="s">
        <v>123</v>
      </c>
      <c r="BN2162" s="34">
        <v>17</v>
      </c>
      <c r="BP2162" s="34">
        <v>3</v>
      </c>
      <c r="BQ2162" s="34">
        <v>196</v>
      </c>
      <c r="BR2162" s="34">
        <v>34</v>
      </c>
      <c r="BT2162" s="34">
        <v>34.700000000000003</v>
      </c>
      <c r="BU2162" s="34">
        <v>1.6</v>
      </c>
      <c r="BV2162" s="34" t="s">
        <v>84</v>
      </c>
      <c r="BW2162" s="34" t="s">
        <v>948</v>
      </c>
      <c r="BX2162" s="34">
        <v>29</v>
      </c>
      <c r="BY2162" s="34" t="s">
        <v>121</v>
      </c>
      <c r="BZ2162" s="34" t="s">
        <v>84</v>
      </c>
      <c r="CA2162" s="34">
        <v>1.5</v>
      </c>
      <c r="CC2162" s="34">
        <v>2.9</v>
      </c>
      <c r="CD2162" s="34">
        <v>6</v>
      </c>
      <c r="CE2162" s="34">
        <v>17</v>
      </c>
      <c r="CF2162" s="34">
        <v>2</v>
      </c>
      <c r="CG2162" s="34" t="s">
        <v>2416</v>
      </c>
      <c r="CH2162" s="34">
        <v>210</v>
      </c>
      <c r="CI2162" s="34">
        <v>4</v>
      </c>
      <c r="CJ2162" s="34" t="s">
        <v>84</v>
      </c>
      <c r="CM2162" s="34">
        <v>0.9</v>
      </c>
      <c r="CN2162" s="34" t="s">
        <v>123</v>
      </c>
      <c r="CP2162" s="34" t="s">
        <v>121</v>
      </c>
      <c r="CU2162" s="34" t="s">
        <v>83</v>
      </c>
      <c r="CV2162" s="34" t="s">
        <v>82</v>
      </c>
      <c r="CW2162" s="34">
        <f t="shared" si="116"/>
        <v>4.9000000000000004</v>
      </c>
      <c r="CX2162" s="34">
        <v>0.41120000000000001</v>
      </c>
      <c r="CY2162" s="34">
        <v>1.6</v>
      </c>
      <c r="CZ2162" s="34">
        <v>0.21</v>
      </c>
      <c r="DA2162" s="34">
        <v>0.64</v>
      </c>
      <c r="DB2162" s="34" t="s">
        <v>120</v>
      </c>
      <c r="DC2162" s="34">
        <v>0.14000000000000001</v>
      </c>
      <c r="DD2162" s="34">
        <v>0.27</v>
      </c>
    </row>
    <row r="2163" spans="1:108" x14ac:dyDescent="0.35">
      <c r="A2163" s="22">
        <v>381</v>
      </c>
      <c r="B2163" s="22" t="s">
        <v>2405</v>
      </c>
      <c r="C2163" s="22" t="s">
        <v>2410</v>
      </c>
      <c r="D2163" s="22" t="s">
        <v>1694</v>
      </c>
      <c r="H2163" s="22">
        <v>32.933387000000003</v>
      </c>
      <c r="I2163" s="22">
        <v>-107.719919</v>
      </c>
      <c r="J2163" s="22" t="s">
        <v>873</v>
      </c>
      <c r="K2163" s="22" t="s">
        <v>1306</v>
      </c>
      <c r="L2163" s="22" t="s">
        <v>878</v>
      </c>
      <c r="M2163" s="22" t="s">
        <v>1493</v>
      </c>
      <c r="P2163" s="22" t="s">
        <v>1684</v>
      </c>
      <c r="Q2163" s="22" t="s">
        <v>1684</v>
      </c>
      <c r="S2163" s="22" t="s">
        <v>2411</v>
      </c>
      <c r="AU2163" s="34">
        <v>0.15</v>
      </c>
      <c r="AV2163" s="34" t="s">
        <v>2419</v>
      </c>
      <c r="AW2163" s="34">
        <v>112</v>
      </c>
      <c r="AY2163" s="34">
        <v>13339</v>
      </c>
      <c r="BA2163" s="34">
        <v>76</v>
      </c>
      <c r="BB2163" s="34">
        <v>1</v>
      </c>
      <c r="BC2163" s="34">
        <v>64.2</v>
      </c>
      <c r="BD2163" s="34">
        <v>3</v>
      </c>
      <c r="BE2163" s="34">
        <v>10</v>
      </c>
      <c r="BF2163" s="34">
        <v>4</v>
      </c>
      <c r="BG2163" s="34">
        <v>136</v>
      </c>
      <c r="BJ2163" s="34" t="s">
        <v>123</v>
      </c>
      <c r="BN2163" s="34">
        <v>57</v>
      </c>
      <c r="BP2163" s="34">
        <v>2</v>
      </c>
      <c r="BQ2163" s="34">
        <v>2559</v>
      </c>
      <c r="BR2163" s="34">
        <v>29</v>
      </c>
      <c r="BT2163" s="34">
        <v>13</v>
      </c>
      <c r="BU2163" s="34">
        <v>1.2</v>
      </c>
      <c r="BV2163" s="34" t="s">
        <v>84</v>
      </c>
      <c r="BW2163" s="34" t="s">
        <v>948</v>
      </c>
      <c r="BX2163" s="34">
        <v>1738</v>
      </c>
      <c r="BY2163" s="34" t="s">
        <v>121</v>
      </c>
      <c r="BZ2163" s="34">
        <v>18</v>
      </c>
      <c r="CA2163" s="34">
        <v>2.1</v>
      </c>
      <c r="CC2163" s="34">
        <v>17</v>
      </c>
      <c r="CD2163" s="34">
        <v>26</v>
      </c>
      <c r="CE2163" s="34">
        <v>7</v>
      </c>
      <c r="CF2163" s="34">
        <v>9</v>
      </c>
      <c r="CG2163" s="34" t="s">
        <v>2416</v>
      </c>
      <c r="CH2163" s="34">
        <v>11000</v>
      </c>
      <c r="CI2163" s="34">
        <v>4</v>
      </c>
      <c r="CJ2163" s="34" t="s">
        <v>84</v>
      </c>
      <c r="CM2163" s="34">
        <v>2</v>
      </c>
      <c r="CN2163" s="34" t="s">
        <v>123</v>
      </c>
      <c r="CP2163" s="34" t="s">
        <v>121</v>
      </c>
      <c r="CU2163" s="34" t="s">
        <v>83</v>
      </c>
      <c r="CV2163" s="34" t="s">
        <v>82</v>
      </c>
      <c r="CW2163" s="34">
        <f t="shared" si="116"/>
        <v>6</v>
      </c>
      <c r="CX2163" s="34" t="s">
        <v>2391</v>
      </c>
      <c r="CY2163" s="34">
        <v>1.8</v>
      </c>
      <c r="CZ2163" s="34">
        <v>0.21</v>
      </c>
      <c r="DA2163" s="34">
        <v>1.62</v>
      </c>
      <c r="DB2163" s="34">
        <v>0.16</v>
      </c>
      <c r="DC2163" s="34">
        <v>0.47</v>
      </c>
      <c r="DD2163" s="34">
        <v>0.71</v>
      </c>
    </row>
    <row r="2164" spans="1:108" x14ac:dyDescent="0.35">
      <c r="A2164" s="22">
        <v>382</v>
      </c>
      <c r="B2164" s="22" t="s">
        <v>2405</v>
      </c>
      <c r="C2164" s="22" t="s">
        <v>2410</v>
      </c>
      <c r="D2164" s="22" t="s">
        <v>1694</v>
      </c>
      <c r="H2164" s="22">
        <v>32.933387000000003</v>
      </c>
      <c r="I2164" s="22">
        <v>-107.719919</v>
      </c>
      <c r="J2164" s="22" t="s">
        <v>873</v>
      </c>
      <c r="K2164" s="22" t="s">
        <v>1306</v>
      </c>
      <c r="L2164" s="22" t="s">
        <v>878</v>
      </c>
      <c r="M2164" s="22" t="s">
        <v>2434</v>
      </c>
      <c r="P2164" s="22" t="s">
        <v>119</v>
      </c>
      <c r="Q2164" s="22" t="s">
        <v>119</v>
      </c>
      <c r="S2164" s="22" t="s">
        <v>2411</v>
      </c>
      <c r="AU2164" s="34">
        <v>9.7000000000000003E-2</v>
      </c>
      <c r="AV2164" s="34">
        <v>52</v>
      </c>
      <c r="AW2164" s="34">
        <v>70</v>
      </c>
      <c r="AY2164" s="34">
        <v>9</v>
      </c>
      <c r="BA2164" s="34">
        <v>45</v>
      </c>
      <c r="BB2164" s="34" t="s">
        <v>121</v>
      </c>
      <c r="BC2164" s="34">
        <v>7.7</v>
      </c>
      <c r="BD2164" s="34">
        <v>1</v>
      </c>
      <c r="BE2164" s="34">
        <v>12</v>
      </c>
      <c r="BF2164" s="34" t="s">
        <v>121</v>
      </c>
      <c r="BG2164" s="34">
        <v>54</v>
      </c>
      <c r="BJ2164" s="34">
        <v>3</v>
      </c>
      <c r="BN2164" s="34">
        <v>29</v>
      </c>
      <c r="BP2164" s="34">
        <v>1</v>
      </c>
      <c r="BQ2164" s="34">
        <v>1045</v>
      </c>
      <c r="BR2164" s="34" t="s">
        <v>84</v>
      </c>
      <c r="BT2164" s="34">
        <v>7.4</v>
      </c>
      <c r="BU2164" s="34">
        <v>0.8</v>
      </c>
      <c r="BV2164" s="34" t="s">
        <v>84</v>
      </c>
      <c r="BW2164" s="34" t="s">
        <v>948</v>
      </c>
      <c r="BX2164" s="34">
        <v>31</v>
      </c>
      <c r="BY2164" s="34" t="s">
        <v>121</v>
      </c>
      <c r="BZ2164" s="34">
        <v>12</v>
      </c>
      <c r="CA2164" s="34">
        <v>1.9</v>
      </c>
      <c r="CC2164" s="34">
        <v>8</v>
      </c>
      <c r="CD2164" s="34">
        <v>24</v>
      </c>
      <c r="CE2164" s="34">
        <v>8</v>
      </c>
      <c r="CF2164" s="34">
        <v>4</v>
      </c>
      <c r="CG2164" s="34" t="s">
        <v>2416</v>
      </c>
      <c r="CH2164" s="34">
        <v>4000</v>
      </c>
      <c r="CI2164" s="34">
        <v>4</v>
      </c>
      <c r="CJ2164" s="34">
        <v>12</v>
      </c>
      <c r="CM2164" s="34">
        <v>1.5</v>
      </c>
      <c r="CN2164" s="34" t="s">
        <v>123</v>
      </c>
      <c r="CP2164" s="34" t="s">
        <v>121</v>
      </c>
      <c r="CU2164" s="34" t="s">
        <v>83</v>
      </c>
      <c r="CV2164" s="34" t="s">
        <v>82</v>
      </c>
      <c r="CW2164" s="34">
        <f t="shared" si="116"/>
        <v>17.5</v>
      </c>
      <c r="CX2164" s="34" t="s">
        <v>2391</v>
      </c>
      <c r="CY2164" s="34">
        <v>1.5</v>
      </c>
      <c r="CZ2164" s="34">
        <v>0.13</v>
      </c>
      <c r="DA2164" s="34" t="s">
        <v>1833</v>
      </c>
      <c r="DB2164" s="34">
        <v>0.01</v>
      </c>
      <c r="DC2164" s="34" t="s">
        <v>120</v>
      </c>
      <c r="DD2164" s="34">
        <v>1.36</v>
      </c>
    </row>
    <row r="2165" spans="1:108" x14ac:dyDescent="0.35">
      <c r="A2165" s="22">
        <v>383</v>
      </c>
      <c r="B2165" s="22" t="s">
        <v>2405</v>
      </c>
      <c r="C2165" s="22" t="s">
        <v>2410</v>
      </c>
      <c r="D2165" s="22" t="s">
        <v>1694</v>
      </c>
      <c r="H2165" s="22">
        <v>32.933387000000003</v>
      </c>
      <c r="I2165" s="22">
        <v>-107.719919</v>
      </c>
      <c r="J2165" s="22" t="s">
        <v>873</v>
      </c>
      <c r="K2165" s="22" t="s">
        <v>1306</v>
      </c>
      <c r="L2165" s="22" t="s">
        <v>878</v>
      </c>
      <c r="M2165" s="22" t="s">
        <v>1493</v>
      </c>
      <c r="P2165" s="22" t="s">
        <v>1684</v>
      </c>
      <c r="Q2165" s="22" t="s">
        <v>1684</v>
      </c>
      <c r="S2165" s="22" t="s">
        <v>2411</v>
      </c>
      <c r="AU2165" s="34">
        <v>0.38</v>
      </c>
      <c r="AV2165" s="34" t="s">
        <v>2419</v>
      </c>
      <c r="AW2165" s="34">
        <v>24</v>
      </c>
      <c r="AY2165" s="34">
        <v>8</v>
      </c>
      <c r="BA2165" s="34">
        <v>39</v>
      </c>
      <c r="BB2165" s="34">
        <v>3</v>
      </c>
      <c r="BC2165" s="34">
        <v>3</v>
      </c>
      <c r="BD2165" s="34">
        <v>1</v>
      </c>
      <c r="BE2165" s="34">
        <v>9</v>
      </c>
      <c r="BF2165" s="34" t="s">
        <v>121</v>
      </c>
      <c r="BG2165" s="34">
        <v>71</v>
      </c>
      <c r="BJ2165" s="34" t="s">
        <v>123</v>
      </c>
      <c r="BN2165" s="34">
        <v>9</v>
      </c>
      <c r="BP2165" s="34" t="s">
        <v>121</v>
      </c>
      <c r="BQ2165" s="34">
        <v>615</v>
      </c>
      <c r="BR2165" s="34" t="s">
        <v>84</v>
      </c>
      <c r="BT2165" s="34">
        <v>8.6999999999999993</v>
      </c>
      <c r="BU2165" s="34" t="s">
        <v>82</v>
      </c>
      <c r="BV2165" s="34" t="s">
        <v>84</v>
      </c>
      <c r="BW2165" s="34" t="s">
        <v>948</v>
      </c>
      <c r="BX2165" s="34">
        <v>263</v>
      </c>
      <c r="BY2165" s="34" t="s">
        <v>121</v>
      </c>
      <c r="BZ2165" s="34" t="s">
        <v>84</v>
      </c>
      <c r="CA2165" s="34" t="s">
        <v>82</v>
      </c>
      <c r="CC2165" s="34">
        <v>5</v>
      </c>
      <c r="CD2165" s="34">
        <v>21</v>
      </c>
      <c r="CE2165" s="34">
        <v>6</v>
      </c>
      <c r="CF2165" s="34">
        <v>3</v>
      </c>
      <c r="CG2165" s="34" t="s">
        <v>2416</v>
      </c>
      <c r="CH2165" s="34">
        <v>2000</v>
      </c>
      <c r="CI2165" s="34" t="s">
        <v>121</v>
      </c>
      <c r="CJ2165" s="34" t="s">
        <v>84</v>
      </c>
      <c r="CM2165" s="34">
        <v>0.8</v>
      </c>
      <c r="CN2165" s="34" t="s">
        <v>123</v>
      </c>
      <c r="CP2165" s="34" t="s">
        <v>121</v>
      </c>
      <c r="CU2165" s="34" t="s">
        <v>83</v>
      </c>
      <c r="CV2165" s="34" t="s">
        <v>82</v>
      </c>
      <c r="CW2165" s="34">
        <f t="shared" si="116"/>
        <v>0.8</v>
      </c>
      <c r="CX2165" s="34" t="s">
        <v>2391</v>
      </c>
      <c r="CY2165" s="34">
        <v>0.8</v>
      </c>
      <c r="CZ2165" s="34">
        <v>0.28999999999999998</v>
      </c>
      <c r="DA2165" s="34" t="s">
        <v>1833</v>
      </c>
      <c r="DB2165" s="34">
        <v>0.08</v>
      </c>
      <c r="DC2165" s="34">
        <v>0.06</v>
      </c>
      <c r="DD2165" s="34">
        <v>1.34</v>
      </c>
    </row>
    <row r="2166" spans="1:108" x14ac:dyDescent="0.35">
      <c r="A2166" s="22">
        <v>384</v>
      </c>
      <c r="B2166" s="22" t="s">
        <v>2405</v>
      </c>
      <c r="C2166" s="22" t="s">
        <v>2410</v>
      </c>
      <c r="D2166" s="22" t="s">
        <v>1694</v>
      </c>
      <c r="H2166" s="22">
        <v>32.933387000000003</v>
      </c>
      <c r="I2166" s="22">
        <v>-107.719919</v>
      </c>
      <c r="J2166" s="22" t="s">
        <v>873</v>
      </c>
      <c r="K2166" s="22" t="s">
        <v>1306</v>
      </c>
      <c r="L2166" s="22" t="s">
        <v>878</v>
      </c>
      <c r="M2166" s="22" t="s">
        <v>1493</v>
      </c>
      <c r="P2166" s="22" t="s">
        <v>1684</v>
      </c>
      <c r="Q2166" s="22" t="s">
        <v>1684</v>
      </c>
      <c r="S2166" s="22" t="s">
        <v>2411</v>
      </c>
      <c r="AU2166" s="34">
        <v>1.88</v>
      </c>
      <c r="AV2166" s="34" t="s">
        <v>2419</v>
      </c>
      <c r="AW2166" s="34">
        <v>117</v>
      </c>
      <c r="AY2166" s="34">
        <v>47</v>
      </c>
      <c r="BA2166" s="34">
        <v>33</v>
      </c>
      <c r="BB2166" s="34">
        <v>9</v>
      </c>
      <c r="BC2166" s="34">
        <v>7.7</v>
      </c>
      <c r="BD2166" s="34">
        <v>4</v>
      </c>
      <c r="BE2166" s="34">
        <v>11</v>
      </c>
      <c r="BF2166" s="34">
        <v>2</v>
      </c>
      <c r="BG2166" s="34">
        <v>661</v>
      </c>
      <c r="BJ2166" s="34" t="s">
        <v>123</v>
      </c>
      <c r="BN2166" s="34">
        <v>18</v>
      </c>
      <c r="BP2166" s="34">
        <v>4</v>
      </c>
      <c r="BQ2166" s="34">
        <v>1713</v>
      </c>
      <c r="BR2166" s="34">
        <v>120</v>
      </c>
      <c r="BT2166" s="34">
        <v>21.8</v>
      </c>
      <c r="BU2166" s="34">
        <v>3.8</v>
      </c>
      <c r="BV2166" s="34" t="s">
        <v>84</v>
      </c>
      <c r="BW2166" s="34" t="s">
        <v>948</v>
      </c>
      <c r="BX2166" s="34">
        <v>197</v>
      </c>
      <c r="BY2166" s="34" t="s">
        <v>121</v>
      </c>
      <c r="BZ2166" s="34">
        <v>29</v>
      </c>
      <c r="CA2166" s="34">
        <v>2</v>
      </c>
      <c r="CC2166" s="34">
        <v>2.6</v>
      </c>
      <c r="CD2166" s="34">
        <v>27</v>
      </c>
      <c r="CE2166" s="34">
        <v>7</v>
      </c>
      <c r="CF2166" s="34">
        <v>6</v>
      </c>
      <c r="CG2166" s="34" t="s">
        <v>2416</v>
      </c>
      <c r="CH2166" s="34">
        <v>3900</v>
      </c>
      <c r="CI2166" s="34">
        <v>7</v>
      </c>
      <c r="CJ2166" s="34" t="s">
        <v>84</v>
      </c>
      <c r="CM2166" s="34">
        <v>2.9</v>
      </c>
      <c r="CN2166" s="34" t="s">
        <v>123</v>
      </c>
      <c r="CP2166" s="34" t="s">
        <v>121</v>
      </c>
      <c r="CU2166" s="34" t="s">
        <v>83</v>
      </c>
      <c r="CV2166" s="34" t="s">
        <v>82</v>
      </c>
      <c r="CW2166" s="34">
        <f t="shared" ref="CW2166:CW2188" si="117">SUM(CI2166:CV2166)</f>
        <v>9.9</v>
      </c>
      <c r="CX2166" s="34" t="s">
        <v>2391</v>
      </c>
      <c r="CY2166" s="34">
        <v>3.5</v>
      </c>
      <c r="CZ2166" s="34">
        <v>1.1100000000000001</v>
      </c>
      <c r="DA2166" s="34" t="s">
        <v>1833</v>
      </c>
      <c r="DB2166" s="34">
        <v>0.02</v>
      </c>
      <c r="DC2166" s="34">
        <v>0.22</v>
      </c>
      <c r="DD2166" s="34">
        <v>1.1399999999999999</v>
      </c>
    </row>
    <row r="2167" spans="1:108" x14ac:dyDescent="0.35">
      <c r="A2167" s="22">
        <v>385</v>
      </c>
      <c r="B2167" s="22" t="s">
        <v>2405</v>
      </c>
      <c r="C2167" s="22" t="s">
        <v>2410</v>
      </c>
      <c r="D2167" s="22" t="s">
        <v>1694</v>
      </c>
      <c r="H2167" s="22">
        <v>32.933387000000003</v>
      </c>
      <c r="I2167" s="22">
        <v>-107.719919</v>
      </c>
      <c r="J2167" s="22" t="s">
        <v>873</v>
      </c>
      <c r="K2167" s="22" t="s">
        <v>1306</v>
      </c>
      <c r="L2167" s="22" t="s">
        <v>878</v>
      </c>
      <c r="M2167" s="22" t="s">
        <v>1493</v>
      </c>
      <c r="P2167" s="22" t="s">
        <v>1684</v>
      </c>
      <c r="Q2167" s="22" t="s">
        <v>1684</v>
      </c>
      <c r="S2167" s="22" t="s">
        <v>2411</v>
      </c>
      <c r="AU2167" s="34">
        <v>2.04</v>
      </c>
      <c r="AV2167" s="34" t="s">
        <v>2419</v>
      </c>
      <c r="AW2167" s="34">
        <v>13</v>
      </c>
      <c r="AY2167" s="34">
        <v>6</v>
      </c>
      <c r="BA2167" s="34">
        <v>23</v>
      </c>
      <c r="BB2167" s="34" t="s">
        <v>121</v>
      </c>
      <c r="BC2167" s="34">
        <v>3.5</v>
      </c>
      <c r="BD2167" s="34">
        <v>1</v>
      </c>
      <c r="BE2167" s="34">
        <v>23</v>
      </c>
      <c r="BF2167" s="34" t="s">
        <v>121</v>
      </c>
      <c r="BG2167" s="34">
        <v>87</v>
      </c>
      <c r="BJ2167" s="34" t="s">
        <v>123</v>
      </c>
      <c r="BN2167" s="34">
        <v>4</v>
      </c>
      <c r="BP2167" s="34" t="s">
        <v>121</v>
      </c>
      <c r="BQ2167" s="34">
        <v>1184</v>
      </c>
      <c r="BR2167" s="34" t="s">
        <v>84</v>
      </c>
      <c r="BT2167" s="34">
        <v>5.3</v>
      </c>
      <c r="BU2167" s="34" t="s">
        <v>82</v>
      </c>
      <c r="BV2167" s="34" t="s">
        <v>84</v>
      </c>
      <c r="BW2167" s="34" t="s">
        <v>948</v>
      </c>
      <c r="BX2167" s="34">
        <v>34</v>
      </c>
      <c r="BY2167" s="34" t="s">
        <v>121</v>
      </c>
      <c r="BZ2167" s="34" t="s">
        <v>84</v>
      </c>
      <c r="CA2167" s="34">
        <v>0.8</v>
      </c>
      <c r="CC2167" s="34">
        <v>2.2000000000000002</v>
      </c>
      <c r="CD2167" s="34">
        <v>15</v>
      </c>
      <c r="CE2167" s="34">
        <v>8</v>
      </c>
      <c r="CF2167" s="34" t="s">
        <v>121</v>
      </c>
      <c r="CG2167" s="34" t="s">
        <v>2416</v>
      </c>
      <c r="CH2167" s="34">
        <v>2000</v>
      </c>
      <c r="CI2167" s="34">
        <v>1</v>
      </c>
      <c r="CJ2167" s="34" t="s">
        <v>84</v>
      </c>
      <c r="CM2167" s="34">
        <v>0.6</v>
      </c>
      <c r="CN2167" s="34" t="s">
        <v>123</v>
      </c>
      <c r="CP2167" s="34" t="s">
        <v>121</v>
      </c>
      <c r="CU2167" s="34" t="s">
        <v>83</v>
      </c>
      <c r="CV2167" s="34" t="s">
        <v>82</v>
      </c>
      <c r="CW2167" s="34">
        <f t="shared" si="117"/>
        <v>1.6</v>
      </c>
      <c r="CX2167" s="34" t="s">
        <v>2391</v>
      </c>
      <c r="CY2167" s="34">
        <v>0.7</v>
      </c>
      <c r="CZ2167" s="34">
        <v>0.21</v>
      </c>
      <c r="DA2167" s="34" t="s">
        <v>1833</v>
      </c>
      <c r="DB2167" s="34" t="s">
        <v>120</v>
      </c>
      <c r="DC2167" s="34" t="s">
        <v>120</v>
      </c>
      <c r="DD2167" s="34">
        <v>0.82</v>
      </c>
    </row>
    <row r="2168" spans="1:108" x14ac:dyDescent="0.35">
      <c r="A2168" s="22">
        <v>386</v>
      </c>
      <c r="B2168" s="22" t="s">
        <v>2405</v>
      </c>
      <c r="C2168" s="22" t="s">
        <v>2410</v>
      </c>
      <c r="D2168" s="22" t="s">
        <v>1694</v>
      </c>
      <c r="H2168" s="22">
        <v>32.933387000000003</v>
      </c>
      <c r="I2168" s="22">
        <v>-107.719919</v>
      </c>
      <c r="J2168" s="22" t="s">
        <v>873</v>
      </c>
      <c r="K2168" s="22" t="s">
        <v>1306</v>
      </c>
      <c r="L2168" s="22" t="s">
        <v>878</v>
      </c>
      <c r="M2168" s="22" t="s">
        <v>2435</v>
      </c>
      <c r="P2168" s="22" t="s">
        <v>1684</v>
      </c>
      <c r="Q2168" s="22" t="s">
        <v>1684</v>
      </c>
      <c r="S2168" s="22" t="s">
        <v>2411</v>
      </c>
      <c r="AU2168" s="34">
        <v>0.36</v>
      </c>
      <c r="AV2168" s="34" t="s">
        <v>2419</v>
      </c>
      <c r="AW2168" s="34">
        <v>29</v>
      </c>
      <c r="AY2168" s="34">
        <v>7</v>
      </c>
      <c r="BA2168" s="34" t="s">
        <v>83</v>
      </c>
      <c r="BB2168" s="34">
        <v>6</v>
      </c>
      <c r="BC2168" s="34" t="s">
        <v>121</v>
      </c>
      <c r="BD2168" s="34">
        <v>2</v>
      </c>
      <c r="BE2168" s="34">
        <v>73</v>
      </c>
      <c r="BF2168" s="34">
        <v>2</v>
      </c>
      <c r="BG2168" s="34">
        <v>364</v>
      </c>
      <c r="BJ2168" s="34" t="s">
        <v>123</v>
      </c>
      <c r="BN2168" s="34">
        <v>19</v>
      </c>
      <c r="BP2168" s="34">
        <v>7</v>
      </c>
      <c r="BQ2168" s="34">
        <v>42</v>
      </c>
      <c r="BR2168" s="34">
        <v>80</v>
      </c>
      <c r="BT2168" s="34">
        <v>252</v>
      </c>
      <c r="BU2168" s="34">
        <v>2.7</v>
      </c>
      <c r="BV2168" s="34" t="s">
        <v>84</v>
      </c>
      <c r="BW2168" s="34" t="s">
        <v>948</v>
      </c>
      <c r="BX2168" s="34">
        <v>9</v>
      </c>
      <c r="BY2168" s="34">
        <v>1</v>
      </c>
      <c r="BZ2168" s="34" t="s">
        <v>84</v>
      </c>
      <c r="CA2168" s="34">
        <v>3.4</v>
      </c>
      <c r="CC2168" s="34">
        <v>2.2999999999999998</v>
      </c>
      <c r="CD2168" s="34">
        <v>11</v>
      </c>
      <c r="CE2168" s="34">
        <v>8</v>
      </c>
      <c r="CF2168" s="34">
        <v>3</v>
      </c>
      <c r="CG2168" s="34" t="s">
        <v>2416</v>
      </c>
      <c r="CH2168" s="34">
        <v>99</v>
      </c>
      <c r="CI2168" s="34">
        <v>5</v>
      </c>
      <c r="CJ2168" s="34" t="s">
        <v>84</v>
      </c>
      <c r="CM2168" s="34">
        <v>1.4</v>
      </c>
      <c r="CN2168" s="34" t="s">
        <v>123</v>
      </c>
      <c r="CP2168" s="34" t="s">
        <v>121</v>
      </c>
      <c r="CU2168" s="34" t="s">
        <v>83</v>
      </c>
      <c r="CV2168" s="34" t="s">
        <v>82</v>
      </c>
      <c r="CW2168" s="34">
        <f t="shared" si="117"/>
        <v>6.4</v>
      </c>
      <c r="CX2168" s="34">
        <v>0.2422</v>
      </c>
      <c r="CY2168" s="34">
        <v>1.2</v>
      </c>
      <c r="CZ2168" s="34">
        <v>0.66</v>
      </c>
      <c r="DA2168" s="34">
        <v>1.38</v>
      </c>
      <c r="DB2168" s="34" t="s">
        <v>120</v>
      </c>
      <c r="DC2168" s="34">
        <v>0.1</v>
      </c>
      <c r="DD2168" s="34">
        <v>0.86</v>
      </c>
    </row>
    <row r="2169" spans="1:108" x14ac:dyDescent="0.35">
      <c r="A2169" s="22">
        <v>387</v>
      </c>
      <c r="B2169" s="22" t="s">
        <v>2405</v>
      </c>
      <c r="C2169" s="22" t="s">
        <v>2410</v>
      </c>
      <c r="D2169" s="22" t="s">
        <v>1694</v>
      </c>
      <c r="H2169" s="22">
        <v>32.933387000000003</v>
      </c>
      <c r="I2169" s="22">
        <v>-107.719919</v>
      </c>
      <c r="J2169" s="22" t="s">
        <v>873</v>
      </c>
      <c r="K2169" s="22" t="s">
        <v>1306</v>
      </c>
      <c r="L2169" s="22" t="s">
        <v>878</v>
      </c>
      <c r="M2169" s="22" t="s">
        <v>2187</v>
      </c>
      <c r="P2169" s="22" t="s">
        <v>1684</v>
      </c>
      <c r="Q2169" s="22" t="s">
        <v>1684</v>
      </c>
      <c r="S2169" s="22" t="s">
        <v>2411</v>
      </c>
      <c r="AU2169" s="34">
        <v>3.14</v>
      </c>
      <c r="AV2169" s="34" t="s">
        <v>2419</v>
      </c>
      <c r="AW2169" s="34">
        <v>124</v>
      </c>
      <c r="AY2169" s="34">
        <v>25</v>
      </c>
      <c r="BA2169" s="34">
        <v>25</v>
      </c>
      <c r="BB2169" s="34">
        <v>5</v>
      </c>
      <c r="BC2169" s="34" t="s">
        <v>121</v>
      </c>
      <c r="BD2169" s="34">
        <v>2</v>
      </c>
      <c r="BE2169" s="34">
        <v>21</v>
      </c>
      <c r="BF2169" s="34">
        <v>2</v>
      </c>
      <c r="BG2169" s="34">
        <v>384</v>
      </c>
      <c r="BJ2169" s="34" t="s">
        <v>123</v>
      </c>
      <c r="BN2169" s="34">
        <v>19</v>
      </c>
      <c r="BP2169" s="34">
        <v>4</v>
      </c>
      <c r="BQ2169" s="34">
        <v>794</v>
      </c>
      <c r="BR2169" s="34">
        <v>57</v>
      </c>
      <c r="BT2169" s="34">
        <v>22.3</v>
      </c>
      <c r="BU2169" s="34">
        <v>2.4</v>
      </c>
      <c r="BV2169" s="34" t="s">
        <v>84</v>
      </c>
      <c r="BW2169" s="34" t="s">
        <v>948</v>
      </c>
      <c r="BX2169" s="34">
        <v>166</v>
      </c>
      <c r="BY2169" s="34" t="s">
        <v>121</v>
      </c>
      <c r="BZ2169" s="34">
        <v>92</v>
      </c>
      <c r="CA2169" s="34">
        <v>3.6</v>
      </c>
      <c r="CC2169" s="34">
        <v>4</v>
      </c>
      <c r="CD2169" s="34">
        <v>23</v>
      </c>
      <c r="CE2169" s="34">
        <v>10</v>
      </c>
      <c r="CF2169" s="34">
        <v>3</v>
      </c>
      <c r="CG2169" s="34" t="s">
        <v>2416</v>
      </c>
      <c r="CH2169" s="34">
        <v>420</v>
      </c>
      <c r="CI2169" s="34">
        <v>6</v>
      </c>
      <c r="CJ2169" s="34">
        <v>19</v>
      </c>
      <c r="CM2169" s="34">
        <v>1.9</v>
      </c>
      <c r="CN2169" s="34" t="s">
        <v>123</v>
      </c>
      <c r="CP2169" s="34" t="s">
        <v>121</v>
      </c>
      <c r="CU2169" s="34" t="s">
        <v>83</v>
      </c>
      <c r="CV2169" s="34" t="s">
        <v>82</v>
      </c>
      <c r="CW2169" s="34">
        <f t="shared" si="117"/>
        <v>26.9</v>
      </c>
      <c r="CX2169" s="34">
        <v>1.9037999999999999</v>
      </c>
      <c r="CY2169" s="34">
        <v>1.9</v>
      </c>
      <c r="CZ2169" s="34">
        <v>0.89</v>
      </c>
      <c r="DA2169" s="34" t="s">
        <v>1833</v>
      </c>
      <c r="DB2169" s="34">
        <v>0.02</v>
      </c>
      <c r="DC2169" s="34">
        <v>0.27</v>
      </c>
      <c r="DD2169" s="34">
        <v>1.41</v>
      </c>
    </row>
    <row r="2170" spans="1:108" x14ac:dyDescent="0.35">
      <c r="A2170" s="22">
        <v>388</v>
      </c>
      <c r="B2170" s="22" t="s">
        <v>2405</v>
      </c>
      <c r="C2170" s="22" t="s">
        <v>2410</v>
      </c>
      <c r="D2170" s="22" t="s">
        <v>1694</v>
      </c>
      <c r="H2170" s="22">
        <v>32.933387000000003</v>
      </c>
      <c r="I2170" s="22">
        <v>-107.719919</v>
      </c>
      <c r="J2170" s="22" t="s">
        <v>873</v>
      </c>
      <c r="K2170" s="22" t="s">
        <v>1306</v>
      </c>
      <c r="L2170" s="22" t="s">
        <v>878</v>
      </c>
      <c r="M2170" s="22" t="s">
        <v>2436</v>
      </c>
      <c r="P2170" s="22" t="s">
        <v>119</v>
      </c>
      <c r="Q2170" s="22" t="s">
        <v>119</v>
      </c>
      <c r="S2170" s="22" t="s">
        <v>2411</v>
      </c>
      <c r="AU2170" s="34">
        <v>0.81599999999999995</v>
      </c>
      <c r="AV2170" s="34" t="s">
        <v>2419</v>
      </c>
      <c r="AW2170" s="34">
        <v>109</v>
      </c>
      <c r="AY2170" s="34">
        <v>7</v>
      </c>
      <c r="BA2170" s="34" t="s">
        <v>83</v>
      </c>
      <c r="BB2170" s="34" t="s">
        <v>121</v>
      </c>
      <c r="BC2170" s="34" t="s">
        <v>121</v>
      </c>
      <c r="BD2170" s="34">
        <v>4</v>
      </c>
      <c r="BE2170" s="34">
        <v>42</v>
      </c>
      <c r="BF2170" s="34">
        <v>2</v>
      </c>
      <c r="BG2170" s="34">
        <v>54</v>
      </c>
      <c r="BJ2170" s="34" t="s">
        <v>123</v>
      </c>
      <c r="BN2170" s="34" t="s">
        <v>123</v>
      </c>
      <c r="BP2170" s="34">
        <v>5</v>
      </c>
      <c r="BQ2170" s="34">
        <v>772</v>
      </c>
      <c r="BR2170" s="34">
        <v>95</v>
      </c>
      <c r="BT2170" s="34">
        <v>18</v>
      </c>
      <c r="BU2170" s="34">
        <v>11</v>
      </c>
      <c r="BV2170" s="34" t="s">
        <v>84</v>
      </c>
      <c r="BW2170" s="34" t="s">
        <v>948</v>
      </c>
      <c r="BX2170" s="34">
        <v>9</v>
      </c>
      <c r="BY2170" s="34">
        <v>2</v>
      </c>
      <c r="BZ2170" s="34" t="s">
        <v>84</v>
      </c>
      <c r="CA2170" s="34">
        <v>8.6</v>
      </c>
      <c r="CC2170" s="34">
        <v>5.2</v>
      </c>
      <c r="CD2170" s="34">
        <v>11</v>
      </c>
      <c r="CE2170" s="34">
        <v>36</v>
      </c>
      <c r="CF2170" s="34">
        <v>5</v>
      </c>
      <c r="CG2170" s="34" t="s">
        <v>2416</v>
      </c>
      <c r="CH2170" s="34">
        <v>250</v>
      </c>
      <c r="CI2170" s="34">
        <v>10</v>
      </c>
      <c r="CJ2170" s="34">
        <v>44</v>
      </c>
      <c r="CM2170" s="34">
        <v>5.9</v>
      </c>
      <c r="CN2170" s="34" t="s">
        <v>123</v>
      </c>
      <c r="CP2170" s="34" t="s">
        <v>121</v>
      </c>
      <c r="CU2170" s="34" t="s">
        <v>83</v>
      </c>
      <c r="CV2170" s="34">
        <v>0.7</v>
      </c>
      <c r="CW2170" s="34">
        <f t="shared" si="117"/>
        <v>60.6</v>
      </c>
      <c r="CX2170" s="34">
        <v>0.21870000000000001</v>
      </c>
      <c r="CY2170" s="34">
        <v>3.8</v>
      </c>
      <c r="CZ2170" s="34">
        <v>0.69</v>
      </c>
      <c r="DA2170" s="34">
        <v>0.49</v>
      </c>
      <c r="DB2170" s="34" t="s">
        <v>120</v>
      </c>
      <c r="DC2170" s="34">
        <v>0.11</v>
      </c>
      <c r="DD2170" s="34">
        <v>0.74</v>
      </c>
    </row>
    <row r="2171" spans="1:108" x14ac:dyDescent="0.35">
      <c r="A2171" s="22">
        <v>389</v>
      </c>
      <c r="B2171" s="22" t="s">
        <v>2405</v>
      </c>
      <c r="C2171" s="22" t="s">
        <v>2410</v>
      </c>
      <c r="D2171" s="22" t="s">
        <v>1694</v>
      </c>
      <c r="H2171" s="22">
        <v>32.933387000000003</v>
      </c>
      <c r="I2171" s="22">
        <v>-107.719919</v>
      </c>
      <c r="J2171" s="22" t="s">
        <v>873</v>
      </c>
      <c r="K2171" s="22" t="s">
        <v>1306</v>
      </c>
      <c r="L2171" s="22" t="s">
        <v>878</v>
      </c>
      <c r="M2171" s="22" t="s">
        <v>1651</v>
      </c>
      <c r="P2171" s="22" t="s">
        <v>1684</v>
      </c>
      <c r="Q2171" s="22" t="s">
        <v>1684</v>
      </c>
      <c r="S2171" s="22" t="s">
        <v>2411</v>
      </c>
      <c r="AU2171" s="34">
        <v>1.7999999999999999E-2</v>
      </c>
      <c r="AV2171" s="34">
        <v>18</v>
      </c>
      <c r="AW2171" s="34">
        <v>27</v>
      </c>
      <c r="AY2171" s="34">
        <v>3</v>
      </c>
      <c r="BA2171" s="34">
        <v>5</v>
      </c>
      <c r="BB2171" s="34">
        <v>1</v>
      </c>
      <c r="BC2171" s="34" t="s">
        <v>121</v>
      </c>
      <c r="BD2171" s="34" t="s">
        <v>121</v>
      </c>
      <c r="BE2171" s="34">
        <v>36</v>
      </c>
      <c r="BF2171" s="34" t="s">
        <v>121</v>
      </c>
      <c r="BG2171" s="34">
        <v>17</v>
      </c>
      <c r="BJ2171" s="34" t="s">
        <v>123</v>
      </c>
      <c r="BN2171" s="34">
        <v>6</v>
      </c>
      <c r="BP2171" s="34">
        <v>2</v>
      </c>
      <c r="BQ2171" s="34">
        <v>55</v>
      </c>
      <c r="BR2171" s="34" t="s">
        <v>84</v>
      </c>
      <c r="BT2171" s="34">
        <v>16</v>
      </c>
      <c r="BU2171" s="34">
        <v>0.6</v>
      </c>
      <c r="BV2171" s="34" t="s">
        <v>84</v>
      </c>
      <c r="BW2171" s="34" t="s">
        <v>948</v>
      </c>
      <c r="BX2171" s="34">
        <v>45</v>
      </c>
      <c r="BY2171" s="34" t="s">
        <v>121</v>
      </c>
      <c r="BZ2171" s="34" t="s">
        <v>84</v>
      </c>
      <c r="CA2171" s="34">
        <v>0.6</v>
      </c>
      <c r="CC2171" s="34">
        <v>2.2999999999999998</v>
      </c>
      <c r="CD2171" s="34">
        <v>16</v>
      </c>
      <c r="CE2171" s="34" t="s">
        <v>123</v>
      </c>
      <c r="CF2171" s="34" t="s">
        <v>121</v>
      </c>
      <c r="CG2171" s="34" t="s">
        <v>2416</v>
      </c>
      <c r="CH2171" s="34">
        <v>360</v>
      </c>
      <c r="CI2171" s="34">
        <v>3</v>
      </c>
      <c r="CJ2171" s="34" t="s">
        <v>84</v>
      </c>
      <c r="CM2171" s="34">
        <v>0.7</v>
      </c>
      <c r="CN2171" s="34" t="s">
        <v>123</v>
      </c>
      <c r="CP2171" s="34" t="s">
        <v>121</v>
      </c>
      <c r="CU2171" s="34" t="s">
        <v>83</v>
      </c>
      <c r="CV2171" s="34" t="s">
        <v>82</v>
      </c>
      <c r="CW2171" s="34">
        <f t="shared" si="117"/>
        <v>3.7</v>
      </c>
      <c r="CX2171" s="34">
        <v>0.1804</v>
      </c>
      <c r="CY2171" s="34">
        <v>0.6</v>
      </c>
      <c r="CZ2171" s="34">
        <v>0.21</v>
      </c>
      <c r="DA2171" s="34" t="s">
        <v>1833</v>
      </c>
      <c r="DB2171" s="34" t="s">
        <v>120</v>
      </c>
      <c r="DC2171" s="34" t="s">
        <v>120</v>
      </c>
      <c r="DD2171" s="34">
        <v>0.48</v>
      </c>
    </row>
    <row r="2172" spans="1:108" x14ac:dyDescent="0.35">
      <c r="A2172" s="22">
        <v>390</v>
      </c>
      <c r="B2172" s="22" t="s">
        <v>2405</v>
      </c>
      <c r="C2172" s="22" t="s">
        <v>2410</v>
      </c>
      <c r="D2172" s="22" t="s">
        <v>1694</v>
      </c>
      <c r="H2172" s="22">
        <v>32.933387000000003</v>
      </c>
      <c r="I2172" s="22">
        <v>-107.719919</v>
      </c>
      <c r="J2172" s="22" t="s">
        <v>873</v>
      </c>
      <c r="K2172" s="22" t="s">
        <v>1306</v>
      </c>
      <c r="L2172" s="22" t="s">
        <v>878</v>
      </c>
      <c r="M2172" s="22" t="s">
        <v>2437</v>
      </c>
      <c r="P2172" s="22" t="s">
        <v>1665</v>
      </c>
      <c r="Q2172" s="22" t="s">
        <v>1183</v>
      </c>
      <c r="S2172" s="22" t="s">
        <v>2411</v>
      </c>
      <c r="AU2172" s="34">
        <v>0.16</v>
      </c>
      <c r="AV2172" s="34">
        <v>100</v>
      </c>
      <c r="AW2172" s="34">
        <v>204</v>
      </c>
      <c r="AY2172" s="34">
        <v>15</v>
      </c>
      <c r="BA2172" s="34">
        <v>8</v>
      </c>
      <c r="BB2172" s="34">
        <v>5</v>
      </c>
      <c r="BC2172" s="34" t="s">
        <v>121</v>
      </c>
      <c r="BD2172" s="34" t="s">
        <v>121</v>
      </c>
      <c r="BE2172" s="34">
        <v>59</v>
      </c>
      <c r="BF2172" s="34">
        <v>2</v>
      </c>
      <c r="BG2172" s="34">
        <v>71</v>
      </c>
      <c r="BJ2172" s="34">
        <v>3</v>
      </c>
      <c r="BN2172" s="34">
        <v>23</v>
      </c>
      <c r="BP2172" s="34">
        <v>6</v>
      </c>
      <c r="BQ2172" s="34">
        <v>115</v>
      </c>
      <c r="BR2172" s="34" t="s">
        <v>84</v>
      </c>
      <c r="BT2172" s="34">
        <v>77</v>
      </c>
      <c r="BU2172" s="34">
        <v>1.7</v>
      </c>
      <c r="BV2172" s="34" t="s">
        <v>84</v>
      </c>
      <c r="BW2172" s="34" t="s">
        <v>948</v>
      </c>
      <c r="BX2172" s="34">
        <v>21</v>
      </c>
      <c r="BY2172" s="34" t="s">
        <v>121</v>
      </c>
      <c r="BZ2172" s="34" t="s">
        <v>84</v>
      </c>
      <c r="CA2172" s="34">
        <v>2</v>
      </c>
      <c r="CC2172" s="34">
        <v>2.2000000000000002</v>
      </c>
      <c r="CD2172" s="34">
        <v>24</v>
      </c>
      <c r="CE2172" s="34">
        <v>4</v>
      </c>
      <c r="CF2172" s="34">
        <v>4</v>
      </c>
      <c r="CG2172" s="34" t="s">
        <v>2416</v>
      </c>
      <c r="CH2172" s="34">
        <v>360</v>
      </c>
      <c r="CI2172" s="34">
        <v>4</v>
      </c>
      <c r="CJ2172" s="34" t="s">
        <v>84</v>
      </c>
      <c r="CM2172" s="34">
        <v>1.4</v>
      </c>
      <c r="CN2172" s="34" t="s">
        <v>123</v>
      </c>
      <c r="CP2172" s="34" t="s">
        <v>121</v>
      </c>
      <c r="CU2172" s="34" t="s">
        <v>83</v>
      </c>
      <c r="CV2172" s="34" t="s">
        <v>82</v>
      </c>
      <c r="CW2172" s="34">
        <f t="shared" si="117"/>
        <v>5.4</v>
      </c>
      <c r="CX2172" s="34">
        <v>0.47739999999999999</v>
      </c>
      <c r="CY2172" s="34">
        <v>3.2</v>
      </c>
      <c r="CZ2172" s="34">
        <v>0.54</v>
      </c>
      <c r="DA2172" s="34">
        <v>4.3899999999999997</v>
      </c>
      <c r="DB2172" s="34" t="s">
        <v>120</v>
      </c>
      <c r="DC2172" s="34">
        <v>0.02</v>
      </c>
      <c r="DD2172" s="34">
        <v>0.93</v>
      </c>
    </row>
    <row r="2173" spans="1:108" x14ac:dyDescent="0.35">
      <c r="A2173" s="22">
        <v>391</v>
      </c>
      <c r="B2173" s="22" t="s">
        <v>2405</v>
      </c>
      <c r="C2173" s="22" t="s">
        <v>2410</v>
      </c>
      <c r="D2173" s="22" t="s">
        <v>1694</v>
      </c>
      <c r="H2173" s="22">
        <v>32.933387000000003</v>
      </c>
      <c r="I2173" s="22">
        <v>-107.719919</v>
      </c>
      <c r="J2173" s="22" t="s">
        <v>873</v>
      </c>
      <c r="K2173" s="22" t="s">
        <v>1306</v>
      </c>
      <c r="L2173" s="22" t="s">
        <v>878</v>
      </c>
      <c r="M2173" s="22" t="s">
        <v>1493</v>
      </c>
      <c r="P2173" s="22" t="s">
        <v>1665</v>
      </c>
      <c r="Q2173" s="22" t="s">
        <v>1185</v>
      </c>
      <c r="S2173" s="22" t="s">
        <v>2411</v>
      </c>
      <c r="AU2173" s="34">
        <v>8.0000000000000002E-3</v>
      </c>
      <c r="AV2173" s="34" t="s">
        <v>83</v>
      </c>
      <c r="AW2173" s="34">
        <v>26</v>
      </c>
      <c r="AY2173" s="34">
        <v>10</v>
      </c>
      <c r="BA2173" s="34">
        <v>7</v>
      </c>
      <c r="BB2173" s="34" t="s">
        <v>121</v>
      </c>
      <c r="BC2173" s="34" t="s">
        <v>121</v>
      </c>
      <c r="BD2173" s="34" t="s">
        <v>121</v>
      </c>
      <c r="BE2173" s="34">
        <v>4</v>
      </c>
      <c r="BF2173" s="34" t="s">
        <v>121</v>
      </c>
      <c r="BG2173" s="34">
        <v>7</v>
      </c>
      <c r="BJ2173" s="34" t="s">
        <v>123</v>
      </c>
      <c r="BN2173" s="34">
        <v>3</v>
      </c>
      <c r="BP2173" s="34">
        <v>2</v>
      </c>
      <c r="BQ2173" s="34">
        <v>14</v>
      </c>
      <c r="BR2173" s="34" t="s">
        <v>84</v>
      </c>
      <c r="BT2173" s="34">
        <v>5.0999999999999996</v>
      </c>
      <c r="BU2173" s="34">
        <v>1.8</v>
      </c>
      <c r="BV2173" s="34" t="s">
        <v>84</v>
      </c>
      <c r="BW2173" s="34" t="s">
        <v>948</v>
      </c>
      <c r="BX2173" s="34">
        <v>69</v>
      </c>
      <c r="BY2173" s="34" t="s">
        <v>121</v>
      </c>
      <c r="BZ2173" s="34" t="s">
        <v>84</v>
      </c>
      <c r="CA2173" s="34">
        <v>1.5</v>
      </c>
      <c r="CC2173" s="34">
        <v>1.5</v>
      </c>
      <c r="CD2173" s="34">
        <v>17</v>
      </c>
      <c r="CE2173" s="34" t="s">
        <v>123</v>
      </c>
      <c r="CF2173" s="34" t="s">
        <v>121</v>
      </c>
      <c r="CG2173" s="34" t="s">
        <v>2416</v>
      </c>
      <c r="CH2173" s="34" t="s">
        <v>121</v>
      </c>
      <c r="CI2173" s="34">
        <v>3</v>
      </c>
      <c r="CJ2173" s="34">
        <v>16</v>
      </c>
      <c r="CM2173" s="34">
        <v>1</v>
      </c>
      <c r="CN2173" s="34" t="s">
        <v>123</v>
      </c>
      <c r="CP2173" s="34" t="s">
        <v>121</v>
      </c>
      <c r="CU2173" s="34" t="s">
        <v>83</v>
      </c>
      <c r="CV2173" s="34" t="s">
        <v>82</v>
      </c>
      <c r="CW2173" s="34">
        <f t="shared" si="117"/>
        <v>20</v>
      </c>
      <c r="CX2173" s="34">
        <v>0.2888</v>
      </c>
      <c r="CY2173" s="34">
        <v>0.9</v>
      </c>
      <c r="CZ2173" s="34">
        <v>0.46</v>
      </c>
      <c r="DA2173" s="34" t="s">
        <v>1833</v>
      </c>
      <c r="DB2173" s="34" t="s">
        <v>120</v>
      </c>
      <c r="DC2173" s="34" t="s">
        <v>120</v>
      </c>
      <c r="DD2173" s="34">
        <v>1.66</v>
      </c>
    </row>
    <row r="2174" spans="1:108" x14ac:dyDescent="0.35">
      <c r="A2174" s="22">
        <v>392</v>
      </c>
      <c r="B2174" s="22" t="s">
        <v>2405</v>
      </c>
      <c r="C2174" s="22" t="s">
        <v>2410</v>
      </c>
      <c r="D2174" s="22" t="s">
        <v>1694</v>
      </c>
      <c r="H2174" s="22">
        <v>32.933387000000003</v>
      </c>
      <c r="I2174" s="22">
        <v>-107.719919</v>
      </c>
      <c r="J2174" s="22" t="s">
        <v>873</v>
      </c>
      <c r="K2174" s="22" t="s">
        <v>1306</v>
      </c>
      <c r="L2174" s="22" t="s">
        <v>878</v>
      </c>
      <c r="M2174" s="22" t="s">
        <v>2187</v>
      </c>
      <c r="P2174" s="22" t="s">
        <v>1684</v>
      </c>
      <c r="Q2174" s="22" t="s">
        <v>1684</v>
      </c>
      <c r="S2174" s="22" t="s">
        <v>2411</v>
      </c>
      <c r="AU2174" s="34">
        <v>1.2E-2</v>
      </c>
      <c r="AV2174" s="34">
        <v>34</v>
      </c>
      <c r="AW2174" s="34">
        <v>67</v>
      </c>
      <c r="AY2174" s="34">
        <v>6</v>
      </c>
      <c r="BA2174" s="34">
        <v>38</v>
      </c>
      <c r="BB2174" s="34">
        <v>1</v>
      </c>
      <c r="BC2174" s="34" t="s">
        <v>121</v>
      </c>
      <c r="BD2174" s="34">
        <v>3</v>
      </c>
      <c r="BE2174" s="34">
        <v>7</v>
      </c>
      <c r="BF2174" s="34">
        <v>1</v>
      </c>
      <c r="BG2174" s="34">
        <v>46</v>
      </c>
      <c r="BJ2174" s="34" t="s">
        <v>123</v>
      </c>
      <c r="BN2174" s="34">
        <v>15</v>
      </c>
      <c r="BP2174" s="34">
        <v>3</v>
      </c>
      <c r="BQ2174" s="34">
        <v>72</v>
      </c>
      <c r="BR2174" s="34" t="s">
        <v>84</v>
      </c>
      <c r="BT2174" s="34">
        <v>17</v>
      </c>
      <c r="BU2174" s="34">
        <v>0.9</v>
      </c>
      <c r="BV2174" s="34" t="s">
        <v>84</v>
      </c>
      <c r="BW2174" s="34" t="s">
        <v>948</v>
      </c>
      <c r="BX2174" s="34">
        <v>186</v>
      </c>
      <c r="BY2174" s="34" t="s">
        <v>121</v>
      </c>
      <c r="BZ2174" s="34" t="s">
        <v>84</v>
      </c>
      <c r="CA2174" s="34">
        <v>0.8</v>
      </c>
      <c r="CC2174" s="34">
        <v>7.1</v>
      </c>
      <c r="CD2174" s="34">
        <v>17</v>
      </c>
      <c r="CE2174" s="34" t="s">
        <v>123</v>
      </c>
      <c r="CF2174" s="34">
        <v>2</v>
      </c>
      <c r="CG2174" s="34" t="s">
        <v>2416</v>
      </c>
      <c r="CH2174" s="34">
        <v>420</v>
      </c>
      <c r="CI2174" s="34">
        <v>4</v>
      </c>
      <c r="CJ2174" s="34" t="s">
        <v>84</v>
      </c>
      <c r="CM2174" s="34">
        <v>1.4</v>
      </c>
      <c r="CN2174" s="34" t="s">
        <v>123</v>
      </c>
      <c r="CP2174" s="34" t="s">
        <v>121</v>
      </c>
      <c r="CU2174" s="34" t="s">
        <v>83</v>
      </c>
      <c r="CV2174" s="34" t="s">
        <v>82</v>
      </c>
      <c r="CW2174" s="34">
        <f t="shared" si="117"/>
        <v>5.4</v>
      </c>
      <c r="CX2174" s="34" t="s">
        <v>2391</v>
      </c>
      <c r="CY2174" s="34">
        <v>1.4</v>
      </c>
      <c r="CZ2174" s="34">
        <v>0.21</v>
      </c>
      <c r="DA2174" s="34" t="s">
        <v>1833</v>
      </c>
      <c r="DB2174" s="34">
        <v>0.04</v>
      </c>
      <c r="DC2174" s="34">
        <v>0.19</v>
      </c>
      <c r="DD2174" s="34">
        <v>1.82</v>
      </c>
    </row>
    <row r="2175" spans="1:108" x14ac:dyDescent="0.35">
      <c r="A2175" s="22">
        <v>393</v>
      </c>
      <c r="B2175" s="22" t="s">
        <v>2405</v>
      </c>
      <c r="C2175" s="22" t="s">
        <v>2410</v>
      </c>
      <c r="D2175" s="22" t="s">
        <v>1694</v>
      </c>
      <c r="H2175" s="22">
        <v>32.933387000000003</v>
      </c>
      <c r="I2175" s="22">
        <v>-107.719919</v>
      </c>
      <c r="J2175" s="22" t="s">
        <v>873</v>
      </c>
      <c r="K2175" s="22" t="s">
        <v>1306</v>
      </c>
      <c r="L2175" s="22" t="s">
        <v>878</v>
      </c>
      <c r="M2175" s="22" t="s">
        <v>1493</v>
      </c>
      <c r="P2175" s="22" t="s">
        <v>1684</v>
      </c>
      <c r="Q2175" s="22" t="s">
        <v>1684</v>
      </c>
      <c r="S2175" s="22" t="s">
        <v>2411</v>
      </c>
      <c r="AU2175" s="34" t="s">
        <v>2384</v>
      </c>
      <c r="AV2175" s="34">
        <v>6</v>
      </c>
      <c r="AW2175" s="34">
        <v>16</v>
      </c>
      <c r="AY2175" s="34">
        <v>3</v>
      </c>
      <c r="BA2175" s="34">
        <v>22</v>
      </c>
      <c r="BB2175" s="34" t="s">
        <v>121</v>
      </c>
      <c r="BC2175" s="34" t="s">
        <v>121</v>
      </c>
      <c r="BD2175" s="34" t="s">
        <v>121</v>
      </c>
      <c r="BE2175" s="34" t="s">
        <v>121</v>
      </c>
      <c r="BF2175" s="34" t="s">
        <v>121</v>
      </c>
      <c r="BG2175" s="34">
        <v>6</v>
      </c>
      <c r="BJ2175" s="34" t="s">
        <v>123</v>
      </c>
      <c r="BN2175" s="34">
        <v>3</v>
      </c>
      <c r="BP2175" s="34" t="s">
        <v>121</v>
      </c>
      <c r="BQ2175" s="34">
        <v>18</v>
      </c>
      <c r="BR2175" s="34" t="s">
        <v>84</v>
      </c>
      <c r="BT2175" s="34">
        <v>5.0999999999999996</v>
      </c>
      <c r="BU2175" s="34">
        <v>1</v>
      </c>
      <c r="BV2175" s="34" t="s">
        <v>84</v>
      </c>
      <c r="BW2175" s="34" t="s">
        <v>948</v>
      </c>
      <c r="BX2175" s="34">
        <v>53</v>
      </c>
      <c r="BY2175" s="34" t="s">
        <v>121</v>
      </c>
      <c r="BZ2175" s="34" t="s">
        <v>84</v>
      </c>
      <c r="CA2175" s="34">
        <v>1.3</v>
      </c>
      <c r="CC2175" s="34">
        <v>3.6</v>
      </c>
      <c r="CD2175" s="34">
        <v>16</v>
      </c>
      <c r="CE2175" s="34">
        <v>3</v>
      </c>
      <c r="CF2175" s="34">
        <v>2</v>
      </c>
      <c r="CG2175" s="34" t="s">
        <v>2416</v>
      </c>
      <c r="CH2175" s="34">
        <v>15</v>
      </c>
      <c r="CI2175" s="34">
        <v>5</v>
      </c>
      <c r="CJ2175" s="34">
        <v>18</v>
      </c>
      <c r="CM2175" s="34">
        <v>1.5</v>
      </c>
      <c r="CN2175" s="34" t="s">
        <v>123</v>
      </c>
      <c r="CP2175" s="34" t="s">
        <v>121</v>
      </c>
      <c r="CU2175" s="34" t="s">
        <v>83</v>
      </c>
      <c r="CV2175" s="34" t="s">
        <v>82</v>
      </c>
      <c r="CW2175" s="34">
        <f t="shared" si="117"/>
        <v>24.5</v>
      </c>
      <c r="CX2175" s="34">
        <v>1.8602000000000001</v>
      </c>
      <c r="CY2175" s="34" t="s">
        <v>82</v>
      </c>
      <c r="CZ2175" s="34">
        <v>0.13</v>
      </c>
      <c r="DA2175" s="34" t="s">
        <v>1833</v>
      </c>
      <c r="DB2175" s="34" t="s">
        <v>120</v>
      </c>
      <c r="DC2175" s="34">
        <v>0.01</v>
      </c>
      <c r="DD2175" s="34">
        <v>1.25</v>
      </c>
    </row>
    <row r="2176" spans="1:108" x14ac:dyDescent="0.35">
      <c r="A2176" s="22">
        <v>394</v>
      </c>
      <c r="B2176" s="22" t="s">
        <v>2405</v>
      </c>
      <c r="C2176" s="22" t="s">
        <v>2410</v>
      </c>
      <c r="D2176" s="22" t="s">
        <v>1694</v>
      </c>
      <c r="H2176" s="22">
        <v>32.933387000000003</v>
      </c>
      <c r="I2176" s="22">
        <v>-107.719919</v>
      </c>
      <c r="J2176" s="22" t="s">
        <v>873</v>
      </c>
      <c r="K2176" s="22" t="s">
        <v>1306</v>
      </c>
      <c r="L2176" s="22" t="s">
        <v>878</v>
      </c>
      <c r="M2176" s="22" t="s">
        <v>1493</v>
      </c>
      <c r="P2176" s="22" t="s">
        <v>1665</v>
      </c>
      <c r="Q2176" s="22" t="s">
        <v>1179</v>
      </c>
      <c r="S2176" s="22" t="s">
        <v>2411</v>
      </c>
      <c r="AU2176" s="34">
        <v>5.6000000000000001E-2</v>
      </c>
      <c r="AV2176" s="34" t="s">
        <v>83</v>
      </c>
      <c r="AW2176" s="34">
        <v>50</v>
      </c>
      <c r="AY2176" s="34">
        <v>220</v>
      </c>
      <c r="BA2176" s="34">
        <v>10</v>
      </c>
      <c r="BB2176" s="34">
        <v>4</v>
      </c>
      <c r="BC2176" s="34" t="s">
        <v>121</v>
      </c>
      <c r="BD2176" s="34">
        <v>4</v>
      </c>
      <c r="BE2176" s="34">
        <v>17</v>
      </c>
      <c r="BF2176" s="34">
        <v>7</v>
      </c>
      <c r="BG2176" s="34">
        <v>20</v>
      </c>
      <c r="BJ2176" s="34" t="s">
        <v>123</v>
      </c>
      <c r="BN2176" s="34">
        <v>5</v>
      </c>
      <c r="BP2176" s="34">
        <v>20</v>
      </c>
      <c r="BQ2176" s="34">
        <v>23</v>
      </c>
      <c r="BR2176" s="34">
        <v>110</v>
      </c>
      <c r="BT2176" s="34">
        <v>14</v>
      </c>
      <c r="BU2176" s="34">
        <v>10</v>
      </c>
      <c r="BV2176" s="34" t="s">
        <v>84</v>
      </c>
      <c r="BW2176" s="34" t="s">
        <v>948</v>
      </c>
      <c r="BX2176" s="34">
        <v>57</v>
      </c>
      <c r="BY2176" s="34" t="s">
        <v>121</v>
      </c>
      <c r="BZ2176" s="34" t="s">
        <v>84</v>
      </c>
      <c r="CA2176" s="34">
        <v>12</v>
      </c>
      <c r="CC2176" s="34">
        <v>1.4</v>
      </c>
      <c r="CD2176" s="34">
        <v>32</v>
      </c>
      <c r="CE2176" s="34">
        <v>4</v>
      </c>
      <c r="CF2176" s="34">
        <v>20</v>
      </c>
      <c r="CG2176" s="34" t="s">
        <v>2416</v>
      </c>
      <c r="CH2176" s="34">
        <v>280</v>
      </c>
      <c r="CI2176" s="34">
        <v>45</v>
      </c>
      <c r="CJ2176" s="34">
        <v>140</v>
      </c>
      <c r="CM2176" s="34">
        <v>16</v>
      </c>
      <c r="CN2176" s="34">
        <v>2</v>
      </c>
      <c r="CP2176" s="34" t="s">
        <v>121</v>
      </c>
      <c r="CU2176" s="34" t="s">
        <v>83</v>
      </c>
      <c r="CV2176" s="34" t="s">
        <v>82</v>
      </c>
      <c r="CW2176" s="34">
        <f t="shared" si="117"/>
        <v>203</v>
      </c>
      <c r="CX2176" s="34">
        <v>0.50539999999999996</v>
      </c>
      <c r="CY2176" s="34">
        <v>3.1</v>
      </c>
      <c r="CZ2176" s="34">
        <v>1.81</v>
      </c>
      <c r="DA2176" s="34">
        <v>9.8800000000000008</v>
      </c>
      <c r="DB2176" s="34">
        <v>0.02</v>
      </c>
      <c r="DC2176" s="34">
        <v>0.24</v>
      </c>
      <c r="DD2176" s="34">
        <v>2.02</v>
      </c>
    </row>
    <row r="2177" spans="1:111" x14ac:dyDescent="0.35">
      <c r="A2177" s="22">
        <v>395</v>
      </c>
      <c r="B2177" s="22" t="s">
        <v>2405</v>
      </c>
      <c r="C2177" s="22" t="s">
        <v>2410</v>
      </c>
      <c r="D2177" s="22" t="s">
        <v>1694</v>
      </c>
      <c r="H2177" s="22">
        <v>32.933387000000003</v>
      </c>
      <c r="I2177" s="22">
        <v>-107.719919</v>
      </c>
      <c r="J2177" s="22" t="s">
        <v>873</v>
      </c>
      <c r="K2177" s="22" t="s">
        <v>1306</v>
      </c>
      <c r="L2177" s="22" t="s">
        <v>878</v>
      </c>
      <c r="M2177" s="22" t="s">
        <v>2428</v>
      </c>
      <c r="P2177" s="22" t="s">
        <v>119</v>
      </c>
      <c r="Q2177" s="22" t="s">
        <v>119</v>
      </c>
      <c r="S2177" s="22" t="s">
        <v>2411</v>
      </c>
      <c r="AU2177" s="34">
        <v>3.9E-2</v>
      </c>
      <c r="AV2177" s="34">
        <v>29</v>
      </c>
      <c r="AW2177" s="34">
        <v>9</v>
      </c>
      <c r="AY2177" s="34">
        <v>10</v>
      </c>
      <c r="BA2177" s="34">
        <v>32</v>
      </c>
      <c r="BB2177" s="34" t="s">
        <v>121</v>
      </c>
      <c r="BC2177" s="34" t="s">
        <v>121</v>
      </c>
      <c r="BD2177" s="34">
        <v>1</v>
      </c>
      <c r="BE2177" s="34">
        <v>4</v>
      </c>
      <c r="BF2177" s="34" t="s">
        <v>121</v>
      </c>
      <c r="BG2177" s="34">
        <v>22</v>
      </c>
      <c r="BJ2177" s="34">
        <v>3</v>
      </c>
      <c r="BN2177" s="34">
        <v>8</v>
      </c>
      <c r="BP2177" s="34">
        <v>1</v>
      </c>
      <c r="BQ2177" s="34">
        <v>221</v>
      </c>
      <c r="BR2177" s="34" t="s">
        <v>84</v>
      </c>
      <c r="BT2177" s="34">
        <v>4.5</v>
      </c>
      <c r="BU2177" s="34">
        <v>1.1000000000000001</v>
      </c>
      <c r="BV2177" s="34" t="s">
        <v>84</v>
      </c>
      <c r="BW2177" s="34" t="s">
        <v>948</v>
      </c>
      <c r="BX2177" s="34">
        <v>66</v>
      </c>
      <c r="BY2177" s="34" t="s">
        <v>121</v>
      </c>
      <c r="BZ2177" s="34" t="s">
        <v>84</v>
      </c>
      <c r="CA2177" s="34">
        <v>1.4</v>
      </c>
      <c r="CC2177" s="34">
        <v>6.2</v>
      </c>
      <c r="CD2177" s="34">
        <v>21</v>
      </c>
      <c r="CE2177" s="34">
        <v>13</v>
      </c>
      <c r="CF2177" s="34">
        <v>4</v>
      </c>
      <c r="CG2177" s="34" t="s">
        <v>2416</v>
      </c>
      <c r="CH2177" s="34">
        <v>740</v>
      </c>
      <c r="CI2177" s="34">
        <v>4</v>
      </c>
      <c r="CJ2177" s="34">
        <v>12</v>
      </c>
      <c r="CM2177" s="34">
        <v>1.4</v>
      </c>
      <c r="CN2177" s="34" t="s">
        <v>123</v>
      </c>
      <c r="CP2177" s="34" t="s">
        <v>121</v>
      </c>
      <c r="CU2177" s="34" t="s">
        <v>83</v>
      </c>
      <c r="CV2177" s="34" t="s">
        <v>82</v>
      </c>
      <c r="CW2177" s="34">
        <f t="shared" si="117"/>
        <v>17.399999999999999</v>
      </c>
      <c r="CX2177" s="34" t="s">
        <v>2391</v>
      </c>
      <c r="CY2177" s="34" t="s">
        <v>82</v>
      </c>
      <c r="CZ2177" s="34">
        <v>0.14000000000000001</v>
      </c>
      <c r="DA2177" s="34" t="s">
        <v>1833</v>
      </c>
      <c r="DB2177" s="34" t="s">
        <v>120</v>
      </c>
      <c r="DC2177" s="34">
        <v>0.01</v>
      </c>
      <c r="DD2177" s="34">
        <v>1.19</v>
      </c>
    </row>
    <row r="2178" spans="1:111" x14ac:dyDescent="0.35">
      <c r="A2178" s="22">
        <v>396</v>
      </c>
      <c r="B2178" s="22" t="s">
        <v>2405</v>
      </c>
      <c r="C2178" s="22" t="s">
        <v>2410</v>
      </c>
      <c r="D2178" s="22" t="s">
        <v>1694</v>
      </c>
      <c r="H2178" s="22">
        <v>32.933387000000003</v>
      </c>
      <c r="I2178" s="22">
        <v>-107.719919</v>
      </c>
      <c r="J2178" s="22" t="s">
        <v>873</v>
      </c>
      <c r="K2178" s="22" t="s">
        <v>1306</v>
      </c>
      <c r="L2178" s="22" t="s">
        <v>878</v>
      </c>
      <c r="M2178" s="22" t="s">
        <v>1493</v>
      </c>
      <c r="P2178" s="22" t="s">
        <v>1684</v>
      </c>
      <c r="Q2178" s="22" t="s">
        <v>1684</v>
      </c>
      <c r="S2178" s="22" t="s">
        <v>2411</v>
      </c>
      <c r="AU2178" s="34">
        <v>1.2E-2</v>
      </c>
      <c r="AV2178" s="34" t="s">
        <v>83</v>
      </c>
      <c r="AW2178" s="34">
        <v>53</v>
      </c>
      <c r="AY2178" s="34">
        <v>13</v>
      </c>
      <c r="BA2178" s="34">
        <v>10</v>
      </c>
      <c r="BB2178" s="34">
        <v>3</v>
      </c>
      <c r="BC2178" s="34" t="s">
        <v>121</v>
      </c>
      <c r="BD2178" s="34">
        <v>2</v>
      </c>
      <c r="BE2178" s="34">
        <v>25</v>
      </c>
      <c r="BF2178" s="34" t="s">
        <v>121</v>
      </c>
      <c r="BG2178" s="34">
        <v>18</v>
      </c>
      <c r="BJ2178" s="34" t="s">
        <v>123</v>
      </c>
      <c r="BN2178" s="34">
        <v>11</v>
      </c>
      <c r="BP2178" s="34">
        <v>8</v>
      </c>
      <c r="BQ2178" s="34">
        <v>18</v>
      </c>
      <c r="BR2178" s="34">
        <v>20</v>
      </c>
      <c r="BT2178" s="34">
        <v>18</v>
      </c>
      <c r="BU2178" s="34">
        <v>1.6</v>
      </c>
      <c r="BV2178" s="34" t="s">
        <v>84</v>
      </c>
      <c r="BW2178" s="34" t="s">
        <v>948</v>
      </c>
      <c r="BX2178" s="34">
        <v>41</v>
      </c>
      <c r="BY2178" s="34" t="s">
        <v>121</v>
      </c>
      <c r="BZ2178" s="34" t="s">
        <v>84</v>
      </c>
      <c r="CA2178" s="34">
        <v>1.4</v>
      </c>
      <c r="CC2178" s="34">
        <v>1.8</v>
      </c>
      <c r="CD2178" s="34">
        <v>19</v>
      </c>
      <c r="CE2178" s="34" t="s">
        <v>123</v>
      </c>
      <c r="CF2178" s="34" t="s">
        <v>121</v>
      </c>
      <c r="CG2178" s="34" t="s">
        <v>2416</v>
      </c>
      <c r="CH2178" s="34">
        <v>38</v>
      </c>
      <c r="CI2178" s="34">
        <v>7</v>
      </c>
      <c r="CJ2178" s="34">
        <v>17</v>
      </c>
      <c r="CM2178" s="34">
        <v>2.1</v>
      </c>
      <c r="CN2178" s="34" t="s">
        <v>123</v>
      </c>
      <c r="CP2178" s="34" t="s">
        <v>121</v>
      </c>
      <c r="CU2178" s="34" t="s">
        <v>83</v>
      </c>
      <c r="CV2178" s="34" t="s">
        <v>82</v>
      </c>
      <c r="CW2178" s="34">
        <f t="shared" si="117"/>
        <v>26.1</v>
      </c>
      <c r="CX2178" s="34">
        <v>0.46560000000000001</v>
      </c>
      <c r="CY2178" s="34">
        <v>1.3</v>
      </c>
      <c r="CZ2178" s="34">
        <v>0.21</v>
      </c>
      <c r="DA2178" s="34" t="s">
        <v>1833</v>
      </c>
      <c r="DB2178" s="34">
        <v>0.02</v>
      </c>
      <c r="DC2178" s="34">
        <v>0.03</v>
      </c>
      <c r="DD2178" s="34">
        <v>1.1599999999999999</v>
      </c>
    </row>
    <row r="2179" spans="1:111" x14ac:dyDescent="0.35">
      <c r="A2179" s="22">
        <v>397</v>
      </c>
      <c r="B2179" s="22" t="s">
        <v>2405</v>
      </c>
      <c r="C2179" s="22" t="s">
        <v>2410</v>
      </c>
      <c r="D2179" s="22" t="s">
        <v>1694</v>
      </c>
      <c r="H2179" s="22">
        <v>32.933387000000003</v>
      </c>
      <c r="I2179" s="22">
        <v>-107.719919</v>
      </c>
      <c r="J2179" s="22" t="s">
        <v>873</v>
      </c>
      <c r="K2179" s="22" t="s">
        <v>1306</v>
      </c>
      <c r="L2179" s="22" t="s">
        <v>878</v>
      </c>
      <c r="M2179" s="22" t="s">
        <v>2106</v>
      </c>
      <c r="P2179" s="22" t="s">
        <v>1665</v>
      </c>
      <c r="Q2179" s="22" t="s">
        <v>1179</v>
      </c>
      <c r="S2179" s="22" t="s">
        <v>2411</v>
      </c>
      <c r="AU2179" s="34">
        <v>1.0999999999999999E-2</v>
      </c>
      <c r="AV2179" s="34" t="s">
        <v>83</v>
      </c>
      <c r="AW2179" s="34">
        <v>52</v>
      </c>
      <c r="AY2179" s="34">
        <v>22</v>
      </c>
      <c r="BA2179" s="34" t="s">
        <v>83</v>
      </c>
      <c r="BB2179" s="34" t="s">
        <v>121</v>
      </c>
      <c r="BC2179" s="34" t="s">
        <v>121</v>
      </c>
      <c r="BD2179" s="34">
        <v>10</v>
      </c>
      <c r="BE2179" s="34">
        <v>11</v>
      </c>
      <c r="BF2179" s="34">
        <v>13</v>
      </c>
      <c r="BG2179" s="34">
        <v>13</v>
      </c>
      <c r="BJ2179" s="34">
        <v>5</v>
      </c>
      <c r="BN2179" s="34" t="s">
        <v>123</v>
      </c>
      <c r="BP2179" s="34">
        <v>7</v>
      </c>
      <c r="BQ2179" s="34">
        <v>16</v>
      </c>
      <c r="BR2179" s="34">
        <v>490</v>
      </c>
      <c r="BT2179" s="34">
        <v>3.7</v>
      </c>
      <c r="BU2179" s="34">
        <v>8.6999999999999993</v>
      </c>
      <c r="BV2179" s="34" t="s">
        <v>84</v>
      </c>
      <c r="BW2179" s="34" t="s">
        <v>948</v>
      </c>
      <c r="BX2179" s="34">
        <v>10</v>
      </c>
      <c r="BY2179" s="34" t="s">
        <v>121</v>
      </c>
      <c r="BZ2179" s="34" t="s">
        <v>84</v>
      </c>
      <c r="CA2179" s="34">
        <v>7.3</v>
      </c>
      <c r="CC2179" s="34">
        <v>4</v>
      </c>
      <c r="CD2179" s="34">
        <v>10</v>
      </c>
      <c r="CE2179" s="34">
        <v>3</v>
      </c>
      <c r="CF2179" s="34">
        <v>15</v>
      </c>
      <c r="CG2179" s="34" t="s">
        <v>2416</v>
      </c>
      <c r="CH2179" s="34">
        <v>100</v>
      </c>
      <c r="CI2179" s="34">
        <v>18</v>
      </c>
      <c r="CJ2179" s="34">
        <v>57</v>
      </c>
      <c r="CM2179" s="34">
        <v>7</v>
      </c>
      <c r="CN2179" s="34">
        <v>3</v>
      </c>
      <c r="CP2179" s="34" t="s">
        <v>121</v>
      </c>
      <c r="CU2179" s="34" t="s">
        <v>83</v>
      </c>
      <c r="CV2179" s="34">
        <v>0.5</v>
      </c>
      <c r="CW2179" s="34">
        <f t="shared" si="117"/>
        <v>85.5</v>
      </c>
      <c r="CX2179" s="34">
        <v>8.0100000000000005E-2</v>
      </c>
      <c r="CY2179" s="34">
        <v>3.9</v>
      </c>
      <c r="CZ2179" s="34">
        <v>1.17</v>
      </c>
      <c r="DA2179" s="34">
        <v>0.57999999999999996</v>
      </c>
      <c r="DB2179" s="34" t="s">
        <v>120</v>
      </c>
      <c r="DC2179" s="34">
        <v>0.42</v>
      </c>
      <c r="DD2179" s="34">
        <v>0.4</v>
      </c>
    </row>
    <row r="2180" spans="1:111" x14ac:dyDescent="0.35">
      <c r="A2180" s="22">
        <v>398</v>
      </c>
      <c r="B2180" s="22" t="s">
        <v>2405</v>
      </c>
      <c r="C2180" s="22" t="s">
        <v>2410</v>
      </c>
      <c r="D2180" s="22" t="s">
        <v>1694</v>
      </c>
      <c r="H2180" s="22">
        <v>32.933387000000003</v>
      </c>
      <c r="I2180" s="22">
        <v>-107.719919</v>
      </c>
      <c r="J2180" s="22" t="s">
        <v>873</v>
      </c>
      <c r="K2180" s="22" t="s">
        <v>1306</v>
      </c>
      <c r="L2180" s="22" t="s">
        <v>878</v>
      </c>
      <c r="M2180" s="22" t="s">
        <v>2436</v>
      </c>
      <c r="P2180" s="22" t="s">
        <v>1665</v>
      </c>
      <c r="Q2180" s="22" t="s">
        <v>1185</v>
      </c>
      <c r="S2180" s="22" t="s">
        <v>2411</v>
      </c>
      <c r="AU2180" s="34">
        <v>2.1999999999999999E-2</v>
      </c>
      <c r="AV2180" s="34" t="s">
        <v>83</v>
      </c>
      <c r="AW2180" s="34">
        <v>113</v>
      </c>
      <c r="AY2180" s="34">
        <v>18</v>
      </c>
      <c r="BA2180" s="34" t="s">
        <v>83</v>
      </c>
      <c r="BB2180" s="34" t="s">
        <v>121</v>
      </c>
      <c r="BC2180" s="34" t="s">
        <v>121</v>
      </c>
      <c r="BD2180" s="34">
        <v>14</v>
      </c>
      <c r="BE2180" s="34">
        <v>13</v>
      </c>
      <c r="BF2180" s="34">
        <v>19</v>
      </c>
      <c r="BG2180" s="34">
        <v>11</v>
      </c>
      <c r="BJ2180" s="34" t="s">
        <v>123</v>
      </c>
      <c r="BN2180" s="34">
        <v>2</v>
      </c>
      <c r="BP2180" s="34">
        <v>9</v>
      </c>
      <c r="BQ2180" s="34">
        <v>31</v>
      </c>
      <c r="BR2180" s="34">
        <v>520</v>
      </c>
      <c r="BT2180" s="34">
        <v>10</v>
      </c>
      <c r="BU2180" s="34">
        <v>8.9</v>
      </c>
      <c r="BV2180" s="34" t="s">
        <v>84</v>
      </c>
      <c r="BW2180" s="34" t="s">
        <v>948</v>
      </c>
      <c r="BX2180" s="34">
        <v>21</v>
      </c>
      <c r="BY2180" s="34" t="s">
        <v>121</v>
      </c>
      <c r="BZ2180" s="34" t="s">
        <v>84</v>
      </c>
      <c r="CA2180" s="34">
        <v>6.1</v>
      </c>
      <c r="CC2180" s="34">
        <v>4.5</v>
      </c>
      <c r="CD2180" s="34">
        <v>8</v>
      </c>
      <c r="CE2180" s="34">
        <v>3</v>
      </c>
      <c r="CF2180" s="34">
        <v>35</v>
      </c>
      <c r="CG2180" s="34" t="s">
        <v>2416</v>
      </c>
      <c r="CH2180" s="34">
        <v>220</v>
      </c>
      <c r="CI2180" s="34">
        <v>32</v>
      </c>
      <c r="CJ2180" s="34">
        <v>120</v>
      </c>
      <c r="CM2180" s="34">
        <v>15</v>
      </c>
      <c r="CN2180" s="34">
        <v>4</v>
      </c>
      <c r="CP2180" s="34">
        <v>2</v>
      </c>
      <c r="CU2180" s="34">
        <v>6</v>
      </c>
      <c r="CV2180" s="34">
        <v>0.9</v>
      </c>
      <c r="CW2180" s="34">
        <f t="shared" si="117"/>
        <v>179.9</v>
      </c>
      <c r="CX2180" s="34">
        <v>7.1099999999999997E-2</v>
      </c>
      <c r="CY2180" s="34">
        <v>4.0999999999999996</v>
      </c>
      <c r="CZ2180" s="34">
        <v>1.45</v>
      </c>
      <c r="DA2180" s="34">
        <v>0.82</v>
      </c>
      <c r="DB2180" s="34" t="s">
        <v>120</v>
      </c>
      <c r="DC2180" s="34">
        <v>0.35</v>
      </c>
      <c r="DD2180" s="34">
        <v>0.41</v>
      </c>
    </row>
    <row r="2181" spans="1:111" x14ac:dyDescent="0.35">
      <c r="A2181" s="22">
        <v>399</v>
      </c>
      <c r="B2181" s="22" t="s">
        <v>2405</v>
      </c>
      <c r="C2181" s="22" t="s">
        <v>2410</v>
      </c>
      <c r="D2181" s="22" t="s">
        <v>1694</v>
      </c>
      <c r="H2181" s="22">
        <v>32.933387000000003</v>
      </c>
      <c r="I2181" s="22">
        <v>-107.719919</v>
      </c>
      <c r="J2181" s="22" t="s">
        <v>873</v>
      </c>
      <c r="K2181" s="22" t="s">
        <v>1306</v>
      </c>
      <c r="L2181" s="22" t="s">
        <v>878</v>
      </c>
      <c r="M2181" s="22" t="s">
        <v>1493</v>
      </c>
      <c r="P2181" s="22" t="s">
        <v>1665</v>
      </c>
      <c r="Q2181" s="22" t="s">
        <v>1179</v>
      </c>
      <c r="S2181" s="22" t="s">
        <v>2411</v>
      </c>
      <c r="AU2181" s="34" t="s">
        <v>2384</v>
      </c>
      <c r="AV2181" s="34" t="s">
        <v>83</v>
      </c>
      <c r="AW2181" s="34">
        <v>16</v>
      </c>
      <c r="AY2181" s="34">
        <v>6</v>
      </c>
      <c r="BA2181" s="34">
        <v>9</v>
      </c>
      <c r="BB2181" s="34" t="s">
        <v>121</v>
      </c>
      <c r="BC2181" s="34" t="s">
        <v>121</v>
      </c>
      <c r="BD2181" s="34">
        <v>1</v>
      </c>
      <c r="BE2181" s="34">
        <v>2</v>
      </c>
      <c r="BF2181" s="34" t="s">
        <v>121</v>
      </c>
      <c r="BG2181" s="34">
        <v>6</v>
      </c>
      <c r="BJ2181" s="34" t="s">
        <v>123</v>
      </c>
      <c r="BN2181" s="34">
        <v>4</v>
      </c>
      <c r="BP2181" s="34">
        <v>2</v>
      </c>
      <c r="BQ2181" s="34">
        <v>52</v>
      </c>
      <c r="BR2181" s="34" t="s">
        <v>84</v>
      </c>
      <c r="BT2181" s="34">
        <v>2.1</v>
      </c>
      <c r="BU2181" s="34">
        <v>0.7</v>
      </c>
      <c r="BV2181" s="34" t="s">
        <v>84</v>
      </c>
      <c r="BW2181" s="34" t="s">
        <v>948</v>
      </c>
      <c r="BX2181" s="34">
        <v>142</v>
      </c>
      <c r="BY2181" s="34" t="s">
        <v>121</v>
      </c>
      <c r="BZ2181" s="34" t="s">
        <v>84</v>
      </c>
      <c r="CA2181" s="34" t="s">
        <v>82</v>
      </c>
      <c r="CC2181" s="34">
        <v>1.1000000000000001</v>
      </c>
      <c r="CD2181" s="34">
        <v>17</v>
      </c>
      <c r="CE2181" s="34" t="s">
        <v>123</v>
      </c>
      <c r="CF2181" s="34" t="s">
        <v>121</v>
      </c>
      <c r="CG2181" s="34" t="s">
        <v>2416</v>
      </c>
      <c r="CH2181" s="34">
        <v>370</v>
      </c>
      <c r="CI2181" s="34">
        <v>1</v>
      </c>
      <c r="CJ2181" s="34" t="s">
        <v>84</v>
      </c>
      <c r="CM2181" s="34">
        <v>0.3</v>
      </c>
      <c r="CN2181" s="34" t="s">
        <v>123</v>
      </c>
      <c r="CP2181" s="34" t="s">
        <v>121</v>
      </c>
      <c r="CU2181" s="34" t="s">
        <v>83</v>
      </c>
      <c r="CV2181" s="34" t="s">
        <v>82</v>
      </c>
      <c r="CW2181" s="34">
        <f t="shared" si="117"/>
        <v>1.3</v>
      </c>
      <c r="CX2181" s="34">
        <v>0.60809999999999997</v>
      </c>
      <c r="CY2181" s="34" t="s">
        <v>82</v>
      </c>
      <c r="CZ2181" s="34">
        <v>0.17</v>
      </c>
      <c r="DA2181" s="34" t="s">
        <v>1833</v>
      </c>
      <c r="DB2181" s="34">
        <v>0.01</v>
      </c>
      <c r="DC2181" s="34" t="s">
        <v>120</v>
      </c>
      <c r="DD2181" s="34">
        <v>1.1299999999999999</v>
      </c>
    </row>
    <row r="2182" spans="1:111" x14ac:dyDescent="0.35">
      <c r="A2182" s="22">
        <v>400</v>
      </c>
      <c r="B2182" s="22" t="s">
        <v>2405</v>
      </c>
      <c r="C2182" s="22" t="s">
        <v>2410</v>
      </c>
      <c r="D2182" s="22" t="s">
        <v>1694</v>
      </c>
      <c r="H2182" s="22">
        <v>32.933387000000003</v>
      </c>
      <c r="I2182" s="22">
        <v>-107.719919</v>
      </c>
      <c r="J2182" s="22" t="s">
        <v>873</v>
      </c>
      <c r="K2182" s="22" t="s">
        <v>1306</v>
      </c>
      <c r="L2182" s="22" t="s">
        <v>878</v>
      </c>
      <c r="M2182" s="22" t="s">
        <v>1493</v>
      </c>
      <c r="P2182" s="22" t="s">
        <v>1665</v>
      </c>
      <c r="Q2182" s="22" t="s">
        <v>1181</v>
      </c>
      <c r="S2182" s="22" t="s">
        <v>2411</v>
      </c>
      <c r="AU2182" s="34">
        <v>0.48</v>
      </c>
      <c r="AV2182" s="34">
        <v>52</v>
      </c>
      <c r="AW2182" s="34">
        <v>77</v>
      </c>
      <c r="AY2182" s="34">
        <v>34</v>
      </c>
      <c r="BA2182" s="34">
        <v>18</v>
      </c>
      <c r="BB2182" s="34">
        <v>9</v>
      </c>
      <c r="BC2182" s="34">
        <v>16.2</v>
      </c>
      <c r="BD2182" s="34">
        <v>8</v>
      </c>
      <c r="BE2182" s="34">
        <v>5</v>
      </c>
      <c r="BF2182" s="34" t="s">
        <v>121</v>
      </c>
      <c r="BG2182" s="34">
        <v>179</v>
      </c>
      <c r="BJ2182" s="34" t="s">
        <v>123</v>
      </c>
      <c r="BN2182" s="34">
        <v>36</v>
      </c>
      <c r="BP2182" s="34">
        <v>11</v>
      </c>
      <c r="BQ2182" s="34">
        <v>606</v>
      </c>
      <c r="BR2182" s="34" t="s">
        <v>84</v>
      </c>
      <c r="BT2182" s="34">
        <v>20.3</v>
      </c>
      <c r="BU2182" s="34">
        <v>1</v>
      </c>
      <c r="BV2182" s="34" t="s">
        <v>84</v>
      </c>
      <c r="BW2182" s="34" t="s">
        <v>948</v>
      </c>
      <c r="BX2182" s="34">
        <v>127</v>
      </c>
      <c r="BY2182" s="34" t="s">
        <v>121</v>
      </c>
      <c r="BZ2182" s="34">
        <v>14</v>
      </c>
      <c r="CA2182" s="34">
        <v>0.5</v>
      </c>
      <c r="CC2182" s="34">
        <v>1.8</v>
      </c>
      <c r="CD2182" s="34">
        <v>21</v>
      </c>
      <c r="CE2182" s="34">
        <v>6</v>
      </c>
      <c r="CF2182" s="34" t="s">
        <v>121</v>
      </c>
      <c r="CG2182" s="34" t="s">
        <v>2416</v>
      </c>
      <c r="CH2182" s="34">
        <v>3000</v>
      </c>
      <c r="CI2182" s="34">
        <v>2</v>
      </c>
      <c r="CJ2182" s="34" t="s">
        <v>84</v>
      </c>
      <c r="CM2182" s="34">
        <v>0.9</v>
      </c>
      <c r="CN2182" s="34" t="s">
        <v>123</v>
      </c>
      <c r="CP2182" s="34" t="s">
        <v>121</v>
      </c>
      <c r="CU2182" s="34" t="s">
        <v>83</v>
      </c>
      <c r="CV2182" s="34" t="s">
        <v>82</v>
      </c>
      <c r="CW2182" s="34">
        <f t="shared" si="117"/>
        <v>2.9</v>
      </c>
      <c r="CX2182" s="34">
        <v>1.0924</v>
      </c>
      <c r="CY2182" s="34">
        <v>1.8</v>
      </c>
      <c r="CZ2182" s="34">
        <v>0.45</v>
      </c>
      <c r="DA2182" s="34" t="s">
        <v>1833</v>
      </c>
      <c r="DB2182" s="34">
        <v>0.02</v>
      </c>
      <c r="DC2182" s="34">
        <v>0.02</v>
      </c>
      <c r="DD2182" s="34">
        <v>1.97</v>
      </c>
    </row>
    <row r="2183" spans="1:111" x14ac:dyDescent="0.35">
      <c r="A2183" s="22">
        <v>401</v>
      </c>
      <c r="B2183" s="22" t="s">
        <v>2405</v>
      </c>
      <c r="C2183" s="22" t="s">
        <v>2438</v>
      </c>
      <c r="D2183" s="22" t="s">
        <v>1694</v>
      </c>
      <c r="H2183" s="22">
        <v>32.940277000000002</v>
      </c>
      <c r="I2183" s="22">
        <v>-107.691666</v>
      </c>
      <c r="J2183" s="22" t="s">
        <v>873</v>
      </c>
      <c r="K2183" s="22" t="s">
        <v>1306</v>
      </c>
      <c r="L2183" s="22" t="s">
        <v>878</v>
      </c>
      <c r="M2183" s="22" t="s">
        <v>1493</v>
      </c>
      <c r="P2183" s="22" t="s">
        <v>1665</v>
      </c>
      <c r="Q2183" s="22" t="s">
        <v>1181</v>
      </c>
      <c r="S2183" s="22" t="s">
        <v>2439</v>
      </c>
      <c r="AU2183" s="34">
        <v>0.5</v>
      </c>
      <c r="AV2183" s="34">
        <v>110</v>
      </c>
      <c r="AW2183" s="34">
        <v>124</v>
      </c>
      <c r="AY2183" s="34">
        <v>4</v>
      </c>
      <c r="BA2183" s="34">
        <v>11</v>
      </c>
      <c r="BB2183" s="34">
        <v>3</v>
      </c>
      <c r="BC2183" s="34" t="s">
        <v>121</v>
      </c>
      <c r="BD2183" s="34">
        <v>4</v>
      </c>
      <c r="BE2183" s="34">
        <v>12</v>
      </c>
      <c r="BF2183" s="34" t="s">
        <v>121</v>
      </c>
      <c r="BG2183" s="34">
        <v>26</v>
      </c>
      <c r="BJ2183" s="34" t="s">
        <v>123</v>
      </c>
      <c r="BN2183" s="34">
        <v>24</v>
      </c>
      <c r="BP2183" s="34">
        <v>8</v>
      </c>
      <c r="BQ2183" s="34">
        <v>233</v>
      </c>
      <c r="BR2183" s="34" t="s">
        <v>84</v>
      </c>
      <c r="BT2183" s="34">
        <v>47.2</v>
      </c>
      <c r="BU2183" s="34">
        <v>2.2000000000000002</v>
      </c>
      <c r="BV2183" s="34" t="s">
        <v>84</v>
      </c>
      <c r="BW2183" s="34" t="s">
        <v>948</v>
      </c>
      <c r="BX2183" s="34">
        <v>27</v>
      </c>
      <c r="BY2183" s="34" t="s">
        <v>121</v>
      </c>
      <c r="BZ2183" s="34" t="s">
        <v>84</v>
      </c>
      <c r="CA2183" s="34">
        <v>3.4</v>
      </c>
      <c r="CC2183" s="34">
        <v>2.6</v>
      </c>
      <c r="CD2183" s="34">
        <v>25</v>
      </c>
      <c r="CE2183" s="34">
        <v>3</v>
      </c>
      <c r="CF2183" s="34">
        <v>2</v>
      </c>
      <c r="CG2183" s="34" t="s">
        <v>2416</v>
      </c>
      <c r="CH2183" s="34">
        <v>1500</v>
      </c>
      <c r="CI2183" s="34">
        <v>3</v>
      </c>
      <c r="CJ2183" s="34">
        <v>19</v>
      </c>
      <c r="CM2183" s="34">
        <v>1.3</v>
      </c>
      <c r="CN2183" s="34" t="s">
        <v>123</v>
      </c>
      <c r="CP2183" s="34" t="s">
        <v>121</v>
      </c>
      <c r="CU2183" s="34" t="s">
        <v>83</v>
      </c>
      <c r="CV2183" s="34" t="s">
        <v>82</v>
      </c>
      <c r="CW2183" s="34">
        <f t="shared" si="117"/>
        <v>23.3</v>
      </c>
      <c r="CX2183" s="34">
        <v>8.6199999999999999E-2</v>
      </c>
      <c r="CY2183" s="34">
        <v>1.9</v>
      </c>
      <c r="CZ2183" s="34">
        <v>1.18</v>
      </c>
      <c r="DA2183" s="34">
        <v>8.9600000000000009</v>
      </c>
      <c r="DB2183" s="34">
        <v>0.02</v>
      </c>
      <c r="DC2183" s="34" t="s">
        <v>120</v>
      </c>
      <c r="DD2183" s="34">
        <v>2.09</v>
      </c>
    </row>
    <row r="2184" spans="1:111" x14ac:dyDescent="0.35">
      <c r="A2184" s="22">
        <v>402</v>
      </c>
      <c r="B2184" s="22" t="s">
        <v>2405</v>
      </c>
      <c r="C2184" s="22" t="s">
        <v>2438</v>
      </c>
      <c r="D2184" s="22" t="s">
        <v>1694</v>
      </c>
      <c r="H2184" s="22">
        <v>32.940277000000002</v>
      </c>
      <c r="I2184" s="22">
        <v>-107.691666</v>
      </c>
      <c r="J2184" s="22" t="s">
        <v>873</v>
      </c>
      <c r="K2184" s="22" t="s">
        <v>1306</v>
      </c>
      <c r="L2184" s="22" t="s">
        <v>878</v>
      </c>
      <c r="M2184" s="22" t="s">
        <v>1493</v>
      </c>
      <c r="P2184" s="22" t="s">
        <v>1665</v>
      </c>
      <c r="Q2184" s="22" t="s">
        <v>1183</v>
      </c>
      <c r="S2184" s="22" t="s">
        <v>2439</v>
      </c>
      <c r="AU2184" s="34">
        <v>1.48</v>
      </c>
      <c r="AV2184" s="34" t="s">
        <v>2419</v>
      </c>
      <c r="AW2184" s="34">
        <v>250</v>
      </c>
      <c r="AY2184" s="34">
        <v>55</v>
      </c>
      <c r="BA2184" s="34">
        <v>13</v>
      </c>
      <c r="BB2184" s="34">
        <v>14</v>
      </c>
      <c r="BC2184" s="34">
        <v>1.2</v>
      </c>
      <c r="BD2184" s="34">
        <v>8</v>
      </c>
      <c r="BE2184" s="34">
        <v>40</v>
      </c>
      <c r="BF2184" s="34">
        <v>2</v>
      </c>
      <c r="BG2184" s="34">
        <v>45</v>
      </c>
      <c r="BJ2184" s="34" t="s">
        <v>123</v>
      </c>
      <c r="BN2184" s="34">
        <v>19</v>
      </c>
      <c r="BP2184" s="34">
        <v>18</v>
      </c>
      <c r="BQ2184" s="34">
        <v>392</v>
      </c>
      <c r="BR2184" s="34" t="s">
        <v>84</v>
      </c>
      <c r="BT2184" s="34">
        <v>156</v>
      </c>
      <c r="BU2184" s="34">
        <v>3.1</v>
      </c>
      <c r="BV2184" s="34" t="s">
        <v>84</v>
      </c>
      <c r="BW2184" s="34" t="s">
        <v>948</v>
      </c>
      <c r="BX2184" s="34">
        <v>27</v>
      </c>
      <c r="BY2184" s="34" t="s">
        <v>121</v>
      </c>
      <c r="BZ2184" s="34" t="s">
        <v>84</v>
      </c>
      <c r="CA2184" s="34">
        <v>3.6</v>
      </c>
      <c r="CC2184" s="34">
        <v>3.3</v>
      </c>
      <c r="CD2184" s="34">
        <v>39</v>
      </c>
      <c r="CE2184" s="34">
        <v>7</v>
      </c>
      <c r="CF2184" s="34">
        <v>2</v>
      </c>
      <c r="CG2184" s="34" t="s">
        <v>2416</v>
      </c>
      <c r="CH2184" s="34">
        <v>1800</v>
      </c>
      <c r="CI2184" s="34">
        <v>4</v>
      </c>
      <c r="CJ2184" s="34">
        <v>30</v>
      </c>
      <c r="CM2184" s="34">
        <v>2</v>
      </c>
      <c r="CN2184" s="34" t="s">
        <v>123</v>
      </c>
      <c r="CP2184" s="34" t="s">
        <v>121</v>
      </c>
      <c r="CU2184" s="34" t="s">
        <v>83</v>
      </c>
      <c r="CV2184" s="34" t="s">
        <v>82</v>
      </c>
      <c r="CW2184" s="34">
        <f t="shared" si="117"/>
        <v>36</v>
      </c>
      <c r="CX2184" s="34">
        <v>5.3800000000000001E-2</v>
      </c>
      <c r="CY2184" s="34">
        <v>2.1</v>
      </c>
      <c r="CZ2184" s="34">
        <v>1.84</v>
      </c>
      <c r="DA2184" s="34" t="s">
        <v>1833</v>
      </c>
      <c r="DB2184" s="34" t="s">
        <v>120</v>
      </c>
      <c r="DC2184" s="34" t="s">
        <v>120</v>
      </c>
      <c r="DD2184" s="34">
        <v>1.95</v>
      </c>
    </row>
    <row r="2185" spans="1:111" x14ac:dyDescent="0.35">
      <c r="A2185" s="22">
        <v>403</v>
      </c>
      <c r="B2185" s="22" t="s">
        <v>2405</v>
      </c>
      <c r="C2185" s="22" t="s">
        <v>2438</v>
      </c>
      <c r="D2185" s="22" t="s">
        <v>1694</v>
      </c>
      <c r="H2185" s="22">
        <v>32.940277000000002</v>
      </c>
      <c r="I2185" s="22">
        <v>-107.691666</v>
      </c>
      <c r="J2185" s="22" t="s">
        <v>873</v>
      </c>
      <c r="K2185" s="22" t="s">
        <v>1306</v>
      </c>
      <c r="L2185" s="22" t="s">
        <v>878</v>
      </c>
      <c r="M2185" s="22" t="s">
        <v>1493</v>
      </c>
      <c r="P2185" s="22" t="s">
        <v>1665</v>
      </c>
      <c r="Q2185" s="22" t="s">
        <v>2440</v>
      </c>
      <c r="S2185" s="22" t="s">
        <v>2439</v>
      </c>
      <c r="AU2185" s="34">
        <v>0.05</v>
      </c>
      <c r="AV2185" s="34">
        <v>14</v>
      </c>
      <c r="AW2185" s="34">
        <v>54</v>
      </c>
      <c r="AY2185" s="34" t="s">
        <v>123</v>
      </c>
      <c r="BA2185" s="34">
        <v>11</v>
      </c>
      <c r="BB2185" s="34" t="s">
        <v>121</v>
      </c>
      <c r="BC2185" s="34" t="s">
        <v>121</v>
      </c>
      <c r="BD2185" s="34">
        <v>7</v>
      </c>
      <c r="BE2185" s="34">
        <v>19</v>
      </c>
      <c r="BF2185" s="34" t="s">
        <v>121</v>
      </c>
      <c r="BG2185" s="34">
        <v>11</v>
      </c>
      <c r="BJ2185" s="34">
        <v>11</v>
      </c>
      <c r="BN2185" s="34">
        <v>140</v>
      </c>
      <c r="BP2185" s="34">
        <v>10</v>
      </c>
      <c r="BQ2185" s="34">
        <v>62</v>
      </c>
      <c r="BR2185" s="34" t="s">
        <v>84</v>
      </c>
      <c r="BT2185" s="34">
        <v>7.3</v>
      </c>
      <c r="BU2185" s="34">
        <v>7.1</v>
      </c>
      <c r="BV2185" s="34" t="s">
        <v>84</v>
      </c>
      <c r="BW2185" s="34" t="s">
        <v>948</v>
      </c>
      <c r="BX2185" s="34">
        <v>11</v>
      </c>
      <c r="BY2185" s="34">
        <v>2</v>
      </c>
      <c r="BZ2185" s="34" t="s">
        <v>84</v>
      </c>
      <c r="CA2185" s="34">
        <v>15</v>
      </c>
      <c r="CC2185" s="34">
        <v>9.1999999999999993</v>
      </c>
      <c r="CD2185" s="34">
        <v>58</v>
      </c>
      <c r="CE2185" s="34">
        <v>4</v>
      </c>
      <c r="CF2185" s="34">
        <v>3</v>
      </c>
      <c r="CG2185" s="34">
        <v>860</v>
      </c>
      <c r="CH2185" s="34">
        <v>210</v>
      </c>
      <c r="CI2185" s="34">
        <v>2</v>
      </c>
      <c r="CJ2185" s="34">
        <v>140</v>
      </c>
      <c r="CM2185" s="34">
        <v>14</v>
      </c>
      <c r="CN2185" s="34" t="s">
        <v>123</v>
      </c>
      <c r="CP2185" s="34">
        <v>2</v>
      </c>
      <c r="CU2185" s="34">
        <v>11</v>
      </c>
      <c r="CV2185" s="34">
        <v>1.5</v>
      </c>
      <c r="CW2185" s="34">
        <f t="shared" si="117"/>
        <v>170.5</v>
      </c>
      <c r="CX2185" s="34">
        <v>4.8399999999999999E-2</v>
      </c>
      <c r="CY2185" s="34">
        <v>4.5999999999999996</v>
      </c>
      <c r="CZ2185" s="34">
        <v>6.2</v>
      </c>
      <c r="DA2185" s="34">
        <v>1.76</v>
      </c>
      <c r="DB2185" s="34" t="s">
        <v>120</v>
      </c>
      <c r="DC2185" s="34" t="s">
        <v>120</v>
      </c>
      <c r="DD2185" s="34">
        <v>0.01</v>
      </c>
    </row>
    <row r="2186" spans="1:111" x14ac:dyDescent="0.35">
      <c r="A2186" s="22">
        <v>404</v>
      </c>
      <c r="B2186" s="22" t="s">
        <v>2405</v>
      </c>
      <c r="C2186" s="22" t="s">
        <v>2438</v>
      </c>
      <c r="D2186" s="22" t="s">
        <v>1694</v>
      </c>
      <c r="H2186" s="22">
        <v>32.940277000000002</v>
      </c>
      <c r="I2186" s="22">
        <v>-107.691666</v>
      </c>
      <c r="J2186" s="22" t="s">
        <v>873</v>
      </c>
      <c r="K2186" s="22" t="s">
        <v>1306</v>
      </c>
      <c r="L2186" s="22" t="s">
        <v>878</v>
      </c>
      <c r="M2186" s="22" t="s">
        <v>2441</v>
      </c>
      <c r="P2186" s="22" t="s">
        <v>1665</v>
      </c>
      <c r="Q2186" s="22" t="s">
        <v>1179</v>
      </c>
      <c r="S2186" s="22" t="s">
        <v>2439</v>
      </c>
      <c r="AU2186" s="34">
        <v>0.01</v>
      </c>
      <c r="AV2186" s="34" t="s">
        <v>83</v>
      </c>
      <c r="AW2186" s="34">
        <v>78</v>
      </c>
      <c r="AY2186" s="34">
        <v>25</v>
      </c>
      <c r="BA2186" s="34">
        <v>8</v>
      </c>
      <c r="BB2186" s="34" t="s">
        <v>121</v>
      </c>
      <c r="BC2186" s="34" t="s">
        <v>121</v>
      </c>
      <c r="BD2186" s="34">
        <v>4</v>
      </c>
      <c r="BE2186" s="34">
        <v>34</v>
      </c>
      <c r="BF2186" s="34">
        <v>11</v>
      </c>
      <c r="BG2186" s="34">
        <v>7</v>
      </c>
      <c r="BJ2186" s="34">
        <v>5</v>
      </c>
      <c r="BN2186" s="34">
        <v>6</v>
      </c>
      <c r="BP2186" s="34">
        <v>12</v>
      </c>
      <c r="BQ2186" s="34">
        <v>27</v>
      </c>
      <c r="BR2186" s="34">
        <v>240</v>
      </c>
      <c r="BT2186" s="34">
        <v>8.1</v>
      </c>
      <c r="BU2186" s="34">
        <v>15</v>
      </c>
      <c r="BV2186" s="34" t="s">
        <v>84</v>
      </c>
      <c r="BW2186" s="34" t="s">
        <v>948</v>
      </c>
      <c r="BX2186" s="34">
        <v>22</v>
      </c>
      <c r="BY2186" s="34" t="s">
        <v>121</v>
      </c>
      <c r="BZ2186" s="34" t="s">
        <v>84</v>
      </c>
      <c r="CA2186" s="34">
        <v>12</v>
      </c>
      <c r="CC2186" s="34">
        <v>3.7</v>
      </c>
      <c r="CD2186" s="34">
        <v>32</v>
      </c>
      <c r="CE2186" s="34">
        <v>2</v>
      </c>
      <c r="CF2186" s="34">
        <v>3</v>
      </c>
      <c r="CG2186" s="34" t="s">
        <v>2416</v>
      </c>
      <c r="CH2186" s="34">
        <v>47</v>
      </c>
      <c r="CI2186" s="34">
        <v>2</v>
      </c>
      <c r="CJ2186" s="34">
        <v>65</v>
      </c>
      <c r="CM2186" s="34">
        <v>4.4000000000000004</v>
      </c>
      <c r="CN2186" s="34" t="s">
        <v>123</v>
      </c>
      <c r="CP2186" s="34" t="s">
        <v>121</v>
      </c>
      <c r="CU2186" s="34" t="s">
        <v>83</v>
      </c>
      <c r="CV2186" s="34" t="s">
        <v>82</v>
      </c>
      <c r="CW2186" s="34">
        <f t="shared" si="117"/>
        <v>71.400000000000006</v>
      </c>
      <c r="CX2186" s="34">
        <v>2.3199999999999998E-2</v>
      </c>
      <c r="CY2186" s="34">
        <v>4.3</v>
      </c>
      <c r="CZ2186" s="34">
        <v>2.2000000000000002</v>
      </c>
      <c r="DA2186" s="34">
        <v>3.84</v>
      </c>
      <c r="DB2186" s="34" t="s">
        <v>120</v>
      </c>
      <c r="DC2186" s="34">
        <v>0.4</v>
      </c>
      <c r="DD2186" s="34">
        <v>1.97</v>
      </c>
    </row>
    <row r="2187" spans="1:111" x14ac:dyDescent="0.35">
      <c r="A2187" s="22">
        <v>405</v>
      </c>
      <c r="B2187" s="22" t="s">
        <v>2405</v>
      </c>
      <c r="C2187" s="22" t="s">
        <v>2442</v>
      </c>
      <c r="D2187" s="22" t="s">
        <v>1694</v>
      </c>
      <c r="H2187" s="22">
        <v>32.963177999999999</v>
      </c>
      <c r="I2187" s="22">
        <v>-107.710156</v>
      </c>
      <c r="J2187" s="22" t="s">
        <v>873</v>
      </c>
      <c r="K2187" s="22" t="s">
        <v>1306</v>
      </c>
      <c r="L2187" s="22" t="s">
        <v>878</v>
      </c>
      <c r="M2187" s="22" t="s">
        <v>1493</v>
      </c>
      <c r="P2187" s="22" t="s">
        <v>1684</v>
      </c>
      <c r="Q2187" s="22" t="s">
        <v>1684</v>
      </c>
      <c r="S2187" s="22" t="s">
        <v>2443</v>
      </c>
      <c r="AU2187" s="34">
        <v>7.1999999999999995E-2</v>
      </c>
      <c r="AV2187" s="34">
        <v>27</v>
      </c>
      <c r="AW2187" s="34">
        <v>99</v>
      </c>
      <c r="AY2187" s="34">
        <v>8</v>
      </c>
      <c r="BA2187" s="34">
        <v>43</v>
      </c>
      <c r="BB2187" s="34" t="s">
        <v>121</v>
      </c>
      <c r="BC2187" s="34">
        <v>36.5</v>
      </c>
      <c r="BD2187" s="34">
        <v>2</v>
      </c>
      <c r="BE2187" s="34">
        <v>9</v>
      </c>
      <c r="BF2187" s="34" t="s">
        <v>121</v>
      </c>
      <c r="BG2187" s="34">
        <v>127</v>
      </c>
      <c r="BJ2187" s="34" t="s">
        <v>123</v>
      </c>
      <c r="BN2187" s="34">
        <v>12</v>
      </c>
      <c r="BP2187" s="34">
        <v>3</v>
      </c>
      <c r="BQ2187" s="34">
        <v>7664</v>
      </c>
      <c r="BR2187" s="34" t="s">
        <v>84</v>
      </c>
      <c r="BT2187" s="34">
        <v>12</v>
      </c>
      <c r="BU2187" s="34">
        <v>0.7</v>
      </c>
      <c r="BV2187" s="34" t="s">
        <v>84</v>
      </c>
      <c r="BW2187" s="34" t="s">
        <v>948</v>
      </c>
      <c r="BX2187" s="34">
        <v>131</v>
      </c>
      <c r="BY2187" s="34" t="s">
        <v>121</v>
      </c>
      <c r="BZ2187" s="34" t="s">
        <v>84</v>
      </c>
      <c r="CA2187" s="34" t="s">
        <v>82</v>
      </c>
      <c r="CC2187" s="34">
        <v>1.6</v>
      </c>
      <c r="CD2187" s="34">
        <v>24</v>
      </c>
      <c r="CE2187" s="34">
        <v>79</v>
      </c>
      <c r="CF2187" s="34">
        <v>1</v>
      </c>
      <c r="CG2187" s="34" t="s">
        <v>2416</v>
      </c>
      <c r="CH2187" s="34">
        <v>20000</v>
      </c>
      <c r="CI2187" s="34" t="s">
        <v>121</v>
      </c>
      <c r="CJ2187" s="34" t="s">
        <v>84</v>
      </c>
      <c r="CM2187" s="34">
        <v>1.1000000000000001</v>
      </c>
      <c r="CN2187" s="34">
        <v>3</v>
      </c>
      <c r="CP2187" s="34" t="s">
        <v>121</v>
      </c>
      <c r="CU2187" s="34" t="s">
        <v>83</v>
      </c>
      <c r="CV2187" s="34" t="s">
        <v>82</v>
      </c>
      <c r="CW2187" s="34">
        <f t="shared" si="117"/>
        <v>4.0999999999999996</v>
      </c>
      <c r="CX2187" s="34">
        <v>1.6944999999999999</v>
      </c>
      <c r="CY2187" s="34" t="s">
        <v>1833</v>
      </c>
      <c r="CZ2187" s="34">
        <v>0.22</v>
      </c>
      <c r="DA2187" s="34" t="s">
        <v>1833</v>
      </c>
      <c r="DB2187" s="34" t="s">
        <v>120</v>
      </c>
      <c r="DC2187" s="34" t="s">
        <v>120</v>
      </c>
      <c r="DD2187" s="34">
        <v>0.5</v>
      </c>
    </row>
    <row r="2188" spans="1:111" x14ac:dyDescent="0.35">
      <c r="A2188" s="22">
        <v>3291</v>
      </c>
      <c r="B2188" s="22" t="s">
        <v>2405</v>
      </c>
      <c r="C2188" s="22" t="s">
        <v>2444</v>
      </c>
      <c r="D2188" s="22" t="s">
        <v>1709</v>
      </c>
      <c r="H2188" s="22">
        <v>32.999721999999998</v>
      </c>
      <c r="I2188" s="22">
        <v>-107.722222</v>
      </c>
      <c r="J2188" s="22" t="s">
        <v>873</v>
      </c>
      <c r="K2188" s="22" t="s">
        <v>1306</v>
      </c>
      <c r="L2188" s="22" t="s">
        <v>878</v>
      </c>
      <c r="P2188" s="22" t="s">
        <v>1684</v>
      </c>
      <c r="Q2188" s="22" t="s">
        <v>1684</v>
      </c>
      <c r="S2188" s="22" t="s">
        <v>2445</v>
      </c>
      <c r="AU2188" s="34">
        <v>0.39700000000000002</v>
      </c>
      <c r="AV2188" s="34">
        <v>94</v>
      </c>
      <c r="AY2188" s="34">
        <v>220</v>
      </c>
      <c r="AZ2188" s="34">
        <v>3</v>
      </c>
      <c r="BA2188" s="34">
        <v>16</v>
      </c>
      <c r="BB2188" s="34" t="s">
        <v>82</v>
      </c>
      <c r="BC2188" s="34">
        <v>267.60000000000002</v>
      </c>
      <c r="BD2188" s="34">
        <v>4</v>
      </c>
      <c r="BE2188" s="34">
        <v>290</v>
      </c>
      <c r="BF2188" s="34">
        <v>5</v>
      </c>
      <c r="BG2188" s="34">
        <v>243</v>
      </c>
      <c r="BJ2188" s="34">
        <v>2</v>
      </c>
      <c r="BK2188" s="34" t="s">
        <v>121</v>
      </c>
      <c r="BN2188" s="34">
        <v>21</v>
      </c>
      <c r="BP2188" s="34">
        <v>913</v>
      </c>
      <c r="BQ2188" s="34">
        <v>31212</v>
      </c>
      <c r="BR2188" s="34">
        <v>190</v>
      </c>
      <c r="BT2188" s="34">
        <v>56</v>
      </c>
      <c r="BU2188" s="34">
        <v>2</v>
      </c>
      <c r="BV2188" s="34" t="s">
        <v>369</v>
      </c>
      <c r="BW2188" s="34" t="s">
        <v>120</v>
      </c>
      <c r="BX2188" s="34">
        <v>14</v>
      </c>
      <c r="BY2188" s="34">
        <v>0.8</v>
      </c>
      <c r="CA2188" s="34">
        <v>18</v>
      </c>
      <c r="CC2188" s="34">
        <v>18</v>
      </c>
      <c r="CD2188" s="34">
        <v>16</v>
      </c>
      <c r="CE2188" s="34" t="s">
        <v>121</v>
      </c>
      <c r="CF2188" s="34">
        <v>8</v>
      </c>
      <c r="CH2188" s="34">
        <v>48100</v>
      </c>
      <c r="CI2188" s="34">
        <v>9.6999999999999993</v>
      </c>
      <c r="CJ2188" s="34">
        <v>12</v>
      </c>
      <c r="CL2188" s="34" t="s">
        <v>83</v>
      </c>
      <c r="CM2188" s="34">
        <v>0.3</v>
      </c>
      <c r="CN2188" s="34" t="s">
        <v>124</v>
      </c>
      <c r="CP2188" s="34" t="s">
        <v>82</v>
      </c>
      <c r="CU2188" s="34">
        <v>1.7</v>
      </c>
      <c r="CV2188" s="34">
        <v>0.42</v>
      </c>
      <c r="CW2188" s="34">
        <f t="shared" si="117"/>
        <v>24.12</v>
      </c>
      <c r="CX2188" s="34">
        <v>0.34239999999999998</v>
      </c>
      <c r="CY2188" s="34">
        <v>2.79</v>
      </c>
      <c r="CZ2188" s="34">
        <v>1.88</v>
      </c>
      <c r="DA2188" s="34">
        <v>0.26</v>
      </c>
      <c r="DB2188" s="34">
        <v>0.05</v>
      </c>
      <c r="DC2188" s="34">
        <v>0.71</v>
      </c>
      <c r="DD2188" s="34">
        <v>0.21</v>
      </c>
      <c r="DE2188" s="34">
        <v>0.26800000000000002</v>
      </c>
      <c r="DG2188" s="34">
        <v>0.01</v>
      </c>
    </row>
    <row r="2189" spans="1:111" x14ac:dyDescent="0.35">
      <c r="A2189" s="22" t="s">
        <v>2446</v>
      </c>
      <c r="B2189" s="22" t="s">
        <v>2405</v>
      </c>
      <c r="C2189" s="22" t="s">
        <v>2447</v>
      </c>
      <c r="D2189" s="22" t="s">
        <v>1709</v>
      </c>
      <c r="H2189" s="22">
        <v>32.910555000000002</v>
      </c>
      <c r="I2189" s="22">
        <v>-107.72499999999999</v>
      </c>
      <c r="J2189" s="22" t="s">
        <v>873</v>
      </c>
      <c r="K2189" s="22" t="s">
        <v>1306</v>
      </c>
      <c r="L2189" s="22" t="s">
        <v>878</v>
      </c>
      <c r="P2189" s="22" t="s">
        <v>119</v>
      </c>
      <c r="Q2189" s="22" t="s">
        <v>2448</v>
      </c>
      <c r="AU2189" s="34">
        <v>3.9E-2</v>
      </c>
      <c r="AV2189" s="34">
        <v>33</v>
      </c>
      <c r="AW2189" s="34">
        <v>29</v>
      </c>
      <c r="AY2189" s="34">
        <v>8</v>
      </c>
      <c r="AZ2189" s="34" t="s">
        <v>121</v>
      </c>
      <c r="BA2189" s="34" t="s">
        <v>84</v>
      </c>
      <c r="BC2189" s="34">
        <v>18</v>
      </c>
      <c r="BD2189" s="34">
        <v>3</v>
      </c>
      <c r="BE2189" s="34">
        <v>69</v>
      </c>
      <c r="BG2189" s="34">
        <v>1710</v>
      </c>
      <c r="BH2189" s="34">
        <v>31</v>
      </c>
      <c r="BM2189" s="34">
        <v>13</v>
      </c>
      <c r="BN2189" s="34">
        <v>364</v>
      </c>
      <c r="BO2189" s="34" t="s">
        <v>1044</v>
      </c>
      <c r="BP2189" s="34">
        <v>13</v>
      </c>
      <c r="BQ2189" s="34">
        <v>2070</v>
      </c>
      <c r="BU2189" s="34" t="s">
        <v>123</v>
      </c>
      <c r="BX2189" s="34">
        <v>102</v>
      </c>
      <c r="BY2189" s="34" t="s">
        <v>2449</v>
      </c>
      <c r="CA2189" s="34" t="s">
        <v>932</v>
      </c>
      <c r="CC2189" s="34" t="s">
        <v>957</v>
      </c>
      <c r="CD2189" s="34">
        <v>6</v>
      </c>
      <c r="CF2189" s="34">
        <v>8</v>
      </c>
      <c r="CH2189" s="34">
        <v>1790</v>
      </c>
      <c r="CI2189" s="34">
        <v>5</v>
      </c>
      <c r="CJ2189" s="34" t="s">
        <v>83</v>
      </c>
      <c r="CL2189" s="34" t="s">
        <v>951</v>
      </c>
      <c r="CN2189" s="34" t="s">
        <v>123</v>
      </c>
      <c r="CR2189" s="34" t="s">
        <v>2450</v>
      </c>
      <c r="CU2189" s="34" t="s">
        <v>121</v>
      </c>
      <c r="CX2189" s="34">
        <v>1.47</v>
      </c>
      <c r="CZ2189" s="34">
        <v>0.12</v>
      </c>
      <c r="DA2189" s="34">
        <v>14</v>
      </c>
      <c r="DB2189" s="34" t="s">
        <v>145</v>
      </c>
      <c r="DC2189" s="34" t="s">
        <v>145</v>
      </c>
      <c r="DD2189" s="34">
        <v>2</v>
      </c>
      <c r="DE2189" s="34">
        <v>0.42</v>
      </c>
      <c r="DG2189" s="34">
        <v>6.0000000000000001E-3</v>
      </c>
    </row>
    <row r="2190" spans="1:111" x14ac:dyDescent="0.35">
      <c r="A2190" s="22" t="s">
        <v>2451</v>
      </c>
      <c r="B2190" s="22" t="s">
        <v>2405</v>
      </c>
      <c r="C2190" s="22" t="s">
        <v>2452</v>
      </c>
      <c r="D2190" s="22" t="s">
        <v>1709</v>
      </c>
      <c r="H2190" s="22">
        <v>32.914721999999998</v>
      </c>
      <c r="I2190" s="22">
        <v>-107.734166</v>
      </c>
      <c r="J2190" s="22" t="s">
        <v>873</v>
      </c>
      <c r="K2190" s="22" t="s">
        <v>1306</v>
      </c>
      <c r="L2190" s="22" t="s">
        <v>878</v>
      </c>
      <c r="P2190" s="22" t="s">
        <v>119</v>
      </c>
      <c r="Q2190" s="22" t="s">
        <v>2448</v>
      </c>
      <c r="AU2190" s="34" t="s">
        <v>145</v>
      </c>
      <c r="AV2190" s="34">
        <v>43</v>
      </c>
      <c r="AW2190" s="34" t="s">
        <v>84</v>
      </c>
      <c r="AY2190" s="34">
        <v>10</v>
      </c>
      <c r="AZ2190" s="34" t="s">
        <v>121</v>
      </c>
      <c r="BA2190" s="34" t="s">
        <v>84</v>
      </c>
      <c r="BC2190" s="34">
        <v>320</v>
      </c>
      <c r="BD2190" s="34">
        <v>14</v>
      </c>
      <c r="BE2190" s="34">
        <v>72</v>
      </c>
      <c r="BG2190" s="34">
        <v>111</v>
      </c>
      <c r="BH2190" s="34">
        <v>7</v>
      </c>
      <c r="BM2190" s="34">
        <v>16</v>
      </c>
      <c r="BN2190" s="34">
        <v>14</v>
      </c>
      <c r="BO2190" s="34" t="s">
        <v>1044</v>
      </c>
      <c r="BP2190" s="34">
        <v>12</v>
      </c>
      <c r="BQ2190" s="34">
        <v>46900</v>
      </c>
      <c r="BU2190" s="34" t="s">
        <v>123</v>
      </c>
      <c r="BX2190" s="34">
        <v>50</v>
      </c>
      <c r="BY2190" s="34" t="s">
        <v>2449</v>
      </c>
      <c r="CA2190" s="34" t="s">
        <v>932</v>
      </c>
      <c r="CC2190" s="34" t="s">
        <v>957</v>
      </c>
      <c r="CD2190" s="34">
        <v>19</v>
      </c>
      <c r="CF2190" s="34">
        <v>10</v>
      </c>
      <c r="CH2190" s="34">
        <v>70700</v>
      </c>
      <c r="CI2190" s="34">
        <v>11</v>
      </c>
      <c r="CJ2190" s="34" t="s">
        <v>83</v>
      </c>
      <c r="CL2190" s="34" t="s">
        <v>951</v>
      </c>
      <c r="CN2190" s="34" t="s">
        <v>123</v>
      </c>
      <c r="CR2190" s="34" t="s">
        <v>2450</v>
      </c>
      <c r="CU2190" s="34" t="s">
        <v>121</v>
      </c>
      <c r="CX2190" s="34">
        <v>0.17799999999999999</v>
      </c>
      <c r="CZ2190" s="34">
        <v>1</v>
      </c>
      <c r="DA2190" s="34">
        <v>3.4</v>
      </c>
      <c r="DB2190" s="34" t="s">
        <v>145</v>
      </c>
      <c r="DC2190" s="34">
        <v>0.28000000000000003</v>
      </c>
      <c r="DD2190" s="34">
        <v>0.19</v>
      </c>
      <c r="DE2190" s="34">
        <v>0.03</v>
      </c>
      <c r="DG2190" s="34">
        <v>0.04</v>
      </c>
    </row>
    <row r="2191" spans="1:111" x14ac:dyDescent="0.35">
      <c r="A2191" s="22" t="s">
        <v>2453</v>
      </c>
      <c r="B2191" s="22" t="s">
        <v>2405</v>
      </c>
      <c r="C2191" s="22" t="s">
        <v>2452</v>
      </c>
      <c r="D2191" s="22" t="s">
        <v>1709</v>
      </c>
      <c r="H2191" s="22">
        <v>32.914721999999998</v>
      </c>
      <c r="I2191" s="22">
        <v>-107.734166</v>
      </c>
      <c r="J2191" s="22" t="s">
        <v>873</v>
      </c>
      <c r="K2191" s="22" t="s">
        <v>1306</v>
      </c>
      <c r="L2191" s="22" t="s">
        <v>878</v>
      </c>
      <c r="P2191" s="22" t="s">
        <v>1665</v>
      </c>
      <c r="Q2191" s="22" t="s">
        <v>2454</v>
      </c>
      <c r="AU2191" s="34">
        <v>2.7E-2</v>
      </c>
      <c r="AV2191" s="34">
        <v>5</v>
      </c>
      <c r="AW2191" s="34">
        <v>11</v>
      </c>
      <c r="AY2191" s="34">
        <v>39</v>
      </c>
      <c r="AZ2191" s="34">
        <v>1</v>
      </c>
      <c r="BA2191" s="34" t="s">
        <v>84</v>
      </c>
      <c r="BC2191" s="34">
        <v>2</v>
      </c>
      <c r="BD2191" s="34">
        <v>5</v>
      </c>
      <c r="BE2191" s="34">
        <v>106</v>
      </c>
      <c r="BG2191" s="34">
        <v>13</v>
      </c>
      <c r="BH2191" s="34">
        <v>19</v>
      </c>
      <c r="BM2191" s="34">
        <v>38</v>
      </c>
      <c r="BN2191" s="34">
        <v>5</v>
      </c>
      <c r="BO2191" s="34" t="s">
        <v>1044</v>
      </c>
      <c r="BP2191" s="34">
        <v>24</v>
      </c>
      <c r="BQ2191" s="34">
        <v>8320</v>
      </c>
      <c r="BU2191" s="34">
        <v>4</v>
      </c>
      <c r="BX2191" s="34">
        <v>22</v>
      </c>
      <c r="BY2191" s="34" t="s">
        <v>2449</v>
      </c>
      <c r="CA2191" s="34" t="s">
        <v>932</v>
      </c>
      <c r="CC2191" s="34" t="s">
        <v>957</v>
      </c>
      <c r="CD2191" s="34">
        <v>37</v>
      </c>
      <c r="CF2191" s="34">
        <v>15</v>
      </c>
      <c r="CH2191" s="34">
        <v>1820</v>
      </c>
      <c r="CI2191" s="34">
        <v>19</v>
      </c>
      <c r="CJ2191" s="34">
        <v>20</v>
      </c>
      <c r="CL2191" s="34">
        <v>17</v>
      </c>
      <c r="CN2191" s="34" t="s">
        <v>123</v>
      </c>
      <c r="CR2191" s="34" t="s">
        <v>2450</v>
      </c>
      <c r="CU2191" s="34">
        <v>1</v>
      </c>
      <c r="CX2191" s="34">
        <v>0.38100000000000001</v>
      </c>
      <c r="CZ2191" s="34">
        <v>2.1</v>
      </c>
      <c r="DA2191" s="34">
        <v>1</v>
      </c>
      <c r="DB2191" s="34">
        <v>0.01</v>
      </c>
      <c r="DC2191" s="34">
        <v>0.31</v>
      </c>
      <c r="DD2191" s="34">
        <v>1.4</v>
      </c>
      <c r="DE2191" s="34">
        <v>0.11</v>
      </c>
      <c r="DG2191" s="34">
        <v>0.17</v>
      </c>
    </row>
    <row r="2192" spans="1:111" x14ac:dyDescent="0.35">
      <c r="A2192" s="22" t="s">
        <v>2455</v>
      </c>
      <c r="B2192" s="22" t="s">
        <v>2405</v>
      </c>
      <c r="C2192" s="22" t="s">
        <v>2447</v>
      </c>
      <c r="D2192" s="22" t="s">
        <v>1709</v>
      </c>
      <c r="H2192" s="22">
        <v>32.913888</v>
      </c>
      <c r="I2192" s="22">
        <v>-107.733333</v>
      </c>
      <c r="J2192" s="22" t="s">
        <v>873</v>
      </c>
      <c r="K2192" s="22" t="s">
        <v>1306</v>
      </c>
      <c r="L2192" s="22" t="s">
        <v>878</v>
      </c>
      <c r="P2192" s="22" t="s">
        <v>1665</v>
      </c>
      <c r="Q2192" s="22" t="s">
        <v>2456</v>
      </c>
      <c r="AU2192" s="34" t="s">
        <v>145</v>
      </c>
      <c r="AV2192" s="34" t="s">
        <v>123</v>
      </c>
      <c r="AW2192" s="34" t="s">
        <v>84</v>
      </c>
      <c r="AY2192" s="34">
        <v>112</v>
      </c>
      <c r="AZ2192" s="34" t="s">
        <v>121</v>
      </c>
      <c r="BA2192" s="34" t="s">
        <v>84</v>
      </c>
      <c r="BC2192" s="34">
        <v>8</v>
      </c>
      <c r="BD2192" s="34">
        <v>3</v>
      </c>
      <c r="BE2192" s="34">
        <v>47</v>
      </c>
      <c r="BG2192" s="34">
        <v>20</v>
      </c>
      <c r="BH2192" s="34">
        <v>21</v>
      </c>
      <c r="BM2192" s="34">
        <v>23</v>
      </c>
      <c r="BN2192" s="34" t="s">
        <v>123</v>
      </c>
      <c r="BO2192" s="34" t="s">
        <v>1044</v>
      </c>
      <c r="BP2192" s="34">
        <v>29</v>
      </c>
      <c r="BQ2192" s="34">
        <v>342</v>
      </c>
      <c r="BU2192" s="34">
        <v>5</v>
      </c>
      <c r="BX2192" s="34">
        <v>91</v>
      </c>
      <c r="BY2192" s="34" t="s">
        <v>2449</v>
      </c>
      <c r="CA2192" s="34" t="s">
        <v>932</v>
      </c>
      <c r="CC2192" s="34" t="s">
        <v>957</v>
      </c>
      <c r="CD2192" s="34">
        <v>45</v>
      </c>
      <c r="CF2192" s="34">
        <v>14</v>
      </c>
      <c r="CH2192" s="34">
        <v>612</v>
      </c>
      <c r="CI2192" s="34">
        <v>20</v>
      </c>
      <c r="CJ2192" s="34">
        <v>25</v>
      </c>
      <c r="CL2192" s="34">
        <v>15</v>
      </c>
      <c r="CN2192" s="34" t="s">
        <v>123</v>
      </c>
      <c r="CR2192" s="34" t="s">
        <v>2450</v>
      </c>
      <c r="CU2192" s="34">
        <v>1</v>
      </c>
      <c r="CX2192" s="34">
        <v>0.20599999999999999</v>
      </c>
      <c r="CZ2192" s="34">
        <v>3</v>
      </c>
      <c r="DA2192" s="34">
        <v>12</v>
      </c>
      <c r="DB2192" s="34">
        <v>0.02</v>
      </c>
      <c r="DC2192" s="34">
        <v>0.96</v>
      </c>
      <c r="DD2192" s="34">
        <v>1.2</v>
      </c>
      <c r="DE2192" s="34">
        <v>0.06</v>
      </c>
      <c r="DG2192" s="34">
        <v>0.17</v>
      </c>
    </row>
    <row r="2193" spans="1:111" x14ac:dyDescent="0.35">
      <c r="A2193" s="22" t="s">
        <v>2457</v>
      </c>
      <c r="B2193" s="22" t="s">
        <v>2405</v>
      </c>
      <c r="C2193" s="22" t="s">
        <v>2458</v>
      </c>
      <c r="D2193" s="22" t="s">
        <v>1709</v>
      </c>
      <c r="H2193" s="22">
        <v>32.913888</v>
      </c>
      <c r="I2193" s="22">
        <v>-107.733333</v>
      </c>
      <c r="J2193" s="22" t="s">
        <v>873</v>
      </c>
      <c r="K2193" s="22" t="s">
        <v>1306</v>
      </c>
      <c r="L2193" s="22" t="s">
        <v>878</v>
      </c>
      <c r="P2193" s="22" t="s">
        <v>119</v>
      </c>
      <c r="Q2193" s="22" t="s">
        <v>2448</v>
      </c>
      <c r="AU2193" s="34">
        <v>2.9000000000000001E-2</v>
      </c>
      <c r="AV2193" s="34">
        <v>31</v>
      </c>
      <c r="AW2193" s="34">
        <v>20</v>
      </c>
      <c r="AY2193" s="34">
        <v>63</v>
      </c>
      <c r="AZ2193" s="34" t="s">
        <v>121</v>
      </c>
      <c r="BA2193" s="34" t="s">
        <v>84</v>
      </c>
      <c r="BC2193" s="34" t="s">
        <v>416</v>
      </c>
      <c r="BD2193" s="34" t="s">
        <v>123</v>
      </c>
      <c r="BE2193" s="34">
        <v>94</v>
      </c>
      <c r="BG2193" s="34">
        <v>46</v>
      </c>
      <c r="BH2193" s="34">
        <v>4</v>
      </c>
      <c r="BM2193" s="34">
        <v>20</v>
      </c>
      <c r="BN2193" s="34">
        <v>7</v>
      </c>
      <c r="BO2193" s="34" t="s">
        <v>1044</v>
      </c>
      <c r="BP2193" s="34">
        <v>12</v>
      </c>
      <c r="BQ2193" s="34">
        <v>32300</v>
      </c>
      <c r="BU2193" s="34">
        <v>4</v>
      </c>
      <c r="BX2193" s="34">
        <v>8</v>
      </c>
      <c r="BY2193" s="34" t="s">
        <v>2449</v>
      </c>
      <c r="CA2193" s="34" t="s">
        <v>932</v>
      </c>
      <c r="CC2193" s="34" t="s">
        <v>957</v>
      </c>
      <c r="CD2193" s="34">
        <v>130</v>
      </c>
      <c r="CF2193" s="34">
        <v>14</v>
      </c>
      <c r="CH2193" s="34">
        <v>2380</v>
      </c>
      <c r="CI2193" s="34">
        <v>16</v>
      </c>
      <c r="CJ2193" s="34" t="s">
        <v>83</v>
      </c>
      <c r="CL2193" s="34">
        <v>12</v>
      </c>
      <c r="CN2193" s="34" t="s">
        <v>123</v>
      </c>
      <c r="CR2193" s="34" t="s">
        <v>2450</v>
      </c>
      <c r="CU2193" s="34" t="s">
        <v>121</v>
      </c>
      <c r="CX2193" s="34">
        <v>2.93E-2</v>
      </c>
      <c r="CZ2193" s="34">
        <v>2</v>
      </c>
      <c r="DA2193" s="34">
        <v>0.44</v>
      </c>
      <c r="DB2193" s="34" t="s">
        <v>145</v>
      </c>
      <c r="DC2193" s="34">
        <v>0.68</v>
      </c>
      <c r="DD2193" s="34">
        <v>0.22</v>
      </c>
      <c r="DE2193" s="34">
        <v>0.05</v>
      </c>
      <c r="DG2193" s="34">
        <v>0.1</v>
      </c>
    </row>
    <row r="2194" spans="1:111" x14ac:dyDescent="0.35">
      <c r="A2194" s="22" t="s">
        <v>2459</v>
      </c>
      <c r="B2194" s="22" t="s">
        <v>2405</v>
      </c>
      <c r="C2194" s="22" t="s">
        <v>2460</v>
      </c>
      <c r="D2194" s="22" t="s">
        <v>1709</v>
      </c>
      <c r="H2194" s="22">
        <v>32.916665999999999</v>
      </c>
      <c r="I2194" s="22">
        <v>-107.709722</v>
      </c>
      <c r="J2194" s="22" t="s">
        <v>873</v>
      </c>
      <c r="K2194" s="22" t="s">
        <v>1306</v>
      </c>
      <c r="L2194" s="22" t="s">
        <v>878</v>
      </c>
      <c r="P2194" s="22" t="s">
        <v>1684</v>
      </c>
      <c r="Q2194" s="22" t="s">
        <v>2461</v>
      </c>
      <c r="AU2194" s="34">
        <v>5.7000000000000002E-2</v>
      </c>
      <c r="AV2194" s="34">
        <v>29</v>
      </c>
      <c r="AW2194" s="34">
        <v>34</v>
      </c>
      <c r="AY2194" s="34">
        <v>141</v>
      </c>
      <c r="AZ2194" s="34">
        <v>3</v>
      </c>
      <c r="BA2194" s="34">
        <v>19</v>
      </c>
      <c r="BC2194" s="34" t="s">
        <v>416</v>
      </c>
      <c r="BD2194" s="34">
        <v>14</v>
      </c>
      <c r="BE2194" s="34">
        <v>36</v>
      </c>
      <c r="BG2194" s="34">
        <v>3660</v>
      </c>
      <c r="BH2194" s="34">
        <v>126</v>
      </c>
      <c r="BM2194" s="34">
        <v>62</v>
      </c>
      <c r="BN2194" s="34">
        <v>54</v>
      </c>
      <c r="BO2194" s="34" t="s">
        <v>1044</v>
      </c>
      <c r="BP2194" s="34">
        <v>4</v>
      </c>
      <c r="BQ2194" s="34">
        <v>4450</v>
      </c>
      <c r="BU2194" s="34">
        <v>4</v>
      </c>
      <c r="BX2194" s="34">
        <v>282</v>
      </c>
      <c r="BY2194" s="34" t="s">
        <v>2449</v>
      </c>
      <c r="CA2194" s="34" t="s">
        <v>932</v>
      </c>
      <c r="CC2194" s="34" t="s">
        <v>957</v>
      </c>
      <c r="CD2194" s="34">
        <v>41</v>
      </c>
      <c r="CF2194" s="34">
        <v>12</v>
      </c>
      <c r="CH2194" s="34">
        <v>23300</v>
      </c>
      <c r="CI2194" s="34">
        <v>10</v>
      </c>
      <c r="CJ2194" s="34">
        <v>23</v>
      </c>
      <c r="CL2194" s="34" t="s">
        <v>951</v>
      </c>
      <c r="CN2194" s="34" t="s">
        <v>123</v>
      </c>
      <c r="CR2194" s="34" t="s">
        <v>2450</v>
      </c>
      <c r="CU2194" s="34" t="s">
        <v>121</v>
      </c>
      <c r="CX2194" s="34">
        <v>7.86</v>
      </c>
      <c r="CZ2194" s="34">
        <v>2.2000000000000002</v>
      </c>
      <c r="DA2194" s="34">
        <v>10</v>
      </c>
      <c r="DB2194" s="34">
        <v>0.13</v>
      </c>
      <c r="DC2194" s="34">
        <v>0.27</v>
      </c>
      <c r="DD2194" s="34">
        <v>5.4</v>
      </c>
      <c r="DE2194" s="34">
        <v>0.08</v>
      </c>
      <c r="DG2194" s="34">
        <v>0.11</v>
      </c>
    </row>
    <row r="2195" spans="1:111" x14ac:dyDescent="0.35">
      <c r="A2195" s="22" t="s">
        <v>2462</v>
      </c>
      <c r="B2195" s="22" t="s">
        <v>2405</v>
      </c>
      <c r="C2195" s="22" t="s">
        <v>2444</v>
      </c>
      <c r="D2195" s="22" t="s">
        <v>1709</v>
      </c>
      <c r="H2195" s="22">
        <v>32.999721999999998</v>
      </c>
      <c r="I2195" s="22">
        <v>-107.722222</v>
      </c>
      <c r="J2195" s="22" t="s">
        <v>873</v>
      </c>
      <c r="K2195" s="22" t="s">
        <v>1306</v>
      </c>
      <c r="L2195" s="22" t="s">
        <v>878</v>
      </c>
      <c r="P2195" s="22" t="s">
        <v>1665</v>
      </c>
      <c r="Q2195" s="22" t="s">
        <v>2463</v>
      </c>
      <c r="S2195" s="22" t="s">
        <v>2445</v>
      </c>
      <c r="AU2195" s="34">
        <v>0.13600000000000001</v>
      </c>
      <c r="AV2195" s="34">
        <v>12</v>
      </c>
      <c r="AW2195" s="34">
        <v>227</v>
      </c>
      <c r="AY2195" s="34">
        <v>67</v>
      </c>
      <c r="AZ2195" s="34">
        <v>4</v>
      </c>
      <c r="BA2195" s="34" t="s">
        <v>84</v>
      </c>
      <c r="BC2195" s="34">
        <v>35</v>
      </c>
      <c r="BD2195" s="34" t="s">
        <v>123</v>
      </c>
      <c r="BE2195" s="34">
        <v>32</v>
      </c>
      <c r="BG2195" s="34">
        <v>62</v>
      </c>
      <c r="BH2195" s="34">
        <v>12</v>
      </c>
      <c r="BM2195" s="34">
        <v>39</v>
      </c>
      <c r="BN2195" s="34">
        <v>89</v>
      </c>
      <c r="BO2195" s="34">
        <v>6</v>
      </c>
      <c r="BP2195" s="34">
        <v>6</v>
      </c>
      <c r="BQ2195" s="34">
        <v>723</v>
      </c>
      <c r="BU2195" s="34">
        <v>3</v>
      </c>
      <c r="BX2195" s="34">
        <v>8</v>
      </c>
      <c r="BY2195" s="34" t="s">
        <v>2449</v>
      </c>
      <c r="CA2195" s="34">
        <v>9</v>
      </c>
      <c r="CC2195" s="34" t="s">
        <v>957</v>
      </c>
      <c r="CD2195" s="34">
        <v>7</v>
      </c>
      <c r="CF2195" s="34">
        <v>10</v>
      </c>
      <c r="CH2195" s="34">
        <v>6070</v>
      </c>
      <c r="CI2195" s="34">
        <v>6</v>
      </c>
      <c r="CJ2195" s="34">
        <v>11</v>
      </c>
      <c r="CL2195" s="34" t="s">
        <v>951</v>
      </c>
      <c r="CN2195" s="34" t="s">
        <v>123</v>
      </c>
      <c r="CR2195" s="34" t="s">
        <v>2450</v>
      </c>
      <c r="CU2195" s="34">
        <v>1</v>
      </c>
      <c r="CX2195" s="34">
        <v>2.1499999999999998E-2</v>
      </c>
      <c r="CZ2195" s="34">
        <v>2.8</v>
      </c>
      <c r="DA2195" s="34">
        <v>0.14000000000000001</v>
      </c>
      <c r="DB2195" s="34">
        <v>0.02</v>
      </c>
      <c r="DC2195" s="34">
        <v>1.8</v>
      </c>
      <c r="DD2195" s="34">
        <v>0.16</v>
      </c>
      <c r="DE2195" s="34" t="s">
        <v>145</v>
      </c>
      <c r="DG2195" s="34">
        <v>0.01</v>
      </c>
    </row>
    <row r="2196" spans="1:111" x14ac:dyDescent="0.35">
      <c r="A2196" s="22" t="s">
        <v>2464</v>
      </c>
      <c r="B2196" s="22" t="s">
        <v>2405</v>
      </c>
      <c r="C2196" s="22" t="s">
        <v>2444</v>
      </c>
      <c r="D2196" s="22" t="s">
        <v>1709</v>
      </c>
      <c r="H2196" s="22">
        <v>32.999721999999998</v>
      </c>
      <c r="I2196" s="22">
        <v>-107.722222</v>
      </c>
      <c r="J2196" s="22" t="s">
        <v>873</v>
      </c>
      <c r="K2196" s="22" t="s">
        <v>1306</v>
      </c>
      <c r="L2196" s="22" t="s">
        <v>878</v>
      </c>
      <c r="P2196" s="22" t="s">
        <v>1665</v>
      </c>
      <c r="Q2196" s="22" t="s">
        <v>4224</v>
      </c>
      <c r="S2196" s="22" t="s">
        <v>2445</v>
      </c>
      <c r="AU2196" s="34">
        <v>0.17899999999999999</v>
      </c>
      <c r="AV2196" s="34">
        <v>89</v>
      </c>
      <c r="AW2196" s="34">
        <v>48</v>
      </c>
      <c r="AY2196" s="34">
        <v>96</v>
      </c>
      <c r="AZ2196" s="34">
        <v>4</v>
      </c>
      <c r="BA2196" s="34" t="s">
        <v>84</v>
      </c>
      <c r="BC2196" s="34">
        <v>23</v>
      </c>
      <c r="BD2196" s="34" t="s">
        <v>123</v>
      </c>
      <c r="BE2196" s="34">
        <v>13</v>
      </c>
      <c r="BG2196" s="34">
        <v>166</v>
      </c>
      <c r="BH2196" s="34">
        <v>15</v>
      </c>
      <c r="BM2196" s="34">
        <v>25</v>
      </c>
      <c r="BN2196" s="34">
        <v>4</v>
      </c>
      <c r="BO2196" s="34">
        <v>11</v>
      </c>
      <c r="BP2196" s="34">
        <v>6</v>
      </c>
      <c r="BQ2196" s="34">
        <v>869</v>
      </c>
      <c r="BU2196" s="34">
        <v>2</v>
      </c>
      <c r="BX2196" s="34">
        <v>7</v>
      </c>
      <c r="BY2196" s="34" t="s">
        <v>2449</v>
      </c>
      <c r="CA2196" s="34">
        <v>22</v>
      </c>
      <c r="CC2196" s="34" t="s">
        <v>957</v>
      </c>
      <c r="CD2196" s="34">
        <v>8</v>
      </c>
      <c r="CF2196" s="34">
        <v>15</v>
      </c>
      <c r="CH2196" s="34">
        <v>2370</v>
      </c>
      <c r="CI2196" s="34">
        <v>16</v>
      </c>
      <c r="CJ2196" s="34">
        <v>30</v>
      </c>
      <c r="CL2196" s="34">
        <v>9</v>
      </c>
      <c r="CN2196" s="34" t="s">
        <v>123</v>
      </c>
      <c r="CR2196" s="34" t="s">
        <v>2450</v>
      </c>
      <c r="CU2196" s="34">
        <v>2</v>
      </c>
      <c r="CX2196" s="34">
        <v>8.0999999999999996E-3</v>
      </c>
      <c r="CZ2196" s="34">
        <v>4.4000000000000004</v>
      </c>
      <c r="DA2196" s="34">
        <v>7.0000000000000007E-2</v>
      </c>
      <c r="DB2196" s="34">
        <v>0.03</v>
      </c>
      <c r="DC2196" s="34">
        <v>3.1</v>
      </c>
      <c r="DD2196" s="34">
        <v>0.23</v>
      </c>
      <c r="DE2196" s="34" t="s">
        <v>145</v>
      </c>
      <c r="DG2196" s="34">
        <v>0.02</v>
      </c>
    </row>
    <row r="2197" spans="1:111" x14ac:dyDescent="0.35">
      <c r="A2197" s="22" t="s">
        <v>2465</v>
      </c>
      <c r="B2197" s="22" t="s">
        <v>2405</v>
      </c>
      <c r="C2197" s="22" t="s">
        <v>2444</v>
      </c>
      <c r="D2197" s="22" t="s">
        <v>1709</v>
      </c>
      <c r="H2197" s="22">
        <v>32.999721999999998</v>
      </c>
      <c r="I2197" s="22">
        <v>-107.722222</v>
      </c>
      <c r="J2197" s="22" t="s">
        <v>873</v>
      </c>
      <c r="K2197" s="22" t="s">
        <v>1306</v>
      </c>
      <c r="L2197" s="22" t="s">
        <v>878</v>
      </c>
      <c r="P2197" s="22" t="s">
        <v>1665</v>
      </c>
      <c r="Q2197" s="22" t="s">
        <v>2466</v>
      </c>
      <c r="S2197" s="22" t="s">
        <v>2445</v>
      </c>
      <c r="AU2197" s="34">
        <v>5.2999999999999999E-2</v>
      </c>
      <c r="AV2197" s="34">
        <v>64</v>
      </c>
      <c r="AW2197" s="34">
        <v>20</v>
      </c>
      <c r="AY2197" s="34">
        <v>98</v>
      </c>
      <c r="AZ2197" s="34">
        <v>8</v>
      </c>
      <c r="BA2197" s="34" t="s">
        <v>84</v>
      </c>
      <c r="BC2197" s="34">
        <v>32</v>
      </c>
      <c r="BD2197" s="34">
        <v>31</v>
      </c>
      <c r="BE2197" s="34" t="s">
        <v>123</v>
      </c>
      <c r="BG2197" s="34">
        <v>29</v>
      </c>
      <c r="BH2197" s="34">
        <v>16</v>
      </c>
      <c r="BM2197" s="34">
        <v>18</v>
      </c>
      <c r="BN2197" s="34">
        <v>4</v>
      </c>
      <c r="BO2197" s="34">
        <v>5</v>
      </c>
      <c r="BP2197" s="34">
        <v>7</v>
      </c>
      <c r="BQ2197" s="34">
        <v>960</v>
      </c>
      <c r="BU2197" s="34">
        <v>3</v>
      </c>
      <c r="BX2197" s="34">
        <v>13</v>
      </c>
      <c r="BY2197" s="34" t="s">
        <v>2449</v>
      </c>
      <c r="CA2197" s="34">
        <v>31</v>
      </c>
      <c r="CC2197" s="34">
        <v>102</v>
      </c>
      <c r="CD2197" s="34">
        <v>10</v>
      </c>
      <c r="CF2197" s="34">
        <v>22</v>
      </c>
      <c r="CH2197" s="34">
        <v>4470</v>
      </c>
      <c r="CI2197" s="34">
        <v>12</v>
      </c>
      <c r="CJ2197" s="34">
        <v>22</v>
      </c>
      <c r="CL2197" s="34" t="s">
        <v>951</v>
      </c>
      <c r="CN2197" s="34" t="s">
        <v>123</v>
      </c>
      <c r="CR2197" s="34" t="s">
        <v>2450</v>
      </c>
      <c r="CU2197" s="34">
        <v>3</v>
      </c>
      <c r="CX2197" s="34">
        <v>1.15E-2</v>
      </c>
      <c r="CZ2197" s="34">
        <v>5.2</v>
      </c>
      <c r="DA2197" s="34">
        <v>0.26</v>
      </c>
      <c r="DB2197" s="34">
        <v>0.89</v>
      </c>
      <c r="DC2197" s="34">
        <v>3.5</v>
      </c>
      <c r="DD2197" s="34">
        <v>0.19</v>
      </c>
      <c r="DE2197" s="34">
        <v>7.0000000000000001E-3</v>
      </c>
      <c r="DG2197" s="34">
        <v>0.03</v>
      </c>
    </row>
    <row r="2198" spans="1:111" x14ac:dyDescent="0.35">
      <c r="A2198" s="22" t="s">
        <v>2467</v>
      </c>
      <c r="B2198" s="22" t="s">
        <v>2405</v>
      </c>
      <c r="C2198" s="22" t="s">
        <v>2444</v>
      </c>
      <c r="D2198" s="22" t="s">
        <v>1709</v>
      </c>
      <c r="H2198" s="22">
        <v>32.999721999999998</v>
      </c>
      <c r="I2198" s="22">
        <v>-107.722222</v>
      </c>
      <c r="J2198" s="22" t="s">
        <v>873</v>
      </c>
      <c r="K2198" s="22" t="s">
        <v>1306</v>
      </c>
      <c r="L2198" s="22" t="s">
        <v>878</v>
      </c>
      <c r="P2198" s="22" t="s">
        <v>1665</v>
      </c>
      <c r="Q2198" s="22" t="s">
        <v>2468</v>
      </c>
      <c r="S2198" s="22" t="s">
        <v>2445</v>
      </c>
      <c r="AU2198" s="34">
        <v>0.47499999999999998</v>
      </c>
      <c r="AV2198" s="34">
        <v>271</v>
      </c>
      <c r="AW2198" s="34">
        <v>194</v>
      </c>
      <c r="AY2198" s="34">
        <v>39</v>
      </c>
      <c r="AZ2198" s="34">
        <v>3</v>
      </c>
      <c r="BA2198" s="34" t="s">
        <v>84</v>
      </c>
      <c r="BC2198" s="34">
        <v>324</v>
      </c>
      <c r="BD2198" s="34">
        <v>4</v>
      </c>
      <c r="BE2198" s="34">
        <v>91</v>
      </c>
      <c r="BG2198" s="34">
        <v>401</v>
      </c>
      <c r="BH2198" s="34">
        <v>11</v>
      </c>
      <c r="BM2198" s="34">
        <v>48</v>
      </c>
      <c r="BN2198" s="34">
        <v>75</v>
      </c>
      <c r="BO2198" s="34" t="s">
        <v>1044</v>
      </c>
      <c r="BP2198" s="34">
        <v>10</v>
      </c>
      <c r="BQ2198" s="34">
        <v>15800</v>
      </c>
      <c r="BU2198" s="34" t="s">
        <v>123</v>
      </c>
      <c r="BX2198" s="34">
        <v>8</v>
      </c>
      <c r="BY2198" s="34" t="s">
        <v>2449</v>
      </c>
      <c r="CA2198" s="34">
        <v>9</v>
      </c>
      <c r="CC2198" s="34">
        <v>219</v>
      </c>
      <c r="CD2198" s="34">
        <v>22</v>
      </c>
      <c r="CF2198" s="34">
        <v>7</v>
      </c>
      <c r="CH2198" s="34">
        <v>41100</v>
      </c>
      <c r="CI2198" s="34">
        <v>5</v>
      </c>
      <c r="CJ2198" s="34" t="s">
        <v>83</v>
      </c>
      <c r="CL2198" s="34" t="s">
        <v>951</v>
      </c>
      <c r="CN2198" s="34" t="s">
        <v>123</v>
      </c>
      <c r="CR2198" s="34" t="s">
        <v>2450</v>
      </c>
      <c r="CU2198" s="34">
        <v>1</v>
      </c>
      <c r="CX2198" s="34">
        <v>0.155</v>
      </c>
      <c r="CZ2198" s="34">
        <v>1.4</v>
      </c>
      <c r="DA2198" s="34">
        <v>0.08</v>
      </c>
      <c r="DB2198" s="34">
        <v>8.9999999999999993E-3</v>
      </c>
      <c r="DC2198" s="34">
        <v>0.72</v>
      </c>
      <c r="DD2198" s="34">
        <v>0.1</v>
      </c>
      <c r="DE2198" s="34">
        <v>7.0000000000000001E-3</v>
      </c>
      <c r="DG2198" s="34">
        <v>6.0000000000000001E-3</v>
      </c>
    </row>
    <row r="2199" spans="1:111" x14ac:dyDescent="0.35">
      <c r="A2199" s="22" t="s">
        <v>2469</v>
      </c>
      <c r="B2199" s="22" t="s">
        <v>2405</v>
      </c>
      <c r="C2199" s="22" t="s">
        <v>2470</v>
      </c>
      <c r="D2199" s="22" t="s">
        <v>1709</v>
      </c>
      <c r="H2199" s="22">
        <v>32.963332999999999</v>
      </c>
      <c r="I2199" s="22">
        <v>-107.706388</v>
      </c>
      <c r="J2199" s="22" t="s">
        <v>873</v>
      </c>
      <c r="K2199" s="22" t="s">
        <v>1306</v>
      </c>
      <c r="L2199" s="22" t="s">
        <v>878</v>
      </c>
      <c r="P2199" s="22" t="s">
        <v>1665</v>
      </c>
      <c r="Q2199" s="22" t="s">
        <v>2471</v>
      </c>
      <c r="AU2199" s="34" t="s">
        <v>145</v>
      </c>
      <c r="AV2199" s="34" t="s">
        <v>123</v>
      </c>
      <c r="AW2199" s="34" t="s">
        <v>84</v>
      </c>
      <c r="AY2199" s="34">
        <v>186</v>
      </c>
      <c r="AZ2199" s="34">
        <v>1</v>
      </c>
      <c r="BA2199" s="34" t="s">
        <v>84</v>
      </c>
      <c r="BC2199" s="34" t="s">
        <v>416</v>
      </c>
      <c r="BD2199" s="34">
        <v>3</v>
      </c>
      <c r="BE2199" s="34">
        <v>30</v>
      </c>
      <c r="BG2199" s="34">
        <v>3</v>
      </c>
      <c r="BH2199" s="34">
        <v>11</v>
      </c>
      <c r="BM2199" s="34">
        <v>14</v>
      </c>
      <c r="BN2199" s="34" t="s">
        <v>123</v>
      </c>
      <c r="BO2199" s="34" t="s">
        <v>1044</v>
      </c>
      <c r="BP2199" s="34">
        <v>20</v>
      </c>
      <c r="BQ2199" s="34">
        <v>24</v>
      </c>
      <c r="BU2199" s="34">
        <v>7</v>
      </c>
      <c r="BX2199" s="34">
        <v>147</v>
      </c>
      <c r="BY2199" s="34" t="s">
        <v>2449</v>
      </c>
      <c r="CA2199" s="34" t="s">
        <v>932</v>
      </c>
      <c r="CC2199" s="34" t="s">
        <v>957</v>
      </c>
      <c r="CD2199" s="34">
        <v>76</v>
      </c>
      <c r="CF2199" s="34">
        <v>19</v>
      </c>
      <c r="CH2199" s="34">
        <v>103</v>
      </c>
      <c r="CI2199" s="34">
        <v>15</v>
      </c>
      <c r="CJ2199" s="34">
        <v>19</v>
      </c>
      <c r="CL2199" s="34">
        <v>13</v>
      </c>
      <c r="CN2199" s="34" t="s">
        <v>123</v>
      </c>
      <c r="CR2199" s="34" t="s">
        <v>2450</v>
      </c>
      <c r="CU2199" s="34">
        <v>1</v>
      </c>
      <c r="CX2199" s="34">
        <v>1.5900000000000001E-2</v>
      </c>
      <c r="CZ2199" s="34">
        <v>3.9</v>
      </c>
      <c r="DA2199" s="34">
        <v>15</v>
      </c>
      <c r="DB2199" s="34">
        <v>0.06</v>
      </c>
      <c r="DC2199" s="34">
        <v>1.6</v>
      </c>
      <c r="DD2199" s="34">
        <v>0.44</v>
      </c>
      <c r="DE2199" s="34">
        <v>0.04</v>
      </c>
      <c r="DG2199" s="34">
        <v>0.11</v>
      </c>
    </row>
    <row r="2200" spans="1:111" x14ac:dyDescent="0.35">
      <c r="A2200" s="22" t="s">
        <v>2472</v>
      </c>
      <c r="B2200" s="22" t="s">
        <v>2405</v>
      </c>
      <c r="C2200" s="22" t="s">
        <v>2442</v>
      </c>
      <c r="D2200" s="22" t="s">
        <v>1709</v>
      </c>
      <c r="H2200" s="22">
        <v>32.961111000000002</v>
      </c>
      <c r="I2200" s="22">
        <v>-107.704166</v>
      </c>
      <c r="J2200" s="22" t="s">
        <v>873</v>
      </c>
      <c r="K2200" s="22" t="s">
        <v>1306</v>
      </c>
      <c r="L2200" s="22" t="s">
        <v>878</v>
      </c>
      <c r="P2200" s="22" t="s">
        <v>119</v>
      </c>
      <c r="Q2200" s="22" t="s">
        <v>2448</v>
      </c>
      <c r="S2200" s="22" t="s">
        <v>2443</v>
      </c>
      <c r="AU2200" s="34" t="s">
        <v>145</v>
      </c>
      <c r="AV2200" s="34" t="s">
        <v>123</v>
      </c>
      <c r="AW2200" s="34">
        <v>30</v>
      </c>
      <c r="AY2200" s="34">
        <v>5</v>
      </c>
      <c r="AZ2200" s="34" t="s">
        <v>121</v>
      </c>
      <c r="BA2200" s="34" t="s">
        <v>84</v>
      </c>
      <c r="BC2200" s="34" t="s">
        <v>416</v>
      </c>
      <c r="BD2200" s="34" t="s">
        <v>123</v>
      </c>
      <c r="BE2200" s="34" t="s">
        <v>123</v>
      </c>
      <c r="BG2200" s="34" t="s">
        <v>123</v>
      </c>
      <c r="BH2200" s="34">
        <v>41</v>
      </c>
      <c r="BM2200" s="34">
        <v>8</v>
      </c>
      <c r="BN2200" s="34" t="s">
        <v>123</v>
      </c>
      <c r="BO2200" s="34" t="s">
        <v>1044</v>
      </c>
      <c r="BP2200" s="34" t="s">
        <v>369</v>
      </c>
      <c r="BQ2200" s="34">
        <v>75</v>
      </c>
      <c r="BU2200" s="34" t="s">
        <v>123</v>
      </c>
      <c r="BX2200" s="34">
        <v>174</v>
      </c>
      <c r="BY2200" s="34" t="s">
        <v>2449</v>
      </c>
      <c r="CA2200" s="34" t="s">
        <v>932</v>
      </c>
      <c r="CC2200" s="34" t="s">
        <v>957</v>
      </c>
      <c r="CD2200" s="34">
        <v>8</v>
      </c>
      <c r="CF2200" s="34">
        <v>3</v>
      </c>
      <c r="CH2200" s="34">
        <v>214</v>
      </c>
      <c r="CI2200" s="34" t="s">
        <v>123</v>
      </c>
      <c r="CJ2200" s="34" t="s">
        <v>83</v>
      </c>
      <c r="CL2200" s="34" t="s">
        <v>951</v>
      </c>
      <c r="CN2200" s="34" t="s">
        <v>123</v>
      </c>
      <c r="CR2200" s="34" t="s">
        <v>2450</v>
      </c>
      <c r="CU2200" s="34" t="s">
        <v>121</v>
      </c>
      <c r="CX2200" s="34">
        <v>2.54</v>
      </c>
      <c r="CZ2200" s="34">
        <v>0.28000000000000003</v>
      </c>
      <c r="DA2200" s="34">
        <v>31</v>
      </c>
      <c r="DB2200" s="34" t="s">
        <v>145</v>
      </c>
      <c r="DC2200" s="34" t="s">
        <v>145</v>
      </c>
      <c r="DD2200" s="34">
        <v>1.1000000000000001</v>
      </c>
      <c r="DE2200" s="34">
        <v>6.0000000000000001E-3</v>
      </c>
      <c r="DG2200" s="34">
        <v>8.0000000000000002E-3</v>
      </c>
    </row>
    <row r="2201" spans="1:111" x14ac:dyDescent="0.35">
      <c r="A2201" s="22" t="s">
        <v>2473</v>
      </c>
      <c r="B2201" s="22" t="s">
        <v>2405</v>
      </c>
      <c r="C2201" s="22" t="s">
        <v>2474</v>
      </c>
      <c r="D2201" s="22" t="s">
        <v>1709</v>
      </c>
      <c r="H2201" s="22">
        <v>32.950833000000003</v>
      </c>
      <c r="I2201" s="22">
        <v>-107.70305500000001</v>
      </c>
      <c r="J2201" s="22" t="s">
        <v>873</v>
      </c>
      <c r="K2201" s="22" t="s">
        <v>1306</v>
      </c>
      <c r="L2201" s="22" t="s">
        <v>878</v>
      </c>
      <c r="P2201" s="22" t="s">
        <v>1665</v>
      </c>
      <c r="Q2201" s="22" t="s">
        <v>2475</v>
      </c>
      <c r="AU2201" s="34" t="s">
        <v>145</v>
      </c>
      <c r="AV2201" s="34" t="s">
        <v>123</v>
      </c>
      <c r="AW2201" s="34" t="s">
        <v>84</v>
      </c>
      <c r="AY2201" s="34">
        <v>92</v>
      </c>
      <c r="AZ2201" s="34">
        <v>2</v>
      </c>
      <c r="BA2201" s="34" t="s">
        <v>84</v>
      </c>
      <c r="BC2201" s="34" t="s">
        <v>416</v>
      </c>
      <c r="BD2201" s="34">
        <v>16</v>
      </c>
      <c r="BE2201" s="34">
        <v>123</v>
      </c>
      <c r="BG2201" s="34">
        <v>16</v>
      </c>
      <c r="BH2201" s="34">
        <v>16</v>
      </c>
      <c r="BM2201" s="34">
        <v>62</v>
      </c>
      <c r="BN2201" s="34">
        <v>5</v>
      </c>
      <c r="BO2201" s="34">
        <v>7</v>
      </c>
      <c r="BP2201" s="34">
        <v>67</v>
      </c>
      <c r="BQ2201" s="34">
        <v>42</v>
      </c>
      <c r="BR2201" s="34">
        <v>141</v>
      </c>
      <c r="BU2201" s="34">
        <v>13</v>
      </c>
      <c r="BX2201" s="34">
        <v>75</v>
      </c>
      <c r="BY2201" s="34" t="s">
        <v>2449</v>
      </c>
      <c r="CA2201" s="34">
        <v>8</v>
      </c>
      <c r="CC2201" s="34">
        <v>9</v>
      </c>
      <c r="CD2201" s="34">
        <v>84</v>
      </c>
      <c r="CE2201" s="34">
        <v>15</v>
      </c>
      <c r="CF2201" s="34">
        <v>31</v>
      </c>
      <c r="CG2201" s="34">
        <v>154</v>
      </c>
      <c r="CH2201" s="34">
        <v>220</v>
      </c>
      <c r="CI2201" s="34">
        <v>32</v>
      </c>
      <c r="CJ2201" s="34">
        <v>60</v>
      </c>
      <c r="CL2201" s="34">
        <v>33</v>
      </c>
      <c r="CN2201" s="34" t="s">
        <v>123</v>
      </c>
      <c r="CR2201" s="34" t="s">
        <v>2450</v>
      </c>
      <c r="CU2201" s="34">
        <v>2</v>
      </c>
      <c r="CX2201" s="34">
        <v>2.1299999999999999E-2</v>
      </c>
      <c r="CZ2201" s="34">
        <v>7.1</v>
      </c>
      <c r="DA2201" s="34">
        <v>2.4</v>
      </c>
      <c r="DB2201" s="34">
        <v>0.05</v>
      </c>
      <c r="DC2201" s="34">
        <v>1.4</v>
      </c>
      <c r="DD2201" s="34">
        <v>0.91</v>
      </c>
      <c r="DE2201" s="34">
        <v>0.1</v>
      </c>
      <c r="DG2201" s="34">
        <v>0.33</v>
      </c>
    </row>
    <row r="2202" spans="1:111" x14ac:dyDescent="0.35">
      <c r="A2202" s="22" t="s">
        <v>2476</v>
      </c>
      <c r="B2202" s="22" t="s">
        <v>2405</v>
      </c>
      <c r="C2202" s="22" t="s">
        <v>2438</v>
      </c>
      <c r="D2202" s="22" t="s">
        <v>1709</v>
      </c>
      <c r="H2202" s="22">
        <v>32.940832999999998</v>
      </c>
      <c r="I2202" s="22">
        <v>-107.706666</v>
      </c>
      <c r="J2202" s="22" t="s">
        <v>873</v>
      </c>
      <c r="K2202" s="22" t="s">
        <v>1306</v>
      </c>
      <c r="L2202" s="22" t="s">
        <v>878</v>
      </c>
      <c r="P2202" s="22" t="s">
        <v>119</v>
      </c>
      <c r="Q2202" s="22" t="s">
        <v>2448</v>
      </c>
      <c r="S2202" s="22" t="s">
        <v>2439</v>
      </c>
      <c r="AU2202" s="34">
        <v>0.78300000000000003</v>
      </c>
      <c r="AV2202" s="34">
        <v>564</v>
      </c>
      <c r="AW2202" s="34">
        <v>116</v>
      </c>
      <c r="AY2202" s="34">
        <v>10</v>
      </c>
      <c r="AZ2202" s="34" t="s">
        <v>121</v>
      </c>
      <c r="BA2202" s="34" t="s">
        <v>84</v>
      </c>
      <c r="BC2202" s="34">
        <v>3</v>
      </c>
      <c r="BD2202" s="34">
        <v>2</v>
      </c>
      <c r="BE2202" s="34">
        <v>52</v>
      </c>
      <c r="BG2202" s="34">
        <v>90</v>
      </c>
      <c r="BH2202" s="34">
        <v>5</v>
      </c>
      <c r="BM2202" s="34">
        <v>57</v>
      </c>
      <c r="BN2202" s="34">
        <v>6</v>
      </c>
      <c r="BO2202" s="34" t="s">
        <v>1044</v>
      </c>
      <c r="BP2202" s="34">
        <v>18</v>
      </c>
      <c r="BQ2202" s="34">
        <v>303</v>
      </c>
      <c r="BU2202" s="34" t="s">
        <v>123</v>
      </c>
      <c r="BX2202" s="34">
        <v>10</v>
      </c>
      <c r="BY2202" s="34" t="s">
        <v>2449</v>
      </c>
      <c r="CA2202" s="34" t="s">
        <v>932</v>
      </c>
      <c r="CC2202" s="34" t="s">
        <v>957</v>
      </c>
      <c r="CD2202" s="34">
        <v>8</v>
      </c>
      <c r="CF2202" s="34">
        <v>3</v>
      </c>
      <c r="CH2202" s="34">
        <v>389</v>
      </c>
      <c r="CI2202" s="34" t="s">
        <v>123</v>
      </c>
      <c r="CJ2202" s="34" t="s">
        <v>83</v>
      </c>
      <c r="CL2202" s="34" t="s">
        <v>951</v>
      </c>
      <c r="CN2202" s="34" t="s">
        <v>123</v>
      </c>
      <c r="CR2202" s="34" t="s">
        <v>2450</v>
      </c>
      <c r="CU2202" s="34" t="s">
        <v>121</v>
      </c>
      <c r="CX2202" s="34">
        <v>3.7600000000000001E-2</v>
      </c>
      <c r="CZ2202" s="34">
        <v>0.4</v>
      </c>
      <c r="DA2202" s="34">
        <v>1.9</v>
      </c>
      <c r="DB2202" s="34">
        <v>0.01</v>
      </c>
      <c r="DC2202" s="34">
        <v>0.05</v>
      </c>
      <c r="DD2202" s="34">
        <v>0.47</v>
      </c>
      <c r="DE2202" s="34">
        <v>0.12</v>
      </c>
      <c r="DG2202" s="34">
        <v>8.9999999999999993E-3</v>
      </c>
    </row>
    <row r="2203" spans="1:111" x14ac:dyDescent="0.35">
      <c r="A2203" s="22" t="s">
        <v>2477</v>
      </c>
      <c r="B2203" s="22" t="s">
        <v>2405</v>
      </c>
      <c r="C2203" s="22" t="s">
        <v>2438</v>
      </c>
      <c r="D2203" s="22" t="s">
        <v>1709</v>
      </c>
      <c r="H2203" s="22">
        <v>32.940832999999998</v>
      </c>
      <c r="I2203" s="22">
        <v>-107.706666</v>
      </c>
      <c r="J2203" s="22" t="s">
        <v>873</v>
      </c>
      <c r="K2203" s="22" t="s">
        <v>1306</v>
      </c>
      <c r="L2203" s="22" t="s">
        <v>878</v>
      </c>
      <c r="P2203" s="22" t="s">
        <v>1665</v>
      </c>
      <c r="Q2203" s="22" t="s">
        <v>1182</v>
      </c>
      <c r="S2203" s="22" t="s">
        <v>2439</v>
      </c>
      <c r="AU2203" s="34">
        <v>0.161</v>
      </c>
      <c r="AV2203" s="34">
        <v>3</v>
      </c>
      <c r="AW2203" s="34">
        <v>43</v>
      </c>
      <c r="AY2203" s="34">
        <v>724</v>
      </c>
      <c r="AZ2203" s="34">
        <v>2</v>
      </c>
      <c r="BA2203" s="34" t="s">
        <v>84</v>
      </c>
      <c r="BC2203" s="34">
        <v>3</v>
      </c>
      <c r="BD2203" s="34">
        <v>9</v>
      </c>
      <c r="BE2203" s="34">
        <v>65</v>
      </c>
      <c r="BG2203" s="34">
        <v>310</v>
      </c>
      <c r="BH2203" s="34">
        <v>22</v>
      </c>
      <c r="BM2203" s="34">
        <v>27</v>
      </c>
      <c r="BN2203" s="34">
        <v>11</v>
      </c>
      <c r="BO2203" s="34">
        <v>27</v>
      </c>
      <c r="BP2203" s="34">
        <v>40</v>
      </c>
      <c r="BQ2203" s="34">
        <v>973</v>
      </c>
      <c r="BU2203" s="34">
        <v>7</v>
      </c>
      <c r="BX2203" s="34">
        <v>134</v>
      </c>
      <c r="BY2203" s="34" t="s">
        <v>2449</v>
      </c>
      <c r="CA2203" s="34">
        <v>14</v>
      </c>
      <c r="CC2203" s="34" t="s">
        <v>957</v>
      </c>
      <c r="CD2203" s="34">
        <v>68</v>
      </c>
      <c r="CF2203" s="34">
        <v>25</v>
      </c>
      <c r="CH2203" s="34">
        <v>894</v>
      </c>
      <c r="CI2203" s="34">
        <v>51</v>
      </c>
      <c r="CJ2203" s="34">
        <v>112</v>
      </c>
      <c r="CL2203" s="34">
        <v>45</v>
      </c>
      <c r="CN2203" s="34" t="s">
        <v>123</v>
      </c>
      <c r="CR2203" s="34" t="s">
        <v>2450</v>
      </c>
      <c r="CU2203" s="34">
        <v>2</v>
      </c>
      <c r="CX2203" s="34">
        <v>0.443</v>
      </c>
      <c r="CZ2203" s="34">
        <v>5.7</v>
      </c>
      <c r="DA2203" s="34">
        <v>0.59</v>
      </c>
      <c r="DB2203" s="34">
        <v>1.1000000000000001</v>
      </c>
      <c r="DC2203" s="34">
        <v>2.7</v>
      </c>
      <c r="DD2203" s="34">
        <v>0.47</v>
      </c>
      <c r="DE2203" s="34">
        <v>7.0000000000000007E-2</v>
      </c>
      <c r="DG2203" s="34">
        <v>0.28000000000000003</v>
      </c>
    </row>
    <row r="2204" spans="1:111" x14ac:dyDescent="0.35">
      <c r="A2204" s="22" t="s">
        <v>2478</v>
      </c>
      <c r="B2204" s="22" t="s">
        <v>2405</v>
      </c>
      <c r="C2204" s="22" t="s">
        <v>2438</v>
      </c>
      <c r="D2204" s="22" t="s">
        <v>1709</v>
      </c>
      <c r="H2204" s="22">
        <v>32.940832999999998</v>
      </c>
      <c r="I2204" s="22">
        <v>-107.706666</v>
      </c>
      <c r="J2204" s="22" t="s">
        <v>873</v>
      </c>
      <c r="K2204" s="22" t="s">
        <v>1306</v>
      </c>
      <c r="L2204" s="22" t="s">
        <v>878</v>
      </c>
      <c r="P2204" s="22" t="s">
        <v>1665</v>
      </c>
      <c r="Q2204" s="22" t="s">
        <v>1181</v>
      </c>
      <c r="S2204" s="22" t="s">
        <v>2439</v>
      </c>
      <c r="AU2204" s="34">
        <v>3.7999999999999999E-2</v>
      </c>
      <c r="AV2204" s="34">
        <v>34</v>
      </c>
      <c r="AW2204" s="34">
        <v>38</v>
      </c>
      <c r="AY2204" s="34">
        <v>2</v>
      </c>
      <c r="AZ2204" s="34">
        <v>4</v>
      </c>
      <c r="BA2204" s="34" t="s">
        <v>84</v>
      </c>
      <c r="BC2204" s="34" t="s">
        <v>416</v>
      </c>
      <c r="BD2204" s="34">
        <v>9</v>
      </c>
      <c r="BE2204" s="34">
        <v>13</v>
      </c>
      <c r="BG2204" s="34">
        <v>5</v>
      </c>
      <c r="BH2204" s="34">
        <v>28</v>
      </c>
      <c r="BM2204" s="34">
        <v>119</v>
      </c>
      <c r="BN2204" s="34">
        <v>199</v>
      </c>
      <c r="BO2204" s="34" t="s">
        <v>1044</v>
      </c>
      <c r="BP2204" s="34">
        <v>14</v>
      </c>
      <c r="BQ2204" s="34">
        <v>793</v>
      </c>
      <c r="BU2204" s="34">
        <v>4</v>
      </c>
      <c r="BX2204" s="34">
        <v>9</v>
      </c>
      <c r="BY2204" s="34" t="s">
        <v>2449</v>
      </c>
      <c r="CA2204" s="34">
        <v>11</v>
      </c>
      <c r="CC2204" s="34" t="s">
        <v>957</v>
      </c>
      <c r="CD2204" s="34">
        <v>46</v>
      </c>
      <c r="CF2204" s="34">
        <v>29</v>
      </c>
      <c r="CH2204" s="34">
        <v>247</v>
      </c>
      <c r="CI2204" s="34">
        <v>45</v>
      </c>
      <c r="CJ2204" s="34">
        <v>103</v>
      </c>
      <c r="CL2204" s="34">
        <v>49</v>
      </c>
      <c r="CN2204" s="34" t="s">
        <v>123</v>
      </c>
      <c r="CR2204" s="34" t="s">
        <v>2450</v>
      </c>
      <c r="CU2204" s="34">
        <v>4</v>
      </c>
      <c r="CX2204" s="34">
        <v>5.3999999999999999E-2</v>
      </c>
      <c r="CZ2204" s="34">
        <v>4.2</v>
      </c>
      <c r="DA2204" s="34">
        <v>0.48</v>
      </c>
      <c r="DB2204" s="34">
        <v>8.9999999999999993E-3</v>
      </c>
      <c r="DC2204" s="34">
        <v>0.05</v>
      </c>
      <c r="DD2204" s="34">
        <v>17</v>
      </c>
      <c r="DE2204" s="34">
        <v>0.09</v>
      </c>
      <c r="DG2204" s="34">
        <v>0.21</v>
      </c>
    </row>
    <row r="2205" spans="1:111" x14ac:dyDescent="0.35">
      <c r="A2205" s="22" t="s">
        <v>2479</v>
      </c>
      <c r="B2205" s="22" t="s">
        <v>2405</v>
      </c>
      <c r="C2205" s="22" t="s">
        <v>2438</v>
      </c>
      <c r="D2205" s="22" t="s">
        <v>1709</v>
      </c>
      <c r="H2205" s="22">
        <v>32.940832999999998</v>
      </c>
      <c r="I2205" s="22">
        <v>-107.706666</v>
      </c>
      <c r="J2205" s="22" t="s">
        <v>873</v>
      </c>
      <c r="K2205" s="22" t="s">
        <v>1306</v>
      </c>
      <c r="L2205" s="22" t="s">
        <v>878</v>
      </c>
      <c r="P2205" s="22" t="s">
        <v>1665</v>
      </c>
      <c r="Q2205" s="22" t="s">
        <v>2480</v>
      </c>
      <c r="S2205" s="22" t="s">
        <v>2439</v>
      </c>
      <c r="AU2205" s="34" t="s">
        <v>145</v>
      </c>
      <c r="AW2205" s="34">
        <v>14</v>
      </c>
      <c r="AY2205" s="34">
        <v>225</v>
      </c>
      <c r="AZ2205" s="34">
        <v>2</v>
      </c>
      <c r="BA2205" s="34" t="s">
        <v>84</v>
      </c>
      <c r="BC2205" s="34" t="s">
        <v>416</v>
      </c>
      <c r="BD2205" s="34">
        <v>12</v>
      </c>
      <c r="BE2205" s="34">
        <v>18</v>
      </c>
      <c r="BG2205" s="34">
        <v>9</v>
      </c>
      <c r="BH2205" s="34">
        <v>26</v>
      </c>
      <c r="BM2205" s="34">
        <v>65</v>
      </c>
      <c r="BN2205" s="34">
        <v>2</v>
      </c>
      <c r="BO2205" s="34">
        <v>12</v>
      </c>
      <c r="BP2205" s="34">
        <v>29</v>
      </c>
      <c r="BQ2205" s="34">
        <v>20</v>
      </c>
      <c r="BR2205" s="34">
        <v>177</v>
      </c>
      <c r="BU2205" s="34">
        <v>12</v>
      </c>
      <c r="BX2205" s="34">
        <v>81</v>
      </c>
      <c r="BY2205" s="34" t="s">
        <v>2449</v>
      </c>
      <c r="CA2205" s="34">
        <v>7</v>
      </c>
      <c r="CC2205" s="34">
        <v>4</v>
      </c>
      <c r="CD2205" s="34">
        <v>83</v>
      </c>
      <c r="CE2205" s="34">
        <v>10</v>
      </c>
      <c r="CF2205" s="34">
        <v>17</v>
      </c>
      <c r="CG2205" s="34">
        <v>183</v>
      </c>
      <c r="CH2205" s="34">
        <v>49</v>
      </c>
      <c r="CI2205" s="34">
        <v>28</v>
      </c>
      <c r="CJ2205" s="34">
        <v>67</v>
      </c>
      <c r="CL2205" s="34">
        <v>25</v>
      </c>
      <c r="CN2205" s="34" t="s">
        <v>123</v>
      </c>
      <c r="CR2205" s="34" t="s">
        <v>2450</v>
      </c>
      <c r="CU2205" s="34">
        <v>2</v>
      </c>
      <c r="CX2205" s="34">
        <v>4.19E-2</v>
      </c>
      <c r="CZ2205" s="34">
        <v>6.6</v>
      </c>
      <c r="DA2205" s="34">
        <v>5.4</v>
      </c>
      <c r="DB2205" s="34">
        <v>0.03</v>
      </c>
      <c r="DC2205" s="34">
        <v>2.7</v>
      </c>
      <c r="DD2205" s="34">
        <v>3.4</v>
      </c>
      <c r="DE2205" s="34">
        <v>0.03</v>
      </c>
      <c r="DG2205" s="34">
        <v>0.3</v>
      </c>
    </row>
    <row r="2206" spans="1:111" x14ac:dyDescent="0.35">
      <c r="A2206" s="22" t="s">
        <v>2481</v>
      </c>
      <c r="B2206" s="22" t="s">
        <v>2405</v>
      </c>
      <c r="D2206" s="22" t="s">
        <v>1709</v>
      </c>
      <c r="J2206" s="22" t="s">
        <v>873</v>
      </c>
      <c r="K2206" s="22" t="s">
        <v>1306</v>
      </c>
      <c r="L2206" s="22" t="s">
        <v>878</v>
      </c>
      <c r="P2206" s="22" t="s">
        <v>1684</v>
      </c>
      <c r="W2206" s="34">
        <v>98.36</v>
      </c>
      <c r="X2206" s="34">
        <v>6.2E-2</v>
      </c>
      <c r="Y2206" s="34">
        <v>0.21</v>
      </c>
      <c r="Z2206" s="34">
        <v>0.94</v>
      </c>
      <c r="AA2206" s="34" t="s">
        <v>2177</v>
      </c>
      <c r="AB2206" s="34">
        <v>0.03</v>
      </c>
      <c r="AC2206" s="34">
        <v>0.03</v>
      </c>
      <c r="AD2206" s="34">
        <v>0.03</v>
      </c>
      <c r="AE2206" s="34">
        <v>0.03</v>
      </c>
      <c r="AF2206" s="34">
        <v>2.1999999999999999E-2</v>
      </c>
      <c r="AG2206" s="34">
        <v>0.23</v>
      </c>
      <c r="AW2206" s="34">
        <v>112.4</v>
      </c>
      <c r="AY2206" s="34">
        <v>16.5</v>
      </c>
      <c r="BE2206" s="34">
        <v>327.7</v>
      </c>
      <c r="BG2206" s="34">
        <v>6.3</v>
      </c>
      <c r="BH2206" s="34" t="s">
        <v>123</v>
      </c>
      <c r="BN2206" s="34">
        <v>9.5</v>
      </c>
      <c r="BO2206" s="34">
        <v>2</v>
      </c>
      <c r="BP2206" s="34">
        <v>9.3000000000000007</v>
      </c>
      <c r="BQ2206" s="34">
        <v>108.7</v>
      </c>
      <c r="BR2206" s="34" t="s">
        <v>2177</v>
      </c>
      <c r="BX2206" s="34">
        <v>9</v>
      </c>
      <c r="CA2206" s="34" t="s">
        <v>123</v>
      </c>
      <c r="CC2206" s="34" t="s">
        <v>123</v>
      </c>
      <c r="CD2206" s="34">
        <v>6.9</v>
      </c>
      <c r="CF2206" s="34">
        <v>2.7</v>
      </c>
      <c r="CG2206" s="34">
        <v>17.2</v>
      </c>
      <c r="CH2206" s="34">
        <v>30.5</v>
      </c>
    </row>
    <row r="2207" spans="1:111" x14ac:dyDescent="0.35">
      <c r="A2207" s="22" t="s">
        <v>2482</v>
      </c>
      <c r="B2207" s="22" t="s">
        <v>2405</v>
      </c>
      <c r="D2207" s="22" t="s">
        <v>1709</v>
      </c>
      <c r="J2207" s="22" t="s">
        <v>873</v>
      </c>
      <c r="K2207" s="22" t="s">
        <v>1306</v>
      </c>
      <c r="L2207" s="22" t="s">
        <v>878</v>
      </c>
      <c r="P2207" s="22" t="s">
        <v>1684</v>
      </c>
      <c r="W2207" s="34">
        <v>96.12</v>
      </c>
      <c r="X2207" s="34">
        <v>7.4999999999999997E-2</v>
      </c>
      <c r="Y2207" s="34">
        <v>1.52</v>
      </c>
      <c r="Z2207" s="34">
        <v>0.79</v>
      </c>
      <c r="AA2207" s="34" t="s">
        <v>2177</v>
      </c>
      <c r="AB2207" s="34">
        <v>0.1</v>
      </c>
      <c r="AC2207" s="34">
        <v>0.15</v>
      </c>
      <c r="AD2207" s="34">
        <v>0.03</v>
      </c>
      <c r="AE2207" s="34">
        <v>0.35</v>
      </c>
      <c r="AF2207" s="34">
        <v>8.5000000000000006E-2</v>
      </c>
      <c r="AG2207" s="34">
        <v>0.51</v>
      </c>
      <c r="AW2207" s="34">
        <v>14.2</v>
      </c>
      <c r="AY2207" s="34">
        <v>25.6</v>
      </c>
      <c r="BE2207" s="34">
        <v>219.7</v>
      </c>
      <c r="BG2207" s="34">
        <v>7.6</v>
      </c>
      <c r="BH2207" s="34">
        <v>3.1</v>
      </c>
      <c r="BN2207" s="34">
        <v>3.1</v>
      </c>
      <c r="BO2207" s="34">
        <v>2.2000000000000002</v>
      </c>
      <c r="BP2207" s="34">
        <v>8.4</v>
      </c>
      <c r="BQ2207" s="34">
        <v>2.2000000000000002</v>
      </c>
      <c r="BR2207" s="34">
        <v>34.200000000000003</v>
      </c>
      <c r="BX2207" s="34">
        <v>13</v>
      </c>
      <c r="CA2207" s="34" t="s">
        <v>2177</v>
      </c>
      <c r="CC2207" s="34">
        <v>1.1000000000000001</v>
      </c>
      <c r="CD2207" s="34">
        <v>32.700000000000003</v>
      </c>
      <c r="CF2207" s="34">
        <v>5.8</v>
      </c>
      <c r="CG2207" s="34">
        <v>29.3</v>
      </c>
      <c r="CH2207" s="34">
        <v>10.8</v>
      </c>
    </row>
    <row r="2208" spans="1:111" x14ac:dyDescent="0.35">
      <c r="A2208" s="22">
        <v>242</v>
      </c>
      <c r="B2208" s="22" t="s">
        <v>2892</v>
      </c>
      <c r="C2208" s="22" t="s">
        <v>2483</v>
      </c>
      <c r="D2208" s="22" t="s">
        <v>1694</v>
      </c>
      <c r="H2208" s="22">
        <v>32.724440999999999</v>
      </c>
      <c r="I2208" s="22">
        <v>-107.567661</v>
      </c>
      <c r="J2208" s="22" t="s">
        <v>873</v>
      </c>
      <c r="K2208" s="22" t="s">
        <v>1306</v>
      </c>
      <c r="L2208" s="22" t="s">
        <v>878</v>
      </c>
      <c r="M2208" s="22" t="s">
        <v>2484</v>
      </c>
      <c r="P2208" s="22" t="s">
        <v>119</v>
      </c>
      <c r="Q2208" s="22" t="s">
        <v>119</v>
      </c>
      <c r="S2208" s="22" t="s">
        <v>2485</v>
      </c>
      <c r="AU2208" s="34" t="s">
        <v>145</v>
      </c>
      <c r="AV2208" s="34">
        <v>95</v>
      </c>
      <c r="AW2208" s="34">
        <v>99</v>
      </c>
      <c r="AY2208" s="34">
        <v>48</v>
      </c>
      <c r="BA2208" s="34">
        <v>39</v>
      </c>
      <c r="BB2208" s="34">
        <v>6</v>
      </c>
      <c r="BC2208" s="34">
        <v>1.8</v>
      </c>
      <c r="BD2208" s="34">
        <v>3</v>
      </c>
      <c r="BE2208" s="34">
        <v>61</v>
      </c>
      <c r="BF2208" s="34" t="s">
        <v>121</v>
      </c>
      <c r="BG2208" s="34">
        <v>4</v>
      </c>
      <c r="BJ2208" s="34" t="s">
        <v>123</v>
      </c>
      <c r="BN2208" s="34">
        <v>10</v>
      </c>
      <c r="BP2208" s="34">
        <v>6</v>
      </c>
      <c r="BQ2208" s="34">
        <v>383</v>
      </c>
      <c r="BR2208" s="34" t="s">
        <v>84</v>
      </c>
      <c r="BT2208" s="34">
        <v>61.7</v>
      </c>
      <c r="BU2208" s="34">
        <v>0.6</v>
      </c>
      <c r="BV2208" s="34" t="s">
        <v>84</v>
      </c>
      <c r="BW2208" s="34" t="s">
        <v>948</v>
      </c>
      <c r="BX2208" s="34">
        <v>287</v>
      </c>
      <c r="BY2208" s="34" t="s">
        <v>121</v>
      </c>
      <c r="BZ2208" s="34" t="s">
        <v>84</v>
      </c>
      <c r="CA2208" s="34" t="s">
        <v>82</v>
      </c>
      <c r="CC2208" s="34">
        <v>15</v>
      </c>
      <c r="CD2208" s="34">
        <v>263</v>
      </c>
      <c r="CE2208" s="34">
        <v>130</v>
      </c>
      <c r="CF2208" s="34">
        <v>9</v>
      </c>
      <c r="CG2208" s="34" t="s">
        <v>2416</v>
      </c>
      <c r="CH2208" s="34">
        <v>520</v>
      </c>
      <c r="CI2208" s="34">
        <v>5</v>
      </c>
      <c r="CJ2208" s="34" t="s">
        <v>84</v>
      </c>
      <c r="CM2208" s="34">
        <v>0.9</v>
      </c>
      <c r="CN2208" s="34" t="s">
        <v>123</v>
      </c>
      <c r="CP2208" s="34" t="s">
        <v>121</v>
      </c>
      <c r="CU2208" s="34" t="s">
        <v>83</v>
      </c>
      <c r="CV2208" s="34" t="s">
        <v>82</v>
      </c>
      <c r="CW2208" s="34">
        <f t="shared" ref="CW2208:CW2239" si="118">SUM(CI2208:CV2208)</f>
        <v>5.9</v>
      </c>
      <c r="CX2208" s="34" t="s">
        <v>2391</v>
      </c>
      <c r="CY2208" s="34">
        <v>3.9</v>
      </c>
      <c r="CZ2208" s="34">
        <v>0.15</v>
      </c>
      <c r="DA2208" s="34">
        <v>1.84</v>
      </c>
      <c r="DB2208" s="34">
        <v>0.01</v>
      </c>
      <c r="DC2208" s="34">
        <v>0.06</v>
      </c>
      <c r="DD2208" s="34">
        <v>0.02</v>
      </c>
    </row>
    <row r="2209" spans="1:108" x14ac:dyDescent="0.35">
      <c r="A2209" s="22">
        <v>243</v>
      </c>
      <c r="B2209" s="22" t="s">
        <v>2892</v>
      </c>
      <c r="C2209" s="22" t="s">
        <v>2483</v>
      </c>
      <c r="D2209" s="22" t="s">
        <v>1694</v>
      </c>
      <c r="H2209" s="22">
        <v>32.724440999999999</v>
      </c>
      <c r="I2209" s="22">
        <v>-107.567661</v>
      </c>
      <c r="J2209" s="22" t="s">
        <v>873</v>
      </c>
      <c r="K2209" s="22" t="s">
        <v>1306</v>
      </c>
      <c r="L2209" s="22" t="s">
        <v>878</v>
      </c>
      <c r="M2209" s="22" t="s">
        <v>1493</v>
      </c>
      <c r="P2209" s="22" t="s">
        <v>1684</v>
      </c>
      <c r="Q2209" s="22" t="s">
        <v>1684</v>
      </c>
      <c r="S2209" s="22" t="s">
        <v>2485</v>
      </c>
      <c r="AU2209" s="34" t="s">
        <v>145</v>
      </c>
      <c r="AV2209" s="34">
        <v>30</v>
      </c>
      <c r="AW2209" s="34">
        <v>86</v>
      </c>
      <c r="AY2209" s="34">
        <v>30</v>
      </c>
      <c r="BA2209" s="34">
        <v>24</v>
      </c>
      <c r="BB2209" s="34">
        <v>6</v>
      </c>
      <c r="BC2209" s="34">
        <v>3</v>
      </c>
      <c r="BD2209" s="34">
        <v>2</v>
      </c>
      <c r="BE2209" s="34">
        <v>79</v>
      </c>
      <c r="BF2209" s="34">
        <v>1</v>
      </c>
      <c r="BG2209" s="34">
        <v>4</v>
      </c>
      <c r="BJ2209" s="34" t="s">
        <v>123</v>
      </c>
      <c r="BN2209" s="34">
        <v>15</v>
      </c>
      <c r="BP2209" s="34">
        <v>9</v>
      </c>
      <c r="BQ2209" s="34">
        <v>260</v>
      </c>
      <c r="BR2209" s="34" t="s">
        <v>84</v>
      </c>
      <c r="BT2209" s="34">
        <v>60.5</v>
      </c>
      <c r="BU2209" s="34">
        <v>1.4</v>
      </c>
      <c r="BV2209" s="34" t="s">
        <v>84</v>
      </c>
      <c r="BW2209" s="34" t="s">
        <v>948</v>
      </c>
      <c r="BX2209" s="34">
        <v>65</v>
      </c>
      <c r="BY2209" s="34" t="s">
        <v>121</v>
      </c>
      <c r="BZ2209" s="34" t="s">
        <v>84</v>
      </c>
      <c r="CA2209" s="34" t="s">
        <v>82</v>
      </c>
      <c r="CC2209" s="34">
        <v>10</v>
      </c>
      <c r="CD2209" s="34">
        <v>287</v>
      </c>
      <c r="CE2209" s="34">
        <v>48</v>
      </c>
      <c r="CF2209" s="34">
        <v>16</v>
      </c>
      <c r="CG2209" s="34" t="s">
        <v>2416</v>
      </c>
      <c r="CH2209" s="34">
        <v>470</v>
      </c>
      <c r="CI2209" s="34">
        <v>10</v>
      </c>
      <c r="CJ2209" s="34" t="s">
        <v>84</v>
      </c>
      <c r="CM2209" s="34">
        <v>1.6</v>
      </c>
      <c r="CN2209" s="34" t="s">
        <v>123</v>
      </c>
      <c r="CP2209" s="34" t="s">
        <v>121</v>
      </c>
      <c r="CU2209" s="34" t="s">
        <v>83</v>
      </c>
      <c r="CV2209" s="34" t="s">
        <v>82</v>
      </c>
      <c r="CW2209" s="34">
        <f t="shared" si="118"/>
        <v>11.6</v>
      </c>
      <c r="CX2209" s="34" t="s">
        <v>2391</v>
      </c>
      <c r="CY2209" s="34">
        <v>3.1</v>
      </c>
      <c r="CZ2209" s="34">
        <v>0.15</v>
      </c>
      <c r="DA2209" s="34">
        <v>3.93</v>
      </c>
      <c r="DB2209" s="34" t="s">
        <v>120</v>
      </c>
      <c r="DC2209" s="34">
        <v>0.05</v>
      </c>
      <c r="DD2209" s="34">
        <v>0.02</v>
      </c>
    </row>
    <row r="2210" spans="1:108" x14ac:dyDescent="0.35">
      <c r="A2210" s="22">
        <v>244</v>
      </c>
      <c r="B2210" s="22" t="s">
        <v>2892</v>
      </c>
      <c r="C2210" s="22" t="s">
        <v>2483</v>
      </c>
      <c r="D2210" s="22" t="s">
        <v>1694</v>
      </c>
      <c r="H2210" s="22">
        <v>32.724440999999999</v>
      </c>
      <c r="I2210" s="22">
        <v>-107.567661</v>
      </c>
      <c r="J2210" s="22" t="s">
        <v>873</v>
      </c>
      <c r="K2210" s="22" t="s">
        <v>1306</v>
      </c>
      <c r="L2210" s="22" t="s">
        <v>878</v>
      </c>
      <c r="M2210" s="22" t="s">
        <v>2432</v>
      </c>
      <c r="P2210" s="22" t="s">
        <v>1665</v>
      </c>
      <c r="Q2210" s="22" t="s">
        <v>1182</v>
      </c>
      <c r="S2210" s="22" t="s">
        <v>2485</v>
      </c>
      <c r="AU2210" s="34">
        <v>0.04</v>
      </c>
      <c r="AV2210" s="34">
        <v>210</v>
      </c>
      <c r="AW2210" s="34">
        <v>48</v>
      </c>
      <c r="AY2210" s="34">
        <v>47</v>
      </c>
      <c r="BA2210" s="34">
        <v>20</v>
      </c>
      <c r="BB2210" s="34">
        <v>3</v>
      </c>
      <c r="BC2210" s="34">
        <v>228.8</v>
      </c>
      <c r="BD2210" s="34">
        <v>26</v>
      </c>
      <c r="BE2210" s="34">
        <v>70</v>
      </c>
      <c r="BF2210" s="34" t="s">
        <v>121</v>
      </c>
      <c r="BG2210" s="34">
        <v>66</v>
      </c>
      <c r="BJ2210" s="34" t="s">
        <v>123</v>
      </c>
      <c r="BN2210" s="34">
        <v>7</v>
      </c>
      <c r="BP2210" s="34">
        <v>71</v>
      </c>
      <c r="BQ2210" s="34">
        <v>4002</v>
      </c>
      <c r="BR2210" s="34" t="s">
        <v>84</v>
      </c>
      <c r="BT2210" s="34">
        <v>23.6</v>
      </c>
      <c r="BU2210" s="34" t="s">
        <v>82</v>
      </c>
      <c r="BV2210" s="34" t="s">
        <v>84</v>
      </c>
      <c r="BW2210" s="34" t="s">
        <v>948</v>
      </c>
      <c r="BX2210" s="34">
        <v>43</v>
      </c>
      <c r="BY2210" s="34" t="s">
        <v>121</v>
      </c>
      <c r="BZ2210" s="34">
        <v>16</v>
      </c>
      <c r="CA2210" s="34" t="s">
        <v>82</v>
      </c>
      <c r="CC2210" s="34">
        <v>107</v>
      </c>
      <c r="CD2210" s="34" t="s">
        <v>1687</v>
      </c>
      <c r="CE2210" s="34">
        <v>160</v>
      </c>
      <c r="CF2210" s="34">
        <v>11</v>
      </c>
      <c r="CG2210" s="34" t="s">
        <v>2416</v>
      </c>
      <c r="CH2210" s="34">
        <v>8100</v>
      </c>
      <c r="CI2210" s="34">
        <v>5</v>
      </c>
      <c r="CJ2210" s="34" t="s">
        <v>84</v>
      </c>
      <c r="CM2210" s="34">
        <v>1.9</v>
      </c>
      <c r="CN2210" s="34" t="s">
        <v>123</v>
      </c>
      <c r="CP2210" s="34" t="s">
        <v>121</v>
      </c>
      <c r="CU2210" s="34" t="s">
        <v>83</v>
      </c>
      <c r="CV2210" s="34" t="s">
        <v>82</v>
      </c>
      <c r="CW2210" s="34">
        <f t="shared" si="118"/>
        <v>6.9</v>
      </c>
      <c r="CX2210" s="34">
        <v>1.4825999999999999</v>
      </c>
      <c r="CY2210" s="34" t="s">
        <v>1833</v>
      </c>
      <c r="CZ2210" s="34">
        <v>0.27</v>
      </c>
      <c r="DA2210" s="34">
        <v>0.2</v>
      </c>
      <c r="DB2210" s="34">
        <v>0.01</v>
      </c>
      <c r="DC2210" s="34">
        <v>0.04</v>
      </c>
      <c r="DD2210" s="34">
        <v>0.03</v>
      </c>
    </row>
    <row r="2211" spans="1:108" x14ac:dyDescent="0.35">
      <c r="A2211" s="22">
        <v>245</v>
      </c>
      <c r="B2211" s="22" t="s">
        <v>2892</v>
      </c>
      <c r="C2211" s="22" t="s">
        <v>2483</v>
      </c>
      <c r="D2211" s="22" t="s">
        <v>1694</v>
      </c>
      <c r="H2211" s="22">
        <v>32.724440999999999</v>
      </c>
      <c r="I2211" s="22">
        <v>-107.567661</v>
      </c>
      <c r="J2211" s="22" t="s">
        <v>873</v>
      </c>
      <c r="K2211" s="22" t="s">
        <v>1306</v>
      </c>
      <c r="L2211" s="22" t="s">
        <v>878</v>
      </c>
      <c r="M2211" s="22" t="s">
        <v>2432</v>
      </c>
      <c r="P2211" s="22" t="s">
        <v>119</v>
      </c>
      <c r="Q2211" s="22" t="s">
        <v>119</v>
      </c>
      <c r="S2211" s="22" t="s">
        <v>2485</v>
      </c>
      <c r="AU2211" s="34" t="s">
        <v>145</v>
      </c>
      <c r="AV2211" s="34">
        <v>25</v>
      </c>
      <c r="AW2211" s="34">
        <v>54</v>
      </c>
      <c r="AY2211" s="34">
        <v>6</v>
      </c>
      <c r="BA2211" s="34">
        <v>27</v>
      </c>
      <c r="BB2211" s="34">
        <v>1</v>
      </c>
      <c r="BC2211" s="34">
        <v>7</v>
      </c>
      <c r="BD2211" s="34">
        <v>5</v>
      </c>
      <c r="BE2211" s="34">
        <v>51</v>
      </c>
      <c r="BF2211" s="34">
        <v>1</v>
      </c>
      <c r="BG2211" s="34">
        <v>19</v>
      </c>
      <c r="BJ2211" s="34" t="s">
        <v>123</v>
      </c>
      <c r="BN2211" s="34">
        <v>4</v>
      </c>
      <c r="BP2211" s="34">
        <v>18</v>
      </c>
      <c r="BQ2211" s="34">
        <v>472</v>
      </c>
      <c r="BR2211" s="34" t="s">
        <v>84</v>
      </c>
      <c r="BT2211" s="34">
        <v>6.7</v>
      </c>
      <c r="BU2211" s="34">
        <v>1</v>
      </c>
      <c r="BV2211" s="34" t="s">
        <v>84</v>
      </c>
      <c r="BW2211" s="34" t="s">
        <v>948</v>
      </c>
      <c r="BX2211" s="34">
        <v>135</v>
      </c>
      <c r="BY2211" s="34" t="s">
        <v>121</v>
      </c>
      <c r="BZ2211" s="34" t="s">
        <v>84</v>
      </c>
      <c r="CA2211" s="34" t="s">
        <v>82</v>
      </c>
      <c r="CC2211" s="34">
        <v>13</v>
      </c>
      <c r="CD2211" s="34">
        <v>261</v>
      </c>
      <c r="CE2211" s="34">
        <v>25</v>
      </c>
      <c r="CF2211" s="34">
        <v>7</v>
      </c>
      <c r="CG2211" s="34" t="s">
        <v>2416</v>
      </c>
      <c r="CH2211" s="34">
        <v>1800</v>
      </c>
      <c r="CI2211" s="34">
        <v>8</v>
      </c>
      <c r="CJ2211" s="34" t="s">
        <v>84</v>
      </c>
      <c r="CM2211" s="34">
        <v>1</v>
      </c>
      <c r="CN2211" s="34" t="s">
        <v>123</v>
      </c>
      <c r="CP2211" s="34" t="s">
        <v>121</v>
      </c>
      <c r="CU2211" s="34" t="s">
        <v>83</v>
      </c>
      <c r="CV2211" s="34" t="s">
        <v>82</v>
      </c>
      <c r="CW2211" s="34">
        <f t="shared" si="118"/>
        <v>9</v>
      </c>
      <c r="CX2211" s="34">
        <v>1.9008</v>
      </c>
      <c r="CY2211" s="34">
        <v>3.9</v>
      </c>
      <c r="CZ2211" s="34">
        <v>0.1</v>
      </c>
      <c r="DA2211" s="34">
        <v>8.7899999999999991</v>
      </c>
      <c r="DB2211" s="34">
        <v>0.03</v>
      </c>
      <c r="DC2211" s="34">
        <v>0.06</v>
      </c>
      <c r="DD2211" s="34">
        <v>7.0000000000000007E-2</v>
      </c>
    </row>
    <row r="2212" spans="1:108" x14ac:dyDescent="0.35">
      <c r="A2212" s="22">
        <v>246</v>
      </c>
      <c r="B2212" s="22" t="s">
        <v>2892</v>
      </c>
      <c r="C2212" s="22" t="s">
        <v>2486</v>
      </c>
      <c r="D2212" s="22" t="s">
        <v>1694</v>
      </c>
      <c r="H2212" s="22">
        <v>32.720832999999999</v>
      </c>
      <c r="I2212" s="22">
        <v>-107.569444</v>
      </c>
      <c r="J2212" s="22" t="s">
        <v>873</v>
      </c>
      <c r="K2212" s="22" t="s">
        <v>1306</v>
      </c>
      <c r="L2212" s="22" t="s">
        <v>878</v>
      </c>
      <c r="M2212" s="22" t="s">
        <v>1493</v>
      </c>
      <c r="P2212" s="22" t="s">
        <v>1665</v>
      </c>
      <c r="Q2212" s="22" t="s">
        <v>2487</v>
      </c>
      <c r="AU2212" s="34">
        <v>6.0000000000000001E-3</v>
      </c>
      <c r="AV2212" s="34">
        <v>24</v>
      </c>
      <c r="AW2212" s="34">
        <v>6</v>
      </c>
      <c r="AY2212" s="34">
        <v>5</v>
      </c>
      <c r="BA2212" s="34">
        <v>60</v>
      </c>
      <c r="BB2212" s="34" t="s">
        <v>121</v>
      </c>
      <c r="BC2212" s="34">
        <v>28</v>
      </c>
      <c r="BD2212" s="34">
        <v>5</v>
      </c>
      <c r="BE2212" s="34">
        <v>21</v>
      </c>
      <c r="BF2212" s="34" t="s">
        <v>121</v>
      </c>
      <c r="BG2212" s="34">
        <v>16</v>
      </c>
      <c r="BJ2212" s="34" t="s">
        <v>123</v>
      </c>
      <c r="BN2212" s="34">
        <v>5</v>
      </c>
      <c r="BP2212" s="34">
        <v>9</v>
      </c>
      <c r="BQ2212" s="34">
        <v>1072</v>
      </c>
      <c r="BR2212" s="34">
        <v>13</v>
      </c>
      <c r="BT2212" s="34">
        <v>2.2999999999999998</v>
      </c>
      <c r="BU2212" s="34">
        <v>1.2</v>
      </c>
      <c r="BV2212" s="34" t="s">
        <v>84</v>
      </c>
      <c r="BW2212" s="34" t="s">
        <v>948</v>
      </c>
      <c r="BX2212" s="34">
        <v>512</v>
      </c>
      <c r="BY2212" s="34" t="s">
        <v>121</v>
      </c>
      <c r="BZ2212" s="34">
        <v>11</v>
      </c>
      <c r="CA2212" s="34" t="s">
        <v>82</v>
      </c>
      <c r="CC2212" s="34">
        <v>15</v>
      </c>
      <c r="CD2212" s="34">
        <v>119</v>
      </c>
      <c r="CE2212" s="34">
        <v>9</v>
      </c>
      <c r="CF2212" s="34">
        <v>12</v>
      </c>
      <c r="CG2212" s="34" t="s">
        <v>2416</v>
      </c>
      <c r="CH2212" s="34">
        <v>3300</v>
      </c>
      <c r="CI2212" s="34">
        <v>8</v>
      </c>
      <c r="CJ2212" s="34" t="s">
        <v>84</v>
      </c>
      <c r="CM2212" s="34">
        <v>1.3</v>
      </c>
      <c r="CN2212" s="34" t="s">
        <v>123</v>
      </c>
      <c r="CP2212" s="34" t="s">
        <v>121</v>
      </c>
      <c r="CU2212" s="34" t="s">
        <v>83</v>
      </c>
      <c r="CV2212" s="34" t="s">
        <v>82</v>
      </c>
      <c r="CW2212" s="34">
        <f t="shared" si="118"/>
        <v>9.3000000000000007</v>
      </c>
      <c r="CX2212" s="34" t="s">
        <v>2391</v>
      </c>
      <c r="CY2212" s="34">
        <v>7.8</v>
      </c>
      <c r="CZ2212" s="34">
        <v>0.16</v>
      </c>
      <c r="DA2212" s="34">
        <v>5.81</v>
      </c>
      <c r="DB2212" s="34">
        <v>0.04</v>
      </c>
      <c r="DC2212" s="34">
        <v>0.11</v>
      </c>
      <c r="DD2212" s="34" t="s">
        <v>120</v>
      </c>
    </row>
    <row r="2213" spans="1:108" x14ac:dyDescent="0.35">
      <c r="A2213" s="22">
        <v>247</v>
      </c>
      <c r="B2213" s="22" t="s">
        <v>2892</v>
      </c>
      <c r="C2213" s="22" t="s">
        <v>2486</v>
      </c>
      <c r="D2213" s="22" t="s">
        <v>1694</v>
      </c>
      <c r="H2213" s="22">
        <v>32.720832999999999</v>
      </c>
      <c r="I2213" s="22">
        <v>-107.569444</v>
      </c>
      <c r="J2213" s="22" t="s">
        <v>873</v>
      </c>
      <c r="K2213" s="22" t="s">
        <v>1306</v>
      </c>
      <c r="L2213" s="22" t="s">
        <v>878</v>
      </c>
      <c r="M2213" s="22" t="s">
        <v>1493</v>
      </c>
      <c r="P2213" s="22" t="s">
        <v>1665</v>
      </c>
      <c r="Q2213" s="22" t="s">
        <v>1187</v>
      </c>
      <c r="AU2213" s="34" t="s">
        <v>145</v>
      </c>
      <c r="AV2213" s="34">
        <v>8</v>
      </c>
      <c r="AW2213" s="34">
        <v>6</v>
      </c>
      <c r="AY2213" s="34">
        <v>21</v>
      </c>
      <c r="BA2213" s="34">
        <v>52</v>
      </c>
      <c r="BB2213" s="34" t="s">
        <v>121</v>
      </c>
      <c r="BC2213" s="34">
        <v>11.7</v>
      </c>
      <c r="BD2213" s="34">
        <v>3</v>
      </c>
      <c r="BE2213" s="34">
        <v>14</v>
      </c>
      <c r="BF2213" s="34" t="s">
        <v>121</v>
      </c>
      <c r="BG2213" s="34">
        <v>13</v>
      </c>
      <c r="BJ2213" s="34" t="s">
        <v>123</v>
      </c>
      <c r="BN2213" s="34">
        <v>3</v>
      </c>
      <c r="BP2213" s="34">
        <v>6</v>
      </c>
      <c r="BQ2213" s="34">
        <v>727</v>
      </c>
      <c r="BR2213" s="34">
        <v>13</v>
      </c>
      <c r="BT2213" s="34">
        <v>2.5</v>
      </c>
      <c r="BU2213" s="34">
        <v>1</v>
      </c>
      <c r="BV2213" s="34" t="s">
        <v>84</v>
      </c>
      <c r="BW2213" s="34" t="s">
        <v>948</v>
      </c>
      <c r="BX2213" s="34">
        <v>661</v>
      </c>
      <c r="BY2213" s="34" t="s">
        <v>121</v>
      </c>
      <c r="BZ2213" s="34" t="s">
        <v>84</v>
      </c>
      <c r="CA2213" s="34" t="s">
        <v>82</v>
      </c>
      <c r="CC2213" s="34">
        <v>11</v>
      </c>
      <c r="CD2213" s="34">
        <v>78</v>
      </c>
      <c r="CE2213" s="34">
        <v>8</v>
      </c>
      <c r="CF2213" s="34">
        <v>7</v>
      </c>
      <c r="CG2213" s="34" t="s">
        <v>2416</v>
      </c>
      <c r="CH2213" s="34">
        <v>2800</v>
      </c>
      <c r="CI2213" s="34">
        <v>8</v>
      </c>
      <c r="CJ2213" s="34" t="s">
        <v>84</v>
      </c>
      <c r="CM2213" s="34">
        <v>1.1000000000000001</v>
      </c>
      <c r="CN2213" s="34" t="s">
        <v>123</v>
      </c>
      <c r="CP2213" s="34" t="s">
        <v>121</v>
      </c>
      <c r="CU2213" s="34" t="s">
        <v>83</v>
      </c>
      <c r="CV2213" s="34" t="s">
        <v>82</v>
      </c>
      <c r="CW2213" s="34">
        <f t="shared" si="118"/>
        <v>9.1</v>
      </c>
      <c r="CX2213" s="34" t="s">
        <v>2391</v>
      </c>
      <c r="CY2213" s="34">
        <v>6.3</v>
      </c>
      <c r="CZ2213" s="34">
        <v>0.09</v>
      </c>
      <c r="DA2213" s="34" t="s">
        <v>1833</v>
      </c>
      <c r="DB2213" s="34">
        <v>7.0000000000000007E-2</v>
      </c>
      <c r="DC2213" s="34">
        <v>0.16</v>
      </c>
      <c r="DD2213" s="34">
        <v>0.08</v>
      </c>
    </row>
    <row r="2214" spans="1:108" x14ac:dyDescent="0.35">
      <c r="A2214" s="22">
        <v>248</v>
      </c>
      <c r="B2214" s="22" t="s">
        <v>2892</v>
      </c>
      <c r="C2214" s="22" t="s">
        <v>2486</v>
      </c>
      <c r="D2214" s="22" t="s">
        <v>1694</v>
      </c>
      <c r="H2214" s="22">
        <v>32.720832999999999</v>
      </c>
      <c r="I2214" s="22">
        <v>-107.569444</v>
      </c>
      <c r="J2214" s="22" t="s">
        <v>873</v>
      </c>
      <c r="K2214" s="22" t="s">
        <v>1306</v>
      </c>
      <c r="L2214" s="22" t="s">
        <v>878</v>
      </c>
      <c r="M2214" s="22" t="s">
        <v>1493</v>
      </c>
      <c r="P2214" s="22" t="s">
        <v>1665</v>
      </c>
      <c r="Q2214" s="22" t="s">
        <v>2430</v>
      </c>
      <c r="AU2214" s="34">
        <v>8.9999999999999993E-3</v>
      </c>
      <c r="AV2214" s="34">
        <v>37</v>
      </c>
      <c r="AW2214" s="34">
        <v>21</v>
      </c>
      <c r="AY2214" s="34">
        <v>108</v>
      </c>
      <c r="BA2214" s="34">
        <v>40</v>
      </c>
      <c r="BB2214" s="34">
        <v>3</v>
      </c>
      <c r="BC2214" s="34">
        <v>25.4</v>
      </c>
      <c r="BD2214" s="34">
        <v>5</v>
      </c>
      <c r="BE2214" s="34">
        <v>35</v>
      </c>
      <c r="BF2214" s="34">
        <v>4</v>
      </c>
      <c r="BG2214" s="34">
        <v>17</v>
      </c>
      <c r="BJ2214" s="34" t="s">
        <v>123</v>
      </c>
      <c r="BN2214" s="34">
        <v>7</v>
      </c>
      <c r="BP2214" s="34">
        <v>11</v>
      </c>
      <c r="BQ2214" s="34">
        <v>816</v>
      </c>
      <c r="BR2214" s="34">
        <v>43</v>
      </c>
      <c r="BT2214" s="34">
        <v>4.5999999999999996</v>
      </c>
      <c r="BU2214" s="34">
        <v>2.5</v>
      </c>
      <c r="BV2214" s="34" t="s">
        <v>84</v>
      </c>
      <c r="BW2214" s="34" t="s">
        <v>948</v>
      </c>
      <c r="BX2214" s="34">
        <v>1009</v>
      </c>
      <c r="BY2214" s="34" t="s">
        <v>121</v>
      </c>
      <c r="BZ2214" s="34" t="s">
        <v>84</v>
      </c>
      <c r="CA2214" s="34">
        <v>1.4</v>
      </c>
      <c r="CC2214" s="34">
        <v>15</v>
      </c>
      <c r="CD2214" s="34">
        <v>214</v>
      </c>
      <c r="CE2214" s="34">
        <v>8</v>
      </c>
      <c r="CF2214" s="34">
        <v>15</v>
      </c>
      <c r="CG2214" s="34" t="s">
        <v>2416</v>
      </c>
      <c r="CH2214" s="34">
        <v>3200</v>
      </c>
      <c r="CI2214" s="34">
        <v>12</v>
      </c>
      <c r="CJ2214" s="34" t="s">
        <v>84</v>
      </c>
      <c r="CM2214" s="34">
        <v>2.2000000000000002</v>
      </c>
      <c r="CN2214" s="34" t="s">
        <v>123</v>
      </c>
      <c r="CP2214" s="34" t="s">
        <v>121</v>
      </c>
      <c r="CU2214" s="34" t="s">
        <v>83</v>
      </c>
      <c r="CV2214" s="34" t="s">
        <v>82</v>
      </c>
      <c r="CW2214" s="34">
        <f t="shared" si="118"/>
        <v>14.2</v>
      </c>
      <c r="CX2214" s="34" t="s">
        <v>2391</v>
      </c>
      <c r="CY2214" s="34">
        <v>5.7</v>
      </c>
      <c r="CZ2214" s="34">
        <v>0.27</v>
      </c>
      <c r="DA2214" s="34">
        <v>6.39</v>
      </c>
      <c r="DB2214" s="34">
        <v>0.04</v>
      </c>
      <c r="DC2214" s="34">
        <v>0.21</v>
      </c>
      <c r="DD2214" s="34">
        <v>7.0000000000000007E-2</v>
      </c>
    </row>
    <row r="2215" spans="1:108" x14ac:dyDescent="0.35">
      <c r="A2215" s="22">
        <v>249</v>
      </c>
      <c r="B2215" s="22" t="s">
        <v>2892</v>
      </c>
      <c r="C2215" s="22" t="s">
        <v>2486</v>
      </c>
      <c r="D2215" s="22" t="s">
        <v>1694</v>
      </c>
      <c r="H2215" s="22">
        <v>32.720832999999999</v>
      </c>
      <c r="I2215" s="22">
        <v>-107.569444</v>
      </c>
      <c r="J2215" s="22" t="s">
        <v>873</v>
      </c>
      <c r="K2215" s="22" t="s">
        <v>1306</v>
      </c>
      <c r="L2215" s="22" t="s">
        <v>878</v>
      </c>
      <c r="M2215" s="22" t="s">
        <v>1493</v>
      </c>
      <c r="P2215" s="22" t="s">
        <v>1665</v>
      </c>
      <c r="Q2215" s="22" t="s">
        <v>2430</v>
      </c>
      <c r="AU2215" s="34" t="s">
        <v>145</v>
      </c>
      <c r="AV2215" s="34">
        <v>99</v>
      </c>
      <c r="AW2215" s="34">
        <v>159</v>
      </c>
      <c r="AY2215" s="34">
        <v>9</v>
      </c>
      <c r="BA2215" s="34">
        <v>63</v>
      </c>
      <c r="BB2215" s="34">
        <v>8</v>
      </c>
      <c r="BC2215" s="34">
        <v>42.3</v>
      </c>
      <c r="BD2215" s="34">
        <v>5</v>
      </c>
      <c r="BE2215" s="34">
        <v>20</v>
      </c>
      <c r="BF2215" s="34">
        <v>4</v>
      </c>
      <c r="BG2215" s="34">
        <v>21</v>
      </c>
      <c r="BJ2215" s="34" t="s">
        <v>123</v>
      </c>
      <c r="BN2215" s="34">
        <v>15</v>
      </c>
      <c r="BP2215" s="34">
        <v>8</v>
      </c>
      <c r="BQ2215" s="34">
        <v>1631</v>
      </c>
      <c r="BR2215" s="34" t="s">
        <v>84</v>
      </c>
      <c r="BT2215" s="34">
        <v>111</v>
      </c>
      <c r="BU2215" s="34">
        <v>0.9</v>
      </c>
      <c r="BV2215" s="34" t="s">
        <v>84</v>
      </c>
      <c r="BW2215" s="34" t="s">
        <v>948</v>
      </c>
      <c r="BX2215" s="34">
        <v>408</v>
      </c>
      <c r="BY2215" s="34" t="s">
        <v>121</v>
      </c>
      <c r="BZ2215" s="34">
        <v>16</v>
      </c>
      <c r="CA2215" s="34" t="s">
        <v>82</v>
      </c>
      <c r="CC2215" s="34">
        <v>29</v>
      </c>
      <c r="CD2215" s="34">
        <v>827</v>
      </c>
      <c r="CE2215" s="34">
        <v>299</v>
      </c>
      <c r="CF2215" s="34">
        <v>13</v>
      </c>
      <c r="CG2215" s="34" t="s">
        <v>2416</v>
      </c>
      <c r="CH2215" s="34">
        <v>3900</v>
      </c>
      <c r="CI2215" s="34">
        <v>8</v>
      </c>
      <c r="CJ2215" s="34" t="s">
        <v>84</v>
      </c>
      <c r="CM2215" s="34">
        <v>1.5</v>
      </c>
      <c r="CN2215" s="34" t="s">
        <v>123</v>
      </c>
      <c r="CP2215" s="34" t="s">
        <v>121</v>
      </c>
      <c r="CU2215" s="34" t="s">
        <v>83</v>
      </c>
      <c r="CV2215" s="34" t="s">
        <v>82</v>
      </c>
      <c r="CW2215" s="34">
        <f t="shared" si="118"/>
        <v>9.5</v>
      </c>
      <c r="CX2215" s="34" t="s">
        <v>2391</v>
      </c>
      <c r="CY2215" s="34" t="s">
        <v>1833</v>
      </c>
      <c r="CZ2215" s="34">
        <v>0.24</v>
      </c>
      <c r="DA2215" s="34">
        <v>3.37</v>
      </c>
      <c r="DB2215" s="34">
        <v>0.03</v>
      </c>
      <c r="DC2215" s="34">
        <v>0.1</v>
      </c>
      <c r="DD2215" s="34">
        <v>0.06</v>
      </c>
    </row>
    <row r="2216" spans="1:108" x14ac:dyDescent="0.35">
      <c r="A2216" s="22">
        <v>250</v>
      </c>
      <c r="B2216" s="22" t="s">
        <v>2892</v>
      </c>
      <c r="C2216" s="22" t="s">
        <v>2486</v>
      </c>
      <c r="D2216" s="22" t="s">
        <v>1694</v>
      </c>
      <c r="H2216" s="22">
        <v>32.720832999999999</v>
      </c>
      <c r="I2216" s="22">
        <v>-107.569444</v>
      </c>
      <c r="J2216" s="22" t="s">
        <v>873</v>
      </c>
      <c r="K2216" s="22" t="s">
        <v>1306</v>
      </c>
      <c r="L2216" s="22" t="s">
        <v>878</v>
      </c>
      <c r="M2216" s="22" t="s">
        <v>1493</v>
      </c>
      <c r="P2216" s="22" t="s">
        <v>1665</v>
      </c>
      <c r="Q2216" s="22" t="s">
        <v>2487</v>
      </c>
      <c r="AU2216" s="34" t="s">
        <v>145</v>
      </c>
      <c r="AV2216" s="34">
        <v>16</v>
      </c>
      <c r="AW2216" s="34">
        <v>16</v>
      </c>
      <c r="AY2216" s="34">
        <v>5</v>
      </c>
      <c r="BA2216" s="34">
        <v>42</v>
      </c>
      <c r="BB2216" s="34" t="s">
        <v>121</v>
      </c>
      <c r="BC2216" s="34">
        <v>3.3</v>
      </c>
      <c r="BD2216" s="34">
        <v>4</v>
      </c>
      <c r="BE2216" s="34">
        <v>42</v>
      </c>
      <c r="BF2216" s="34" t="s">
        <v>121</v>
      </c>
      <c r="BG2216" s="34">
        <v>14</v>
      </c>
      <c r="BJ2216" s="34" t="s">
        <v>123</v>
      </c>
      <c r="BN2216" s="34" t="s">
        <v>123</v>
      </c>
      <c r="BP2216" s="34">
        <v>6</v>
      </c>
      <c r="BQ2216" s="34">
        <v>918</v>
      </c>
      <c r="BR2216" s="34" t="s">
        <v>84</v>
      </c>
      <c r="BT2216" s="34">
        <v>7.9</v>
      </c>
      <c r="BU2216" s="34">
        <v>0.6</v>
      </c>
      <c r="BV2216" s="34" t="s">
        <v>84</v>
      </c>
      <c r="BW2216" s="34" t="s">
        <v>948</v>
      </c>
      <c r="BX2216" s="34">
        <v>6</v>
      </c>
      <c r="BY2216" s="34" t="s">
        <v>121</v>
      </c>
      <c r="BZ2216" s="34" t="s">
        <v>84</v>
      </c>
      <c r="CA2216" s="34" t="s">
        <v>82</v>
      </c>
      <c r="CC2216" s="34">
        <v>15</v>
      </c>
      <c r="CD2216" s="34">
        <v>390</v>
      </c>
      <c r="CE2216" s="34">
        <v>53</v>
      </c>
      <c r="CF2216" s="34">
        <v>9</v>
      </c>
      <c r="CG2216" s="34" t="s">
        <v>2416</v>
      </c>
      <c r="CH2216" s="34">
        <v>790</v>
      </c>
      <c r="CI2216" s="34">
        <v>6</v>
      </c>
      <c r="CJ2216" s="34" t="s">
        <v>84</v>
      </c>
      <c r="CM2216" s="34">
        <v>0.8</v>
      </c>
      <c r="CN2216" s="34" t="s">
        <v>123</v>
      </c>
      <c r="CP2216" s="34" t="s">
        <v>121</v>
      </c>
      <c r="CU2216" s="34" t="s">
        <v>83</v>
      </c>
      <c r="CV2216" s="34" t="s">
        <v>82</v>
      </c>
      <c r="CW2216" s="34">
        <f t="shared" si="118"/>
        <v>6.8</v>
      </c>
      <c r="CX2216" s="34" t="s">
        <v>2391</v>
      </c>
      <c r="CY2216" s="34">
        <v>6.2</v>
      </c>
      <c r="CZ2216" s="34">
        <v>0.08</v>
      </c>
      <c r="DA2216" s="34">
        <v>1.19</v>
      </c>
      <c r="DB2216" s="34">
        <v>0.03</v>
      </c>
      <c r="DC2216" s="34">
        <v>0.02</v>
      </c>
      <c r="DD2216" s="34" t="s">
        <v>120</v>
      </c>
    </row>
    <row r="2217" spans="1:108" x14ac:dyDescent="0.35">
      <c r="A2217" s="22">
        <v>251</v>
      </c>
      <c r="B2217" s="22" t="s">
        <v>2892</v>
      </c>
      <c r="C2217" s="22" t="s">
        <v>2486</v>
      </c>
      <c r="D2217" s="22" t="s">
        <v>1694</v>
      </c>
      <c r="H2217" s="22">
        <v>32.720832999999999</v>
      </c>
      <c r="I2217" s="22">
        <v>-107.569444</v>
      </c>
      <c r="J2217" s="22" t="s">
        <v>873</v>
      </c>
      <c r="K2217" s="22" t="s">
        <v>1306</v>
      </c>
      <c r="L2217" s="22" t="s">
        <v>878</v>
      </c>
      <c r="M2217" s="22" t="s">
        <v>1493</v>
      </c>
      <c r="P2217" s="22" t="s">
        <v>1665</v>
      </c>
      <c r="Q2217" s="22" t="s">
        <v>2488</v>
      </c>
      <c r="AU2217" s="34" t="s">
        <v>145</v>
      </c>
      <c r="AV2217" s="34">
        <v>7</v>
      </c>
      <c r="AW2217" s="34">
        <v>28</v>
      </c>
      <c r="AY2217" s="34">
        <v>5</v>
      </c>
      <c r="BA2217" s="34">
        <v>60</v>
      </c>
      <c r="BB2217" s="34">
        <v>2</v>
      </c>
      <c r="BC2217" s="34">
        <v>2</v>
      </c>
      <c r="BD2217" s="34">
        <v>4</v>
      </c>
      <c r="BE2217" s="34">
        <v>17</v>
      </c>
      <c r="BF2217" s="34">
        <v>1</v>
      </c>
      <c r="BG2217" s="34">
        <v>13</v>
      </c>
      <c r="BJ2217" s="34" t="s">
        <v>123</v>
      </c>
      <c r="BN2217" s="34" t="s">
        <v>123</v>
      </c>
      <c r="BP2217" s="34">
        <v>5</v>
      </c>
      <c r="BQ2217" s="34">
        <v>227</v>
      </c>
      <c r="BR2217" s="34">
        <v>11</v>
      </c>
      <c r="BT2217" s="34">
        <v>8.3000000000000007</v>
      </c>
      <c r="BU2217" s="34">
        <v>0.9</v>
      </c>
      <c r="BV2217" s="34" t="s">
        <v>84</v>
      </c>
      <c r="BW2217" s="34" t="s">
        <v>948</v>
      </c>
      <c r="BX2217" s="34">
        <v>433</v>
      </c>
      <c r="BY2217" s="34" t="s">
        <v>121</v>
      </c>
      <c r="BZ2217" s="34" t="s">
        <v>84</v>
      </c>
      <c r="CA2217" s="34" t="s">
        <v>82</v>
      </c>
      <c r="CC2217" s="34">
        <v>11</v>
      </c>
      <c r="CD2217" s="34">
        <v>85</v>
      </c>
      <c r="CE2217" s="34">
        <v>18</v>
      </c>
      <c r="CF2217" s="34">
        <v>13</v>
      </c>
      <c r="CG2217" s="34" t="s">
        <v>2416</v>
      </c>
      <c r="CH2217" s="34">
        <v>990</v>
      </c>
      <c r="CI2217" s="34">
        <v>16</v>
      </c>
      <c r="CJ2217" s="34" t="s">
        <v>84</v>
      </c>
      <c r="CM2217" s="34">
        <v>1.4</v>
      </c>
      <c r="CN2217" s="34" t="s">
        <v>123</v>
      </c>
      <c r="CP2217" s="34" t="s">
        <v>121</v>
      </c>
      <c r="CU2217" s="34" t="s">
        <v>83</v>
      </c>
      <c r="CV2217" s="34" t="s">
        <v>82</v>
      </c>
      <c r="CW2217" s="34">
        <f t="shared" si="118"/>
        <v>17.399999999999999</v>
      </c>
      <c r="CX2217" s="34" t="s">
        <v>2391</v>
      </c>
      <c r="CY2217" s="34">
        <v>5.8</v>
      </c>
      <c r="CZ2217" s="34">
        <v>7.0000000000000007E-2</v>
      </c>
      <c r="DA2217" s="34">
        <v>0.51</v>
      </c>
      <c r="DB2217" s="34">
        <v>0.05</v>
      </c>
      <c r="DC2217" s="34">
        <v>0.12</v>
      </c>
      <c r="DD2217" s="34">
        <v>0.01</v>
      </c>
    </row>
    <row r="2218" spans="1:108" x14ac:dyDescent="0.35">
      <c r="A2218" s="22">
        <v>252</v>
      </c>
      <c r="B2218" s="22" t="s">
        <v>2892</v>
      </c>
      <c r="C2218" s="22" t="s">
        <v>2486</v>
      </c>
      <c r="D2218" s="22" t="s">
        <v>1694</v>
      </c>
      <c r="H2218" s="22">
        <v>32.720832999999999</v>
      </c>
      <c r="I2218" s="22">
        <v>-107.569444</v>
      </c>
      <c r="J2218" s="22" t="s">
        <v>873</v>
      </c>
      <c r="K2218" s="22" t="s">
        <v>1306</v>
      </c>
      <c r="L2218" s="22" t="s">
        <v>878</v>
      </c>
      <c r="M2218" s="22" t="s">
        <v>2489</v>
      </c>
      <c r="P2218" s="22" t="s">
        <v>1665</v>
      </c>
      <c r="Q2218" s="22" t="s">
        <v>1182</v>
      </c>
      <c r="AU2218" s="34" t="s">
        <v>145</v>
      </c>
      <c r="AV2218" s="34">
        <v>16</v>
      </c>
      <c r="AW2218" s="34">
        <v>64</v>
      </c>
      <c r="AY2218" s="34">
        <v>19</v>
      </c>
      <c r="BA2218" s="34">
        <v>56</v>
      </c>
      <c r="BB2218" s="34">
        <v>2</v>
      </c>
      <c r="BC2218" s="34">
        <v>12.1</v>
      </c>
      <c r="BD2218" s="34">
        <v>6</v>
      </c>
      <c r="BE2218" s="34">
        <v>41</v>
      </c>
      <c r="BF2218" s="34">
        <v>3</v>
      </c>
      <c r="BG2218" s="34">
        <v>13</v>
      </c>
      <c r="BJ2218" s="34" t="s">
        <v>123</v>
      </c>
      <c r="BN2218" s="34">
        <v>12</v>
      </c>
      <c r="BP2218" s="34">
        <v>10</v>
      </c>
      <c r="BQ2218" s="34">
        <v>933</v>
      </c>
      <c r="BR2218" s="34">
        <v>23</v>
      </c>
      <c r="BT2218" s="34">
        <v>17</v>
      </c>
      <c r="BU2218" s="34">
        <v>2</v>
      </c>
      <c r="BV2218" s="34" t="s">
        <v>84</v>
      </c>
      <c r="BW2218" s="34" t="s">
        <v>948</v>
      </c>
      <c r="BX2218" s="34">
        <v>291</v>
      </c>
      <c r="BY2218" s="34" t="s">
        <v>121</v>
      </c>
      <c r="BZ2218" s="34" t="s">
        <v>84</v>
      </c>
      <c r="CA2218" s="34">
        <v>1.3</v>
      </c>
      <c r="CC2218" s="34">
        <v>27</v>
      </c>
      <c r="CD2218" s="34">
        <v>587</v>
      </c>
      <c r="CE2218" s="34">
        <v>55</v>
      </c>
      <c r="CF2218" s="34">
        <v>19</v>
      </c>
      <c r="CG2218" s="34" t="s">
        <v>2416</v>
      </c>
      <c r="CH2218" s="34">
        <v>1500</v>
      </c>
      <c r="CI2218" s="34">
        <v>14</v>
      </c>
      <c r="CJ2218" s="34" t="s">
        <v>84</v>
      </c>
      <c r="CM2218" s="34">
        <v>2.1</v>
      </c>
      <c r="CN2218" s="34" t="s">
        <v>123</v>
      </c>
      <c r="CP2218" s="34" t="s">
        <v>121</v>
      </c>
      <c r="CU2218" s="34" t="s">
        <v>83</v>
      </c>
      <c r="CV2218" s="34" t="s">
        <v>82</v>
      </c>
      <c r="CW2218" s="34">
        <f t="shared" si="118"/>
        <v>16.100000000000001</v>
      </c>
      <c r="CX2218" s="34" t="s">
        <v>2391</v>
      </c>
      <c r="CY2218" s="34" t="s">
        <v>1833</v>
      </c>
      <c r="CZ2218" s="34">
        <v>0.25</v>
      </c>
      <c r="DA2218" s="34">
        <v>1.92</v>
      </c>
      <c r="DB2218" s="34">
        <v>0.03</v>
      </c>
      <c r="DC2218" s="34">
        <v>0.1</v>
      </c>
      <c r="DD2218" s="34" t="s">
        <v>120</v>
      </c>
    </row>
    <row r="2219" spans="1:108" x14ac:dyDescent="0.35">
      <c r="A2219" s="22">
        <v>253</v>
      </c>
      <c r="B2219" s="22" t="s">
        <v>2892</v>
      </c>
      <c r="C2219" s="22" t="s">
        <v>2486</v>
      </c>
      <c r="D2219" s="22" t="s">
        <v>1694</v>
      </c>
      <c r="H2219" s="22">
        <v>32.720832999999999</v>
      </c>
      <c r="I2219" s="22">
        <v>-107.569444</v>
      </c>
      <c r="J2219" s="22" t="s">
        <v>873</v>
      </c>
      <c r="K2219" s="22" t="s">
        <v>1306</v>
      </c>
      <c r="L2219" s="22" t="s">
        <v>878</v>
      </c>
      <c r="M2219" s="22" t="s">
        <v>1493</v>
      </c>
      <c r="P2219" s="22" t="s">
        <v>1665</v>
      </c>
      <c r="Q2219" s="22" t="s">
        <v>1179</v>
      </c>
      <c r="AU2219" s="34">
        <v>2.7E-2</v>
      </c>
      <c r="AV2219" s="34">
        <v>17</v>
      </c>
      <c r="AW2219" s="34">
        <v>17</v>
      </c>
      <c r="AY2219" s="34">
        <v>7</v>
      </c>
      <c r="BA2219" s="34">
        <v>55</v>
      </c>
      <c r="BB2219" s="34">
        <v>5</v>
      </c>
      <c r="BC2219" s="34">
        <v>14.6</v>
      </c>
      <c r="BD2219" s="34">
        <v>4</v>
      </c>
      <c r="BE2219" s="34">
        <v>35</v>
      </c>
      <c r="BF2219" s="34">
        <v>6</v>
      </c>
      <c r="BG2219" s="34">
        <v>17</v>
      </c>
      <c r="BJ2219" s="34" t="s">
        <v>123</v>
      </c>
      <c r="BN2219" s="34">
        <v>11</v>
      </c>
      <c r="BP2219" s="34">
        <v>10</v>
      </c>
      <c r="BQ2219" s="34">
        <v>937</v>
      </c>
      <c r="BR2219" s="34">
        <v>49</v>
      </c>
      <c r="BT2219" s="34">
        <v>3.7</v>
      </c>
      <c r="BU2219" s="34">
        <v>3.5</v>
      </c>
      <c r="BV2219" s="34" t="s">
        <v>84</v>
      </c>
      <c r="BW2219" s="34" t="s">
        <v>948</v>
      </c>
      <c r="BX2219" s="34">
        <v>837</v>
      </c>
      <c r="BY2219" s="34" t="s">
        <v>121</v>
      </c>
      <c r="BZ2219" s="34" t="s">
        <v>84</v>
      </c>
      <c r="CA2219" s="34">
        <v>2</v>
      </c>
      <c r="CC2219" s="34">
        <v>21</v>
      </c>
      <c r="CD2219" s="34">
        <v>293</v>
      </c>
      <c r="CE2219" s="34">
        <v>11</v>
      </c>
      <c r="CF2219" s="34">
        <v>13</v>
      </c>
      <c r="CG2219" s="34" t="s">
        <v>2416</v>
      </c>
      <c r="CH2219" s="34">
        <v>4900</v>
      </c>
      <c r="CI2219" s="34">
        <v>13</v>
      </c>
      <c r="CJ2219" s="34">
        <v>16</v>
      </c>
      <c r="CM2219" s="34">
        <v>2.1</v>
      </c>
      <c r="CN2219" s="34" t="s">
        <v>123</v>
      </c>
      <c r="CP2219" s="34" t="s">
        <v>121</v>
      </c>
      <c r="CU2219" s="34" t="s">
        <v>83</v>
      </c>
      <c r="CV2219" s="34" t="s">
        <v>82</v>
      </c>
      <c r="CW2219" s="34">
        <f t="shared" si="118"/>
        <v>31.1</v>
      </c>
      <c r="CX2219" s="34" t="s">
        <v>2391</v>
      </c>
      <c r="CY2219" s="34">
        <v>7.9</v>
      </c>
      <c r="CZ2219" s="34">
        <v>0.26</v>
      </c>
      <c r="DA2219" s="34">
        <v>0.91</v>
      </c>
      <c r="DB2219" s="34">
        <v>0.08</v>
      </c>
      <c r="DC2219" s="34">
        <v>0.22</v>
      </c>
      <c r="DD2219" s="34">
        <v>7.0000000000000007E-2</v>
      </c>
    </row>
    <row r="2220" spans="1:108" x14ac:dyDescent="0.35">
      <c r="A2220" s="22">
        <v>254</v>
      </c>
      <c r="B2220" s="22" t="s">
        <v>2892</v>
      </c>
      <c r="C2220" s="22" t="s">
        <v>2486</v>
      </c>
      <c r="D2220" s="22" t="s">
        <v>1694</v>
      </c>
      <c r="H2220" s="22">
        <v>32.720832999999999</v>
      </c>
      <c r="I2220" s="22">
        <v>-107.569444</v>
      </c>
      <c r="J2220" s="22" t="s">
        <v>873</v>
      </c>
      <c r="K2220" s="22" t="s">
        <v>1306</v>
      </c>
      <c r="L2220" s="22" t="s">
        <v>878</v>
      </c>
      <c r="M2220" s="22" t="s">
        <v>1493</v>
      </c>
      <c r="P2220" s="22" t="s">
        <v>1665</v>
      </c>
      <c r="Q2220" s="22" t="s">
        <v>1183</v>
      </c>
      <c r="AU2220" s="34" t="s">
        <v>145</v>
      </c>
      <c r="AV2220" s="34">
        <v>280</v>
      </c>
      <c r="AW2220" s="34">
        <v>19</v>
      </c>
      <c r="AY2220" s="34">
        <v>14</v>
      </c>
      <c r="BA2220" s="34">
        <v>52</v>
      </c>
      <c r="BB2220" s="34">
        <v>3</v>
      </c>
      <c r="BC2220" s="34">
        <v>30.3</v>
      </c>
      <c r="BD2220" s="34">
        <v>3</v>
      </c>
      <c r="BE2220" s="34">
        <v>11</v>
      </c>
      <c r="BF2220" s="34">
        <v>10</v>
      </c>
      <c r="BG2220" s="34">
        <v>15</v>
      </c>
      <c r="BJ2220" s="34" t="s">
        <v>123</v>
      </c>
      <c r="BN2220" s="34">
        <v>2</v>
      </c>
      <c r="BP2220" s="34">
        <v>8</v>
      </c>
      <c r="BQ2220" s="34">
        <v>1416</v>
      </c>
      <c r="BR2220" s="34">
        <v>71</v>
      </c>
      <c r="BT2220" s="34">
        <v>33.1</v>
      </c>
      <c r="BU2220" s="34">
        <v>2.6</v>
      </c>
      <c r="BV2220" s="34" t="s">
        <v>84</v>
      </c>
      <c r="BW2220" s="34" t="s">
        <v>948</v>
      </c>
      <c r="BX2220" s="34">
        <v>1226</v>
      </c>
      <c r="BY2220" s="34" t="s">
        <v>121</v>
      </c>
      <c r="BZ2220" s="34" t="s">
        <v>84</v>
      </c>
      <c r="CA2220" s="34">
        <v>1.6</v>
      </c>
      <c r="CC2220" s="34">
        <v>11</v>
      </c>
      <c r="CD2220" s="34">
        <v>761</v>
      </c>
      <c r="CE2220" s="34">
        <v>29</v>
      </c>
      <c r="CF2220" s="34">
        <v>11</v>
      </c>
      <c r="CG2220" s="34" t="s">
        <v>2416</v>
      </c>
      <c r="CH2220" s="34">
        <v>5100</v>
      </c>
      <c r="CI2220" s="34">
        <v>9</v>
      </c>
      <c r="CJ2220" s="34">
        <v>16</v>
      </c>
      <c r="CM2220" s="34">
        <v>1.6</v>
      </c>
      <c r="CN2220" s="34" t="s">
        <v>123</v>
      </c>
      <c r="CP2220" s="34" t="s">
        <v>121</v>
      </c>
      <c r="CU2220" s="34" t="s">
        <v>83</v>
      </c>
      <c r="CV2220" s="34" t="s">
        <v>82</v>
      </c>
      <c r="CW2220" s="34">
        <f t="shared" si="118"/>
        <v>26.6</v>
      </c>
      <c r="CX2220" s="34" t="s">
        <v>2391</v>
      </c>
      <c r="CY2220" s="34" t="s">
        <v>1833</v>
      </c>
      <c r="CZ2220" s="34">
        <v>0.3</v>
      </c>
      <c r="DA2220" s="34">
        <v>0.87</v>
      </c>
      <c r="DB2220" s="34">
        <v>0.11</v>
      </c>
      <c r="DC2220" s="34">
        <v>0.26</v>
      </c>
      <c r="DD2220" s="34">
        <v>7.0000000000000007E-2</v>
      </c>
    </row>
    <row r="2221" spans="1:108" x14ac:dyDescent="0.35">
      <c r="A2221" s="22">
        <v>255</v>
      </c>
      <c r="B2221" s="22" t="s">
        <v>2892</v>
      </c>
      <c r="C2221" s="22" t="s">
        <v>2486</v>
      </c>
      <c r="D2221" s="22" t="s">
        <v>1694</v>
      </c>
      <c r="H2221" s="22">
        <v>32.720832999999999</v>
      </c>
      <c r="I2221" s="22">
        <v>-107.569444</v>
      </c>
      <c r="J2221" s="22" t="s">
        <v>873</v>
      </c>
      <c r="K2221" s="22" t="s">
        <v>1306</v>
      </c>
      <c r="L2221" s="22" t="s">
        <v>878</v>
      </c>
      <c r="M2221" s="22" t="s">
        <v>2489</v>
      </c>
      <c r="P2221" s="22" t="s">
        <v>1665</v>
      </c>
      <c r="Q2221" s="22" t="s">
        <v>2430</v>
      </c>
      <c r="AU2221" s="34" t="s">
        <v>145</v>
      </c>
      <c r="AV2221" s="34" t="s">
        <v>2419</v>
      </c>
      <c r="AW2221" s="34">
        <v>59</v>
      </c>
      <c r="AY2221" s="34">
        <v>9</v>
      </c>
      <c r="BA2221" s="34">
        <v>75</v>
      </c>
      <c r="BB2221" s="34">
        <v>5</v>
      </c>
      <c r="BC2221" s="34">
        <v>362.9</v>
      </c>
      <c r="BD2221" s="34">
        <v>5</v>
      </c>
      <c r="BE2221" s="34">
        <v>11</v>
      </c>
      <c r="BF2221" s="34">
        <v>5</v>
      </c>
      <c r="BG2221" s="34">
        <v>15</v>
      </c>
      <c r="BJ2221" s="34" t="s">
        <v>123</v>
      </c>
      <c r="BN2221" s="34">
        <v>2</v>
      </c>
      <c r="BP2221" s="34">
        <v>10</v>
      </c>
      <c r="BQ2221" s="34">
        <v>1031</v>
      </c>
      <c r="BR2221" s="34">
        <v>59</v>
      </c>
      <c r="BT2221" s="34">
        <v>55.6</v>
      </c>
      <c r="BU2221" s="34" t="s">
        <v>82</v>
      </c>
      <c r="BV2221" s="34" t="s">
        <v>84</v>
      </c>
      <c r="BW2221" s="34" t="s">
        <v>948</v>
      </c>
      <c r="BX2221" s="34">
        <v>882</v>
      </c>
      <c r="BY2221" s="34" t="s">
        <v>121</v>
      </c>
      <c r="BZ2221" s="34">
        <v>15</v>
      </c>
      <c r="CA2221" s="34" t="s">
        <v>82</v>
      </c>
      <c r="CC2221" s="34">
        <v>11</v>
      </c>
      <c r="CD2221" s="34">
        <v>361</v>
      </c>
      <c r="CE2221" s="34">
        <v>40</v>
      </c>
      <c r="CF2221" s="34">
        <v>15</v>
      </c>
      <c r="CG2221" s="34" t="s">
        <v>2416</v>
      </c>
      <c r="CH2221" s="34" t="s">
        <v>2420</v>
      </c>
      <c r="CI2221" s="34">
        <v>14</v>
      </c>
      <c r="CJ2221" s="34" t="s">
        <v>84</v>
      </c>
      <c r="CM2221" s="34">
        <v>1.9</v>
      </c>
      <c r="CN2221" s="34" t="s">
        <v>123</v>
      </c>
      <c r="CP2221" s="34" t="s">
        <v>121</v>
      </c>
      <c r="CU2221" s="34" t="s">
        <v>83</v>
      </c>
      <c r="CV2221" s="34" t="s">
        <v>82</v>
      </c>
      <c r="CW2221" s="34">
        <f t="shared" si="118"/>
        <v>15.9</v>
      </c>
      <c r="CX2221" s="34" t="s">
        <v>2391</v>
      </c>
      <c r="CY2221" s="34">
        <v>10</v>
      </c>
      <c r="CZ2221" s="34">
        <v>0.3</v>
      </c>
      <c r="DA2221" s="34">
        <v>0.49</v>
      </c>
      <c r="DB2221" s="34">
        <v>0.15</v>
      </c>
      <c r="DC2221" s="34">
        <v>0.22</v>
      </c>
      <c r="DD2221" s="34">
        <v>0.06</v>
      </c>
    </row>
    <row r="2222" spans="1:108" x14ac:dyDescent="0.35">
      <c r="A2222" s="22">
        <v>256</v>
      </c>
      <c r="B2222" s="22" t="s">
        <v>2892</v>
      </c>
      <c r="C2222" s="22" t="s">
        <v>2486</v>
      </c>
      <c r="D2222" s="22" t="s">
        <v>1694</v>
      </c>
      <c r="H2222" s="22">
        <v>32.720832999999999</v>
      </c>
      <c r="I2222" s="22">
        <v>-107.569444</v>
      </c>
      <c r="J2222" s="22" t="s">
        <v>873</v>
      </c>
      <c r="K2222" s="22" t="s">
        <v>1306</v>
      </c>
      <c r="L2222" s="22" t="s">
        <v>878</v>
      </c>
      <c r="M2222" s="22" t="s">
        <v>2490</v>
      </c>
      <c r="P2222" s="22" t="s">
        <v>1665</v>
      </c>
      <c r="Q2222" s="22" t="s">
        <v>1183</v>
      </c>
      <c r="AU2222" s="34" t="s">
        <v>145</v>
      </c>
      <c r="AV2222" s="34">
        <v>180</v>
      </c>
      <c r="AW2222" s="34">
        <v>275</v>
      </c>
      <c r="AY2222" s="34">
        <v>4</v>
      </c>
      <c r="BA2222" s="34">
        <v>54</v>
      </c>
      <c r="BB2222" s="34">
        <v>9</v>
      </c>
      <c r="BC2222" s="34">
        <v>46.7</v>
      </c>
      <c r="BD2222" s="34">
        <v>3</v>
      </c>
      <c r="BE2222" s="34">
        <v>50</v>
      </c>
      <c r="BF2222" s="34">
        <v>2</v>
      </c>
      <c r="BG2222" s="34">
        <v>16</v>
      </c>
      <c r="BJ2222" s="34" t="s">
        <v>123</v>
      </c>
      <c r="BN2222" s="34">
        <v>5</v>
      </c>
      <c r="BP2222" s="34">
        <v>7</v>
      </c>
      <c r="BQ2222" s="34">
        <v>999</v>
      </c>
      <c r="BR2222" s="34" t="s">
        <v>84</v>
      </c>
      <c r="BT2222" s="34">
        <v>77.099999999999994</v>
      </c>
      <c r="BU2222" s="34" t="s">
        <v>82</v>
      </c>
      <c r="BV2222" s="34" t="s">
        <v>84</v>
      </c>
      <c r="BW2222" s="34" t="s">
        <v>948</v>
      </c>
      <c r="BX2222" s="34">
        <v>533</v>
      </c>
      <c r="BY2222" s="34" t="s">
        <v>121</v>
      </c>
      <c r="BZ2222" s="34" t="s">
        <v>84</v>
      </c>
      <c r="CA2222" s="34" t="s">
        <v>82</v>
      </c>
      <c r="CC2222" s="34">
        <v>11</v>
      </c>
      <c r="CD2222" s="34">
        <v>243</v>
      </c>
      <c r="CE2222" s="34">
        <v>49</v>
      </c>
      <c r="CF2222" s="34">
        <v>8</v>
      </c>
      <c r="CG2222" s="34" t="s">
        <v>2416</v>
      </c>
      <c r="CH2222" s="34">
        <v>7300</v>
      </c>
      <c r="CI2222" s="34">
        <v>6</v>
      </c>
      <c r="CJ2222" s="34" t="s">
        <v>84</v>
      </c>
      <c r="CM2222" s="34">
        <v>1</v>
      </c>
      <c r="CN2222" s="34" t="s">
        <v>123</v>
      </c>
      <c r="CP2222" s="34" t="s">
        <v>121</v>
      </c>
      <c r="CU2222" s="34" t="s">
        <v>83</v>
      </c>
      <c r="CV2222" s="34" t="s">
        <v>82</v>
      </c>
      <c r="CW2222" s="34">
        <f t="shared" si="118"/>
        <v>7</v>
      </c>
      <c r="CX2222" s="34" t="s">
        <v>2391</v>
      </c>
      <c r="CY2222" s="34">
        <v>8</v>
      </c>
      <c r="CZ2222" s="34">
        <v>0.09</v>
      </c>
      <c r="DA2222" s="34">
        <v>0.98</v>
      </c>
      <c r="DB2222" s="34">
        <v>0.06</v>
      </c>
      <c r="DC2222" s="34">
        <v>0.1</v>
      </c>
      <c r="DD2222" s="34">
        <v>0.01</v>
      </c>
    </row>
    <row r="2223" spans="1:108" x14ac:dyDescent="0.35">
      <c r="A2223" s="22">
        <v>257</v>
      </c>
      <c r="B2223" s="22" t="s">
        <v>2892</v>
      </c>
      <c r="C2223" s="22" t="s">
        <v>2486</v>
      </c>
      <c r="D2223" s="22" t="s">
        <v>1694</v>
      </c>
      <c r="H2223" s="22">
        <v>32.720832999999999</v>
      </c>
      <c r="I2223" s="22">
        <v>-107.569444</v>
      </c>
      <c r="J2223" s="22" t="s">
        <v>873</v>
      </c>
      <c r="K2223" s="22" t="s">
        <v>1306</v>
      </c>
      <c r="L2223" s="22" t="s">
        <v>878</v>
      </c>
      <c r="M2223" s="22" t="s">
        <v>2490</v>
      </c>
      <c r="P2223" s="22" t="s">
        <v>1665</v>
      </c>
      <c r="Q2223" s="22" t="s">
        <v>2491</v>
      </c>
      <c r="AU2223" s="34">
        <v>0.01</v>
      </c>
      <c r="AV2223" s="34" t="s">
        <v>2419</v>
      </c>
      <c r="AW2223" s="34">
        <v>151</v>
      </c>
      <c r="AY2223" s="34">
        <v>5</v>
      </c>
      <c r="BA2223" s="34">
        <v>45</v>
      </c>
      <c r="BB2223" s="34">
        <v>5</v>
      </c>
      <c r="BC2223" s="34">
        <v>118.2</v>
      </c>
      <c r="BD2223" s="34">
        <v>3</v>
      </c>
      <c r="BE2223" s="34">
        <v>26</v>
      </c>
      <c r="BF2223" s="34">
        <v>2</v>
      </c>
      <c r="BG2223" s="34">
        <v>17</v>
      </c>
      <c r="BJ2223" s="34" t="s">
        <v>123</v>
      </c>
      <c r="BN2223" s="34">
        <v>4</v>
      </c>
      <c r="BP2223" s="34">
        <v>7</v>
      </c>
      <c r="BQ2223" s="34">
        <v>1842</v>
      </c>
      <c r="BR2223" s="34">
        <v>18</v>
      </c>
      <c r="BT2223" s="34">
        <v>44.3</v>
      </c>
      <c r="BU2223" s="34" t="s">
        <v>82</v>
      </c>
      <c r="BV2223" s="34" t="s">
        <v>84</v>
      </c>
      <c r="BW2223" s="34" t="s">
        <v>948</v>
      </c>
      <c r="BX2223" s="34">
        <v>385</v>
      </c>
      <c r="BY2223" s="34" t="s">
        <v>121</v>
      </c>
      <c r="BZ2223" s="34" t="s">
        <v>84</v>
      </c>
      <c r="CA2223" s="34">
        <v>0.8</v>
      </c>
      <c r="CC2223" s="34">
        <v>11</v>
      </c>
      <c r="CD2223" s="34">
        <v>291</v>
      </c>
      <c r="CE2223" s="34">
        <v>47</v>
      </c>
      <c r="CF2223" s="34">
        <v>10</v>
      </c>
      <c r="CG2223" s="34" t="s">
        <v>2416</v>
      </c>
      <c r="CH2223" s="34">
        <v>9300</v>
      </c>
      <c r="CI2223" s="34">
        <v>16</v>
      </c>
      <c r="CJ2223" s="34">
        <v>16</v>
      </c>
      <c r="CM2223" s="34">
        <v>1.8</v>
      </c>
      <c r="CN2223" s="34" t="s">
        <v>123</v>
      </c>
      <c r="CP2223" s="34" t="s">
        <v>121</v>
      </c>
      <c r="CU2223" s="34" t="s">
        <v>83</v>
      </c>
      <c r="CV2223" s="34" t="s">
        <v>82</v>
      </c>
      <c r="CW2223" s="34">
        <f t="shared" si="118"/>
        <v>33.799999999999997</v>
      </c>
      <c r="CX2223" s="34" t="s">
        <v>2391</v>
      </c>
      <c r="CY2223" s="34">
        <v>6.4</v>
      </c>
      <c r="CZ2223" s="34">
        <v>0.15</v>
      </c>
      <c r="DA2223" s="34">
        <v>8.83</v>
      </c>
      <c r="DB2223" s="34">
        <v>0.05</v>
      </c>
      <c r="DC2223" s="34">
        <v>0.09</v>
      </c>
      <c r="DD2223" s="34">
        <v>0.03</v>
      </c>
    </row>
    <row r="2224" spans="1:108" x14ac:dyDescent="0.35">
      <c r="A2224" s="22">
        <v>258</v>
      </c>
      <c r="B2224" s="22" t="s">
        <v>2892</v>
      </c>
      <c r="C2224" s="22" t="s">
        <v>2486</v>
      </c>
      <c r="D2224" s="22" t="s">
        <v>1694</v>
      </c>
      <c r="H2224" s="22">
        <v>32.720832999999999</v>
      </c>
      <c r="I2224" s="22">
        <v>-107.569444</v>
      </c>
      <c r="J2224" s="22" t="s">
        <v>873</v>
      </c>
      <c r="K2224" s="22" t="s">
        <v>1306</v>
      </c>
      <c r="L2224" s="22" t="s">
        <v>878</v>
      </c>
      <c r="M2224" s="22" t="s">
        <v>2492</v>
      </c>
      <c r="P2224" s="22" t="s">
        <v>1665</v>
      </c>
      <c r="Q2224" s="22" t="s">
        <v>1183</v>
      </c>
      <c r="AU2224" s="34" t="s">
        <v>145</v>
      </c>
      <c r="AV2224" s="34">
        <v>10</v>
      </c>
      <c r="AW2224" s="34">
        <v>3</v>
      </c>
      <c r="AY2224" s="34">
        <v>3</v>
      </c>
      <c r="BA2224" s="34">
        <v>5</v>
      </c>
      <c r="BB2224" s="34">
        <v>1</v>
      </c>
      <c r="BC2224" s="34">
        <v>9.9</v>
      </c>
      <c r="BD2224" s="34">
        <v>1</v>
      </c>
      <c r="BE2224" s="34">
        <v>71</v>
      </c>
      <c r="BF2224" s="34" t="s">
        <v>121</v>
      </c>
      <c r="BG2224" s="34">
        <v>13</v>
      </c>
      <c r="BJ2224" s="34" t="s">
        <v>123</v>
      </c>
      <c r="BN2224" s="34" t="s">
        <v>123</v>
      </c>
      <c r="BP2224" s="34">
        <v>4</v>
      </c>
      <c r="BQ2224" s="34">
        <v>198</v>
      </c>
      <c r="BR2224" s="34" t="s">
        <v>84</v>
      </c>
      <c r="BT2224" s="34">
        <v>3.3</v>
      </c>
      <c r="BU2224" s="34">
        <v>0.5</v>
      </c>
      <c r="BV2224" s="34" t="s">
        <v>84</v>
      </c>
      <c r="BW2224" s="34" t="s">
        <v>948</v>
      </c>
      <c r="BX2224" s="34">
        <v>105</v>
      </c>
      <c r="BY2224" s="34" t="s">
        <v>121</v>
      </c>
      <c r="BZ2224" s="34" t="s">
        <v>84</v>
      </c>
      <c r="CA2224" s="34" t="s">
        <v>82</v>
      </c>
      <c r="CC2224" s="34">
        <v>1.5</v>
      </c>
      <c r="CD2224" s="34">
        <v>57</v>
      </c>
      <c r="CE2224" s="34">
        <v>5</v>
      </c>
      <c r="CF2224" s="34">
        <v>2</v>
      </c>
      <c r="CG2224" s="34" t="s">
        <v>2416</v>
      </c>
      <c r="CH2224" s="34">
        <v>850</v>
      </c>
      <c r="CI2224" s="34" t="s">
        <v>83</v>
      </c>
      <c r="CJ2224" s="34" t="s">
        <v>84</v>
      </c>
      <c r="CM2224" s="34">
        <v>0.4</v>
      </c>
      <c r="CN2224" s="34" t="s">
        <v>123</v>
      </c>
      <c r="CP2224" s="34" t="s">
        <v>121</v>
      </c>
      <c r="CU2224" s="34" t="s">
        <v>83</v>
      </c>
      <c r="CV2224" s="34" t="s">
        <v>82</v>
      </c>
      <c r="CW2224" s="34">
        <f t="shared" si="118"/>
        <v>0.4</v>
      </c>
      <c r="CX2224" s="34">
        <v>0.73540000000000005</v>
      </c>
      <c r="CY2224" s="34">
        <v>0.7</v>
      </c>
      <c r="CZ2224" s="34">
        <v>0.03</v>
      </c>
      <c r="DA2224" s="34" t="s">
        <v>1833</v>
      </c>
      <c r="DB2224" s="34">
        <v>0.01</v>
      </c>
      <c r="DC2224" s="34">
        <v>0.02</v>
      </c>
      <c r="DD2224" s="34">
        <v>0.04</v>
      </c>
    </row>
    <row r="2225" spans="1:108" x14ac:dyDescent="0.35">
      <c r="A2225" s="22">
        <v>259</v>
      </c>
      <c r="B2225" s="22" t="s">
        <v>2892</v>
      </c>
      <c r="C2225" s="22" t="s">
        <v>2486</v>
      </c>
      <c r="D2225" s="22" t="s">
        <v>1694</v>
      </c>
      <c r="H2225" s="22">
        <v>32.720832999999999</v>
      </c>
      <c r="I2225" s="22">
        <v>-107.569444</v>
      </c>
      <c r="J2225" s="22" t="s">
        <v>873</v>
      </c>
      <c r="K2225" s="22" t="s">
        <v>1306</v>
      </c>
      <c r="L2225" s="22" t="s">
        <v>878</v>
      </c>
      <c r="M2225" s="22" t="s">
        <v>1493</v>
      </c>
      <c r="P2225" s="22" t="s">
        <v>1665</v>
      </c>
      <c r="Q2225" s="22" t="s">
        <v>1182</v>
      </c>
      <c r="AU2225" s="34" t="s">
        <v>145</v>
      </c>
      <c r="AV2225" s="34">
        <v>220</v>
      </c>
      <c r="AW2225" s="34">
        <v>25</v>
      </c>
      <c r="AY2225" s="34">
        <v>3</v>
      </c>
      <c r="BA2225" s="34">
        <v>12</v>
      </c>
      <c r="BB2225" s="34">
        <v>13</v>
      </c>
      <c r="BC2225" s="34">
        <v>25.6</v>
      </c>
      <c r="BD2225" s="34">
        <v>2</v>
      </c>
      <c r="BE2225" s="34">
        <v>13</v>
      </c>
      <c r="BF2225" s="34" t="s">
        <v>121</v>
      </c>
      <c r="BG2225" s="34">
        <v>24</v>
      </c>
      <c r="BJ2225" s="34" t="s">
        <v>123</v>
      </c>
      <c r="BN2225" s="34" t="s">
        <v>123</v>
      </c>
      <c r="BP2225" s="34">
        <v>3</v>
      </c>
      <c r="BQ2225" s="34">
        <v>2109</v>
      </c>
      <c r="BR2225" s="34" t="s">
        <v>84</v>
      </c>
      <c r="BT2225" s="34">
        <v>19</v>
      </c>
      <c r="BU2225" s="34" t="s">
        <v>82</v>
      </c>
      <c r="BV2225" s="34" t="s">
        <v>84</v>
      </c>
      <c r="BW2225" s="34" t="s">
        <v>948</v>
      </c>
      <c r="BX2225" s="34">
        <v>189</v>
      </c>
      <c r="BY2225" s="34" t="s">
        <v>121</v>
      </c>
      <c r="BZ2225" s="34" t="s">
        <v>84</v>
      </c>
      <c r="CA2225" s="34" t="s">
        <v>82</v>
      </c>
      <c r="CC2225" s="34">
        <v>3.3</v>
      </c>
      <c r="CD2225" s="34">
        <v>616</v>
      </c>
      <c r="CE2225" s="34">
        <v>40</v>
      </c>
      <c r="CF2225" s="34" t="s">
        <v>121</v>
      </c>
      <c r="CG2225" s="34" t="s">
        <v>2416</v>
      </c>
      <c r="CH2225" s="34">
        <v>990</v>
      </c>
      <c r="CI2225" s="34">
        <v>6</v>
      </c>
      <c r="CJ2225" s="34" t="s">
        <v>84</v>
      </c>
      <c r="CM2225" s="34">
        <v>0.6</v>
      </c>
      <c r="CN2225" s="34" t="s">
        <v>123</v>
      </c>
      <c r="CP2225" s="34" t="s">
        <v>121</v>
      </c>
      <c r="CU2225" s="34" t="s">
        <v>83</v>
      </c>
      <c r="CV2225" s="34" t="s">
        <v>82</v>
      </c>
      <c r="CW2225" s="34">
        <f t="shared" si="118"/>
        <v>6.6</v>
      </c>
      <c r="CX2225" s="34">
        <v>1.3984000000000001</v>
      </c>
      <c r="CY2225" s="34">
        <v>1.8</v>
      </c>
      <c r="CZ2225" s="34">
        <v>7.0000000000000007E-2</v>
      </c>
      <c r="DA2225" s="34" t="s">
        <v>1833</v>
      </c>
      <c r="DB2225" s="34">
        <v>0.04</v>
      </c>
      <c r="DC2225" s="34">
        <v>0.04</v>
      </c>
      <c r="DD2225" s="34">
        <v>0.13</v>
      </c>
    </row>
    <row r="2226" spans="1:108" x14ac:dyDescent="0.35">
      <c r="A2226" s="22">
        <v>260</v>
      </c>
      <c r="B2226" s="22" t="s">
        <v>2892</v>
      </c>
      <c r="C2226" s="22" t="s">
        <v>2486</v>
      </c>
      <c r="D2226" s="22" t="s">
        <v>1694</v>
      </c>
      <c r="H2226" s="22">
        <v>32.720832999999999</v>
      </c>
      <c r="I2226" s="22">
        <v>-107.569444</v>
      </c>
      <c r="J2226" s="22" t="s">
        <v>873</v>
      </c>
      <c r="K2226" s="22" t="s">
        <v>1306</v>
      </c>
      <c r="L2226" s="22" t="s">
        <v>878</v>
      </c>
      <c r="M2226" s="22" t="s">
        <v>2493</v>
      </c>
      <c r="P2226" s="22" t="s">
        <v>1665</v>
      </c>
      <c r="Q2226" s="22" t="s">
        <v>1185</v>
      </c>
      <c r="AU2226" s="34" t="s">
        <v>145</v>
      </c>
      <c r="AV2226" s="34">
        <v>62</v>
      </c>
      <c r="AW2226" s="34">
        <v>74</v>
      </c>
      <c r="AY2226" s="34">
        <v>15</v>
      </c>
      <c r="BA2226" s="34">
        <v>64</v>
      </c>
      <c r="BB2226" s="34">
        <v>6</v>
      </c>
      <c r="BC2226" s="34">
        <v>26.1</v>
      </c>
      <c r="BD2226" s="34">
        <v>10</v>
      </c>
      <c r="BE2226" s="34">
        <v>14</v>
      </c>
      <c r="BF2226" s="34">
        <v>10</v>
      </c>
      <c r="BG2226" s="34">
        <v>17</v>
      </c>
      <c r="BJ2226" s="34" t="s">
        <v>123</v>
      </c>
      <c r="BN2226" s="34" t="s">
        <v>123</v>
      </c>
      <c r="BP2226" s="34">
        <v>29</v>
      </c>
      <c r="BQ2226" s="34">
        <v>770</v>
      </c>
      <c r="BR2226" s="34">
        <v>85</v>
      </c>
      <c r="BT2226" s="34">
        <v>4.4000000000000004</v>
      </c>
      <c r="BU2226" s="34">
        <v>5.0999999999999996</v>
      </c>
      <c r="BV2226" s="34" t="s">
        <v>84</v>
      </c>
      <c r="BW2226" s="34" t="s">
        <v>948</v>
      </c>
      <c r="BX2226" s="34">
        <v>729</v>
      </c>
      <c r="BY2226" s="34" t="s">
        <v>121</v>
      </c>
      <c r="BZ2226" s="34" t="s">
        <v>84</v>
      </c>
      <c r="CA2226" s="34">
        <v>1.2</v>
      </c>
      <c r="CC2226" s="34">
        <v>11</v>
      </c>
      <c r="CD2226" s="34">
        <v>34</v>
      </c>
      <c r="CE2226" s="34">
        <v>4</v>
      </c>
      <c r="CF2226" s="34">
        <v>17</v>
      </c>
      <c r="CG2226" s="34" t="s">
        <v>2416</v>
      </c>
      <c r="CH2226" s="34">
        <v>2700</v>
      </c>
      <c r="CI2226" s="34">
        <v>23</v>
      </c>
      <c r="CJ2226" s="34">
        <v>19</v>
      </c>
      <c r="CM2226" s="34">
        <v>3.1</v>
      </c>
      <c r="CN2226" s="34" t="s">
        <v>123</v>
      </c>
      <c r="CP2226" s="34" t="s">
        <v>121</v>
      </c>
      <c r="CU2226" s="34" t="s">
        <v>83</v>
      </c>
      <c r="CV2226" s="34" t="s">
        <v>82</v>
      </c>
      <c r="CW2226" s="34">
        <f t="shared" si="118"/>
        <v>45.1</v>
      </c>
      <c r="CX2226" s="34" t="s">
        <v>2391</v>
      </c>
      <c r="CY2226" s="34">
        <v>6.8</v>
      </c>
      <c r="CZ2226" s="34">
        <v>0.3</v>
      </c>
      <c r="DA2226" s="34">
        <v>0.65</v>
      </c>
      <c r="DB2226" s="34">
        <v>0.13</v>
      </c>
      <c r="DC2226" s="34">
        <v>0.4</v>
      </c>
      <c r="DD2226" s="34">
        <v>0.04</v>
      </c>
    </row>
    <row r="2227" spans="1:108" x14ac:dyDescent="0.35">
      <c r="A2227" s="22">
        <v>261</v>
      </c>
      <c r="B2227" s="22" t="s">
        <v>2892</v>
      </c>
      <c r="C2227" s="22" t="s">
        <v>2486</v>
      </c>
      <c r="D2227" s="22" t="s">
        <v>1694</v>
      </c>
      <c r="H2227" s="22">
        <v>32.720832999999999</v>
      </c>
      <c r="I2227" s="22">
        <v>-107.569444</v>
      </c>
      <c r="J2227" s="22" t="s">
        <v>873</v>
      </c>
      <c r="K2227" s="22" t="s">
        <v>1306</v>
      </c>
      <c r="L2227" s="22" t="s">
        <v>878</v>
      </c>
      <c r="M2227" s="22" t="s">
        <v>2490</v>
      </c>
      <c r="P2227" s="22" t="s">
        <v>1665</v>
      </c>
      <c r="Q2227" s="22" t="s">
        <v>1683</v>
      </c>
      <c r="AU2227" s="34">
        <v>1.2999999999999999E-2</v>
      </c>
      <c r="AV2227" s="34" t="s">
        <v>2419</v>
      </c>
      <c r="AW2227" s="34">
        <v>82</v>
      </c>
      <c r="AY2227" s="34">
        <v>4</v>
      </c>
      <c r="BA2227" s="34">
        <v>26</v>
      </c>
      <c r="BB2227" s="34">
        <v>7</v>
      </c>
      <c r="BC2227" s="34">
        <v>87.7</v>
      </c>
      <c r="BD2227" s="34">
        <v>2</v>
      </c>
      <c r="BE2227" s="34">
        <v>35</v>
      </c>
      <c r="BF2227" s="34" t="s">
        <v>121</v>
      </c>
      <c r="BG2227" s="34">
        <v>46</v>
      </c>
      <c r="BJ2227" s="34" t="s">
        <v>123</v>
      </c>
      <c r="BN2227" s="34">
        <v>2</v>
      </c>
      <c r="BP2227" s="34">
        <v>4</v>
      </c>
      <c r="BQ2227" s="34">
        <v>4132</v>
      </c>
      <c r="BR2227" s="34" t="s">
        <v>84</v>
      </c>
      <c r="BT2227" s="34">
        <v>26.1</v>
      </c>
      <c r="BU2227" s="34" t="s">
        <v>82</v>
      </c>
      <c r="BV2227" s="34" t="s">
        <v>84</v>
      </c>
      <c r="BW2227" s="34" t="s">
        <v>948</v>
      </c>
      <c r="BX2227" s="34">
        <v>172</v>
      </c>
      <c r="BY2227" s="34" t="s">
        <v>121</v>
      </c>
      <c r="BZ2227" s="34">
        <v>13</v>
      </c>
      <c r="CA2227" s="34" t="s">
        <v>82</v>
      </c>
      <c r="CC2227" s="34">
        <v>6.1</v>
      </c>
      <c r="CD2227" s="34">
        <v>1260</v>
      </c>
      <c r="CE2227" s="34">
        <v>76</v>
      </c>
      <c r="CF2227" s="34">
        <v>2</v>
      </c>
      <c r="CG2227" s="34" t="s">
        <v>2416</v>
      </c>
      <c r="CH2227" s="34">
        <v>4900</v>
      </c>
      <c r="CI2227" s="34">
        <v>5</v>
      </c>
      <c r="CJ2227" s="34" t="s">
        <v>84</v>
      </c>
      <c r="CM2227" s="34">
        <v>0.5</v>
      </c>
      <c r="CN2227" s="34" t="s">
        <v>123</v>
      </c>
      <c r="CP2227" s="34" t="s">
        <v>121</v>
      </c>
      <c r="CU2227" s="34" t="s">
        <v>83</v>
      </c>
      <c r="CV2227" s="34" t="s">
        <v>82</v>
      </c>
      <c r="CW2227" s="34">
        <f t="shared" si="118"/>
        <v>5.5</v>
      </c>
      <c r="CX2227" s="34">
        <v>1.7741</v>
      </c>
      <c r="CY2227" s="34">
        <v>4.2</v>
      </c>
      <c r="CZ2227" s="34">
        <v>0.08</v>
      </c>
      <c r="DA2227" s="34" t="s">
        <v>1833</v>
      </c>
      <c r="DB2227" s="34">
        <v>0.03</v>
      </c>
      <c r="DC2227" s="34">
        <v>0.02</v>
      </c>
      <c r="DD2227" s="34">
        <v>0.1</v>
      </c>
    </row>
    <row r="2228" spans="1:108" x14ac:dyDescent="0.35">
      <c r="A2228" s="22">
        <v>262</v>
      </c>
      <c r="B2228" s="22" t="s">
        <v>2892</v>
      </c>
      <c r="C2228" s="22" t="s">
        <v>2486</v>
      </c>
      <c r="D2228" s="22" t="s">
        <v>1694</v>
      </c>
      <c r="H2228" s="22">
        <v>32.720832999999999</v>
      </c>
      <c r="I2228" s="22">
        <v>-107.569444</v>
      </c>
      <c r="J2228" s="22" t="s">
        <v>873</v>
      </c>
      <c r="K2228" s="22" t="s">
        <v>1306</v>
      </c>
      <c r="L2228" s="22" t="s">
        <v>878</v>
      </c>
      <c r="M2228" s="22" t="s">
        <v>1493</v>
      </c>
      <c r="P2228" s="22" t="s">
        <v>1665</v>
      </c>
      <c r="Q2228" s="22" t="s">
        <v>2494</v>
      </c>
      <c r="AU2228" s="34" t="s">
        <v>145</v>
      </c>
      <c r="AV2228" s="34" t="s">
        <v>2419</v>
      </c>
      <c r="AW2228" s="34">
        <v>32</v>
      </c>
      <c r="AY2228" s="34">
        <v>4</v>
      </c>
      <c r="BA2228" s="34">
        <v>40</v>
      </c>
      <c r="BB2228" s="34">
        <v>3</v>
      </c>
      <c r="BC2228" s="34">
        <v>55.5</v>
      </c>
      <c r="BD2228" s="34">
        <v>2</v>
      </c>
      <c r="BE2228" s="34">
        <v>15</v>
      </c>
      <c r="BF2228" s="34" t="s">
        <v>121</v>
      </c>
      <c r="BG2228" s="34">
        <v>16</v>
      </c>
      <c r="BJ2228" s="34" t="s">
        <v>123</v>
      </c>
      <c r="BN2228" s="34" t="s">
        <v>123</v>
      </c>
      <c r="BP2228" s="34">
        <v>3</v>
      </c>
      <c r="BQ2228" s="34">
        <v>888</v>
      </c>
      <c r="BR2228" s="34" t="s">
        <v>84</v>
      </c>
      <c r="BT2228" s="34">
        <v>8.5</v>
      </c>
      <c r="BU2228" s="34" t="s">
        <v>82</v>
      </c>
      <c r="BV2228" s="34" t="s">
        <v>84</v>
      </c>
      <c r="BW2228" s="34" t="s">
        <v>948</v>
      </c>
      <c r="BX2228" s="34">
        <v>43</v>
      </c>
      <c r="BY2228" s="34" t="s">
        <v>121</v>
      </c>
      <c r="BZ2228" s="34" t="s">
        <v>84</v>
      </c>
      <c r="CA2228" s="34" t="s">
        <v>82</v>
      </c>
      <c r="CC2228" s="34">
        <v>4.0999999999999996</v>
      </c>
      <c r="CD2228" s="34">
        <v>264</v>
      </c>
      <c r="CE2228" s="34">
        <v>25</v>
      </c>
      <c r="CF2228" s="34">
        <v>5</v>
      </c>
      <c r="CG2228" s="34" t="s">
        <v>2416</v>
      </c>
      <c r="CH2228" s="34">
        <v>4000</v>
      </c>
      <c r="CI2228" s="34">
        <v>9</v>
      </c>
      <c r="CJ2228" s="34" t="s">
        <v>84</v>
      </c>
      <c r="CM2228" s="34">
        <v>0.8</v>
      </c>
      <c r="CN2228" s="34" t="s">
        <v>123</v>
      </c>
      <c r="CP2228" s="34" t="s">
        <v>121</v>
      </c>
      <c r="CU2228" s="34" t="s">
        <v>83</v>
      </c>
      <c r="CV2228" s="34" t="s">
        <v>82</v>
      </c>
      <c r="CW2228" s="34">
        <f t="shared" si="118"/>
        <v>9.8000000000000007</v>
      </c>
      <c r="CX2228" s="34">
        <v>1.9761</v>
      </c>
      <c r="CY2228" s="34">
        <v>5.2</v>
      </c>
      <c r="CZ2228" s="34">
        <v>0.06</v>
      </c>
      <c r="DA2228" s="34" t="s">
        <v>1833</v>
      </c>
      <c r="DB2228" s="34">
        <v>0.1</v>
      </c>
      <c r="DC2228" s="34">
        <v>0.02</v>
      </c>
      <c r="DD2228" s="34">
        <v>0.11</v>
      </c>
    </row>
    <row r="2229" spans="1:108" x14ac:dyDescent="0.35">
      <c r="A2229" s="22">
        <v>263</v>
      </c>
      <c r="B2229" s="22" t="s">
        <v>2892</v>
      </c>
      <c r="C2229" s="22" t="s">
        <v>2486</v>
      </c>
      <c r="D2229" s="22" t="s">
        <v>1694</v>
      </c>
      <c r="H2229" s="22">
        <v>32.720832999999999</v>
      </c>
      <c r="I2229" s="22">
        <v>-107.569444</v>
      </c>
      <c r="J2229" s="22" t="s">
        <v>873</v>
      </c>
      <c r="K2229" s="22" t="s">
        <v>1306</v>
      </c>
      <c r="L2229" s="22" t="s">
        <v>878</v>
      </c>
      <c r="M2229" s="22" t="s">
        <v>2495</v>
      </c>
      <c r="P2229" s="22" t="s">
        <v>1665</v>
      </c>
      <c r="Q2229" s="22" t="s">
        <v>1179</v>
      </c>
      <c r="AU2229" s="34">
        <v>3.4000000000000002E-2</v>
      </c>
      <c r="AV2229" s="34" t="s">
        <v>2419</v>
      </c>
      <c r="AW2229" s="34">
        <v>133</v>
      </c>
      <c r="AY2229" s="34">
        <v>26</v>
      </c>
      <c r="BA2229" s="34">
        <v>28</v>
      </c>
      <c r="BB2229" s="34">
        <v>10</v>
      </c>
      <c r="BC2229" s="34">
        <v>34.299999999999997</v>
      </c>
      <c r="BD2229" s="34">
        <v>4</v>
      </c>
      <c r="BE2229" s="34">
        <v>20</v>
      </c>
      <c r="BF2229" s="34">
        <v>7</v>
      </c>
      <c r="BG2229" s="34">
        <v>25</v>
      </c>
      <c r="BJ2229" s="34" t="s">
        <v>123</v>
      </c>
      <c r="BN2229" s="34" t="s">
        <v>123</v>
      </c>
      <c r="BP2229" s="34">
        <v>10</v>
      </c>
      <c r="BQ2229" s="34">
        <v>2201</v>
      </c>
      <c r="BR2229" s="34">
        <v>110</v>
      </c>
      <c r="BT2229" s="34">
        <v>12</v>
      </c>
      <c r="BU2229" s="34">
        <v>6.1</v>
      </c>
      <c r="BV2229" s="34" t="s">
        <v>84</v>
      </c>
      <c r="BW2229" s="34" t="s">
        <v>948</v>
      </c>
      <c r="BX2229" s="34">
        <v>113</v>
      </c>
      <c r="BY2229" s="34" t="s">
        <v>121</v>
      </c>
      <c r="BZ2229" s="34" t="s">
        <v>84</v>
      </c>
      <c r="CA2229" s="34">
        <v>2.2999999999999998</v>
      </c>
      <c r="CC2229" s="34">
        <v>11</v>
      </c>
      <c r="CD2229" s="34">
        <v>24</v>
      </c>
      <c r="CE2229" s="34">
        <v>6</v>
      </c>
      <c r="CF2229" s="34">
        <v>9</v>
      </c>
      <c r="CG2229" s="34" t="s">
        <v>2416</v>
      </c>
      <c r="CH2229" s="34">
        <v>2000</v>
      </c>
      <c r="CI2229" s="34">
        <v>21</v>
      </c>
      <c r="CJ2229" s="34">
        <v>24</v>
      </c>
      <c r="CM2229" s="34">
        <v>2.4</v>
      </c>
      <c r="CN2229" s="34" t="s">
        <v>123</v>
      </c>
      <c r="CP2229" s="34" t="s">
        <v>121</v>
      </c>
      <c r="CU2229" s="34" t="s">
        <v>83</v>
      </c>
      <c r="CV2229" s="34" t="s">
        <v>82</v>
      </c>
      <c r="CW2229" s="34">
        <f t="shared" si="118"/>
        <v>47.4</v>
      </c>
      <c r="CX2229" s="34" t="s">
        <v>2391</v>
      </c>
      <c r="CY2229" s="34">
        <v>8.1</v>
      </c>
      <c r="CZ2229" s="34">
        <v>0.53</v>
      </c>
      <c r="DA2229" s="34">
        <v>0.22</v>
      </c>
      <c r="DB2229" s="34">
        <v>0.03</v>
      </c>
      <c r="DC2229" s="34">
        <v>0.22</v>
      </c>
      <c r="DD2229" s="34">
        <v>0.02</v>
      </c>
    </row>
    <row r="2230" spans="1:108" x14ac:dyDescent="0.35">
      <c r="A2230" s="22">
        <v>264</v>
      </c>
      <c r="B2230" s="22" t="s">
        <v>2892</v>
      </c>
      <c r="C2230" s="22" t="s">
        <v>2486</v>
      </c>
      <c r="D2230" s="22" t="s">
        <v>1694</v>
      </c>
      <c r="H2230" s="22">
        <v>32.720832999999999</v>
      </c>
      <c r="I2230" s="22">
        <v>-107.569444</v>
      </c>
      <c r="J2230" s="22" t="s">
        <v>873</v>
      </c>
      <c r="K2230" s="22" t="s">
        <v>1306</v>
      </c>
      <c r="L2230" s="22" t="s">
        <v>878</v>
      </c>
      <c r="M2230" s="22" t="s">
        <v>2496</v>
      </c>
      <c r="P2230" s="22" t="s">
        <v>1665</v>
      </c>
      <c r="Q2230" s="22" t="s">
        <v>2497</v>
      </c>
      <c r="AU2230" s="34" t="s">
        <v>145</v>
      </c>
      <c r="AV2230" s="34" t="s">
        <v>83</v>
      </c>
      <c r="AW2230" s="34">
        <v>8</v>
      </c>
      <c r="AY2230" s="34">
        <v>110</v>
      </c>
      <c r="BA2230" s="34">
        <v>7</v>
      </c>
      <c r="BB2230" s="34">
        <v>4</v>
      </c>
      <c r="BC2230" s="34">
        <v>2.7</v>
      </c>
      <c r="BD2230" s="34">
        <v>16</v>
      </c>
      <c r="BE2230" s="34">
        <v>22</v>
      </c>
      <c r="BF2230" s="34">
        <v>14</v>
      </c>
      <c r="BG2230" s="34">
        <v>79</v>
      </c>
      <c r="BJ2230" s="34">
        <v>4</v>
      </c>
      <c r="BN2230" s="34">
        <v>7</v>
      </c>
      <c r="BP2230" s="34">
        <v>27</v>
      </c>
      <c r="BQ2230" s="34">
        <v>25</v>
      </c>
      <c r="BR2230" s="34">
        <v>150</v>
      </c>
      <c r="BT2230" s="34">
        <v>1.8</v>
      </c>
      <c r="BU2230" s="34">
        <v>14</v>
      </c>
      <c r="BV2230" s="34" t="s">
        <v>84</v>
      </c>
      <c r="BW2230" s="34" t="s">
        <v>948</v>
      </c>
      <c r="BX2230" s="34">
        <v>102</v>
      </c>
      <c r="BY2230" s="34" t="s">
        <v>121</v>
      </c>
      <c r="BZ2230" s="34" t="s">
        <v>84</v>
      </c>
      <c r="CA2230" s="34">
        <v>4.4000000000000004</v>
      </c>
      <c r="CC2230" s="34">
        <v>2.1</v>
      </c>
      <c r="CD2230" s="34">
        <v>28</v>
      </c>
      <c r="CE2230" s="34" t="s">
        <v>123</v>
      </c>
      <c r="CF2230" s="34">
        <v>9</v>
      </c>
      <c r="CG2230" s="34" t="s">
        <v>2416</v>
      </c>
      <c r="CH2230" s="34">
        <v>1300</v>
      </c>
      <c r="CI2230" s="34">
        <v>32</v>
      </c>
      <c r="CJ2230" s="34">
        <v>55</v>
      </c>
      <c r="CM2230" s="34">
        <v>4.9000000000000004</v>
      </c>
      <c r="CN2230" s="34">
        <v>2</v>
      </c>
      <c r="CP2230" s="34" t="s">
        <v>121</v>
      </c>
      <c r="CU2230" s="34" t="s">
        <v>83</v>
      </c>
      <c r="CV2230" s="34" t="s">
        <v>82</v>
      </c>
      <c r="CW2230" s="34">
        <f t="shared" si="118"/>
        <v>93.9</v>
      </c>
      <c r="CX2230" s="34">
        <v>0.27950000000000003</v>
      </c>
      <c r="CY2230" s="34">
        <v>4.3</v>
      </c>
      <c r="CZ2230" s="34">
        <v>1.59</v>
      </c>
      <c r="DA2230" s="34">
        <v>9.14</v>
      </c>
      <c r="DB2230" s="34">
        <v>0.02</v>
      </c>
      <c r="DC2230" s="34">
        <v>0.22</v>
      </c>
      <c r="DD2230" s="34">
        <v>1.05</v>
      </c>
    </row>
    <row r="2231" spans="1:108" x14ac:dyDescent="0.35">
      <c r="A2231" s="22">
        <v>265</v>
      </c>
      <c r="B2231" s="22" t="s">
        <v>2892</v>
      </c>
      <c r="C2231" s="22" t="s">
        <v>2486</v>
      </c>
      <c r="D2231" s="22" t="s">
        <v>1694</v>
      </c>
      <c r="H2231" s="22">
        <v>32.720832999999999</v>
      </c>
      <c r="I2231" s="22">
        <v>-107.569444</v>
      </c>
      <c r="J2231" s="22" t="s">
        <v>873</v>
      </c>
      <c r="K2231" s="22" t="s">
        <v>1306</v>
      </c>
      <c r="L2231" s="22" t="s">
        <v>878</v>
      </c>
      <c r="M2231" s="22" t="s">
        <v>1493</v>
      </c>
      <c r="P2231" s="22" t="s">
        <v>1665</v>
      </c>
      <c r="Q2231" s="22" t="s">
        <v>1179</v>
      </c>
      <c r="AU2231" s="34" t="s">
        <v>145</v>
      </c>
      <c r="AV2231" s="34">
        <v>7</v>
      </c>
      <c r="AW2231" s="34">
        <v>6</v>
      </c>
      <c r="AY2231" s="34">
        <v>65</v>
      </c>
      <c r="BA2231" s="34">
        <v>5</v>
      </c>
      <c r="BB2231" s="34" t="s">
        <v>121</v>
      </c>
      <c r="BC2231" s="34">
        <v>1.5</v>
      </c>
      <c r="BD2231" s="34">
        <v>14</v>
      </c>
      <c r="BE2231" s="34">
        <v>50</v>
      </c>
      <c r="BF2231" s="34">
        <v>19</v>
      </c>
      <c r="BG2231" s="34">
        <v>38</v>
      </c>
      <c r="BJ2231" s="34">
        <v>3</v>
      </c>
      <c r="BN2231" s="34" t="s">
        <v>123</v>
      </c>
      <c r="BP2231" s="34">
        <v>29</v>
      </c>
      <c r="BQ2231" s="34">
        <v>234</v>
      </c>
      <c r="BR2231" s="34">
        <v>190</v>
      </c>
      <c r="BT2231" s="34">
        <v>1</v>
      </c>
      <c r="BU2231" s="34">
        <v>14</v>
      </c>
      <c r="BV2231" s="34" t="s">
        <v>84</v>
      </c>
      <c r="BW2231" s="34" t="s">
        <v>948</v>
      </c>
      <c r="BX2231" s="34">
        <v>58</v>
      </c>
      <c r="BY2231" s="34" t="s">
        <v>121</v>
      </c>
      <c r="BZ2231" s="34" t="s">
        <v>84</v>
      </c>
      <c r="CA2231" s="34">
        <v>4</v>
      </c>
      <c r="CC2231" s="34">
        <v>1.8</v>
      </c>
      <c r="CD2231" s="34">
        <v>53</v>
      </c>
      <c r="CE2231" s="34" t="s">
        <v>123</v>
      </c>
      <c r="CF2231" s="34">
        <v>10</v>
      </c>
      <c r="CG2231" s="34" t="s">
        <v>2416</v>
      </c>
      <c r="CH2231" s="34">
        <v>590</v>
      </c>
      <c r="CI2231" s="34">
        <v>24</v>
      </c>
      <c r="CJ2231" s="34">
        <v>41</v>
      </c>
      <c r="CM2231" s="34">
        <v>3.9</v>
      </c>
      <c r="CN2231" s="34" t="s">
        <v>123</v>
      </c>
      <c r="CP2231" s="34" t="s">
        <v>121</v>
      </c>
      <c r="CU2231" s="34" t="s">
        <v>83</v>
      </c>
      <c r="CV2231" s="34" t="s">
        <v>82</v>
      </c>
      <c r="CW2231" s="34">
        <f t="shared" si="118"/>
        <v>68.900000000000006</v>
      </c>
      <c r="CX2231" s="34">
        <v>0.16200000000000001</v>
      </c>
      <c r="CY2231" s="34">
        <v>3.4</v>
      </c>
      <c r="CZ2231" s="34">
        <v>1.65</v>
      </c>
      <c r="DA2231" s="34">
        <v>2.73</v>
      </c>
      <c r="DB2231" s="34">
        <v>0.01</v>
      </c>
      <c r="DC2231" s="34">
        <v>0.31</v>
      </c>
      <c r="DD2231" s="34">
        <v>0.77</v>
      </c>
    </row>
    <row r="2232" spans="1:108" x14ac:dyDescent="0.35">
      <c r="A2232" s="22">
        <v>266</v>
      </c>
      <c r="B2232" s="22" t="s">
        <v>2892</v>
      </c>
      <c r="C2232" s="22" t="s">
        <v>2498</v>
      </c>
      <c r="D2232" s="22" t="s">
        <v>1694</v>
      </c>
      <c r="H2232" s="22">
        <v>32.718055</v>
      </c>
      <c r="I2232" s="22">
        <v>-107.572222</v>
      </c>
      <c r="J2232" s="22" t="s">
        <v>873</v>
      </c>
      <c r="K2232" s="22" t="s">
        <v>1306</v>
      </c>
      <c r="L2232" s="22" t="s">
        <v>878</v>
      </c>
      <c r="M2232" s="22" t="s">
        <v>2499</v>
      </c>
      <c r="P2232" s="22" t="s">
        <v>1665</v>
      </c>
      <c r="Q2232" s="22" t="s">
        <v>2430</v>
      </c>
      <c r="AU2232" s="34">
        <v>6.0000000000000001E-3</v>
      </c>
      <c r="AV2232" s="34" t="s">
        <v>2419</v>
      </c>
      <c r="AW2232" s="34">
        <v>27</v>
      </c>
      <c r="AY2232" s="34">
        <v>132</v>
      </c>
      <c r="BA2232" s="34">
        <v>15</v>
      </c>
      <c r="BB2232" s="34">
        <v>5</v>
      </c>
      <c r="BC2232" s="34">
        <v>10.6</v>
      </c>
      <c r="BD2232" s="34">
        <v>6</v>
      </c>
      <c r="BE2232" s="34">
        <v>57</v>
      </c>
      <c r="BF2232" s="34">
        <v>8</v>
      </c>
      <c r="BG2232" s="34">
        <v>25</v>
      </c>
      <c r="BJ2232" s="34">
        <v>5.4</v>
      </c>
      <c r="BN2232" s="34">
        <v>5</v>
      </c>
      <c r="BP2232" s="34">
        <v>9</v>
      </c>
      <c r="BQ2232" s="34">
        <v>2288</v>
      </c>
      <c r="BR2232" s="34">
        <v>120</v>
      </c>
      <c r="BT2232" s="34">
        <v>19</v>
      </c>
      <c r="BU2232" s="34" t="s">
        <v>82</v>
      </c>
      <c r="BV2232" s="34" t="s">
        <v>84</v>
      </c>
      <c r="BW2232" s="34" t="s">
        <v>948</v>
      </c>
      <c r="BX2232" s="34">
        <v>57</v>
      </c>
      <c r="BY2232" s="34" t="s">
        <v>121</v>
      </c>
      <c r="BZ2232" s="34" t="s">
        <v>84</v>
      </c>
      <c r="CA2232" s="34">
        <v>2.8</v>
      </c>
      <c r="CC2232" s="34">
        <v>8.4</v>
      </c>
      <c r="CD2232" s="34">
        <v>270</v>
      </c>
      <c r="CE2232" s="34">
        <v>19</v>
      </c>
      <c r="CF2232" s="34">
        <v>14</v>
      </c>
      <c r="CG2232" s="34" t="s">
        <v>2416</v>
      </c>
      <c r="CH2232" s="34">
        <v>1300</v>
      </c>
      <c r="CI2232" s="34">
        <v>23</v>
      </c>
      <c r="CJ2232" s="34">
        <v>37</v>
      </c>
      <c r="CM2232" s="34">
        <v>3.2</v>
      </c>
      <c r="CN2232" s="34" t="s">
        <v>123</v>
      </c>
      <c r="CP2232" s="34" t="s">
        <v>121</v>
      </c>
      <c r="CU2232" s="34" t="s">
        <v>83</v>
      </c>
      <c r="CV2232" s="34" t="s">
        <v>82</v>
      </c>
      <c r="CW2232" s="34">
        <f t="shared" si="118"/>
        <v>63.2</v>
      </c>
      <c r="CX2232" s="34">
        <v>1.5619000000000001</v>
      </c>
      <c r="CY2232" s="34">
        <v>4.4000000000000004</v>
      </c>
      <c r="CZ2232" s="34">
        <v>0.77</v>
      </c>
      <c r="DA2232" s="34">
        <v>0.77</v>
      </c>
      <c r="DB2232" s="34">
        <v>0.02</v>
      </c>
      <c r="DC2232" s="34">
        <v>0.26</v>
      </c>
      <c r="DD2232" s="34">
        <v>0.16</v>
      </c>
    </row>
    <row r="2233" spans="1:108" x14ac:dyDescent="0.35">
      <c r="A2233" s="22">
        <v>267</v>
      </c>
      <c r="B2233" s="22" t="s">
        <v>2892</v>
      </c>
      <c r="C2233" s="22" t="s">
        <v>2498</v>
      </c>
      <c r="D2233" s="22" t="s">
        <v>1694</v>
      </c>
      <c r="H2233" s="22">
        <v>32.718055</v>
      </c>
      <c r="I2233" s="22">
        <v>-107.572222</v>
      </c>
      <c r="J2233" s="22" t="s">
        <v>873</v>
      </c>
      <c r="K2233" s="22" t="s">
        <v>1306</v>
      </c>
      <c r="L2233" s="22" t="s">
        <v>878</v>
      </c>
      <c r="M2233" s="22" t="s">
        <v>1493</v>
      </c>
      <c r="P2233" s="22" t="s">
        <v>1665</v>
      </c>
      <c r="Q2233" s="22" t="s">
        <v>1187</v>
      </c>
      <c r="AU2233" s="34" t="s">
        <v>145</v>
      </c>
      <c r="AV2233" s="34" t="s">
        <v>83</v>
      </c>
      <c r="AW2233" s="34">
        <v>13</v>
      </c>
      <c r="AY2233" s="34">
        <v>14</v>
      </c>
      <c r="BA2233" s="34">
        <v>5</v>
      </c>
      <c r="BB2233" s="34" t="s">
        <v>121</v>
      </c>
      <c r="BC2233" s="34" t="s">
        <v>121</v>
      </c>
      <c r="BD2233" s="34">
        <v>8</v>
      </c>
      <c r="BE2233" s="34">
        <v>26</v>
      </c>
      <c r="BF2233" s="34">
        <v>9</v>
      </c>
      <c r="BG2233" s="34">
        <v>25</v>
      </c>
      <c r="BJ2233" s="34">
        <v>7.2</v>
      </c>
      <c r="BN2233" s="34">
        <v>3</v>
      </c>
      <c r="BP2233" s="34">
        <v>18</v>
      </c>
      <c r="BQ2233" s="34">
        <v>105</v>
      </c>
      <c r="BR2233" s="34">
        <v>120</v>
      </c>
      <c r="BT2233" s="34">
        <v>2.5</v>
      </c>
      <c r="BU2233" s="34" t="s">
        <v>82</v>
      </c>
      <c r="BV2233" s="34" t="s">
        <v>84</v>
      </c>
      <c r="BW2233" s="34" t="s">
        <v>948</v>
      </c>
      <c r="BX2233" s="34">
        <v>83</v>
      </c>
      <c r="BY2233" s="34" t="s">
        <v>121</v>
      </c>
      <c r="BZ2233" s="34" t="s">
        <v>84</v>
      </c>
      <c r="CA2233" s="34">
        <v>2.6</v>
      </c>
      <c r="CC2233" s="34">
        <v>2.5</v>
      </c>
      <c r="CD2233" s="34">
        <v>26</v>
      </c>
      <c r="CE2233" s="34" t="s">
        <v>123</v>
      </c>
      <c r="CF2233" s="34">
        <v>6</v>
      </c>
      <c r="CG2233" s="34" t="s">
        <v>2416</v>
      </c>
      <c r="CH2233" s="34">
        <v>700</v>
      </c>
      <c r="CI2233" s="34">
        <v>21</v>
      </c>
      <c r="CJ2233" s="34">
        <v>32</v>
      </c>
      <c r="CM2233" s="34">
        <v>3.6</v>
      </c>
      <c r="CN2233" s="34" t="s">
        <v>123</v>
      </c>
      <c r="CP2233" s="34" t="s">
        <v>121</v>
      </c>
      <c r="CU2233" s="34" t="s">
        <v>83</v>
      </c>
      <c r="CV2233" s="34" t="s">
        <v>82</v>
      </c>
      <c r="CW2233" s="34">
        <f t="shared" si="118"/>
        <v>56.6</v>
      </c>
      <c r="CX2233" s="34">
        <v>0.15310000000000001</v>
      </c>
      <c r="CY2233" s="34">
        <v>2.6</v>
      </c>
      <c r="CZ2233" s="34">
        <v>0.89</v>
      </c>
      <c r="DA2233" s="34" t="s">
        <v>1833</v>
      </c>
      <c r="DB2233" s="34" t="s">
        <v>120</v>
      </c>
      <c r="DC2233" s="34">
        <v>0.22</v>
      </c>
      <c r="DD2233" s="34">
        <v>0.54</v>
      </c>
    </row>
    <row r="2234" spans="1:108" x14ac:dyDescent="0.35">
      <c r="A2234" s="22">
        <v>268</v>
      </c>
      <c r="B2234" s="22" t="s">
        <v>2892</v>
      </c>
      <c r="C2234" s="22" t="s">
        <v>2498</v>
      </c>
      <c r="D2234" s="22" t="s">
        <v>1694</v>
      </c>
      <c r="H2234" s="22">
        <v>32.718055</v>
      </c>
      <c r="I2234" s="22">
        <v>-107.572222</v>
      </c>
      <c r="J2234" s="22" t="s">
        <v>873</v>
      </c>
      <c r="K2234" s="22" t="s">
        <v>1306</v>
      </c>
      <c r="L2234" s="22" t="s">
        <v>878</v>
      </c>
      <c r="M2234" s="22" t="s">
        <v>2500</v>
      </c>
      <c r="P2234" s="22" t="s">
        <v>1665</v>
      </c>
      <c r="Q2234" s="22" t="s">
        <v>1683</v>
      </c>
      <c r="AU2234" s="34" t="s">
        <v>145</v>
      </c>
      <c r="AV2234" s="34">
        <v>31</v>
      </c>
      <c r="AW2234" s="34">
        <v>18</v>
      </c>
      <c r="AY2234" s="34">
        <v>43</v>
      </c>
      <c r="BA2234" s="34">
        <v>6</v>
      </c>
      <c r="BB2234" s="34">
        <v>4</v>
      </c>
      <c r="BC2234" s="34" t="s">
        <v>121</v>
      </c>
      <c r="BD2234" s="34">
        <v>9</v>
      </c>
      <c r="BE2234" s="34">
        <v>45</v>
      </c>
      <c r="BF2234" s="34">
        <v>15</v>
      </c>
      <c r="BG2234" s="34">
        <v>26</v>
      </c>
      <c r="BJ2234" s="34">
        <v>8.9</v>
      </c>
      <c r="BN2234" s="34">
        <v>3</v>
      </c>
      <c r="BP2234" s="34">
        <v>15</v>
      </c>
      <c r="BQ2234" s="34">
        <v>2780</v>
      </c>
      <c r="BR2234" s="34">
        <v>170</v>
      </c>
      <c r="BT2234" s="34">
        <v>35.1</v>
      </c>
      <c r="BU2234" s="34" t="s">
        <v>82</v>
      </c>
      <c r="BV2234" s="34" t="s">
        <v>84</v>
      </c>
      <c r="BW2234" s="34" t="s">
        <v>948</v>
      </c>
      <c r="BX2234" s="34">
        <v>57</v>
      </c>
      <c r="BY2234" s="34" t="s">
        <v>121</v>
      </c>
      <c r="BZ2234" s="34" t="s">
        <v>84</v>
      </c>
      <c r="CA2234" s="34">
        <v>3.9</v>
      </c>
      <c r="CC2234" s="34">
        <v>10</v>
      </c>
      <c r="CD2234" s="34">
        <v>364</v>
      </c>
      <c r="CE2234" s="34">
        <v>49</v>
      </c>
      <c r="CF2234" s="34">
        <v>13</v>
      </c>
      <c r="CG2234" s="34" t="s">
        <v>2416</v>
      </c>
      <c r="CH2234" s="34">
        <v>700</v>
      </c>
      <c r="CI2234" s="34">
        <v>35</v>
      </c>
      <c r="CJ2234" s="34">
        <v>52</v>
      </c>
      <c r="CM2234" s="34">
        <v>5.0999999999999996</v>
      </c>
      <c r="CN2234" s="34" t="s">
        <v>123</v>
      </c>
      <c r="CP2234" s="34" t="s">
        <v>121</v>
      </c>
      <c r="CU2234" s="34" t="s">
        <v>83</v>
      </c>
      <c r="CV2234" s="34" t="s">
        <v>82</v>
      </c>
      <c r="CW2234" s="34">
        <f t="shared" si="118"/>
        <v>92.1</v>
      </c>
      <c r="CX2234" s="34">
        <v>0.41120000000000001</v>
      </c>
      <c r="CY2234" s="34">
        <v>7.1</v>
      </c>
      <c r="CZ2234" s="34">
        <v>0.92</v>
      </c>
      <c r="DA2234" s="34">
        <v>0.56000000000000005</v>
      </c>
      <c r="DB2234" s="34">
        <v>0.01</v>
      </c>
      <c r="DC2234" s="34">
        <v>0.28000000000000003</v>
      </c>
      <c r="DD2234" s="34">
        <v>0.23</v>
      </c>
    </row>
    <row r="2235" spans="1:108" x14ac:dyDescent="0.35">
      <c r="A2235" s="22">
        <v>269</v>
      </c>
      <c r="B2235" s="22" t="s">
        <v>2892</v>
      </c>
      <c r="C2235" s="22" t="s">
        <v>2498</v>
      </c>
      <c r="D2235" s="22" t="s">
        <v>1694</v>
      </c>
      <c r="H2235" s="22">
        <v>32.718055</v>
      </c>
      <c r="I2235" s="22">
        <v>-107.572222</v>
      </c>
      <c r="J2235" s="22" t="s">
        <v>873</v>
      </c>
      <c r="K2235" s="22" t="s">
        <v>1306</v>
      </c>
      <c r="L2235" s="22" t="s">
        <v>878</v>
      </c>
      <c r="M2235" s="22" t="s">
        <v>2501</v>
      </c>
      <c r="P2235" s="22" t="s">
        <v>1665</v>
      </c>
      <c r="Q2235" s="22" t="s">
        <v>1182</v>
      </c>
      <c r="AU2235" s="34" t="s">
        <v>145</v>
      </c>
      <c r="AV2235" s="34" t="s">
        <v>83</v>
      </c>
      <c r="AW2235" s="34">
        <v>15</v>
      </c>
      <c r="AY2235" s="34">
        <v>37</v>
      </c>
      <c r="BA2235" s="34">
        <v>7</v>
      </c>
      <c r="BB2235" s="34">
        <v>1</v>
      </c>
      <c r="BC2235" s="34">
        <v>15.5</v>
      </c>
      <c r="BD2235" s="34">
        <v>11</v>
      </c>
      <c r="BE2235" s="34">
        <v>11</v>
      </c>
      <c r="BF2235" s="34">
        <v>15</v>
      </c>
      <c r="BG2235" s="34">
        <v>24</v>
      </c>
      <c r="BJ2235" s="34">
        <v>9.1</v>
      </c>
      <c r="BN2235" s="34" t="s">
        <v>123</v>
      </c>
      <c r="BP2235" s="34">
        <v>19</v>
      </c>
      <c r="BQ2235" s="34">
        <v>449</v>
      </c>
      <c r="BR2235" s="34">
        <v>180</v>
      </c>
      <c r="BT2235" s="34">
        <v>2.1</v>
      </c>
      <c r="BU2235" s="34" t="s">
        <v>82</v>
      </c>
      <c r="BV2235" s="34" t="s">
        <v>84</v>
      </c>
      <c r="BW2235" s="34" t="s">
        <v>948</v>
      </c>
      <c r="BX2235" s="34">
        <v>95</v>
      </c>
      <c r="BY2235" s="34" t="s">
        <v>121</v>
      </c>
      <c r="BZ2235" s="34" t="s">
        <v>84</v>
      </c>
      <c r="CA2235" s="34">
        <v>4.3</v>
      </c>
      <c r="CC2235" s="34">
        <v>2.4</v>
      </c>
      <c r="CD2235" s="34">
        <v>18</v>
      </c>
      <c r="CE2235" s="34">
        <v>3</v>
      </c>
      <c r="CF2235" s="34">
        <v>8</v>
      </c>
      <c r="CG2235" s="34" t="s">
        <v>2416</v>
      </c>
      <c r="CH2235" s="34">
        <v>2400</v>
      </c>
      <c r="CI2235" s="34">
        <v>26</v>
      </c>
      <c r="CJ2235" s="34">
        <v>44</v>
      </c>
      <c r="CM2235" s="34">
        <v>4</v>
      </c>
      <c r="CN2235" s="34" t="s">
        <v>123</v>
      </c>
      <c r="CP2235" s="34" t="s">
        <v>121</v>
      </c>
      <c r="CU2235" s="34" t="s">
        <v>83</v>
      </c>
      <c r="CV2235" s="34" t="s">
        <v>82</v>
      </c>
      <c r="CW2235" s="34">
        <f t="shared" si="118"/>
        <v>74</v>
      </c>
      <c r="CX2235" s="34">
        <v>0.18279999999999999</v>
      </c>
      <c r="CY2235" s="34">
        <v>2.6</v>
      </c>
      <c r="CZ2235" s="34">
        <v>0.96</v>
      </c>
      <c r="DA2235" s="34" t="s">
        <v>1833</v>
      </c>
      <c r="DB2235" s="34" t="s">
        <v>120</v>
      </c>
      <c r="DC2235" s="34">
        <v>0.28000000000000003</v>
      </c>
      <c r="DD2235" s="34">
        <v>0.34</v>
      </c>
    </row>
    <row r="2236" spans="1:108" x14ac:dyDescent="0.35">
      <c r="A2236" s="22">
        <v>270</v>
      </c>
      <c r="B2236" s="22" t="s">
        <v>2892</v>
      </c>
      <c r="C2236" s="22" t="s">
        <v>2498</v>
      </c>
      <c r="D2236" s="22" t="s">
        <v>1694</v>
      </c>
      <c r="H2236" s="22">
        <v>32.718055</v>
      </c>
      <c r="I2236" s="22">
        <v>-107.572222</v>
      </c>
      <c r="J2236" s="22" t="s">
        <v>873</v>
      </c>
      <c r="K2236" s="22" t="s">
        <v>1306</v>
      </c>
      <c r="L2236" s="22" t="s">
        <v>878</v>
      </c>
      <c r="M2236" s="22" t="s">
        <v>2502</v>
      </c>
      <c r="P2236" s="22" t="s">
        <v>1665</v>
      </c>
      <c r="Q2236" s="22" t="s">
        <v>2430</v>
      </c>
      <c r="AU2236" s="34" t="s">
        <v>145</v>
      </c>
      <c r="AV2236" s="34" t="s">
        <v>2419</v>
      </c>
      <c r="AW2236" s="34">
        <v>112</v>
      </c>
      <c r="AY2236" s="34">
        <v>15</v>
      </c>
      <c r="BA2236" s="34">
        <v>44</v>
      </c>
      <c r="BB2236" s="34">
        <v>7</v>
      </c>
      <c r="BC2236" s="34">
        <v>4.5999999999999996</v>
      </c>
      <c r="BD2236" s="34">
        <v>3</v>
      </c>
      <c r="BE2236" s="34">
        <v>57</v>
      </c>
      <c r="BF2236" s="34" t="s">
        <v>121</v>
      </c>
      <c r="BG2236" s="34">
        <v>15</v>
      </c>
      <c r="BJ2236" s="34" t="s">
        <v>123</v>
      </c>
      <c r="BN2236" s="34">
        <v>8</v>
      </c>
      <c r="BP2236" s="34">
        <v>5</v>
      </c>
      <c r="BQ2236" s="34">
        <v>1217</v>
      </c>
      <c r="BR2236" s="34" t="s">
        <v>84</v>
      </c>
      <c r="BT2236" s="34">
        <v>83.8</v>
      </c>
      <c r="BU2236" s="34" t="s">
        <v>82</v>
      </c>
      <c r="BV2236" s="34" t="s">
        <v>84</v>
      </c>
      <c r="BW2236" s="34" t="s">
        <v>948</v>
      </c>
      <c r="BX2236" s="34">
        <v>98</v>
      </c>
      <c r="BY2236" s="34" t="s">
        <v>121</v>
      </c>
      <c r="BZ2236" s="34">
        <v>10</v>
      </c>
      <c r="CA2236" s="34">
        <v>0.6</v>
      </c>
      <c r="CC2236" s="34">
        <v>24</v>
      </c>
      <c r="CD2236" s="34">
        <v>255</v>
      </c>
      <c r="CE2236" s="34">
        <v>72</v>
      </c>
      <c r="CF2236" s="34">
        <v>6</v>
      </c>
      <c r="CG2236" s="34" t="s">
        <v>2416</v>
      </c>
      <c r="CH2236" s="34">
        <v>1300</v>
      </c>
      <c r="CI2236" s="34">
        <v>5</v>
      </c>
      <c r="CJ2236" s="34" t="s">
        <v>84</v>
      </c>
      <c r="CM2236" s="34">
        <v>0.9</v>
      </c>
      <c r="CN2236" s="34" t="s">
        <v>123</v>
      </c>
      <c r="CP2236" s="34" t="s">
        <v>121</v>
      </c>
      <c r="CU2236" s="34" t="s">
        <v>83</v>
      </c>
      <c r="CV2236" s="34" t="s">
        <v>82</v>
      </c>
      <c r="CW2236" s="34">
        <f t="shared" si="118"/>
        <v>5.9</v>
      </c>
      <c r="CX2236" s="34" t="s">
        <v>2391</v>
      </c>
      <c r="CY2236" s="34">
        <v>6.2</v>
      </c>
      <c r="CZ2236" s="34">
        <v>0.13</v>
      </c>
      <c r="DA2236" s="34">
        <v>0.87</v>
      </c>
      <c r="DB2236" s="34" t="s">
        <v>120</v>
      </c>
      <c r="DC2236" s="34">
        <v>0.02</v>
      </c>
      <c r="DD2236" s="34" t="s">
        <v>120</v>
      </c>
    </row>
    <row r="2237" spans="1:108" x14ac:dyDescent="0.35">
      <c r="A2237" s="22">
        <v>271</v>
      </c>
      <c r="B2237" s="22" t="s">
        <v>2892</v>
      </c>
      <c r="C2237" s="22" t="s">
        <v>2498</v>
      </c>
      <c r="D2237" s="22" t="s">
        <v>1694</v>
      </c>
      <c r="H2237" s="22">
        <v>32.718055</v>
      </c>
      <c r="I2237" s="22">
        <v>-107.572222</v>
      </c>
      <c r="J2237" s="22" t="s">
        <v>873</v>
      </c>
      <c r="K2237" s="22" t="s">
        <v>1306</v>
      </c>
      <c r="L2237" s="22" t="s">
        <v>878</v>
      </c>
      <c r="M2237" s="22" t="s">
        <v>2502</v>
      </c>
      <c r="P2237" s="22" t="s">
        <v>1665</v>
      </c>
      <c r="Q2237" s="22" t="s">
        <v>1181</v>
      </c>
      <c r="AU2237" s="34" t="s">
        <v>145</v>
      </c>
      <c r="AV2237" s="34">
        <v>190</v>
      </c>
      <c r="AW2237" s="34">
        <v>72</v>
      </c>
      <c r="AY2237" s="34">
        <v>21</v>
      </c>
      <c r="BA2237" s="34">
        <v>44</v>
      </c>
      <c r="BB2237" s="34">
        <v>3</v>
      </c>
      <c r="BC2237" s="34">
        <v>11.2</v>
      </c>
      <c r="BD2237" s="34">
        <v>4</v>
      </c>
      <c r="BE2237" s="34">
        <v>57</v>
      </c>
      <c r="BF2237" s="34">
        <v>1</v>
      </c>
      <c r="BG2237" s="34">
        <v>14</v>
      </c>
      <c r="BJ2237" s="34">
        <v>0.6</v>
      </c>
      <c r="BN2237" s="34">
        <v>10</v>
      </c>
      <c r="BP2237" s="34">
        <v>5</v>
      </c>
      <c r="BQ2237" s="34">
        <v>1816</v>
      </c>
      <c r="BR2237" s="34" t="s">
        <v>84</v>
      </c>
      <c r="BT2237" s="34">
        <v>35.299999999999997</v>
      </c>
      <c r="BU2237" s="34" t="s">
        <v>82</v>
      </c>
      <c r="BV2237" s="34" t="s">
        <v>84</v>
      </c>
      <c r="BW2237" s="34" t="s">
        <v>948</v>
      </c>
      <c r="BX2237" s="34">
        <v>271</v>
      </c>
      <c r="BY2237" s="34" t="s">
        <v>121</v>
      </c>
      <c r="BZ2237" s="34">
        <v>14</v>
      </c>
      <c r="CA2237" s="34" t="s">
        <v>82</v>
      </c>
      <c r="CC2237" s="34">
        <v>8.6999999999999993</v>
      </c>
      <c r="CD2237" s="34">
        <v>510</v>
      </c>
      <c r="CE2237" s="34">
        <v>11</v>
      </c>
      <c r="CF2237" s="34">
        <v>14</v>
      </c>
      <c r="CG2237" s="34" t="s">
        <v>2416</v>
      </c>
      <c r="CH2237" s="34">
        <v>1000</v>
      </c>
      <c r="CI2237" s="34">
        <v>9</v>
      </c>
      <c r="CJ2237" s="34" t="s">
        <v>84</v>
      </c>
      <c r="CM2237" s="34">
        <v>1.5</v>
      </c>
      <c r="CN2237" s="34" t="s">
        <v>123</v>
      </c>
      <c r="CP2237" s="34" t="s">
        <v>121</v>
      </c>
      <c r="CU2237" s="34" t="s">
        <v>83</v>
      </c>
      <c r="CV2237" s="34" t="s">
        <v>82</v>
      </c>
      <c r="CW2237" s="34">
        <f t="shared" si="118"/>
        <v>10.5</v>
      </c>
      <c r="CX2237" s="34" t="s">
        <v>2391</v>
      </c>
      <c r="CY2237" s="34">
        <v>7.1</v>
      </c>
      <c r="CZ2237" s="34">
        <v>0.18</v>
      </c>
      <c r="DA2237" s="34">
        <v>0.2</v>
      </c>
      <c r="DB2237" s="34">
        <v>0.03</v>
      </c>
      <c r="DC2237" s="34">
        <v>7.0000000000000007E-2</v>
      </c>
      <c r="DD2237" s="34" t="s">
        <v>120</v>
      </c>
    </row>
    <row r="2238" spans="1:108" x14ac:dyDescent="0.35">
      <c r="A2238" s="22">
        <v>272</v>
      </c>
      <c r="B2238" s="22" t="s">
        <v>2892</v>
      </c>
      <c r="C2238" s="22" t="s">
        <v>2498</v>
      </c>
      <c r="D2238" s="22" t="s">
        <v>1694</v>
      </c>
      <c r="H2238" s="22">
        <v>32.718055</v>
      </c>
      <c r="I2238" s="22">
        <v>-107.572222</v>
      </c>
      <c r="J2238" s="22" t="s">
        <v>873</v>
      </c>
      <c r="K2238" s="22" t="s">
        <v>1306</v>
      </c>
      <c r="L2238" s="22" t="s">
        <v>878</v>
      </c>
      <c r="M2238" s="22" t="s">
        <v>1493</v>
      </c>
      <c r="P2238" s="22" t="s">
        <v>1665</v>
      </c>
      <c r="Q2238" s="22" t="s">
        <v>1182</v>
      </c>
      <c r="AU2238" s="34" t="s">
        <v>145</v>
      </c>
      <c r="AV2238" s="34">
        <v>7</v>
      </c>
      <c r="AW2238" s="34">
        <v>23</v>
      </c>
      <c r="AY2238" s="34">
        <v>89</v>
      </c>
      <c r="BA2238" s="34">
        <v>6</v>
      </c>
      <c r="BB2238" s="34" t="s">
        <v>121</v>
      </c>
      <c r="BC2238" s="34">
        <v>18.100000000000001</v>
      </c>
      <c r="BD2238" s="34">
        <v>14</v>
      </c>
      <c r="BE2238" s="34">
        <v>21</v>
      </c>
      <c r="BF2238" s="34">
        <v>10</v>
      </c>
      <c r="BG2238" s="34">
        <v>23</v>
      </c>
      <c r="BJ2238" s="34">
        <v>9</v>
      </c>
      <c r="BN2238" s="34" t="s">
        <v>123</v>
      </c>
      <c r="BP2238" s="34">
        <v>29</v>
      </c>
      <c r="BQ2238" s="34">
        <v>312</v>
      </c>
      <c r="BR2238" s="34">
        <v>180</v>
      </c>
      <c r="BT2238" s="34">
        <v>3.5</v>
      </c>
      <c r="BU2238" s="34" t="s">
        <v>82</v>
      </c>
      <c r="BV2238" s="34" t="s">
        <v>84</v>
      </c>
      <c r="BW2238" s="34" t="s">
        <v>948</v>
      </c>
      <c r="BX2238" s="34">
        <v>86</v>
      </c>
      <c r="BY2238" s="34" t="s">
        <v>121</v>
      </c>
      <c r="BZ2238" s="34" t="s">
        <v>84</v>
      </c>
      <c r="CA2238" s="34">
        <v>3.5</v>
      </c>
      <c r="CC2238" s="34">
        <v>2.6</v>
      </c>
      <c r="CD2238" s="34">
        <v>24</v>
      </c>
      <c r="CE2238" s="34">
        <v>3</v>
      </c>
      <c r="CF2238" s="34">
        <v>10</v>
      </c>
      <c r="CG2238" s="34" t="s">
        <v>2416</v>
      </c>
      <c r="CH2238" s="34">
        <v>2600</v>
      </c>
      <c r="CI2238" s="34">
        <v>24</v>
      </c>
      <c r="CJ2238" s="34">
        <v>34</v>
      </c>
      <c r="CM2238" s="34">
        <v>4</v>
      </c>
      <c r="CN2238" s="34" t="s">
        <v>123</v>
      </c>
      <c r="CP2238" s="34" t="s">
        <v>121</v>
      </c>
      <c r="CU2238" s="34" t="s">
        <v>83</v>
      </c>
      <c r="CV2238" s="34" t="s">
        <v>82</v>
      </c>
      <c r="CW2238" s="34">
        <f t="shared" si="118"/>
        <v>62</v>
      </c>
      <c r="CX2238" s="34">
        <v>0.27539999999999998</v>
      </c>
      <c r="CY2238" s="34">
        <v>3.3</v>
      </c>
      <c r="CZ2238" s="34">
        <v>0.64</v>
      </c>
      <c r="DA2238" s="34" t="s">
        <v>1833</v>
      </c>
      <c r="DB2238" s="34" t="s">
        <v>120</v>
      </c>
      <c r="DC2238" s="34">
        <v>0.24</v>
      </c>
      <c r="DD2238" s="34">
        <v>0.24</v>
      </c>
    </row>
    <row r="2239" spans="1:108" x14ac:dyDescent="0.35">
      <c r="A2239" s="22">
        <v>273</v>
      </c>
      <c r="B2239" s="22" t="s">
        <v>2892</v>
      </c>
      <c r="C2239" s="22" t="s">
        <v>2498</v>
      </c>
      <c r="D2239" s="22" t="s">
        <v>1694</v>
      </c>
      <c r="H2239" s="22">
        <v>32.718055</v>
      </c>
      <c r="I2239" s="22">
        <v>-107.572222</v>
      </c>
      <c r="J2239" s="22" t="s">
        <v>873</v>
      </c>
      <c r="K2239" s="22" t="s">
        <v>1306</v>
      </c>
      <c r="L2239" s="22" t="s">
        <v>878</v>
      </c>
      <c r="M2239" s="22" t="s">
        <v>2492</v>
      </c>
      <c r="P2239" s="22" t="s">
        <v>1665</v>
      </c>
      <c r="Q2239" s="22" t="s">
        <v>1182</v>
      </c>
      <c r="AU2239" s="34">
        <v>0.01</v>
      </c>
      <c r="AV2239" s="34" t="s">
        <v>2419</v>
      </c>
      <c r="AW2239" s="34">
        <v>120</v>
      </c>
      <c r="AY2239" s="34">
        <v>9</v>
      </c>
      <c r="BA2239" s="34">
        <v>30</v>
      </c>
      <c r="BB2239" s="34">
        <v>11</v>
      </c>
      <c r="BC2239" s="34">
        <v>22.3</v>
      </c>
      <c r="BD2239" s="34">
        <v>2</v>
      </c>
      <c r="BE2239" s="34">
        <v>113</v>
      </c>
      <c r="BF2239" s="34">
        <v>3</v>
      </c>
      <c r="BG2239" s="34">
        <v>36</v>
      </c>
      <c r="BJ2239" s="34">
        <v>1.4</v>
      </c>
      <c r="BN2239" s="34" t="s">
        <v>123</v>
      </c>
      <c r="BP2239" s="34">
        <v>6</v>
      </c>
      <c r="BQ2239" s="34">
        <v>2790</v>
      </c>
      <c r="BR2239" s="34">
        <v>36</v>
      </c>
      <c r="BT2239" s="34">
        <v>70.400000000000006</v>
      </c>
      <c r="BU2239" s="34" t="s">
        <v>82</v>
      </c>
      <c r="BV2239" s="34" t="s">
        <v>84</v>
      </c>
      <c r="BW2239" s="34" t="s">
        <v>948</v>
      </c>
      <c r="BX2239" s="34">
        <v>59</v>
      </c>
      <c r="BY2239" s="34" t="s">
        <v>121</v>
      </c>
      <c r="BZ2239" s="34" t="s">
        <v>84</v>
      </c>
      <c r="CA2239" s="34">
        <v>1.7</v>
      </c>
      <c r="CC2239" s="34">
        <v>29</v>
      </c>
      <c r="CD2239" s="34">
        <v>210</v>
      </c>
      <c r="CE2239" s="34">
        <v>58</v>
      </c>
      <c r="CF2239" s="34">
        <v>15</v>
      </c>
      <c r="CG2239" s="34" t="s">
        <v>2416</v>
      </c>
      <c r="CH2239" s="34">
        <v>2500</v>
      </c>
      <c r="CI2239" s="34">
        <v>14</v>
      </c>
      <c r="CJ2239" s="34" t="s">
        <v>84</v>
      </c>
      <c r="CM2239" s="34">
        <v>2.2000000000000002</v>
      </c>
      <c r="CN2239" s="34" t="s">
        <v>123</v>
      </c>
      <c r="CP2239" s="34" t="s">
        <v>121</v>
      </c>
      <c r="CU2239" s="34" t="s">
        <v>83</v>
      </c>
      <c r="CV2239" s="34" t="s">
        <v>82</v>
      </c>
      <c r="CW2239" s="34">
        <f t="shared" si="118"/>
        <v>16.2</v>
      </c>
      <c r="CX2239" s="34" t="s">
        <v>2391</v>
      </c>
      <c r="CY2239" s="34">
        <v>5.5</v>
      </c>
      <c r="CZ2239" s="34">
        <v>0.23</v>
      </c>
      <c r="DA2239" s="34">
        <v>0.56999999999999995</v>
      </c>
      <c r="DB2239" s="34" t="s">
        <v>120</v>
      </c>
      <c r="DC2239" s="34">
        <v>7.0000000000000007E-2</v>
      </c>
      <c r="DD2239" s="34">
        <v>0.04</v>
      </c>
    </row>
    <row r="2240" spans="1:108" x14ac:dyDescent="0.35">
      <c r="A2240" s="22">
        <v>274</v>
      </c>
      <c r="B2240" s="22" t="s">
        <v>2892</v>
      </c>
      <c r="C2240" s="22" t="s">
        <v>2498</v>
      </c>
      <c r="D2240" s="22" t="s">
        <v>1694</v>
      </c>
      <c r="H2240" s="22">
        <v>32.718055</v>
      </c>
      <c r="I2240" s="22">
        <v>-107.572222</v>
      </c>
      <c r="J2240" s="22" t="s">
        <v>873</v>
      </c>
      <c r="K2240" s="22" t="s">
        <v>1306</v>
      </c>
      <c r="L2240" s="22" t="s">
        <v>878</v>
      </c>
      <c r="M2240" s="22" t="s">
        <v>2503</v>
      </c>
      <c r="P2240" s="22" t="s">
        <v>1665</v>
      </c>
      <c r="Q2240" s="22" t="s">
        <v>1182</v>
      </c>
      <c r="AU2240" s="34" t="s">
        <v>145</v>
      </c>
      <c r="AV2240" s="34">
        <v>120</v>
      </c>
      <c r="AW2240" s="34">
        <v>141</v>
      </c>
      <c r="AY2240" s="34">
        <v>20</v>
      </c>
      <c r="BA2240" s="34">
        <v>43</v>
      </c>
      <c r="BB2240" s="34">
        <v>6</v>
      </c>
      <c r="BC2240" s="34">
        <v>19.7</v>
      </c>
      <c r="BD2240" s="34">
        <v>3</v>
      </c>
      <c r="BE2240" s="34">
        <v>19</v>
      </c>
      <c r="BF2240" s="34">
        <v>2</v>
      </c>
      <c r="BG2240" s="34">
        <v>24</v>
      </c>
      <c r="BJ2240" s="34">
        <v>2.1</v>
      </c>
      <c r="BN2240" s="34">
        <v>7</v>
      </c>
      <c r="BP2240" s="34">
        <v>10</v>
      </c>
      <c r="BQ2240" s="34">
        <v>3091</v>
      </c>
      <c r="BR2240" s="34">
        <v>27</v>
      </c>
      <c r="BT2240" s="34">
        <v>40.799999999999997</v>
      </c>
      <c r="BU2240" s="34" t="s">
        <v>82</v>
      </c>
      <c r="BV2240" s="34" t="s">
        <v>84</v>
      </c>
      <c r="BW2240" s="34" t="s">
        <v>948</v>
      </c>
      <c r="BX2240" s="34">
        <v>85</v>
      </c>
      <c r="BY2240" s="34" t="s">
        <v>121</v>
      </c>
      <c r="BZ2240" s="34" t="s">
        <v>84</v>
      </c>
      <c r="CA2240" s="34" t="s">
        <v>82</v>
      </c>
      <c r="CC2240" s="34">
        <v>10</v>
      </c>
      <c r="CD2240" s="34">
        <v>204</v>
      </c>
      <c r="CE2240" s="34">
        <v>74</v>
      </c>
      <c r="CF2240" s="34">
        <v>8</v>
      </c>
      <c r="CG2240" s="34" t="s">
        <v>2416</v>
      </c>
      <c r="CH2240" s="34">
        <v>3900</v>
      </c>
      <c r="CI2240" s="34">
        <v>7</v>
      </c>
      <c r="CJ2240" s="34">
        <v>12</v>
      </c>
      <c r="CM2240" s="34">
        <v>1.4</v>
      </c>
      <c r="CN2240" s="34" t="s">
        <v>123</v>
      </c>
      <c r="CP2240" s="34" t="s">
        <v>121</v>
      </c>
      <c r="CU2240" s="34" t="s">
        <v>83</v>
      </c>
      <c r="CV2240" s="34" t="s">
        <v>82</v>
      </c>
      <c r="CW2240" s="34">
        <f t="shared" ref="CW2240:CW2270" si="119">SUM(CI2240:CV2240)</f>
        <v>20.399999999999999</v>
      </c>
      <c r="CX2240" s="34" t="s">
        <v>2391</v>
      </c>
      <c r="CY2240" s="34">
        <v>5.7</v>
      </c>
      <c r="CZ2240" s="34">
        <v>0.28000000000000003</v>
      </c>
      <c r="DA2240" s="34">
        <v>2.68</v>
      </c>
      <c r="DB2240" s="34">
        <v>0.02</v>
      </c>
      <c r="DC2240" s="34">
        <v>7.0000000000000007E-2</v>
      </c>
      <c r="DD2240" s="34" t="s">
        <v>120</v>
      </c>
    </row>
    <row r="2241" spans="1:108" x14ac:dyDescent="0.35">
      <c r="A2241" s="22">
        <v>275</v>
      </c>
      <c r="B2241" s="22" t="s">
        <v>2892</v>
      </c>
      <c r="C2241" s="22" t="s">
        <v>2498</v>
      </c>
      <c r="D2241" s="22" t="s">
        <v>1694</v>
      </c>
      <c r="H2241" s="22">
        <v>32.718055</v>
      </c>
      <c r="I2241" s="22">
        <v>-107.572222</v>
      </c>
      <c r="J2241" s="22" t="s">
        <v>873</v>
      </c>
      <c r="K2241" s="22" t="s">
        <v>1306</v>
      </c>
      <c r="L2241" s="22" t="s">
        <v>878</v>
      </c>
      <c r="M2241" s="22" t="s">
        <v>2492</v>
      </c>
      <c r="P2241" s="22" t="s">
        <v>1665</v>
      </c>
      <c r="Q2241" s="22" t="s">
        <v>1182</v>
      </c>
      <c r="AU2241" s="34">
        <v>8.0000000000000002E-3</v>
      </c>
      <c r="AV2241" s="34" t="s">
        <v>2419</v>
      </c>
      <c r="AW2241" s="34">
        <v>93</v>
      </c>
      <c r="AY2241" s="34">
        <v>10</v>
      </c>
      <c r="BA2241" s="34">
        <v>12</v>
      </c>
      <c r="BB2241" s="34">
        <v>25</v>
      </c>
      <c r="BC2241" s="34">
        <v>12.4</v>
      </c>
      <c r="BD2241" s="34">
        <v>2</v>
      </c>
      <c r="BE2241" s="34">
        <v>100</v>
      </c>
      <c r="BF2241" s="34">
        <v>2</v>
      </c>
      <c r="BG2241" s="34">
        <v>43</v>
      </c>
      <c r="BJ2241" s="34" t="s">
        <v>123</v>
      </c>
      <c r="BN2241" s="34">
        <v>3</v>
      </c>
      <c r="BP2241" s="34">
        <v>6</v>
      </c>
      <c r="BQ2241" s="34">
        <v>2947</v>
      </c>
      <c r="BR2241" s="34" t="s">
        <v>84</v>
      </c>
      <c r="BT2241" s="34">
        <v>88</v>
      </c>
      <c r="BU2241" s="34" t="s">
        <v>82</v>
      </c>
      <c r="BV2241" s="34" t="s">
        <v>84</v>
      </c>
      <c r="BW2241" s="34" t="s">
        <v>948</v>
      </c>
      <c r="BX2241" s="34">
        <v>24</v>
      </c>
      <c r="BY2241" s="34" t="s">
        <v>121</v>
      </c>
      <c r="BZ2241" s="34" t="s">
        <v>84</v>
      </c>
      <c r="CA2241" s="34">
        <v>1</v>
      </c>
      <c r="CC2241" s="34">
        <v>3.6</v>
      </c>
      <c r="CD2241" s="34">
        <v>263</v>
      </c>
      <c r="CE2241" s="34">
        <v>60</v>
      </c>
      <c r="CF2241" s="34">
        <v>8</v>
      </c>
      <c r="CG2241" s="34" t="s">
        <v>2416</v>
      </c>
      <c r="CH2241" s="34">
        <v>2000</v>
      </c>
      <c r="CI2241" s="34">
        <v>8</v>
      </c>
      <c r="CJ2241" s="34" t="s">
        <v>84</v>
      </c>
      <c r="CM2241" s="34">
        <v>1.3</v>
      </c>
      <c r="CN2241" s="34" t="s">
        <v>123</v>
      </c>
      <c r="CP2241" s="34" t="s">
        <v>121</v>
      </c>
      <c r="CU2241" s="34" t="s">
        <v>83</v>
      </c>
      <c r="CV2241" s="34" t="s">
        <v>82</v>
      </c>
      <c r="CW2241" s="34">
        <f t="shared" si="119"/>
        <v>9.3000000000000007</v>
      </c>
      <c r="CX2241" s="34">
        <v>1.5780000000000001</v>
      </c>
      <c r="CY2241" s="34">
        <v>2.1</v>
      </c>
      <c r="CZ2241" s="34">
        <v>0.12</v>
      </c>
      <c r="DA2241" s="34">
        <v>0.56000000000000005</v>
      </c>
      <c r="DB2241" s="34" t="s">
        <v>120</v>
      </c>
      <c r="DC2241" s="34">
        <v>0.04</v>
      </c>
      <c r="DD2241" s="34">
        <v>0.04</v>
      </c>
    </row>
    <row r="2242" spans="1:108" x14ac:dyDescent="0.35">
      <c r="A2242" s="22">
        <v>276</v>
      </c>
      <c r="B2242" s="22" t="s">
        <v>2892</v>
      </c>
      <c r="C2242" s="22" t="s">
        <v>2498</v>
      </c>
      <c r="D2242" s="22" t="s">
        <v>1694</v>
      </c>
      <c r="H2242" s="22">
        <v>32.718055</v>
      </c>
      <c r="I2242" s="22">
        <v>-107.572222</v>
      </c>
      <c r="J2242" s="22" t="s">
        <v>873</v>
      </c>
      <c r="K2242" s="22" t="s">
        <v>1306</v>
      </c>
      <c r="L2242" s="22" t="s">
        <v>878</v>
      </c>
      <c r="M2242" s="22" t="s">
        <v>2503</v>
      </c>
      <c r="P2242" s="22" t="s">
        <v>1665</v>
      </c>
      <c r="Q2242" s="22" t="s">
        <v>1185</v>
      </c>
      <c r="AU2242" s="34" t="s">
        <v>145</v>
      </c>
      <c r="AV2242" s="34">
        <v>180</v>
      </c>
      <c r="AW2242" s="34">
        <v>182</v>
      </c>
      <c r="AY2242" s="34">
        <v>9</v>
      </c>
      <c r="BA2242" s="34">
        <v>51</v>
      </c>
      <c r="BB2242" s="34">
        <v>9</v>
      </c>
      <c r="BC2242" s="34">
        <v>19.899999999999999</v>
      </c>
      <c r="BD2242" s="34">
        <v>4</v>
      </c>
      <c r="BE2242" s="34">
        <v>47</v>
      </c>
      <c r="BF2242" s="34" t="s">
        <v>121</v>
      </c>
      <c r="BG2242" s="34">
        <v>17</v>
      </c>
      <c r="BJ2242" s="34" t="s">
        <v>123</v>
      </c>
      <c r="BN2242" s="34">
        <v>19</v>
      </c>
      <c r="BP2242" s="34">
        <v>7</v>
      </c>
      <c r="BQ2242" s="34">
        <v>3312</v>
      </c>
      <c r="BR2242" s="34" t="s">
        <v>84</v>
      </c>
      <c r="BT2242" s="34">
        <v>146</v>
      </c>
      <c r="BU2242" s="34">
        <v>0.5</v>
      </c>
      <c r="BV2242" s="34" t="s">
        <v>84</v>
      </c>
      <c r="BW2242" s="34" t="s">
        <v>948</v>
      </c>
      <c r="BX2242" s="34">
        <v>104</v>
      </c>
      <c r="BY2242" s="34" t="s">
        <v>121</v>
      </c>
      <c r="BZ2242" s="34">
        <v>17</v>
      </c>
      <c r="CA2242" s="34" t="s">
        <v>82</v>
      </c>
      <c r="CC2242" s="34">
        <v>25</v>
      </c>
      <c r="CD2242" s="34">
        <v>505</v>
      </c>
      <c r="CE2242" s="34">
        <v>96</v>
      </c>
      <c r="CF2242" s="34">
        <v>9</v>
      </c>
      <c r="CG2242" s="34" t="s">
        <v>2416</v>
      </c>
      <c r="CH2242" s="34">
        <v>2500</v>
      </c>
      <c r="CI2242" s="34" t="s">
        <v>83</v>
      </c>
      <c r="CJ2242" s="34" t="s">
        <v>84</v>
      </c>
      <c r="CM2242" s="34">
        <v>0.9</v>
      </c>
      <c r="CN2242" s="34" t="s">
        <v>123</v>
      </c>
      <c r="CP2242" s="34" t="s">
        <v>121</v>
      </c>
      <c r="CU2242" s="34" t="s">
        <v>83</v>
      </c>
      <c r="CV2242" s="34" t="s">
        <v>82</v>
      </c>
      <c r="CW2242" s="34">
        <f t="shared" si="119"/>
        <v>0.9</v>
      </c>
      <c r="CX2242" s="34" t="s">
        <v>2391</v>
      </c>
      <c r="CY2242" s="34">
        <v>10</v>
      </c>
      <c r="CZ2242" s="34">
        <v>0.08</v>
      </c>
      <c r="DA2242" s="34">
        <v>0.09</v>
      </c>
      <c r="DB2242" s="34">
        <v>0.01</v>
      </c>
      <c r="DC2242" s="34" t="s">
        <v>120</v>
      </c>
      <c r="DD2242" s="34" t="s">
        <v>120</v>
      </c>
    </row>
    <row r="2243" spans="1:108" x14ac:dyDescent="0.35">
      <c r="A2243" s="22">
        <v>277</v>
      </c>
      <c r="B2243" s="22" t="s">
        <v>2892</v>
      </c>
      <c r="C2243" s="22" t="s">
        <v>2498</v>
      </c>
      <c r="D2243" s="22" t="s">
        <v>1694</v>
      </c>
      <c r="H2243" s="22">
        <v>32.718055</v>
      </c>
      <c r="I2243" s="22">
        <v>-107.572222</v>
      </c>
      <c r="J2243" s="22" t="s">
        <v>873</v>
      </c>
      <c r="K2243" s="22" t="s">
        <v>1306</v>
      </c>
      <c r="L2243" s="22" t="s">
        <v>878</v>
      </c>
      <c r="M2243" s="22" t="s">
        <v>2503</v>
      </c>
      <c r="P2243" s="22" t="s">
        <v>1665</v>
      </c>
      <c r="Q2243" s="22" t="s">
        <v>1179</v>
      </c>
      <c r="AU2243" s="34" t="s">
        <v>145</v>
      </c>
      <c r="AV2243" s="34">
        <v>62</v>
      </c>
      <c r="AW2243" s="34">
        <v>172</v>
      </c>
      <c r="AY2243" s="34">
        <v>5</v>
      </c>
      <c r="BA2243" s="34">
        <v>67</v>
      </c>
      <c r="BB2243" s="34">
        <v>7</v>
      </c>
      <c r="BC2243" s="34">
        <v>4.5999999999999996</v>
      </c>
      <c r="BD2243" s="34">
        <v>4</v>
      </c>
      <c r="BE2243" s="34">
        <v>28</v>
      </c>
      <c r="BF2243" s="34" t="s">
        <v>121</v>
      </c>
      <c r="BG2243" s="34">
        <v>11</v>
      </c>
      <c r="BJ2243" s="34" t="s">
        <v>123</v>
      </c>
      <c r="BN2243" s="34">
        <v>11</v>
      </c>
      <c r="BP2243" s="34">
        <v>2</v>
      </c>
      <c r="BQ2243" s="34">
        <v>864</v>
      </c>
      <c r="BR2243" s="34" t="s">
        <v>84</v>
      </c>
      <c r="BT2243" s="34">
        <v>102</v>
      </c>
      <c r="BU2243" s="34" t="s">
        <v>82</v>
      </c>
      <c r="BV2243" s="34" t="s">
        <v>84</v>
      </c>
      <c r="BW2243" s="34" t="s">
        <v>948</v>
      </c>
      <c r="BX2243" s="34">
        <v>155</v>
      </c>
      <c r="BY2243" s="34" t="s">
        <v>121</v>
      </c>
      <c r="BZ2243" s="34" t="s">
        <v>84</v>
      </c>
      <c r="CA2243" s="34" t="s">
        <v>82</v>
      </c>
      <c r="CC2243" s="34">
        <v>26</v>
      </c>
      <c r="CD2243" s="34">
        <v>210</v>
      </c>
      <c r="CE2243" s="34">
        <v>52</v>
      </c>
      <c r="CF2243" s="34">
        <v>7</v>
      </c>
      <c r="CG2243" s="34" t="s">
        <v>2416</v>
      </c>
      <c r="CH2243" s="34">
        <v>1600</v>
      </c>
      <c r="CI2243" s="34" t="s">
        <v>83</v>
      </c>
      <c r="CJ2243" s="34">
        <v>16</v>
      </c>
      <c r="CM2243" s="34">
        <v>0.9</v>
      </c>
      <c r="CN2243" s="34" t="s">
        <v>123</v>
      </c>
      <c r="CP2243" s="34" t="s">
        <v>121</v>
      </c>
      <c r="CU2243" s="34" t="s">
        <v>83</v>
      </c>
      <c r="CV2243" s="34" t="s">
        <v>82</v>
      </c>
      <c r="CW2243" s="34">
        <f t="shared" si="119"/>
        <v>16.899999999999999</v>
      </c>
      <c r="CX2243" s="34" t="s">
        <v>2391</v>
      </c>
      <c r="CY2243" s="34" t="s">
        <v>1833</v>
      </c>
      <c r="CZ2243" s="34">
        <v>0.1</v>
      </c>
      <c r="DA2243" s="34">
        <v>0.28999999999999998</v>
      </c>
      <c r="DB2243" s="34" t="s">
        <v>120</v>
      </c>
      <c r="DC2243" s="34" t="s">
        <v>120</v>
      </c>
      <c r="DD2243" s="34" t="s">
        <v>120</v>
      </c>
    </row>
    <row r="2244" spans="1:108" x14ac:dyDescent="0.35">
      <c r="A2244" s="22">
        <v>278</v>
      </c>
      <c r="B2244" s="22" t="s">
        <v>2892</v>
      </c>
      <c r="C2244" s="22" t="s">
        <v>2498</v>
      </c>
      <c r="D2244" s="22" t="s">
        <v>1694</v>
      </c>
      <c r="H2244" s="22">
        <v>32.718055</v>
      </c>
      <c r="I2244" s="22">
        <v>-107.572222</v>
      </c>
      <c r="J2244" s="22" t="s">
        <v>873</v>
      </c>
      <c r="K2244" s="22" t="s">
        <v>1306</v>
      </c>
      <c r="L2244" s="22" t="s">
        <v>878</v>
      </c>
      <c r="M2244" s="22" t="s">
        <v>2504</v>
      </c>
      <c r="P2244" s="22" t="s">
        <v>1665</v>
      </c>
      <c r="Q2244" s="22" t="s">
        <v>1179</v>
      </c>
      <c r="AU2244" s="34" t="s">
        <v>145</v>
      </c>
      <c r="AV2244" s="34" t="s">
        <v>2419</v>
      </c>
      <c r="AW2244" s="34">
        <v>72</v>
      </c>
      <c r="AY2244" s="34">
        <v>7</v>
      </c>
      <c r="BA2244" s="34">
        <v>58</v>
      </c>
      <c r="BB2244" s="34">
        <v>8</v>
      </c>
      <c r="BC2244" s="34">
        <v>33.799999999999997</v>
      </c>
      <c r="BD2244" s="34">
        <v>3</v>
      </c>
      <c r="BE2244" s="34">
        <v>48</v>
      </c>
      <c r="BF2244" s="34" t="s">
        <v>121</v>
      </c>
      <c r="BG2244" s="34">
        <v>17</v>
      </c>
      <c r="BJ2244" s="34" t="s">
        <v>123</v>
      </c>
      <c r="BN2244" s="34">
        <v>2</v>
      </c>
      <c r="BP2244" s="34">
        <v>5</v>
      </c>
      <c r="BQ2244" s="34">
        <v>3469</v>
      </c>
      <c r="BR2244" s="34" t="s">
        <v>84</v>
      </c>
      <c r="BT2244" s="34">
        <v>27.7</v>
      </c>
      <c r="BU2244" s="34" t="s">
        <v>82</v>
      </c>
      <c r="BV2244" s="34" t="s">
        <v>84</v>
      </c>
      <c r="BW2244" s="34" t="s">
        <v>948</v>
      </c>
      <c r="BX2244" s="34">
        <v>190</v>
      </c>
      <c r="BY2244" s="34" t="s">
        <v>121</v>
      </c>
      <c r="BZ2244" s="34">
        <v>12</v>
      </c>
      <c r="CA2244" s="34" t="s">
        <v>82</v>
      </c>
      <c r="CC2244" s="34">
        <v>5.3</v>
      </c>
      <c r="CD2244" s="34">
        <v>439</v>
      </c>
      <c r="CE2244" s="34">
        <v>28</v>
      </c>
      <c r="CF2244" s="34">
        <v>8</v>
      </c>
      <c r="CG2244" s="34" t="s">
        <v>2416</v>
      </c>
      <c r="CH2244" s="34">
        <v>1400</v>
      </c>
      <c r="CI2244" s="34">
        <v>6</v>
      </c>
      <c r="CJ2244" s="34" t="s">
        <v>84</v>
      </c>
      <c r="CM2244" s="34">
        <v>1.1000000000000001</v>
      </c>
      <c r="CN2244" s="34" t="s">
        <v>123</v>
      </c>
      <c r="CP2244" s="34" t="s">
        <v>121</v>
      </c>
      <c r="CU2244" s="34" t="s">
        <v>83</v>
      </c>
      <c r="CV2244" s="34" t="s">
        <v>82</v>
      </c>
      <c r="CW2244" s="34">
        <f t="shared" si="119"/>
        <v>7.1</v>
      </c>
      <c r="CX2244" s="34" t="s">
        <v>2391</v>
      </c>
      <c r="CY2244" s="34">
        <v>6.8</v>
      </c>
      <c r="CZ2244" s="34">
        <v>0.14000000000000001</v>
      </c>
      <c r="DA2244" s="34">
        <v>0.2</v>
      </c>
      <c r="DB2244" s="34">
        <v>0.02</v>
      </c>
      <c r="DC2244" s="34">
        <v>0.04</v>
      </c>
      <c r="DD2244" s="34" t="s">
        <v>120</v>
      </c>
    </row>
    <row r="2245" spans="1:108" x14ac:dyDescent="0.35">
      <c r="A2245" s="22">
        <v>279</v>
      </c>
      <c r="B2245" s="22" t="s">
        <v>2892</v>
      </c>
      <c r="C2245" s="22" t="s">
        <v>2498</v>
      </c>
      <c r="D2245" s="22" t="s">
        <v>1694</v>
      </c>
      <c r="H2245" s="22">
        <v>32.718055</v>
      </c>
      <c r="I2245" s="22">
        <v>-107.572222</v>
      </c>
      <c r="J2245" s="22" t="s">
        <v>873</v>
      </c>
      <c r="K2245" s="22" t="s">
        <v>1306</v>
      </c>
      <c r="L2245" s="22" t="s">
        <v>878</v>
      </c>
      <c r="M2245" s="22" t="s">
        <v>2502</v>
      </c>
      <c r="P2245" s="22" t="s">
        <v>1665</v>
      </c>
      <c r="Q2245" s="22" t="s">
        <v>1179</v>
      </c>
      <c r="AU2245" s="34">
        <v>8.9999999999999993E-3</v>
      </c>
      <c r="AV2245" s="34">
        <v>170</v>
      </c>
      <c r="AW2245" s="34">
        <v>106</v>
      </c>
      <c r="AY2245" s="34">
        <v>4</v>
      </c>
      <c r="BA2245" s="34">
        <v>42</v>
      </c>
      <c r="BB2245" s="34">
        <v>4</v>
      </c>
      <c r="BC2245" s="34">
        <v>4.8</v>
      </c>
      <c r="BD2245" s="34">
        <v>4</v>
      </c>
      <c r="BE2245" s="34">
        <v>62</v>
      </c>
      <c r="BF2245" s="34" t="s">
        <v>121</v>
      </c>
      <c r="BG2245" s="34">
        <v>19</v>
      </c>
      <c r="BJ2245" s="34" t="s">
        <v>123</v>
      </c>
      <c r="BN2245" s="34">
        <v>3</v>
      </c>
      <c r="BP2245" s="34">
        <v>7</v>
      </c>
      <c r="BQ2245" s="34">
        <v>2746</v>
      </c>
      <c r="BR2245" s="34" t="s">
        <v>84</v>
      </c>
      <c r="BT2245" s="34">
        <v>43.2</v>
      </c>
      <c r="BU2245" s="34" t="s">
        <v>82</v>
      </c>
      <c r="BV2245" s="34" t="s">
        <v>84</v>
      </c>
      <c r="BW2245" s="34" t="s">
        <v>948</v>
      </c>
      <c r="BX2245" s="34">
        <v>53</v>
      </c>
      <c r="BY2245" s="34" t="s">
        <v>121</v>
      </c>
      <c r="BZ2245" s="34" t="s">
        <v>84</v>
      </c>
      <c r="CA2245" s="34" t="s">
        <v>82</v>
      </c>
      <c r="CC2245" s="34">
        <v>5.5</v>
      </c>
      <c r="CD2245" s="34">
        <v>451</v>
      </c>
      <c r="CE2245" s="34">
        <v>38</v>
      </c>
      <c r="CF2245" s="34">
        <v>7</v>
      </c>
      <c r="CG2245" s="34" t="s">
        <v>2416</v>
      </c>
      <c r="CH2245" s="34">
        <v>1200</v>
      </c>
      <c r="CI2245" s="34">
        <v>6</v>
      </c>
      <c r="CJ2245" s="34" t="s">
        <v>84</v>
      </c>
      <c r="CM2245" s="34">
        <v>0.9</v>
      </c>
      <c r="CN2245" s="34" t="s">
        <v>123</v>
      </c>
      <c r="CP2245" s="34" t="s">
        <v>121</v>
      </c>
      <c r="CU2245" s="34" t="s">
        <v>83</v>
      </c>
      <c r="CV2245" s="34" t="s">
        <v>82</v>
      </c>
      <c r="CW2245" s="34">
        <f t="shared" si="119"/>
        <v>6.9</v>
      </c>
      <c r="CX2245" s="34" t="s">
        <v>2391</v>
      </c>
      <c r="CY2245" s="34">
        <v>4.2</v>
      </c>
      <c r="CZ2245" s="34">
        <v>0.09</v>
      </c>
      <c r="DA2245" s="34">
        <v>1.62</v>
      </c>
      <c r="DB2245" s="34">
        <v>0.02</v>
      </c>
      <c r="DC2245" s="34">
        <v>0.02</v>
      </c>
      <c r="DD2245" s="34" t="s">
        <v>120</v>
      </c>
    </row>
    <row r="2246" spans="1:108" x14ac:dyDescent="0.35">
      <c r="A2246" s="22">
        <v>280</v>
      </c>
      <c r="B2246" s="22" t="s">
        <v>2892</v>
      </c>
      <c r="C2246" s="22" t="s">
        <v>2498</v>
      </c>
      <c r="D2246" s="22" t="s">
        <v>1694</v>
      </c>
      <c r="H2246" s="22">
        <v>32.718055</v>
      </c>
      <c r="I2246" s="22">
        <v>-107.572222</v>
      </c>
      <c r="J2246" s="22" t="s">
        <v>873</v>
      </c>
      <c r="K2246" s="22" t="s">
        <v>1306</v>
      </c>
      <c r="L2246" s="22" t="s">
        <v>878</v>
      </c>
      <c r="M2246" s="22" t="s">
        <v>2505</v>
      </c>
      <c r="P2246" s="22" t="s">
        <v>1665</v>
      </c>
      <c r="Q2246" s="22" t="s">
        <v>1183</v>
      </c>
      <c r="AU2246" s="34">
        <v>8.9999999999999993E-3</v>
      </c>
      <c r="AV2246" s="34">
        <v>250</v>
      </c>
      <c r="AW2246" s="34">
        <v>90</v>
      </c>
      <c r="AY2246" s="34">
        <v>6</v>
      </c>
      <c r="BA2246" s="34">
        <v>31</v>
      </c>
      <c r="BB2246" s="34">
        <v>3</v>
      </c>
      <c r="BC2246" s="34" t="s">
        <v>121</v>
      </c>
      <c r="BD2246" s="34">
        <v>3</v>
      </c>
      <c r="BE2246" s="34">
        <v>79</v>
      </c>
      <c r="BF2246" s="34" t="s">
        <v>121</v>
      </c>
      <c r="BG2246" s="34">
        <v>27</v>
      </c>
      <c r="BJ2246" s="34" t="s">
        <v>123</v>
      </c>
      <c r="BN2246" s="34">
        <v>9</v>
      </c>
      <c r="BP2246" s="34">
        <v>17</v>
      </c>
      <c r="BQ2246" s="34">
        <v>1763</v>
      </c>
      <c r="BR2246" s="34" t="s">
        <v>84</v>
      </c>
      <c r="BT2246" s="34">
        <v>41.1</v>
      </c>
      <c r="BU2246" s="34" t="s">
        <v>82</v>
      </c>
      <c r="BV2246" s="34" t="s">
        <v>84</v>
      </c>
      <c r="BW2246" s="34" t="s">
        <v>948</v>
      </c>
      <c r="BX2246" s="34">
        <v>88</v>
      </c>
      <c r="BY2246" s="34" t="s">
        <v>121</v>
      </c>
      <c r="BZ2246" s="34">
        <v>11</v>
      </c>
      <c r="CA2246" s="34" t="s">
        <v>82</v>
      </c>
      <c r="CC2246" s="34">
        <v>5</v>
      </c>
      <c r="CD2246" s="34">
        <v>348</v>
      </c>
      <c r="CE2246" s="34">
        <v>76</v>
      </c>
      <c r="CF2246" s="34">
        <v>7</v>
      </c>
      <c r="CG2246" s="34" t="s">
        <v>2416</v>
      </c>
      <c r="CH2246" s="34">
        <v>700</v>
      </c>
      <c r="CI2246" s="34" t="s">
        <v>83</v>
      </c>
      <c r="CJ2246" s="34" t="s">
        <v>84</v>
      </c>
      <c r="CM2246" s="34">
        <v>0.8</v>
      </c>
      <c r="CN2246" s="34" t="s">
        <v>123</v>
      </c>
      <c r="CP2246" s="34" t="s">
        <v>121</v>
      </c>
      <c r="CU2246" s="34" t="s">
        <v>83</v>
      </c>
      <c r="CV2246" s="34" t="s">
        <v>82</v>
      </c>
      <c r="CW2246" s="34">
        <f t="shared" si="119"/>
        <v>0.8</v>
      </c>
      <c r="CX2246" s="34" t="s">
        <v>2391</v>
      </c>
      <c r="CY2246" s="34">
        <v>4.2</v>
      </c>
      <c r="CZ2246" s="34">
        <v>0.11</v>
      </c>
      <c r="DA2246" s="34">
        <v>1.1399999999999999</v>
      </c>
      <c r="DB2246" s="34" t="s">
        <v>120</v>
      </c>
      <c r="DC2246" s="34">
        <v>0.02</v>
      </c>
      <c r="DD2246" s="34" t="s">
        <v>120</v>
      </c>
    </row>
    <row r="2247" spans="1:108" x14ac:dyDescent="0.35">
      <c r="A2247" s="22">
        <v>281</v>
      </c>
      <c r="B2247" s="22" t="s">
        <v>2892</v>
      </c>
      <c r="C2247" s="22" t="s">
        <v>2498</v>
      </c>
      <c r="D2247" s="22" t="s">
        <v>1694</v>
      </c>
      <c r="H2247" s="22">
        <v>32.718055</v>
      </c>
      <c r="I2247" s="22">
        <v>-107.572222</v>
      </c>
      <c r="J2247" s="22" t="s">
        <v>873</v>
      </c>
      <c r="K2247" s="22" t="s">
        <v>1306</v>
      </c>
      <c r="L2247" s="22" t="s">
        <v>878</v>
      </c>
      <c r="M2247" s="22" t="s">
        <v>2502</v>
      </c>
      <c r="P2247" s="22" t="s">
        <v>1665</v>
      </c>
      <c r="Q2247" s="22" t="s">
        <v>1183</v>
      </c>
      <c r="AU2247" s="34">
        <v>0.01</v>
      </c>
      <c r="AV2247" s="34">
        <v>44</v>
      </c>
      <c r="AW2247" s="34">
        <v>138</v>
      </c>
      <c r="AY2247" s="34">
        <v>7</v>
      </c>
      <c r="BA2247" s="34">
        <v>57</v>
      </c>
      <c r="BB2247" s="34">
        <v>5</v>
      </c>
      <c r="BC2247" s="34">
        <v>16.399999999999999</v>
      </c>
      <c r="BD2247" s="34">
        <v>4</v>
      </c>
      <c r="BE2247" s="34">
        <v>48</v>
      </c>
      <c r="BF2247" s="34">
        <v>2</v>
      </c>
      <c r="BG2247" s="34">
        <v>14</v>
      </c>
      <c r="BJ2247" s="34" t="s">
        <v>123</v>
      </c>
      <c r="BN2247" s="34">
        <v>2</v>
      </c>
      <c r="BP2247" s="34">
        <v>8</v>
      </c>
      <c r="BQ2247" s="34">
        <v>843</v>
      </c>
      <c r="BR2247" s="34" t="s">
        <v>84</v>
      </c>
      <c r="BT2247" s="34">
        <v>64.599999999999994</v>
      </c>
      <c r="BU2247" s="34">
        <v>1.1000000000000001</v>
      </c>
      <c r="BV2247" s="34" t="s">
        <v>84</v>
      </c>
      <c r="BW2247" s="34" t="s">
        <v>948</v>
      </c>
      <c r="BX2247" s="34">
        <v>34</v>
      </c>
      <c r="BY2247" s="34" t="s">
        <v>121</v>
      </c>
      <c r="BZ2247" s="34">
        <v>12</v>
      </c>
      <c r="CA2247" s="34" t="s">
        <v>82</v>
      </c>
      <c r="CC2247" s="34">
        <v>6.8</v>
      </c>
      <c r="CD2247" s="34">
        <v>177</v>
      </c>
      <c r="CE2247" s="34">
        <v>56</v>
      </c>
      <c r="CF2247" s="34">
        <v>17</v>
      </c>
      <c r="CG2247" s="34" t="s">
        <v>2416</v>
      </c>
      <c r="CH2247" s="34">
        <v>1700</v>
      </c>
      <c r="CI2247" s="34">
        <v>14</v>
      </c>
      <c r="CJ2247" s="34" t="s">
        <v>84</v>
      </c>
      <c r="CM2247" s="34">
        <v>2</v>
      </c>
      <c r="CN2247" s="34" t="s">
        <v>123</v>
      </c>
      <c r="CP2247" s="34" t="s">
        <v>121</v>
      </c>
      <c r="CU2247" s="34" t="s">
        <v>83</v>
      </c>
      <c r="CV2247" s="34" t="s">
        <v>82</v>
      </c>
      <c r="CW2247" s="34">
        <f t="shared" si="119"/>
        <v>16</v>
      </c>
      <c r="CX2247" s="34" t="s">
        <v>2391</v>
      </c>
      <c r="CY2247" s="34">
        <v>6.9</v>
      </c>
      <c r="CZ2247" s="34">
        <v>0.14000000000000001</v>
      </c>
      <c r="DA2247" s="34">
        <v>0.69</v>
      </c>
      <c r="DB2247" s="34">
        <v>7.0000000000000007E-2</v>
      </c>
      <c r="DC2247" s="34">
        <v>0.09</v>
      </c>
      <c r="DD2247" s="34" t="s">
        <v>120</v>
      </c>
    </row>
    <row r="2248" spans="1:108" x14ac:dyDescent="0.35">
      <c r="A2248" s="22">
        <v>282</v>
      </c>
      <c r="B2248" s="22" t="s">
        <v>2892</v>
      </c>
      <c r="C2248" s="22" t="s">
        <v>2498</v>
      </c>
      <c r="D2248" s="22" t="s">
        <v>1694</v>
      </c>
      <c r="H2248" s="22">
        <v>32.718055</v>
      </c>
      <c r="I2248" s="22">
        <v>-107.572222</v>
      </c>
      <c r="J2248" s="22" t="s">
        <v>873</v>
      </c>
      <c r="K2248" s="22" t="s">
        <v>1306</v>
      </c>
      <c r="L2248" s="22" t="s">
        <v>878</v>
      </c>
      <c r="M2248" s="22" t="s">
        <v>2505</v>
      </c>
      <c r="P2248" s="22" t="s">
        <v>1665</v>
      </c>
      <c r="Q2248" s="22" t="s">
        <v>1183</v>
      </c>
      <c r="AU2248" s="34" t="s">
        <v>145</v>
      </c>
      <c r="AV2248" s="34">
        <v>170</v>
      </c>
      <c r="AW2248" s="34">
        <v>117</v>
      </c>
      <c r="AY2248" s="34">
        <v>6</v>
      </c>
      <c r="BA2248" s="34">
        <v>51</v>
      </c>
      <c r="BB2248" s="34">
        <v>6</v>
      </c>
      <c r="BC2248" s="34" t="s">
        <v>121</v>
      </c>
      <c r="BD2248" s="34">
        <v>3</v>
      </c>
      <c r="BE2248" s="34">
        <v>109</v>
      </c>
      <c r="BF2248" s="34" t="s">
        <v>121</v>
      </c>
      <c r="BG2248" s="34">
        <v>18</v>
      </c>
      <c r="BJ2248" s="34" t="s">
        <v>123</v>
      </c>
      <c r="BN2248" s="34">
        <v>20</v>
      </c>
      <c r="BP2248" s="34">
        <v>5</v>
      </c>
      <c r="BQ2248" s="34">
        <v>907</v>
      </c>
      <c r="BR2248" s="34" t="s">
        <v>84</v>
      </c>
      <c r="BT2248" s="34">
        <v>57.7</v>
      </c>
      <c r="BU2248" s="34">
        <v>0.6</v>
      </c>
      <c r="BV2248" s="34" t="s">
        <v>84</v>
      </c>
      <c r="BW2248" s="34" t="s">
        <v>948</v>
      </c>
      <c r="BX2248" s="34">
        <v>104</v>
      </c>
      <c r="BY2248" s="34" t="s">
        <v>121</v>
      </c>
      <c r="BZ2248" s="34">
        <v>13</v>
      </c>
      <c r="CA2248" s="34" t="s">
        <v>82</v>
      </c>
      <c r="CC2248" s="34">
        <v>32</v>
      </c>
      <c r="CD2248" s="34">
        <v>340</v>
      </c>
      <c r="CE2248" s="34">
        <v>58</v>
      </c>
      <c r="CF2248" s="34">
        <v>11</v>
      </c>
      <c r="CG2248" s="34" t="s">
        <v>2416</v>
      </c>
      <c r="CH2248" s="34">
        <v>730</v>
      </c>
      <c r="CI2248" s="34">
        <v>7</v>
      </c>
      <c r="CJ2248" s="34" t="s">
        <v>84</v>
      </c>
      <c r="CM2248" s="34">
        <v>0.8</v>
      </c>
      <c r="CN2248" s="34">
        <v>3</v>
      </c>
      <c r="CP2248" s="34" t="s">
        <v>121</v>
      </c>
      <c r="CU2248" s="34" t="s">
        <v>83</v>
      </c>
      <c r="CV2248" s="34" t="s">
        <v>82</v>
      </c>
      <c r="CW2248" s="34">
        <f t="shared" si="119"/>
        <v>10.8</v>
      </c>
      <c r="CX2248" s="34" t="s">
        <v>2391</v>
      </c>
      <c r="CY2248" s="34">
        <v>5.0999999999999996</v>
      </c>
      <c r="CZ2248" s="34">
        <v>0.09</v>
      </c>
      <c r="DA2248" s="34">
        <v>0.54</v>
      </c>
      <c r="DB2248" s="34" t="s">
        <v>120</v>
      </c>
      <c r="DC2248" s="34">
        <v>0.02</v>
      </c>
      <c r="DD2248" s="34">
        <v>0.01</v>
      </c>
    </row>
    <row r="2249" spans="1:108" x14ac:dyDescent="0.35">
      <c r="A2249" s="22">
        <v>283</v>
      </c>
      <c r="B2249" s="22" t="s">
        <v>2892</v>
      </c>
      <c r="C2249" s="22" t="s">
        <v>2498</v>
      </c>
      <c r="D2249" s="22" t="s">
        <v>1694</v>
      </c>
      <c r="H2249" s="22">
        <v>32.718055</v>
      </c>
      <c r="I2249" s="22">
        <v>-107.572222</v>
      </c>
      <c r="J2249" s="22" t="s">
        <v>873</v>
      </c>
      <c r="K2249" s="22" t="s">
        <v>1306</v>
      </c>
      <c r="L2249" s="22" t="s">
        <v>878</v>
      </c>
      <c r="M2249" s="22" t="s">
        <v>2505</v>
      </c>
      <c r="P2249" s="22" t="s">
        <v>1665</v>
      </c>
      <c r="Q2249" s="22" t="s">
        <v>1181</v>
      </c>
      <c r="AU2249" s="34">
        <v>0.01</v>
      </c>
      <c r="AV2249" s="34">
        <v>100</v>
      </c>
      <c r="AW2249" s="34">
        <v>27</v>
      </c>
      <c r="AY2249" s="34">
        <v>18</v>
      </c>
      <c r="BA2249" s="34">
        <v>19</v>
      </c>
      <c r="BB2249" s="34">
        <v>2</v>
      </c>
      <c r="BC2249" s="34" t="s">
        <v>121</v>
      </c>
      <c r="BD2249" s="34">
        <v>3</v>
      </c>
      <c r="BE2249" s="34">
        <v>79</v>
      </c>
      <c r="BF2249" s="34">
        <v>6</v>
      </c>
      <c r="BG2249" s="34">
        <v>14</v>
      </c>
      <c r="BJ2249" s="34" t="s">
        <v>123</v>
      </c>
      <c r="BN2249" s="34" t="s">
        <v>123</v>
      </c>
      <c r="BP2249" s="34">
        <v>8</v>
      </c>
      <c r="BQ2249" s="34">
        <v>590</v>
      </c>
      <c r="BR2249" s="34">
        <v>36</v>
      </c>
      <c r="BT2249" s="34">
        <v>13</v>
      </c>
      <c r="BU2249" s="34">
        <v>2.2999999999999998</v>
      </c>
      <c r="BV2249" s="34" t="s">
        <v>84</v>
      </c>
      <c r="BW2249" s="34" t="s">
        <v>948</v>
      </c>
      <c r="BX2249" s="34">
        <v>44</v>
      </c>
      <c r="BY2249" s="34" t="s">
        <v>121</v>
      </c>
      <c r="BZ2249" s="34" t="s">
        <v>84</v>
      </c>
      <c r="CA2249" s="34">
        <v>1.1000000000000001</v>
      </c>
      <c r="CC2249" s="34">
        <v>8.6</v>
      </c>
      <c r="CD2249" s="34">
        <v>208</v>
      </c>
      <c r="CE2249" s="34">
        <v>33</v>
      </c>
      <c r="CF2249" s="34">
        <v>8</v>
      </c>
      <c r="CG2249" s="34" t="s">
        <v>2416</v>
      </c>
      <c r="CH2249" s="34">
        <v>820</v>
      </c>
      <c r="CI2249" s="34">
        <v>8</v>
      </c>
      <c r="CJ2249" s="34" t="s">
        <v>84</v>
      </c>
      <c r="CM2249" s="34">
        <v>1.2</v>
      </c>
      <c r="CN2249" s="34" t="s">
        <v>123</v>
      </c>
      <c r="CP2249" s="34" t="s">
        <v>121</v>
      </c>
      <c r="CU2249" s="34" t="s">
        <v>83</v>
      </c>
      <c r="CV2249" s="34" t="s">
        <v>82</v>
      </c>
      <c r="CW2249" s="34">
        <f t="shared" si="119"/>
        <v>9.1999999999999993</v>
      </c>
      <c r="CX2249" s="34" t="s">
        <v>2391</v>
      </c>
      <c r="CY2249" s="34">
        <v>2</v>
      </c>
      <c r="CZ2249" s="34">
        <v>0.27</v>
      </c>
      <c r="DA2249" s="34">
        <v>0.09</v>
      </c>
      <c r="DB2249" s="34">
        <v>0.01</v>
      </c>
      <c r="DC2249" s="34">
        <v>0.11</v>
      </c>
      <c r="DD2249" s="34">
        <v>0.02</v>
      </c>
    </row>
    <row r="2250" spans="1:108" x14ac:dyDescent="0.35">
      <c r="A2250" s="22">
        <v>284</v>
      </c>
      <c r="B2250" s="22" t="s">
        <v>2892</v>
      </c>
      <c r="C2250" s="22" t="s">
        <v>2498</v>
      </c>
      <c r="D2250" s="22" t="s">
        <v>1694</v>
      </c>
      <c r="H2250" s="22">
        <v>32.718055</v>
      </c>
      <c r="I2250" s="22">
        <v>-107.572222</v>
      </c>
      <c r="J2250" s="22" t="s">
        <v>873</v>
      </c>
      <c r="K2250" s="22" t="s">
        <v>1306</v>
      </c>
      <c r="L2250" s="22" t="s">
        <v>878</v>
      </c>
      <c r="M2250" s="22" t="s">
        <v>2505</v>
      </c>
      <c r="P2250" s="22" t="s">
        <v>1665</v>
      </c>
      <c r="Q2250" s="22" t="s">
        <v>1181</v>
      </c>
      <c r="AU2250" s="34">
        <v>2.7E-2</v>
      </c>
      <c r="AV2250" s="34">
        <v>200</v>
      </c>
      <c r="AW2250" s="34">
        <v>72</v>
      </c>
      <c r="AY2250" s="34">
        <v>20</v>
      </c>
      <c r="BA2250" s="34">
        <v>38</v>
      </c>
      <c r="BB2250" s="34">
        <v>3</v>
      </c>
      <c r="BC2250" s="34">
        <v>8</v>
      </c>
      <c r="BD2250" s="34">
        <v>3</v>
      </c>
      <c r="BE2250" s="34">
        <v>86</v>
      </c>
      <c r="BF2250" s="34" t="s">
        <v>121</v>
      </c>
      <c r="BG2250" s="34">
        <v>16</v>
      </c>
      <c r="BJ2250" s="34" t="s">
        <v>123</v>
      </c>
      <c r="BN2250" s="34">
        <v>4</v>
      </c>
      <c r="BP2250" s="34">
        <v>5</v>
      </c>
      <c r="BQ2250" s="34">
        <v>1878</v>
      </c>
      <c r="BR2250" s="34">
        <v>12</v>
      </c>
      <c r="BT2250" s="34">
        <v>33.9</v>
      </c>
      <c r="BU2250" s="34">
        <v>1.3</v>
      </c>
      <c r="BV2250" s="34" t="s">
        <v>84</v>
      </c>
      <c r="BW2250" s="34" t="s">
        <v>948</v>
      </c>
      <c r="BX2250" s="34">
        <v>119</v>
      </c>
      <c r="BY2250" s="34" t="s">
        <v>121</v>
      </c>
      <c r="BZ2250" s="34" t="s">
        <v>84</v>
      </c>
      <c r="CA2250" s="34" t="s">
        <v>82</v>
      </c>
      <c r="CC2250" s="34">
        <v>17</v>
      </c>
      <c r="CD2250" s="34">
        <v>297</v>
      </c>
      <c r="CE2250" s="34">
        <v>30</v>
      </c>
      <c r="CF2250" s="34">
        <v>22</v>
      </c>
      <c r="CG2250" s="34" t="s">
        <v>2416</v>
      </c>
      <c r="CH2250" s="34">
        <v>2100</v>
      </c>
      <c r="CI2250" s="34">
        <v>14</v>
      </c>
      <c r="CJ2250" s="34" t="s">
        <v>84</v>
      </c>
      <c r="CM2250" s="34">
        <v>2.5</v>
      </c>
      <c r="CN2250" s="34" t="s">
        <v>123</v>
      </c>
      <c r="CP2250" s="34" t="s">
        <v>121</v>
      </c>
      <c r="CU2250" s="34" t="s">
        <v>83</v>
      </c>
      <c r="CV2250" s="34" t="s">
        <v>82</v>
      </c>
      <c r="CW2250" s="34">
        <f t="shared" si="119"/>
        <v>16.5</v>
      </c>
      <c r="CX2250" s="34" t="s">
        <v>2391</v>
      </c>
      <c r="CY2250" s="34">
        <v>5.2</v>
      </c>
      <c r="CZ2250" s="34">
        <v>0.16</v>
      </c>
      <c r="DA2250" s="34">
        <v>0.3</v>
      </c>
      <c r="DB2250" s="34" t="s">
        <v>120</v>
      </c>
      <c r="DC2250" s="34">
        <v>0.03</v>
      </c>
      <c r="DD2250" s="34" t="s">
        <v>120</v>
      </c>
    </row>
    <row r="2251" spans="1:108" x14ac:dyDescent="0.35">
      <c r="A2251" s="22">
        <v>285</v>
      </c>
      <c r="B2251" s="22" t="s">
        <v>2892</v>
      </c>
      <c r="C2251" s="22" t="s">
        <v>2498</v>
      </c>
      <c r="D2251" s="22" t="s">
        <v>1694</v>
      </c>
      <c r="H2251" s="22">
        <v>32.718055</v>
      </c>
      <c r="I2251" s="22">
        <v>-107.572222</v>
      </c>
      <c r="J2251" s="22" t="s">
        <v>873</v>
      </c>
      <c r="K2251" s="22" t="s">
        <v>1306</v>
      </c>
      <c r="L2251" s="22" t="s">
        <v>878</v>
      </c>
      <c r="M2251" s="22" t="s">
        <v>2505</v>
      </c>
      <c r="P2251" s="22" t="s">
        <v>1665</v>
      </c>
      <c r="Q2251" s="22" t="s">
        <v>1182</v>
      </c>
      <c r="AU2251" s="34">
        <v>2.7E-2</v>
      </c>
      <c r="AV2251" s="34">
        <v>170</v>
      </c>
      <c r="AW2251" s="34">
        <v>190</v>
      </c>
      <c r="AY2251" s="34">
        <v>67</v>
      </c>
      <c r="BA2251" s="34">
        <v>32</v>
      </c>
      <c r="BB2251" s="34">
        <v>15</v>
      </c>
      <c r="BC2251" s="34">
        <v>6.4</v>
      </c>
      <c r="BD2251" s="34">
        <v>3</v>
      </c>
      <c r="BE2251" s="34">
        <v>66</v>
      </c>
      <c r="BF2251" s="34" t="s">
        <v>121</v>
      </c>
      <c r="BG2251" s="34">
        <v>20</v>
      </c>
      <c r="BJ2251" s="34" t="s">
        <v>123</v>
      </c>
      <c r="BN2251" s="34">
        <v>21</v>
      </c>
      <c r="BP2251" s="34">
        <v>7</v>
      </c>
      <c r="BQ2251" s="34">
        <v>2176</v>
      </c>
      <c r="BR2251" s="34" t="s">
        <v>84</v>
      </c>
      <c r="BT2251" s="34">
        <v>249</v>
      </c>
      <c r="BU2251" s="34" t="s">
        <v>82</v>
      </c>
      <c r="BV2251" s="34" t="s">
        <v>84</v>
      </c>
      <c r="BW2251" s="34" t="s">
        <v>948</v>
      </c>
      <c r="BX2251" s="34">
        <v>679</v>
      </c>
      <c r="BY2251" s="34" t="s">
        <v>121</v>
      </c>
      <c r="BZ2251" s="34">
        <v>10</v>
      </c>
      <c r="CA2251" s="34" t="s">
        <v>82</v>
      </c>
      <c r="CC2251" s="34">
        <v>20</v>
      </c>
      <c r="CD2251" s="34">
        <v>346</v>
      </c>
      <c r="CE2251" s="34">
        <v>86</v>
      </c>
      <c r="CF2251" s="34">
        <v>6</v>
      </c>
      <c r="CG2251" s="34" t="s">
        <v>2416</v>
      </c>
      <c r="CH2251" s="34">
        <v>2800</v>
      </c>
      <c r="CI2251" s="34" t="s">
        <v>83</v>
      </c>
      <c r="CJ2251" s="34" t="s">
        <v>84</v>
      </c>
      <c r="CM2251" s="34">
        <v>0.9</v>
      </c>
      <c r="CN2251" s="34" t="s">
        <v>123</v>
      </c>
      <c r="CP2251" s="34" t="s">
        <v>121</v>
      </c>
      <c r="CU2251" s="34">
        <v>6</v>
      </c>
      <c r="CV2251" s="34" t="s">
        <v>82</v>
      </c>
      <c r="CW2251" s="34">
        <f t="shared" si="119"/>
        <v>6.9</v>
      </c>
      <c r="CX2251" s="34" t="s">
        <v>2391</v>
      </c>
      <c r="CY2251" s="34">
        <v>8.5</v>
      </c>
      <c r="CZ2251" s="34">
        <v>7.0000000000000007E-2</v>
      </c>
      <c r="DA2251" s="34">
        <v>0.72</v>
      </c>
      <c r="DB2251" s="34">
        <v>0.02</v>
      </c>
      <c r="DC2251" s="34">
        <v>0.19</v>
      </c>
      <c r="DD2251" s="34" t="s">
        <v>120</v>
      </c>
    </row>
    <row r="2252" spans="1:108" x14ac:dyDescent="0.35">
      <c r="A2252" s="22">
        <v>286</v>
      </c>
      <c r="B2252" s="22" t="s">
        <v>2892</v>
      </c>
      <c r="C2252" s="22" t="s">
        <v>2498</v>
      </c>
      <c r="D2252" s="22" t="s">
        <v>1694</v>
      </c>
      <c r="H2252" s="22">
        <v>32.718055</v>
      </c>
      <c r="I2252" s="22">
        <v>-107.572222</v>
      </c>
      <c r="J2252" s="22" t="s">
        <v>873</v>
      </c>
      <c r="K2252" s="22" t="s">
        <v>1306</v>
      </c>
      <c r="L2252" s="22" t="s">
        <v>878</v>
      </c>
      <c r="M2252" s="22" t="s">
        <v>2426</v>
      </c>
      <c r="P2252" s="22" t="s">
        <v>1665</v>
      </c>
      <c r="Q2252" s="22" t="s">
        <v>1182</v>
      </c>
      <c r="AU2252" s="34">
        <v>3.1E-2</v>
      </c>
      <c r="AV2252" s="34">
        <v>130</v>
      </c>
      <c r="AW2252" s="34">
        <v>86</v>
      </c>
      <c r="AY2252" s="34">
        <v>29</v>
      </c>
      <c r="BA2252" s="34">
        <v>19</v>
      </c>
      <c r="BB2252" s="34">
        <v>6</v>
      </c>
      <c r="BC2252" s="34">
        <v>1.4</v>
      </c>
      <c r="BD2252" s="34" t="s">
        <v>121</v>
      </c>
      <c r="BE2252" s="34">
        <v>69</v>
      </c>
      <c r="BF2252" s="34">
        <v>2</v>
      </c>
      <c r="BG2252" s="34">
        <v>18</v>
      </c>
      <c r="BJ2252" s="34" t="s">
        <v>123</v>
      </c>
      <c r="BN2252" s="34">
        <v>3</v>
      </c>
      <c r="BP2252" s="34">
        <v>9</v>
      </c>
      <c r="BQ2252" s="34">
        <v>984</v>
      </c>
      <c r="BR2252" s="34">
        <v>14</v>
      </c>
      <c r="BT2252" s="34">
        <v>69.3</v>
      </c>
      <c r="BU2252" s="34">
        <v>0.9</v>
      </c>
      <c r="BV2252" s="34" t="s">
        <v>84</v>
      </c>
      <c r="BW2252" s="34" t="s">
        <v>948</v>
      </c>
      <c r="BX2252" s="34">
        <v>103</v>
      </c>
      <c r="BY2252" s="34" t="s">
        <v>121</v>
      </c>
      <c r="BZ2252" s="34" t="s">
        <v>84</v>
      </c>
      <c r="CA2252" s="34" t="s">
        <v>82</v>
      </c>
      <c r="CC2252" s="34">
        <v>11</v>
      </c>
      <c r="CD2252" s="34">
        <v>169</v>
      </c>
      <c r="CE2252" s="34">
        <v>57</v>
      </c>
      <c r="CF2252" s="34">
        <v>10</v>
      </c>
      <c r="CG2252" s="34" t="s">
        <v>2416</v>
      </c>
      <c r="CH2252" s="34">
        <v>910</v>
      </c>
      <c r="CI2252" s="34">
        <v>8</v>
      </c>
      <c r="CJ2252" s="34" t="s">
        <v>84</v>
      </c>
      <c r="CM2252" s="34">
        <v>1.3</v>
      </c>
      <c r="CN2252" s="34" t="s">
        <v>123</v>
      </c>
      <c r="CP2252" s="34" t="s">
        <v>121</v>
      </c>
      <c r="CU2252" s="34" t="s">
        <v>83</v>
      </c>
      <c r="CV2252" s="34" t="s">
        <v>82</v>
      </c>
      <c r="CW2252" s="34">
        <f t="shared" si="119"/>
        <v>9.3000000000000007</v>
      </c>
      <c r="CX2252" s="34">
        <v>1.8842000000000001</v>
      </c>
      <c r="CY2252" s="34">
        <v>1.9</v>
      </c>
      <c r="CZ2252" s="34">
        <v>0.12</v>
      </c>
      <c r="DA2252" s="34">
        <v>3.46</v>
      </c>
      <c r="DB2252" s="34">
        <v>0.01</v>
      </c>
      <c r="DC2252" s="34">
        <v>0.04</v>
      </c>
      <c r="DD2252" s="34">
        <v>0.01</v>
      </c>
    </row>
    <row r="2253" spans="1:108" x14ac:dyDescent="0.35">
      <c r="A2253" s="22">
        <v>287</v>
      </c>
      <c r="B2253" s="22" t="s">
        <v>2892</v>
      </c>
      <c r="C2253" s="22" t="s">
        <v>2498</v>
      </c>
      <c r="D2253" s="22" t="s">
        <v>1694</v>
      </c>
      <c r="H2253" s="22">
        <v>32.718055</v>
      </c>
      <c r="I2253" s="22">
        <v>-107.572222</v>
      </c>
      <c r="J2253" s="22" t="s">
        <v>873</v>
      </c>
      <c r="K2253" s="22" t="s">
        <v>1306</v>
      </c>
      <c r="L2253" s="22" t="s">
        <v>878</v>
      </c>
      <c r="M2253" s="22" t="s">
        <v>2505</v>
      </c>
      <c r="P2253" s="22" t="s">
        <v>1665</v>
      </c>
      <c r="Q2253" s="22" t="s">
        <v>1683</v>
      </c>
      <c r="AU2253" s="34" t="s">
        <v>145</v>
      </c>
      <c r="AV2253" s="34">
        <v>180</v>
      </c>
      <c r="AW2253" s="34">
        <v>110</v>
      </c>
      <c r="AY2253" s="34">
        <v>22</v>
      </c>
      <c r="BA2253" s="34">
        <v>50</v>
      </c>
      <c r="BB2253" s="34">
        <v>5</v>
      </c>
      <c r="BC2253" s="34">
        <v>3.5</v>
      </c>
      <c r="BD2253" s="34">
        <v>2</v>
      </c>
      <c r="BE2253" s="34">
        <v>38</v>
      </c>
      <c r="BF2253" s="34" t="s">
        <v>121</v>
      </c>
      <c r="BG2253" s="34">
        <v>23</v>
      </c>
      <c r="BJ2253" s="34" t="s">
        <v>123</v>
      </c>
      <c r="BN2253" s="34">
        <v>7</v>
      </c>
      <c r="BP2253" s="34">
        <v>4</v>
      </c>
      <c r="BQ2253" s="34">
        <v>635</v>
      </c>
      <c r="BR2253" s="34" t="s">
        <v>84</v>
      </c>
      <c r="BT2253" s="34">
        <v>54.8</v>
      </c>
      <c r="BU2253" s="34">
        <v>0.6</v>
      </c>
      <c r="BV2253" s="34" t="s">
        <v>84</v>
      </c>
      <c r="BW2253" s="34" t="s">
        <v>948</v>
      </c>
      <c r="BX2253" s="34">
        <v>341</v>
      </c>
      <c r="BY2253" s="34" t="s">
        <v>121</v>
      </c>
      <c r="BZ2253" s="34">
        <v>11</v>
      </c>
      <c r="CA2253" s="34" t="s">
        <v>82</v>
      </c>
      <c r="CC2253" s="34">
        <v>7.5</v>
      </c>
      <c r="CD2253" s="34">
        <v>178</v>
      </c>
      <c r="CE2253" s="34">
        <v>74</v>
      </c>
      <c r="CF2253" s="34">
        <v>8</v>
      </c>
      <c r="CG2253" s="34" t="s">
        <v>2416</v>
      </c>
      <c r="CH2253" s="34">
        <v>1200</v>
      </c>
      <c r="CI2253" s="34" t="s">
        <v>83</v>
      </c>
      <c r="CJ2253" s="34" t="s">
        <v>84</v>
      </c>
      <c r="CM2253" s="34">
        <v>0.7</v>
      </c>
      <c r="CN2253" s="34" t="s">
        <v>123</v>
      </c>
      <c r="CP2253" s="34" t="s">
        <v>121</v>
      </c>
      <c r="CU2253" s="34" t="s">
        <v>83</v>
      </c>
      <c r="CV2253" s="34" t="s">
        <v>82</v>
      </c>
      <c r="CW2253" s="34">
        <f t="shared" si="119"/>
        <v>0.7</v>
      </c>
      <c r="CX2253" s="34" t="s">
        <v>2391</v>
      </c>
      <c r="CY2253" s="34">
        <v>7.6</v>
      </c>
      <c r="CZ2253" s="34">
        <v>0.09</v>
      </c>
      <c r="DA2253" s="34">
        <v>0.75</v>
      </c>
      <c r="DB2253" s="34">
        <v>0.05</v>
      </c>
      <c r="DC2253" s="34">
        <v>0.1</v>
      </c>
      <c r="DD2253" s="34" t="s">
        <v>120</v>
      </c>
    </row>
    <row r="2254" spans="1:108" x14ac:dyDescent="0.35">
      <c r="A2254" s="22">
        <v>288</v>
      </c>
      <c r="B2254" s="22" t="s">
        <v>2892</v>
      </c>
      <c r="C2254" s="22" t="s">
        <v>2498</v>
      </c>
      <c r="D2254" s="22" t="s">
        <v>1694</v>
      </c>
      <c r="H2254" s="22">
        <v>32.718055</v>
      </c>
      <c r="I2254" s="22">
        <v>-107.572222</v>
      </c>
      <c r="J2254" s="22" t="s">
        <v>873</v>
      </c>
      <c r="K2254" s="22" t="s">
        <v>1306</v>
      </c>
      <c r="L2254" s="22" t="s">
        <v>878</v>
      </c>
      <c r="M2254" s="22" t="s">
        <v>2505</v>
      </c>
      <c r="P2254" s="22" t="s">
        <v>1665</v>
      </c>
      <c r="Q2254" s="22" t="s">
        <v>1183</v>
      </c>
      <c r="AU2254" s="34" t="s">
        <v>145</v>
      </c>
      <c r="AV2254" s="34">
        <v>240</v>
      </c>
      <c r="AW2254" s="34">
        <v>84</v>
      </c>
      <c r="AY2254" s="34">
        <v>16</v>
      </c>
      <c r="BA2254" s="34">
        <v>33</v>
      </c>
      <c r="BB2254" s="34">
        <v>5</v>
      </c>
      <c r="BC2254" s="34">
        <v>1.5</v>
      </c>
      <c r="BD2254" s="34">
        <v>3</v>
      </c>
      <c r="BE2254" s="34">
        <v>83</v>
      </c>
      <c r="BF2254" s="34">
        <v>2</v>
      </c>
      <c r="BG2254" s="34">
        <v>23</v>
      </c>
      <c r="BJ2254" s="34" t="s">
        <v>123</v>
      </c>
      <c r="BN2254" s="34">
        <v>3</v>
      </c>
      <c r="BP2254" s="34">
        <v>10</v>
      </c>
      <c r="BQ2254" s="34">
        <v>1313</v>
      </c>
      <c r="BR2254" s="34" t="s">
        <v>84</v>
      </c>
      <c r="BT2254" s="34">
        <v>58.1</v>
      </c>
      <c r="BU2254" s="34" t="s">
        <v>82</v>
      </c>
      <c r="BV2254" s="34" t="s">
        <v>84</v>
      </c>
      <c r="BW2254" s="34" t="s">
        <v>948</v>
      </c>
      <c r="BX2254" s="34">
        <v>64</v>
      </c>
      <c r="BY2254" s="34" t="s">
        <v>121</v>
      </c>
      <c r="BZ2254" s="34" t="s">
        <v>84</v>
      </c>
      <c r="CA2254" s="34" t="s">
        <v>82</v>
      </c>
      <c r="CC2254" s="34">
        <v>15</v>
      </c>
      <c r="CD2254" s="34">
        <v>346</v>
      </c>
      <c r="CE2254" s="34">
        <v>88</v>
      </c>
      <c r="CF2254" s="34">
        <v>10</v>
      </c>
      <c r="CG2254" s="34" t="s">
        <v>2416</v>
      </c>
      <c r="CH2254" s="34">
        <v>1100</v>
      </c>
      <c r="CI2254" s="34">
        <v>9</v>
      </c>
      <c r="CJ2254" s="34" t="s">
        <v>84</v>
      </c>
      <c r="CM2254" s="34">
        <v>1.3</v>
      </c>
      <c r="CN2254" s="34" t="s">
        <v>123</v>
      </c>
      <c r="CP2254" s="34" t="s">
        <v>121</v>
      </c>
      <c r="CU2254" s="34" t="s">
        <v>83</v>
      </c>
      <c r="CV2254" s="34" t="s">
        <v>82</v>
      </c>
      <c r="CW2254" s="34">
        <f t="shared" si="119"/>
        <v>10.3</v>
      </c>
      <c r="CX2254" s="34" t="s">
        <v>2391</v>
      </c>
      <c r="CY2254" s="34">
        <v>3.2</v>
      </c>
      <c r="CZ2254" s="34">
        <v>0.19</v>
      </c>
      <c r="DA2254" s="34">
        <v>1.04</v>
      </c>
      <c r="DB2254" s="34" t="s">
        <v>120</v>
      </c>
      <c r="DC2254" s="34">
        <v>0.05</v>
      </c>
      <c r="DD2254" s="34" t="s">
        <v>120</v>
      </c>
    </row>
    <row r="2255" spans="1:108" x14ac:dyDescent="0.35">
      <c r="A2255" s="22">
        <v>289</v>
      </c>
      <c r="B2255" s="22" t="s">
        <v>2892</v>
      </c>
      <c r="C2255" s="22" t="s">
        <v>2498</v>
      </c>
      <c r="D2255" s="22" t="s">
        <v>1694</v>
      </c>
      <c r="H2255" s="22">
        <v>32.718055</v>
      </c>
      <c r="I2255" s="22">
        <v>-107.572222</v>
      </c>
      <c r="J2255" s="22" t="s">
        <v>873</v>
      </c>
      <c r="K2255" s="22" t="s">
        <v>1306</v>
      </c>
      <c r="L2255" s="22" t="s">
        <v>878</v>
      </c>
      <c r="M2255" s="22" t="s">
        <v>2506</v>
      </c>
      <c r="P2255" s="22" t="s">
        <v>1665</v>
      </c>
      <c r="Q2255" s="22" t="s">
        <v>2430</v>
      </c>
      <c r="AU2255" s="34">
        <v>0.01</v>
      </c>
      <c r="AV2255" s="34">
        <v>150</v>
      </c>
      <c r="AW2255" s="34">
        <v>119</v>
      </c>
      <c r="AY2255" s="34">
        <v>6</v>
      </c>
      <c r="BA2255" s="34">
        <v>40</v>
      </c>
      <c r="BB2255" s="34">
        <v>3</v>
      </c>
      <c r="BC2255" s="34">
        <v>4.4000000000000004</v>
      </c>
      <c r="BD2255" s="34">
        <v>2</v>
      </c>
      <c r="BE2255" s="34">
        <v>32</v>
      </c>
      <c r="BF2255" s="34">
        <v>2</v>
      </c>
      <c r="BG2255" s="34">
        <v>20</v>
      </c>
      <c r="BJ2255" s="34" t="s">
        <v>123</v>
      </c>
      <c r="BN2255" s="34">
        <v>6</v>
      </c>
      <c r="BP2255" s="34">
        <v>2</v>
      </c>
      <c r="BQ2255" s="34">
        <v>1190</v>
      </c>
      <c r="BR2255" s="34">
        <v>14</v>
      </c>
      <c r="BT2255" s="34">
        <v>31.7</v>
      </c>
      <c r="BU2255" s="34">
        <v>1.3</v>
      </c>
      <c r="BV2255" s="34" t="s">
        <v>84</v>
      </c>
      <c r="BW2255" s="34" t="s">
        <v>948</v>
      </c>
      <c r="BX2255" s="34">
        <v>159</v>
      </c>
      <c r="BY2255" s="34" t="s">
        <v>121</v>
      </c>
      <c r="BZ2255" s="34" t="s">
        <v>84</v>
      </c>
      <c r="CA2255" s="34">
        <v>1</v>
      </c>
      <c r="CC2255" s="34">
        <v>16</v>
      </c>
      <c r="CD2255" s="34">
        <v>205</v>
      </c>
      <c r="CE2255" s="34">
        <v>58</v>
      </c>
      <c r="CF2255" s="34">
        <v>9</v>
      </c>
      <c r="CG2255" s="34" t="s">
        <v>2416</v>
      </c>
      <c r="CH2255" s="34">
        <v>1400</v>
      </c>
      <c r="CI2255" s="34">
        <v>11</v>
      </c>
      <c r="CJ2255" s="34" t="s">
        <v>84</v>
      </c>
      <c r="CM2255" s="34">
        <v>1.5</v>
      </c>
      <c r="CN2255" s="34" t="s">
        <v>123</v>
      </c>
      <c r="CP2255" s="34" t="s">
        <v>121</v>
      </c>
      <c r="CU2255" s="34" t="s">
        <v>83</v>
      </c>
      <c r="CV2255" s="34" t="s">
        <v>82</v>
      </c>
      <c r="CW2255" s="34">
        <f t="shared" si="119"/>
        <v>12.5</v>
      </c>
      <c r="CX2255" s="34" t="s">
        <v>2391</v>
      </c>
      <c r="CY2255" s="34">
        <v>7.3</v>
      </c>
      <c r="CZ2255" s="34">
        <v>0.13</v>
      </c>
      <c r="DA2255" s="34">
        <v>2.5299999999999998</v>
      </c>
      <c r="DB2255" s="34">
        <v>0.01</v>
      </c>
      <c r="DC2255" s="34">
        <v>7.0000000000000007E-2</v>
      </c>
      <c r="DD2255" s="34" t="s">
        <v>120</v>
      </c>
    </row>
    <row r="2256" spans="1:108" x14ac:dyDescent="0.35">
      <c r="A2256" s="22">
        <v>290</v>
      </c>
      <c r="B2256" s="22" t="s">
        <v>2892</v>
      </c>
      <c r="C2256" s="22" t="s">
        <v>2498</v>
      </c>
      <c r="D2256" s="22" t="s">
        <v>1694</v>
      </c>
      <c r="H2256" s="22">
        <v>32.718055</v>
      </c>
      <c r="I2256" s="22">
        <v>-107.572222</v>
      </c>
      <c r="J2256" s="22" t="s">
        <v>873</v>
      </c>
      <c r="K2256" s="22" t="s">
        <v>1306</v>
      </c>
      <c r="L2256" s="22" t="s">
        <v>878</v>
      </c>
      <c r="M2256" s="22" t="s">
        <v>2507</v>
      </c>
      <c r="P2256" s="22" t="s">
        <v>1665</v>
      </c>
      <c r="Q2256" s="22" t="s">
        <v>1179</v>
      </c>
      <c r="AU2256" s="34">
        <v>7.3999999999999996E-2</v>
      </c>
      <c r="AV2256" s="34">
        <v>67</v>
      </c>
      <c r="AW2256" s="34">
        <v>103</v>
      </c>
      <c r="AY2256" s="34">
        <v>38</v>
      </c>
      <c r="BA2256" s="34">
        <v>44</v>
      </c>
      <c r="BB2256" s="34">
        <v>5</v>
      </c>
      <c r="BC2256" s="34">
        <v>3.2</v>
      </c>
      <c r="BD2256" s="34">
        <v>2</v>
      </c>
      <c r="BE2256" s="34">
        <v>61</v>
      </c>
      <c r="BF2256" s="34" t="s">
        <v>121</v>
      </c>
      <c r="BG2256" s="34">
        <v>18</v>
      </c>
      <c r="BJ2256" s="34" t="s">
        <v>123</v>
      </c>
      <c r="BN2256" s="34">
        <v>10</v>
      </c>
      <c r="BP2256" s="34">
        <v>3</v>
      </c>
      <c r="BQ2256" s="34">
        <v>982</v>
      </c>
      <c r="BR2256" s="34" t="s">
        <v>84</v>
      </c>
      <c r="BT2256" s="34">
        <v>68.2</v>
      </c>
      <c r="BU2256" s="34" t="s">
        <v>82</v>
      </c>
      <c r="BV2256" s="34" t="s">
        <v>84</v>
      </c>
      <c r="BW2256" s="34" t="s">
        <v>948</v>
      </c>
      <c r="BX2256" s="34">
        <v>152</v>
      </c>
      <c r="BY2256" s="34" t="s">
        <v>121</v>
      </c>
      <c r="BZ2256" s="34">
        <v>12</v>
      </c>
      <c r="CA2256" s="34">
        <v>0.7</v>
      </c>
      <c r="CC2256" s="34">
        <v>13</v>
      </c>
      <c r="CD2256" s="34">
        <v>241</v>
      </c>
      <c r="CE2256" s="34">
        <v>110</v>
      </c>
      <c r="CF2256" s="34">
        <v>8</v>
      </c>
      <c r="CG2256" s="34" t="s">
        <v>2416</v>
      </c>
      <c r="CH2256" s="34">
        <v>1400</v>
      </c>
      <c r="CI2256" s="34" t="s">
        <v>83</v>
      </c>
      <c r="CJ2256" s="34" t="s">
        <v>84</v>
      </c>
      <c r="CM2256" s="34">
        <v>0.6</v>
      </c>
      <c r="CN2256" s="34" t="s">
        <v>123</v>
      </c>
      <c r="CP2256" s="34" t="s">
        <v>121</v>
      </c>
      <c r="CU2256" s="34" t="s">
        <v>83</v>
      </c>
      <c r="CV2256" s="34" t="s">
        <v>82</v>
      </c>
      <c r="CW2256" s="34">
        <f t="shared" si="119"/>
        <v>0.6</v>
      </c>
      <c r="CX2256" s="34" t="s">
        <v>2391</v>
      </c>
      <c r="CY2256" s="34">
        <v>5.5</v>
      </c>
      <c r="CZ2256" s="34">
        <v>0.06</v>
      </c>
      <c r="DA2256" s="34">
        <v>0.33</v>
      </c>
      <c r="DB2256" s="34">
        <v>0.01</v>
      </c>
      <c r="DC2256" s="34">
        <v>0.02</v>
      </c>
      <c r="DD2256" s="34" t="s">
        <v>120</v>
      </c>
    </row>
    <row r="2257" spans="1:111" x14ac:dyDescent="0.35">
      <c r="A2257" s="22">
        <v>291</v>
      </c>
      <c r="B2257" s="22" t="s">
        <v>2892</v>
      </c>
      <c r="C2257" s="22" t="s">
        <v>2498</v>
      </c>
      <c r="D2257" s="22" t="s">
        <v>1694</v>
      </c>
      <c r="H2257" s="22">
        <v>32.718055</v>
      </c>
      <c r="I2257" s="22">
        <v>-107.572222</v>
      </c>
      <c r="J2257" s="22" t="s">
        <v>873</v>
      </c>
      <c r="K2257" s="22" t="s">
        <v>1306</v>
      </c>
      <c r="L2257" s="22" t="s">
        <v>878</v>
      </c>
      <c r="M2257" s="22" t="s">
        <v>2505</v>
      </c>
      <c r="P2257" s="22" t="s">
        <v>1665</v>
      </c>
      <c r="Q2257" s="22" t="s">
        <v>1181</v>
      </c>
      <c r="AU2257" s="34" t="s">
        <v>145</v>
      </c>
      <c r="AV2257" s="34">
        <v>57</v>
      </c>
      <c r="AW2257" s="34">
        <v>57</v>
      </c>
      <c r="AY2257" s="34">
        <v>7</v>
      </c>
      <c r="BA2257" s="34">
        <v>38</v>
      </c>
      <c r="BB2257" s="34">
        <v>3</v>
      </c>
      <c r="BC2257" s="34">
        <v>15.3</v>
      </c>
      <c r="BD2257" s="34">
        <v>3</v>
      </c>
      <c r="BE2257" s="34">
        <v>60</v>
      </c>
      <c r="BF2257" s="34">
        <v>2</v>
      </c>
      <c r="BG2257" s="34">
        <v>17</v>
      </c>
      <c r="BJ2257" s="34" t="s">
        <v>123</v>
      </c>
      <c r="BN2257" s="34">
        <v>4</v>
      </c>
      <c r="BP2257" s="34">
        <v>5</v>
      </c>
      <c r="BQ2257" s="34">
        <v>1325</v>
      </c>
      <c r="BR2257" s="34">
        <v>27</v>
      </c>
      <c r="BT2257" s="34">
        <v>29.1</v>
      </c>
      <c r="BU2257" s="34">
        <v>1.6</v>
      </c>
      <c r="BV2257" s="34" t="s">
        <v>84</v>
      </c>
      <c r="BW2257" s="34" t="s">
        <v>948</v>
      </c>
      <c r="BX2257" s="34">
        <v>133</v>
      </c>
      <c r="BY2257" s="34" t="s">
        <v>121</v>
      </c>
      <c r="BZ2257" s="34">
        <v>11</v>
      </c>
      <c r="CA2257" s="34">
        <v>0.7</v>
      </c>
      <c r="CC2257" s="34">
        <v>16</v>
      </c>
      <c r="CD2257" s="34">
        <v>226</v>
      </c>
      <c r="CE2257" s="34">
        <v>47</v>
      </c>
      <c r="CF2257" s="34">
        <v>13</v>
      </c>
      <c r="CG2257" s="34" t="s">
        <v>2416</v>
      </c>
      <c r="CH2257" s="34">
        <v>2200</v>
      </c>
      <c r="CI2257" s="34">
        <v>13</v>
      </c>
      <c r="CJ2257" s="34">
        <v>14</v>
      </c>
      <c r="CM2257" s="34">
        <v>1.8</v>
      </c>
      <c r="CN2257" s="34" t="s">
        <v>123</v>
      </c>
      <c r="CP2257" s="34" t="s">
        <v>121</v>
      </c>
      <c r="CU2257" s="34" t="s">
        <v>83</v>
      </c>
      <c r="CV2257" s="34" t="s">
        <v>82</v>
      </c>
      <c r="CW2257" s="34">
        <f t="shared" si="119"/>
        <v>28.8</v>
      </c>
      <c r="CX2257" s="34" t="s">
        <v>2391</v>
      </c>
      <c r="CY2257" s="34">
        <v>3.9</v>
      </c>
      <c r="CZ2257" s="34">
        <v>0.15</v>
      </c>
      <c r="DA2257" s="34">
        <v>9.8699999999999992</v>
      </c>
      <c r="DB2257" s="34">
        <v>0.02</v>
      </c>
      <c r="DC2257" s="34">
        <v>7.0000000000000007E-2</v>
      </c>
      <c r="DD2257" s="34">
        <v>0.03</v>
      </c>
    </row>
    <row r="2258" spans="1:111" x14ac:dyDescent="0.35">
      <c r="A2258" s="22">
        <v>292</v>
      </c>
      <c r="B2258" s="22" t="s">
        <v>2892</v>
      </c>
      <c r="C2258" s="22" t="s">
        <v>2498</v>
      </c>
      <c r="D2258" s="22" t="s">
        <v>1694</v>
      </c>
      <c r="H2258" s="22">
        <v>32.718055</v>
      </c>
      <c r="I2258" s="22">
        <v>-107.572222</v>
      </c>
      <c r="J2258" s="22" t="s">
        <v>873</v>
      </c>
      <c r="K2258" s="22" t="s">
        <v>1306</v>
      </c>
      <c r="L2258" s="22" t="s">
        <v>878</v>
      </c>
      <c r="M2258" s="22" t="s">
        <v>2504</v>
      </c>
      <c r="P2258" s="22" t="s">
        <v>1665</v>
      </c>
      <c r="Q2258" s="22" t="s">
        <v>1183</v>
      </c>
      <c r="AU2258" s="34">
        <v>8.0000000000000002E-3</v>
      </c>
      <c r="AV2258" s="34">
        <v>66</v>
      </c>
      <c r="AW2258" s="34">
        <v>52</v>
      </c>
      <c r="AY2258" s="34">
        <v>20</v>
      </c>
      <c r="BA2258" s="34">
        <v>29</v>
      </c>
      <c r="BB2258" s="34">
        <v>2</v>
      </c>
      <c r="BC2258" s="34">
        <v>25</v>
      </c>
      <c r="BD2258" s="34">
        <v>2</v>
      </c>
      <c r="BE2258" s="34">
        <v>77</v>
      </c>
      <c r="BF2258" s="34">
        <v>4</v>
      </c>
      <c r="BG2258" s="34">
        <v>20</v>
      </c>
      <c r="BJ2258" s="34" t="s">
        <v>123</v>
      </c>
      <c r="BN2258" s="34">
        <v>2</v>
      </c>
      <c r="BP2258" s="34">
        <v>8</v>
      </c>
      <c r="BQ2258" s="34">
        <v>2192</v>
      </c>
      <c r="BR2258" s="34">
        <v>32</v>
      </c>
      <c r="BT2258" s="34">
        <v>22</v>
      </c>
      <c r="BU2258" s="34">
        <v>2</v>
      </c>
      <c r="BV2258" s="34" t="s">
        <v>84</v>
      </c>
      <c r="BW2258" s="34" t="s">
        <v>948</v>
      </c>
      <c r="BX2258" s="34">
        <v>159</v>
      </c>
      <c r="BY2258" s="34" t="s">
        <v>121</v>
      </c>
      <c r="BZ2258" s="34" t="s">
        <v>84</v>
      </c>
      <c r="CA2258" s="34">
        <v>1</v>
      </c>
      <c r="CC2258" s="34">
        <v>8.4</v>
      </c>
      <c r="CD2258" s="34">
        <v>473</v>
      </c>
      <c r="CE2258" s="34">
        <v>49</v>
      </c>
      <c r="CF2258" s="34">
        <v>13</v>
      </c>
      <c r="CG2258" s="34" t="s">
        <v>2416</v>
      </c>
      <c r="CH2258" s="34">
        <v>2800</v>
      </c>
      <c r="CI2258" s="34">
        <v>10</v>
      </c>
      <c r="CJ2258" s="34" t="s">
        <v>84</v>
      </c>
      <c r="CM2258" s="34">
        <v>2</v>
      </c>
      <c r="CN2258" s="34" t="s">
        <v>123</v>
      </c>
      <c r="CP2258" s="34" t="s">
        <v>121</v>
      </c>
      <c r="CU2258" s="34" t="s">
        <v>83</v>
      </c>
      <c r="CV2258" s="34" t="s">
        <v>82</v>
      </c>
      <c r="CW2258" s="34">
        <f t="shared" si="119"/>
        <v>12</v>
      </c>
      <c r="CX2258" s="34" t="s">
        <v>2391</v>
      </c>
      <c r="CY2258" s="34">
        <v>3</v>
      </c>
      <c r="CZ2258" s="34">
        <v>0.23</v>
      </c>
      <c r="DA2258" s="34">
        <v>0.25</v>
      </c>
      <c r="DB2258" s="34">
        <v>0.02</v>
      </c>
      <c r="DC2258" s="34">
        <v>0.11</v>
      </c>
      <c r="DD2258" s="34">
        <v>0.01</v>
      </c>
    </row>
    <row r="2259" spans="1:111" x14ac:dyDescent="0.35">
      <c r="A2259" s="22">
        <v>293</v>
      </c>
      <c r="B2259" s="22" t="s">
        <v>2892</v>
      </c>
      <c r="C2259" s="22" t="s">
        <v>2498</v>
      </c>
      <c r="D2259" s="22" t="s">
        <v>1694</v>
      </c>
      <c r="H2259" s="22">
        <v>32.718055</v>
      </c>
      <c r="I2259" s="22">
        <v>-107.572222</v>
      </c>
      <c r="J2259" s="22" t="s">
        <v>873</v>
      </c>
      <c r="K2259" s="22" t="s">
        <v>1306</v>
      </c>
      <c r="L2259" s="22" t="s">
        <v>878</v>
      </c>
      <c r="M2259" s="22" t="s">
        <v>2505</v>
      </c>
      <c r="P2259" s="22" t="s">
        <v>1665</v>
      </c>
      <c r="Q2259" s="22" t="s">
        <v>1182</v>
      </c>
      <c r="AU2259" s="34" t="s">
        <v>145</v>
      </c>
      <c r="AV2259" s="34">
        <v>53</v>
      </c>
      <c r="AW2259" s="34">
        <v>28</v>
      </c>
      <c r="AY2259" s="34">
        <v>3</v>
      </c>
      <c r="BA2259" s="34">
        <v>66</v>
      </c>
      <c r="BB2259" s="34">
        <v>2</v>
      </c>
      <c r="BC2259" s="34">
        <v>16.2</v>
      </c>
      <c r="BD2259" s="34">
        <v>2</v>
      </c>
      <c r="BE2259" s="34">
        <v>28</v>
      </c>
      <c r="BF2259" s="34" t="s">
        <v>121</v>
      </c>
      <c r="BG2259" s="34">
        <v>14</v>
      </c>
      <c r="BJ2259" s="34" t="s">
        <v>123</v>
      </c>
      <c r="BN2259" s="34" t="s">
        <v>123</v>
      </c>
      <c r="BP2259" s="34">
        <v>2</v>
      </c>
      <c r="BQ2259" s="34">
        <v>477</v>
      </c>
      <c r="BR2259" s="34" t="s">
        <v>84</v>
      </c>
      <c r="BT2259" s="34">
        <v>7</v>
      </c>
      <c r="BU2259" s="34">
        <v>0.8</v>
      </c>
      <c r="BV2259" s="34" t="s">
        <v>84</v>
      </c>
      <c r="BW2259" s="34" t="s">
        <v>948</v>
      </c>
      <c r="BX2259" s="34">
        <v>594</v>
      </c>
      <c r="BY2259" s="34" t="s">
        <v>121</v>
      </c>
      <c r="BZ2259" s="34" t="s">
        <v>84</v>
      </c>
      <c r="CA2259" s="34" t="s">
        <v>82</v>
      </c>
      <c r="CC2259" s="34">
        <v>6.7</v>
      </c>
      <c r="CD2259" s="34">
        <v>192</v>
      </c>
      <c r="CE2259" s="34">
        <v>27</v>
      </c>
      <c r="CF2259" s="34">
        <v>12</v>
      </c>
      <c r="CG2259" s="34" t="s">
        <v>2416</v>
      </c>
      <c r="CH2259" s="34">
        <v>3100</v>
      </c>
      <c r="CI2259" s="34">
        <v>6</v>
      </c>
      <c r="CJ2259" s="34" t="s">
        <v>84</v>
      </c>
      <c r="CM2259" s="34">
        <v>0.8</v>
      </c>
      <c r="CN2259" s="34" t="s">
        <v>123</v>
      </c>
      <c r="CP2259" s="34" t="s">
        <v>121</v>
      </c>
      <c r="CU2259" s="34" t="s">
        <v>83</v>
      </c>
      <c r="CV2259" s="34" t="s">
        <v>82</v>
      </c>
      <c r="CW2259" s="34">
        <f t="shared" si="119"/>
        <v>6.8</v>
      </c>
      <c r="CX2259" s="34" t="s">
        <v>2391</v>
      </c>
      <c r="CY2259" s="34">
        <v>4.3</v>
      </c>
      <c r="CZ2259" s="34">
        <v>0.09</v>
      </c>
      <c r="DA2259" s="34">
        <v>0.37</v>
      </c>
      <c r="DB2259" s="34">
        <v>0.03</v>
      </c>
      <c r="DC2259" s="34">
        <v>0.1</v>
      </c>
      <c r="DD2259" s="34" t="s">
        <v>120</v>
      </c>
    </row>
    <row r="2260" spans="1:111" x14ac:dyDescent="0.35">
      <c r="A2260" s="22">
        <v>294</v>
      </c>
      <c r="B2260" s="22" t="s">
        <v>2892</v>
      </c>
      <c r="C2260" s="22" t="s">
        <v>2498</v>
      </c>
      <c r="D2260" s="22" t="s">
        <v>1694</v>
      </c>
      <c r="H2260" s="22">
        <v>32.718055</v>
      </c>
      <c r="I2260" s="22">
        <v>-107.572222</v>
      </c>
      <c r="J2260" s="22" t="s">
        <v>873</v>
      </c>
      <c r="K2260" s="22" t="s">
        <v>1306</v>
      </c>
      <c r="L2260" s="22" t="s">
        <v>878</v>
      </c>
      <c r="M2260" s="22" t="s">
        <v>2502</v>
      </c>
      <c r="P2260" s="22" t="s">
        <v>1665</v>
      </c>
      <c r="Q2260" s="22" t="s">
        <v>1182</v>
      </c>
      <c r="AU2260" s="34">
        <v>2.1000000000000001E-2</v>
      </c>
      <c r="AV2260" s="34">
        <v>47</v>
      </c>
      <c r="AW2260" s="34">
        <v>54</v>
      </c>
      <c r="AY2260" s="34">
        <v>10</v>
      </c>
      <c r="BA2260" s="34">
        <v>65</v>
      </c>
      <c r="BB2260" s="34">
        <v>3</v>
      </c>
      <c r="BC2260" s="34">
        <v>5.3</v>
      </c>
      <c r="BD2260" s="34">
        <v>2</v>
      </c>
      <c r="BE2260" s="34">
        <v>48</v>
      </c>
      <c r="BF2260" s="34" t="s">
        <v>121</v>
      </c>
      <c r="BG2260" s="34">
        <v>13</v>
      </c>
      <c r="BJ2260" s="34" t="s">
        <v>123</v>
      </c>
      <c r="BN2260" s="34">
        <v>7</v>
      </c>
      <c r="BP2260" s="34">
        <v>2</v>
      </c>
      <c r="BQ2260" s="34">
        <v>309</v>
      </c>
      <c r="BR2260" s="34" t="s">
        <v>84</v>
      </c>
      <c r="BT2260" s="34">
        <v>31.6</v>
      </c>
      <c r="BU2260" s="34" t="s">
        <v>82</v>
      </c>
      <c r="BV2260" s="34" t="s">
        <v>84</v>
      </c>
      <c r="BW2260" s="34" t="s">
        <v>948</v>
      </c>
      <c r="BX2260" s="34">
        <v>303</v>
      </c>
      <c r="BY2260" s="34" t="s">
        <v>121</v>
      </c>
      <c r="BZ2260" s="34">
        <v>12</v>
      </c>
      <c r="CA2260" s="34" t="s">
        <v>82</v>
      </c>
      <c r="CC2260" s="34">
        <v>14</v>
      </c>
      <c r="CD2260" s="34">
        <v>128</v>
      </c>
      <c r="CE2260" s="34">
        <v>67</v>
      </c>
      <c r="CF2260" s="34">
        <v>9</v>
      </c>
      <c r="CG2260" s="34" t="s">
        <v>2416</v>
      </c>
      <c r="CH2260" s="34">
        <v>790</v>
      </c>
      <c r="CI2260" s="34">
        <v>7</v>
      </c>
      <c r="CJ2260" s="34" t="s">
        <v>84</v>
      </c>
      <c r="CM2260" s="34">
        <v>0.8</v>
      </c>
      <c r="CN2260" s="34" t="s">
        <v>123</v>
      </c>
      <c r="CP2260" s="34" t="s">
        <v>121</v>
      </c>
      <c r="CU2260" s="34" t="s">
        <v>83</v>
      </c>
      <c r="CV2260" s="34" t="s">
        <v>82</v>
      </c>
      <c r="CW2260" s="34">
        <f t="shared" si="119"/>
        <v>7.8</v>
      </c>
      <c r="CX2260" s="34" t="s">
        <v>2391</v>
      </c>
      <c r="CY2260" s="34">
        <v>4.7</v>
      </c>
      <c r="CZ2260" s="34">
        <v>0.05</v>
      </c>
      <c r="DA2260" s="34">
        <v>0.16</v>
      </c>
      <c r="DB2260" s="34">
        <v>0.03</v>
      </c>
      <c r="DC2260" s="34">
        <v>7.0000000000000007E-2</v>
      </c>
      <c r="DD2260" s="34" t="s">
        <v>120</v>
      </c>
    </row>
    <row r="2261" spans="1:111" x14ac:dyDescent="0.35">
      <c r="A2261" s="22">
        <v>295</v>
      </c>
      <c r="B2261" s="22" t="s">
        <v>2892</v>
      </c>
      <c r="C2261" s="22" t="s">
        <v>2498</v>
      </c>
      <c r="D2261" s="22" t="s">
        <v>1694</v>
      </c>
      <c r="H2261" s="22">
        <v>32.718055</v>
      </c>
      <c r="I2261" s="22">
        <v>-107.572222</v>
      </c>
      <c r="J2261" s="22" t="s">
        <v>873</v>
      </c>
      <c r="K2261" s="22" t="s">
        <v>1306</v>
      </c>
      <c r="L2261" s="22" t="s">
        <v>878</v>
      </c>
      <c r="M2261" s="22" t="s">
        <v>2502</v>
      </c>
      <c r="P2261" s="22" t="s">
        <v>1665</v>
      </c>
      <c r="Q2261" s="22" t="s">
        <v>2430</v>
      </c>
      <c r="AU2261" s="34">
        <v>6.0000000000000001E-3</v>
      </c>
      <c r="AV2261" s="34">
        <v>25</v>
      </c>
      <c r="AW2261" s="34">
        <v>39</v>
      </c>
      <c r="AY2261" s="34">
        <v>41</v>
      </c>
      <c r="BA2261" s="34">
        <v>55</v>
      </c>
      <c r="BB2261" s="34">
        <v>7</v>
      </c>
      <c r="BC2261" s="34">
        <v>2.2999999999999998</v>
      </c>
      <c r="BD2261" s="34">
        <v>3</v>
      </c>
      <c r="BE2261" s="34">
        <v>57</v>
      </c>
      <c r="BF2261" s="34" t="s">
        <v>121</v>
      </c>
      <c r="BG2261" s="34">
        <v>14</v>
      </c>
      <c r="BJ2261" s="34" t="s">
        <v>123</v>
      </c>
      <c r="BN2261" s="34">
        <v>2</v>
      </c>
      <c r="BP2261" s="34">
        <v>3</v>
      </c>
      <c r="BQ2261" s="34">
        <v>205</v>
      </c>
      <c r="BR2261" s="34" t="s">
        <v>84</v>
      </c>
      <c r="BT2261" s="34">
        <v>19</v>
      </c>
      <c r="BU2261" s="34" t="s">
        <v>82</v>
      </c>
      <c r="BV2261" s="34" t="s">
        <v>84</v>
      </c>
      <c r="BW2261" s="34" t="s">
        <v>948</v>
      </c>
      <c r="BX2261" s="34">
        <v>287</v>
      </c>
      <c r="BY2261" s="34" t="s">
        <v>121</v>
      </c>
      <c r="BZ2261" s="34" t="s">
        <v>84</v>
      </c>
      <c r="CA2261" s="34" t="s">
        <v>82</v>
      </c>
      <c r="CC2261" s="34">
        <v>8</v>
      </c>
      <c r="CD2261" s="34">
        <v>107</v>
      </c>
      <c r="CE2261" s="34">
        <v>34</v>
      </c>
      <c r="CF2261" s="34">
        <v>9</v>
      </c>
      <c r="CG2261" s="34" t="s">
        <v>2416</v>
      </c>
      <c r="CH2261" s="34">
        <v>830</v>
      </c>
      <c r="CI2261" s="34">
        <v>6</v>
      </c>
      <c r="CJ2261" s="34" t="s">
        <v>84</v>
      </c>
      <c r="CM2261" s="34">
        <v>0.8</v>
      </c>
      <c r="CN2261" s="34" t="s">
        <v>123</v>
      </c>
      <c r="CP2261" s="34" t="s">
        <v>121</v>
      </c>
      <c r="CU2261" s="34" t="s">
        <v>83</v>
      </c>
      <c r="CV2261" s="34" t="s">
        <v>82</v>
      </c>
      <c r="CW2261" s="34">
        <f t="shared" si="119"/>
        <v>6.8</v>
      </c>
      <c r="CX2261" s="34" t="s">
        <v>2391</v>
      </c>
      <c r="CY2261" s="34">
        <v>4</v>
      </c>
      <c r="CZ2261" s="34">
        <v>0.06</v>
      </c>
      <c r="DA2261" s="34">
        <v>2.92</v>
      </c>
      <c r="DB2261" s="34">
        <v>0.05</v>
      </c>
      <c r="DC2261" s="34">
        <v>0.06</v>
      </c>
      <c r="DD2261" s="34" t="s">
        <v>120</v>
      </c>
    </row>
    <row r="2262" spans="1:111" x14ac:dyDescent="0.35">
      <c r="A2262" s="22">
        <v>296</v>
      </c>
      <c r="B2262" s="22" t="s">
        <v>2892</v>
      </c>
      <c r="C2262" s="22" t="s">
        <v>2498</v>
      </c>
      <c r="D2262" s="22" t="s">
        <v>1694</v>
      </c>
      <c r="H2262" s="22">
        <v>32.718055</v>
      </c>
      <c r="I2262" s="22">
        <v>-107.572222</v>
      </c>
      <c r="J2262" s="22" t="s">
        <v>873</v>
      </c>
      <c r="K2262" s="22" t="s">
        <v>1306</v>
      </c>
      <c r="L2262" s="22" t="s">
        <v>878</v>
      </c>
      <c r="M2262" s="22" t="s">
        <v>2502</v>
      </c>
      <c r="P2262" s="22" t="s">
        <v>1665</v>
      </c>
      <c r="Q2262" s="22" t="s">
        <v>2430</v>
      </c>
      <c r="AU2262" s="34" t="s">
        <v>145</v>
      </c>
      <c r="AV2262" s="34">
        <v>23</v>
      </c>
      <c r="AW2262" s="34">
        <v>31</v>
      </c>
      <c r="AY2262" s="34">
        <v>269</v>
      </c>
      <c r="BA2262" s="34">
        <v>58</v>
      </c>
      <c r="BB2262" s="34" t="s">
        <v>121</v>
      </c>
      <c r="BC2262" s="34">
        <v>3.9</v>
      </c>
      <c r="BD2262" s="34">
        <v>2</v>
      </c>
      <c r="BE2262" s="34">
        <v>42</v>
      </c>
      <c r="BF2262" s="34">
        <v>3</v>
      </c>
      <c r="BG2262" s="34">
        <v>24</v>
      </c>
      <c r="BJ2262" s="34" t="s">
        <v>123</v>
      </c>
      <c r="BN2262" s="34">
        <v>10</v>
      </c>
      <c r="BP2262" s="34">
        <v>6</v>
      </c>
      <c r="BQ2262" s="34">
        <v>268</v>
      </c>
      <c r="BR2262" s="34">
        <v>13</v>
      </c>
      <c r="BT2262" s="34">
        <v>6.3</v>
      </c>
      <c r="BU2262" s="34">
        <v>1.1000000000000001</v>
      </c>
      <c r="BV2262" s="34" t="s">
        <v>84</v>
      </c>
      <c r="BW2262" s="34" t="s">
        <v>948</v>
      </c>
      <c r="BX2262" s="34">
        <v>673</v>
      </c>
      <c r="BY2262" s="34" t="s">
        <v>121</v>
      </c>
      <c r="BZ2262" s="34" t="s">
        <v>84</v>
      </c>
      <c r="CA2262" s="34">
        <v>1.1000000000000001</v>
      </c>
      <c r="CC2262" s="34">
        <v>4.9000000000000004</v>
      </c>
      <c r="CD2262" s="34">
        <v>175</v>
      </c>
      <c r="CE2262" s="34">
        <v>11</v>
      </c>
      <c r="CF2262" s="34">
        <v>12</v>
      </c>
      <c r="CG2262" s="34" t="s">
        <v>2416</v>
      </c>
      <c r="CH2262" s="34">
        <v>710</v>
      </c>
      <c r="CI2262" s="34">
        <v>9</v>
      </c>
      <c r="CJ2262" s="34">
        <v>12</v>
      </c>
      <c r="CM2262" s="34">
        <v>1.4</v>
      </c>
      <c r="CN2262" s="34" t="s">
        <v>123</v>
      </c>
      <c r="CP2262" s="34" t="s">
        <v>121</v>
      </c>
      <c r="CU2262" s="34" t="s">
        <v>83</v>
      </c>
      <c r="CV2262" s="34" t="s">
        <v>82</v>
      </c>
      <c r="CW2262" s="34">
        <f t="shared" si="119"/>
        <v>22.4</v>
      </c>
      <c r="CX2262" s="34" t="s">
        <v>2391</v>
      </c>
      <c r="CY2262" s="34">
        <v>1.8</v>
      </c>
      <c r="CZ2262" s="34">
        <v>0.33</v>
      </c>
      <c r="DA2262" s="34">
        <v>1.02</v>
      </c>
      <c r="DB2262" s="34">
        <v>0.04</v>
      </c>
      <c r="DC2262" s="34">
        <v>0.2</v>
      </c>
      <c r="DD2262" s="34">
        <v>0.06</v>
      </c>
    </row>
    <row r="2263" spans="1:111" x14ac:dyDescent="0.35">
      <c r="A2263" s="22">
        <v>297</v>
      </c>
      <c r="B2263" s="22" t="s">
        <v>2892</v>
      </c>
      <c r="C2263" s="22" t="s">
        <v>2498</v>
      </c>
      <c r="D2263" s="22" t="s">
        <v>1694</v>
      </c>
      <c r="H2263" s="22">
        <v>32.718055</v>
      </c>
      <c r="I2263" s="22">
        <v>-107.572222</v>
      </c>
      <c r="J2263" s="22" t="s">
        <v>873</v>
      </c>
      <c r="K2263" s="22" t="s">
        <v>1306</v>
      </c>
      <c r="L2263" s="22" t="s">
        <v>878</v>
      </c>
      <c r="M2263" s="22" t="s">
        <v>2508</v>
      </c>
      <c r="P2263" s="22" t="s">
        <v>1665</v>
      </c>
      <c r="Q2263" s="22" t="s">
        <v>1182</v>
      </c>
      <c r="AU2263" s="34" t="s">
        <v>145</v>
      </c>
      <c r="AV2263" s="34">
        <v>170</v>
      </c>
      <c r="AW2263" s="34">
        <v>53</v>
      </c>
      <c r="AY2263" s="34">
        <v>8</v>
      </c>
      <c r="BA2263" s="34">
        <v>50</v>
      </c>
      <c r="BB2263" s="34">
        <v>3</v>
      </c>
      <c r="BC2263" s="34">
        <v>2.5</v>
      </c>
      <c r="BD2263" s="34">
        <v>2</v>
      </c>
      <c r="BE2263" s="34">
        <v>45</v>
      </c>
      <c r="BF2263" s="34" t="s">
        <v>121</v>
      </c>
      <c r="BG2263" s="34">
        <v>19</v>
      </c>
      <c r="BJ2263" s="34" t="s">
        <v>123</v>
      </c>
      <c r="BN2263" s="34">
        <v>12</v>
      </c>
      <c r="BP2263" s="34">
        <v>5</v>
      </c>
      <c r="BQ2263" s="34">
        <v>743</v>
      </c>
      <c r="BR2263" s="34" t="s">
        <v>84</v>
      </c>
      <c r="BT2263" s="34">
        <v>9.4</v>
      </c>
      <c r="BU2263" s="34" t="s">
        <v>82</v>
      </c>
      <c r="BV2263" s="34" t="s">
        <v>84</v>
      </c>
      <c r="BW2263" s="34" t="s">
        <v>948</v>
      </c>
      <c r="BX2263" s="34">
        <v>447</v>
      </c>
      <c r="BY2263" s="34" t="s">
        <v>121</v>
      </c>
      <c r="BZ2263" s="34">
        <v>15</v>
      </c>
      <c r="CA2263" s="34" t="s">
        <v>82</v>
      </c>
      <c r="CC2263" s="34">
        <v>8.1999999999999993</v>
      </c>
      <c r="CD2263" s="34">
        <v>280</v>
      </c>
      <c r="CE2263" s="34">
        <v>11</v>
      </c>
      <c r="CF2263" s="34">
        <v>10</v>
      </c>
      <c r="CG2263" s="34" t="s">
        <v>2416</v>
      </c>
      <c r="CH2263" s="34">
        <v>1200</v>
      </c>
      <c r="CI2263" s="34">
        <v>6</v>
      </c>
      <c r="CJ2263" s="34" t="s">
        <v>84</v>
      </c>
      <c r="CM2263" s="34">
        <v>1</v>
      </c>
      <c r="CN2263" s="34" t="s">
        <v>123</v>
      </c>
      <c r="CP2263" s="34" t="s">
        <v>121</v>
      </c>
      <c r="CU2263" s="34" t="s">
        <v>83</v>
      </c>
      <c r="CV2263" s="34" t="s">
        <v>82</v>
      </c>
      <c r="CW2263" s="34">
        <f t="shared" si="119"/>
        <v>7</v>
      </c>
      <c r="CX2263" s="34" t="s">
        <v>2391</v>
      </c>
      <c r="CY2263" s="34">
        <v>2</v>
      </c>
      <c r="CZ2263" s="34">
        <v>0.08</v>
      </c>
      <c r="DA2263" s="34">
        <v>0.17</v>
      </c>
      <c r="DB2263" s="34">
        <v>0.03</v>
      </c>
      <c r="DC2263" s="34">
        <v>0.08</v>
      </c>
      <c r="DD2263" s="34" t="s">
        <v>120</v>
      </c>
    </row>
    <row r="2264" spans="1:111" x14ac:dyDescent="0.35">
      <c r="A2264" s="22">
        <v>298</v>
      </c>
      <c r="B2264" s="22" t="s">
        <v>2892</v>
      </c>
      <c r="C2264" s="22" t="s">
        <v>2498</v>
      </c>
      <c r="D2264" s="22" t="s">
        <v>1694</v>
      </c>
      <c r="H2264" s="22">
        <v>32.718055</v>
      </c>
      <c r="I2264" s="22">
        <v>-107.572222</v>
      </c>
      <c r="J2264" s="22" t="s">
        <v>873</v>
      </c>
      <c r="K2264" s="22" t="s">
        <v>1306</v>
      </c>
      <c r="L2264" s="22" t="s">
        <v>878</v>
      </c>
      <c r="M2264" s="22" t="s">
        <v>2509</v>
      </c>
      <c r="P2264" s="22" t="s">
        <v>1665</v>
      </c>
      <c r="Q2264" s="22" t="s">
        <v>2497</v>
      </c>
      <c r="AU2264" s="34" t="s">
        <v>145</v>
      </c>
      <c r="AV2264" s="34">
        <v>10</v>
      </c>
      <c r="AW2264" s="34">
        <v>58</v>
      </c>
      <c r="AY2264" s="34">
        <v>23</v>
      </c>
      <c r="BA2264" s="34">
        <v>33</v>
      </c>
      <c r="BB2264" s="34">
        <v>3</v>
      </c>
      <c r="BC2264" s="34" t="s">
        <v>121</v>
      </c>
      <c r="BD2264" s="34">
        <v>1</v>
      </c>
      <c r="BE2264" s="34">
        <v>102</v>
      </c>
      <c r="BF2264" s="34">
        <v>3</v>
      </c>
      <c r="BG2264" s="34">
        <v>19</v>
      </c>
      <c r="BJ2264" s="34" t="s">
        <v>123</v>
      </c>
      <c r="BN2264" s="34" t="s">
        <v>123</v>
      </c>
      <c r="BP2264" s="34">
        <v>8</v>
      </c>
      <c r="BQ2264" s="34">
        <v>216</v>
      </c>
      <c r="BR2264" s="34">
        <v>18</v>
      </c>
      <c r="BT2264" s="34">
        <v>22.1</v>
      </c>
      <c r="BU2264" s="34">
        <v>1.4</v>
      </c>
      <c r="BV2264" s="34" t="s">
        <v>84</v>
      </c>
      <c r="BW2264" s="34" t="s">
        <v>948</v>
      </c>
      <c r="BX2264" s="34">
        <v>129</v>
      </c>
      <c r="BY2264" s="34" t="s">
        <v>121</v>
      </c>
      <c r="BZ2264" s="34">
        <v>11</v>
      </c>
      <c r="CA2264" s="34">
        <v>0.6</v>
      </c>
      <c r="CC2264" s="34">
        <v>15</v>
      </c>
      <c r="CD2264" s="34">
        <v>129</v>
      </c>
      <c r="CE2264" s="34">
        <v>45</v>
      </c>
      <c r="CF2264" s="34">
        <v>8</v>
      </c>
      <c r="CG2264" s="34" t="s">
        <v>2416</v>
      </c>
      <c r="CH2264" s="34">
        <v>410</v>
      </c>
      <c r="CI2264" s="34">
        <v>9</v>
      </c>
      <c r="CJ2264" s="34" t="s">
        <v>84</v>
      </c>
      <c r="CM2264" s="34">
        <v>1.2</v>
      </c>
      <c r="CN2264" s="34" t="s">
        <v>123</v>
      </c>
      <c r="CP2264" s="34" t="s">
        <v>121</v>
      </c>
      <c r="CU2264" s="34" t="s">
        <v>83</v>
      </c>
      <c r="CV2264" s="34" t="s">
        <v>82</v>
      </c>
      <c r="CW2264" s="34">
        <f t="shared" si="119"/>
        <v>10.199999999999999</v>
      </c>
      <c r="CX2264" s="81" t="s">
        <v>2391</v>
      </c>
      <c r="CY2264" s="34">
        <v>2.4</v>
      </c>
      <c r="CZ2264" s="34">
        <v>0.12</v>
      </c>
      <c r="DA2264" s="34">
        <v>5.0599999999999996</v>
      </c>
      <c r="DB2264" s="34">
        <v>0.02</v>
      </c>
      <c r="DC2264" s="34">
        <v>0.06</v>
      </c>
      <c r="DD2264" s="34">
        <v>0.01</v>
      </c>
    </row>
    <row r="2265" spans="1:111" x14ac:dyDescent="0.35">
      <c r="A2265" s="22">
        <v>299</v>
      </c>
      <c r="B2265" s="22" t="s">
        <v>2892</v>
      </c>
      <c r="C2265" s="22" t="s">
        <v>2498</v>
      </c>
      <c r="D2265" s="22" t="s">
        <v>1694</v>
      </c>
      <c r="H2265" s="22">
        <v>32.718055</v>
      </c>
      <c r="I2265" s="22">
        <v>-107.572222</v>
      </c>
      <c r="J2265" s="22" t="s">
        <v>873</v>
      </c>
      <c r="K2265" s="22" t="s">
        <v>1306</v>
      </c>
      <c r="L2265" s="22" t="s">
        <v>878</v>
      </c>
      <c r="M2265" s="22" t="s">
        <v>2509</v>
      </c>
      <c r="P2265" s="22" t="s">
        <v>1665</v>
      </c>
      <c r="Q2265" s="22" t="s">
        <v>2430</v>
      </c>
      <c r="AU2265" s="34" t="s">
        <v>145</v>
      </c>
      <c r="AV2265" s="34">
        <v>20</v>
      </c>
      <c r="AW2265" s="34">
        <v>58</v>
      </c>
      <c r="AY2265" s="34">
        <v>15</v>
      </c>
      <c r="BA2265" s="34">
        <v>46</v>
      </c>
      <c r="BB2265" s="34">
        <v>6</v>
      </c>
      <c r="BC2265" s="34" t="s">
        <v>121</v>
      </c>
      <c r="BD2265" s="34">
        <v>3</v>
      </c>
      <c r="BE2265" s="34">
        <v>35</v>
      </c>
      <c r="BF2265" s="34">
        <v>3</v>
      </c>
      <c r="BG2265" s="34">
        <v>14</v>
      </c>
      <c r="BJ2265" s="34" t="s">
        <v>123</v>
      </c>
      <c r="BN2265" s="34" t="s">
        <v>123</v>
      </c>
      <c r="BP2265" s="34">
        <v>11</v>
      </c>
      <c r="BQ2265" s="34">
        <v>230</v>
      </c>
      <c r="BR2265" s="34">
        <v>21</v>
      </c>
      <c r="BT2265" s="34">
        <v>78.5</v>
      </c>
      <c r="BU2265" s="34">
        <v>2</v>
      </c>
      <c r="BV2265" s="34" t="s">
        <v>84</v>
      </c>
      <c r="BW2265" s="34" t="s">
        <v>948</v>
      </c>
      <c r="BX2265" s="34">
        <v>268</v>
      </c>
      <c r="BY2265" s="34" t="s">
        <v>121</v>
      </c>
      <c r="BZ2265" s="34" t="s">
        <v>84</v>
      </c>
      <c r="CA2265" s="34" t="s">
        <v>82</v>
      </c>
      <c r="CC2265" s="34">
        <v>4</v>
      </c>
      <c r="CD2265" s="34">
        <v>65</v>
      </c>
      <c r="CE2265" s="34">
        <v>54</v>
      </c>
      <c r="CF2265" s="34">
        <v>11</v>
      </c>
      <c r="CG2265" s="34" t="s">
        <v>2416</v>
      </c>
      <c r="CH2265" s="34">
        <v>850</v>
      </c>
      <c r="CI2265" s="34">
        <v>9</v>
      </c>
      <c r="CJ2265" s="34" t="s">
        <v>84</v>
      </c>
      <c r="CM2265" s="34">
        <v>1.4</v>
      </c>
      <c r="CN2265" s="34" t="s">
        <v>123</v>
      </c>
      <c r="CP2265" s="34" t="s">
        <v>121</v>
      </c>
      <c r="CU2265" s="34" t="s">
        <v>83</v>
      </c>
      <c r="CV2265" s="34" t="s">
        <v>82</v>
      </c>
      <c r="CW2265" s="34">
        <f t="shared" si="119"/>
        <v>10.4</v>
      </c>
      <c r="CX2265" s="34" t="s">
        <v>2391</v>
      </c>
      <c r="CY2265" s="34">
        <v>1.5</v>
      </c>
      <c r="CZ2265" s="34">
        <v>0.19</v>
      </c>
      <c r="DA2265" s="34">
        <v>5.46</v>
      </c>
      <c r="DB2265" s="34">
        <v>0.03</v>
      </c>
      <c r="DC2265" s="34">
        <v>0.1</v>
      </c>
      <c r="DD2265" s="34" t="s">
        <v>120</v>
      </c>
    </row>
    <row r="2266" spans="1:111" x14ac:dyDescent="0.35">
      <c r="A2266" s="22">
        <v>300</v>
      </c>
      <c r="B2266" s="22" t="s">
        <v>2892</v>
      </c>
      <c r="C2266" s="22" t="s">
        <v>2498</v>
      </c>
      <c r="D2266" s="22" t="s">
        <v>1694</v>
      </c>
      <c r="H2266" s="22">
        <v>32.718055</v>
      </c>
      <c r="I2266" s="22">
        <v>-107.572222</v>
      </c>
      <c r="J2266" s="22" t="s">
        <v>873</v>
      </c>
      <c r="K2266" s="22" t="s">
        <v>1306</v>
      </c>
      <c r="L2266" s="22" t="s">
        <v>878</v>
      </c>
      <c r="M2266" s="22" t="s">
        <v>2426</v>
      </c>
      <c r="P2266" s="22" t="s">
        <v>1665</v>
      </c>
      <c r="Q2266" s="22" t="s">
        <v>2497</v>
      </c>
      <c r="AU2266" s="34">
        <v>8.0000000000000002E-3</v>
      </c>
      <c r="AV2266" s="34">
        <v>23</v>
      </c>
      <c r="AW2266" s="34">
        <v>42</v>
      </c>
      <c r="AY2266" s="34">
        <v>47</v>
      </c>
      <c r="BA2266" s="34">
        <v>34</v>
      </c>
      <c r="BB2266" s="34">
        <v>4</v>
      </c>
      <c r="BC2266" s="34" t="s">
        <v>121</v>
      </c>
      <c r="BD2266" s="34">
        <v>1</v>
      </c>
      <c r="BE2266" s="34">
        <v>69</v>
      </c>
      <c r="BF2266" s="34">
        <v>1</v>
      </c>
      <c r="BG2266" s="34">
        <v>13</v>
      </c>
      <c r="BJ2266" s="34" t="s">
        <v>123</v>
      </c>
      <c r="BN2266" s="34">
        <v>8</v>
      </c>
      <c r="BP2266" s="34">
        <v>4</v>
      </c>
      <c r="BQ2266" s="34">
        <v>232</v>
      </c>
      <c r="BR2266" s="34" t="s">
        <v>84</v>
      </c>
      <c r="BT2266" s="34">
        <v>45.4</v>
      </c>
      <c r="BU2266" s="34">
        <v>0.9</v>
      </c>
      <c r="BV2266" s="34" t="s">
        <v>84</v>
      </c>
      <c r="BW2266" s="34" t="s">
        <v>948</v>
      </c>
      <c r="BX2266" s="34">
        <v>152</v>
      </c>
      <c r="BY2266" s="34" t="s">
        <v>121</v>
      </c>
      <c r="BZ2266" s="34" t="s">
        <v>84</v>
      </c>
      <c r="CA2266" s="34">
        <v>2</v>
      </c>
      <c r="CC2266" s="34">
        <v>7.7</v>
      </c>
      <c r="CD2266" s="34">
        <v>92</v>
      </c>
      <c r="CE2266" s="34">
        <v>47</v>
      </c>
      <c r="CF2266" s="34">
        <v>8</v>
      </c>
      <c r="CG2266" s="34" t="s">
        <v>2416</v>
      </c>
      <c r="CH2266" s="34">
        <v>350</v>
      </c>
      <c r="CI2266" s="34">
        <v>5</v>
      </c>
      <c r="CJ2266" s="34" t="s">
        <v>84</v>
      </c>
      <c r="CM2266" s="34">
        <v>0.9</v>
      </c>
      <c r="CN2266" s="34" t="s">
        <v>123</v>
      </c>
      <c r="CP2266" s="34" t="s">
        <v>121</v>
      </c>
      <c r="CU2266" s="34" t="s">
        <v>83</v>
      </c>
      <c r="CV2266" s="34" t="s">
        <v>82</v>
      </c>
      <c r="CW2266" s="34">
        <f t="shared" si="119"/>
        <v>5.9</v>
      </c>
      <c r="CX2266" s="34" t="s">
        <v>2391</v>
      </c>
      <c r="CY2266" s="34">
        <v>1.6</v>
      </c>
      <c r="CZ2266" s="34">
        <v>0.05</v>
      </c>
      <c r="DA2266" s="34">
        <v>0.17</v>
      </c>
      <c r="DB2266" s="34">
        <v>0.01</v>
      </c>
      <c r="DC2266" s="34">
        <v>0.04</v>
      </c>
      <c r="DD2266" s="34" t="s">
        <v>120</v>
      </c>
    </row>
    <row r="2267" spans="1:111" x14ac:dyDescent="0.35">
      <c r="A2267" s="22">
        <v>301</v>
      </c>
      <c r="B2267" s="22" t="s">
        <v>2892</v>
      </c>
      <c r="C2267" s="22" t="s">
        <v>2498</v>
      </c>
      <c r="D2267" s="22" t="s">
        <v>1694</v>
      </c>
      <c r="H2267" s="22">
        <v>32.718055</v>
      </c>
      <c r="I2267" s="22">
        <v>-107.572222</v>
      </c>
      <c r="J2267" s="22" t="s">
        <v>873</v>
      </c>
      <c r="K2267" s="22" t="s">
        <v>1306</v>
      </c>
      <c r="L2267" s="22" t="s">
        <v>878</v>
      </c>
      <c r="M2267" s="22" t="s">
        <v>2510</v>
      </c>
      <c r="P2267" s="22" t="s">
        <v>1665</v>
      </c>
      <c r="Q2267" s="22" t="s">
        <v>2497</v>
      </c>
      <c r="AU2267" s="34" t="s">
        <v>145</v>
      </c>
      <c r="AV2267" s="34">
        <v>56</v>
      </c>
      <c r="AW2267" s="34">
        <v>75</v>
      </c>
      <c r="AY2267" s="34">
        <v>23</v>
      </c>
      <c r="BA2267" s="34">
        <v>16</v>
      </c>
      <c r="BB2267" s="34">
        <v>4</v>
      </c>
      <c r="BC2267" s="34">
        <v>8</v>
      </c>
      <c r="BD2267" s="34">
        <v>2</v>
      </c>
      <c r="BE2267" s="34">
        <v>34</v>
      </c>
      <c r="BF2267" s="34">
        <v>6</v>
      </c>
      <c r="BG2267" s="34">
        <v>14</v>
      </c>
      <c r="BJ2267" s="34" t="s">
        <v>123</v>
      </c>
      <c r="BN2267" s="34" t="s">
        <v>123</v>
      </c>
      <c r="BP2267" s="34">
        <v>9</v>
      </c>
      <c r="BQ2267" s="34">
        <v>346</v>
      </c>
      <c r="BR2267" s="34">
        <v>65</v>
      </c>
      <c r="BT2267" s="34">
        <v>42.5</v>
      </c>
      <c r="BU2267" s="34">
        <v>3.5</v>
      </c>
      <c r="BV2267" s="34" t="s">
        <v>84</v>
      </c>
      <c r="BW2267" s="34" t="s">
        <v>948</v>
      </c>
      <c r="BX2267" s="34">
        <v>62</v>
      </c>
      <c r="BY2267" s="34" t="s">
        <v>121</v>
      </c>
      <c r="BZ2267" s="34" t="s">
        <v>84</v>
      </c>
      <c r="CA2267" s="34" t="s">
        <v>82</v>
      </c>
      <c r="CC2267" s="34">
        <v>3.5</v>
      </c>
      <c r="CD2267" s="34">
        <v>41</v>
      </c>
      <c r="CE2267" s="34">
        <v>26</v>
      </c>
      <c r="CF2267" s="34">
        <v>26</v>
      </c>
      <c r="CG2267" s="34" t="s">
        <v>2416</v>
      </c>
      <c r="CH2267" s="34">
        <v>600</v>
      </c>
      <c r="CI2267" s="34">
        <v>16</v>
      </c>
      <c r="CJ2267" s="34">
        <v>16</v>
      </c>
      <c r="CM2267" s="34">
        <v>2.9</v>
      </c>
      <c r="CN2267" s="34" t="s">
        <v>123</v>
      </c>
      <c r="CP2267" s="34" t="s">
        <v>121</v>
      </c>
      <c r="CU2267" s="34" t="s">
        <v>83</v>
      </c>
      <c r="CV2267" s="34" t="s">
        <v>82</v>
      </c>
      <c r="CW2267" s="34">
        <f t="shared" si="119"/>
        <v>34.9</v>
      </c>
      <c r="CX2267" s="34">
        <v>1.4346000000000001</v>
      </c>
      <c r="CY2267" s="34">
        <v>1</v>
      </c>
      <c r="CZ2267" s="34">
        <v>0.24</v>
      </c>
      <c r="DA2267" s="34" t="s">
        <v>1833</v>
      </c>
      <c r="DB2267" s="34">
        <v>0.01</v>
      </c>
      <c r="DC2267" s="34">
        <v>0.12</v>
      </c>
      <c r="DD2267" s="34">
        <v>0.04</v>
      </c>
    </row>
    <row r="2268" spans="1:111" x14ac:dyDescent="0.35">
      <c r="A2268" s="22">
        <v>302</v>
      </c>
      <c r="B2268" s="22" t="s">
        <v>2892</v>
      </c>
      <c r="C2268" s="22" t="s">
        <v>2498</v>
      </c>
      <c r="D2268" s="22" t="s">
        <v>1694</v>
      </c>
      <c r="H2268" s="22">
        <v>32.718055</v>
      </c>
      <c r="I2268" s="22">
        <v>-107.572222</v>
      </c>
      <c r="J2268" s="22" t="s">
        <v>873</v>
      </c>
      <c r="K2268" s="22" t="s">
        <v>1306</v>
      </c>
      <c r="L2268" s="22" t="s">
        <v>878</v>
      </c>
      <c r="M2268" s="22" t="s">
        <v>2511</v>
      </c>
      <c r="P2268" s="22" t="s">
        <v>119</v>
      </c>
      <c r="Q2268" s="22" t="s">
        <v>119</v>
      </c>
      <c r="AU2268" s="34">
        <v>2.4E-2</v>
      </c>
      <c r="AV2268" s="34">
        <v>140</v>
      </c>
      <c r="AW2268" s="34">
        <v>34</v>
      </c>
      <c r="AY2268" s="34">
        <v>84</v>
      </c>
      <c r="BA2268" s="34">
        <v>14</v>
      </c>
      <c r="BB2268" s="34">
        <v>3</v>
      </c>
      <c r="BC2268" s="34">
        <v>5.8</v>
      </c>
      <c r="BD2268" s="34">
        <v>1</v>
      </c>
      <c r="BE2268" s="34">
        <v>53</v>
      </c>
      <c r="BF2268" s="34">
        <v>2</v>
      </c>
      <c r="BG2268" s="34">
        <v>15</v>
      </c>
      <c r="BJ2268" s="34" t="s">
        <v>123</v>
      </c>
      <c r="BN2268" s="34">
        <v>5</v>
      </c>
      <c r="BP2268" s="34">
        <v>5</v>
      </c>
      <c r="BQ2268" s="34">
        <v>809</v>
      </c>
      <c r="BR2268" s="34">
        <v>20</v>
      </c>
      <c r="BT2268" s="34">
        <v>39.9</v>
      </c>
      <c r="BU2268" s="34">
        <v>0.5</v>
      </c>
      <c r="BV2268" s="34" t="s">
        <v>84</v>
      </c>
      <c r="BW2268" s="34" t="s">
        <v>948</v>
      </c>
      <c r="BX2268" s="34">
        <v>111</v>
      </c>
      <c r="BY2268" s="34" t="s">
        <v>121</v>
      </c>
      <c r="BZ2268" s="34" t="s">
        <v>84</v>
      </c>
      <c r="CA2268" s="34" t="s">
        <v>82</v>
      </c>
      <c r="CC2268" s="34">
        <v>5.2</v>
      </c>
      <c r="CD2268" s="34">
        <v>128</v>
      </c>
      <c r="CE2268" s="34">
        <v>43</v>
      </c>
      <c r="CF2268" s="34">
        <v>4</v>
      </c>
      <c r="CG2268" s="34" t="s">
        <v>2416</v>
      </c>
      <c r="CH2268" s="34">
        <v>860</v>
      </c>
      <c r="CI2268" s="34">
        <v>6</v>
      </c>
      <c r="CJ2268" s="34" t="s">
        <v>84</v>
      </c>
      <c r="CM2268" s="34">
        <v>0.9</v>
      </c>
      <c r="CN2268" s="34" t="s">
        <v>123</v>
      </c>
      <c r="CP2268" s="34" t="s">
        <v>121</v>
      </c>
      <c r="CU2268" s="34" t="s">
        <v>83</v>
      </c>
      <c r="CV2268" s="34" t="s">
        <v>82</v>
      </c>
      <c r="CW2268" s="34">
        <f t="shared" si="119"/>
        <v>6.9</v>
      </c>
      <c r="CX2268" s="34">
        <v>1.3968</v>
      </c>
      <c r="CY2268" s="34">
        <v>2.6</v>
      </c>
      <c r="CZ2268" s="34">
        <v>0.11</v>
      </c>
      <c r="DA2268" s="34" t="s">
        <v>1833</v>
      </c>
      <c r="DB2268" s="34">
        <v>0.01</v>
      </c>
      <c r="DC2268" s="34">
        <v>0.05</v>
      </c>
      <c r="DD2268" s="34">
        <v>0.05</v>
      </c>
    </row>
    <row r="2269" spans="1:111" x14ac:dyDescent="0.35">
      <c r="A2269" s="22" t="s">
        <v>2512</v>
      </c>
      <c r="B2269" s="22" t="s">
        <v>2892</v>
      </c>
      <c r="C2269" s="22" t="s">
        <v>3072</v>
      </c>
      <c r="D2269" s="22" t="s">
        <v>1709</v>
      </c>
      <c r="H2269" s="22">
        <v>32.720835999999998</v>
      </c>
      <c r="I2269" s="22">
        <v>-107.575929</v>
      </c>
      <c r="J2269" s="22" t="s">
        <v>873</v>
      </c>
      <c r="K2269" s="22" t="s">
        <v>1306</v>
      </c>
      <c r="L2269" s="22" t="s">
        <v>878</v>
      </c>
      <c r="M2269" s="22" t="s">
        <v>2513</v>
      </c>
      <c r="P2269" s="22" t="s">
        <v>119</v>
      </c>
      <c r="Q2269" s="22" t="s">
        <v>2514</v>
      </c>
      <c r="S2269" s="22" t="s">
        <v>2515</v>
      </c>
      <c r="AU2269" s="34" t="s">
        <v>2398</v>
      </c>
      <c r="AV2269" s="34">
        <v>20</v>
      </c>
      <c r="AW2269" s="34">
        <v>6.1</v>
      </c>
      <c r="AY2269" s="34">
        <v>190</v>
      </c>
      <c r="AZ2269" s="34" t="s">
        <v>123</v>
      </c>
      <c r="BA2269" s="34" t="s">
        <v>83</v>
      </c>
      <c r="BB2269" s="34" t="s">
        <v>82</v>
      </c>
      <c r="BC2269" s="34">
        <v>36.9</v>
      </c>
      <c r="BD2269" s="34">
        <v>1</v>
      </c>
      <c r="BE2269" s="34">
        <v>380</v>
      </c>
      <c r="BF2269" s="34">
        <v>2</v>
      </c>
      <c r="BG2269" s="34">
        <v>68</v>
      </c>
      <c r="BJ2269" s="34" t="s">
        <v>121</v>
      </c>
      <c r="BK2269" s="34" t="s">
        <v>121</v>
      </c>
      <c r="BN2269" s="34">
        <v>9</v>
      </c>
      <c r="BP2269" s="34">
        <v>7</v>
      </c>
      <c r="BQ2269" s="34">
        <v>915</v>
      </c>
      <c r="BR2269" s="34" t="s">
        <v>430</v>
      </c>
      <c r="BT2269" s="34">
        <v>3.6</v>
      </c>
      <c r="BU2269" s="34">
        <v>0.4</v>
      </c>
      <c r="BV2269" s="34">
        <v>11</v>
      </c>
      <c r="BW2269" s="34" t="s">
        <v>1043</v>
      </c>
      <c r="BX2269" s="34">
        <v>41</v>
      </c>
      <c r="BY2269" s="34" t="s">
        <v>82</v>
      </c>
      <c r="CA2269" s="34" t="s">
        <v>82</v>
      </c>
      <c r="CC2269" s="34">
        <v>11</v>
      </c>
      <c r="CD2269" s="34">
        <v>226</v>
      </c>
      <c r="CE2269" s="34">
        <v>6</v>
      </c>
      <c r="CF2269" s="34">
        <v>5</v>
      </c>
      <c r="CH2269" s="34">
        <v>4100</v>
      </c>
      <c r="CI2269" s="34">
        <v>1.8</v>
      </c>
      <c r="CJ2269" s="34">
        <v>4</v>
      </c>
      <c r="CL2269" s="34" t="s">
        <v>83</v>
      </c>
      <c r="CM2269" s="34">
        <v>0.3</v>
      </c>
      <c r="CN2269" s="34" t="s">
        <v>124</v>
      </c>
      <c r="CP2269" s="34" t="s">
        <v>82</v>
      </c>
      <c r="CU2269" s="34" t="s">
        <v>124</v>
      </c>
      <c r="CV2269" s="34" t="s">
        <v>148</v>
      </c>
      <c r="CW2269" s="34">
        <f t="shared" si="119"/>
        <v>6.1</v>
      </c>
      <c r="CX2269" s="34">
        <v>0.82589999999999997</v>
      </c>
      <c r="CY2269" s="34">
        <v>37.200000000000003</v>
      </c>
      <c r="CZ2269" s="34">
        <v>0.18</v>
      </c>
      <c r="DA2269" s="34">
        <v>0.08</v>
      </c>
      <c r="DB2269" s="34">
        <v>0.01</v>
      </c>
      <c r="DC2269" s="34">
        <v>0.04</v>
      </c>
      <c r="DD2269" s="34">
        <v>0.01</v>
      </c>
      <c r="DE2269" s="34">
        <v>1.2E-2</v>
      </c>
      <c r="DG2269" s="34">
        <v>0.01</v>
      </c>
    </row>
    <row r="2270" spans="1:111" x14ac:dyDescent="0.35">
      <c r="A2270" s="22" t="s">
        <v>2516</v>
      </c>
      <c r="B2270" s="22" t="s">
        <v>2892</v>
      </c>
      <c r="C2270" s="22" t="s">
        <v>3072</v>
      </c>
      <c r="D2270" s="22" t="s">
        <v>1709</v>
      </c>
      <c r="H2270" s="22">
        <v>32.720286000000002</v>
      </c>
      <c r="I2270" s="22">
        <v>-107.57149699999999</v>
      </c>
      <c r="J2270" s="22" t="s">
        <v>873</v>
      </c>
      <c r="K2270" s="22" t="s">
        <v>1306</v>
      </c>
      <c r="L2270" s="22" t="s">
        <v>878</v>
      </c>
      <c r="M2270" s="22" t="s">
        <v>2513</v>
      </c>
      <c r="P2270" s="22" t="s">
        <v>119</v>
      </c>
      <c r="Q2270" s="22" t="s">
        <v>2517</v>
      </c>
      <c r="S2270" s="22" t="s">
        <v>2518</v>
      </c>
      <c r="AU2270" s="34">
        <v>2.7E-2</v>
      </c>
      <c r="AV2270" s="34">
        <v>11</v>
      </c>
      <c r="AW2270" s="34" t="s">
        <v>82</v>
      </c>
      <c r="AY2270" s="34">
        <v>4600</v>
      </c>
      <c r="AZ2270" s="34">
        <v>3</v>
      </c>
      <c r="BA2270" s="34" t="s">
        <v>83</v>
      </c>
      <c r="BB2270" s="34" t="s">
        <v>82</v>
      </c>
      <c r="BC2270" s="34">
        <v>7.9</v>
      </c>
      <c r="BD2270" s="34">
        <v>3</v>
      </c>
      <c r="BE2270" s="34">
        <v>67</v>
      </c>
      <c r="BF2270" s="34">
        <v>3</v>
      </c>
      <c r="BG2270" s="34">
        <v>28</v>
      </c>
      <c r="BJ2270" s="34">
        <v>1</v>
      </c>
      <c r="BK2270" s="34" t="s">
        <v>121</v>
      </c>
      <c r="BN2270" s="34">
        <v>14</v>
      </c>
      <c r="BP2270" s="34">
        <v>19</v>
      </c>
      <c r="BQ2270" s="34">
        <v>1024</v>
      </c>
      <c r="BR2270" s="34">
        <v>27</v>
      </c>
      <c r="BT2270" s="34">
        <v>26</v>
      </c>
      <c r="BU2270" s="34">
        <v>1.3</v>
      </c>
      <c r="BV2270" s="34" t="s">
        <v>369</v>
      </c>
      <c r="BW2270" s="34" t="s">
        <v>957</v>
      </c>
      <c r="BX2270" s="34">
        <v>242</v>
      </c>
      <c r="BY2270" s="34" t="s">
        <v>82</v>
      </c>
      <c r="CA2270" s="34">
        <v>0.8</v>
      </c>
      <c r="CC2270" s="34">
        <v>5.4</v>
      </c>
      <c r="CD2270" s="34">
        <v>205</v>
      </c>
      <c r="CE2270" s="34">
        <v>41</v>
      </c>
      <c r="CF2270" s="34">
        <v>18</v>
      </c>
      <c r="CH2270" s="34">
        <v>930</v>
      </c>
      <c r="CI2270" s="34">
        <v>7.9</v>
      </c>
      <c r="CJ2270" s="34">
        <v>8</v>
      </c>
      <c r="CL2270" s="34">
        <v>6</v>
      </c>
      <c r="CM2270" s="34">
        <v>0.9</v>
      </c>
      <c r="CN2270" s="34">
        <v>0.3</v>
      </c>
      <c r="CP2270" s="34" t="s">
        <v>82</v>
      </c>
      <c r="CU2270" s="34">
        <v>0.8</v>
      </c>
      <c r="CV2270" s="34">
        <v>0.1</v>
      </c>
      <c r="CW2270" s="34">
        <f t="shared" si="119"/>
        <v>24</v>
      </c>
      <c r="CX2270" s="34">
        <v>7.2077999999999998</v>
      </c>
      <c r="CY2270" s="34">
        <v>0.24</v>
      </c>
      <c r="CZ2270" s="34">
        <v>0.48</v>
      </c>
      <c r="DA2270" s="34">
        <v>9.14</v>
      </c>
      <c r="DB2270" s="34">
        <v>0.03</v>
      </c>
      <c r="DC2270" s="34">
        <v>0.21</v>
      </c>
      <c r="DD2270" s="34">
        <v>0.06</v>
      </c>
      <c r="DE2270" s="34">
        <v>2E-3</v>
      </c>
      <c r="DG2270" s="34">
        <v>0.01</v>
      </c>
    </row>
    <row r="2271" spans="1:111" x14ac:dyDescent="0.35">
      <c r="A2271" s="22" t="s">
        <v>2519</v>
      </c>
      <c r="B2271" s="22" t="s">
        <v>2892</v>
      </c>
      <c r="C2271" s="22" t="s">
        <v>2520</v>
      </c>
      <c r="D2271" s="22" t="s">
        <v>1709</v>
      </c>
      <c r="H2271" s="22">
        <v>32.719444000000003</v>
      </c>
      <c r="I2271" s="22">
        <v>-107.566666</v>
      </c>
      <c r="J2271" s="22" t="s">
        <v>873</v>
      </c>
      <c r="K2271" s="22" t="s">
        <v>1306</v>
      </c>
      <c r="L2271" s="22" t="s">
        <v>878</v>
      </c>
      <c r="P2271" s="22" t="s">
        <v>1665</v>
      </c>
      <c r="Q2271" s="22" t="s">
        <v>2521</v>
      </c>
      <c r="AU2271" s="34" t="s">
        <v>145</v>
      </c>
      <c r="AV2271" s="34" t="s">
        <v>123</v>
      </c>
      <c r="AW2271" s="34">
        <v>13</v>
      </c>
      <c r="AY2271" s="34">
        <v>5</v>
      </c>
      <c r="AZ2271" s="34" t="s">
        <v>121</v>
      </c>
      <c r="BA2271" s="34">
        <v>23</v>
      </c>
      <c r="BC2271" s="34">
        <v>740</v>
      </c>
      <c r="BD2271" s="34">
        <v>15</v>
      </c>
      <c r="BE2271" s="34">
        <v>6</v>
      </c>
      <c r="BG2271" s="34" t="s">
        <v>123</v>
      </c>
      <c r="BH2271" s="34">
        <v>129</v>
      </c>
      <c r="BM2271" s="34">
        <v>50</v>
      </c>
      <c r="BN2271" s="34" t="s">
        <v>123</v>
      </c>
      <c r="BO2271" s="34" t="s">
        <v>1044</v>
      </c>
      <c r="BP2271" s="34">
        <v>37</v>
      </c>
      <c r="BQ2271" s="34">
        <v>387</v>
      </c>
      <c r="BU2271" s="34">
        <v>2</v>
      </c>
      <c r="BX2271" s="34">
        <v>275</v>
      </c>
      <c r="BY2271" s="34" t="s">
        <v>2449</v>
      </c>
      <c r="CA2271" s="34">
        <v>17</v>
      </c>
      <c r="CC2271" s="34" t="s">
        <v>957</v>
      </c>
      <c r="CD2271" s="34">
        <v>166</v>
      </c>
      <c r="CF2271" s="34">
        <v>16</v>
      </c>
      <c r="CH2271" s="34">
        <v>78300</v>
      </c>
      <c r="CI2271" s="34">
        <v>4</v>
      </c>
      <c r="CJ2271" s="34">
        <v>11</v>
      </c>
      <c r="CL2271" s="34" t="s">
        <v>951</v>
      </c>
      <c r="CN2271" s="34" t="s">
        <v>123</v>
      </c>
      <c r="CR2271" s="34" t="s">
        <v>2450</v>
      </c>
      <c r="CU2271" s="34" t="s">
        <v>121</v>
      </c>
      <c r="CX2271" s="34">
        <v>10.1</v>
      </c>
      <c r="CY2271" s="34">
        <v>8.9</v>
      </c>
      <c r="CZ2271" s="34">
        <v>4</v>
      </c>
      <c r="DA2271" s="34">
        <v>0.28999999999999998</v>
      </c>
      <c r="DB2271" s="34">
        <v>0.06</v>
      </c>
      <c r="DC2271" s="34">
        <v>0.13</v>
      </c>
      <c r="DD2271" s="34" t="s">
        <v>145</v>
      </c>
      <c r="DE2271" s="34">
        <v>0.04</v>
      </c>
      <c r="DG2271" s="34">
        <v>6.0000000000000001E-3</v>
      </c>
    </row>
    <row r="2272" spans="1:111" x14ac:dyDescent="0.35">
      <c r="A2272" s="22" t="s">
        <v>2522</v>
      </c>
      <c r="B2272" s="22" t="s">
        <v>2892</v>
      </c>
      <c r="C2272" s="22" t="s">
        <v>2523</v>
      </c>
      <c r="D2272" s="22" t="s">
        <v>1709</v>
      </c>
      <c r="H2272" s="22">
        <v>32.720278</v>
      </c>
      <c r="I2272" s="22">
        <v>-107.566667</v>
      </c>
      <c r="J2272" s="22" t="s">
        <v>873</v>
      </c>
      <c r="K2272" s="22" t="s">
        <v>1306</v>
      </c>
      <c r="L2272" s="22" t="s">
        <v>878</v>
      </c>
      <c r="P2272" s="22" t="s">
        <v>1684</v>
      </c>
      <c r="Q2272" s="22" t="s">
        <v>2524</v>
      </c>
      <c r="S2272" s="22" t="s">
        <v>2525</v>
      </c>
      <c r="AU2272" s="34">
        <v>6.0000000000000001E-3</v>
      </c>
      <c r="AV2272" s="34">
        <v>258</v>
      </c>
      <c r="AW2272" s="34">
        <v>28</v>
      </c>
      <c r="AY2272" s="34">
        <v>12</v>
      </c>
      <c r="AZ2272" s="34" t="s">
        <v>121</v>
      </c>
      <c r="BA2272" s="34">
        <v>10</v>
      </c>
      <c r="BC2272" s="34">
        <v>103</v>
      </c>
      <c r="BD2272" s="34">
        <v>3</v>
      </c>
      <c r="BE2272" s="34">
        <v>65</v>
      </c>
      <c r="BG2272" s="34">
        <v>22</v>
      </c>
      <c r="BH2272" s="34">
        <v>100</v>
      </c>
      <c r="BM2272" s="34">
        <v>11</v>
      </c>
      <c r="BN2272" s="34" t="s">
        <v>123</v>
      </c>
      <c r="BO2272" s="34" t="s">
        <v>1044</v>
      </c>
      <c r="BP2272" s="34">
        <v>12</v>
      </c>
      <c r="BQ2272" s="34">
        <v>12300</v>
      </c>
      <c r="BU2272" s="34" t="s">
        <v>123</v>
      </c>
      <c r="BX2272" s="34">
        <v>305</v>
      </c>
      <c r="BY2272" s="34" t="s">
        <v>2449</v>
      </c>
      <c r="CA2272" s="34" t="s">
        <v>932</v>
      </c>
      <c r="CC2272" s="34" t="s">
        <v>957</v>
      </c>
      <c r="CD2272" s="34">
        <v>1300</v>
      </c>
      <c r="CF2272" s="34">
        <v>29</v>
      </c>
      <c r="CH2272" s="34">
        <v>16200</v>
      </c>
      <c r="CI2272" s="34">
        <v>6</v>
      </c>
      <c r="CJ2272" s="34" t="s">
        <v>83</v>
      </c>
      <c r="CL2272" s="34" t="s">
        <v>951</v>
      </c>
      <c r="CN2272" s="34" t="s">
        <v>123</v>
      </c>
      <c r="CR2272" s="34" t="s">
        <v>2450</v>
      </c>
      <c r="CU2272" s="34" t="s">
        <v>121</v>
      </c>
      <c r="CX2272" s="34">
        <v>7.25</v>
      </c>
      <c r="CY2272" s="34">
        <v>8.1</v>
      </c>
      <c r="CZ2272" s="34">
        <v>0.37</v>
      </c>
      <c r="DA2272" s="34">
        <v>7.7</v>
      </c>
      <c r="DB2272" s="34">
        <v>0.05</v>
      </c>
      <c r="DC2272" s="34">
        <v>0.14000000000000001</v>
      </c>
      <c r="DD2272" s="34">
        <v>0.05</v>
      </c>
      <c r="DE2272" s="34">
        <v>0.03</v>
      </c>
      <c r="DG2272" s="34">
        <v>0.01</v>
      </c>
    </row>
    <row r="2273" spans="1:111" x14ac:dyDescent="0.35">
      <c r="A2273" s="22" t="s">
        <v>2526</v>
      </c>
      <c r="B2273" s="22" t="s">
        <v>2892</v>
      </c>
      <c r="C2273" s="22" t="s">
        <v>2527</v>
      </c>
      <c r="D2273" s="22" t="s">
        <v>1709</v>
      </c>
      <c r="H2273" s="22">
        <v>32.718611000000003</v>
      </c>
      <c r="I2273" s="22">
        <v>-107.56694400000001</v>
      </c>
      <c r="J2273" s="22" t="s">
        <v>873</v>
      </c>
      <c r="K2273" s="22" t="s">
        <v>1306</v>
      </c>
      <c r="L2273" s="22" t="s">
        <v>878</v>
      </c>
      <c r="P2273" s="22" t="s">
        <v>1684</v>
      </c>
      <c r="Q2273" s="22" t="s">
        <v>2528</v>
      </c>
      <c r="AU2273" s="34">
        <v>8.0000000000000002E-3</v>
      </c>
      <c r="AV2273" s="34">
        <v>157</v>
      </c>
      <c r="AW2273" s="34">
        <v>62</v>
      </c>
      <c r="AY2273" s="34">
        <v>21</v>
      </c>
      <c r="AZ2273" s="34" t="s">
        <v>121</v>
      </c>
      <c r="BA2273" s="34">
        <v>24</v>
      </c>
      <c r="BC2273" s="34">
        <v>21</v>
      </c>
      <c r="BD2273" s="34" t="s">
        <v>123</v>
      </c>
      <c r="BE2273" s="34">
        <v>28</v>
      </c>
      <c r="BG2273" s="34">
        <v>3</v>
      </c>
      <c r="BH2273" s="34">
        <v>138</v>
      </c>
      <c r="BM2273" s="34">
        <v>11</v>
      </c>
      <c r="BN2273" s="34" t="s">
        <v>123</v>
      </c>
      <c r="BO2273" s="34" t="s">
        <v>1044</v>
      </c>
      <c r="BP2273" s="34">
        <v>11</v>
      </c>
      <c r="BQ2273" s="34">
        <v>2970</v>
      </c>
      <c r="BU2273" s="34" t="s">
        <v>123</v>
      </c>
      <c r="BX2273" s="34">
        <v>1040</v>
      </c>
      <c r="BY2273" s="34" t="s">
        <v>2449</v>
      </c>
      <c r="CA2273" s="34">
        <v>17</v>
      </c>
      <c r="CC2273" s="34" t="s">
        <v>957</v>
      </c>
      <c r="CD2273" s="34">
        <v>469</v>
      </c>
      <c r="CF2273" s="34">
        <v>13</v>
      </c>
      <c r="CH2273" s="34">
        <v>2670</v>
      </c>
      <c r="CI2273" s="34">
        <v>7</v>
      </c>
      <c r="CJ2273" s="34">
        <v>9</v>
      </c>
      <c r="CL2273" s="34" t="s">
        <v>951</v>
      </c>
      <c r="CN2273" s="34" t="s">
        <v>123</v>
      </c>
      <c r="CR2273" s="34" t="s">
        <v>2450</v>
      </c>
      <c r="CU2273" s="34" t="s">
        <v>121</v>
      </c>
      <c r="CX2273" s="34">
        <v>10.4</v>
      </c>
      <c r="CY2273" s="34">
        <v>9.5</v>
      </c>
      <c r="CZ2273" s="34">
        <v>0.28999999999999998</v>
      </c>
      <c r="DA2273" s="34">
        <v>0.55000000000000004</v>
      </c>
      <c r="DB2273" s="34">
        <v>0.06</v>
      </c>
      <c r="DC2273" s="34">
        <v>0.21</v>
      </c>
      <c r="DD2273" s="34" t="s">
        <v>145</v>
      </c>
      <c r="DE2273" s="34">
        <v>8.9999999999999993E-3</v>
      </c>
      <c r="DG2273" s="34">
        <v>0.01</v>
      </c>
    </row>
    <row r="2274" spans="1:111" x14ac:dyDescent="0.35">
      <c r="A2274" s="22" t="s">
        <v>2529</v>
      </c>
      <c r="B2274" s="22" t="s">
        <v>2892</v>
      </c>
      <c r="C2274" s="22" t="s">
        <v>2530</v>
      </c>
      <c r="D2274" s="22" t="s">
        <v>1709</v>
      </c>
      <c r="H2274" s="22">
        <v>32.718333000000001</v>
      </c>
      <c r="I2274" s="22">
        <v>-107.5675</v>
      </c>
      <c r="J2274" s="22" t="s">
        <v>873</v>
      </c>
      <c r="K2274" s="22" t="s">
        <v>1306</v>
      </c>
      <c r="L2274" s="22" t="s">
        <v>878</v>
      </c>
      <c r="P2274" s="22" t="s">
        <v>1684</v>
      </c>
      <c r="Q2274" s="22" t="s">
        <v>2531</v>
      </c>
      <c r="AU2274" s="34" t="s">
        <v>145</v>
      </c>
      <c r="AV2274" s="34">
        <v>257</v>
      </c>
      <c r="AW2274" s="34">
        <v>64</v>
      </c>
      <c r="AY2274" s="34">
        <v>149</v>
      </c>
      <c r="AZ2274" s="34" t="s">
        <v>121</v>
      </c>
      <c r="BA2274" s="34">
        <v>10</v>
      </c>
      <c r="BC2274" s="34">
        <v>4</v>
      </c>
      <c r="BD2274" s="34">
        <v>4</v>
      </c>
      <c r="BE2274" s="34">
        <v>157</v>
      </c>
      <c r="BG2274" s="34">
        <v>13</v>
      </c>
      <c r="BH2274" s="34">
        <v>108</v>
      </c>
      <c r="BM2274" s="34">
        <v>29</v>
      </c>
      <c r="BN2274" s="34">
        <v>44</v>
      </c>
      <c r="BO2274" s="34" t="s">
        <v>1044</v>
      </c>
      <c r="BP2274" s="34">
        <v>185</v>
      </c>
      <c r="BQ2274" s="34">
        <v>2230</v>
      </c>
      <c r="BU2274" s="34" t="s">
        <v>123</v>
      </c>
      <c r="BX2274" s="34">
        <v>208</v>
      </c>
      <c r="BY2274" s="34" t="s">
        <v>2449</v>
      </c>
      <c r="CA2274" s="34">
        <v>8</v>
      </c>
      <c r="CC2274" s="34" t="s">
        <v>957</v>
      </c>
      <c r="CD2274" s="34">
        <v>232</v>
      </c>
      <c r="CF2274" s="34">
        <v>10</v>
      </c>
      <c r="CH2274" s="34">
        <v>1010</v>
      </c>
      <c r="CI2274" s="34">
        <v>5</v>
      </c>
      <c r="CJ2274" s="34">
        <v>5</v>
      </c>
      <c r="CL2274" s="34" t="s">
        <v>951</v>
      </c>
      <c r="CN2274" s="34" t="s">
        <v>123</v>
      </c>
      <c r="CR2274" s="34" t="s">
        <v>2450</v>
      </c>
      <c r="CU2274" s="34" t="s">
        <v>121</v>
      </c>
      <c r="CX2274" s="34">
        <v>7.5</v>
      </c>
      <c r="CY2274" s="34">
        <v>5.9</v>
      </c>
      <c r="CZ2274" s="34">
        <v>0.42</v>
      </c>
      <c r="DA2274" s="34">
        <v>1.5</v>
      </c>
      <c r="DB2274" s="34">
        <v>0.01</v>
      </c>
      <c r="DC2274" s="34">
        <v>0.18</v>
      </c>
      <c r="DD2274" s="34">
        <v>0.02</v>
      </c>
      <c r="DE2274" s="34">
        <v>0.02</v>
      </c>
      <c r="DG2274" s="34">
        <v>0.01</v>
      </c>
    </row>
    <row r="2275" spans="1:111" x14ac:dyDescent="0.35">
      <c r="A2275" s="22" t="s">
        <v>2532</v>
      </c>
      <c r="B2275" s="22" t="s">
        <v>2892</v>
      </c>
      <c r="C2275" s="22" t="s">
        <v>2530</v>
      </c>
      <c r="D2275" s="22" t="s">
        <v>1709</v>
      </c>
      <c r="H2275" s="22">
        <v>32.718333000000001</v>
      </c>
      <c r="I2275" s="22">
        <v>-107.5675</v>
      </c>
      <c r="J2275" s="22" t="s">
        <v>873</v>
      </c>
      <c r="K2275" s="22" t="s">
        <v>1306</v>
      </c>
      <c r="L2275" s="22" t="s">
        <v>878</v>
      </c>
      <c r="P2275" s="22" t="s">
        <v>1684</v>
      </c>
      <c r="Q2275" s="22" t="s">
        <v>2533</v>
      </c>
      <c r="AU2275" s="34" t="s">
        <v>145</v>
      </c>
      <c r="AV2275" s="34">
        <v>56</v>
      </c>
      <c r="AW2275" s="34">
        <v>63</v>
      </c>
      <c r="AY2275" s="34">
        <v>38</v>
      </c>
      <c r="AZ2275" s="34" t="s">
        <v>121</v>
      </c>
      <c r="BA2275" s="34">
        <v>15</v>
      </c>
      <c r="BC2275" s="34" t="s">
        <v>416</v>
      </c>
      <c r="BD2275" s="34">
        <v>3</v>
      </c>
      <c r="BE2275" s="34">
        <v>29</v>
      </c>
      <c r="BG2275" s="34" t="s">
        <v>123</v>
      </c>
      <c r="BH2275" s="34">
        <v>142</v>
      </c>
      <c r="BM2275" s="34">
        <v>20</v>
      </c>
      <c r="BN2275" s="34">
        <v>16</v>
      </c>
      <c r="BO2275" s="34" t="s">
        <v>1044</v>
      </c>
      <c r="BP2275" s="34">
        <v>10</v>
      </c>
      <c r="BQ2275" s="34">
        <v>1870</v>
      </c>
      <c r="BU2275" s="34" t="s">
        <v>123</v>
      </c>
      <c r="BX2275" s="34">
        <v>86</v>
      </c>
      <c r="BY2275" s="34" t="s">
        <v>2449</v>
      </c>
      <c r="CA2275" s="34">
        <v>15</v>
      </c>
      <c r="CC2275" s="34" t="s">
        <v>957</v>
      </c>
      <c r="CD2275" s="34">
        <v>328</v>
      </c>
      <c r="CF2275" s="34">
        <v>8</v>
      </c>
      <c r="CH2275" s="34">
        <v>665</v>
      </c>
      <c r="CI2275" s="34">
        <v>3</v>
      </c>
      <c r="CJ2275" s="34">
        <v>6</v>
      </c>
      <c r="CL2275" s="34" t="s">
        <v>951</v>
      </c>
      <c r="CN2275" s="34" t="s">
        <v>123</v>
      </c>
      <c r="CR2275" s="34" t="s">
        <v>2450</v>
      </c>
      <c r="CU2275" s="34" t="s">
        <v>121</v>
      </c>
      <c r="CX2275" s="34">
        <v>9.8800000000000008</v>
      </c>
      <c r="CY2275" s="34">
        <v>4.2</v>
      </c>
      <c r="CZ2275" s="34">
        <v>0.85</v>
      </c>
      <c r="DA2275" s="34">
        <v>0.21</v>
      </c>
      <c r="DB2275" s="34">
        <v>0.01</v>
      </c>
      <c r="DC2275" s="34">
        <v>0.23</v>
      </c>
      <c r="DD2275" s="34" t="s">
        <v>145</v>
      </c>
      <c r="DE2275" s="34">
        <v>8.0000000000000002E-3</v>
      </c>
      <c r="DG2275" s="34">
        <v>0.02</v>
      </c>
    </row>
    <row r="2276" spans="1:111" x14ac:dyDescent="0.35">
      <c r="A2276" s="22" t="s">
        <v>2534</v>
      </c>
      <c r="B2276" s="22" t="s">
        <v>2892</v>
      </c>
      <c r="C2276" s="22" t="s">
        <v>3072</v>
      </c>
      <c r="D2276" s="22" t="s">
        <v>1709</v>
      </c>
      <c r="H2276" s="22">
        <v>32.723641000000001</v>
      </c>
      <c r="I2276" s="22">
        <v>-107.579857</v>
      </c>
      <c r="J2276" s="22" t="s">
        <v>873</v>
      </c>
      <c r="K2276" s="22" t="s">
        <v>1306</v>
      </c>
      <c r="L2276" s="22" t="s">
        <v>878</v>
      </c>
      <c r="M2276" s="22" t="s">
        <v>1859</v>
      </c>
      <c r="P2276" s="22" t="s">
        <v>1665</v>
      </c>
      <c r="Q2276" s="22" t="s">
        <v>2535</v>
      </c>
      <c r="X2276" s="34">
        <v>0.03</v>
      </c>
      <c r="Z2276" s="34">
        <v>0.9</v>
      </c>
      <c r="AA2276" s="34">
        <v>0.01</v>
      </c>
      <c r="AU2276" s="34" t="s">
        <v>145</v>
      </c>
      <c r="AV2276" s="34" t="s">
        <v>123</v>
      </c>
      <c r="AW2276" s="34">
        <v>10.199999999999999</v>
      </c>
      <c r="AY2276" s="34">
        <v>106</v>
      </c>
      <c r="AZ2276" s="34" t="s">
        <v>121</v>
      </c>
      <c r="BA2276" s="34" t="s">
        <v>84</v>
      </c>
      <c r="BC2276" s="34" t="s">
        <v>416</v>
      </c>
      <c r="BD2276" s="34">
        <v>48</v>
      </c>
      <c r="BE2276" s="34" t="s">
        <v>123</v>
      </c>
      <c r="BG2276" s="34">
        <v>4.7</v>
      </c>
      <c r="BH2276" s="34" t="s">
        <v>1044</v>
      </c>
      <c r="BM2276" s="34">
        <v>56</v>
      </c>
      <c r="BN2276" s="34">
        <v>4.8</v>
      </c>
      <c r="BO2276" s="34" t="s">
        <v>1044</v>
      </c>
      <c r="BP2276" s="34">
        <v>4</v>
      </c>
      <c r="BQ2276" s="34">
        <v>131</v>
      </c>
      <c r="BR2276" s="34">
        <v>2.8</v>
      </c>
      <c r="BU2276" s="34" t="s">
        <v>123</v>
      </c>
      <c r="BX2276" s="34">
        <v>16</v>
      </c>
      <c r="BY2276" s="34" t="s">
        <v>2449</v>
      </c>
      <c r="CA2276" s="34" t="s">
        <v>932</v>
      </c>
      <c r="CC2276" s="34">
        <v>2.2000000000000002</v>
      </c>
      <c r="CD2276" s="34">
        <v>27</v>
      </c>
      <c r="CF2276" s="34" t="s">
        <v>123</v>
      </c>
      <c r="CG2276" s="34">
        <v>4.7</v>
      </c>
      <c r="CH2276" s="34">
        <v>16.899999999999999</v>
      </c>
      <c r="CI2276" s="34">
        <v>2</v>
      </c>
      <c r="CJ2276" s="34" t="s">
        <v>83</v>
      </c>
      <c r="CL2276" s="34" t="s">
        <v>951</v>
      </c>
      <c r="CN2276" s="34" t="s">
        <v>123</v>
      </c>
      <c r="CR2276" s="34" t="s">
        <v>2450</v>
      </c>
      <c r="CU2276" s="34" t="s">
        <v>121</v>
      </c>
      <c r="CX2276" s="34">
        <v>4.0000000000000002E-4</v>
      </c>
      <c r="CY2276" s="34">
        <v>0.67</v>
      </c>
      <c r="CZ2276" s="34">
        <v>0.23</v>
      </c>
      <c r="DA2276" s="34">
        <v>7.0000000000000007E-2</v>
      </c>
      <c r="DB2276" s="34">
        <v>6.0000000000000001E-3</v>
      </c>
      <c r="DC2276" s="34">
        <v>0.04</v>
      </c>
      <c r="DD2276" s="34">
        <v>0.03</v>
      </c>
      <c r="DE2276" s="34">
        <v>0.03</v>
      </c>
      <c r="DG2276" s="34">
        <v>6.0000000000000001E-3</v>
      </c>
    </row>
    <row r="2277" spans="1:111" x14ac:dyDescent="0.35">
      <c r="A2277" s="22" t="s">
        <v>2536</v>
      </c>
      <c r="B2277" s="22" t="s">
        <v>2892</v>
      </c>
      <c r="C2277" s="22" t="s">
        <v>3072</v>
      </c>
      <c r="D2277" s="22" t="s">
        <v>1709</v>
      </c>
      <c r="H2277" s="22">
        <v>32.729872999999998</v>
      </c>
      <c r="I2277" s="22">
        <v>-107.57307299999999</v>
      </c>
      <c r="J2277" s="22" t="s">
        <v>873</v>
      </c>
      <c r="K2277" s="22" t="s">
        <v>1306</v>
      </c>
      <c r="L2277" s="22" t="s">
        <v>878</v>
      </c>
      <c r="M2277" s="22" t="s">
        <v>1498</v>
      </c>
      <c r="P2277" s="22" t="s">
        <v>1665</v>
      </c>
      <c r="Q2277" s="22" t="s">
        <v>2537</v>
      </c>
      <c r="X2277" s="34">
        <v>0.77</v>
      </c>
      <c r="Z2277" s="34">
        <v>5.4</v>
      </c>
      <c r="AA2277" s="34">
        <v>4.8000000000000001E-2</v>
      </c>
      <c r="AU2277" s="34" t="s">
        <v>145</v>
      </c>
      <c r="AV2277" s="34" t="s">
        <v>123</v>
      </c>
      <c r="AW2277" s="34">
        <v>9.6999999999999993</v>
      </c>
      <c r="AY2277" s="34">
        <v>237</v>
      </c>
      <c r="AZ2277" s="34">
        <v>3</v>
      </c>
      <c r="BA2277" s="34" t="s">
        <v>84</v>
      </c>
      <c r="BC2277" s="34" t="s">
        <v>416</v>
      </c>
      <c r="BD2277" s="34">
        <v>12</v>
      </c>
      <c r="BE2277" s="34">
        <v>28</v>
      </c>
      <c r="BG2277" s="34">
        <v>11.3</v>
      </c>
      <c r="BH2277" s="34">
        <v>29</v>
      </c>
      <c r="BM2277" s="34">
        <v>40</v>
      </c>
      <c r="BN2277" s="34">
        <v>0.8</v>
      </c>
      <c r="BO2277" s="34">
        <v>15.9</v>
      </c>
      <c r="BP2277" s="34">
        <v>30</v>
      </c>
      <c r="BQ2277" s="34">
        <v>12.4</v>
      </c>
      <c r="BR2277" s="34">
        <v>217.8</v>
      </c>
      <c r="BU2277" s="34">
        <v>13</v>
      </c>
      <c r="BX2277" s="34">
        <v>47</v>
      </c>
      <c r="BY2277" s="34" t="s">
        <v>2449</v>
      </c>
      <c r="CA2277" s="34">
        <v>9</v>
      </c>
      <c r="CC2277" s="34">
        <v>8.3000000000000007</v>
      </c>
      <c r="CD2277" s="34">
        <v>154</v>
      </c>
      <c r="CF2277" s="34">
        <v>12</v>
      </c>
      <c r="CG2277" s="34">
        <v>169.4</v>
      </c>
      <c r="CH2277" s="34">
        <v>69.900000000000006</v>
      </c>
      <c r="CI2277" s="34">
        <v>23</v>
      </c>
      <c r="CJ2277" s="34">
        <v>53</v>
      </c>
      <c r="CL2277" s="34">
        <v>20</v>
      </c>
      <c r="CN2277" s="34" t="s">
        <v>123</v>
      </c>
      <c r="CR2277" s="34" t="s">
        <v>2450</v>
      </c>
      <c r="CU2277" s="34">
        <v>1</v>
      </c>
      <c r="CX2277" s="34">
        <v>2.9600000000000001E-2</v>
      </c>
      <c r="CY2277" s="34">
        <v>3.4</v>
      </c>
      <c r="CZ2277" s="34">
        <v>7.4</v>
      </c>
      <c r="DA2277" s="34">
        <v>1.7</v>
      </c>
      <c r="DB2277" s="34">
        <v>0.06</v>
      </c>
      <c r="DC2277" s="34">
        <v>3.6</v>
      </c>
      <c r="DD2277" s="34">
        <v>3.1</v>
      </c>
      <c r="DE2277" s="34">
        <v>0.02</v>
      </c>
      <c r="DG2277" s="34">
        <v>0.33</v>
      </c>
    </row>
    <row r="2278" spans="1:111" x14ac:dyDescent="0.35">
      <c r="A2278" s="22" t="s">
        <v>2538</v>
      </c>
      <c r="B2278" s="22" t="s">
        <v>2892</v>
      </c>
      <c r="C2278" s="22" t="s">
        <v>3072</v>
      </c>
      <c r="D2278" s="22" t="s">
        <v>1709</v>
      </c>
      <c r="H2278" s="22">
        <v>32.729872999999998</v>
      </c>
      <c r="I2278" s="22">
        <v>-107.57307299999999</v>
      </c>
      <c r="J2278" s="22" t="s">
        <v>873</v>
      </c>
      <c r="K2278" s="22" t="s">
        <v>1306</v>
      </c>
      <c r="L2278" s="22" t="s">
        <v>878</v>
      </c>
      <c r="M2278" s="22" t="s">
        <v>1498</v>
      </c>
      <c r="P2278" s="22" t="s">
        <v>1665</v>
      </c>
      <c r="Q2278" s="22" t="s">
        <v>2539</v>
      </c>
      <c r="X2278" s="34">
        <v>0.48</v>
      </c>
      <c r="Z2278" s="34">
        <v>3.44</v>
      </c>
      <c r="AA2278" s="34">
        <v>4.9000000000000002E-2</v>
      </c>
      <c r="AU2278" s="34">
        <v>8.0000000000000002E-3</v>
      </c>
      <c r="AV2278" s="34" t="s">
        <v>123</v>
      </c>
      <c r="AW2278" s="34">
        <v>2</v>
      </c>
      <c r="AY2278" s="34">
        <v>1660</v>
      </c>
      <c r="AZ2278" s="34" t="s">
        <v>121</v>
      </c>
      <c r="BA2278" s="34" t="s">
        <v>84</v>
      </c>
      <c r="BC2278" s="34" t="s">
        <v>416</v>
      </c>
      <c r="BD2278" s="34">
        <v>7</v>
      </c>
      <c r="BE2278" s="34">
        <v>5</v>
      </c>
      <c r="BG2278" s="34">
        <v>7.7</v>
      </c>
      <c r="BH2278" s="34">
        <v>20</v>
      </c>
      <c r="BM2278" s="34">
        <v>27</v>
      </c>
      <c r="BN2278" s="34" t="s">
        <v>123</v>
      </c>
      <c r="BO2278" s="34">
        <v>8.8000000000000007</v>
      </c>
      <c r="BP2278" s="34">
        <v>15</v>
      </c>
      <c r="BQ2278" s="34">
        <v>6.6</v>
      </c>
      <c r="BR2278" s="34">
        <v>112.5</v>
      </c>
      <c r="BU2278" s="34">
        <v>6</v>
      </c>
      <c r="BX2278" s="34">
        <v>207</v>
      </c>
      <c r="BY2278" s="34" t="s">
        <v>2449</v>
      </c>
      <c r="CA2278" s="34">
        <v>7.7</v>
      </c>
      <c r="CC2278" s="34">
        <v>2.7</v>
      </c>
      <c r="CD2278" s="34">
        <v>66</v>
      </c>
      <c r="CF2278" s="34">
        <v>12</v>
      </c>
      <c r="CG2278" s="34">
        <v>147.1</v>
      </c>
      <c r="CH2278" s="34">
        <v>45.3</v>
      </c>
      <c r="CI2278" s="34">
        <v>13</v>
      </c>
      <c r="CJ2278" s="34">
        <v>31</v>
      </c>
      <c r="CL2278" s="34">
        <v>13</v>
      </c>
      <c r="CN2278" s="34" t="s">
        <v>123</v>
      </c>
      <c r="CR2278" s="34" t="s">
        <v>2450</v>
      </c>
      <c r="CU2278" s="34" t="s">
        <v>121</v>
      </c>
      <c r="CX2278" s="34">
        <v>3.09E-2</v>
      </c>
      <c r="CY2278" s="34">
        <v>2.1</v>
      </c>
      <c r="CZ2278" s="34">
        <v>3.8</v>
      </c>
      <c r="DA2278" s="34">
        <v>13</v>
      </c>
      <c r="DB2278" s="34">
        <v>0.05</v>
      </c>
      <c r="DC2278" s="34">
        <v>1.8</v>
      </c>
      <c r="DD2278" s="34">
        <v>3.6</v>
      </c>
      <c r="DE2278" s="34">
        <v>0.04</v>
      </c>
      <c r="DG2278" s="34">
        <v>0.17</v>
      </c>
    </row>
    <row r="2279" spans="1:111" x14ac:dyDescent="0.35">
      <c r="A2279" s="22" t="s">
        <v>2540</v>
      </c>
      <c r="B2279" s="22" t="s">
        <v>2892</v>
      </c>
      <c r="C2279" s="22" t="s">
        <v>3072</v>
      </c>
      <c r="D2279" s="22" t="s">
        <v>1709</v>
      </c>
      <c r="H2279" s="22">
        <v>32.729872999999998</v>
      </c>
      <c r="I2279" s="22">
        <v>-107.57307299999999</v>
      </c>
      <c r="J2279" s="22" t="s">
        <v>873</v>
      </c>
      <c r="K2279" s="22" t="s">
        <v>1306</v>
      </c>
      <c r="L2279" s="22" t="s">
        <v>878</v>
      </c>
      <c r="M2279" s="22" t="s">
        <v>1859</v>
      </c>
      <c r="P2279" s="22" t="s">
        <v>1665</v>
      </c>
      <c r="Q2279" s="22" t="s">
        <v>2541</v>
      </c>
      <c r="X2279" s="34">
        <v>0.17</v>
      </c>
      <c r="Z2279" s="34">
        <v>2.9</v>
      </c>
      <c r="AA2279" s="34">
        <v>6.0999999999999999E-2</v>
      </c>
      <c r="AU2279" s="34">
        <v>0.01</v>
      </c>
      <c r="AV2279" s="34" t="s">
        <v>123</v>
      </c>
      <c r="AW2279" s="34">
        <v>1.8</v>
      </c>
      <c r="AY2279" s="34">
        <v>34</v>
      </c>
      <c r="AZ2279" s="34">
        <v>1</v>
      </c>
      <c r="BA2279" s="34" t="s">
        <v>84</v>
      </c>
      <c r="BC2279" s="34" t="s">
        <v>416</v>
      </c>
      <c r="BD2279" s="34">
        <v>45</v>
      </c>
      <c r="BE2279" s="34" t="s">
        <v>123</v>
      </c>
      <c r="BG2279" s="34">
        <v>5.3</v>
      </c>
      <c r="BH2279" s="34">
        <v>8</v>
      </c>
      <c r="BM2279" s="34">
        <v>79</v>
      </c>
      <c r="BN2279" s="34" t="s">
        <v>123</v>
      </c>
      <c r="BO2279" s="34">
        <v>2.1</v>
      </c>
      <c r="BP2279" s="34">
        <v>5</v>
      </c>
      <c r="BQ2279" s="34">
        <v>8.6</v>
      </c>
      <c r="BR2279" s="34">
        <v>14.1</v>
      </c>
      <c r="BU2279" s="34" t="s">
        <v>123</v>
      </c>
      <c r="BX2279" s="34">
        <v>18</v>
      </c>
      <c r="BY2279" s="34" t="s">
        <v>2449</v>
      </c>
      <c r="CA2279" s="34">
        <v>7.9</v>
      </c>
      <c r="CC2279" s="34">
        <v>0.9</v>
      </c>
      <c r="CD2279" s="34">
        <v>7</v>
      </c>
      <c r="CF2279" s="34" t="s">
        <v>123</v>
      </c>
      <c r="CG2279" s="34">
        <v>375.5</v>
      </c>
      <c r="CH2279" s="34">
        <v>11.6</v>
      </c>
      <c r="CI2279" s="34">
        <v>2</v>
      </c>
      <c r="CJ2279" s="34" t="s">
        <v>83</v>
      </c>
      <c r="CL2279" s="34" t="s">
        <v>951</v>
      </c>
      <c r="CN2279" s="34" t="s">
        <v>123</v>
      </c>
      <c r="CR2279" s="34" t="s">
        <v>2450</v>
      </c>
      <c r="CU2279" s="34" t="s">
        <v>121</v>
      </c>
      <c r="CX2279" s="34">
        <v>2.8E-3</v>
      </c>
      <c r="CY2279" s="34">
        <v>0.14000000000000001</v>
      </c>
      <c r="CZ2279" s="34">
        <v>0.21</v>
      </c>
      <c r="DA2279" s="34">
        <v>1.3</v>
      </c>
      <c r="DB2279" s="34">
        <v>8.0000000000000002E-3</v>
      </c>
      <c r="DC2279" s="34">
        <v>0.03</v>
      </c>
      <c r="DD2279" s="34">
        <v>0.25</v>
      </c>
      <c r="DE2279" s="34">
        <v>0.02</v>
      </c>
      <c r="DG2279" s="34" t="s">
        <v>145</v>
      </c>
    </row>
    <row r="2280" spans="1:111" x14ac:dyDescent="0.35">
      <c r="A2280" s="22" t="s">
        <v>2542</v>
      </c>
      <c r="B2280" s="22" t="s">
        <v>2892</v>
      </c>
      <c r="C2280" s="22" t="s">
        <v>3072</v>
      </c>
      <c r="D2280" s="22" t="s">
        <v>1709</v>
      </c>
      <c r="H2280" s="22">
        <v>32.774875999999999</v>
      </c>
      <c r="I2280" s="22">
        <v>-107.544967</v>
      </c>
      <c r="J2280" s="22" t="s">
        <v>873</v>
      </c>
      <c r="K2280" s="22" t="s">
        <v>1306</v>
      </c>
      <c r="L2280" s="22" t="s">
        <v>878</v>
      </c>
      <c r="M2280" s="22" t="s">
        <v>1859</v>
      </c>
      <c r="P2280" s="22" t="s">
        <v>1665</v>
      </c>
      <c r="Q2280" s="22" t="s">
        <v>2541</v>
      </c>
      <c r="X2280" s="34">
        <v>0.02</v>
      </c>
      <c r="Z2280" s="34">
        <v>0.25</v>
      </c>
      <c r="AA2280" s="34">
        <v>8.0000000000000002E-3</v>
      </c>
      <c r="AU2280" s="34" t="s">
        <v>145</v>
      </c>
      <c r="AV2280" s="34" t="s">
        <v>123</v>
      </c>
      <c r="AW2280" s="34">
        <v>2.4</v>
      </c>
      <c r="AY2280" s="34">
        <v>59</v>
      </c>
      <c r="AZ2280" s="34" t="s">
        <v>121</v>
      </c>
      <c r="BA2280" s="34" t="s">
        <v>84</v>
      </c>
      <c r="BC2280" s="34" t="s">
        <v>416</v>
      </c>
      <c r="BD2280" s="34">
        <v>9</v>
      </c>
      <c r="BE2280" s="34" t="s">
        <v>123</v>
      </c>
      <c r="BG2280" s="34">
        <v>3.8</v>
      </c>
      <c r="BH2280" s="34">
        <v>8</v>
      </c>
      <c r="BM2280" s="34">
        <v>7</v>
      </c>
      <c r="BN2280" s="34">
        <v>2.2999999999999998</v>
      </c>
      <c r="BO2280" s="34" t="s">
        <v>1044</v>
      </c>
      <c r="BP2280" s="34">
        <v>9</v>
      </c>
      <c r="BQ2280" s="34">
        <v>23.1</v>
      </c>
      <c r="BR2280" s="34">
        <v>2.5</v>
      </c>
      <c r="BU2280" s="34" t="s">
        <v>123</v>
      </c>
      <c r="BX2280" s="34">
        <v>230</v>
      </c>
      <c r="BY2280" s="34" t="s">
        <v>2449</v>
      </c>
      <c r="CA2280" s="34" t="s">
        <v>932</v>
      </c>
      <c r="CC2280" s="34" t="s">
        <v>2177</v>
      </c>
      <c r="CD2280" s="34">
        <v>28</v>
      </c>
      <c r="CF2280" s="34">
        <v>20</v>
      </c>
      <c r="CG2280" s="34">
        <v>7.5</v>
      </c>
      <c r="CH2280" s="34">
        <v>18.899999999999999</v>
      </c>
      <c r="CI2280" s="34">
        <v>20</v>
      </c>
      <c r="CJ2280" s="34">
        <v>53</v>
      </c>
      <c r="CL2280" s="34">
        <v>21</v>
      </c>
      <c r="CN2280" s="34" t="s">
        <v>123</v>
      </c>
      <c r="CR2280" s="34" t="s">
        <v>2450</v>
      </c>
      <c r="CU2280" s="34">
        <v>1</v>
      </c>
      <c r="CX2280" s="34">
        <v>3.8100000000000002E-2</v>
      </c>
      <c r="CY2280" s="34">
        <v>1.9</v>
      </c>
      <c r="CZ2280" s="34">
        <v>0.62</v>
      </c>
      <c r="DA2280" s="34">
        <v>26</v>
      </c>
      <c r="DB2280" s="34">
        <v>0.02</v>
      </c>
      <c r="DC2280" s="34">
        <v>0.41</v>
      </c>
      <c r="DD2280" s="34">
        <v>0.59</v>
      </c>
      <c r="DE2280" s="34">
        <v>0.11</v>
      </c>
      <c r="DG2280" s="34">
        <v>0.05</v>
      </c>
    </row>
    <row r="2281" spans="1:111" x14ac:dyDescent="0.35">
      <c r="A2281" s="22" t="s">
        <v>2543</v>
      </c>
      <c r="B2281" s="22" t="s">
        <v>2892</v>
      </c>
      <c r="C2281" s="22" t="s">
        <v>2544</v>
      </c>
      <c r="D2281" s="22" t="s">
        <v>1709</v>
      </c>
      <c r="H2281" s="22">
        <v>32.722769999999997</v>
      </c>
      <c r="I2281" s="22">
        <v>-107.566666</v>
      </c>
      <c r="J2281" s="22" t="s">
        <v>873</v>
      </c>
      <c r="K2281" s="22" t="s">
        <v>1306</v>
      </c>
      <c r="L2281" s="22" t="s">
        <v>878</v>
      </c>
      <c r="P2281" s="22" t="s">
        <v>1684</v>
      </c>
      <c r="Q2281" s="22" t="s">
        <v>2545</v>
      </c>
      <c r="AU2281" s="34">
        <v>6.0000000000000001E-3</v>
      </c>
      <c r="AV2281" s="34">
        <v>11</v>
      </c>
      <c r="AW2281" s="34">
        <v>39</v>
      </c>
      <c r="AY2281" s="34">
        <v>47</v>
      </c>
      <c r="AZ2281" s="34" t="s">
        <v>121</v>
      </c>
      <c r="BA2281" s="34" t="s">
        <v>84</v>
      </c>
      <c r="BC2281" s="34">
        <v>7</v>
      </c>
      <c r="BD2281" s="34">
        <v>3</v>
      </c>
      <c r="BE2281" s="34">
        <v>30</v>
      </c>
      <c r="BG2281" s="34">
        <v>7</v>
      </c>
      <c r="BH2281" s="34">
        <v>49</v>
      </c>
      <c r="BM2281" s="34">
        <v>7</v>
      </c>
      <c r="BN2281" s="34">
        <v>14</v>
      </c>
      <c r="BO2281" s="34" t="s">
        <v>1044</v>
      </c>
      <c r="BP2281" s="34">
        <v>48</v>
      </c>
      <c r="BQ2281" s="34">
        <v>605</v>
      </c>
      <c r="BU2281" s="34">
        <v>5</v>
      </c>
      <c r="BX2281" s="34">
        <v>193</v>
      </c>
      <c r="BY2281" s="34" t="s">
        <v>2449</v>
      </c>
      <c r="CA2281" s="34" t="s">
        <v>932</v>
      </c>
      <c r="CC2281" s="34" t="s">
        <v>957</v>
      </c>
      <c r="CD2281" s="34">
        <v>170</v>
      </c>
      <c r="CF2281" s="34">
        <v>19</v>
      </c>
      <c r="CH2281" s="34">
        <v>1410</v>
      </c>
      <c r="CI2281" s="34">
        <v>10</v>
      </c>
      <c r="CJ2281" s="34">
        <v>7</v>
      </c>
      <c r="CL2281" s="34" t="s">
        <v>951</v>
      </c>
      <c r="CN2281" s="34" t="s">
        <v>123</v>
      </c>
      <c r="CR2281" s="34" t="s">
        <v>2450</v>
      </c>
      <c r="CU2281" s="34" t="s">
        <v>121</v>
      </c>
      <c r="CX2281" s="34">
        <v>3.35</v>
      </c>
      <c r="CY2281" s="34">
        <v>2.9</v>
      </c>
      <c r="CZ2281" s="34">
        <v>1</v>
      </c>
      <c r="DA2281" s="34">
        <v>26</v>
      </c>
      <c r="DB2281" s="34">
        <v>0.03</v>
      </c>
      <c r="DC2281" s="34">
        <v>0.56000000000000005</v>
      </c>
      <c r="DD2281" s="34">
        <v>0.28000000000000003</v>
      </c>
      <c r="DE2281" s="34">
        <v>8.9999999999999993E-3</v>
      </c>
      <c r="DG2281" s="34">
        <v>0.12</v>
      </c>
    </row>
    <row r="2282" spans="1:111" x14ac:dyDescent="0.35">
      <c r="A2282" s="22" t="s">
        <v>2546</v>
      </c>
      <c r="B2282" s="22" t="s">
        <v>2892</v>
      </c>
      <c r="C2282" s="22" t="s">
        <v>2547</v>
      </c>
      <c r="D2282" s="22" t="s">
        <v>1709</v>
      </c>
      <c r="H2282" s="22">
        <v>32.722769999999997</v>
      </c>
      <c r="I2282" s="22">
        <v>-107.566666</v>
      </c>
      <c r="J2282" s="22" t="s">
        <v>873</v>
      </c>
      <c r="K2282" s="22" t="s">
        <v>1306</v>
      </c>
      <c r="L2282" s="22" t="s">
        <v>878</v>
      </c>
      <c r="P2282" s="22" t="s">
        <v>1665</v>
      </c>
      <c r="Q2282" s="22" t="s">
        <v>2521</v>
      </c>
      <c r="AU2282" s="34">
        <v>6.0000000000000001E-3</v>
      </c>
      <c r="AV2282" s="34" t="s">
        <v>123</v>
      </c>
      <c r="AW2282" s="34">
        <v>112</v>
      </c>
      <c r="AY2282" s="34" t="s">
        <v>121</v>
      </c>
      <c r="AZ2282" s="34" t="s">
        <v>121</v>
      </c>
      <c r="BA2282" s="34">
        <v>27</v>
      </c>
      <c r="BC2282" s="34">
        <v>748</v>
      </c>
      <c r="BD2282" s="34">
        <v>9</v>
      </c>
      <c r="BE2282" s="34">
        <v>152</v>
      </c>
      <c r="BG2282" s="34" t="s">
        <v>123</v>
      </c>
      <c r="BH2282" s="34">
        <v>163</v>
      </c>
      <c r="BM2282" s="34">
        <v>6</v>
      </c>
      <c r="BN2282" s="34">
        <v>26</v>
      </c>
      <c r="BO2282" s="34" t="s">
        <v>1044</v>
      </c>
      <c r="BP2282" s="34">
        <v>218</v>
      </c>
      <c r="BQ2282" s="34">
        <v>670</v>
      </c>
      <c r="BU2282" s="34" t="s">
        <v>123</v>
      </c>
      <c r="BX2282" s="34">
        <v>1340</v>
      </c>
      <c r="BY2282" s="34" t="s">
        <v>2449</v>
      </c>
      <c r="CA2282" s="34">
        <v>21</v>
      </c>
      <c r="CC2282" s="34" t="s">
        <v>957</v>
      </c>
      <c r="CD2282" s="34">
        <v>594</v>
      </c>
      <c r="CF2282" s="34">
        <v>53</v>
      </c>
      <c r="CH2282" s="34">
        <v>24800</v>
      </c>
      <c r="CI2282" s="34">
        <v>24</v>
      </c>
      <c r="CJ2282" s="34">
        <v>24</v>
      </c>
      <c r="CL2282" s="34">
        <v>17</v>
      </c>
      <c r="CN2282" s="34">
        <v>2</v>
      </c>
      <c r="CR2282" s="34" t="s">
        <v>2450</v>
      </c>
      <c r="CU2282" s="34" t="s">
        <v>121</v>
      </c>
      <c r="CX2282" s="34">
        <v>11.8</v>
      </c>
      <c r="CY2282" s="34">
        <v>11</v>
      </c>
      <c r="CZ2282" s="34">
        <v>0.28000000000000003</v>
      </c>
      <c r="DA2282" s="34">
        <v>0.86</v>
      </c>
      <c r="DB2282" s="34">
        <v>0.1</v>
      </c>
      <c r="DC2282" s="34">
        <v>0.28999999999999998</v>
      </c>
      <c r="DD2282" s="34">
        <v>0.03</v>
      </c>
      <c r="DE2282" s="34">
        <v>0.03</v>
      </c>
      <c r="DG2282" s="34">
        <v>0.01</v>
      </c>
    </row>
    <row r="2283" spans="1:111" x14ac:dyDescent="0.35">
      <c r="A2283" s="22" t="s">
        <v>2519</v>
      </c>
      <c r="B2283" s="22" t="s">
        <v>2892</v>
      </c>
      <c r="C2283" s="22" t="s">
        <v>3072</v>
      </c>
      <c r="D2283" s="22" t="s">
        <v>1709</v>
      </c>
      <c r="H2283" s="22">
        <v>32.722769999999997</v>
      </c>
      <c r="I2283" s="22">
        <v>-107.566666</v>
      </c>
      <c r="J2283" s="22" t="s">
        <v>873</v>
      </c>
      <c r="K2283" s="22" t="s">
        <v>1306</v>
      </c>
      <c r="L2283" s="22" t="s">
        <v>878</v>
      </c>
      <c r="AU2283" s="34" t="s">
        <v>145</v>
      </c>
      <c r="AV2283" s="34" t="s">
        <v>123</v>
      </c>
      <c r="AW2283" s="34">
        <v>22</v>
      </c>
      <c r="AY2283" s="34">
        <v>4</v>
      </c>
      <c r="AZ2283" s="34" t="s">
        <v>121</v>
      </c>
      <c r="BA2283" s="34">
        <v>21</v>
      </c>
      <c r="BC2283" s="34">
        <v>725</v>
      </c>
      <c r="BD2283" s="34">
        <v>15</v>
      </c>
      <c r="BE2283" s="34">
        <v>5</v>
      </c>
      <c r="BG2283" s="34" t="s">
        <v>123</v>
      </c>
      <c r="BH2283" s="34">
        <v>134</v>
      </c>
      <c r="BM2283" s="34">
        <v>48</v>
      </c>
      <c r="BN2283" s="34" t="s">
        <v>123</v>
      </c>
      <c r="BO2283" s="34" t="s">
        <v>1044</v>
      </c>
      <c r="BP2283" s="34">
        <v>30</v>
      </c>
      <c r="BQ2283" s="34">
        <v>374</v>
      </c>
      <c r="BU2283" s="34">
        <v>2</v>
      </c>
      <c r="BX2283" s="34">
        <v>278</v>
      </c>
      <c r="BY2283" s="34" t="s">
        <v>2449</v>
      </c>
      <c r="CA2283" s="34">
        <v>17</v>
      </c>
      <c r="CC2283" s="34" t="s">
        <v>957</v>
      </c>
      <c r="CD2283" s="34">
        <v>156</v>
      </c>
      <c r="CF2283" s="34">
        <v>15</v>
      </c>
      <c r="CH2283" s="34">
        <v>81500</v>
      </c>
      <c r="CI2283" s="34">
        <v>4</v>
      </c>
      <c r="CJ2283" s="34">
        <v>10</v>
      </c>
      <c r="CL2283" s="34" t="s">
        <v>951</v>
      </c>
      <c r="CN2283" s="34" t="s">
        <v>123</v>
      </c>
      <c r="CR2283" s="34" t="s">
        <v>2450</v>
      </c>
      <c r="CU2283" s="34" t="s">
        <v>121</v>
      </c>
      <c r="CX2283" s="34">
        <v>9.9600000000000009</v>
      </c>
      <c r="CY2283" s="34">
        <v>8.9</v>
      </c>
      <c r="CZ2283" s="34">
        <v>4</v>
      </c>
      <c r="DA2283" s="34">
        <v>0.3</v>
      </c>
      <c r="DB2283" s="34">
        <v>0.06</v>
      </c>
      <c r="DC2283" s="34">
        <v>0.12</v>
      </c>
      <c r="DD2283" s="34" t="s">
        <v>145</v>
      </c>
      <c r="DE2283" s="34">
        <v>0.04</v>
      </c>
      <c r="DG2283" s="34">
        <v>5.0000000000000001E-3</v>
      </c>
    </row>
    <row r="2284" spans="1:111" x14ac:dyDescent="0.35">
      <c r="A2284" s="22" t="s">
        <v>2548</v>
      </c>
      <c r="B2284" s="22" t="s">
        <v>2892</v>
      </c>
      <c r="C2284" s="22" t="s">
        <v>4235</v>
      </c>
      <c r="D2284" s="22" t="s">
        <v>1709</v>
      </c>
      <c r="H2284" s="22">
        <v>32.719444000000003</v>
      </c>
      <c r="I2284" s="22">
        <v>-107.566666</v>
      </c>
      <c r="J2284" s="22" t="s">
        <v>873</v>
      </c>
      <c r="K2284" s="22" t="s">
        <v>1306</v>
      </c>
      <c r="L2284" s="22" t="s">
        <v>878</v>
      </c>
      <c r="P2284" s="22" t="s">
        <v>1665</v>
      </c>
      <c r="Q2284" s="22" t="s">
        <v>2549</v>
      </c>
      <c r="AU2284" s="34">
        <v>0.17499999999999999</v>
      </c>
      <c r="AV2284" s="34">
        <v>245</v>
      </c>
      <c r="AW2284" s="34">
        <v>628</v>
      </c>
      <c r="AY2284" s="34">
        <v>67</v>
      </c>
      <c r="AZ2284" s="34" t="s">
        <v>121</v>
      </c>
      <c r="BA2284" s="34">
        <v>14</v>
      </c>
      <c r="BC2284" s="34">
        <v>96</v>
      </c>
      <c r="BD2284" s="34">
        <v>2</v>
      </c>
      <c r="BE2284" s="34">
        <v>11</v>
      </c>
      <c r="BG2284" s="34">
        <v>41</v>
      </c>
      <c r="BH2284" s="34">
        <v>95</v>
      </c>
      <c r="BM2284" s="34">
        <v>3</v>
      </c>
      <c r="BN2284" s="34">
        <v>7</v>
      </c>
      <c r="BO2284" s="34" t="s">
        <v>1044</v>
      </c>
      <c r="BP2284" s="34">
        <v>10</v>
      </c>
      <c r="BQ2284" s="34">
        <v>9900</v>
      </c>
      <c r="BU2284" s="34">
        <v>3</v>
      </c>
      <c r="BX2284" s="34">
        <v>279</v>
      </c>
      <c r="BY2284" s="34" t="s">
        <v>2449</v>
      </c>
      <c r="CA2284" s="34" t="s">
        <v>932</v>
      </c>
      <c r="CC2284" s="34" t="s">
        <v>957</v>
      </c>
      <c r="CD2284" s="34">
        <v>807</v>
      </c>
      <c r="CF2284" s="34">
        <v>9</v>
      </c>
      <c r="CH2284" s="34">
        <v>4100</v>
      </c>
      <c r="CI2284" s="34">
        <v>4</v>
      </c>
      <c r="CJ2284" s="34" t="s">
        <v>83</v>
      </c>
      <c r="CL2284" s="34" t="s">
        <v>951</v>
      </c>
      <c r="CN2284" s="34" t="s">
        <v>123</v>
      </c>
      <c r="CR2284" s="34" t="s">
        <v>2450</v>
      </c>
      <c r="CU2284" s="34" t="s">
        <v>121</v>
      </c>
      <c r="CX2284" s="34">
        <v>7.15</v>
      </c>
      <c r="CY2284" s="34">
        <v>9.6999999999999993</v>
      </c>
      <c r="CZ2284" s="34">
        <v>1.5</v>
      </c>
      <c r="DA2284" s="34">
        <v>16</v>
      </c>
      <c r="DB2284" s="34" t="s">
        <v>145</v>
      </c>
      <c r="DC2284" s="34">
        <v>0.51</v>
      </c>
      <c r="DD2284" s="34">
        <v>0.22</v>
      </c>
      <c r="DE2284" s="34">
        <v>0.03</v>
      </c>
      <c r="DG2284" s="34">
        <v>0.04</v>
      </c>
    </row>
    <row r="2285" spans="1:111" x14ac:dyDescent="0.35">
      <c r="A2285" s="22" t="s">
        <v>2550</v>
      </c>
      <c r="B2285" s="22" t="s">
        <v>2892</v>
      </c>
      <c r="C2285" s="22" t="s">
        <v>2520</v>
      </c>
      <c r="D2285" s="22" t="s">
        <v>1709</v>
      </c>
      <c r="H2285" s="22">
        <v>32.719444000000003</v>
      </c>
      <c r="I2285" s="22">
        <v>-107.566666</v>
      </c>
      <c r="J2285" s="22" t="s">
        <v>873</v>
      </c>
      <c r="K2285" s="22" t="s">
        <v>1306</v>
      </c>
      <c r="L2285" s="22" t="s">
        <v>878</v>
      </c>
      <c r="P2285" s="22" t="s">
        <v>1684</v>
      </c>
      <c r="Q2285" s="22" t="s">
        <v>2551</v>
      </c>
      <c r="AU2285" s="34">
        <v>1.7999999999999999E-2</v>
      </c>
      <c r="AV2285" s="34">
        <v>6</v>
      </c>
      <c r="AW2285" s="34">
        <v>59</v>
      </c>
      <c r="AY2285" s="34">
        <v>5</v>
      </c>
      <c r="AZ2285" s="34" t="s">
        <v>121</v>
      </c>
      <c r="BA2285" s="34" t="s">
        <v>84</v>
      </c>
      <c r="BC2285" s="34">
        <v>8</v>
      </c>
      <c r="BD2285" s="34" t="s">
        <v>123</v>
      </c>
      <c r="BE2285" s="34">
        <v>4</v>
      </c>
      <c r="BG2285" s="34" t="s">
        <v>123</v>
      </c>
      <c r="BH2285" s="34">
        <v>76</v>
      </c>
      <c r="BM2285" s="34">
        <v>4</v>
      </c>
      <c r="BN2285" s="34" t="s">
        <v>123</v>
      </c>
      <c r="BO2285" s="34" t="s">
        <v>1044</v>
      </c>
      <c r="BP2285" s="34">
        <v>20</v>
      </c>
      <c r="BQ2285" s="34">
        <v>691</v>
      </c>
      <c r="BU2285" s="34" t="s">
        <v>123</v>
      </c>
      <c r="BX2285" s="34">
        <v>92</v>
      </c>
      <c r="BY2285" s="34" t="s">
        <v>2449</v>
      </c>
      <c r="CA2285" s="34" t="s">
        <v>932</v>
      </c>
      <c r="CC2285" s="34" t="s">
        <v>957</v>
      </c>
      <c r="CD2285" s="34">
        <v>181</v>
      </c>
      <c r="CF2285" s="34">
        <v>16</v>
      </c>
      <c r="CH2285" s="34">
        <v>92500</v>
      </c>
      <c r="CI2285" s="34">
        <v>8</v>
      </c>
      <c r="CJ2285" s="34" t="s">
        <v>83</v>
      </c>
      <c r="CL2285" s="34" t="s">
        <v>951</v>
      </c>
      <c r="CN2285" s="34" t="s">
        <v>123</v>
      </c>
      <c r="CR2285" s="34" t="s">
        <v>2450</v>
      </c>
      <c r="CU2285" s="34" t="s">
        <v>121</v>
      </c>
      <c r="CX2285" s="34">
        <v>5.27</v>
      </c>
      <c r="CY2285" s="34">
        <v>2.8</v>
      </c>
      <c r="CZ2285" s="34">
        <v>0.13</v>
      </c>
      <c r="DA2285" s="34">
        <v>20</v>
      </c>
      <c r="DB2285" s="34">
        <v>7.0000000000000001E-3</v>
      </c>
      <c r="DC2285" s="34">
        <v>0.02</v>
      </c>
      <c r="DD2285" s="34">
        <v>0.24</v>
      </c>
      <c r="DE2285" s="34">
        <v>0.03</v>
      </c>
      <c r="DG2285" s="34" t="s">
        <v>145</v>
      </c>
    </row>
    <row r="2286" spans="1:111" x14ac:dyDescent="0.35">
      <c r="A2286" s="22" t="s">
        <v>2552</v>
      </c>
      <c r="B2286" s="22" t="s">
        <v>2892</v>
      </c>
      <c r="C2286" s="22" t="s">
        <v>2520</v>
      </c>
      <c r="D2286" s="22" t="s">
        <v>1709</v>
      </c>
      <c r="H2286" s="22">
        <v>32.719444000000003</v>
      </c>
      <c r="I2286" s="22">
        <v>-107.566666</v>
      </c>
      <c r="J2286" s="22" t="s">
        <v>873</v>
      </c>
      <c r="K2286" s="22" t="s">
        <v>1306</v>
      </c>
      <c r="L2286" s="22" t="s">
        <v>878</v>
      </c>
      <c r="P2286" s="22" t="s">
        <v>1684</v>
      </c>
      <c r="Q2286" s="22" t="s">
        <v>2553</v>
      </c>
      <c r="AU2286" s="34" t="s">
        <v>145</v>
      </c>
      <c r="AV2286" s="34" t="s">
        <v>123</v>
      </c>
      <c r="AW2286" s="34" t="s">
        <v>84</v>
      </c>
      <c r="AY2286" s="34">
        <v>468</v>
      </c>
      <c r="AZ2286" s="34" t="s">
        <v>121</v>
      </c>
      <c r="BA2286" s="34" t="s">
        <v>84</v>
      </c>
      <c r="BC2286" s="34" t="s">
        <v>416</v>
      </c>
      <c r="BD2286" s="34">
        <v>17</v>
      </c>
      <c r="BE2286" s="34">
        <v>19</v>
      </c>
      <c r="BG2286" s="34">
        <v>22</v>
      </c>
      <c r="BH2286" s="34">
        <v>23</v>
      </c>
      <c r="BM2286" s="34">
        <v>61</v>
      </c>
      <c r="BN2286" s="34" t="s">
        <v>123</v>
      </c>
      <c r="BO2286" s="34" t="s">
        <v>1044</v>
      </c>
      <c r="BP2286" s="34">
        <v>34</v>
      </c>
      <c r="BQ2286" s="34">
        <v>28</v>
      </c>
      <c r="BU2286" s="34">
        <v>8</v>
      </c>
      <c r="BX2286" s="34">
        <v>109</v>
      </c>
      <c r="BY2286" s="34" t="s">
        <v>2449</v>
      </c>
      <c r="CA2286" s="34" t="s">
        <v>932</v>
      </c>
      <c r="CC2286" s="34" t="s">
        <v>957</v>
      </c>
      <c r="CD2286" s="34">
        <v>109</v>
      </c>
      <c r="CF2286" s="34">
        <v>14</v>
      </c>
      <c r="CH2286" s="34">
        <v>354</v>
      </c>
      <c r="CI2286" s="34">
        <v>17</v>
      </c>
      <c r="CJ2286" s="34">
        <v>33</v>
      </c>
      <c r="CL2286" s="34">
        <v>13</v>
      </c>
      <c r="CN2286" s="34" t="s">
        <v>123</v>
      </c>
      <c r="CR2286" s="34" t="s">
        <v>2450</v>
      </c>
      <c r="CU2286" s="34">
        <v>1</v>
      </c>
      <c r="CX2286" s="34">
        <v>0.45500000000000002</v>
      </c>
      <c r="CY2286" s="34">
        <v>3.4</v>
      </c>
      <c r="CZ2286" s="34">
        <v>4.9000000000000004</v>
      </c>
      <c r="DA2286" s="34">
        <v>7.3</v>
      </c>
      <c r="DB2286" s="34">
        <v>0.03</v>
      </c>
      <c r="DC2286" s="34">
        <v>1.3</v>
      </c>
      <c r="DD2286" s="34">
        <v>1.3</v>
      </c>
      <c r="DE2286" s="34">
        <v>0.06</v>
      </c>
      <c r="DG2286" s="34">
        <v>0.26</v>
      </c>
    </row>
    <row r="2287" spans="1:111" x14ac:dyDescent="0.35">
      <c r="A2287" s="22" t="s">
        <v>2554</v>
      </c>
      <c r="B2287" s="22" t="s">
        <v>2892</v>
      </c>
      <c r="C2287" s="22" t="s">
        <v>2555</v>
      </c>
      <c r="D2287" s="22" t="s">
        <v>1709</v>
      </c>
      <c r="H2287" s="22">
        <v>32.720278</v>
      </c>
      <c r="I2287" s="22">
        <v>-107.566667</v>
      </c>
      <c r="J2287" s="22" t="s">
        <v>873</v>
      </c>
      <c r="K2287" s="22" t="s">
        <v>1306</v>
      </c>
      <c r="L2287" s="22" t="s">
        <v>878</v>
      </c>
      <c r="P2287" s="22" t="s">
        <v>1684</v>
      </c>
      <c r="Q2287" s="22" t="s">
        <v>2556</v>
      </c>
      <c r="S2287" s="22" t="s">
        <v>2525</v>
      </c>
      <c r="AU2287" s="34" t="s">
        <v>145</v>
      </c>
      <c r="AV2287" s="34">
        <v>60</v>
      </c>
      <c r="AW2287" s="34">
        <v>21</v>
      </c>
      <c r="AY2287" s="34">
        <v>63</v>
      </c>
      <c r="AZ2287" s="34" t="s">
        <v>121</v>
      </c>
      <c r="BA2287" s="34">
        <v>15</v>
      </c>
      <c r="BC2287" s="34">
        <v>291</v>
      </c>
      <c r="BD2287" s="34">
        <v>9</v>
      </c>
      <c r="BE2287" s="34">
        <v>200</v>
      </c>
      <c r="BG2287" s="34">
        <v>18</v>
      </c>
      <c r="BH2287" s="34">
        <v>125</v>
      </c>
      <c r="BM2287" s="34">
        <v>18</v>
      </c>
      <c r="BN2287" s="34" t="s">
        <v>123</v>
      </c>
      <c r="BO2287" s="34" t="s">
        <v>1044</v>
      </c>
      <c r="BP2287" s="34">
        <v>231</v>
      </c>
      <c r="BQ2287" s="34">
        <v>889</v>
      </c>
      <c r="BU2287" s="34">
        <v>3</v>
      </c>
      <c r="BX2287" s="34">
        <v>662</v>
      </c>
      <c r="BY2287" s="34" t="s">
        <v>2449</v>
      </c>
      <c r="CA2287" s="34">
        <v>14</v>
      </c>
      <c r="CC2287" s="34" t="s">
        <v>957</v>
      </c>
      <c r="CD2287" s="34">
        <v>271</v>
      </c>
      <c r="CF2287" s="34">
        <v>22</v>
      </c>
      <c r="CH2287" s="34">
        <v>25200</v>
      </c>
      <c r="CI2287" s="34">
        <v>12</v>
      </c>
      <c r="CJ2287" s="34">
        <v>14</v>
      </c>
      <c r="CL2287" s="34">
        <v>9</v>
      </c>
      <c r="CN2287" s="34" t="s">
        <v>123</v>
      </c>
      <c r="CR2287" s="34" t="s">
        <v>2450</v>
      </c>
      <c r="CU2287" s="34" t="s">
        <v>121</v>
      </c>
      <c r="CX2287" s="34">
        <v>9.34</v>
      </c>
      <c r="CY2287" s="34">
        <v>6.1</v>
      </c>
      <c r="CZ2287" s="34">
        <v>1.3</v>
      </c>
      <c r="DA2287" s="34">
        <v>0.47</v>
      </c>
      <c r="DB2287" s="34">
        <v>0.14000000000000001</v>
      </c>
      <c r="DC2287" s="34">
        <v>0.71</v>
      </c>
      <c r="DD2287" s="34">
        <v>0.11</v>
      </c>
      <c r="DE2287" s="34">
        <v>0.02</v>
      </c>
      <c r="DG2287" s="34">
        <v>0.04</v>
      </c>
    </row>
    <row r="2288" spans="1:111" x14ac:dyDescent="0.35">
      <c r="A2288" s="22" t="s">
        <v>2557</v>
      </c>
      <c r="B2288" s="22" t="s">
        <v>2892</v>
      </c>
      <c r="C2288" s="22" t="s">
        <v>2555</v>
      </c>
      <c r="D2288" s="22" t="s">
        <v>1709</v>
      </c>
      <c r="H2288" s="22">
        <v>32.720278</v>
      </c>
      <c r="I2288" s="22">
        <v>-107.566667</v>
      </c>
      <c r="J2288" s="22" t="s">
        <v>873</v>
      </c>
      <c r="K2288" s="22" t="s">
        <v>1306</v>
      </c>
      <c r="L2288" s="22" t="s">
        <v>878</v>
      </c>
      <c r="P2288" s="22" t="s">
        <v>1684</v>
      </c>
      <c r="Q2288" s="22" t="s">
        <v>2524</v>
      </c>
      <c r="S2288" s="22" t="s">
        <v>2525</v>
      </c>
      <c r="AU2288" s="34">
        <v>5.0000000000000001E-3</v>
      </c>
      <c r="AV2288" s="34">
        <v>59</v>
      </c>
      <c r="AW2288" s="34">
        <v>117</v>
      </c>
      <c r="AY2288" s="34">
        <v>12</v>
      </c>
      <c r="AZ2288" s="34">
        <v>2</v>
      </c>
      <c r="BA2288" s="34">
        <v>19</v>
      </c>
      <c r="BC2288" s="34">
        <v>6</v>
      </c>
      <c r="BD2288" s="34">
        <v>4</v>
      </c>
      <c r="BE2288" s="34">
        <v>160</v>
      </c>
      <c r="BG2288" s="34">
        <v>13</v>
      </c>
      <c r="BH2288" s="34">
        <v>133</v>
      </c>
      <c r="BM2288" s="34">
        <v>12</v>
      </c>
      <c r="BN2288" s="34" t="s">
        <v>123</v>
      </c>
      <c r="BO2288" s="34" t="s">
        <v>1044</v>
      </c>
      <c r="BP2288" s="34">
        <v>165</v>
      </c>
      <c r="BQ2288" s="34">
        <v>756</v>
      </c>
      <c r="BU2288" s="34" t="s">
        <v>123</v>
      </c>
      <c r="BX2288" s="34">
        <v>547</v>
      </c>
      <c r="BY2288" s="34" t="s">
        <v>2449</v>
      </c>
      <c r="CA2288" s="34">
        <v>16</v>
      </c>
      <c r="CC2288" s="34" t="s">
        <v>957</v>
      </c>
      <c r="CD2288" s="34">
        <v>236</v>
      </c>
      <c r="CF2288" s="34">
        <v>17</v>
      </c>
      <c r="CH2288" s="34">
        <v>889</v>
      </c>
      <c r="CI2288" s="34">
        <v>9</v>
      </c>
      <c r="CJ2288" s="34">
        <v>10</v>
      </c>
      <c r="CL2288" s="34" t="s">
        <v>951</v>
      </c>
      <c r="CN2288" s="34" t="s">
        <v>123</v>
      </c>
      <c r="CR2288" s="34" t="s">
        <v>2450</v>
      </c>
      <c r="CU2288" s="34" t="s">
        <v>121</v>
      </c>
      <c r="CX2288" s="34">
        <v>9.86</v>
      </c>
      <c r="CY2288" s="34">
        <v>6.5</v>
      </c>
      <c r="CZ2288" s="34">
        <v>0.41</v>
      </c>
      <c r="DA2288" s="34">
        <v>1.3</v>
      </c>
      <c r="DB2288" s="34">
        <v>0.05</v>
      </c>
      <c r="DC2288" s="34">
        <v>0.13</v>
      </c>
      <c r="DD2288" s="34">
        <v>8.0000000000000002E-3</v>
      </c>
      <c r="DE2288" s="34">
        <v>0.01</v>
      </c>
      <c r="DG2288" s="34">
        <v>0.02</v>
      </c>
    </row>
    <row r="2289" spans="1:111" x14ac:dyDescent="0.35">
      <c r="A2289" s="22" t="s">
        <v>2558</v>
      </c>
      <c r="B2289" s="22" t="s">
        <v>2892</v>
      </c>
      <c r="C2289" s="22" t="s">
        <v>2559</v>
      </c>
      <c r="D2289" s="22" t="s">
        <v>1709</v>
      </c>
      <c r="H2289" s="22">
        <v>32.719444000000003</v>
      </c>
      <c r="I2289" s="22">
        <v>-107.56611100000001</v>
      </c>
      <c r="J2289" s="22" t="s">
        <v>873</v>
      </c>
      <c r="K2289" s="22" t="s">
        <v>1306</v>
      </c>
      <c r="L2289" s="22" t="s">
        <v>878</v>
      </c>
      <c r="P2289" s="22" t="s">
        <v>1665</v>
      </c>
      <c r="Q2289" s="22" t="s">
        <v>2497</v>
      </c>
      <c r="AU2289" s="34" t="s">
        <v>145</v>
      </c>
      <c r="AV2289" s="34">
        <v>38</v>
      </c>
      <c r="AW2289" s="34">
        <v>94</v>
      </c>
      <c r="AY2289" s="34">
        <v>32</v>
      </c>
      <c r="AZ2289" s="34">
        <v>1</v>
      </c>
      <c r="BA2289" s="34" t="s">
        <v>84</v>
      </c>
      <c r="BC2289" s="34" t="s">
        <v>416</v>
      </c>
      <c r="BD2289" s="34">
        <v>3</v>
      </c>
      <c r="BE2289" s="34">
        <v>45</v>
      </c>
      <c r="BG2289" s="34">
        <v>5</v>
      </c>
      <c r="BH2289" s="34">
        <v>71</v>
      </c>
      <c r="BM2289" s="34">
        <v>27</v>
      </c>
      <c r="BN2289" s="34" t="s">
        <v>123</v>
      </c>
      <c r="BO2289" s="34" t="s">
        <v>1044</v>
      </c>
      <c r="BP2289" s="34">
        <v>19</v>
      </c>
      <c r="BQ2289" s="34">
        <v>317</v>
      </c>
      <c r="BU2289" s="34" t="s">
        <v>123</v>
      </c>
      <c r="BX2289" s="34">
        <v>118</v>
      </c>
      <c r="BY2289" s="34" t="s">
        <v>2449</v>
      </c>
      <c r="CA2289" s="34" t="s">
        <v>932</v>
      </c>
      <c r="CC2289" s="34" t="s">
        <v>957</v>
      </c>
      <c r="CD2289" s="34">
        <v>182</v>
      </c>
      <c r="CF2289" s="34">
        <v>28</v>
      </c>
      <c r="CH2289" s="34">
        <v>265</v>
      </c>
      <c r="CI2289" s="34">
        <v>7</v>
      </c>
      <c r="CJ2289" s="34">
        <v>5</v>
      </c>
      <c r="CL2289" s="34" t="s">
        <v>951</v>
      </c>
      <c r="CN2289" s="34" t="s">
        <v>123</v>
      </c>
      <c r="CR2289" s="34" t="s">
        <v>2450</v>
      </c>
      <c r="CU2289" s="34" t="s">
        <v>121</v>
      </c>
      <c r="CX2289" s="34">
        <v>4.8600000000000003</v>
      </c>
      <c r="CY2289" s="34">
        <v>2.9</v>
      </c>
      <c r="CZ2289" s="34">
        <v>0.53</v>
      </c>
      <c r="DA2289" s="34">
        <v>0.92</v>
      </c>
      <c r="DB2289" s="34">
        <v>0.04</v>
      </c>
      <c r="DC2289" s="34">
        <v>0.23</v>
      </c>
      <c r="DD2289" s="34">
        <v>0.11</v>
      </c>
      <c r="DE2289" s="34">
        <v>0.04</v>
      </c>
      <c r="DG2289" s="34">
        <v>0.02</v>
      </c>
    </row>
    <row r="2290" spans="1:111" x14ac:dyDescent="0.35">
      <c r="A2290" s="22" t="s">
        <v>2560</v>
      </c>
      <c r="B2290" s="22" t="s">
        <v>2892</v>
      </c>
      <c r="C2290" s="22" t="s">
        <v>2559</v>
      </c>
      <c r="D2290" s="22" t="s">
        <v>1709</v>
      </c>
      <c r="H2290" s="22">
        <v>32.719444000000003</v>
      </c>
      <c r="I2290" s="22">
        <v>-107.56611100000001</v>
      </c>
      <c r="J2290" s="22" t="s">
        <v>873</v>
      </c>
      <c r="K2290" s="22" t="s">
        <v>1306</v>
      </c>
      <c r="L2290" s="22" t="s">
        <v>878</v>
      </c>
      <c r="P2290" s="22" t="s">
        <v>1665</v>
      </c>
      <c r="Q2290" s="22" t="s">
        <v>2497</v>
      </c>
      <c r="AU2290" s="34" t="s">
        <v>145</v>
      </c>
      <c r="AV2290" s="34">
        <v>9</v>
      </c>
      <c r="AW2290" s="34">
        <v>17</v>
      </c>
      <c r="AY2290" s="34">
        <v>37</v>
      </c>
      <c r="AZ2290" s="34" t="s">
        <v>121</v>
      </c>
      <c r="BA2290" s="34">
        <v>10</v>
      </c>
      <c r="BC2290" s="34">
        <v>7</v>
      </c>
      <c r="BD2290" s="34">
        <v>6</v>
      </c>
      <c r="BE2290" s="34">
        <v>219</v>
      </c>
      <c r="BG2290" s="34">
        <v>8</v>
      </c>
      <c r="BH2290" s="34">
        <v>131</v>
      </c>
      <c r="BM2290" s="34">
        <v>33</v>
      </c>
      <c r="BN2290" s="34" t="s">
        <v>123</v>
      </c>
      <c r="BO2290" s="34" t="s">
        <v>1044</v>
      </c>
      <c r="BP2290" s="34">
        <v>290</v>
      </c>
      <c r="BQ2290" s="34">
        <v>136</v>
      </c>
      <c r="BU2290" s="34">
        <v>3</v>
      </c>
      <c r="BX2290" s="34">
        <v>153</v>
      </c>
      <c r="BY2290" s="34" t="s">
        <v>2449</v>
      </c>
      <c r="CA2290" s="34">
        <v>13</v>
      </c>
      <c r="CC2290" s="34" t="s">
        <v>957</v>
      </c>
      <c r="CD2290" s="34">
        <v>331</v>
      </c>
      <c r="CF2290" s="34">
        <v>34</v>
      </c>
      <c r="CH2290" s="34">
        <v>410</v>
      </c>
      <c r="CI2290" s="34">
        <v>19</v>
      </c>
      <c r="CJ2290" s="34">
        <v>17</v>
      </c>
      <c r="CL2290" s="34">
        <v>12</v>
      </c>
      <c r="CN2290" s="34" t="s">
        <v>123</v>
      </c>
      <c r="CR2290" s="34" t="s">
        <v>2450</v>
      </c>
      <c r="CU2290" s="34" t="s">
        <v>121</v>
      </c>
      <c r="CX2290" s="34">
        <v>9.17</v>
      </c>
      <c r="CY2290" s="34">
        <v>3.4</v>
      </c>
      <c r="CZ2290" s="34">
        <v>0.97</v>
      </c>
      <c r="DA2290" s="34">
        <v>0.79</v>
      </c>
      <c r="DB2290" s="34">
        <v>0.14000000000000001</v>
      </c>
      <c r="DC2290" s="34">
        <v>0.49</v>
      </c>
      <c r="DD2290" s="34">
        <v>0.18</v>
      </c>
      <c r="DE2290" s="34">
        <v>0.05</v>
      </c>
      <c r="DG2290" s="34">
        <v>0.04</v>
      </c>
    </row>
    <row r="2291" spans="1:111" x14ac:dyDescent="0.35">
      <c r="A2291" s="22" t="s">
        <v>2526</v>
      </c>
      <c r="B2291" s="22" t="s">
        <v>2892</v>
      </c>
      <c r="C2291" s="22" t="s">
        <v>3072</v>
      </c>
      <c r="D2291" s="22" t="s">
        <v>1709</v>
      </c>
      <c r="J2291" s="22" t="s">
        <v>873</v>
      </c>
      <c r="K2291" s="22" t="s">
        <v>1306</v>
      </c>
      <c r="L2291" s="22" t="s">
        <v>878</v>
      </c>
      <c r="AU2291" s="34" t="s">
        <v>145</v>
      </c>
      <c r="AV2291" s="34">
        <v>143</v>
      </c>
      <c r="AW2291" s="34">
        <v>68</v>
      </c>
      <c r="AY2291" s="34">
        <v>24</v>
      </c>
      <c r="AZ2291" s="34" t="s">
        <v>121</v>
      </c>
      <c r="BA2291" s="34">
        <v>26</v>
      </c>
      <c r="BC2291" s="34">
        <v>23</v>
      </c>
      <c r="BD2291" s="34" t="s">
        <v>123</v>
      </c>
      <c r="BE2291" s="34">
        <v>32</v>
      </c>
      <c r="BG2291" s="34" t="s">
        <v>123</v>
      </c>
      <c r="BH2291" s="34">
        <v>161</v>
      </c>
      <c r="BM2291" s="34">
        <v>11</v>
      </c>
      <c r="BN2291" s="34" t="s">
        <v>123</v>
      </c>
      <c r="BO2291" s="34" t="s">
        <v>1044</v>
      </c>
      <c r="BP2291" s="34">
        <v>9</v>
      </c>
      <c r="BQ2291" s="34">
        <v>3110</v>
      </c>
      <c r="BU2291" s="34" t="s">
        <v>123</v>
      </c>
      <c r="BX2291" s="34">
        <v>1090</v>
      </c>
      <c r="BY2291" s="34" t="s">
        <v>2449</v>
      </c>
      <c r="CA2291" s="34">
        <v>22</v>
      </c>
      <c r="CC2291" s="34" t="s">
        <v>957</v>
      </c>
      <c r="CD2291" s="34">
        <v>489</v>
      </c>
      <c r="CF2291" s="34">
        <v>14</v>
      </c>
      <c r="CH2291" s="34">
        <v>2740</v>
      </c>
      <c r="CI2291" s="34">
        <v>8</v>
      </c>
      <c r="CJ2291" s="34">
        <v>11</v>
      </c>
      <c r="CL2291" s="34" t="s">
        <v>951</v>
      </c>
      <c r="CN2291" s="34" t="s">
        <v>123</v>
      </c>
      <c r="CR2291" s="34" t="s">
        <v>2450</v>
      </c>
      <c r="CU2291" s="34" t="s">
        <v>121</v>
      </c>
      <c r="CX2291" s="34">
        <v>11.6</v>
      </c>
      <c r="CY2291" s="34">
        <v>10</v>
      </c>
      <c r="CZ2291" s="34">
        <v>0.3</v>
      </c>
      <c r="DA2291" s="34">
        <v>0.6</v>
      </c>
      <c r="DB2291" s="34">
        <v>0.06</v>
      </c>
      <c r="DC2291" s="34">
        <v>0.22</v>
      </c>
      <c r="DD2291" s="34" t="s">
        <v>2561</v>
      </c>
      <c r="DE2291" s="34">
        <v>8.0000000000000002E-3</v>
      </c>
      <c r="DG2291" s="34">
        <v>0.02</v>
      </c>
    </row>
    <row r="2292" spans="1:111" x14ac:dyDescent="0.35">
      <c r="A2292" s="22" t="s">
        <v>2529</v>
      </c>
      <c r="B2292" s="22" t="s">
        <v>2892</v>
      </c>
      <c r="C2292" s="22" t="s">
        <v>3072</v>
      </c>
      <c r="D2292" s="22" t="s">
        <v>1709</v>
      </c>
      <c r="J2292" s="22" t="s">
        <v>873</v>
      </c>
      <c r="K2292" s="22" t="s">
        <v>1306</v>
      </c>
      <c r="L2292" s="22" t="s">
        <v>878</v>
      </c>
      <c r="AU2292" s="34" t="s">
        <v>145</v>
      </c>
      <c r="AV2292" s="34">
        <v>222</v>
      </c>
      <c r="AW2292" s="34">
        <v>67</v>
      </c>
      <c r="AY2292" s="34">
        <v>110</v>
      </c>
      <c r="AZ2292" s="34" t="s">
        <v>121</v>
      </c>
      <c r="BA2292" s="34" t="s">
        <v>84</v>
      </c>
      <c r="BC2292" s="34">
        <v>5</v>
      </c>
      <c r="BD2292" s="34">
        <v>5</v>
      </c>
      <c r="BE2292" s="34">
        <v>136</v>
      </c>
      <c r="BG2292" s="34">
        <v>6</v>
      </c>
      <c r="BH2292" s="34">
        <v>109</v>
      </c>
      <c r="BM2292" s="34">
        <v>27</v>
      </c>
      <c r="BN2292" s="34">
        <v>44</v>
      </c>
      <c r="BO2292" s="34" t="s">
        <v>1044</v>
      </c>
      <c r="BP2292" s="34">
        <v>185</v>
      </c>
      <c r="BQ2292" s="34">
        <v>2180</v>
      </c>
      <c r="BU2292" s="34" t="s">
        <v>123</v>
      </c>
      <c r="BX2292" s="34">
        <v>206</v>
      </c>
      <c r="BY2292" s="34" t="s">
        <v>2449</v>
      </c>
      <c r="CA2292" s="34">
        <v>10</v>
      </c>
      <c r="CC2292" s="34" t="s">
        <v>957</v>
      </c>
      <c r="CD2292" s="34">
        <v>222</v>
      </c>
      <c r="CF2292" s="34">
        <v>10</v>
      </c>
      <c r="CH2292" s="34">
        <v>978</v>
      </c>
      <c r="CI2292" s="34">
        <v>5</v>
      </c>
      <c r="CJ2292" s="34">
        <v>6</v>
      </c>
      <c r="CL2292" s="34" t="s">
        <v>951</v>
      </c>
      <c r="CN2292" s="34" t="s">
        <v>123</v>
      </c>
      <c r="CR2292" s="34" t="s">
        <v>2450</v>
      </c>
      <c r="CU2292" s="34" t="s">
        <v>121</v>
      </c>
      <c r="CX2292" s="34">
        <v>8.1199999999999992</v>
      </c>
      <c r="CY2292" s="34">
        <v>6.2</v>
      </c>
      <c r="CZ2292" s="34">
        <v>0.42</v>
      </c>
      <c r="DA2292" s="34">
        <v>1.7</v>
      </c>
      <c r="DB2292" s="34">
        <v>0.01</v>
      </c>
      <c r="DC2292" s="34">
        <v>0.18</v>
      </c>
      <c r="DD2292" s="34">
        <v>0.02</v>
      </c>
      <c r="DE2292" s="34">
        <v>0.02</v>
      </c>
      <c r="DG2292" s="34">
        <v>0.02</v>
      </c>
    </row>
    <row r="2293" spans="1:111" x14ac:dyDescent="0.35">
      <c r="A2293" s="22" t="s">
        <v>2532</v>
      </c>
      <c r="B2293" s="22" t="s">
        <v>2892</v>
      </c>
      <c r="C2293" s="22" t="s">
        <v>2530</v>
      </c>
      <c r="D2293" s="22" t="s">
        <v>1709</v>
      </c>
      <c r="H2293" s="22">
        <v>32.718333000000001</v>
      </c>
      <c r="I2293" s="22">
        <v>-107.5675</v>
      </c>
      <c r="J2293" s="22" t="s">
        <v>873</v>
      </c>
      <c r="K2293" s="22" t="s">
        <v>1306</v>
      </c>
      <c r="L2293" s="22" t="s">
        <v>878</v>
      </c>
      <c r="P2293" s="22" t="s">
        <v>1684</v>
      </c>
      <c r="Q2293" s="22" t="s">
        <v>2533</v>
      </c>
      <c r="AU2293" s="34">
        <v>6.0000000000000001E-3</v>
      </c>
      <c r="AV2293" s="34">
        <v>53</v>
      </c>
      <c r="AW2293" s="34">
        <v>75</v>
      </c>
      <c r="AY2293" s="34">
        <v>43</v>
      </c>
      <c r="AZ2293" s="34" t="s">
        <v>121</v>
      </c>
      <c r="BA2293" s="34">
        <v>18</v>
      </c>
      <c r="BC2293" s="34" t="s">
        <v>416</v>
      </c>
      <c r="BD2293" s="34">
        <v>3</v>
      </c>
      <c r="BE2293" s="34">
        <v>27</v>
      </c>
      <c r="BG2293" s="34" t="s">
        <v>123</v>
      </c>
      <c r="BH2293" s="34">
        <v>149</v>
      </c>
      <c r="BM2293" s="34">
        <v>20</v>
      </c>
      <c r="BN2293" s="34">
        <v>12</v>
      </c>
      <c r="BO2293" s="34" t="s">
        <v>1044</v>
      </c>
      <c r="BP2293" s="34">
        <v>16</v>
      </c>
      <c r="BQ2293" s="34">
        <v>1890</v>
      </c>
      <c r="BU2293" s="34" t="s">
        <v>123</v>
      </c>
      <c r="BX2293" s="34">
        <v>87</v>
      </c>
      <c r="BY2293" s="34" t="s">
        <v>2449</v>
      </c>
      <c r="CA2293" s="34">
        <v>20</v>
      </c>
      <c r="CC2293" s="34" t="s">
        <v>957</v>
      </c>
      <c r="CD2293" s="34">
        <v>334</v>
      </c>
      <c r="CF2293" s="34">
        <v>8</v>
      </c>
      <c r="CH2293" s="34">
        <v>686</v>
      </c>
      <c r="CI2293" s="34">
        <v>4</v>
      </c>
      <c r="CJ2293" s="34">
        <v>7</v>
      </c>
      <c r="CL2293" s="34" t="s">
        <v>951</v>
      </c>
      <c r="CN2293" s="34" t="s">
        <v>123</v>
      </c>
      <c r="CR2293" s="34" t="s">
        <v>2450</v>
      </c>
      <c r="CU2293" s="34" t="s">
        <v>121</v>
      </c>
      <c r="CX2293" s="34">
        <v>10.8</v>
      </c>
      <c r="CY2293" s="34">
        <v>4.4000000000000004</v>
      </c>
      <c r="CZ2293" s="34">
        <v>0.88</v>
      </c>
      <c r="DA2293" s="34">
        <v>0.23</v>
      </c>
      <c r="DB2293" s="34">
        <v>0.01</v>
      </c>
      <c r="DC2293" s="34">
        <v>0.24</v>
      </c>
      <c r="DD2293" s="34" t="s">
        <v>2561</v>
      </c>
      <c r="DE2293" s="34">
        <v>7.0000000000000001E-3</v>
      </c>
      <c r="DG2293" s="34">
        <v>0.02</v>
      </c>
    </row>
    <row r="2294" spans="1:111" x14ac:dyDescent="0.35">
      <c r="A2294" s="22" t="s">
        <v>2562</v>
      </c>
      <c r="B2294" s="22" t="s">
        <v>2892</v>
      </c>
      <c r="C2294" s="22" t="s">
        <v>2527</v>
      </c>
      <c r="D2294" s="22" t="s">
        <v>1709</v>
      </c>
      <c r="H2294" s="22">
        <v>32.718611000000003</v>
      </c>
      <c r="I2294" s="22">
        <v>-107.56694400000001</v>
      </c>
      <c r="J2294" s="22" t="s">
        <v>873</v>
      </c>
      <c r="K2294" s="22" t="s">
        <v>1306</v>
      </c>
      <c r="L2294" s="22" t="s">
        <v>878</v>
      </c>
      <c r="P2294" s="22" t="s">
        <v>1665</v>
      </c>
      <c r="Q2294" s="22" t="s">
        <v>2563</v>
      </c>
      <c r="AU2294" s="34">
        <v>1.2E-2</v>
      </c>
      <c r="AV2294" s="34">
        <v>219</v>
      </c>
      <c r="AW2294" s="34">
        <v>50</v>
      </c>
      <c r="AY2294" s="34">
        <v>39</v>
      </c>
      <c r="AZ2294" s="34" t="s">
        <v>121</v>
      </c>
      <c r="BA2294" s="34">
        <v>21</v>
      </c>
      <c r="BC2294" s="34">
        <v>702</v>
      </c>
      <c r="BD2294" s="34">
        <v>3</v>
      </c>
      <c r="BE2294" s="34">
        <v>70</v>
      </c>
      <c r="BG2294" s="34">
        <v>59</v>
      </c>
      <c r="BH2294" s="34">
        <v>139</v>
      </c>
      <c r="BM2294" s="34">
        <v>16</v>
      </c>
      <c r="BN2294" s="34" t="s">
        <v>123</v>
      </c>
      <c r="BO2294" s="34" t="s">
        <v>1044</v>
      </c>
      <c r="BP2294" s="34">
        <v>15</v>
      </c>
      <c r="BQ2294" s="34">
        <v>14900</v>
      </c>
      <c r="BU2294" s="34" t="s">
        <v>123</v>
      </c>
      <c r="BX2294" s="34">
        <v>480</v>
      </c>
      <c r="BY2294" s="34" t="s">
        <v>2449</v>
      </c>
      <c r="CA2294" s="34">
        <v>16</v>
      </c>
      <c r="CC2294" s="34" t="s">
        <v>957</v>
      </c>
      <c r="CD2294" s="34">
        <v>498</v>
      </c>
      <c r="CF2294" s="34">
        <v>31</v>
      </c>
      <c r="CH2294" s="34">
        <v>16400</v>
      </c>
      <c r="CI2294" s="34">
        <v>6</v>
      </c>
      <c r="CJ2294" s="34" t="s">
        <v>83</v>
      </c>
      <c r="CL2294" s="34" t="s">
        <v>951</v>
      </c>
      <c r="CN2294" s="34" t="s">
        <v>123</v>
      </c>
      <c r="CR2294" s="34" t="s">
        <v>2450</v>
      </c>
      <c r="CU2294" s="34" t="s">
        <v>121</v>
      </c>
      <c r="CX2294" s="34">
        <v>10.3</v>
      </c>
      <c r="CY2294" s="34">
        <v>9.1999999999999993</v>
      </c>
      <c r="CZ2294" s="34">
        <v>0.35</v>
      </c>
      <c r="DA2294" s="34">
        <v>3.8</v>
      </c>
      <c r="DB2294" s="34">
        <v>0.13</v>
      </c>
      <c r="DC2294" s="34">
        <v>0.09</v>
      </c>
      <c r="DD2294" s="34" t="s">
        <v>145</v>
      </c>
      <c r="DE2294" s="34">
        <v>0.03</v>
      </c>
      <c r="DG2294" s="34">
        <v>0.01</v>
      </c>
    </row>
    <row r="2295" spans="1:111" x14ac:dyDescent="0.35">
      <c r="A2295" s="22" t="s">
        <v>2564</v>
      </c>
      <c r="B2295" s="22" t="s">
        <v>2892</v>
      </c>
      <c r="C2295" s="22" t="s">
        <v>2527</v>
      </c>
      <c r="D2295" s="22" t="s">
        <v>1709</v>
      </c>
      <c r="H2295" s="22">
        <v>32.718611000000003</v>
      </c>
      <c r="I2295" s="22">
        <v>-107.56694400000001</v>
      </c>
      <c r="J2295" s="22" t="s">
        <v>873</v>
      </c>
      <c r="K2295" s="22" t="s">
        <v>1306</v>
      </c>
      <c r="L2295" s="22" t="s">
        <v>878</v>
      </c>
      <c r="P2295" s="22" t="s">
        <v>1665</v>
      </c>
      <c r="Q2295" s="22" t="s">
        <v>2563</v>
      </c>
      <c r="AU2295" s="34" t="s">
        <v>145</v>
      </c>
      <c r="AV2295" s="34">
        <v>11</v>
      </c>
      <c r="AW2295" s="34">
        <v>32</v>
      </c>
      <c r="AY2295" s="34">
        <v>23</v>
      </c>
      <c r="AZ2295" s="34" t="s">
        <v>121</v>
      </c>
      <c r="BA2295" s="34">
        <v>18</v>
      </c>
      <c r="BC2295" s="34">
        <v>13</v>
      </c>
      <c r="BD2295" s="34">
        <v>3</v>
      </c>
      <c r="BE2295" s="34">
        <v>67</v>
      </c>
      <c r="BG2295" s="34" t="s">
        <v>123</v>
      </c>
      <c r="BH2295" s="34">
        <v>139</v>
      </c>
      <c r="BM2295" s="34">
        <v>19</v>
      </c>
      <c r="BN2295" s="34" t="s">
        <v>123</v>
      </c>
      <c r="BO2295" s="34" t="s">
        <v>1044</v>
      </c>
      <c r="BP2295" s="34">
        <v>11</v>
      </c>
      <c r="BQ2295" s="34">
        <v>589</v>
      </c>
      <c r="BU2295" s="34" t="s">
        <v>123</v>
      </c>
      <c r="BX2295" s="34">
        <v>726</v>
      </c>
      <c r="BY2295" s="34" t="s">
        <v>2449</v>
      </c>
      <c r="CA2295" s="34">
        <v>15</v>
      </c>
      <c r="CC2295" s="34" t="s">
        <v>957</v>
      </c>
      <c r="CD2295" s="34">
        <v>186</v>
      </c>
      <c r="CF2295" s="34">
        <v>14</v>
      </c>
      <c r="CH2295" s="34">
        <v>4690</v>
      </c>
      <c r="CI2295" s="34">
        <v>9</v>
      </c>
      <c r="CJ2295" s="34">
        <v>12</v>
      </c>
      <c r="CL2295" s="34" t="s">
        <v>951</v>
      </c>
      <c r="CN2295" s="34" t="s">
        <v>123</v>
      </c>
      <c r="CR2295" s="34" t="s">
        <v>2450</v>
      </c>
      <c r="CU2295" s="34" t="s">
        <v>121</v>
      </c>
      <c r="CX2295" s="34">
        <v>10.199999999999999</v>
      </c>
      <c r="CY2295" s="34">
        <v>6.1</v>
      </c>
      <c r="CZ2295" s="34">
        <v>0.65</v>
      </c>
      <c r="DA2295" s="34">
        <v>2.9</v>
      </c>
      <c r="DB2295" s="34">
        <v>0.09</v>
      </c>
      <c r="DC2295" s="34">
        <v>0.31</v>
      </c>
      <c r="DD2295" s="34">
        <v>0.02</v>
      </c>
      <c r="DE2295" s="34">
        <v>0.01</v>
      </c>
      <c r="DG2295" s="34">
        <v>0.02</v>
      </c>
    </row>
    <row r="2296" spans="1:111" x14ac:dyDescent="0.35">
      <c r="A2296" s="22" t="s">
        <v>2565</v>
      </c>
      <c r="B2296" s="22" t="s">
        <v>2892</v>
      </c>
      <c r="C2296" s="22" t="s">
        <v>2527</v>
      </c>
      <c r="D2296" s="22" t="s">
        <v>1709</v>
      </c>
      <c r="H2296" s="22">
        <v>32.718611000000003</v>
      </c>
      <c r="I2296" s="22">
        <v>-107.56694400000001</v>
      </c>
      <c r="J2296" s="22" t="s">
        <v>873</v>
      </c>
      <c r="K2296" s="22" t="s">
        <v>1306</v>
      </c>
      <c r="L2296" s="22" t="s">
        <v>878</v>
      </c>
      <c r="P2296" s="22" t="s">
        <v>1665</v>
      </c>
      <c r="Q2296" s="22" t="s">
        <v>2521</v>
      </c>
      <c r="AU2296" s="34" t="s">
        <v>145</v>
      </c>
      <c r="AV2296" s="34">
        <v>48</v>
      </c>
      <c r="AW2296" s="34">
        <v>25</v>
      </c>
      <c r="AY2296" s="34">
        <v>1250</v>
      </c>
      <c r="AZ2296" s="34" t="s">
        <v>121</v>
      </c>
      <c r="BA2296" s="34">
        <v>13</v>
      </c>
      <c r="BC2296" s="34">
        <v>12</v>
      </c>
      <c r="BD2296" s="34">
        <v>7</v>
      </c>
      <c r="BE2296" s="34">
        <v>202</v>
      </c>
      <c r="BG2296" s="34">
        <v>13</v>
      </c>
      <c r="BH2296" s="34">
        <v>126</v>
      </c>
      <c r="BM2296" s="34">
        <v>27</v>
      </c>
      <c r="BN2296" s="34" t="s">
        <v>123</v>
      </c>
      <c r="BO2296" s="34" t="s">
        <v>1044</v>
      </c>
      <c r="BP2296" s="34">
        <v>359</v>
      </c>
      <c r="BQ2296" s="34">
        <v>882</v>
      </c>
      <c r="BU2296" s="34" t="s">
        <v>123</v>
      </c>
      <c r="BX2296" s="34">
        <v>150</v>
      </c>
      <c r="BY2296" s="34" t="s">
        <v>2449</v>
      </c>
      <c r="CA2296" s="34">
        <v>11</v>
      </c>
      <c r="CC2296" s="34" t="s">
        <v>957</v>
      </c>
      <c r="CD2296" s="34">
        <v>161</v>
      </c>
      <c r="CF2296" s="34">
        <v>14</v>
      </c>
      <c r="CH2296" s="34">
        <v>2140</v>
      </c>
      <c r="CI2296" s="34">
        <v>4</v>
      </c>
      <c r="CJ2296" s="34" t="s">
        <v>83</v>
      </c>
      <c r="CL2296" s="34" t="s">
        <v>951</v>
      </c>
      <c r="CN2296" s="34" t="s">
        <v>123</v>
      </c>
      <c r="CR2296" s="34" t="s">
        <v>2450</v>
      </c>
      <c r="CU2296" s="34" t="s">
        <v>121</v>
      </c>
      <c r="CX2296" s="34">
        <v>9.58</v>
      </c>
      <c r="CY2296" s="34">
        <v>2.6</v>
      </c>
      <c r="CZ2296" s="34">
        <v>0.33</v>
      </c>
      <c r="DA2296" s="34">
        <v>6.5</v>
      </c>
      <c r="DB2296" s="34">
        <v>0.02</v>
      </c>
      <c r="DC2296" s="34">
        <v>0.14000000000000001</v>
      </c>
      <c r="DD2296" s="34">
        <v>0.02</v>
      </c>
      <c r="DE2296" s="34">
        <v>0.02</v>
      </c>
      <c r="DG2296" s="34">
        <v>0.01</v>
      </c>
    </row>
    <row r="2297" spans="1:111" x14ac:dyDescent="0.35">
      <c r="A2297" s="22" t="s">
        <v>2566</v>
      </c>
      <c r="B2297" s="22" t="s">
        <v>2892</v>
      </c>
      <c r="C2297" s="22" t="s">
        <v>2415</v>
      </c>
      <c r="D2297" s="22" t="s">
        <v>1709</v>
      </c>
      <c r="H2297" s="22">
        <v>32.715555000000002</v>
      </c>
      <c r="I2297" s="22">
        <v>-107.56611100000001</v>
      </c>
      <c r="J2297" s="22" t="s">
        <v>873</v>
      </c>
      <c r="K2297" s="22" t="s">
        <v>1306</v>
      </c>
      <c r="L2297" s="22" t="s">
        <v>878</v>
      </c>
      <c r="P2297" s="22" t="s">
        <v>1684</v>
      </c>
      <c r="Q2297" s="22" t="s">
        <v>829</v>
      </c>
      <c r="AU2297" s="34" t="s">
        <v>145</v>
      </c>
      <c r="AV2297" s="34" t="s">
        <v>123</v>
      </c>
      <c r="AW2297" s="34" t="s">
        <v>84</v>
      </c>
      <c r="AY2297" s="34">
        <v>270</v>
      </c>
      <c r="AZ2297" s="34">
        <v>2</v>
      </c>
      <c r="BA2297" s="34" t="s">
        <v>84</v>
      </c>
      <c r="BC2297" s="34" t="s">
        <v>416</v>
      </c>
      <c r="BD2297" s="34" t="s">
        <v>123</v>
      </c>
      <c r="BE2297" s="34">
        <v>13</v>
      </c>
      <c r="BG2297" s="34" t="s">
        <v>123</v>
      </c>
      <c r="BH2297" s="34">
        <v>16</v>
      </c>
      <c r="BM2297" s="34">
        <v>32</v>
      </c>
      <c r="BN2297" s="34" t="s">
        <v>123</v>
      </c>
      <c r="BO2297" s="34">
        <v>14</v>
      </c>
      <c r="BP2297" s="34" t="s">
        <v>369</v>
      </c>
      <c r="BQ2297" s="34">
        <v>24</v>
      </c>
      <c r="BU2297" s="34" t="s">
        <v>123</v>
      </c>
      <c r="BX2297" s="34">
        <v>591</v>
      </c>
      <c r="BY2297" s="34" t="s">
        <v>2449</v>
      </c>
      <c r="CA2297" s="34">
        <v>15</v>
      </c>
      <c r="CC2297" s="34" t="s">
        <v>957</v>
      </c>
      <c r="CD2297" s="34">
        <v>10</v>
      </c>
      <c r="CF2297" s="34">
        <v>18</v>
      </c>
      <c r="CH2297" s="34">
        <v>26</v>
      </c>
      <c r="CI2297" s="34">
        <v>31</v>
      </c>
      <c r="CJ2297" s="34">
        <v>64</v>
      </c>
      <c r="CL2297" s="34">
        <v>18</v>
      </c>
      <c r="CN2297" s="34" t="s">
        <v>123</v>
      </c>
      <c r="CR2297" s="34" t="s">
        <v>2450</v>
      </c>
      <c r="CU2297" s="34">
        <v>2</v>
      </c>
      <c r="CX2297" s="34">
        <v>6.3E-2</v>
      </c>
      <c r="CY2297" s="34">
        <v>0.55000000000000004</v>
      </c>
      <c r="CZ2297" s="34">
        <v>5.9</v>
      </c>
      <c r="DA2297" s="34">
        <v>4.0999999999999996</v>
      </c>
      <c r="DB2297" s="34">
        <v>2.1</v>
      </c>
      <c r="DC2297" s="34">
        <v>3.5</v>
      </c>
      <c r="DD2297" s="34">
        <v>0.13</v>
      </c>
      <c r="DE2297" s="34" t="s">
        <v>145</v>
      </c>
      <c r="DG2297" s="34">
        <v>0.05</v>
      </c>
    </row>
    <row r="2298" spans="1:111" x14ac:dyDescent="0.35">
      <c r="A2298" s="22" t="s">
        <v>2567</v>
      </c>
      <c r="B2298" s="22" t="s">
        <v>2892</v>
      </c>
      <c r="C2298" s="22" t="s">
        <v>3072</v>
      </c>
      <c r="D2298" s="22" t="s">
        <v>1709</v>
      </c>
      <c r="H2298" s="22">
        <v>32.718432999999997</v>
      </c>
      <c r="I2298" s="22">
        <v>-107.573638</v>
      </c>
      <c r="J2298" s="22" t="s">
        <v>873</v>
      </c>
      <c r="K2298" s="22" t="s">
        <v>1306</v>
      </c>
      <c r="L2298" s="22" t="s">
        <v>878</v>
      </c>
      <c r="M2298" s="22" t="s">
        <v>2568</v>
      </c>
      <c r="P2298" s="22" t="s">
        <v>1684</v>
      </c>
      <c r="Q2298" s="22" t="s">
        <v>1684</v>
      </c>
      <c r="X2298" s="34">
        <v>0.11</v>
      </c>
      <c r="Z2298" s="34">
        <v>0.73</v>
      </c>
      <c r="AA2298" s="34">
        <v>2.5999999999999999E-2</v>
      </c>
      <c r="AW2298" s="34" t="s">
        <v>2177</v>
      </c>
      <c r="AY2298" s="34">
        <v>108</v>
      </c>
      <c r="BE2298" s="34">
        <v>46.5</v>
      </c>
      <c r="BG2298" s="34">
        <v>4.2</v>
      </c>
      <c r="BH2298" s="34">
        <v>16.8</v>
      </c>
      <c r="BN2298" s="34">
        <v>1.7</v>
      </c>
      <c r="BO2298" s="34">
        <v>21</v>
      </c>
      <c r="BP2298" s="34">
        <v>3.9</v>
      </c>
      <c r="BQ2298" s="34">
        <v>22.6</v>
      </c>
      <c r="BR2298" s="34">
        <v>195.7</v>
      </c>
      <c r="BX2298" s="34">
        <v>12.1</v>
      </c>
      <c r="CA2298" s="34">
        <v>21.7</v>
      </c>
      <c r="CC2298" s="34">
        <v>1.6</v>
      </c>
      <c r="CD2298" s="34">
        <v>5.7</v>
      </c>
      <c r="CF2298" s="34">
        <v>23.3</v>
      </c>
      <c r="CG2298" s="34">
        <v>113.6</v>
      </c>
      <c r="CH2298" s="34">
        <v>26.9</v>
      </c>
    </row>
    <row r="2299" spans="1:111" x14ac:dyDescent="0.35">
      <c r="A2299" s="22" t="s">
        <v>2569</v>
      </c>
      <c r="B2299" s="22" t="s">
        <v>2892</v>
      </c>
      <c r="C2299" s="22" t="s">
        <v>3072</v>
      </c>
      <c r="D2299" s="22" t="s">
        <v>1709</v>
      </c>
      <c r="J2299" s="22" t="s">
        <v>873</v>
      </c>
      <c r="K2299" s="22" t="s">
        <v>1306</v>
      </c>
      <c r="L2299" s="22" t="s">
        <v>878</v>
      </c>
      <c r="M2299" s="22" t="s">
        <v>2568</v>
      </c>
      <c r="P2299" s="22" t="s">
        <v>1684</v>
      </c>
      <c r="Q2299" s="22" t="s">
        <v>1684</v>
      </c>
      <c r="X2299" s="34">
        <v>0.14000000000000001</v>
      </c>
      <c r="Z2299" s="34">
        <v>1.02</v>
      </c>
      <c r="AA2299" s="34">
        <v>3.7999999999999999E-2</v>
      </c>
      <c r="AW2299" s="34" t="s">
        <v>2177</v>
      </c>
      <c r="AY2299" s="34">
        <v>226.3</v>
      </c>
      <c r="BE2299" s="34">
        <v>153</v>
      </c>
      <c r="BG2299" s="34">
        <v>11.3</v>
      </c>
      <c r="BH2299" s="34">
        <v>14.3</v>
      </c>
      <c r="BN2299" s="34">
        <v>2.2000000000000002</v>
      </c>
      <c r="BO2299" s="34">
        <v>17.600000000000001</v>
      </c>
      <c r="BP2299" s="34">
        <v>5.5</v>
      </c>
      <c r="BQ2299" s="34">
        <v>17</v>
      </c>
      <c r="BR2299" s="34">
        <v>224.3</v>
      </c>
      <c r="BX2299" s="34">
        <v>30.2</v>
      </c>
      <c r="CA2299" s="34">
        <v>35</v>
      </c>
      <c r="CC2299" s="34">
        <v>5.0999999999999996</v>
      </c>
      <c r="CD2299" s="34">
        <v>10.4</v>
      </c>
      <c r="CF2299" s="34">
        <v>16.3</v>
      </c>
      <c r="CG2299" s="34">
        <v>91.7</v>
      </c>
      <c r="CH2299" s="34">
        <v>15.1</v>
      </c>
    </row>
    <row r="2300" spans="1:111" x14ac:dyDescent="0.35">
      <c r="A2300" s="22" t="s">
        <v>2570</v>
      </c>
      <c r="B2300" s="22" t="s">
        <v>2892</v>
      </c>
      <c r="C2300" s="22" t="s">
        <v>3072</v>
      </c>
      <c r="D2300" s="22" t="s">
        <v>1709</v>
      </c>
      <c r="J2300" s="22" t="s">
        <v>873</v>
      </c>
      <c r="K2300" s="22" t="s">
        <v>1306</v>
      </c>
      <c r="L2300" s="22" t="s">
        <v>878</v>
      </c>
      <c r="M2300" s="22" t="s">
        <v>2571</v>
      </c>
      <c r="P2300" s="22" t="s">
        <v>1684</v>
      </c>
      <c r="Q2300" s="22" t="s">
        <v>80</v>
      </c>
      <c r="X2300" s="34">
        <v>0.1</v>
      </c>
      <c r="Z2300" s="34">
        <v>1.1299999999999999</v>
      </c>
      <c r="AA2300" s="34">
        <v>0.48499999999999999</v>
      </c>
      <c r="AW2300" s="34">
        <v>2.8</v>
      </c>
      <c r="AY2300" s="34">
        <v>455.1</v>
      </c>
      <c r="BE2300" s="34">
        <v>78.8</v>
      </c>
      <c r="BG2300" s="34">
        <v>15.8</v>
      </c>
      <c r="BH2300" s="34">
        <v>12.1</v>
      </c>
      <c r="BN2300" s="34" t="s">
        <v>2177</v>
      </c>
      <c r="BO2300" s="34">
        <v>12.9</v>
      </c>
      <c r="BP2300" s="34">
        <v>7.1</v>
      </c>
      <c r="BQ2300" s="34">
        <v>41.3</v>
      </c>
      <c r="BR2300" s="34">
        <v>117.4</v>
      </c>
      <c r="BX2300" s="34">
        <v>202.7</v>
      </c>
      <c r="CA2300" s="34">
        <v>13.2</v>
      </c>
      <c r="CC2300" s="34">
        <v>2.9</v>
      </c>
      <c r="CD2300" s="34">
        <v>32</v>
      </c>
      <c r="CF2300" s="34">
        <v>18.2</v>
      </c>
      <c r="CG2300" s="34">
        <v>98.1</v>
      </c>
      <c r="CH2300" s="34">
        <v>56.9</v>
      </c>
    </row>
    <row r="2301" spans="1:111" x14ac:dyDescent="0.35">
      <c r="A2301" s="22" t="s">
        <v>2572</v>
      </c>
      <c r="B2301" s="22" t="s">
        <v>2892</v>
      </c>
      <c r="C2301" s="22" t="s">
        <v>3072</v>
      </c>
      <c r="D2301" s="22" t="s">
        <v>1709</v>
      </c>
      <c r="H2301" s="22">
        <v>32.717221000000002</v>
      </c>
      <c r="I2301" s="22">
        <v>-107.572384</v>
      </c>
      <c r="J2301" s="22" t="s">
        <v>873</v>
      </c>
      <c r="K2301" s="22" t="s">
        <v>1306</v>
      </c>
      <c r="L2301" s="22" t="s">
        <v>878</v>
      </c>
      <c r="M2301" s="22" t="s">
        <v>2568</v>
      </c>
      <c r="P2301" s="22" t="s">
        <v>1684</v>
      </c>
      <c r="Q2301" s="22" t="s">
        <v>1684</v>
      </c>
      <c r="S2301" s="22" t="s">
        <v>2573</v>
      </c>
      <c r="X2301" s="34">
        <v>0.1</v>
      </c>
      <c r="Z2301" s="34">
        <v>0.73</v>
      </c>
      <c r="AA2301" s="34">
        <v>2.9000000000000001E-2</v>
      </c>
      <c r="AW2301" s="34" t="s">
        <v>2177</v>
      </c>
      <c r="AY2301" s="34">
        <v>112</v>
      </c>
      <c r="BE2301" s="34">
        <v>81.099999999999994</v>
      </c>
      <c r="BG2301" s="34">
        <v>3.7</v>
      </c>
      <c r="BH2301" s="34">
        <v>14.3</v>
      </c>
      <c r="BN2301" s="34">
        <v>2</v>
      </c>
      <c r="BO2301" s="34">
        <v>18.600000000000001</v>
      </c>
      <c r="BP2301" s="34">
        <v>3.7</v>
      </c>
      <c r="BQ2301" s="34">
        <v>22.6</v>
      </c>
      <c r="BR2301" s="34">
        <v>186.2</v>
      </c>
      <c r="BX2301" s="34">
        <v>23.7</v>
      </c>
      <c r="CA2301" s="34">
        <v>17.7</v>
      </c>
      <c r="CC2301" s="34">
        <v>3.7</v>
      </c>
      <c r="CD2301" s="34">
        <v>7.6</v>
      </c>
      <c r="CF2301" s="34">
        <v>24.3</v>
      </c>
      <c r="CG2301" s="34">
        <v>103.2</v>
      </c>
      <c r="CH2301" s="34">
        <v>30.5</v>
      </c>
    </row>
    <row r="2302" spans="1:111" x14ac:dyDescent="0.35">
      <c r="A2302" s="22" t="s">
        <v>2574</v>
      </c>
      <c r="B2302" s="22" t="s">
        <v>2892</v>
      </c>
      <c r="C2302" s="22" t="s">
        <v>3072</v>
      </c>
      <c r="D2302" s="22" t="s">
        <v>1709</v>
      </c>
      <c r="H2302" s="22">
        <v>32.766727000000003</v>
      </c>
      <c r="I2302" s="22">
        <v>-107.557096</v>
      </c>
      <c r="J2302" s="22" t="s">
        <v>873</v>
      </c>
      <c r="K2302" s="22" t="s">
        <v>1306</v>
      </c>
      <c r="L2302" s="22" t="s">
        <v>878</v>
      </c>
      <c r="M2302" s="22" t="s">
        <v>2575</v>
      </c>
      <c r="P2302" s="22" t="s">
        <v>1684</v>
      </c>
      <c r="Q2302" s="22" t="s">
        <v>1684</v>
      </c>
      <c r="X2302" s="34">
        <v>0.02</v>
      </c>
      <c r="Z2302" s="34">
        <v>2.5</v>
      </c>
      <c r="AA2302" s="34">
        <v>8.0000000000000002E-3</v>
      </c>
      <c r="AW2302" s="34">
        <v>115.4</v>
      </c>
      <c r="AY2302" s="34">
        <v>102.9</v>
      </c>
      <c r="BE2302" s="34">
        <v>224.2</v>
      </c>
      <c r="BG2302" s="34">
        <v>7.7</v>
      </c>
      <c r="BH2302" s="34">
        <v>3.9</v>
      </c>
      <c r="BN2302" s="34">
        <v>21.3</v>
      </c>
      <c r="BO2302" s="34" t="s">
        <v>2177</v>
      </c>
      <c r="BP2302" s="34">
        <v>7.6</v>
      </c>
      <c r="BQ2302" s="34">
        <v>627.5</v>
      </c>
      <c r="BR2302" s="34" t="s">
        <v>2177</v>
      </c>
      <c r="BX2302" s="34">
        <v>5.4</v>
      </c>
      <c r="CA2302" s="34" t="s">
        <v>2177</v>
      </c>
      <c r="CC2302" s="34" t="s">
        <v>2177</v>
      </c>
      <c r="CD2302" s="34">
        <v>191</v>
      </c>
      <c r="CF2302" s="34">
        <v>1.9</v>
      </c>
      <c r="CG2302" s="34">
        <v>5.0999999999999996</v>
      </c>
      <c r="CH2302" s="34">
        <v>23.4</v>
      </c>
    </row>
    <row r="2303" spans="1:111" x14ac:dyDescent="0.35">
      <c r="A2303" s="22" t="s">
        <v>2576</v>
      </c>
      <c r="B2303" s="22" t="s">
        <v>2892</v>
      </c>
      <c r="C2303" s="22" t="s">
        <v>3072</v>
      </c>
      <c r="D2303" s="22" t="s">
        <v>1709</v>
      </c>
      <c r="H2303" s="22">
        <v>32.766727000000003</v>
      </c>
      <c r="I2303" s="22">
        <v>-107.557096</v>
      </c>
      <c r="J2303" s="22" t="s">
        <v>873</v>
      </c>
      <c r="K2303" s="22" t="s">
        <v>1306</v>
      </c>
      <c r="L2303" s="22" t="s">
        <v>878</v>
      </c>
      <c r="M2303" s="22" t="s">
        <v>2575</v>
      </c>
      <c r="P2303" s="22" t="s">
        <v>1684</v>
      </c>
      <c r="Q2303" s="22" t="s">
        <v>1684</v>
      </c>
      <c r="X2303" s="34">
        <v>0.12</v>
      </c>
      <c r="Z2303" s="34">
        <v>21.92</v>
      </c>
      <c r="AA2303" s="34">
        <v>0.129</v>
      </c>
      <c r="AW2303" s="34">
        <v>427.5</v>
      </c>
      <c r="AY2303" s="34">
        <v>47.6</v>
      </c>
      <c r="BE2303" s="34">
        <v>89</v>
      </c>
      <c r="BG2303" s="34">
        <v>43.5</v>
      </c>
      <c r="BH2303" s="34">
        <v>53.5</v>
      </c>
      <c r="BN2303" s="34">
        <v>178.6</v>
      </c>
      <c r="BO2303" s="34" t="s">
        <v>2177</v>
      </c>
      <c r="BP2303" s="34">
        <v>101.2</v>
      </c>
      <c r="BQ2303" s="34">
        <v>4900</v>
      </c>
      <c r="BR2303" s="34" t="s">
        <v>2177</v>
      </c>
      <c r="BX2303" s="34">
        <v>14.4</v>
      </c>
      <c r="CA2303" s="34">
        <v>2</v>
      </c>
      <c r="CC2303" s="34">
        <v>32.4</v>
      </c>
      <c r="CD2303" s="34">
        <v>1450</v>
      </c>
      <c r="CF2303" s="34">
        <v>25.7</v>
      </c>
      <c r="CG2303" s="34">
        <v>29.3</v>
      </c>
      <c r="CH2303" s="34">
        <v>774.9</v>
      </c>
    </row>
    <row r="2304" spans="1:111" x14ac:dyDescent="0.35">
      <c r="A2304" s="22" t="s">
        <v>2577</v>
      </c>
      <c r="B2304" s="22" t="s">
        <v>2892</v>
      </c>
      <c r="C2304" s="22" t="s">
        <v>3072</v>
      </c>
      <c r="D2304" s="22" t="s">
        <v>1709</v>
      </c>
      <c r="H2304" s="22">
        <v>32.765529000000001</v>
      </c>
      <c r="I2304" s="22">
        <v>-107.558567</v>
      </c>
      <c r="J2304" s="22" t="s">
        <v>873</v>
      </c>
      <c r="K2304" s="22" t="s">
        <v>1306</v>
      </c>
      <c r="L2304" s="22" t="s">
        <v>878</v>
      </c>
      <c r="M2304" s="22" t="s">
        <v>2575</v>
      </c>
      <c r="P2304" s="22" t="s">
        <v>1665</v>
      </c>
      <c r="Q2304" s="22" t="s">
        <v>2487</v>
      </c>
      <c r="X2304" s="34">
        <v>0.03</v>
      </c>
      <c r="Z2304" s="34">
        <v>2.96</v>
      </c>
      <c r="AA2304" s="34">
        <v>2.5000000000000001E-2</v>
      </c>
      <c r="AW2304" s="34">
        <v>44.9</v>
      </c>
      <c r="AY2304" s="34">
        <v>299.8</v>
      </c>
      <c r="BE2304" s="34">
        <v>624.6</v>
      </c>
      <c r="BG2304" s="34">
        <v>12.7</v>
      </c>
      <c r="BH2304" s="34">
        <v>5.6</v>
      </c>
      <c r="BN2304" s="34">
        <v>46.4</v>
      </c>
      <c r="BO2304" s="34">
        <v>6.3</v>
      </c>
      <c r="BP2304" s="34">
        <v>192.1</v>
      </c>
      <c r="BQ2304" s="34">
        <v>628.70000000000005</v>
      </c>
      <c r="BR2304" s="34" t="s">
        <v>2177</v>
      </c>
      <c r="BX2304" s="34">
        <v>16.7</v>
      </c>
      <c r="CA2304" s="34" t="s">
        <v>2177</v>
      </c>
      <c r="CC2304" s="34">
        <v>3.5</v>
      </c>
      <c r="CD2304" s="34">
        <v>173</v>
      </c>
      <c r="CF2304" s="34">
        <v>20.6</v>
      </c>
      <c r="CG2304" s="34">
        <v>8.8000000000000007</v>
      </c>
      <c r="CH2304" s="34">
        <v>79.099999999999994</v>
      </c>
    </row>
    <row r="2305" spans="1:86" x14ac:dyDescent="0.35">
      <c r="A2305" s="22" t="s">
        <v>2578</v>
      </c>
      <c r="B2305" s="22" t="s">
        <v>2892</v>
      </c>
      <c r="C2305" s="22" t="s">
        <v>3072</v>
      </c>
      <c r="D2305" s="22" t="s">
        <v>1709</v>
      </c>
      <c r="H2305" s="22">
        <v>32.717475</v>
      </c>
      <c r="I2305" s="22">
        <v>-107.572283</v>
      </c>
      <c r="J2305" s="22" t="s">
        <v>873</v>
      </c>
      <c r="K2305" s="22" t="s">
        <v>1306</v>
      </c>
      <c r="L2305" s="22" t="s">
        <v>878</v>
      </c>
      <c r="P2305" s="22" t="s">
        <v>1684</v>
      </c>
      <c r="X2305" s="34">
        <v>0.02</v>
      </c>
      <c r="Z2305" s="34">
        <v>0.17</v>
      </c>
      <c r="AA2305" s="34">
        <v>2.4E-2</v>
      </c>
      <c r="AW2305" s="34" t="s">
        <v>2177</v>
      </c>
      <c r="AY2305" s="34">
        <v>14.9</v>
      </c>
      <c r="BE2305" s="34">
        <v>15</v>
      </c>
      <c r="BG2305" s="34">
        <v>5.6</v>
      </c>
      <c r="BH2305" s="34" t="s">
        <v>2177</v>
      </c>
      <c r="BN2305" s="34" t="s">
        <v>2177</v>
      </c>
      <c r="BO2305" s="34" t="s">
        <v>2177</v>
      </c>
      <c r="BP2305" s="34">
        <v>4.2</v>
      </c>
      <c r="BQ2305" s="34">
        <v>3</v>
      </c>
      <c r="BR2305" s="34" t="s">
        <v>2177</v>
      </c>
      <c r="BX2305" s="34">
        <v>134.19999999999999</v>
      </c>
      <c r="CA2305" s="34" t="s">
        <v>2177</v>
      </c>
      <c r="CC2305" s="34">
        <v>0.9</v>
      </c>
      <c r="CD2305" s="34">
        <v>9.1999999999999993</v>
      </c>
      <c r="CF2305" s="34">
        <v>16.8</v>
      </c>
      <c r="CG2305" s="34">
        <v>13.2</v>
      </c>
      <c r="CH2305" s="34">
        <v>18</v>
      </c>
    </row>
    <row r="2306" spans="1:86" x14ac:dyDescent="0.35">
      <c r="A2306" s="22" t="s">
        <v>2579</v>
      </c>
      <c r="B2306" s="22" t="s">
        <v>2892</v>
      </c>
      <c r="C2306" s="22" t="s">
        <v>3072</v>
      </c>
      <c r="D2306" s="22" t="s">
        <v>1709</v>
      </c>
      <c r="H2306" s="22">
        <v>32.717475</v>
      </c>
      <c r="I2306" s="22">
        <v>-107.572283</v>
      </c>
      <c r="J2306" s="22" t="s">
        <v>873</v>
      </c>
      <c r="K2306" s="22" t="s">
        <v>1306</v>
      </c>
      <c r="L2306" s="22" t="s">
        <v>878</v>
      </c>
      <c r="P2306" s="22" t="s">
        <v>1684</v>
      </c>
      <c r="X2306" s="34">
        <v>0.06</v>
      </c>
      <c r="Z2306" s="34">
        <v>0.64</v>
      </c>
      <c r="AA2306" s="34">
        <v>1.2E-2</v>
      </c>
      <c r="AW2306" s="34">
        <v>7</v>
      </c>
      <c r="AY2306" s="34">
        <v>74.8</v>
      </c>
      <c r="BE2306" s="34">
        <v>307.3</v>
      </c>
      <c r="BG2306" s="34">
        <v>7.9</v>
      </c>
      <c r="BH2306" s="34">
        <v>3.4</v>
      </c>
      <c r="BN2306" s="34">
        <v>2.7</v>
      </c>
      <c r="BO2306" s="34" t="s">
        <v>2177</v>
      </c>
      <c r="BP2306" s="34">
        <v>8.3000000000000007</v>
      </c>
      <c r="BQ2306" s="34">
        <v>5</v>
      </c>
      <c r="BR2306" s="34">
        <v>20.8</v>
      </c>
      <c r="BX2306" s="34">
        <v>6.1</v>
      </c>
      <c r="CA2306" s="34" t="s">
        <v>2177</v>
      </c>
      <c r="CC2306" s="34">
        <v>1.4</v>
      </c>
      <c r="CD2306" s="34">
        <v>118.6</v>
      </c>
      <c r="CF2306" s="34">
        <v>22.7</v>
      </c>
      <c r="CG2306" s="34">
        <v>12.9</v>
      </c>
      <c r="CH2306" s="34">
        <v>13.8</v>
      </c>
    </row>
    <row r="2307" spans="1:86" x14ac:dyDescent="0.35">
      <c r="A2307" s="22" t="s">
        <v>2580</v>
      </c>
      <c r="B2307" s="22" t="s">
        <v>2892</v>
      </c>
      <c r="C2307" s="22" t="s">
        <v>3072</v>
      </c>
      <c r="D2307" s="22" t="s">
        <v>1709</v>
      </c>
      <c r="J2307" s="22" t="s">
        <v>873</v>
      </c>
      <c r="K2307" s="22" t="s">
        <v>1306</v>
      </c>
      <c r="L2307" s="22" t="s">
        <v>878</v>
      </c>
      <c r="P2307" s="22" t="s">
        <v>1684</v>
      </c>
      <c r="X2307" s="34">
        <v>0.02</v>
      </c>
      <c r="Z2307" s="34">
        <v>0.49</v>
      </c>
      <c r="AA2307" s="34">
        <v>1.4999999999999999E-2</v>
      </c>
      <c r="AW2307" s="34">
        <v>1.2</v>
      </c>
      <c r="AY2307" s="34">
        <v>36.5</v>
      </c>
      <c r="BE2307" s="34">
        <v>367.4</v>
      </c>
      <c r="BG2307" s="34">
        <v>6.6</v>
      </c>
      <c r="BH2307" s="34" t="s">
        <v>2177</v>
      </c>
      <c r="BN2307" s="34">
        <v>3.5</v>
      </c>
      <c r="BO2307" s="34" t="s">
        <v>2177</v>
      </c>
      <c r="BP2307" s="34">
        <v>8.8000000000000007</v>
      </c>
      <c r="BQ2307" s="34">
        <v>2</v>
      </c>
      <c r="BR2307" s="34">
        <v>2.5</v>
      </c>
      <c r="BX2307" s="34">
        <v>2.1</v>
      </c>
      <c r="CA2307" s="34" t="s">
        <v>2177</v>
      </c>
      <c r="CC2307" s="34">
        <v>1.1000000000000001</v>
      </c>
      <c r="CD2307" s="34">
        <v>25.7</v>
      </c>
      <c r="CF2307" s="34">
        <v>4.7</v>
      </c>
      <c r="CG2307" s="34">
        <v>4.7</v>
      </c>
      <c r="CH2307" s="34">
        <v>5.3</v>
      </c>
    </row>
    <row r="2308" spans="1:86" x14ac:dyDescent="0.35">
      <c r="A2308" s="22" t="s">
        <v>2581</v>
      </c>
      <c r="B2308" s="22" t="s">
        <v>2892</v>
      </c>
      <c r="C2308" s="22" t="s">
        <v>3072</v>
      </c>
      <c r="D2308" s="22" t="s">
        <v>1709</v>
      </c>
      <c r="J2308" s="22" t="s">
        <v>873</v>
      </c>
      <c r="K2308" s="22" t="s">
        <v>1306</v>
      </c>
      <c r="L2308" s="22" t="s">
        <v>878</v>
      </c>
      <c r="P2308" s="22" t="s">
        <v>1684</v>
      </c>
      <c r="X2308" s="34">
        <v>0.09</v>
      </c>
      <c r="Z2308" s="34">
        <v>1.47</v>
      </c>
      <c r="AA2308" s="34">
        <v>7.1999999999999995E-2</v>
      </c>
      <c r="AW2308" s="34">
        <v>15.2</v>
      </c>
      <c r="AY2308" s="34">
        <v>161.4</v>
      </c>
      <c r="BE2308" s="34">
        <v>17.3</v>
      </c>
      <c r="BG2308" s="34">
        <v>14.6</v>
      </c>
      <c r="BH2308" s="34">
        <v>4</v>
      </c>
      <c r="BN2308" s="34">
        <v>2.1</v>
      </c>
      <c r="BO2308" s="34">
        <v>2</v>
      </c>
      <c r="BP2308" s="34">
        <v>9.3000000000000007</v>
      </c>
      <c r="BQ2308" s="34">
        <v>26</v>
      </c>
      <c r="BR2308" s="34">
        <v>11.6</v>
      </c>
      <c r="BX2308" s="34">
        <v>6.3</v>
      </c>
      <c r="CA2308" s="34" t="s">
        <v>2177</v>
      </c>
      <c r="CC2308" s="34" t="s">
        <v>2177</v>
      </c>
      <c r="CD2308" s="34">
        <v>38.9</v>
      </c>
      <c r="CF2308" s="34">
        <v>5.5</v>
      </c>
      <c r="CG2308" s="34">
        <v>31.3</v>
      </c>
      <c r="CH2308" s="34">
        <v>52.7</v>
      </c>
    </row>
    <row r="2309" spans="1:86" x14ac:dyDescent="0.35">
      <c r="A2309" s="22" t="s">
        <v>2582</v>
      </c>
      <c r="B2309" s="22" t="s">
        <v>2892</v>
      </c>
      <c r="C2309" s="22" t="s">
        <v>3072</v>
      </c>
      <c r="D2309" s="22" t="s">
        <v>1709</v>
      </c>
      <c r="J2309" s="22" t="s">
        <v>873</v>
      </c>
      <c r="K2309" s="22" t="s">
        <v>1306</v>
      </c>
      <c r="L2309" s="22" t="s">
        <v>878</v>
      </c>
      <c r="P2309" s="22" t="s">
        <v>1684</v>
      </c>
      <c r="X2309" s="34">
        <v>0.01</v>
      </c>
      <c r="Z2309" s="34">
        <v>0.17</v>
      </c>
      <c r="AA2309" s="34">
        <v>1.9E-2</v>
      </c>
      <c r="AW2309" s="34" t="s">
        <v>2177</v>
      </c>
      <c r="AY2309" s="34">
        <v>4</v>
      </c>
      <c r="BE2309" s="34">
        <v>28.8</v>
      </c>
      <c r="BG2309" s="34" t="s">
        <v>2177</v>
      </c>
      <c r="BH2309" s="34" t="s">
        <v>2177</v>
      </c>
      <c r="BN2309" s="34" t="s">
        <v>2177</v>
      </c>
      <c r="BO2309" s="34" t="s">
        <v>2177</v>
      </c>
      <c r="BP2309" s="34" t="s">
        <v>2177</v>
      </c>
      <c r="BQ2309" s="34">
        <v>2.9</v>
      </c>
      <c r="BR2309" s="34" t="s">
        <v>2177</v>
      </c>
      <c r="BX2309" s="34">
        <v>9.1999999999999993</v>
      </c>
      <c r="CA2309" s="34" t="s">
        <v>2177</v>
      </c>
      <c r="CC2309" s="34">
        <v>1</v>
      </c>
      <c r="CD2309" s="34">
        <v>9.8000000000000007</v>
      </c>
      <c r="CF2309" s="34" t="s">
        <v>2177</v>
      </c>
      <c r="CG2309" s="34" t="s">
        <v>2177</v>
      </c>
      <c r="CH2309" s="34">
        <v>14.5</v>
      </c>
    </row>
    <row r="2310" spans="1:86" x14ac:dyDescent="0.35">
      <c r="A2310" s="22" t="s">
        <v>2583</v>
      </c>
      <c r="B2310" s="22" t="s">
        <v>2892</v>
      </c>
      <c r="C2310" s="22" t="s">
        <v>3072</v>
      </c>
      <c r="D2310" s="22" t="s">
        <v>1709</v>
      </c>
      <c r="J2310" s="22" t="s">
        <v>873</v>
      </c>
      <c r="K2310" s="22" t="s">
        <v>1306</v>
      </c>
      <c r="L2310" s="22" t="s">
        <v>878</v>
      </c>
      <c r="P2310" s="22" t="s">
        <v>1684</v>
      </c>
      <c r="X2310" s="34">
        <v>0.65</v>
      </c>
      <c r="Z2310" s="34">
        <v>3.85</v>
      </c>
      <c r="AA2310" s="34">
        <v>0.73</v>
      </c>
      <c r="AW2310" s="34">
        <v>6.9</v>
      </c>
      <c r="AY2310" s="34">
        <v>321</v>
      </c>
      <c r="BE2310" s="34">
        <v>114</v>
      </c>
      <c r="BG2310" s="34">
        <v>17.100000000000001</v>
      </c>
      <c r="BH2310" s="34">
        <v>20.3</v>
      </c>
      <c r="BN2310" s="34" t="s">
        <v>2177</v>
      </c>
      <c r="BO2310" s="34">
        <v>6.1</v>
      </c>
      <c r="BP2310" s="34">
        <v>37</v>
      </c>
      <c r="BQ2310" s="34">
        <v>649</v>
      </c>
      <c r="BR2310" s="34">
        <v>277</v>
      </c>
      <c r="BX2310" s="34">
        <v>43.2</v>
      </c>
      <c r="CA2310" s="34">
        <v>5</v>
      </c>
      <c r="CC2310" s="34">
        <v>2.7</v>
      </c>
      <c r="CD2310" s="34">
        <v>306</v>
      </c>
      <c r="CF2310" s="34">
        <v>22.4</v>
      </c>
      <c r="CG2310" s="34">
        <v>151</v>
      </c>
      <c r="CH2310" s="34">
        <v>1800</v>
      </c>
    </row>
    <row r="2311" spans="1:86" x14ac:dyDescent="0.35">
      <c r="A2311" s="22" t="s">
        <v>2584</v>
      </c>
      <c r="B2311" s="22" t="s">
        <v>2892</v>
      </c>
      <c r="C2311" s="22" t="s">
        <v>3072</v>
      </c>
      <c r="D2311" s="22" t="s">
        <v>1709</v>
      </c>
      <c r="J2311" s="22" t="s">
        <v>873</v>
      </c>
      <c r="K2311" s="22" t="s">
        <v>1306</v>
      </c>
      <c r="L2311" s="22" t="s">
        <v>878</v>
      </c>
      <c r="M2311" s="34" t="s">
        <v>2585</v>
      </c>
      <c r="P2311" s="22" t="s">
        <v>1684</v>
      </c>
    </row>
    <row r="2312" spans="1:86" x14ac:dyDescent="0.35">
      <c r="A2312" s="22" t="s">
        <v>2586</v>
      </c>
      <c r="B2312" s="22" t="s">
        <v>2892</v>
      </c>
      <c r="C2312" s="22" t="s">
        <v>3072</v>
      </c>
      <c r="D2312" s="22" t="s">
        <v>1709</v>
      </c>
      <c r="H2312" s="22">
        <v>32.777265999999997</v>
      </c>
      <c r="I2312" s="22">
        <v>-107.61567100000001</v>
      </c>
      <c r="J2312" s="22" t="s">
        <v>873</v>
      </c>
      <c r="K2312" s="22" t="s">
        <v>1306</v>
      </c>
      <c r="L2312" s="22" t="s">
        <v>878</v>
      </c>
      <c r="M2312" s="22" t="s">
        <v>1859</v>
      </c>
      <c r="P2312" s="22" t="s">
        <v>1684</v>
      </c>
      <c r="X2312" s="34">
        <v>0.09</v>
      </c>
      <c r="Z2312" s="34">
        <v>1.34</v>
      </c>
      <c r="AA2312" s="34">
        <v>0.04</v>
      </c>
      <c r="AW2312" s="34" t="s">
        <v>2177</v>
      </c>
      <c r="AY2312" s="34">
        <v>90.7</v>
      </c>
      <c r="BE2312" s="34">
        <v>360.8</v>
      </c>
      <c r="BG2312" s="34">
        <v>9.6999999999999993</v>
      </c>
      <c r="BH2312" s="34" t="s">
        <v>2177</v>
      </c>
      <c r="BN2312" s="34">
        <v>3.8</v>
      </c>
      <c r="BO2312" s="34">
        <v>3.9</v>
      </c>
      <c r="BP2312" s="34">
        <v>110.3</v>
      </c>
      <c r="BQ2312" s="34">
        <v>9</v>
      </c>
      <c r="BR2312" s="34" t="s">
        <v>2177</v>
      </c>
      <c r="BX2312" s="34">
        <v>93.8</v>
      </c>
      <c r="CA2312" s="34" t="s">
        <v>2177</v>
      </c>
      <c r="CC2312" s="34">
        <v>1.7</v>
      </c>
      <c r="CD2312" s="34">
        <v>30.4</v>
      </c>
      <c r="CF2312" s="34">
        <v>33.200000000000003</v>
      </c>
      <c r="CG2312" s="34">
        <v>27.7</v>
      </c>
      <c r="CH2312" s="34">
        <v>28.8</v>
      </c>
    </row>
    <row r="2313" spans="1:86" x14ac:dyDescent="0.35">
      <c r="A2313" s="22" t="s">
        <v>2587</v>
      </c>
      <c r="B2313" s="22" t="s">
        <v>2892</v>
      </c>
      <c r="C2313" s="22" t="s">
        <v>3072</v>
      </c>
      <c r="D2313" s="22" t="s">
        <v>1709</v>
      </c>
      <c r="J2313" s="22" t="s">
        <v>873</v>
      </c>
      <c r="K2313" s="22" t="s">
        <v>1306</v>
      </c>
      <c r="L2313" s="22" t="s">
        <v>878</v>
      </c>
      <c r="P2313" s="22" t="s">
        <v>1684</v>
      </c>
      <c r="X2313" s="34">
        <v>0.09</v>
      </c>
      <c r="Z2313" s="34">
        <v>0.73</v>
      </c>
      <c r="AA2313" s="34">
        <v>1.9E-2</v>
      </c>
      <c r="AW2313" s="34">
        <v>3.8</v>
      </c>
      <c r="AY2313" s="34">
        <v>93.6</v>
      </c>
      <c r="BE2313" s="34">
        <v>80.8</v>
      </c>
      <c r="BG2313" s="34">
        <v>4.3</v>
      </c>
      <c r="BH2313" s="34">
        <v>16.3</v>
      </c>
      <c r="BN2313" s="34">
        <v>1.5</v>
      </c>
      <c r="BO2313" s="34">
        <v>15.8</v>
      </c>
      <c r="BP2313" s="34">
        <v>3.4</v>
      </c>
      <c r="BQ2313" s="34">
        <v>21.4</v>
      </c>
      <c r="BR2313" s="34">
        <v>497.5</v>
      </c>
      <c r="BX2313" s="34">
        <v>12.9</v>
      </c>
      <c r="CA2313" s="34">
        <v>14</v>
      </c>
      <c r="CC2313" s="34">
        <v>2.2000000000000002</v>
      </c>
      <c r="CD2313" s="34">
        <v>20.7</v>
      </c>
      <c r="CF2313" s="34">
        <v>24.1</v>
      </c>
      <c r="CG2313" s="34">
        <v>94.6</v>
      </c>
      <c r="CH2313" s="34">
        <v>27.9</v>
      </c>
    </row>
    <row r="2314" spans="1:86" x14ac:dyDescent="0.35">
      <c r="A2314" s="22" t="s">
        <v>2588</v>
      </c>
      <c r="B2314" s="22" t="s">
        <v>2892</v>
      </c>
      <c r="C2314" s="22" t="s">
        <v>3072</v>
      </c>
      <c r="D2314" s="22" t="s">
        <v>1709</v>
      </c>
      <c r="J2314" s="22" t="s">
        <v>873</v>
      </c>
      <c r="K2314" s="22" t="s">
        <v>1306</v>
      </c>
      <c r="L2314" s="22" t="s">
        <v>878</v>
      </c>
      <c r="P2314" s="22" t="s">
        <v>1684</v>
      </c>
      <c r="X2314" s="34">
        <v>0.13</v>
      </c>
      <c r="Z2314" s="34">
        <v>0.62</v>
      </c>
      <c r="AA2314" s="34">
        <v>0.249</v>
      </c>
      <c r="AW2314" s="34">
        <v>3.1</v>
      </c>
      <c r="AY2314" s="34">
        <v>133</v>
      </c>
      <c r="BE2314" s="34">
        <v>37.5</v>
      </c>
      <c r="BG2314" s="34">
        <v>5.9</v>
      </c>
      <c r="BH2314" s="34">
        <v>6.3</v>
      </c>
      <c r="BN2314" s="34" t="s">
        <v>2177</v>
      </c>
      <c r="BO2314" s="34" t="s">
        <v>2177</v>
      </c>
      <c r="BP2314" s="34">
        <v>6.4</v>
      </c>
      <c r="BQ2314" s="34">
        <v>81.5</v>
      </c>
      <c r="BR2314" s="34">
        <v>67.5</v>
      </c>
      <c r="BX2314" s="34">
        <v>119</v>
      </c>
      <c r="CA2314" s="34" t="s">
        <v>2177</v>
      </c>
      <c r="CC2314" s="34">
        <v>1</v>
      </c>
      <c r="CD2314" s="34">
        <v>72.2</v>
      </c>
      <c r="CF2314" s="34">
        <v>20.5</v>
      </c>
      <c r="CG2314" s="34">
        <v>29.9</v>
      </c>
      <c r="CH2314" s="34">
        <v>82.5</v>
      </c>
    </row>
    <row r="2315" spans="1:86" x14ac:dyDescent="0.35">
      <c r="A2315" s="22" t="s">
        <v>2589</v>
      </c>
      <c r="B2315" s="22" t="s">
        <v>2892</v>
      </c>
      <c r="C2315" s="22" t="s">
        <v>3072</v>
      </c>
      <c r="D2315" s="22" t="s">
        <v>1709</v>
      </c>
      <c r="J2315" s="22" t="s">
        <v>873</v>
      </c>
      <c r="K2315" s="22" t="s">
        <v>1306</v>
      </c>
      <c r="L2315" s="22" t="s">
        <v>878</v>
      </c>
      <c r="P2315" s="22" t="s">
        <v>1684</v>
      </c>
      <c r="X2315" s="34">
        <v>0.03</v>
      </c>
      <c r="Z2315" s="34">
        <v>0.99</v>
      </c>
      <c r="AA2315" s="34">
        <v>1.2999999999999999E-2</v>
      </c>
      <c r="AW2315" s="34">
        <v>150</v>
      </c>
      <c r="AY2315" s="34">
        <v>56.8</v>
      </c>
      <c r="BE2315" s="34">
        <v>645.5</v>
      </c>
      <c r="BG2315" s="34">
        <v>10.9</v>
      </c>
      <c r="BH2315" s="34" t="s">
        <v>2177</v>
      </c>
      <c r="BN2315" s="34">
        <v>69.099999999999994</v>
      </c>
      <c r="BO2315" s="34">
        <v>6.7</v>
      </c>
      <c r="BP2315" s="34">
        <v>244.4</v>
      </c>
      <c r="BQ2315" s="34">
        <v>634.5</v>
      </c>
      <c r="BR2315" s="34" t="s">
        <v>2177</v>
      </c>
      <c r="BX2315" s="34">
        <v>71.599999999999994</v>
      </c>
      <c r="CA2315" s="34" t="s">
        <v>2177</v>
      </c>
      <c r="CC2315" s="34" t="s">
        <v>2177</v>
      </c>
      <c r="CD2315" s="34">
        <v>10.4</v>
      </c>
      <c r="CF2315" s="34">
        <v>8.9</v>
      </c>
      <c r="CG2315" s="34">
        <v>7.8</v>
      </c>
      <c r="CH2315" s="34">
        <v>16.2</v>
      </c>
    </row>
    <row r="2316" spans="1:86" x14ac:dyDescent="0.35">
      <c r="A2316" s="22" t="s">
        <v>2590</v>
      </c>
      <c r="B2316" s="22" t="s">
        <v>2892</v>
      </c>
      <c r="C2316" s="22" t="s">
        <v>3072</v>
      </c>
      <c r="D2316" s="22" t="s">
        <v>1709</v>
      </c>
      <c r="J2316" s="22" t="s">
        <v>873</v>
      </c>
      <c r="K2316" s="22" t="s">
        <v>1306</v>
      </c>
      <c r="L2316" s="22" t="s">
        <v>878</v>
      </c>
      <c r="P2316" s="22" t="s">
        <v>1684</v>
      </c>
      <c r="X2316" s="34">
        <v>0.02</v>
      </c>
      <c r="Z2316" s="34">
        <v>1.02</v>
      </c>
      <c r="AA2316" s="34">
        <v>2.4E-2</v>
      </c>
      <c r="AW2316" s="34">
        <v>39.200000000000003</v>
      </c>
      <c r="AY2316" s="34">
        <v>43.1</v>
      </c>
      <c r="BE2316" s="34">
        <v>161.19999999999999</v>
      </c>
      <c r="BG2316" s="34">
        <v>5.4</v>
      </c>
      <c r="BH2316" s="34" t="s">
        <v>2177</v>
      </c>
      <c r="BN2316" s="34">
        <v>10.7</v>
      </c>
      <c r="BO2316" s="34" t="s">
        <v>2177</v>
      </c>
      <c r="BP2316" s="34">
        <v>5.2</v>
      </c>
      <c r="BQ2316" s="34">
        <v>55</v>
      </c>
      <c r="BR2316" s="34" t="s">
        <v>2177</v>
      </c>
      <c r="BX2316" s="34">
        <v>6.7</v>
      </c>
      <c r="CA2316" s="34" t="s">
        <v>2177</v>
      </c>
      <c r="CC2316" s="34" t="s">
        <v>2177</v>
      </c>
      <c r="CD2316" s="34">
        <v>20.7</v>
      </c>
      <c r="CF2316" s="34" t="s">
        <v>2177</v>
      </c>
      <c r="CG2316" s="34" t="s">
        <v>2177</v>
      </c>
      <c r="CH2316" s="34">
        <v>23.9</v>
      </c>
    </row>
    <row r="2317" spans="1:86" x14ac:dyDescent="0.35">
      <c r="A2317" s="22" t="s">
        <v>2591</v>
      </c>
      <c r="B2317" s="22" t="s">
        <v>2892</v>
      </c>
      <c r="C2317" s="22" t="s">
        <v>3072</v>
      </c>
      <c r="D2317" s="22" t="s">
        <v>1709</v>
      </c>
      <c r="J2317" s="22" t="s">
        <v>873</v>
      </c>
      <c r="K2317" s="22" t="s">
        <v>1306</v>
      </c>
      <c r="L2317" s="22" t="s">
        <v>878</v>
      </c>
      <c r="P2317" s="22" t="s">
        <v>1684</v>
      </c>
      <c r="X2317" s="34" t="s">
        <v>2177</v>
      </c>
      <c r="Z2317" s="34">
        <v>0.36</v>
      </c>
      <c r="AA2317" s="34">
        <v>3.0840000000000001</v>
      </c>
      <c r="AW2317" s="34">
        <v>10</v>
      </c>
      <c r="AY2317" s="34">
        <v>13.3</v>
      </c>
      <c r="BE2317" s="34">
        <v>339.9</v>
      </c>
      <c r="BG2317" s="34">
        <v>11.6</v>
      </c>
      <c r="BH2317" s="34">
        <v>3.5</v>
      </c>
      <c r="BN2317" s="34">
        <v>1</v>
      </c>
      <c r="BO2317" s="34" t="s">
        <v>2177</v>
      </c>
      <c r="BP2317" s="34">
        <v>8.5</v>
      </c>
      <c r="BQ2317" s="34">
        <v>2200</v>
      </c>
      <c r="BR2317" s="34">
        <v>8</v>
      </c>
      <c r="BX2317" s="34">
        <v>23.6</v>
      </c>
      <c r="CA2317" s="34">
        <v>8.4</v>
      </c>
      <c r="CC2317" s="34">
        <v>1.9</v>
      </c>
      <c r="CD2317" s="34">
        <v>1300</v>
      </c>
      <c r="CF2317" s="34">
        <v>17</v>
      </c>
      <c r="CG2317" s="34">
        <v>13.2</v>
      </c>
      <c r="CH2317" s="34">
        <v>467.7</v>
      </c>
    </row>
    <row r="2318" spans="1:86" x14ac:dyDescent="0.35">
      <c r="A2318" s="22" t="s">
        <v>2592</v>
      </c>
      <c r="B2318" s="22" t="s">
        <v>2892</v>
      </c>
      <c r="C2318" s="22" t="s">
        <v>3072</v>
      </c>
      <c r="D2318" s="22" t="s">
        <v>1709</v>
      </c>
      <c r="J2318" s="22" t="s">
        <v>873</v>
      </c>
      <c r="K2318" s="22" t="s">
        <v>1306</v>
      </c>
      <c r="L2318" s="22" t="s">
        <v>878</v>
      </c>
      <c r="P2318" s="22" t="s">
        <v>1684</v>
      </c>
      <c r="X2318" s="34">
        <v>0.12</v>
      </c>
      <c r="Z2318" s="34">
        <v>1.32</v>
      </c>
      <c r="AA2318" s="34">
        <v>0.22800000000000001</v>
      </c>
      <c r="AW2318" s="34">
        <v>3.3</v>
      </c>
      <c r="AY2318" s="34">
        <v>226.2</v>
      </c>
      <c r="BE2318" s="34">
        <v>62.6</v>
      </c>
      <c r="BG2318" s="34">
        <v>20</v>
      </c>
      <c r="BH2318" s="34">
        <v>4.3</v>
      </c>
      <c r="BN2318" s="34" t="s">
        <v>2177</v>
      </c>
      <c r="BO2318" s="34" t="s">
        <v>2177</v>
      </c>
      <c r="BP2318" s="34">
        <v>17.899999999999999</v>
      </c>
      <c r="BQ2318" s="34">
        <v>3.5</v>
      </c>
      <c r="BR2318" s="34">
        <v>13.7</v>
      </c>
      <c r="BX2318" s="34">
        <v>208.4</v>
      </c>
      <c r="CA2318" s="34">
        <v>2.9</v>
      </c>
      <c r="CC2318" s="34" t="s">
        <v>2177</v>
      </c>
      <c r="CD2318" s="34">
        <v>55.1</v>
      </c>
      <c r="CF2318" s="34">
        <v>17.399999999999999</v>
      </c>
      <c r="CG2318" s="34">
        <v>23.2</v>
      </c>
      <c r="CH2318" s="34">
        <v>239.9</v>
      </c>
    </row>
    <row r="2319" spans="1:86" x14ac:dyDescent="0.35">
      <c r="A2319" s="22" t="s">
        <v>2593</v>
      </c>
      <c r="B2319" s="22" t="s">
        <v>2892</v>
      </c>
      <c r="C2319" s="22" t="s">
        <v>3072</v>
      </c>
      <c r="D2319" s="22" t="s">
        <v>1709</v>
      </c>
      <c r="J2319" s="22" t="s">
        <v>873</v>
      </c>
      <c r="K2319" s="22" t="s">
        <v>1306</v>
      </c>
      <c r="L2319" s="22" t="s">
        <v>878</v>
      </c>
      <c r="P2319" s="22" t="s">
        <v>1684</v>
      </c>
      <c r="X2319" s="34">
        <v>0.03</v>
      </c>
      <c r="Z2319" s="34">
        <v>1.83</v>
      </c>
      <c r="AA2319" s="34">
        <v>0.26900000000000002</v>
      </c>
      <c r="AW2319" s="34">
        <v>39.5</v>
      </c>
      <c r="AY2319" s="34">
        <v>38.799999999999997</v>
      </c>
      <c r="BE2319" s="34">
        <v>1100</v>
      </c>
      <c r="BG2319" s="34">
        <v>12.6</v>
      </c>
      <c r="BH2319" s="34">
        <v>3.1</v>
      </c>
      <c r="BN2319" s="34">
        <v>13.8</v>
      </c>
      <c r="BO2319" s="34">
        <v>12.2</v>
      </c>
      <c r="BP2319" s="34">
        <v>342.5</v>
      </c>
      <c r="BQ2319" s="34">
        <v>122.7</v>
      </c>
      <c r="BR2319" s="34">
        <v>15.3</v>
      </c>
      <c r="BX2319" s="34">
        <v>19.399999999999999</v>
      </c>
      <c r="CA2319" s="34" t="s">
        <v>2177</v>
      </c>
      <c r="CC2319" s="34">
        <v>2.2999999999999998</v>
      </c>
      <c r="CD2319" s="34">
        <v>137.19999999999999</v>
      </c>
      <c r="CF2319" s="34">
        <v>20.7</v>
      </c>
      <c r="CG2319" s="34">
        <v>6.9</v>
      </c>
      <c r="CH2319" s="34">
        <v>32.299999999999997</v>
      </c>
    </row>
    <row r="2320" spans="1:86" x14ac:dyDescent="0.35">
      <c r="A2320" s="22" t="s">
        <v>2594</v>
      </c>
      <c r="B2320" s="22" t="s">
        <v>2892</v>
      </c>
      <c r="C2320" s="22" t="s">
        <v>3072</v>
      </c>
      <c r="D2320" s="22" t="s">
        <v>1709</v>
      </c>
      <c r="J2320" s="22" t="s">
        <v>873</v>
      </c>
      <c r="K2320" s="22" t="s">
        <v>1306</v>
      </c>
      <c r="L2320" s="22" t="s">
        <v>878</v>
      </c>
      <c r="P2320" s="22" t="s">
        <v>1684</v>
      </c>
      <c r="X2320" s="34">
        <v>0.02</v>
      </c>
      <c r="Z2320" s="34">
        <v>0.21</v>
      </c>
      <c r="AA2320" s="34">
        <v>5.6000000000000001E-2</v>
      </c>
      <c r="AW2320" s="34" t="s">
        <v>2177</v>
      </c>
      <c r="AY2320" s="34">
        <v>90.8</v>
      </c>
      <c r="BE2320" s="34">
        <v>106.2</v>
      </c>
      <c r="BG2320" s="34">
        <v>4.3</v>
      </c>
      <c r="BH2320" s="34">
        <v>8.4</v>
      </c>
      <c r="BN2320" s="34" t="s">
        <v>2177</v>
      </c>
      <c r="BO2320" s="34" t="s">
        <v>2177</v>
      </c>
      <c r="BP2320" s="34">
        <v>3.3</v>
      </c>
      <c r="BQ2320" s="34">
        <v>9.6999999999999993</v>
      </c>
      <c r="BR2320" s="34">
        <v>2.5</v>
      </c>
      <c r="BX2320" s="34">
        <v>50.6</v>
      </c>
      <c r="CA2320" s="34" t="s">
        <v>2177</v>
      </c>
      <c r="CC2320" s="34" t="s">
        <v>2177</v>
      </c>
      <c r="CD2320" s="34">
        <v>6.5</v>
      </c>
      <c r="CF2320" s="34" t="s">
        <v>2177</v>
      </c>
      <c r="CG2320" s="34" t="s">
        <v>2177</v>
      </c>
      <c r="CH2320" s="34">
        <v>8.5</v>
      </c>
    </row>
    <row r="2321" spans="1:111" x14ac:dyDescent="0.35">
      <c r="A2321" s="22" t="s">
        <v>2595</v>
      </c>
      <c r="B2321" s="22" t="s">
        <v>2892</v>
      </c>
      <c r="C2321" s="22" t="s">
        <v>3072</v>
      </c>
      <c r="D2321" s="22" t="s">
        <v>1709</v>
      </c>
      <c r="J2321" s="22" t="s">
        <v>873</v>
      </c>
      <c r="K2321" s="22" t="s">
        <v>1306</v>
      </c>
      <c r="L2321" s="22" t="s">
        <v>878</v>
      </c>
      <c r="P2321" s="22" t="s">
        <v>1684</v>
      </c>
      <c r="X2321" s="34">
        <v>0.15</v>
      </c>
      <c r="Z2321" s="34">
        <v>1.23</v>
      </c>
      <c r="AA2321" s="34">
        <v>6.5000000000000002E-2</v>
      </c>
      <c r="AW2321" s="34">
        <v>2.5</v>
      </c>
      <c r="AY2321" s="34">
        <v>72.3</v>
      </c>
      <c r="BE2321" s="34">
        <v>406.1</v>
      </c>
      <c r="BG2321" s="34">
        <v>8.8000000000000007</v>
      </c>
      <c r="BH2321" s="34">
        <v>6.3</v>
      </c>
      <c r="BN2321" s="34">
        <v>5.9</v>
      </c>
      <c r="BO2321" s="34">
        <v>6.7</v>
      </c>
      <c r="BP2321" s="34">
        <v>138.30000000000001</v>
      </c>
      <c r="BQ2321" s="34">
        <v>29.4</v>
      </c>
      <c r="BR2321" s="34">
        <v>30.5</v>
      </c>
      <c r="BX2321" s="34">
        <v>32.799999999999997</v>
      </c>
      <c r="CA2321" s="34">
        <v>4</v>
      </c>
      <c r="CC2321" s="34">
        <v>1.7</v>
      </c>
      <c r="CD2321" s="34">
        <v>38</v>
      </c>
      <c r="CF2321" s="34">
        <v>11.9</v>
      </c>
      <c r="CG2321" s="34">
        <v>121.6</v>
      </c>
      <c r="CH2321" s="34">
        <v>92.7</v>
      </c>
    </row>
    <row r="2322" spans="1:111" x14ac:dyDescent="0.35">
      <c r="A2322" s="22" t="s">
        <v>2596</v>
      </c>
      <c r="B2322" s="22" t="s">
        <v>2892</v>
      </c>
      <c r="C2322" s="22" t="s">
        <v>3072</v>
      </c>
      <c r="D2322" s="22" t="s">
        <v>1709</v>
      </c>
      <c r="H2322" s="22">
        <v>32.782877999999997</v>
      </c>
      <c r="I2322" s="22">
        <v>-107.53832199999999</v>
      </c>
      <c r="J2322" s="22" t="s">
        <v>873</v>
      </c>
      <c r="K2322" s="22" t="s">
        <v>1306</v>
      </c>
      <c r="L2322" s="22" t="s">
        <v>878</v>
      </c>
      <c r="P2322" s="22" t="s">
        <v>1684</v>
      </c>
      <c r="S2322" s="22" t="s">
        <v>2597</v>
      </c>
      <c r="X2322" s="34">
        <v>0.03</v>
      </c>
      <c r="Z2322" s="34">
        <v>0.51</v>
      </c>
      <c r="AA2322" s="34">
        <v>2.5999999999999999E-2</v>
      </c>
      <c r="AW2322" s="34">
        <v>13</v>
      </c>
      <c r="AY2322" s="34">
        <v>91.5</v>
      </c>
      <c r="BE2322" s="34">
        <v>8.3000000000000007</v>
      </c>
      <c r="BG2322" s="34">
        <v>9.3000000000000007</v>
      </c>
      <c r="BH2322" s="34">
        <v>3.3</v>
      </c>
      <c r="BN2322" s="34" t="s">
        <v>2177</v>
      </c>
      <c r="BO2322" s="34" t="s">
        <v>2177</v>
      </c>
      <c r="BP2322" s="34">
        <v>3.5</v>
      </c>
      <c r="BQ2322" s="34">
        <v>65.2</v>
      </c>
      <c r="BR2322" s="34">
        <v>4.4000000000000004</v>
      </c>
      <c r="BX2322" s="34">
        <v>23.3</v>
      </c>
      <c r="CA2322" s="34" t="s">
        <v>2177</v>
      </c>
      <c r="CC2322" s="34">
        <v>1.1000000000000001</v>
      </c>
      <c r="CD2322" s="34">
        <v>82.7</v>
      </c>
      <c r="CF2322" s="34">
        <v>5.8</v>
      </c>
      <c r="CG2322" s="34">
        <v>7.4</v>
      </c>
      <c r="CH2322" s="34">
        <v>22.2</v>
      </c>
    </row>
    <row r="2323" spans="1:111" x14ac:dyDescent="0.35">
      <c r="A2323" s="22" t="s">
        <v>2598</v>
      </c>
      <c r="B2323" s="22" t="s">
        <v>2892</v>
      </c>
      <c r="C2323" s="22" t="s">
        <v>3072</v>
      </c>
      <c r="D2323" s="22" t="s">
        <v>1709</v>
      </c>
      <c r="H2323" s="22">
        <v>32.782877999999997</v>
      </c>
      <c r="I2323" s="22">
        <v>-107.53832199999999</v>
      </c>
      <c r="J2323" s="22" t="s">
        <v>873</v>
      </c>
      <c r="K2323" s="22" t="s">
        <v>1306</v>
      </c>
      <c r="L2323" s="22" t="s">
        <v>878</v>
      </c>
      <c r="P2323" s="22" t="s">
        <v>1665</v>
      </c>
      <c r="Q2323" s="22" t="s">
        <v>2599</v>
      </c>
      <c r="S2323" s="22" t="s">
        <v>2597</v>
      </c>
      <c r="X2323" s="34">
        <v>0.04</v>
      </c>
      <c r="Z2323" s="34">
        <v>1.51</v>
      </c>
      <c r="AA2323" s="34">
        <v>7.6999999999999999E-2</v>
      </c>
      <c r="AW2323" s="34">
        <v>37.1</v>
      </c>
      <c r="AY2323" s="34">
        <v>76.3</v>
      </c>
      <c r="BE2323" s="34">
        <v>888</v>
      </c>
      <c r="BG2323" s="34">
        <v>16.2</v>
      </c>
      <c r="BH2323" s="34" t="s">
        <v>2177</v>
      </c>
      <c r="BN2323" s="34">
        <v>11.8</v>
      </c>
      <c r="BO2323" s="34">
        <v>9.8000000000000007</v>
      </c>
      <c r="BP2323" s="34">
        <v>278</v>
      </c>
      <c r="BQ2323" s="34">
        <v>146.1</v>
      </c>
      <c r="BR2323" s="34">
        <v>7.3</v>
      </c>
      <c r="BX2323" s="34">
        <v>16.7</v>
      </c>
      <c r="CA2323" s="34" t="s">
        <v>2177</v>
      </c>
      <c r="CC2323" s="34">
        <v>2.8</v>
      </c>
      <c r="CD2323" s="34">
        <v>176</v>
      </c>
      <c r="CF2323" s="34">
        <v>5.5</v>
      </c>
      <c r="CG2323" s="34">
        <v>8.6999999999999993</v>
      </c>
      <c r="CH2323" s="34">
        <v>56.7</v>
      </c>
    </row>
    <row r="2324" spans="1:111" x14ac:dyDescent="0.35">
      <c r="A2324" s="22" t="s">
        <v>2600</v>
      </c>
      <c r="B2324" s="22" t="s">
        <v>2892</v>
      </c>
      <c r="C2324" s="22" t="s">
        <v>3072</v>
      </c>
      <c r="D2324" s="22" t="s">
        <v>1709</v>
      </c>
      <c r="H2324" s="22">
        <v>32.785119999999999</v>
      </c>
      <c r="I2324" s="22">
        <v>-107.54464900000001</v>
      </c>
      <c r="J2324" s="22" t="s">
        <v>873</v>
      </c>
      <c r="K2324" s="22" t="s">
        <v>1306</v>
      </c>
      <c r="L2324" s="22" t="s">
        <v>878</v>
      </c>
      <c r="P2324" s="22" t="s">
        <v>1684</v>
      </c>
      <c r="Q2324" s="22" t="s">
        <v>1866</v>
      </c>
      <c r="X2324" s="34" t="s">
        <v>2177</v>
      </c>
      <c r="Z2324" s="34" t="s">
        <v>2177</v>
      </c>
      <c r="AA2324" s="34">
        <v>3.81</v>
      </c>
      <c r="AW2324" s="34">
        <v>26.1</v>
      </c>
      <c r="AY2324" s="34">
        <v>1200</v>
      </c>
      <c r="BE2324" s="34">
        <v>469.8</v>
      </c>
      <c r="BG2324" s="34">
        <v>12.9</v>
      </c>
      <c r="BH2324" s="34" t="s">
        <v>2177</v>
      </c>
      <c r="BN2324" s="34">
        <v>2.7</v>
      </c>
      <c r="BO2324" s="34" t="s">
        <v>2177</v>
      </c>
      <c r="BP2324" s="34">
        <v>16</v>
      </c>
      <c r="BQ2324" s="34">
        <v>70.900000000000006</v>
      </c>
      <c r="BR2324" s="34">
        <v>2.4</v>
      </c>
      <c r="BX2324" s="34">
        <v>25</v>
      </c>
      <c r="CA2324" s="34" t="s">
        <v>2177</v>
      </c>
      <c r="CC2324" s="34">
        <v>2.1</v>
      </c>
      <c r="CD2324" s="34">
        <v>550.4</v>
      </c>
      <c r="CF2324" s="34">
        <v>2.5</v>
      </c>
      <c r="CG2324" s="34">
        <v>6</v>
      </c>
      <c r="CH2324" s="34">
        <v>100.9</v>
      </c>
    </row>
    <row r="2325" spans="1:111" x14ac:dyDescent="0.35">
      <c r="A2325" s="22" t="s">
        <v>2601</v>
      </c>
      <c r="B2325" s="22" t="s">
        <v>2892</v>
      </c>
      <c r="C2325" s="22" t="s">
        <v>3072</v>
      </c>
      <c r="D2325" s="22" t="s">
        <v>1709</v>
      </c>
      <c r="H2325" s="22">
        <v>32.785040000000002</v>
      </c>
      <c r="I2325" s="22">
        <v>-107.543508</v>
      </c>
      <c r="J2325" s="22" t="s">
        <v>873</v>
      </c>
      <c r="K2325" s="22" t="s">
        <v>1306</v>
      </c>
      <c r="L2325" s="22" t="s">
        <v>878</v>
      </c>
      <c r="P2325" s="22" t="s">
        <v>1684</v>
      </c>
      <c r="Q2325" s="22" t="s">
        <v>1866</v>
      </c>
      <c r="X2325" s="34" t="s">
        <v>2177</v>
      </c>
      <c r="Z2325" s="34" t="s">
        <v>2177</v>
      </c>
      <c r="AA2325" s="34">
        <v>4.0270000000000001</v>
      </c>
      <c r="AW2325" s="34">
        <v>15.8</v>
      </c>
      <c r="AY2325" s="34">
        <v>2600</v>
      </c>
      <c r="BE2325" s="34">
        <v>459.9</v>
      </c>
      <c r="BG2325" s="34">
        <v>10.1</v>
      </c>
      <c r="BH2325" s="34" t="s">
        <v>2177</v>
      </c>
      <c r="BN2325" s="34">
        <v>3.5</v>
      </c>
      <c r="BO2325" s="34" t="s">
        <v>2177</v>
      </c>
      <c r="BP2325" s="34">
        <v>9.6999999999999993</v>
      </c>
      <c r="BQ2325" s="34">
        <v>245.6</v>
      </c>
      <c r="BR2325" s="34">
        <v>4.2</v>
      </c>
      <c r="BX2325" s="34">
        <v>58.4</v>
      </c>
      <c r="CA2325" s="34" t="s">
        <v>2177</v>
      </c>
      <c r="CC2325" s="34" t="s">
        <v>2177</v>
      </c>
      <c r="CD2325" s="34">
        <v>331.6</v>
      </c>
      <c r="CF2325" s="34">
        <v>2.5</v>
      </c>
      <c r="CG2325" s="34">
        <v>6.8</v>
      </c>
      <c r="CH2325" s="34">
        <v>102.2</v>
      </c>
    </row>
    <row r="2326" spans="1:111" x14ac:dyDescent="0.35">
      <c r="A2326" s="22" t="s">
        <v>2603</v>
      </c>
      <c r="B2326" s="22" t="s">
        <v>2602</v>
      </c>
      <c r="C2326" s="22" t="s">
        <v>2604</v>
      </c>
      <c r="D2326" s="22" t="s">
        <v>1709</v>
      </c>
      <c r="H2326" s="22">
        <v>32.851944000000003</v>
      </c>
      <c r="I2326" s="22">
        <v>-107.671666</v>
      </c>
      <c r="J2326" s="22" t="s">
        <v>873</v>
      </c>
      <c r="K2326" s="22" t="s">
        <v>1306</v>
      </c>
      <c r="L2326" s="22" t="s">
        <v>878</v>
      </c>
      <c r="P2326" s="22" t="s">
        <v>1684</v>
      </c>
      <c r="Q2326" s="22" t="s">
        <v>2605</v>
      </c>
      <c r="AU2326" s="34">
        <v>6.02</v>
      </c>
      <c r="AV2326" s="34">
        <v>1200</v>
      </c>
      <c r="AW2326" s="34">
        <v>14</v>
      </c>
      <c r="AY2326" s="34">
        <v>6300</v>
      </c>
      <c r="AZ2326" s="34" t="s">
        <v>123</v>
      </c>
      <c r="BA2326" s="34" t="s">
        <v>83</v>
      </c>
      <c r="BB2326" s="34" t="s">
        <v>82</v>
      </c>
      <c r="BC2326" s="34">
        <v>3.4</v>
      </c>
      <c r="BE2326" s="34">
        <v>240</v>
      </c>
      <c r="BF2326" s="34" t="s">
        <v>121</v>
      </c>
      <c r="BG2326" s="34">
        <v>1600</v>
      </c>
      <c r="BJ2326" s="34" t="s">
        <v>121</v>
      </c>
      <c r="BK2326" s="34">
        <v>1.6</v>
      </c>
      <c r="BN2326" s="34">
        <v>24</v>
      </c>
      <c r="BP2326" s="34">
        <v>8</v>
      </c>
      <c r="BQ2326" s="34">
        <v>260</v>
      </c>
      <c r="BR2326" s="34" t="s">
        <v>430</v>
      </c>
      <c r="BT2326" s="34">
        <v>85</v>
      </c>
      <c r="BU2326" s="34">
        <v>0.2</v>
      </c>
      <c r="BV2326" s="34">
        <v>4</v>
      </c>
      <c r="BW2326" s="34" t="s">
        <v>957</v>
      </c>
      <c r="BX2326" s="34">
        <v>78</v>
      </c>
      <c r="BY2326" s="34" t="s">
        <v>82</v>
      </c>
      <c r="CA2326" s="34" t="s">
        <v>82</v>
      </c>
      <c r="CC2326" s="34">
        <v>2.1</v>
      </c>
      <c r="CD2326" s="34">
        <v>5</v>
      </c>
      <c r="CE2326" s="34" t="s">
        <v>121</v>
      </c>
      <c r="CF2326" s="34">
        <v>4</v>
      </c>
      <c r="CH2326" s="34">
        <v>660</v>
      </c>
      <c r="CI2326" s="34">
        <v>3.2</v>
      </c>
      <c r="CJ2326" s="34">
        <v>5</v>
      </c>
      <c r="CK2326" s="34">
        <v>597</v>
      </c>
      <c r="CL2326" s="34" t="s">
        <v>83</v>
      </c>
      <c r="CM2326" s="34">
        <v>0.3</v>
      </c>
      <c r="CN2326" s="34" t="s">
        <v>124</v>
      </c>
      <c r="CP2326" s="34" t="s">
        <v>82</v>
      </c>
      <c r="CU2326" s="34">
        <v>0.2</v>
      </c>
      <c r="CV2326" s="34" t="s">
        <v>148</v>
      </c>
      <c r="CW2326" s="34">
        <f>SUM(CI2326:CV2326)</f>
        <v>605.70000000000005</v>
      </c>
      <c r="CX2326" s="34">
        <v>3.0499999999999999E-2</v>
      </c>
      <c r="CY2326" s="34">
        <v>0.63</v>
      </c>
      <c r="CZ2326" s="34">
        <v>0.44</v>
      </c>
      <c r="DA2326" s="34">
        <v>6.18</v>
      </c>
      <c r="DC2326" s="34">
        <v>0.01</v>
      </c>
      <c r="DD2326" s="34">
        <v>0.95</v>
      </c>
      <c r="DE2326" s="34">
        <v>2E-3</v>
      </c>
      <c r="DG2326" s="34">
        <v>0.01</v>
      </c>
    </row>
    <row r="2327" spans="1:111" x14ac:dyDescent="0.35">
      <c r="A2327" s="22" t="s">
        <v>2606</v>
      </c>
      <c r="B2327" s="22" t="s">
        <v>2602</v>
      </c>
      <c r="C2327" s="22" t="s">
        <v>2607</v>
      </c>
      <c r="D2327" s="22" t="s">
        <v>1709</v>
      </c>
      <c r="H2327" s="22">
        <v>32.852777000000003</v>
      </c>
      <c r="I2327" s="22">
        <v>-107.672222</v>
      </c>
      <c r="J2327" s="22" t="s">
        <v>873</v>
      </c>
      <c r="K2327" s="22" t="s">
        <v>1306</v>
      </c>
      <c r="L2327" s="22" t="s">
        <v>878</v>
      </c>
      <c r="P2327" s="22" t="s">
        <v>119</v>
      </c>
      <c r="Q2327" s="22" t="s">
        <v>227</v>
      </c>
      <c r="AU2327" s="34">
        <v>0.308</v>
      </c>
      <c r="AV2327" s="34">
        <v>13</v>
      </c>
      <c r="AW2327" s="34">
        <v>3.7</v>
      </c>
      <c r="AY2327" s="34" t="s">
        <v>570</v>
      </c>
      <c r="AZ2327" s="34">
        <v>4</v>
      </c>
      <c r="BA2327" s="34" t="s">
        <v>83</v>
      </c>
      <c r="BB2327" s="34">
        <v>17</v>
      </c>
      <c r="BC2327" s="34">
        <v>1.3</v>
      </c>
      <c r="BE2327" s="34">
        <v>160</v>
      </c>
      <c r="BF2327" s="34">
        <v>1</v>
      </c>
      <c r="BG2327" s="34">
        <v>47</v>
      </c>
      <c r="BJ2327" s="34">
        <v>4</v>
      </c>
      <c r="BK2327" s="34" t="s">
        <v>2608</v>
      </c>
      <c r="BN2327" s="34" t="s">
        <v>121</v>
      </c>
      <c r="BP2327" s="34">
        <v>49</v>
      </c>
      <c r="BQ2327" s="34">
        <v>38</v>
      </c>
      <c r="BR2327" s="34" t="s">
        <v>430</v>
      </c>
      <c r="BT2327" s="34">
        <v>1.1000000000000001</v>
      </c>
      <c r="BU2327" s="34">
        <v>13</v>
      </c>
      <c r="BV2327" s="34" t="s">
        <v>369</v>
      </c>
      <c r="BW2327" s="34" t="s">
        <v>957</v>
      </c>
      <c r="BX2327" s="34">
        <v>20</v>
      </c>
      <c r="BY2327" s="34">
        <v>1</v>
      </c>
      <c r="CA2327" s="34">
        <v>13</v>
      </c>
      <c r="CC2327" s="34">
        <v>5.6</v>
      </c>
      <c r="CD2327" s="34">
        <v>123</v>
      </c>
      <c r="CE2327" s="34">
        <v>6</v>
      </c>
      <c r="CF2327" s="34">
        <v>8</v>
      </c>
      <c r="CH2327" s="34">
        <v>130</v>
      </c>
      <c r="CI2327" s="34">
        <v>9.6</v>
      </c>
      <c r="CJ2327" s="34">
        <v>22</v>
      </c>
      <c r="CK2327" s="34">
        <v>110</v>
      </c>
      <c r="CL2327" s="34">
        <v>9</v>
      </c>
      <c r="CM2327" s="34">
        <v>1.7</v>
      </c>
      <c r="CN2327" s="34">
        <v>0.4</v>
      </c>
      <c r="CP2327" s="34">
        <v>1.1000000000000001</v>
      </c>
      <c r="CU2327" s="34">
        <v>1.9</v>
      </c>
      <c r="CV2327" s="34">
        <v>0.28000000000000003</v>
      </c>
      <c r="CW2327" s="34">
        <f>SUM(CI2327:CV2327)</f>
        <v>155.97999999999999</v>
      </c>
      <c r="CX2327" s="34">
        <v>4.2700000000000002E-2</v>
      </c>
      <c r="CY2327" s="34">
        <v>2.95</v>
      </c>
      <c r="CZ2327" s="34">
        <v>8.4600000000000009</v>
      </c>
      <c r="DA2327" s="34">
        <v>3.23</v>
      </c>
      <c r="DC2327" s="34">
        <v>0.06</v>
      </c>
      <c r="DD2327" s="34">
        <v>15.34</v>
      </c>
      <c r="DE2327" s="34">
        <v>0.29199999999999998</v>
      </c>
      <c r="DG2327" s="34">
        <v>0.41</v>
      </c>
    </row>
    <row r="2328" spans="1:111" x14ac:dyDescent="0.35">
      <c r="A2328" s="22" t="s">
        <v>2609</v>
      </c>
      <c r="B2328" s="22" t="s">
        <v>2602</v>
      </c>
      <c r="C2328" s="22" t="s">
        <v>2610</v>
      </c>
      <c r="D2328" s="22" t="s">
        <v>1709</v>
      </c>
      <c r="H2328" s="22">
        <v>32.878861999999998</v>
      </c>
      <c r="I2328" s="22">
        <v>-107.682061</v>
      </c>
      <c r="J2328" s="22" t="s">
        <v>873</v>
      </c>
      <c r="K2328" s="22" t="s">
        <v>1306</v>
      </c>
      <c r="L2328" s="22" t="s">
        <v>878</v>
      </c>
      <c r="P2328" s="22" t="s">
        <v>1684</v>
      </c>
      <c r="Q2328" s="22" t="s">
        <v>2605</v>
      </c>
      <c r="S2328" s="22" t="s">
        <v>2611</v>
      </c>
      <c r="AU2328" s="34">
        <v>8</v>
      </c>
      <c r="AV2328" s="34" t="s">
        <v>83</v>
      </c>
      <c r="AW2328" s="34">
        <v>13</v>
      </c>
      <c r="AY2328" s="34">
        <v>84</v>
      </c>
      <c r="AZ2328" s="34" t="s">
        <v>123</v>
      </c>
      <c r="BA2328" s="34" t="s">
        <v>83</v>
      </c>
      <c r="BB2328" s="34" t="s">
        <v>82</v>
      </c>
      <c r="BC2328" s="34">
        <v>0.6</v>
      </c>
      <c r="BE2328" s="34">
        <v>180</v>
      </c>
      <c r="BF2328" s="34" t="s">
        <v>121</v>
      </c>
      <c r="BG2328" s="34">
        <v>19</v>
      </c>
      <c r="BJ2328" s="34" t="s">
        <v>121</v>
      </c>
      <c r="BK2328" s="34" t="s">
        <v>2408</v>
      </c>
      <c r="BN2328" s="34">
        <v>7</v>
      </c>
      <c r="BP2328" s="34">
        <v>6</v>
      </c>
      <c r="BQ2328" s="34">
        <v>380</v>
      </c>
      <c r="BR2328" s="34" t="s">
        <v>430</v>
      </c>
      <c r="BT2328" s="34">
        <v>8.6</v>
      </c>
      <c r="BU2328" s="34">
        <v>0.6</v>
      </c>
      <c r="BV2328" s="34" t="s">
        <v>369</v>
      </c>
      <c r="BW2328" s="34" t="s">
        <v>957</v>
      </c>
      <c r="BX2328" s="34">
        <v>24</v>
      </c>
      <c r="BY2328" s="34" t="s">
        <v>82</v>
      </c>
      <c r="CA2328" s="34">
        <v>0.9</v>
      </c>
      <c r="CC2328" s="34">
        <v>1.3</v>
      </c>
      <c r="CD2328" s="34">
        <v>9</v>
      </c>
      <c r="CE2328" s="34">
        <v>1</v>
      </c>
      <c r="CF2328" s="34">
        <v>5</v>
      </c>
      <c r="CH2328" s="34">
        <v>210</v>
      </c>
      <c r="CI2328" s="34">
        <v>4.5</v>
      </c>
      <c r="CJ2328" s="34">
        <v>7</v>
      </c>
      <c r="CK2328" s="34">
        <v>204</v>
      </c>
      <c r="CL2328" s="34" t="s">
        <v>83</v>
      </c>
      <c r="CM2328" s="34">
        <v>0.7</v>
      </c>
      <c r="CN2328" s="34" t="s">
        <v>124</v>
      </c>
      <c r="CP2328" s="34" t="s">
        <v>82</v>
      </c>
      <c r="CU2328" s="34" t="s">
        <v>124</v>
      </c>
      <c r="CV2328" s="34" t="s">
        <v>148</v>
      </c>
      <c r="CW2328" s="34">
        <f>SUM(CI2328:CV2328)</f>
        <v>216.2</v>
      </c>
      <c r="CX2328" s="34">
        <v>4.1000000000000003E-3</v>
      </c>
      <c r="CY2328" s="34">
        <v>0.46</v>
      </c>
      <c r="CZ2328" s="34">
        <v>0.28999999999999998</v>
      </c>
      <c r="DA2328" s="34">
        <v>0.42</v>
      </c>
      <c r="DC2328" s="34">
        <v>7.0000000000000007E-2</v>
      </c>
      <c r="DD2328" s="34">
        <v>0.26</v>
      </c>
      <c r="DE2328" s="34">
        <v>0.13200000000000001</v>
      </c>
      <c r="DG2328" s="34">
        <v>0.02</v>
      </c>
    </row>
    <row r="2329" spans="1:111" x14ac:dyDescent="0.35">
      <c r="A2329" s="22" t="s">
        <v>2612</v>
      </c>
      <c r="B2329" s="22" t="s">
        <v>2602</v>
      </c>
      <c r="C2329" s="22" t="s">
        <v>2613</v>
      </c>
      <c r="D2329" s="22" t="s">
        <v>1709</v>
      </c>
      <c r="H2329" s="22">
        <v>32.841110999999998</v>
      </c>
      <c r="I2329" s="22">
        <v>-107.668055</v>
      </c>
      <c r="J2329" s="22" t="s">
        <v>873</v>
      </c>
      <c r="K2329" s="22" t="s">
        <v>1306</v>
      </c>
      <c r="L2329" s="22" t="s">
        <v>878</v>
      </c>
      <c r="P2329" s="22" t="s">
        <v>1684</v>
      </c>
      <c r="Q2329" s="22" t="s">
        <v>829</v>
      </c>
      <c r="BG2329" s="34">
        <v>17</v>
      </c>
      <c r="BK2329" s="34">
        <v>0.3</v>
      </c>
      <c r="BQ2329" s="34">
        <v>200</v>
      </c>
      <c r="CH2329" s="34">
        <v>300</v>
      </c>
    </row>
    <row r="2330" spans="1:111" x14ac:dyDescent="0.35">
      <c r="A2330" s="22">
        <v>308</v>
      </c>
      <c r="B2330" s="22" t="s">
        <v>2602</v>
      </c>
      <c r="D2330" s="22" t="s">
        <v>1694</v>
      </c>
      <c r="H2330" s="22">
        <v>32.933332999999998</v>
      </c>
      <c r="I2330" s="22">
        <v>-107.719444</v>
      </c>
      <c r="J2330" s="22" t="s">
        <v>873</v>
      </c>
      <c r="K2330" s="22" t="s">
        <v>1306</v>
      </c>
      <c r="L2330" s="22" t="s">
        <v>878</v>
      </c>
      <c r="M2330" s="22" t="s">
        <v>2614</v>
      </c>
      <c r="P2330" s="22" t="s">
        <v>1684</v>
      </c>
      <c r="Q2330" s="22" t="s">
        <v>1684</v>
      </c>
      <c r="AU2330" s="34">
        <v>1.37</v>
      </c>
      <c r="AV2330" s="34" t="s">
        <v>2419</v>
      </c>
      <c r="AW2330" s="34">
        <v>8</v>
      </c>
      <c r="AY2330" s="34">
        <v>15</v>
      </c>
      <c r="BA2330" s="34" t="s">
        <v>83</v>
      </c>
      <c r="BB2330" s="34" t="s">
        <v>121</v>
      </c>
      <c r="BC2330" s="34">
        <v>8.4</v>
      </c>
      <c r="BD2330" s="34">
        <v>2</v>
      </c>
      <c r="BE2330" s="34">
        <v>72</v>
      </c>
      <c r="BF2330" s="34" t="s">
        <v>121</v>
      </c>
      <c r="BG2330" s="34">
        <v>81</v>
      </c>
      <c r="BJ2330" s="34" t="s">
        <v>123</v>
      </c>
      <c r="BN2330" s="34">
        <v>46</v>
      </c>
      <c r="BP2330" s="34">
        <v>5</v>
      </c>
      <c r="BQ2330" s="34">
        <v>1529</v>
      </c>
      <c r="BR2330" s="34" t="s">
        <v>84</v>
      </c>
      <c r="BT2330" s="34">
        <v>4.4000000000000004</v>
      </c>
      <c r="BU2330" s="34" t="s">
        <v>82</v>
      </c>
      <c r="BV2330" s="34" t="s">
        <v>84</v>
      </c>
      <c r="BW2330" s="34" t="s">
        <v>948</v>
      </c>
      <c r="BX2330" s="34">
        <v>17</v>
      </c>
      <c r="BY2330" s="34" t="s">
        <v>121</v>
      </c>
      <c r="BZ2330" s="34">
        <v>380</v>
      </c>
      <c r="CA2330" s="34" t="s">
        <v>82</v>
      </c>
      <c r="CC2330" s="34">
        <v>0.7</v>
      </c>
      <c r="CD2330" s="34">
        <v>104</v>
      </c>
      <c r="CE2330" s="34">
        <v>1040</v>
      </c>
      <c r="CF2330" s="34">
        <v>5</v>
      </c>
      <c r="CG2330" s="34">
        <v>500</v>
      </c>
      <c r="CH2330" s="34">
        <v>870</v>
      </c>
      <c r="CI2330" s="34">
        <v>3</v>
      </c>
      <c r="CJ2330" s="34" t="s">
        <v>84</v>
      </c>
      <c r="CM2330" s="34">
        <v>0.9</v>
      </c>
      <c r="CN2330" s="34" t="s">
        <v>123</v>
      </c>
      <c r="CP2330" s="34" t="s">
        <v>121</v>
      </c>
      <c r="CU2330" s="34" t="s">
        <v>83</v>
      </c>
      <c r="CV2330" s="34" t="s">
        <v>82</v>
      </c>
      <c r="CW2330" s="34">
        <f t="shared" ref="CW2330:CW2373" si="120">SUM(CI2330:CV2330)</f>
        <v>3.9</v>
      </c>
      <c r="CX2330" s="34">
        <v>5.3100000000000001E-2</v>
      </c>
      <c r="CY2330" s="34">
        <v>0.34</v>
      </c>
      <c r="CZ2330" s="34">
        <v>0.22</v>
      </c>
      <c r="DA2330" s="34">
        <v>5.29</v>
      </c>
      <c r="DB2330" s="34" t="s">
        <v>120</v>
      </c>
      <c r="DC2330" s="34" t="s">
        <v>120</v>
      </c>
      <c r="DD2330" s="34">
        <v>0.14000000000000001</v>
      </c>
    </row>
    <row r="2331" spans="1:111" x14ac:dyDescent="0.35">
      <c r="A2331" s="22">
        <v>309</v>
      </c>
      <c r="B2331" s="22" t="s">
        <v>2602</v>
      </c>
      <c r="D2331" s="22" t="s">
        <v>1694</v>
      </c>
      <c r="H2331" s="22">
        <v>32.933332999999998</v>
      </c>
      <c r="I2331" s="22">
        <v>-107.719444</v>
      </c>
      <c r="J2331" s="22" t="s">
        <v>873</v>
      </c>
      <c r="K2331" s="22" t="s">
        <v>1306</v>
      </c>
      <c r="L2331" s="22" t="s">
        <v>878</v>
      </c>
      <c r="M2331" s="22" t="s">
        <v>1651</v>
      </c>
      <c r="P2331" s="22" t="s">
        <v>1684</v>
      </c>
      <c r="Q2331" s="22" t="s">
        <v>1684</v>
      </c>
      <c r="AU2331" s="34">
        <v>2.02</v>
      </c>
      <c r="AV2331" s="34" t="s">
        <v>2419</v>
      </c>
      <c r="AW2331" s="34">
        <v>5</v>
      </c>
      <c r="AY2331" s="34">
        <v>5</v>
      </c>
      <c r="BA2331" s="34" t="s">
        <v>83</v>
      </c>
      <c r="BB2331" s="34" t="s">
        <v>121</v>
      </c>
      <c r="BC2331" s="34">
        <v>4.0999999999999996</v>
      </c>
      <c r="BD2331" s="34">
        <v>2</v>
      </c>
      <c r="BE2331" s="34">
        <v>53</v>
      </c>
      <c r="BF2331" s="34" t="s">
        <v>121</v>
      </c>
      <c r="BG2331" s="34">
        <v>60</v>
      </c>
      <c r="BJ2331" s="34" t="s">
        <v>123</v>
      </c>
      <c r="BN2331" s="34">
        <v>44</v>
      </c>
      <c r="BP2331" s="34">
        <v>6</v>
      </c>
      <c r="BQ2331" s="34">
        <v>828</v>
      </c>
      <c r="BR2331" s="34">
        <v>18</v>
      </c>
      <c r="BT2331" s="34">
        <v>8.9</v>
      </c>
      <c r="BU2331" s="34">
        <v>1.2</v>
      </c>
      <c r="BV2331" s="34" t="s">
        <v>84</v>
      </c>
      <c r="BW2331" s="34" t="s">
        <v>948</v>
      </c>
      <c r="BX2331" s="34">
        <v>17</v>
      </c>
      <c r="BY2331" s="34" t="s">
        <v>121</v>
      </c>
      <c r="BZ2331" s="34">
        <v>150</v>
      </c>
      <c r="CA2331" s="34" t="s">
        <v>82</v>
      </c>
      <c r="CC2331" s="34">
        <v>1.2</v>
      </c>
      <c r="CD2331" s="34">
        <v>67</v>
      </c>
      <c r="CE2331" s="34">
        <v>1310</v>
      </c>
      <c r="CF2331" s="34">
        <v>7</v>
      </c>
      <c r="CG2331" s="34" t="s">
        <v>2416</v>
      </c>
      <c r="CH2331" s="34">
        <v>410</v>
      </c>
      <c r="CI2331" s="34">
        <v>5</v>
      </c>
      <c r="CJ2331" s="34" t="s">
        <v>84</v>
      </c>
      <c r="CM2331" s="34">
        <v>1.4</v>
      </c>
      <c r="CN2331" s="34" t="s">
        <v>123</v>
      </c>
      <c r="CP2331" s="34" t="s">
        <v>121</v>
      </c>
      <c r="CU2331" s="34" t="s">
        <v>83</v>
      </c>
      <c r="CV2331" s="34" t="s">
        <v>82</v>
      </c>
      <c r="CW2331" s="34">
        <f t="shared" si="120"/>
        <v>6.4</v>
      </c>
      <c r="CX2331" s="34">
        <v>1.9800000000000002E-2</v>
      </c>
      <c r="CY2331" s="34">
        <v>0.49</v>
      </c>
      <c r="CZ2331" s="34">
        <v>0.28000000000000003</v>
      </c>
      <c r="DA2331" s="34">
        <v>6.21</v>
      </c>
      <c r="DB2331" s="34" t="s">
        <v>120</v>
      </c>
      <c r="DC2331" s="34">
        <v>0.02</v>
      </c>
      <c r="DD2331" s="34">
        <v>0.18</v>
      </c>
    </row>
    <row r="2332" spans="1:111" x14ac:dyDescent="0.35">
      <c r="A2332" s="22">
        <v>310</v>
      </c>
      <c r="B2332" s="22" t="s">
        <v>2602</v>
      </c>
      <c r="D2332" s="22" t="s">
        <v>1694</v>
      </c>
      <c r="H2332" s="22">
        <v>32.933332999999998</v>
      </c>
      <c r="I2332" s="22">
        <v>-107.719444</v>
      </c>
      <c r="J2332" s="22" t="s">
        <v>873</v>
      </c>
      <c r="K2332" s="22" t="s">
        <v>1306</v>
      </c>
      <c r="L2332" s="22" t="s">
        <v>878</v>
      </c>
      <c r="M2332" s="22" t="s">
        <v>2187</v>
      </c>
      <c r="P2332" s="22" t="s">
        <v>1665</v>
      </c>
      <c r="Q2332" s="22" t="s">
        <v>1182</v>
      </c>
      <c r="AU2332" s="34">
        <v>7.0000000000000001E-3</v>
      </c>
      <c r="AV2332" s="34">
        <v>8</v>
      </c>
      <c r="AW2332" s="34">
        <v>16</v>
      </c>
      <c r="AY2332" s="34">
        <v>17</v>
      </c>
      <c r="BA2332" s="34" t="s">
        <v>83</v>
      </c>
      <c r="BB2332" s="34" t="s">
        <v>121</v>
      </c>
      <c r="BC2332" s="34" t="s">
        <v>121</v>
      </c>
      <c r="BD2332" s="34">
        <v>6</v>
      </c>
      <c r="BE2332" s="34">
        <v>9</v>
      </c>
      <c r="BF2332" s="34">
        <v>10</v>
      </c>
      <c r="BG2332" s="34">
        <v>51</v>
      </c>
      <c r="BJ2332" s="34">
        <v>6</v>
      </c>
      <c r="BN2332" s="34">
        <v>2</v>
      </c>
      <c r="BP2332" s="34">
        <v>7</v>
      </c>
      <c r="BQ2332" s="34">
        <v>16</v>
      </c>
      <c r="BR2332" s="34">
        <v>590</v>
      </c>
      <c r="BT2332" s="34">
        <v>1</v>
      </c>
      <c r="BU2332" s="34">
        <v>5.3</v>
      </c>
      <c r="BV2332" s="34" t="s">
        <v>84</v>
      </c>
      <c r="BW2332" s="34" t="s">
        <v>948</v>
      </c>
      <c r="BX2332" s="34">
        <v>34</v>
      </c>
      <c r="BY2332" s="34">
        <v>2</v>
      </c>
      <c r="BZ2332" s="34" t="s">
        <v>84</v>
      </c>
      <c r="CA2332" s="34">
        <v>15</v>
      </c>
      <c r="CC2332" s="34">
        <v>5.5</v>
      </c>
      <c r="CD2332" s="34">
        <v>34</v>
      </c>
      <c r="CE2332" s="34">
        <v>5</v>
      </c>
      <c r="CF2332" s="34">
        <v>11</v>
      </c>
      <c r="CG2332" s="34" t="s">
        <v>2416</v>
      </c>
      <c r="CH2332" s="34">
        <v>38</v>
      </c>
      <c r="CI2332" s="34">
        <v>47</v>
      </c>
      <c r="CJ2332" s="34">
        <v>65</v>
      </c>
      <c r="CM2332" s="34">
        <v>6.7</v>
      </c>
      <c r="CN2332" s="34" t="s">
        <v>123</v>
      </c>
      <c r="CP2332" s="34" t="s">
        <v>121</v>
      </c>
      <c r="CU2332" s="34" t="s">
        <v>83</v>
      </c>
      <c r="CV2332" s="34" t="s">
        <v>82</v>
      </c>
      <c r="CW2332" s="34">
        <f t="shared" si="120"/>
        <v>118.7</v>
      </c>
      <c r="CX2332" s="34">
        <v>1.6899999999999998E-2</v>
      </c>
      <c r="CY2332" s="34">
        <v>2.39</v>
      </c>
      <c r="CZ2332" s="34">
        <v>1.03</v>
      </c>
      <c r="DA2332" s="34">
        <v>3.3</v>
      </c>
      <c r="DB2332" s="34">
        <v>0.02</v>
      </c>
      <c r="DC2332" s="34">
        <v>0.27</v>
      </c>
      <c r="DD2332" s="34">
        <v>0.26</v>
      </c>
    </row>
    <row r="2333" spans="1:111" x14ac:dyDescent="0.35">
      <c r="A2333" s="22">
        <v>311</v>
      </c>
      <c r="B2333" s="22" t="s">
        <v>2602</v>
      </c>
      <c r="C2333" s="22" t="s">
        <v>2615</v>
      </c>
      <c r="D2333" s="22" t="s">
        <v>1694</v>
      </c>
      <c r="H2333" s="22">
        <v>32.894444</v>
      </c>
      <c r="I2333" s="22">
        <v>-107.745833</v>
      </c>
      <c r="J2333" s="22" t="s">
        <v>873</v>
      </c>
      <c r="K2333" s="22" t="s">
        <v>1306</v>
      </c>
      <c r="L2333" s="22" t="s">
        <v>878</v>
      </c>
      <c r="M2333" s="22" t="s">
        <v>1493</v>
      </c>
      <c r="P2333" s="22" t="s">
        <v>1665</v>
      </c>
      <c r="Q2333" s="22" t="s">
        <v>1181</v>
      </c>
      <c r="AU2333" s="34">
        <v>0.20399999999999999</v>
      </c>
      <c r="AV2333" s="34" t="s">
        <v>83</v>
      </c>
      <c r="AW2333" s="34">
        <v>9</v>
      </c>
      <c r="AY2333" s="34">
        <v>53</v>
      </c>
      <c r="BA2333" s="34" t="s">
        <v>83</v>
      </c>
      <c r="BB2333" s="34" t="s">
        <v>121</v>
      </c>
      <c r="BC2333" s="34" t="s">
        <v>121</v>
      </c>
      <c r="BD2333" s="34">
        <v>4</v>
      </c>
      <c r="BE2333" s="34">
        <v>15</v>
      </c>
      <c r="BF2333" s="34">
        <v>17</v>
      </c>
      <c r="BG2333" s="34">
        <v>19</v>
      </c>
      <c r="BJ2333" s="34">
        <v>7</v>
      </c>
      <c r="BN2333" s="34">
        <v>4</v>
      </c>
      <c r="BP2333" s="34">
        <v>7</v>
      </c>
      <c r="BQ2333" s="34">
        <v>66</v>
      </c>
      <c r="BR2333" s="34">
        <v>480</v>
      </c>
      <c r="BT2333" s="34">
        <v>1.7</v>
      </c>
      <c r="BU2333" s="34">
        <v>7</v>
      </c>
      <c r="BV2333" s="34" t="s">
        <v>84</v>
      </c>
      <c r="BW2333" s="34" t="s">
        <v>948</v>
      </c>
      <c r="BX2333" s="34">
        <v>19</v>
      </c>
      <c r="BY2333" s="34" t="s">
        <v>121</v>
      </c>
      <c r="BZ2333" s="34" t="s">
        <v>84</v>
      </c>
      <c r="CA2333" s="34">
        <v>17</v>
      </c>
      <c r="CC2333" s="34">
        <v>3.9</v>
      </c>
      <c r="CD2333" s="34">
        <v>16</v>
      </c>
      <c r="CE2333" s="34" t="s">
        <v>123</v>
      </c>
      <c r="CF2333" s="34">
        <v>7</v>
      </c>
      <c r="CG2333" s="34" t="s">
        <v>2416</v>
      </c>
      <c r="CH2333" s="34">
        <v>85</v>
      </c>
      <c r="CI2333" s="34">
        <v>14</v>
      </c>
      <c r="CJ2333" s="34">
        <v>99</v>
      </c>
      <c r="CM2333" s="34">
        <v>7.9</v>
      </c>
      <c r="CN2333" s="34">
        <v>3</v>
      </c>
      <c r="CP2333" s="34" t="s">
        <v>121</v>
      </c>
      <c r="CU2333" s="34" t="s">
        <v>83</v>
      </c>
      <c r="CV2333" s="34" t="s">
        <v>82</v>
      </c>
      <c r="CW2333" s="34">
        <f t="shared" si="120"/>
        <v>123.9</v>
      </c>
      <c r="CX2333" s="34">
        <v>2.63E-2</v>
      </c>
      <c r="CY2333" s="34">
        <v>1.94</v>
      </c>
      <c r="CZ2333" s="34">
        <v>1.04</v>
      </c>
      <c r="DA2333" s="34">
        <v>0.8</v>
      </c>
      <c r="DB2333" s="34">
        <v>0.02</v>
      </c>
      <c r="DC2333" s="34">
        <v>0.41</v>
      </c>
      <c r="DD2333" s="34">
        <v>0.4</v>
      </c>
    </row>
    <row r="2334" spans="1:111" x14ac:dyDescent="0.35">
      <c r="A2334" s="22">
        <v>312</v>
      </c>
      <c r="B2334" s="22" t="s">
        <v>2602</v>
      </c>
      <c r="C2334" s="22" t="s">
        <v>2615</v>
      </c>
      <c r="D2334" s="22" t="s">
        <v>1694</v>
      </c>
      <c r="H2334" s="22">
        <v>32.894444</v>
      </c>
      <c r="I2334" s="22">
        <v>-107.745833</v>
      </c>
      <c r="J2334" s="22" t="s">
        <v>873</v>
      </c>
      <c r="K2334" s="22" t="s">
        <v>1306</v>
      </c>
      <c r="L2334" s="22" t="s">
        <v>878</v>
      </c>
      <c r="M2334" s="22" t="s">
        <v>1493</v>
      </c>
      <c r="P2334" s="22" t="s">
        <v>1665</v>
      </c>
      <c r="Q2334" s="22" t="s">
        <v>1182</v>
      </c>
      <c r="AU2334" s="34">
        <v>1.2E-2</v>
      </c>
      <c r="AV2334" s="34" t="s">
        <v>83</v>
      </c>
      <c r="AW2334" s="34">
        <v>13</v>
      </c>
      <c r="AY2334" s="34">
        <v>31</v>
      </c>
      <c r="BA2334" s="34">
        <v>9</v>
      </c>
      <c r="BB2334" s="34" t="s">
        <v>121</v>
      </c>
      <c r="BC2334" s="34">
        <v>9.6</v>
      </c>
      <c r="BD2334" s="34">
        <v>5</v>
      </c>
      <c r="BE2334" s="34">
        <v>27</v>
      </c>
      <c r="BF2334" s="34">
        <v>3</v>
      </c>
      <c r="BG2334" s="34">
        <v>99</v>
      </c>
      <c r="BJ2334" s="34">
        <v>7</v>
      </c>
      <c r="BN2334" s="34">
        <v>2</v>
      </c>
      <c r="BP2334" s="34">
        <v>9</v>
      </c>
      <c r="BQ2334" s="34">
        <v>64</v>
      </c>
      <c r="BR2334" s="34">
        <v>610</v>
      </c>
      <c r="BT2334" s="34">
        <v>0.8</v>
      </c>
      <c r="BU2334" s="34">
        <v>6.3</v>
      </c>
      <c r="BV2334" s="34" t="s">
        <v>84</v>
      </c>
      <c r="BW2334" s="34" t="s">
        <v>948</v>
      </c>
      <c r="BX2334" s="34">
        <v>27</v>
      </c>
      <c r="BY2334" s="34">
        <v>1</v>
      </c>
      <c r="BZ2334" s="34" t="s">
        <v>84</v>
      </c>
      <c r="CA2334" s="34">
        <v>11</v>
      </c>
      <c r="CC2334" s="34">
        <v>3</v>
      </c>
      <c r="CD2334" s="34">
        <v>25</v>
      </c>
      <c r="CE2334" s="34" t="s">
        <v>123</v>
      </c>
      <c r="CF2334" s="34">
        <v>4</v>
      </c>
      <c r="CG2334" s="34" t="s">
        <v>2416</v>
      </c>
      <c r="CH2334" s="34">
        <v>1600</v>
      </c>
      <c r="CI2334" s="34">
        <v>19</v>
      </c>
      <c r="CJ2334" s="34">
        <v>86</v>
      </c>
      <c r="CM2334" s="34">
        <v>6.4</v>
      </c>
      <c r="CN2334" s="34" t="s">
        <v>123</v>
      </c>
      <c r="CP2334" s="34" t="s">
        <v>121</v>
      </c>
      <c r="CU2334" s="34" t="s">
        <v>83</v>
      </c>
      <c r="CV2334" s="34" t="s">
        <v>82</v>
      </c>
      <c r="CW2334" s="34">
        <f t="shared" si="120"/>
        <v>111.4</v>
      </c>
      <c r="CX2334" s="34">
        <v>8.2100000000000006E-2</v>
      </c>
      <c r="CY2334" s="34">
        <v>2.13</v>
      </c>
      <c r="CZ2334" s="34">
        <v>1.44</v>
      </c>
      <c r="DA2334" s="34">
        <v>0.5</v>
      </c>
      <c r="DB2334" s="34">
        <v>0.02</v>
      </c>
      <c r="DC2334" s="34">
        <v>0.08</v>
      </c>
      <c r="DD2334" s="34">
        <v>0.99</v>
      </c>
    </row>
    <row r="2335" spans="1:111" x14ac:dyDescent="0.35">
      <c r="A2335" s="22">
        <v>313</v>
      </c>
      <c r="B2335" s="22" t="s">
        <v>2602</v>
      </c>
      <c r="C2335" s="22" t="s">
        <v>2615</v>
      </c>
      <c r="D2335" s="22" t="s">
        <v>1694</v>
      </c>
      <c r="H2335" s="22">
        <v>32.894444</v>
      </c>
      <c r="I2335" s="22">
        <v>-107.745833</v>
      </c>
      <c r="J2335" s="22" t="s">
        <v>873</v>
      </c>
      <c r="K2335" s="22" t="s">
        <v>1306</v>
      </c>
      <c r="L2335" s="22" t="s">
        <v>878</v>
      </c>
      <c r="M2335" s="22" t="s">
        <v>1493</v>
      </c>
      <c r="P2335" s="22" t="s">
        <v>1665</v>
      </c>
      <c r="Q2335" s="22" t="s">
        <v>1183</v>
      </c>
      <c r="AU2335" s="34">
        <v>7.0000000000000001E-3</v>
      </c>
      <c r="AV2335" s="34" t="s">
        <v>83</v>
      </c>
      <c r="AW2335" s="34">
        <v>12</v>
      </c>
      <c r="AY2335" s="34">
        <v>45</v>
      </c>
      <c r="BA2335" s="34">
        <v>6</v>
      </c>
      <c r="BB2335" s="34" t="s">
        <v>121</v>
      </c>
      <c r="BC2335" s="34" t="s">
        <v>121</v>
      </c>
      <c r="BD2335" s="34">
        <v>6</v>
      </c>
      <c r="BE2335" s="34">
        <v>5</v>
      </c>
      <c r="BF2335" s="34">
        <v>21</v>
      </c>
      <c r="BG2335" s="34">
        <v>44</v>
      </c>
      <c r="BJ2335" s="34">
        <v>7</v>
      </c>
      <c r="BN2335" s="34" t="s">
        <v>123</v>
      </c>
      <c r="BP2335" s="34">
        <v>6</v>
      </c>
      <c r="BQ2335" s="34">
        <v>43</v>
      </c>
      <c r="BR2335" s="34">
        <v>750</v>
      </c>
      <c r="BT2335" s="34">
        <v>1.2</v>
      </c>
      <c r="BU2335" s="34">
        <v>4.7</v>
      </c>
      <c r="BV2335" s="34" t="s">
        <v>84</v>
      </c>
      <c r="BW2335" s="34" t="s">
        <v>948</v>
      </c>
      <c r="BX2335" s="34">
        <v>17</v>
      </c>
      <c r="BY2335" s="34">
        <v>1</v>
      </c>
      <c r="BZ2335" s="34" t="s">
        <v>84</v>
      </c>
      <c r="CA2335" s="34">
        <v>13</v>
      </c>
      <c r="CC2335" s="34">
        <v>2.4</v>
      </c>
      <c r="CD2335" s="34">
        <v>11</v>
      </c>
      <c r="CE2335" s="34" t="s">
        <v>123</v>
      </c>
      <c r="CF2335" s="34">
        <v>7</v>
      </c>
      <c r="CG2335" s="34" t="s">
        <v>2416</v>
      </c>
      <c r="CH2335" s="34">
        <v>340</v>
      </c>
      <c r="CI2335" s="34">
        <v>24</v>
      </c>
      <c r="CJ2335" s="34">
        <v>110</v>
      </c>
      <c r="CM2335" s="34">
        <v>7.8</v>
      </c>
      <c r="CN2335" s="34" t="s">
        <v>123</v>
      </c>
      <c r="CP2335" s="34" t="s">
        <v>121</v>
      </c>
      <c r="CU2335" s="34" t="s">
        <v>83</v>
      </c>
      <c r="CV2335" s="34" t="s">
        <v>82</v>
      </c>
      <c r="CW2335" s="34">
        <f t="shared" si="120"/>
        <v>141.80000000000001</v>
      </c>
      <c r="CX2335" s="34">
        <v>0.12330000000000001</v>
      </c>
      <c r="CY2335" s="34">
        <v>1.67</v>
      </c>
      <c r="CZ2335" s="34">
        <v>1.76</v>
      </c>
      <c r="DA2335" s="34">
        <v>1.17</v>
      </c>
      <c r="DB2335" s="34" t="s">
        <v>120</v>
      </c>
      <c r="DC2335" s="34">
        <v>0.37</v>
      </c>
      <c r="DD2335" s="34">
        <v>1.45</v>
      </c>
    </row>
    <row r="2336" spans="1:111" x14ac:dyDescent="0.35">
      <c r="A2336" s="22">
        <v>314</v>
      </c>
      <c r="B2336" s="22" t="s">
        <v>2602</v>
      </c>
      <c r="C2336" s="22" t="s">
        <v>2615</v>
      </c>
      <c r="D2336" s="22" t="s">
        <v>1694</v>
      </c>
      <c r="H2336" s="22">
        <v>32.894444</v>
      </c>
      <c r="I2336" s="22">
        <v>-107.745833</v>
      </c>
      <c r="J2336" s="22" t="s">
        <v>873</v>
      </c>
      <c r="K2336" s="22" t="s">
        <v>1306</v>
      </c>
      <c r="L2336" s="22" t="s">
        <v>878</v>
      </c>
      <c r="M2336" s="22" t="s">
        <v>2616</v>
      </c>
      <c r="P2336" s="22" t="s">
        <v>1665</v>
      </c>
      <c r="Q2336" s="22" t="s">
        <v>1683</v>
      </c>
      <c r="AU2336" s="34" t="s">
        <v>2384</v>
      </c>
      <c r="AV2336" s="34" t="s">
        <v>83</v>
      </c>
      <c r="AW2336" s="34">
        <v>3</v>
      </c>
      <c r="AY2336" s="34">
        <v>106</v>
      </c>
      <c r="BA2336" s="34">
        <v>6</v>
      </c>
      <c r="BB2336" s="34" t="s">
        <v>121</v>
      </c>
      <c r="BC2336" s="34" t="s">
        <v>121</v>
      </c>
      <c r="BD2336" s="34">
        <v>1</v>
      </c>
      <c r="BE2336" s="34">
        <v>43</v>
      </c>
      <c r="BF2336" s="34" t="s">
        <v>121</v>
      </c>
      <c r="BG2336" s="34">
        <v>12</v>
      </c>
      <c r="BJ2336" s="34" t="s">
        <v>123</v>
      </c>
      <c r="BN2336" s="34" t="s">
        <v>123</v>
      </c>
      <c r="BP2336" s="34">
        <v>4</v>
      </c>
      <c r="BQ2336" s="34">
        <v>63</v>
      </c>
      <c r="BR2336" s="34">
        <v>73</v>
      </c>
      <c r="BT2336" s="34">
        <v>1.4</v>
      </c>
      <c r="BU2336" s="34">
        <v>1.9</v>
      </c>
      <c r="BV2336" s="34" t="s">
        <v>84</v>
      </c>
      <c r="BW2336" s="34" t="s">
        <v>948</v>
      </c>
      <c r="BX2336" s="34">
        <v>28</v>
      </c>
      <c r="BY2336" s="34" t="s">
        <v>121</v>
      </c>
      <c r="BZ2336" s="34" t="s">
        <v>84</v>
      </c>
      <c r="CA2336" s="34">
        <v>3.2</v>
      </c>
      <c r="CC2336" s="34">
        <v>2.2999999999999998</v>
      </c>
      <c r="CD2336" s="34">
        <v>22</v>
      </c>
      <c r="CE2336" s="34">
        <v>3</v>
      </c>
      <c r="CF2336" s="34">
        <v>13</v>
      </c>
      <c r="CG2336" s="34" t="s">
        <v>2416</v>
      </c>
      <c r="CH2336" s="34">
        <v>450</v>
      </c>
      <c r="CI2336" s="34">
        <v>9</v>
      </c>
      <c r="CJ2336" s="34">
        <v>21</v>
      </c>
      <c r="CM2336" s="34">
        <v>2.2000000000000002</v>
      </c>
      <c r="CN2336" s="34" t="s">
        <v>123</v>
      </c>
      <c r="CP2336" s="34" t="s">
        <v>121</v>
      </c>
      <c r="CU2336" s="34" t="s">
        <v>83</v>
      </c>
      <c r="CV2336" s="34" t="s">
        <v>82</v>
      </c>
      <c r="CW2336" s="34">
        <f t="shared" si="120"/>
        <v>32.200000000000003</v>
      </c>
      <c r="CX2336" s="34">
        <v>0</v>
      </c>
      <c r="CY2336" s="34">
        <v>0.61</v>
      </c>
      <c r="CZ2336" s="34">
        <v>1.53</v>
      </c>
      <c r="DA2336" s="34">
        <v>6.3</v>
      </c>
      <c r="DB2336" s="34">
        <v>0.03</v>
      </c>
      <c r="DC2336" s="34">
        <v>0.59</v>
      </c>
      <c r="DD2336" s="34">
        <v>1.27</v>
      </c>
    </row>
    <row r="2337" spans="1:108" x14ac:dyDescent="0.35">
      <c r="A2337" s="22">
        <v>315</v>
      </c>
      <c r="B2337" s="22" t="s">
        <v>2602</v>
      </c>
      <c r="C2337" s="22" t="s">
        <v>2615</v>
      </c>
      <c r="D2337" s="22" t="s">
        <v>1694</v>
      </c>
      <c r="H2337" s="22">
        <v>32.894444</v>
      </c>
      <c r="I2337" s="22">
        <v>-107.745833</v>
      </c>
      <c r="J2337" s="22" t="s">
        <v>873</v>
      </c>
      <c r="K2337" s="22" t="s">
        <v>1306</v>
      </c>
      <c r="L2337" s="22" t="s">
        <v>878</v>
      </c>
      <c r="M2337" s="22" t="s">
        <v>2617</v>
      </c>
      <c r="P2337" s="22" t="s">
        <v>1665</v>
      </c>
      <c r="Q2337" s="22" t="s">
        <v>1182</v>
      </c>
      <c r="AU2337" s="34">
        <v>0.39</v>
      </c>
      <c r="AV2337" s="34">
        <v>140</v>
      </c>
      <c r="AW2337" s="34">
        <v>9</v>
      </c>
      <c r="AY2337" s="34">
        <v>19</v>
      </c>
      <c r="BA2337" s="34">
        <v>13</v>
      </c>
      <c r="BB2337" s="34">
        <v>1</v>
      </c>
      <c r="BC2337" s="34">
        <v>17.2</v>
      </c>
      <c r="BD2337" s="34">
        <v>2</v>
      </c>
      <c r="BE2337" s="34">
        <v>58</v>
      </c>
      <c r="BF2337" s="34">
        <v>4</v>
      </c>
      <c r="BG2337" s="34">
        <v>4965</v>
      </c>
      <c r="BJ2337" s="34">
        <v>2</v>
      </c>
      <c r="BN2337" s="34">
        <v>5</v>
      </c>
      <c r="BP2337" s="34">
        <v>4</v>
      </c>
      <c r="BQ2337" s="34" t="s">
        <v>141</v>
      </c>
      <c r="BR2337" s="34">
        <v>160</v>
      </c>
      <c r="BT2337" s="34">
        <v>7.2</v>
      </c>
      <c r="BU2337" s="34">
        <v>2.9</v>
      </c>
      <c r="BV2337" s="34" t="s">
        <v>84</v>
      </c>
      <c r="BW2337" s="34" t="s">
        <v>948</v>
      </c>
      <c r="BX2337" s="34">
        <v>9</v>
      </c>
      <c r="BY2337" s="34" t="s">
        <v>121</v>
      </c>
      <c r="BZ2337" s="34">
        <v>83</v>
      </c>
      <c r="CA2337" s="34">
        <v>5</v>
      </c>
      <c r="CC2337" s="34">
        <v>6.8</v>
      </c>
      <c r="CD2337" s="34">
        <v>19</v>
      </c>
      <c r="CE2337" s="34">
        <v>7</v>
      </c>
      <c r="CF2337" s="34">
        <v>5</v>
      </c>
      <c r="CG2337" s="34" t="s">
        <v>2416</v>
      </c>
      <c r="CH2337" s="34">
        <v>4900</v>
      </c>
      <c r="CI2337" s="34">
        <v>14</v>
      </c>
      <c r="CJ2337" s="34">
        <v>33</v>
      </c>
      <c r="CM2337" s="34">
        <v>2.6</v>
      </c>
      <c r="CN2337" s="34" t="s">
        <v>123</v>
      </c>
      <c r="CP2337" s="34" t="s">
        <v>121</v>
      </c>
      <c r="CU2337" s="34" t="s">
        <v>83</v>
      </c>
      <c r="CV2337" s="34" t="s">
        <v>82</v>
      </c>
      <c r="CW2337" s="34">
        <f t="shared" si="120"/>
        <v>49.6</v>
      </c>
      <c r="CX2337" s="34">
        <v>0.108</v>
      </c>
      <c r="CY2337" s="34">
        <v>1.76</v>
      </c>
      <c r="CZ2337" s="34">
        <v>0.88</v>
      </c>
      <c r="DA2337" s="34">
        <v>0.1</v>
      </c>
      <c r="DB2337" s="34" t="s">
        <v>120</v>
      </c>
      <c r="DC2337" s="34">
        <v>0.14000000000000001</v>
      </c>
      <c r="DD2337" s="34">
        <v>0.83</v>
      </c>
    </row>
    <row r="2338" spans="1:108" x14ac:dyDescent="0.35">
      <c r="A2338" s="22">
        <v>316</v>
      </c>
      <c r="B2338" s="22" t="s">
        <v>2602</v>
      </c>
      <c r="C2338" s="22" t="s">
        <v>2615</v>
      </c>
      <c r="D2338" s="22" t="s">
        <v>1694</v>
      </c>
      <c r="H2338" s="22">
        <v>32.894444</v>
      </c>
      <c r="I2338" s="22">
        <v>-107.745833</v>
      </c>
      <c r="J2338" s="22" t="s">
        <v>873</v>
      </c>
      <c r="K2338" s="22" t="s">
        <v>1306</v>
      </c>
      <c r="L2338" s="22" t="s">
        <v>878</v>
      </c>
      <c r="M2338" s="22" t="s">
        <v>1651</v>
      </c>
      <c r="P2338" s="22" t="s">
        <v>1665</v>
      </c>
      <c r="Q2338" s="22" t="s">
        <v>1181</v>
      </c>
      <c r="AU2338" s="34">
        <v>1.0999999999999999E-2</v>
      </c>
      <c r="AV2338" s="34">
        <v>8</v>
      </c>
      <c r="AW2338" s="34">
        <v>1</v>
      </c>
      <c r="AY2338" s="34">
        <v>311</v>
      </c>
      <c r="BA2338" s="34">
        <v>5</v>
      </c>
      <c r="BB2338" s="34" t="s">
        <v>121</v>
      </c>
      <c r="BC2338" s="34" t="s">
        <v>121</v>
      </c>
      <c r="BD2338" s="34" t="s">
        <v>121</v>
      </c>
      <c r="BE2338" s="34">
        <v>32</v>
      </c>
      <c r="BF2338" s="34" t="s">
        <v>121</v>
      </c>
      <c r="BG2338" s="34">
        <v>33</v>
      </c>
      <c r="BJ2338" s="34" t="s">
        <v>123</v>
      </c>
      <c r="BN2338" s="34" t="s">
        <v>123</v>
      </c>
      <c r="BP2338" s="34">
        <v>2</v>
      </c>
      <c r="BQ2338" s="34">
        <v>431</v>
      </c>
      <c r="BR2338" s="34">
        <v>20</v>
      </c>
      <c r="BT2338" s="34">
        <v>0.8</v>
      </c>
      <c r="BU2338" s="34">
        <v>0.9</v>
      </c>
      <c r="BV2338" s="34" t="s">
        <v>84</v>
      </c>
      <c r="BW2338" s="34" t="s">
        <v>948</v>
      </c>
      <c r="BX2338" s="34">
        <v>20</v>
      </c>
      <c r="BY2338" s="34" t="s">
        <v>121</v>
      </c>
      <c r="BZ2338" s="34" t="s">
        <v>84</v>
      </c>
      <c r="CA2338" s="34">
        <v>1.7</v>
      </c>
      <c r="CC2338" s="34">
        <v>1.6</v>
      </c>
      <c r="CD2338" s="34">
        <v>19</v>
      </c>
      <c r="CE2338" s="34" t="s">
        <v>123</v>
      </c>
      <c r="CF2338" s="34">
        <v>3</v>
      </c>
      <c r="CG2338" s="34" t="s">
        <v>2416</v>
      </c>
      <c r="CH2338" s="34">
        <v>710</v>
      </c>
      <c r="CI2338" s="34">
        <v>5</v>
      </c>
      <c r="CJ2338" s="34">
        <v>24</v>
      </c>
      <c r="CM2338" s="34">
        <v>2.7</v>
      </c>
      <c r="CN2338" s="34" t="s">
        <v>123</v>
      </c>
      <c r="CP2338" s="34" t="s">
        <v>121</v>
      </c>
      <c r="CU2338" s="34" t="s">
        <v>83</v>
      </c>
      <c r="CV2338" s="34" t="s">
        <v>82</v>
      </c>
      <c r="CW2338" s="34">
        <f t="shared" si="120"/>
        <v>31.7</v>
      </c>
      <c r="CX2338" s="34">
        <v>0.03</v>
      </c>
      <c r="CY2338" s="34">
        <v>0.17</v>
      </c>
      <c r="CZ2338" s="34">
        <v>0.72</v>
      </c>
      <c r="DA2338" s="34" t="s">
        <v>1833</v>
      </c>
      <c r="DB2338" s="34">
        <v>0.34</v>
      </c>
      <c r="DC2338" s="34">
        <v>0.08</v>
      </c>
      <c r="DD2338" s="34">
        <v>0.21</v>
      </c>
    </row>
    <row r="2339" spans="1:108" x14ac:dyDescent="0.35">
      <c r="A2339" s="22">
        <v>317</v>
      </c>
      <c r="B2339" s="22" t="s">
        <v>2602</v>
      </c>
      <c r="C2339" s="22" t="s">
        <v>2615</v>
      </c>
      <c r="D2339" s="22" t="s">
        <v>1694</v>
      </c>
      <c r="H2339" s="22">
        <v>32.894444</v>
      </c>
      <c r="I2339" s="22">
        <v>-107.745833</v>
      </c>
      <c r="J2339" s="22" t="s">
        <v>873</v>
      </c>
      <c r="K2339" s="22" t="s">
        <v>1306</v>
      </c>
      <c r="L2339" s="22" t="s">
        <v>878</v>
      </c>
      <c r="M2339" s="22" t="s">
        <v>2618</v>
      </c>
      <c r="P2339" s="22" t="s">
        <v>1665</v>
      </c>
      <c r="Q2339" s="22" t="s">
        <v>1179</v>
      </c>
      <c r="AU2339" s="34">
        <v>0.19</v>
      </c>
      <c r="AV2339" s="34">
        <v>87</v>
      </c>
      <c r="AW2339" s="34">
        <v>41</v>
      </c>
      <c r="AY2339" s="34">
        <v>61</v>
      </c>
      <c r="BA2339" s="34">
        <v>32</v>
      </c>
      <c r="BB2339" s="34">
        <v>1</v>
      </c>
      <c r="BC2339" s="34">
        <v>66.7</v>
      </c>
      <c r="BD2339" s="34">
        <v>2</v>
      </c>
      <c r="BE2339" s="34">
        <v>25</v>
      </c>
      <c r="BF2339" s="34">
        <v>4</v>
      </c>
      <c r="BG2339" s="34">
        <v>2496</v>
      </c>
      <c r="BJ2339" s="34" t="s">
        <v>123</v>
      </c>
      <c r="BN2339" s="34">
        <v>38</v>
      </c>
      <c r="BP2339" s="34">
        <v>3</v>
      </c>
      <c r="BQ2339" s="34" t="s">
        <v>141</v>
      </c>
      <c r="BR2339" s="34">
        <v>200</v>
      </c>
      <c r="BT2339" s="34">
        <v>15</v>
      </c>
      <c r="BU2339" s="34">
        <v>2.1</v>
      </c>
      <c r="BV2339" s="34">
        <v>14</v>
      </c>
      <c r="BW2339" s="34" t="s">
        <v>948</v>
      </c>
      <c r="BX2339" s="34">
        <v>62</v>
      </c>
      <c r="BY2339" s="34" t="s">
        <v>121</v>
      </c>
      <c r="BZ2339" s="34">
        <v>43</v>
      </c>
      <c r="CA2339" s="34">
        <v>4</v>
      </c>
      <c r="CC2339" s="34">
        <v>2.8</v>
      </c>
      <c r="CD2339" s="34">
        <v>31</v>
      </c>
      <c r="CE2339" s="34">
        <v>29</v>
      </c>
      <c r="CF2339" s="34">
        <v>4</v>
      </c>
      <c r="CG2339" s="34" t="s">
        <v>2416</v>
      </c>
      <c r="CH2339" s="34">
        <v>17000</v>
      </c>
      <c r="CI2339" s="34">
        <v>4</v>
      </c>
      <c r="CJ2339" s="34">
        <v>11</v>
      </c>
      <c r="CM2339" s="34">
        <v>1.1000000000000001</v>
      </c>
      <c r="CN2339" s="34" t="s">
        <v>123</v>
      </c>
      <c r="CP2339" s="34" t="s">
        <v>121</v>
      </c>
      <c r="CU2339" s="34" t="s">
        <v>83</v>
      </c>
      <c r="CV2339" s="34" t="s">
        <v>82</v>
      </c>
      <c r="CW2339" s="34">
        <f t="shared" si="120"/>
        <v>16.100000000000001</v>
      </c>
      <c r="CX2339" s="34">
        <v>0.97619999999999996</v>
      </c>
      <c r="CY2339" s="34">
        <v>5.38</v>
      </c>
      <c r="CZ2339" s="34">
        <v>2.14</v>
      </c>
      <c r="DA2339" s="34">
        <v>5.65</v>
      </c>
      <c r="DB2339" s="34">
        <v>0.03</v>
      </c>
      <c r="DC2339" s="34">
        <v>0.85</v>
      </c>
      <c r="DD2339" s="34">
        <v>0.25</v>
      </c>
    </row>
    <row r="2340" spans="1:108" x14ac:dyDescent="0.35">
      <c r="A2340" s="22">
        <v>318</v>
      </c>
      <c r="B2340" s="22" t="s">
        <v>2602</v>
      </c>
      <c r="C2340" s="22" t="s">
        <v>2615</v>
      </c>
      <c r="D2340" s="22" t="s">
        <v>1694</v>
      </c>
      <c r="H2340" s="22">
        <v>32.894444</v>
      </c>
      <c r="I2340" s="22">
        <v>-107.745833</v>
      </c>
      <c r="J2340" s="22" t="s">
        <v>873</v>
      </c>
      <c r="K2340" s="22" t="s">
        <v>1306</v>
      </c>
      <c r="L2340" s="22" t="s">
        <v>878</v>
      </c>
      <c r="M2340" s="22" t="s">
        <v>1651</v>
      </c>
      <c r="P2340" s="22" t="s">
        <v>1665</v>
      </c>
      <c r="Q2340" s="22" t="s">
        <v>1183</v>
      </c>
      <c r="AU2340" s="34">
        <v>2.67</v>
      </c>
      <c r="AV2340" s="34" t="s">
        <v>2419</v>
      </c>
      <c r="AW2340" s="34">
        <v>44</v>
      </c>
      <c r="AY2340" s="34">
        <v>46</v>
      </c>
      <c r="BA2340" s="34">
        <v>50</v>
      </c>
      <c r="BB2340" s="34" t="s">
        <v>121</v>
      </c>
      <c r="BC2340" s="34">
        <v>330.9</v>
      </c>
      <c r="BD2340" s="34">
        <v>5</v>
      </c>
      <c r="BE2340" s="34">
        <v>22</v>
      </c>
      <c r="BF2340" s="34">
        <v>6</v>
      </c>
      <c r="BG2340" s="34">
        <v>3132</v>
      </c>
      <c r="BJ2340" s="34" t="s">
        <v>123</v>
      </c>
      <c r="BN2340" s="34">
        <v>4</v>
      </c>
      <c r="BP2340" s="34">
        <v>5</v>
      </c>
      <c r="BQ2340" s="34" t="s">
        <v>141</v>
      </c>
      <c r="BR2340" s="34">
        <v>390</v>
      </c>
      <c r="BT2340" s="34">
        <v>7.3</v>
      </c>
      <c r="BU2340" s="34" t="s">
        <v>82</v>
      </c>
      <c r="BV2340" s="34" t="s">
        <v>84</v>
      </c>
      <c r="BW2340" s="34" t="s">
        <v>948</v>
      </c>
      <c r="BX2340" s="34">
        <v>96</v>
      </c>
      <c r="BY2340" s="34">
        <v>1</v>
      </c>
      <c r="BZ2340" s="34">
        <v>2100</v>
      </c>
      <c r="CA2340" s="34">
        <v>5.9</v>
      </c>
      <c r="CC2340" s="34">
        <v>11</v>
      </c>
      <c r="CD2340" s="34">
        <v>30</v>
      </c>
      <c r="CE2340" s="34">
        <v>20</v>
      </c>
      <c r="CF2340" s="34">
        <v>15</v>
      </c>
      <c r="CG2340" s="34" t="s">
        <v>2416</v>
      </c>
      <c r="CH2340" s="34" t="s">
        <v>2420</v>
      </c>
      <c r="CI2340" s="34">
        <v>15</v>
      </c>
      <c r="CJ2340" s="34">
        <v>31</v>
      </c>
      <c r="CM2340" s="34">
        <v>4</v>
      </c>
      <c r="CN2340" s="34" t="s">
        <v>123</v>
      </c>
      <c r="CP2340" s="34" t="s">
        <v>121</v>
      </c>
      <c r="CU2340" s="34" t="s">
        <v>83</v>
      </c>
      <c r="CV2340" s="34" t="s">
        <v>82</v>
      </c>
      <c r="CW2340" s="34">
        <f t="shared" si="120"/>
        <v>50</v>
      </c>
      <c r="CX2340" s="34">
        <v>0.13700000000000001</v>
      </c>
      <c r="CY2340" s="34">
        <v>3.82</v>
      </c>
      <c r="CZ2340" s="34">
        <v>2.93</v>
      </c>
      <c r="DA2340" s="34">
        <v>8.76</v>
      </c>
      <c r="DB2340" s="34">
        <v>0.05</v>
      </c>
      <c r="DC2340" s="34">
        <v>1.68</v>
      </c>
      <c r="DD2340" s="34">
        <v>0.25</v>
      </c>
    </row>
    <row r="2341" spans="1:108" x14ac:dyDescent="0.35">
      <c r="A2341" s="22">
        <v>319</v>
      </c>
      <c r="B2341" s="22" t="s">
        <v>2602</v>
      </c>
      <c r="C2341" s="22" t="s">
        <v>2615</v>
      </c>
      <c r="D2341" s="22" t="s">
        <v>1694</v>
      </c>
      <c r="H2341" s="22">
        <v>32.894444</v>
      </c>
      <c r="I2341" s="22">
        <v>-107.745833</v>
      </c>
      <c r="J2341" s="22" t="s">
        <v>873</v>
      </c>
      <c r="K2341" s="22" t="s">
        <v>1306</v>
      </c>
      <c r="L2341" s="22" t="s">
        <v>878</v>
      </c>
      <c r="M2341" s="22" t="s">
        <v>1651</v>
      </c>
      <c r="P2341" s="22" t="s">
        <v>1665</v>
      </c>
      <c r="Q2341" s="22" t="s">
        <v>1181</v>
      </c>
      <c r="AU2341" s="34">
        <v>0.25</v>
      </c>
      <c r="AV2341" s="34">
        <v>190</v>
      </c>
      <c r="AW2341" s="34">
        <v>73</v>
      </c>
      <c r="AY2341" s="34">
        <v>110</v>
      </c>
      <c r="BA2341" s="34">
        <v>29</v>
      </c>
      <c r="BB2341" s="34">
        <v>2</v>
      </c>
      <c r="BC2341" s="34">
        <v>154.19999999999999</v>
      </c>
      <c r="BD2341" s="34">
        <v>6</v>
      </c>
      <c r="BE2341" s="34">
        <v>26</v>
      </c>
      <c r="BF2341" s="34">
        <v>10</v>
      </c>
      <c r="BG2341" s="34">
        <v>16492</v>
      </c>
      <c r="BJ2341" s="34" t="s">
        <v>123</v>
      </c>
      <c r="BN2341" s="34">
        <v>10</v>
      </c>
      <c r="BP2341" s="34">
        <v>4</v>
      </c>
      <c r="BQ2341" s="34" t="s">
        <v>141</v>
      </c>
      <c r="BR2341" s="34">
        <v>400</v>
      </c>
      <c r="BT2341" s="34">
        <v>10</v>
      </c>
      <c r="BU2341" s="34">
        <v>3.2</v>
      </c>
      <c r="BV2341" s="34" t="s">
        <v>84</v>
      </c>
      <c r="BW2341" s="34" t="s">
        <v>948</v>
      </c>
      <c r="BX2341" s="34">
        <v>67</v>
      </c>
      <c r="BY2341" s="34" t="s">
        <v>121</v>
      </c>
      <c r="BZ2341" s="34">
        <v>48</v>
      </c>
      <c r="CA2341" s="34">
        <v>6.2</v>
      </c>
      <c r="CC2341" s="34">
        <v>10</v>
      </c>
      <c r="CD2341" s="34">
        <v>40</v>
      </c>
      <c r="CE2341" s="34">
        <v>6</v>
      </c>
      <c r="CF2341" s="34">
        <v>14</v>
      </c>
      <c r="CG2341" s="34" t="s">
        <v>2416</v>
      </c>
      <c r="CH2341" s="34" t="s">
        <v>2420</v>
      </c>
      <c r="CI2341" s="34">
        <v>21</v>
      </c>
      <c r="CJ2341" s="34">
        <v>58</v>
      </c>
      <c r="CM2341" s="34">
        <v>3.8</v>
      </c>
      <c r="CN2341" s="34">
        <v>2</v>
      </c>
      <c r="CP2341" s="34" t="s">
        <v>121</v>
      </c>
      <c r="CU2341" s="34" t="s">
        <v>83</v>
      </c>
      <c r="CV2341" s="34" t="s">
        <v>82</v>
      </c>
      <c r="CW2341" s="34">
        <f t="shared" si="120"/>
        <v>84.8</v>
      </c>
      <c r="CX2341" s="34">
        <v>0.90949999999999998</v>
      </c>
      <c r="CY2341" s="34">
        <v>3.18</v>
      </c>
      <c r="CZ2341" s="34">
        <v>3.61</v>
      </c>
      <c r="DA2341" s="34">
        <v>5.78</v>
      </c>
      <c r="DB2341" s="34">
        <v>0.02</v>
      </c>
      <c r="DC2341" s="34">
        <v>1.47</v>
      </c>
      <c r="DD2341" s="34">
        <v>0.44</v>
      </c>
    </row>
    <row r="2342" spans="1:108" x14ac:dyDescent="0.35">
      <c r="A2342" s="22">
        <v>320</v>
      </c>
      <c r="B2342" s="22" t="s">
        <v>2602</v>
      </c>
      <c r="C2342" s="22" t="s">
        <v>2615</v>
      </c>
      <c r="D2342" s="22" t="s">
        <v>1694</v>
      </c>
      <c r="H2342" s="22">
        <v>32.894444</v>
      </c>
      <c r="I2342" s="22">
        <v>-107.745833</v>
      </c>
      <c r="J2342" s="22" t="s">
        <v>873</v>
      </c>
      <c r="K2342" s="22" t="s">
        <v>1306</v>
      </c>
      <c r="L2342" s="22" t="s">
        <v>878</v>
      </c>
      <c r="M2342" s="22" t="s">
        <v>2618</v>
      </c>
      <c r="P2342" s="22" t="s">
        <v>1665</v>
      </c>
      <c r="Q2342" s="22" t="s">
        <v>1179</v>
      </c>
      <c r="AU2342" s="34">
        <v>0.76100000000000001</v>
      </c>
      <c r="AV2342" s="34" t="s">
        <v>2419</v>
      </c>
      <c r="AW2342" s="34">
        <v>1</v>
      </c>
      <c r="AY2342" s="34">
        <v>30</v>
      </c>
      <c r="BA2342" s="34">
        <v>22</v>
      </c>
      <c r="BB2342" s="34" t="s">
        <v>121</v>
      </c>
      <c r="BC2342" s="34">
        <v>82.4</v>
      </c>
      <c r="BD2342" s="34">
        <v>3</v>
      </c>
      <c r="BE2342" s="34">
        <v>71</v>
      </c>
      <c r="BF2342" s="34">
        <v>2</v>
      </c>
      <c r="BG2342" s="34">
        <v>6817</v>
      </c>
      <c r="BJ2342" s="34" t="s">
        <v>123</v>
      </c>
      <c r="BN2342" s="34">
        <v>36</v>
      </c>
      <c r="BP2342" s="34">
        <v>4</v>
      </c>
      <c r="BQ2342" s="34">
        <v>9320</v>
      </c>
      <c r="BR2342" s="34">
        <v>87</v>
      </c>
      <c r="BT2342" s="34">
        <v>2.4</v>
      </c>
      <c r="BU2342" s="34" t="s">
        <v>82</v>
      </c>
      <c r="BV2342" s="34">
        <v>23</v>
      </c>
      <c r="BW2342" s="34" t="s">
        <v>948</v>
      </c>
      <c r="BX2342" s="34">
        <v>49</v>
      </c>
      <c r="BY2342" s="34" t="s">
        <v>121</v>
      </c>
      <c r="BZ2342" s="34">
        <v>260</v>
      </c>
      <c r="CA2342" s="34">
        <v>1.5</v>
      </c>
      <c r="CC2342" s="34">
        <v>1.6</v>
      </c>
      <c r="CD2342" s="34">
        <v>13</v>
      </c>
      <c r="CE2342" s="34">
        <v>4</v>
      </c>
      <c r="CF2342" s="34" t="s">
        <v>121</v>
      </c>
      <c r="CG2342" s="34" t="s">
        <v>2416</v>
      </c>
      <c r="CH2342" s="34">
        <v>14000</v>
      </c>
      <c r="CI2342" s="34">
        <v>2</v>
      </c>
      <c r="CJ2342" s="34" t="s">
        <v>84</v>
      </c>
      <c r="CM2342" s="34">
        <v>0.7</v>
      </c>
      <c r="CN2342" s="34" t="s">
        <v>123</v>
      </c>
      <c r="CP2342" s="34" t="s">
        <v>121</v>
      </c>
      <c r="CU2342" s="34" t="s">
        <v>83</v>
      </c>
      <c r="CV2342" s="34" t="s">
        <v>82</v>
      </c>
      <c r="CW2342" s="34">
        <f t="shared" si="120"/>
        <v>2.7</v>
      </c>
      <c r="CX2342" s="34">
        <v>0.53110000000000002</v>
      </c>
      <c r="CY2342" s="34">
        <v>1.1000000000000001</v>
      </c>
      <c r="CZ2342" s="34">
        <v>0.98</v>
      </c>
      <c r="DA2342" s="34">
        <v>4.26</v>
      </c>
      <c r="DB2342" s="34" t="s">
        <v>120</v>
      </c>
      <c r="DC2342" s="34">
        <v>0.18</v>
      </c>
      <c r="DD2342" s="34">
        <v>1.18</v>
      </c>
    </row>
    <row r="2343" spans="1:108" x14ac:dyDescent="0.35">
      <c r="A2343" s="22">
        <v>321</v>
      </c>
      <c r="B2343" s="22" t="s">
        <v>2602</v>
      </c>
      <c r="C2343" s="22" t="s">
        <v>2615</v>
      </c>
      <c r="D2343" s="22" t="s">
        <v>1694</v>
      </c>
      <c r="H2343" s="22">
        <v>32.894444</v>
      </c>
      <c r="I2343" s="22">
        <v>-107.745833</v>
      </c>
      <c r="J2343" s="22" t="s">
        <v>873</v>
      </c>
      <c r="K2343" s="22" t="s">
        <v>1306</v>
      </c>
      <c r="L2343" s="22" t="s">
        <v>878</v>
      </c>
      <c r="M2343" s="22" t="s">
        <v>2618</v>
      </c>
      <c r="P2343" s="22" t="s">
        <v>1665</v>
      </c>
      <c r="Q2343" s="22" t="s">
        <v>1183</v>
      </c>
      <c r="AU2343" s="34">
        <v>0.48</v>
      </c>
      <c r="AV2343" s="34">
        <v>300</v>
      </c>
      <c r="AW2343" s="34">
        <v>24</v>
      </c>
      <c r="AY2343" s="34">
        <v>4</v>
      </c>
      <c r="BA2343" s="34">
        <v>37</v>
      </c>
      <c r="BB2343" s="34" t="s">
        <v>121</v>
      </c>
      <c r="BC2343" s="34">
        <v>227.3</v>
      </c>
      <c r="BD2343" s="34">
        <v>5</v>
      </c>
      <c r="BE2343" s="34">
        <v>37</v>
      </c>
      <c r="BF2343" s="34" t="s">
        <v>121</v>
      </c>
      <c r="BG2343" s="34">
        <v>2308</v>
      </c>
      <c r="BJ2343" s="34" t="s">
        <v>123</v>
      </c>
      <c r="BN2343" s="34">
        <v>11</v>
      </c>
      <c r="BP2343" s="34">
        <v>13</v>
      </c>
      <c r="BQ2343" s="34" t="s">
        <v>141</v>
      </c>
      <c r="BR2343" s="34">
        <v>26</v>
      </c>
      <c r="BT2343" s="34">
        <v>14</v>
      </c>
      <c r="BU2343" s="34">
        <v>1.2</v>
      </c>
      <c r="BV2343" s="34">
        <v>11</v>
      </c>
      <c r="BW2343" s="34" t="s">
        <v>948</v>
      </c>
      <c r="BX2343" s="34">
        <v>32</v>
      </c>
      <c r="BY2343" s="34" t="s">
        <v>121</v>
      </c>
      <c r="BZ2343" s="34">
        <v>180</v>
      </c>
      <c r="CA2343" s="34">
        <v>2.6</v>
      </c>
      <c r="CC2343" s="34">
        <v>6.9</v>
      </c>
      <c r="CD2343" s="34">
        <v>30</v>
      </c>
      <c r="CE2343" s="34">
        <v>11</v>
      </c>
      <c r="CF2343" s="34">
        <v>2</v>
      </c>
      <c r="CG2343" s="34" t="s">
        <v>2416</v>
      </c>
      <c r="CH2343" s="34" t="s">
        <v>2420</v>
      </c>
      <c r="CI2343" s="34">
        <v>4</v>
      </c>
      <c r="CJ2343" s="34">
        <v>13</v>
      </c>
      <c r="CM2343" s="34">
        <v>1.2</v>
      </c>
      <c r="CN2343" s="34" t="s">
        <v>123</v>
      </c>
      <c r="CP2343" s="34" t="s">
        <v>121</v>
      </c>
      <c r="CU2343" s="34" t="s">
        <v>83</v>
      </c>
      <c r="CV2343" s="34" t="s">
        <v>82</v>
      </c>
      <c r="CW2343" s="34">
        <f t="shared" si="120"/>
        <v>18.2</v>
      </c>
      <c r="CX2343" s="34">
        <v>0.7036</v>
      </c>
      <c r="CY2343" s="34">
        <v>1.58</v>
      </c>
      <c r="CZ2343" s="34">
        <v>1</v>
      </c>
      <c r="DA2343" s="34">
        <v>9.76</v>
      </c>
      <c r="DB2343" s="34" t="s">
        <v>120</v>
      </c>
      <c r="DC2343" s="34">
        <v>0.06</v>
      </c>
      <c r="DD2343" s="34">
        <v>1.41</v>
      </c>
    </row>
    <row r="2344" spans="1:108" x14ac:dyDescent="0.35">
      <c r="A2344" s="22">
        <v>322</v>
      </c>
      <c r="B2344" s="22" t="s">
        <v>2602</v>
      </c>
      <c r="C2344" s="22" t="s">
        <v>2615</v>
      </c>
      <c r="D2344" s="22" t="s">
        <v>1694</v>
      </c>
      <c r="H2344" s="22">
        <v>32.894444</v>
      </c>
      <c r="I2344" s="22">
        <v>-107.745833</v>
      </c>
      <c r="J2344" s="22" t="s">
        <v>873</v>
      </c>
      <c r="K2344" s="22" t="s">
        <v>1306</v>
      </c>
      <c r="L2344" s="22" t="s">
        <v>878</v>
      </c>
      <c r="M2344" s="22" t="s">
        <v>2618</v>
      </c>
      <c r="P2344" s="22" t="s">
        <v>1665</v>
      </c>
      <c r="Q2344" s="22" t="s">
        <v>1181</v>
      </c>
      <c r="AU2344" s="34">
        <v>0.11</v>
      </c>
      <c r="AV2344" s="34">
        <v>110</v>
      </c>
      <c r="AW2344" s="34">
        <v>70</v>
      </c>
      <c r="AY2344" s="34">
        <v>8</v>
      </c>
      <c r="BA2344" s="34" t="s">
        <v>83</v>
      </c>
      <c r="BB2344" s="34" t="s">
        <v>121</v>
      </c>
      <c r="BC2344" s="34">
        <v>80.8</v>
      </c>
      <c r="BD2344" s="34">
        <v>4</v>
      </c>
      <c r="BE2344" s="34">
        <v>33</v>
      </c>
      <c r="BF2344" s="34">
        <v>14</v>
      </c>
      <c r="BG2344" s="34" t="s">
        <v>1685</v>
      </c>
      <c r="BJ2344" s="34">
        <v>6</v>
      </c>
      <c r="BN2344" s="34">
        <v>140</v>
      </c>
      <c r="BP2344" s="34">
        <v>4</v>
      </c>
      <c r="BQ2344" s="34" t="s">
        <v>141</v>
      </c>
      <c r="BR2344" s="34">
        <v>370</v>
      </c>
      <c r="BT2344" s="34">
        <v>7.2</v>
      </c>
      <c r="BU2344" s="34">
        <v>6.1</v>
      </c>
      <c r="BV2344" s="34">
        <v>19</v>
      </c>
      <c r="BW2344" s="34" t="s">
        <v>948</v>
      </c>
      <c r="BX2344" s="34">
        <v>16</v>
      </c>
      <c r="BY2344" s="34" t="s">
        <v>121</v>
      </c>
      <c r="BZ2344" s="34">
        <v>22</v>
      </c>
      <c r="CA2344" s="34">
        <v>12</v>
      </c>
      <c r="CC2344" s="34">
        <v>17</v>
      </c>
      <c r="CD2344" s="34">
        <v>28</v>
      </c>
      <c r="CE2344" s="34">
        <v>9</v>
      </c>
      <c r="CF2344" s="34">
        <v>15</v>
      </c>
      <c r="CG2344" s="34" t="s">
        <v>2416</v>
      </c>
      <c r="CH2344" s="34">
        <v>20000</v>
      </c>
      <c r="CI2344" s="34">
        <v>37</v>
      </c>
      <c r="CJ2344" s="34">
        <v>110</v>
      </c>
      <c r="CM2344" s="34">
        <v>9.5</v>
      </c>
      <c r="CN2344" s="34" t="s">
        <v>123</v>
      </c>
      <c r="CP2344" s="34" t="s">
        <v>121</v>
      </c>
      <c r="CU2344" s="34" t="s">
        <v>83</v>
      </c>
      <c r="CV2344" s="34">
        <v>0.8</v>
      </c>
      <c r="CW2344" s="34">
        <f t="shared" si="120"/>
        <v>157.30000000000001</v>
      </c>
      <c r="CX2344" s="34">
        <v>0.23069999999999999</v>
      </c>
      <c r="CY2344" s="34">
        <v>8.4499999999999993</v>
      </c>
      <c r="CZ2344" s="34">
        <v>2.61</v>
      </c>
      <c r="DA2344" s="34">
        <v>4.0199999999999996</v>
      </c>
      <c r="DB2344" s="34">
        <v>0.01</v>
      </c>
      <c r="DC2344" s="34">
        <v>1.25</v>
      </c>
      <c r="DD2344" s="34">
        <v>0.83</v>
      </c>
    </row>
    <row r="2345" spans="1:108" x14ac:dyDescent="0.35">
      <c r="A2345" s="22">
        <v>323</v>
      </c>
      <c r="B2345" s="22" t="s">
        <v>2602</v>
      </c>
      <c r="C2345" s="22" t="s">
        <v>2615</v>
      </c>
      <c r="D2345" s="22" t="s">
        <v>1694</v>
      </c>
      <c r="H2345" s="22">
        <v>32.894444</v>
      </c>
      <c r="I2345" s="22">
        <v>-107.745833</v>
      </c>
      <c r="J2345" s="22" t="s">
        <v>873</v>
      </c>
      <c r="K2345" s="22" t="s">
        <v>1306</v>
      </c>
      <c r="L2345" s="22" t="s">
        <v>878</v>
      </c>
      <c r="M2345" s="22" t="s">
        <v>2618</v>
      </c>
      <c r="P2345" s="22" t="s">
        <v>1665</v>
      </c>
      <c r="Q2345" s="22" t="s">
        <v>1181</v>
      </c>
      <c r="AU2345" s="34">
        <v>6.8000000000000005E-2</v>
      </c>
      <c r="AV2345" s="34">
        <v>35</v>
      </c>
      <c r="AW2345" s="34">
        <v>3</v>
      </c>
      <c r="AY2345" s="34">
        <v>134</v>
      </c>
      <c r="BA2345" s="34">
        <v>21</v>
      </c>
      <c r="BB2345" s="34" t="s">
        <v>121</v>
      </c>
      <c r="BC2345" s="34">
        <v>61.5</v>
      </c>
      <c r="BD2345" s="34">
        <v>1</v>
      </c>
      <c r="BE2345" s="34">
        <v>28</v>
      </c>
      <c r="BF2345" s="34">
        <v>9</v>
      </c>
      <c r="BG2345" s="34">
        <v>1018</v>
      </c>
      <c r="BJ2345" s="34" t="s">
        <v>123</v>
      </c>
      <c r="BN2345" s="34">
        <v>32</v>
      </c>
      <c r="BP2345" s="34">
        <v>2</v>
      </c>
      <c r="BQ2345" s="34" t="s">
        <v>141</v>
      </c>
      <c r="BR2345" s="34">
        <v>170</v>
      </c>
      <c r="BT2345" s="34">
        <v>4.3</v>
      </c>
      <c r="BU2345" s="34">
        <v>2.4</v>
      </c>
      <c r="BV2345" s="34" t="s">
        <v>84</v>
      </c>
      <c r="BW2345" s="34" t="s">
        <v>948</v>
      </c>
      <c r="BX2345" s="34">
        <v>15</v>
      </c>
      <c r="BY2345" s="34" t="s">
        <v>121</v>
      </c>
      <c r="BZ2345" s="34">
        <v>22</v>
      </c>
      <c r="CA2345" s="34">
        <v>4.2</v>
      </c>
      <c r="CC2345" s="34">
        <v>6.2</v>
      </c>
      <c r="CD2345" s="34">
        <v>18</v>
      </c>
      <c r="CE2345" s="34">
        <v>4</v>
      </c>
      <c r="CF2345" s="34">
        <v>2</v>
      </c>
      <c r="CG2345" s="34" t="s">
        <v>2416</v>
      </c>
      <c r="CH2345" s="34">
        <v>16000</v>
      </c>
      <c r="CI2345" s="34">
        <v>8</v>
      </c>
      <c r="CJ2345" s="34">
        <v>25</v>
      </c>
      <c r="CM2345" s="34">
        <v>2.6</v>
      </c>
      <c r="CN2345" s="34" t="s">
        <v>123</v>
      </c>
      <c r="CP2345" s="34" t="s">
        <v>121</v>
      </c>
      <c r="CU2345" s="34" t="s">
        <v>83</v>
      </c>
      <c r="CV2345" s="34" t="s">
        <v>82</v>
      </c>
      <c r="CW2345" s="34">
        <f t="shared" si="120"/>
        <v>35.6</v>
      </c>
      <c r="CX2345" s="34">
        <v>6.4600000000000005E-2</v>
      </c>
      <c r="CY2345" s="34">
        <v>0.69</v>
      </c>
      <c r="CZ2345" s="34">
        <v>1.43</v>
      </c>
      <c r="DA2345" s="34" t="s">
        <v>1833</v>
      </c>
      <c r="DB2345" s="34">
        <v>0.13</v>
      </c>
      <c r="DC2345" s="34">
        <v>0.68</v>
      </c>
      <c r="DD2345" s="34">
        <v>0.28000000000000003</v>
      </c>
    </row>
    <row r="2346" spans="1:108" x14ac:dyDescent="0.35">
      <c r="A2346" s="22">
        <v>324</v>
      </c>
      <c r="B2346" s="22" t="s">
        <v>2602</v>
      </c>
      <c r="C2346" s="22" t="s">
        <v>2615</v>
      </c>
      <c r="D2346" s="22" t="s">
        <v>1694</v>
      </c>
      <c r="H2346" s="22">
        <v>32.894444</v>
      </c>
      <c r="I2346" s="22">
        <v>-107.745833</v>
      </c>
      <c r="J2346" s="22" t="s">
        <v>873</v>
      </c>
      <c r="K2346" s="22" t="s">
        <v>1306</v>
      </c>
      <c r="L2346" s="22" t="s">
        <v>878</v>
      </c>
      <c r="M2346" s="22" t="s">
        <v>2618</v>
      </c>
      <c r="P2346" s="22" t="s">
        <v>1665</v>
      </c>
      <c r="Q2346" s="22" t="s">
        <v>1183</v>
      </c>
      <c r="AU2346" s="34">
        <v>2.4500000000000002</v>
      </c>
      <c r="AV2346" s="34" t="s">
        <v>2419</v>
      </c>
      <c r="AW2346" s="34">
        <v>14</v>
      </c>
      <c r="AY2346" s="34">
        <v>9</v>
      </c>
      <c r="BA2346" s="34">
        <v>49</v>
      </c>
      <c r="BB2346" s="34" t="s">
        <v>121</v>
      </c>
      <c r="BC2346" s="34">
        <v>288.8</v>
      </c>
      <c r="BD2346" s="34">
        <v>10</v>
      </c>
      <c r="BE2346" s="34">
        <v>43</v>
      </c>
      <c r="BF2346" s="34">
        <v>5</v>
      </c>
      <c r="BG2346" s="34">
        <v>5394</v>
      </c>
      <c r="BJ2346" s="34" t="s">
        <v>123</v>
      </c>
      <c r="BN2346" s="34">
        <v>33</v>
      </c>
      <c r="BP2346" s="34">
        <v>12</v>
      </c>
      <c r="BQ2346" s="34" t="s">
        <v>141</v>
      </c>
      <c r="BR2346" s="34">
        <v>110</v>
      </c>
      <c r="BT2346" s="34">
        <v>30.9</v>
      </c>
      <c r="BU2346" s="34" t="s">
        <v>82</v>
      </c>
      <c r="BV2346" s="34">
        <v>47</v>
      </c>
      <c r="BW2346" s="34" t="s">
        <v>948</v>
      </c>
      <c r="BX2346" s="34">
        <v>10</v>
      </c>
      <c r="BY2346" s="34" t="s">
        <v>121</v>
      </c>
      <c r="BZ2346" s="34">
        <v>1000</v>
      </c>
      <c r="CA2346" s="34">
        <v>2.8</v>
      </c>
      <c r="CC2346" s="34">
        <v>2.4</v>
      </c>
      <c r="CD2346" s="34">
        <v>12</v>
      </c>
      <c r="CE2346" s="34">
        <v>18</v>
      </c>
      <c r="CF2346" s="34">
        <v>2</v>
      </c>
      <c r="CG2346" s="34" t="s">
        <v>2416</v>
      </c>
      <c r="CH2346" s="34" t="s">
        <v>2420</v>
      </c>
      <c r="CI2346" s="34" t="s">
        <v>121</v>
      </c>
      <c r="CJ2346" s="34">
        <v>28</v>
      </c>
      <c r="CM2346" s="34">
        <v>0.6</v>
      </c>
      <c r="CN2346" s="34" t="s">
        <v>123</v>
      </c>
      <c r="CP2346" s="34" t="s">
        <v>121</v>
      </c>
      <c r="CU2346" s="34" t="s">
        <v>83</v>
      </c>
      <c r="CV2346" s="34" t="s">
        <v>82</v>
      </c>
      <c r="CW2346" s="34">
        <f t="shared" si="120"/>
        <v>28.6</v>
      </c>
      <c r="CX2346" s="34">
        <v>4.8099999999999997E-2</v>
      </c>
      <c r="CY2346" s="34">
        <v>7.82</v>
      </c>
      <c r="CZ2346" s="34">
        <v>1.1299999999999999</v>
      </c>
      <c r="DA2346" s="34">
        <v>3.16</v>
      </c>
      <c r="DB2346" s="34">
        <v>0.06</v>
      </c>
      <c r="DC2346" s="34">
        <v>0.51</v>
      </c>
      <c r="DD2346" s="34">
        <v>0.19</v>
      </c>
    </row>
    <row r="2347" spans="1:108" x14ac:dyDescent="0.35">
      <c r="A2347" s="22">
        <v>325</v>
      </c>
      <c r="B2347" s="22" t="s">
        <v>2602</v>
      </c>
      <c r="C2347" s="22" t="s">
        <v>2615</v>
      </c>
      <c r="D2347" s="22" t="s">
        <v>1694</v>
      </c>
      <c r="H2347" s="22">
        <v>32.894444</v>
      </c>
      <c r="I2347" s="22">
        <v>-107.745833</v>
      </c>
      <c r="J2347" s="22" t="s">
        <v>873</v>
      </c>
      <c r="K2347" s="22" t="s">
        <v>1306</v>
      </c>
      <c r="L2347" s="22" t="s">
        <v>878</v>
      </c>
      <c r="M2347" s="22" t="s">
        <v>2618</v>
      </c>
      <c r="P2347" s="22" t="s">
        <v>1665</v>
      </c>
      <c r="Q2347" s="22" t="s">
        <v>1182</v>
      </c>
      <c r="AU2347" s="34">
        <v>0.17</v>
      </c>
      <c r="AV2347" s="34">
        <v>71</v>
      </c>
      <c r="AW2347" s="34">
        <v>5</v>
      </c>
      <c r="AY2347" s="34">
        <v>50</v>
      </c>
      <c r="BA2347" s="34">
        <v>7</v>
      </c>
      <c r="BB2347" s="34" t="s">
        <v>121</v>
      </c>
      <c r="BC2347" s="34">
        <v>203.8</v>
      </c>
      <c r="BD2347" s="34">
        <v>7</v>
      </c>
      <c r="BE2347" s="34">
        <v>80</v>
      </c>
      <c r="BF2347" s="34">
        <v>2</v>
      </c>
      <c r="BG2347" s="34">
        <v>13259</v>
      </c>
      <c r="BJ2347" s="34">
        <v>2</v>
      </c>
      <c r="BN2347" s="34">
        <v>73</v>
      </c>
      <c r="BP2347" s="34">
        <v>6</v>
      </c>
      <c r="BQ2347" s="34">
        <v>6505</v>
      </c>
      <c r="BR2347" s="34">
        <v>92</v>
      </c>
      <c r="BT2347" s="34">
        <v>4.8</v>
      </c>
      <c r="BU2347" s="34">
        <v>1.1000000000000001</v>
      </c>
      <c r="BV2347" s="34" t="s">
        <v>84</v>
      </c>
      <c r="BW2347" s="34" t="s">
        <v>948</v>
      </c>
      <c r="BX2347" s="34">
        <v>6</v>
      </c>
      <c r="BY2347" s="34" t="s">
        <v>121</v>
      </c>
      <c r="BZ2347" s="34">
        <v>28</v>
      </c>
      <c r="CA2347" s="34">
        <v>2.5</v>
      </c>
      <c r="CC2347" s="34">
        <v>5</v>
      </c>
      <c r="CD2347" s="34">
        <v>15</v>
      </c>
      <c r="CE2347" s="34">
        <v>3</v>
      </c>
      <c r="CF2347" s="34">
        <v>5</v>
      </c>
      <c r="CG2347" s="34">
        <v>590</v>
      </c>
      <c r="CH2347" s="34">
        <v>25400</v>
      </c>
      <c r="CI2347" s="34">
        <v>4</v>
      </c>
      <c r="CJ2347" s="34" t="s">
        <v>84</v>
      </c>
      <c r="CM2347" s="34">
        <v>1.5</v>
      </c>
      <c r="CN2347" s="34" t="s">
        <v>123</v>
      </c>
      <c r="CP2347" s="34" t="s">
        <v>121</v>
      </c>
      <c r="CU2347" s="34" t="s">
        <v>83</v>
      </c>
      <c r="CV2347" s="34" t="s">
        <v>82</v>
      </c>
      <c r="CW2347" s="34">
        <f t="shared" si="120"/>
        <v>5.5</v>
      </c>
      <c r="CX2347" s="34">
        <v>4.4299999999999999E-2</v>
      </c>
      <c r="CY2347" s="34">
        <v>1.49</v>
      </c>
      <c r="CZ2347" s="34">
        <v>0.98</v>
      </c>
      <c r="DA2347" s="34">
        <v>4.22</v>
      </c>
      <c r="DB2347" s="34">
        <v>0.03</v>
      </c>
      <c r="DC2347" s="34">
        <v>0.4</v>
      </c>
      <c r="DD2347" s="34">
        <v>0.37</v>
      </c>
    </row>
    <row r="2348" spans="1:108" x14ac:dyDescent="0.35">
      <c r="A2348" s="22">
        <v>326</v>
      </c>
      <c r="B2348" s="22" t="s">
        <v>2602</v>
      </c>
      <c r="C2348" s="22" t="s">
        <v>2615</v>
      </c>
      <c r="D2348" s="22" t="s">
        <v>1694</v>
      </c>
      <c r="H2348" s="22">
        <v>32.894444</v>
      </c>
      <c r="I2348" s="22">
        <v>-107.745833</v>
      </c>
      <c r="J2348" s="22" t="s">
        <v>873</v>
      </c>
      <c r="K2348" s="22" t="s">
        <v>1306</v>
      </c>
      <c r="L2348" s="22" t="s">
        <v>878</v>
      </c>
      <c r="M2348" s="22" t="s">
        <v>2618</v>
      </c>
      <c r="P2348" s="22" t="s">
        <v>1665</v>
      </c>
      <c r="Q2348" s="22" t="s">
        <v>1183</v>
      </c>
      <c r="AU2348" s="34">
        <v>0.13</v>
      </c>
      <c r="AV2348" s="34">
        <v>180</v>
      </c>
      <c r="AW2348" s="34">
        <v>5</v>
      </c>
      <c r="AY2348" s="34">
        <v>41</v>
      </c>
      <c r="BA2348" s="34" t="s">
        <v>83</v>
      </c>
      <c r="BB2348" s="34" t="s">
        <v>121</v>
      </c>
      <c r="BC2348" s="34">
        <v>45.9</v>
      </c>
      <c r="BD2348" s="34">
        <v>2</v>
      </c>
      <c r="BE2348" s="34">
        <v>23</v>
      </c>
      <c r="BF2348" s="34" t="s">
        <v>121</v>
      </c>
      <c r="BG2348" s="34" t="s">
        <v>1685</v>
      </c>
      <c r="BJ2348" s="34" t="s">
        <v>123</v>
      </c>
      <c r="BN2348" s="34">
        <v>318</v>
      </c>
      <c r="BP2348" s="34">
        <v>2</v>
      </c>
      <c r="BQ2348" s="34">
        <v>6650</v>
      </c>
      <c r="BR2348" s="34" t="s">
        <v>84</v>
      </c>
      <c r="BT2348" s="34">
        <v>4</v>
      </c>
      <c r="BU2348" s="34">
        <v>1.9</v>
      </c>
      <c r="BV2348" s="34" t="s">
        <v>84</v>
      </c>
      <c r="BW2348" s="34" t="s">
        <v>948</v>
      </c>
      <c r="BX2348" s="34">
        <v>30</v>
      </c>
      <c r="BY2348" s="34" t="s">
        <v>121</v>
      </c>
      <c r="BZ2348" s="34">
        <v>72</v>
      </c>
      <c r="CA2348" s="34">
        <v>2.7</v>
      </c>
      <c r="CC2348" s="34">
        <v>6.6</v>
      </c>
      <c r="CD2348" s="34">
        <v>14</v>
      </c>
      <c r="CE2348" s="34" t="s">
        <v>123</v>
      </c>
      <c r="CF2348" s="34">
        <v>4</v>
      </c>
      <c r="CG2348" s="34" t="s">
        <v>2416</v>
      </c>
      <c r="CH2348" s="34">
        <v>12000</v>
      </c>
      <c r="CI2348" s="34">
        <v>7</v>
      </c>
      <c r="CJ2348" s="34">
        <v>14</v>
      </c>
      <c r="CM2348" s="34">
        <v>2.2000000000000002</v>
      </c>
      <c r="CN2348" s="34">
        <v>2</v>
      </c>
      <c r="CP2348" s="34" t="s">
        <v>121</v>
      </c>
      <c r="CU2348" s="34" t="s">
        <v>83</v>
      </c>
      <c r="CV2348" s="34" t="s">
        <v>82</v>
      </c>
      <c r="CW2348" s="34">
        <f t="shared" si="120"/>
        <v>25.2</v>
      </c>
      <c r="CX2348" s="34">
        <v>0.29099999999999998</v>
      </c>
      <c r="CY2348" s="34">
        <v>5.07</v>
      </c>
      <c r="CZ2348" s="34">
        <v>0.52</v>
      </c>
      <c r="DA2348" s="34" t="s">
        <v>1833</v>
      </c>
      <c r="DB2348" s="34">
        <v>0.41</v>
      </c>
      <c r="DC2348" s="34">
        <v>0.02</v>
      </c>
      <c r="DD2348" s="34">
        <v>0.7</v>
      </c>
    </row>
    <row r="2349" spans="1:108" x14ac:dyDescent="0.35">
      <c r="A2349" s="22">
        <v>327</v>
      </c>
      <c r="B2349" s="22" t="s">
        <v>2602</v>
      </c>
      <c r="C2349" s="22" t="s">
        <v>2615</v>
      </c>
      <c r="D2349" s="22" t="s">
        <v>1694</v>
      </c>
      <c r="H2349" s="22">
        <v>32.894444</v>
      </c>
      <c r="I2349" s="22">
        <v>-107.745833</v>
      </c>
      <c r="J2349" s="22" t="s">
        <v>873</v>
      </c>
      <c r="K2349" s="22" t="s">
        <v>1306</v>
      </c>
      <c r="L2349" s="22" t="s">
        <v>878</v>
      </c>
      <c r="M2349" s="22" t="s">
        <v>2618</v>
      </c>
      <c r="P2349" s="22" t="s">
        <v>1665</v>
      </c>
      <c r="Q2349" s="22" t="s">
        <v>1183</v>
      </c>
      <c r="AU2349" s="34">
        <v>2.98</v>
      </c>
      <c r="AV2349" s="34" t="s">
        <v>2419</v>
      </c>
      <c r="AW2349" s="34">
        <v>16</v>
      </c>
      <c r="AY2349" s="34">
        <v>3</v>
      </c>
      <c r="BA2349" s="34" t="s">
        <v>83</v>
      </c>
      <c r="BB2349" s="34" t="s">
        <v>121</v>
      </c>
      <c r="BC2349" s="34">
        <v>48.1</v>
      </c>
      <c r="BD2349" s="34">
        <v>2</v>
      </c>
      <c r="BE2349" s="34">
        <v>49</v>
      </c>
      <c r="BF2349" s="34" t="s">
        <v>121</v>
      </c>
      <c r="BG2349" s="34" t="s">
        <v>1685</v>
      </c>
      <c r="BJ2349" s="34" t="s">
        <v>123</v>
      </c>
      <c r="BN2349" s="34">
        <v>59</v>
      </c>
      <c r="BP2349" s="34">
        <v>2</v>
      </c>
      <c r="BQ2349" s="34">
        <v>6741</v>
      </c>
      <c r="BR2349" s="34" t="s">
        <v>84</v>
      </c>
      <c r="BT2349" s="34">
        <v>68.3</v>
      </c>
      <c r="BU2349" s="34" t="s">
        <v>82</v>
      </c>
      <c r="BV2349" s="34" t="s">
        <v>84</v>
      </c>
      <c r="BW2349" s="34" t="s">
        <v>948</v>
      </c>
      <c r="BX2349" s="34">
        <v>57</v>
      </c>
      <c r="BY2349" s="34" t="s">
        <v>121</v>
      </c>
      <c r="BZ2349" s="34">
        <v>1200</v>
      </c>
      <c r="CA2349" s="34">
        <v>2</v>
      </c>
      <c r="CC2349" s="34">
        <v>0.8</v>
      </c>
      <c r="CD2349" s="34">
        <v>13</v>
      </c>
      <c r="CE2349" s="34">
        <v>14</v>
      </c>
      <c r="CF2349" s="34" t="s">
        <v>121</v>
      </c>
      <c r="CG2349" s="34" t="s">
        <v>2416</v>
      </c>
      <c r="CH2349" s="34">
        <v>9000</v>
      </c>
      <c r="CI2349" s="34">
        <v>1</v>
      </c>
      <c r="CJ2349" s="34" t="s">
        <v>84</v>
      </c>
      <c r="CM2349" s="34">
        <v>0.7</v>
      </c>
      <c r="CN2349" s="34" t="s">
        <v>123</v>
      </c>
      <c r="CP2349" s="34" t="s">
        <v>121</v>
      </c>
      <c r="CU2349" s="34" t="s">
        <v>83</v>
      </c>
      <c r="CV2349" s="34" t="s">
        <v>82</v>
      </c>
      <c r="CW2349" s="34">
        <f t="shared" si="120"/>
        <v>1.7</v>
      </c>
      <c r="CX2349" s="34">
        <v>0.34739999999999999</v>
      </c>
      <c r="CY2349" s="34">
        <v>4.75</v>
      </c>
      <c r="CZ2349" s="34">
        <v>0.41</v>
      </c>
      <c r="DA2349" s="34">
        <v>7.91</v>
      </c>
      <c r="DB2349" s="34" t="s">
        <v>120</v>
      </c>
      <c r="DC2349" s="34" t="s">
        <v>120</v>
      </c>
      <c r="DD2349" s="34">
        <v>0.78</v>
      </c>
    </row>
    <row r="2350" spans="1:108" x14ac:dyDescent="0.35">
      <c r="A2350" s="22">
        <v>328</v>
      </c>
      <c r="B2350" s="22" t="s">
        <v>2602</v>
      </c>
      <c r="C2350" s="22" t="s">
        <v>2615</v>
      </c>
      <c r="D2350" s="22" t="s">
        <v>1694</v>
      </c>
      <c r="H2350" s="22">
        <v>32.894444</v>
      </c>
      <c r="I2350" s="22">
        <v>-107.745833</v>
      </c>
      <c r="J2350" s="22" t="s">
        <v>873</v>
      </c>
      <c r="K2350" s="22" t="s">
        <v>1306</v>
      </c>
      <c r="L2350" s="22" t="s">
        <v>878</v>
      </c>
      <c r="M2350" s="22" t="s">
        <v>2618</v>
      </c>
      <c r="P2350" s="22" t="s">
        <v>1665</v>
      </c>
      <c r="Q2350" s="22" t="s">
        <v>1183</v>
      </c>
      <c r="AU2350" s="34">
        <v>4.28</v>
      </c>
      <c r="AV2350" s="34" t="s">
        <v>2419</v>
      </c>
      <c r="AW2350" s="34">
        <v>3</v>
      </c>
      <c r="AY2350" s="34">
        <v>61</v>
      </c>
      <c r="BA2350" s="34">
        <v>41</v>
      </c>
      <c r="BB2350" s="34" t="s">
        <v>121</v>
      </c>
      <c r="BC2350" s="34">
        <v>236.6</v>
      </c>
      <c r="BD2350" s="34">
        <v>7</v>
      </c>
      <c r="BE2350" s="34">
        <v>43</v>
      </c>
      <c r="BF2350" s="34">
        <v>2</v>
      </c>
      <c r="BG2350" s="34">
        <v>14473</v>
      </c>
      <c r="BJ2350" s="34" t="s">
        <v>123</v>
      </c>
      <c r="BN2350" s="34">
        <v>5</v>
      </c>
      <c r="BP2350" s="34">
        <v>4</v>
      </c>
      <c r="BQ2350" s="34" t="s">
        <v>141</v>
      </c>
      <c r="BR2350" s="34">
        <v>43</v>
      </c>
      <c r="BT2350" s="34">
        <v>5.3</v>
      </c>
      <c r="BU2350" s="34" t="s">
        <v>82</v>
      </c>
      <c r="BV2350" s="34">
        <v>64</v>
      </c>
      <c r="BW2350" s="34" t="s">
        <v>948</v>
      </c>
      <c r="BX2350" s="34">
        <v>34</v>
      </c>
      <c r="BY2350" s="34" t="s">
        <v>121</v>
      </c>
      <c r="BZ2350" s="34">
        <v>1100</v>
      </c>
      <c r="CA2350" s="34" t="s">
        <v>82</v>
      </c>
      <c r="CC2350" s="34">
        <v>2.2000000000000002</v>
      </c>
      <c r="CD2350" s="34">
        <v>20</v>
      </c>
      <c r="CE2350" s="34">
        <v>13</v>
      </c>
      <c r="CF2350" s="34">
        <v>3</v>
      </c>
      <c r="CG2350" s="34" t="s">
        <v>2416</v>
      </c>
      <c r="CH2350" s="34" t="s">
        <v>2420</v>
      </c>
      <c r="CI2350" s="34">
        <v>2</v>
      </c>
      <c r="CJ2350" s="34" t="s">
        <v>84</v>
      </c>
      <c r="CM2350" s="34">
        <v>0.6</v>
      </c>
      <c r="CN2350" s="34" t="s">
        <v>123</v>
      </c>
      <c r="CP2350" s="34" t="s">
        <v>121</v>
      </c>
      <c r="CU2350" s="34" t="s">
        <v>83</v>
      </c>
      <c r="CV2350" s="34" t="s">
        <v>82</v>
      </c>
      <c r="CW2350" s="34">
        <f t="shared" si="120"/>
        <v>2.6</v>
      </c>
      <c r="CX2350" s="34">
        <v>0.60040000000000004</v>
      </c>
      <c r="CY2350" s="34">
        <v>1.83</v>
      </c>
      <c r="CZ2350" s="34">
        <v>1.45</v>
      </c>
      <c r="DA2350" s="34">
        <v>7.03</v>
      </c>
      <c r="DB2350" s="34">
        <v>0.01</v>
      </c>
      <c r="DC2350" s="34">
        <v>0.35</v>
      </c>
      <c r="DD2350" s="34">
        <v>1.1299999999999999</v>
      </c>
    </row>
    <row r="2351" spans="1:108" x14ac:dyDescent="0.35">
      <c r="A2351" s="22">
        <v>329</v>
      </c>
      <c r="B2351" s="22" t="s">
        <v>2602</v>
      </c>
      <c r="C2351" s="22" t="s">
        <v>2615</v>
      </c>
      <c r="D2351" s="22" t="s">
        <v>1694</v>
      </c>
      <c r="H2351" s="22">
        <v>32.894444</v>
      </c>
      <c r="I2351" s="22">
        <v>-107.745833</v>
      </c>
      <c r="J2351" s="22" t="s">
        <v>873</v>
      </c>
      <c r="K2351" s="22" t="s">
        <v>1306</v>
      </c>
      <c r="L2351" s="22" t="s">
        <v>878</v>
      </c>
      <c r="M2351" s="22" t="s">
        <v>1651</v>
      </c>
      <c r="P2351" s="22" t="s">
        <v>1665</v>
      </c>
      <c r="Q2351" s="22" t="s">
        <v>1182</v>
      </c>
      <c r="AU2351" s="34">
        <v>0.15</v>
      </c>
      <c r="AV2351" s="34">
        <v>140</v>
      </c>
      <c r="AW2351" s="34">
        <v>29</v>
      </c>
      <c r="AY2351" s="34">
        <v>14</v>
      </c>
      <c r="BA2351" s="34" t="s">
        <v>83</v>
      </c>
      <c r="BB2351" s="34" t="s">
        <v>121</v>
      </c>
      <c r="BC2351" s="34">
        <v>32</v>
      </c>
      <c r="BD2351" s="34">
        <v>4</v>
      </c>
      <c r="BE2351" s="34">
        <v>81</v>
      </c>
      <c r="BF2351" s="34">
        <v>2</v>
      </c>
      <c r="BG2351" s="34">
        <v>6993</v>
      </c>
      <c r="BJ2351" s="34" t="s">
        <v>123</v>
      </c>
      <c r="BN2351" s="34">
        <v>960</v>
      </c>
      <c r="BP2351" s="34">
        <v>7</v>
      </c>
      <c r="BQ2351" s="34">
        <v>6025</v>
      </c>
      <c r="BR2351" s="34">
        <v>60</v>
      </c>
      <c r="BT2351" s="34">
        <v>21.6</v>
      </c>
      <c r="BU2351" s="34">
        <v>0.6</v>
      </c>
      <c r="BV2351" s="34" t="s">
        <v>84</v>
      </c>
      <c r="BW2351" s="34" t="s">
        <v>948</v>
      </c>
      <c r="BX2351" s="34">
        <v>2</v>
      </c>
      <c r="BY2351" s="34" t="s">
        <v>121</v>
      </c>
      <c r="BZ2351" s="34">
        <v>73</v>
      </c>
      <c r="CA2351" s="34">
        <v>2</v>
      </c>
      <c r="CC2351" s="34">
        <v>7.2</v>
      </c>
      <c r="CD2351" s="34">
        <v>22</v>
      </c>
      <c r="CE2351" s="34">
        <v>8</v>
      </c>
      <c r="CF2351" s="34">
        <v>4</v>
      </c>
      <c r="CG2351" s="34" t="s">
        <v>2416</v>
      </c>
      <c r="CH2351" s="34">
        <v>7400</v>
      </c>
      <c r="CI2351" s="34">
        <v>2</v>
      </c>
      <c r="CJ2351" s="34" t="s">
        <v>84</v>
      </c>
      <c r="CM2351" s="34">
        <v>0.9</v>
      </c>
      <c r="CN2351" s="34" t="s">
        <v>123</v>
      </c>
      <c r="CP2351" s="34" t="s">
        <v>121</v>
      </c>
      <c r="CU2351" s="34" t="s">
        <v>83</v>
      </c>
      <c r="CV2351" s="34" t="s">
        <v>82</v>
      </c>
      <c r="CW2351" s="34">
        <f t="shared" si="120"/>
        <v>2.9</v>
      </c>
      <c r="CX2351" s="34">
        <v>2.76E-2</v>
      </c>
      <c r="CY2351" s="34">
        <v>1.38</v>
      </c>
      <c r="CZ2351" s="34">
        <v>0.68</v>
      </c>
      <c r="DA2351" s="34">
        <v>2.98</v>
      </c>
      <c r="DB2351" s="34">
        <v>0.01</v>
      </c>
      <c r="DC2351" s="34">
        <v>0.19</v>
      </c>
      <c r="DD2351" s="34">
        <v>0.74</v>
      </c>
    </row>
    <row r="2352" spans="1:108" x14ac:dyDescent="0.35">
      <c r="A2352" s="22">
        <v>330</v>
      </c>
      <c r="B2352" s="22" t="s">
        <v>2602</v>
      </c>
      <c r="C2352" s="22" t="s">
        <v>2615</v>
      </c>
      <c r="D2352" s="22" t="s">
        <v>1694</v>
      </c>
      <c r="H2352" s="22">
        <v>32.894444</v>
      </c>
      <c r="I2352" s="22">
        <v>-107.745833</v>
      </c>
      <c r="J2352" s="22" t="s">
        <v>873</v>
      </c>
      <c r="K2352" s="22" t="s">
        <v>1306</v>
      </c>
      <c r="L2352" s="22" t="s">
        <v>878</v>
      </c>
      <c r="M2352" s="22" t="s">
        <v>1651</v>
      </c>
      <c r="P2352" s="22" t="s">
        <v>1665</v>
      </c>
      <c r="Q2352" s="22" t="s">
        <v>1183</v>
      </c>
      <c r="AU2352" s="34">
        <v>0.35</v>
      </c>
      <c r="AV2352" s="34" t="s">
        <v>2419</v>
      </c>
      <c r="AW2352" s="34">
        <v>39</v>
      </c>
      <c r="AY2352" s="34">
        <v>9</v>
      </c>
      <c r="BA2352" s="34">
        <v>15</v>
      </c>
      <c r="BB2352" s="34" t="s">
        <v>121</v>
      </c>
      <c r="BC2352" s="34">
        <v>66.8</v>
      </c>
      <c r="BD2352" s="34">
        <v>3</v>
      </c>
      <c r="BE2352" s="34">
        <v>20</v>
      </c>
      <c r="BF2352" s="34">
        <v>8</v>
      </c>
      <c r="BG2352" s="34">
        <v>8587</v>
      </c>
      <c r="BJ2352" s="34">
        <v>6</v>
      </c>
      <c r="BN2352" s="34">
        <v>19</v>
      </c>
      <c r="BP2352" s="34">
        <v>3</v>
      </c>
      <c r="BQ2352" s="34">
        <v>7970</v>
      </c>
      <c r="BR2352" s="34">
        <v>250</v>
      </c>
      <c r="BT2352" s="34">
        <v>6.3</v>
      </c>
      <c r="BU2352" s="34">
        <v>4</v>
      </c>
      <c r="BV2352" s="34" t="s">
        <v>84</v>
      </c>
      <c r="BW2352" s="34" t="s">
        <v>948</v>
      </c>
      <c r="BX2352" s="34">
        <v>5</v>
      </c>
      <c r="BY2352" s="34" t="s">
        <v>121</v>
      </c>
      <c r="BZ2352" s="34">
        <v>230</v>
      </c>
      <c r="CA2352" s="34">
        <v>12</v>
      </c>
      <c r="CC2352" s="34">
        <v>8</v>
      </c>
      <c r="CD2352" s="34">
        <v>23</v>
      </c>
      <c r="CE2352" s="34">
        <v>15</v>
      </c>
      <c r="CF2352" s="34">
        <v>8</v>
      </c>
      <c r="CG2352" s="34" t="s">
        <v>2416</v>
      </c>
      <c r="CH2352" s="34">
        <v>16000</v>
      </c>
      <c r="CI2352" s="34">
        <v>41</v>
      </c>
      <c r="CJ2352" s="34">
        <v>110</v>
      </c>
      <c r="CM2352" s="34">
        <v>7.6</v>
      </c>
      <c r="CN2352" s="34">
        <v>4</v>
      </c>
      <c r="CP2352" s="34" t="s">
        <v>121</v>
      </c>
      <c r="CU2352" s="34" t="s">
        <v>83</v>
      </c>
      <c r="CV2352" s="34" t="s">
        <v>82</v>
      </c>
      <c r="CW2352" s="34">
        <f t="shared" si="120"/>
        <v>162.6</v>
      </c>
      <c r="CX2352" s="34">
        <v>0.2374</v>
      </c>
      <c r="CY2352" s="34">
        <v>2.66</v>
      </c>
      <c r="CZ2352" s="34">
        <v>2.1800000000000002</v>
      </c>
      <c r="DA2352" s="34">
        <v>1.2</v>
      </c>
      <c r="DB2352" s="34" t="s">
        <v>120</v>
      </c>
      <c r="DC2352" s="34">
        <v>0.22</v>
      </c>
      <c r="DD2352" s="34">
        <v>1.97</v>
      </c>
    </row>
    <row r="2353" spans="1:108" x14ac:dyDescent="0.35">
      <c r="A2353" s="22">
        <v>331</v>
      </c>
      <c r="B2353" s="22" t="s">
        <v>2602</v>
      </c>
      <c r="C2353" s="22" t="s">
        <v>2615</v>
      </c>
      <c r="D2353" s="22" t="s">
        <v>1694</v>
      </c>
      <c r="H2353" s="22">
        <v>32.894444</v>
      </c>
      <c r="I2353" s="22">
        <v>-107.745833</v>
      </c>
      <c r="J2353" s="22" t="s">
        <v>873</v>
      </c>
      <c r="K2353" s="22" t="s">
        <v>1306</v>
      </c>
      <c r="L2353" s="22" t="s">
        <v>878</v>
      </c>
      <c r="M2353" s="22" t="s">
        <v>1493</v>
      </c>
      <c r="P2353" s="22" t="s">
        <v>1665</v>
      </c>
      <c r="Q2353" s="22" t="s">
        <v>1181</v>
      </c>
      <c r="AU2353" s="34">
        <v>9.8000000000000004E-2</v>
      </c>
      <c r="AV2353" s="34">
        <v>230</v>
      </c>
      <c r="AW2353" s="34">
        <v>13</v>
      </c>
      <c r="AY2353" s="34">
        <v>4</v>
      </c>
      <c r="BA2353" s="34" t="s">
        <v>83</v>
      </c>
      <c r="BB2353" s="34">
        <v>4</v>
      </c>
      <c r="BC2353" s="34">
        <v>130.30000000000001</v>
      </c>
      <c r="BD2353" s="34">
        <v>3</v>
      </c>
      <c r="BE2353" s="34">
        <v>5</v>
      </c>
      <c r="BF2353" s="34" t="s">
        <v>121</v>
      </c>
      <c r="BG2353" s="34" t="s">
        <v>1685</v>
      </c>
      <c r="BJ2353" s="34" t="s">
        <v>123</v>
      </c>
      <c r="BN2353" s="34">
        <v>61</v>
      </c>
      <c r="BP2353" s="34" t="s">
        <v>121</v>
      </c>
      <c r="BQ2353" s="34" t="s">
        <v>141</v>
      </c>
      <c r="BR2353" s="34" t="s">
        <v>84</v>
      </c>
      <c r="BT2353" s="34">
        <v>61.9</v>
      </c>
      <c r="BU2353" s="34">
        <v>0.9</v>
      </c>
      <c r="BV2353" s="34" t="s">
        <v>84</v>
      </c>
      <c r="BW2353" s="34" t="s">
        <v>948</v>
      </c>
      <c r="BX2353" s="34">
        <v>87</v>
      </c>
      <c r="BY2353" s="34" t="s">
        <v>121</v>
      </c>
      <c r="BZ2353" s="34">
        <v>100</v>
      </c>
      <c r="CA2353" s="34">
        <v>2</v>
      </c>
      <c r="CC2353" s="34">
        <v>4.9000000000000004</v>
      </c>
      <c r="CD2353" s="34">
        <v>13</v>
      </c>
      <c r="CE2353" s="34">
        <v>5</v>
      </c>
      <c r="CF2353" s="34">
        <v>1</v>
      </c>
      <c r="CG2353" s="34" t="s">
        <v>2416</v>
      </c>
      <c r="CH2353" s="34" t="s">
        <v>2420</v>
      </c>
      <c r="CI2353" s="34">
        <v>7</v>
      </c>
      <c r="CJ2353" s="34">
        <v>25</v>
      </c>
      <c r="CM2353" s="34">
        <v>1.3</v>
      </c>
      <c r="CN2353" s="34" t="s">
        <v>123</v>
      </c>
      <c r="CP2353" s="34" t="s">
        <v>121</v>
      </c>
      <c r="CU2353" s="34" t="s">
        <v>83</v>
      </c>
      <c r="CV2353" s="34" t="s">
        <v>82</v>
      </c>
      <c r="CW2353" s="34">
        <f t="shared" si="120"/>
        <v>33.299999999999997</v>
      </c>
      <c r="CX2353" s="34">
        <v>0.73699999999999999</v>
      </c>
      <c r="CY2353" s="34">
        <v>1.54</v>
      </c>
      <c r="CZ2353" s="34">
        <v>0.17</v>
      </c>
      <c r="DA2353" s="34" t="s">
        <v>1833</v>
      </c>
      <c r="DB2353" s="34" t="s">
        <v>120</v>
      </c>
      <c r="DC2353" s="34" t="s">
        <v>120</v>
      </c>
      <c r="DD2353" s="34">
        <v>1.29</v>
      </c>
    </row>
    <row r="2354" spans="1:108" x14ac:dyDescent="0.35">
      <c r="A2354" s="22">
        <v>332</v>
      </c>
      <c r="B2354" s="22" t="s">
        <v>2602</v>
      </c>
      <c r="C2354" s="22" t="s">
        <v>2615</v>
      </c>
      <c r="D2354" s="22" t="s">
        <v>1694</v>
      </c>
      <c r="H2354" s="22">
        <v>32.894444</v>
      </c>
      <c r="I2354" s="22">
        <v>-107.745833</v>
      </c>
      <c r="J2354" s="22" t="s">
        <v>873</v>
      </c>
      <c r="K2354" s="22" t="s">
        <v>1306</v>
      </c>
      <c r="L2354" s="22" t="s">
        <v>878</v>
      </c>
      <c r="M2354" s="22" t="s">
        <v>2432</v>
      </c>
      <c r="P2354" s="22" t="s">
        <v>1665</v>
      </c>
      <c r="Q2354" s="22" t="s">
        <v>1182</v>
      </c>
      <c r="AU2354" s="34">
        <v>2.5999999999999999E-2</v>
      </c>
      <c r="AV2354" s="34">
        <v>8</v>
      </c>
      <c r="AW2354" s="34">
        <v>10</v>
      </c>
      <c r="AY2354" s="34">
        <v>4</v>
      </c>
      <c r="BA2354" s="34">
        <v>15</v>
      </c>
      <c r="BB2354" s="34" t="s">
        <v>121</v>
      </c>
      <c r="BC2354" s="34" t="s">
        <v>121</v>
      </c>
      <c r="BD2354" s="34">
        <v>2</v>
      </c>
      <c r="BE2354" s="34">
        <v>8</v>
      </c>
      <c r="BF2354" s="34">
        <v>5</v>
      </c>
      <c r="BG2354" s="34">
        <v>352</v>
      </c>
      <c r="BJ2354" s="34" t="s">
        <v>123</v>
      </c>
      <c r="BN2354" s="34">
        <v>943</v>
      </c>
      <c r="BP2354" s="34">
        <v>3</v>
      </c>
      <c r="BQ2354" s="34">
        <v>134</v>
      </c>
      <c r="BR2354" s="34">
        <v>26</v>
      </c>
      <c r="BT2354" s="34">
        <v>14</v>
      </c>
      <c r="BU2354" s="34">
        <v>0.6</v>
      </c>
      <c r="BV2354" s="34" t="s">
        <v>84</v>
      </c>
      <c r="BW2354" s="34" t="s">
        <v>948</v>
      </c>
      <c r="BX2354" s="34">
        <v>24</v>
      </c>
      <c r="BY2354" s="34" t="s">
        <v>121</v>
      </c>
      <c r="BZ2354" s="34" t="s">
        <v>84</v>
      </c>
      <c r="CA2354" s="34">
        <v>0.6</v>
      </c>
      <c r="CC2354" s="34">
        <v>10</v>
      </c>
      <c r="CD2354" s="34">
        <v>10</v>
      </c>
      <c r="CE2354" s="34" t="s">
        <v>123</v>
      </c>
      <c r="CF2354" s="34" t="s">
        <v>121</v>
      </c>
      <c r="CG2354" s="34" t="s">
        <v>2416</v>
      </c>
      <c r="CH2354" s="34">
        <v>260</v>
      </c>
      <c r="CI2354" s="34" t="s">
        <v>121</v>
      </c>
      <c r="CJ2354" s="34" t="s">
        <v>84</v>
      </c>
      <c r="CM2354" s="34">
        <v>0.6</v>
      </c>
      <c r="CN2354" s="34" t="s">
        <v>123</v>
      </c>
      <c r="CP2354" s="34" t="s">
        <v>121</v>
      </c>
      <c r="CU2354" s="34" t="s">
        <v>83</v>
      </c>
      <c r="CV2354" s="34" t="s">
        <v>82</v>
      </c>
      <c r="CW2354" s="34">
        <f t="shared" si="120"/>
        <v>0.6</v>
      </c>
      <c r="CX2354" s="34">
        <v>0.22459999999999999</v>
      </c>
      <c r="CY2354" s="34">
        <v>0.33</v>
      </c>
      <c r="CZ2354" s="34">
        <v>0.53</v>
      </c>
      <c r="DA2354" s="34">
        <v>7.63</v>
      </c>
      <c r="DB2354" s="34">
        <v>0.06</v>
      </c>
      <c r="DC2354" s="34">
        <v>0.09</v>
      </c>
      <c r="DD2354" s="34" t="s">
        <v>120</v>
      </c>
    </row>
    <row r="2355" spans="1:108" x14ac:dyDescent="0.35">
      <c r="A2355" s="22">
        <v>333</v>
      </c>
      <c r="B2355" s="22" t="s">
        <v>2602</v>
      </c>
      <c r="C2355" s="22" t="s">
        <v>2615</v>
      </c>
      <c r="D2355" s="22" t="s">
        <v>1694</v>
      </c>
      <c r="H2355" s="22">
        <v>32.894444</v>
      </c>
      <c r="I2355" s="22">
        <v>-107.745833</v>
      </c>
      <c r="J2355" s="22" t="s">
        <v>873</v>
      </c>
      <c r="K2355" s="22" t="s">
        <v>1306</v>
      </c>
      <c r="L2355" s="22" t="s">
        <v>878</v>
      </c>
      <c r="M2355" s="22" t="s">
        <v>2432</v>
      </c>
      <c r="P2355" s="22" t="s">
        <v>1665</v>
      </c>
      <c r="Q2355" s="22" t="s">
        <v>1183</v>
      </c>
      <c r="AU2355" s="34" t="s">
        <v>2384</v>
      </c>
      <c r="AV2355" s="34" t="s">
        <v>2419</v>
      </c>
      <c r="AW2355" s="34">
        <v>3</v>
      </c>
      <c r="AY2355" s="34">
        <v>3</v>
      </c>
      <c r="BA2355" s="34" t="s">
        <v>83</v>
      </c>
      <c r="BB2355" s="34" t="s">
        <v>121</v>
      </c>
      <c r="BC2355" s="34" t="s">
        <v>121</v>
      </c>
      <c r="BD2355" s="34" t="s">
        <v>121</v>
      </c>
      <c r="BE2355" s="34">
        <v>10</v>
      </c>
      <c r="BF2355" s="34" t="s">
        <v>121</v>
      </c>
      <c r="BG2355" s="34">
        <v>43</v>
      </c>
      <c r="BJ2355" s="34" t="s">
        <v>123</v>
      </c>
      <c r="BN2355" s="34">
        <v>4</v>
      </c>
      <c r="BP2355" s="34">
        <v>1</v>
      </c>
      <c r="BQ2355" s="34">
        <v>37</v>
      </c>
      <c r="BR2355" s="34" t="s">
        <v>84</v>
      </c>
      <c r="BT2355" s="34">
        <v>2.6</v>
      </c>
      <c r="BU2355" s="34" t="s">
        <v>82</v>
      </c>
      <c r="BV2355" s="34" t="s">
        <v>84</v>
      </c>
      <c r="BW2355" s="34" t="s">
        <v>948</v>
      </c>
      <c r="BX2355" s="34">
        <v>63</v>
      </c>
      <c r="BY2355" s="34" t="s">
        <v>121</v>
      </c>
      <c r="BZ2355" s="34" t="s">
        <v>84</v>
      </c>
      <c r="CA2355" s="34">
        <v>0.7</v>
      </c>
      <c r="CC2355" s="34">
        <v>1.2</v>
      </c>
      <c r="CD2355" s="34">
        <v>12</v>
      </c>
      <c r="CE2355" s="34" t="s">
        <v>123</v>
      </c>
      <c r="CF2355" s="34" t="s">
        <v>121</v>
      </c>
      <c r="CG2355" s="34" t="s">
        <v>2416</v>
      </c>
      <c r="CH2355" s="34">
        <v>460</v>
      </c>
      <c r="CI2355" s="34">
        <v>2</v>
      </c>
      <c r="CJ2355" s="34" t="s">
        <v>84</v>
      </c>
      <c r="CM2355" s="34">
        <v>0.5</v>
      </c>
      <c r="CN2355" s="34" t="s">
        <v>123</v>
      </c>
      <c r="CP2355" s="34" t="s">
        <v>121</v>
      </c>
      <c r="CU2355" s="34" t="s">
        <v>83</v>
      </c>
      <c r="CV2355" s="34" t="s">
        <v>82</v>
      </c>
      <c r="CW2355" s="34">
        <f t="shared" si="120"/>
        <v>2.5</v>
      </c>
      <c r="CX2355" s="34">
        <v>0.1066</v>
      </c>
      <c r="CY2355" s="34">
        <v>0.1</v>
      </c>
      <c r="CZ2355" s="34">
        <v>0.19</v>
      </c>
      <c r="DA2355" s="34" t="s">
        <v>1833</v>
      </c>
      <c r="DB2355" s="34" t="s">
        <v>120</v>
      </c>
      <c r="DC2355" s="34" t="s">
        <v>120</v>
      </c>
      <c r="DD2355" s="34">
        <v>1.42</v>
      </c>
    </row>
    <row r="2356" spans="1:108" x14ac:dyDescent="0.35">
      <c r="A2356" s="22">
        <v>334</v>
      </c>
      <c r="B2356" s="22" t="s">
        <v>2602</v>
      </c>
      <c r="C2356" s="22" t="s">
        <v>2615</v>
      </c>
      <c r="D2356" s="22" t="s">
        <v>1694</v>
      </c>
      <c r="H2356" s="22">
        <v>32.894444</v>
      </c>
      <c r="I2356" s="22">
        <v>-107.745833</v>
      </c>
      <c r="J2356" s="22" t="s">
        <v>873</v>
      </c>
      <c r="K2356" s="22" t="s">
        <v>1306</v>
      </c>
      <c r="L2356" s="22" t="s">
        <v>878</v>
      </c>
      <c r="M2356" s="22" t="s">
        <v>1651</v>
      </c>
      <c r="P2356" s="22" t="s">
        <v>1665</v>
      </c>
      <c r="Q2356" s="22" t="s">
        <v>1179</v>
      </c>
      <c r="AU2356" s="34">
        <v>0.26</v>
      </c>
      <c r="AV2356" s="34">
        <v>200</v>
      </c>
      <c r="AW2356" s="34">
        <v>31</v>
      </c>
      <c r="AY2356" s="34">
        <v>6</v>
      </c>
      <c r="BA2356" s="34">
        <v>30</v>
      </c>
      <c r="BB2356" s="34">
        <v>5</v>
      </c>
      <c r="BC2356" s="34">
        <v>99.1</v>
      </c>
      <c r="BD2356" s="34">
        <v>7</v>
      </c>
      <c r="BE2356" s="34">
        <v>45</v>
      </c>
      <c r="BF2356" s="34">
        <v>5</v>
      </c>
      <c r="BG2356" s="34">
        <v>1341</v>
      </c>
      <c r="BJ2356" s="34" t="s">
        <v>123</v>
      </c>
      <c r="BN2356" s="34">
        <v>6880</v>
      </c>
      <c r="BP2356" s="34">
        <v>15</v>
      </c>
      <c r="BQ2356" s="34" t="s">
        <v>141</v>
      </c>
      <c r="BR2356" s="34">
        <v>48</v>
      </c>
      <c r="BT2356" s="34">
        <v>304</v>
      </c>
      <c r="BU2356" s="34">
        <v>1.8</v>
      </c>
      <c r="BV2356" s="34">
        <v>67</v>
      </c>
      <c r="BW2356" s="34" t="s">
        <v>948</v>
      </c>
      <c r="BX2356" s="34">
        <v>36</v>
      </c>
      <c r="BY2356" s="34" t="s">
        <v>121</v>
      </c>
      <c r="BZ2356" s="34">
        <v>100</v>
      </c>
      <c r="CA2356" s="34" t="s">
        <v>82</v>
      </c>
      <c r="CC2356" s="34">
        <v>5</v>
      </c>
      <c r="CD2356" s="34">
        <v>32</v>
      </c>
      <c r="CE2356" s="34">
        <v>6</v>
      </c>
      <c r="CF2356" s="34">
        <v>2</v>
      </c>
      <c r="CG2356" s="34" t="s">
        <v>2416</v>
      </c>
      <c r="CH2356" s="34">
        <v>23000</v>
      </c>
      <c r="CI2356" s="34">
        <v>3</v>
      </c>
      <c r="CJ2356" s="34" t="s">
        <v>84</v>
      </c>
      <c r="CM2356" s="34">
        <v>1.3</v>
      </c>
      <c r="CN2356" s="34" t="s">
        <v>123</v>
      </c>
      <c r="CP2356" s="34">
        <v>1</v>
      </c>
      <c r="CU2356" s="34" t="s">
        <v>83</v>
      </c>
      <c r="CV2356" s="34">
        <v>0.8</v>
      </c>
      <c r="CW2356" s="34">
        <f t="shared" si="120"/>
        <v>6.1</v>
      </c>
      <c r="CX2356" s="34">
        <v>0.26400000000000001</v>
      </c>
      <c r="CY2356" s="34">
        <v>0.91</v>
      </c>
      <c r="CZ2356" s="34">
        <v>1.66</v>
      </c>
      <c r="DA2356" s="34">
        <v>6.71</v>
      </c>
      <c r="DB2356" s="34" t="s">
        <v>120</v>
      </c>
      <c r="DC2356" s="34">
        <v>0.18</v>
      </c>
      <c r="DD2356" s="34">
        <v>1.98</v>
      </c>
    </row>
    <row r="2357" spans="1:108" x14ac:dyDescent="0.35">
      <c r="A2357" s="22">
        <v>335</v>
      </c>
      <c r="B2357" s="22" t="s">
        <v>2602</v>
      </c>
      <c r="C2357" s="22" t="s">
        <v>2615</v>
      </c>
      <c r="D2357" s="22" t="s">
        <v>1694</v>
      </c>
      <c r="H2357" s="22">
        <v>32.894444</v>
      </c>
      <c r="I2357" s="22">
        <v>-107.745833</v>
      </c>
      <c r="J2357" s="22" t="s">
        <v>873</v>
      </c>
      <c r="K2357" s="22" t="s">
        <v>1306</v>
      </c>
      <c r="L2357" s="22" t="s">
        <v>878</v>
      </c>
      <c r="M2357" s="22" t="s">
        <v>1651</v>
      </c>
      <c r="P2357" s="22" t="s">
        <v>1665</v>
      </c>
      <c r="Q2357" s="22" t="s">
        <v>1185</v>
      </c>
      <c r="AU2357" s="34">
        <v>0.15</v>
      </c>
      <c r="AV2357" s="34">
        <v>190</v>
      </c>
      <c r="AW2357" s="34">
        <v>49</v>
      </c>
      <c r="AY2357" s="34">
        <v>15</v>
      </c>
      <c r="BA2357" s="34">
        <v>12</v>
      </c>
      <c r="BB2357" s="34" t="s">
        <v>121</v>
      </c>
      <c r="BC2357" s="34">
        <v>112.2</v>
      </c>
      <c r="BD2357" s="34">
        <v>5</v>
      </c>
      <c r="BE2357" s="34">
        <v>27</v>
      </c>
      <c r="BF2357" s="34">
        <v>7</v>
      </c>
      <c r="BG2357" s="34">
        <v>14727</v>
      </c>
      <c r="BJ2357" s="34">
        <v>8</v>
      </c>
      <c r="BN2357" s="34">
        <v>238</v>
      </c>
      <c r="BP2357" s="34">
        <v>8</v>
      </c>
      <c r="BQ2357" s="34" t="s">
        <v>141</v>
      </c>
      <c r="BR2357" s="34">
        <v>280</v>
      </c>
      <c r="BT2357" s="34">
        <v>13</v>
      </c>
      <c r="BU2357" s="34">
        <v>3.5</v>
      </c>
      <c r="BV2357" s="34">
        <v>20</v>
      </c>
      <c r="BW2357" s="34" t="s">
        <v>948</v>
      </c>
      <c r="BX2357" s="34">
        <v>12</v>
      </c>
      <c r="BY2357" s="34" t="s">
        <v>121</v>
      </c>
      <c r="BZ2357" s="34">
        <v>100</v>
      </c>
      <c r="CA2357" s="34">
        <v>10</v>
      </c>
      <c r="CC2357" s="34">
        <v>11</v>
      </c>
      <c r="CD2357" s="34">
        <v>25</v>
      </c>
      <c r="CE2357" s="34">
        <v>11</v>
      </c>
      <c r="CF2357" s="34">
        <v>5</v>
      </c>
      <c r="CG2357" s="34" t="s">
        <v>2416</v>
      </c>
      <c r="CH2357" s="34">
        <v>27400</v>
      </c>
      <c r="CI2357" s="34">
        <v>12</v>
      </c>
      <c r="CJ2357" s="34">
        <v>50</v>
      </c>
      <c r="CM2357" s="34">
        <v>3.5</v>
      </c>
      <c r="CN2357" s="34" t="s">
        <v>123</v>
      </c>
      <c r="CP2357" s="34" t="s">
        <v>121</v>
      </c>
      <c r="CU2357" s="34" t="s">
        <v>83</v>
      </c>
      <c r="CV2357" s="34" t="s">
        <v>82</v>
      </c>
      <c r="CW2357" s="34">
        <f t="shared" si="120"/>
        <v>65.5</v>
      </c>
      <c r="CX2357" s="34">
        <v>0.28349999999999997</v>
      </c>
      <c r="CY2357" s="34">
        <v>3.76</v>
      </c>
      <c r="CZ2357" s="34">
        <v>2.0299999999999998</v>
      </c>
      <c r="DA2357" s="34">
        <v>0.97</v>
      </c>
      <c r="DB2357" s="34" t="s">
        <v>120</v>
      </c>
      <c r="DC2357" s="34">
        <v>0.23</v>
      </c>
      <c r="DD2357" s="34">
        <v>1.99</v>
      </c>
    </row>
    <row r="2358" spans="1:108" x14ac:dyDescent="0.35">
      <c r="A2358" s="22">
        <v>336</v>
      </c>
      <c r="B2358" s="22" t="s">
        <v>2602</v>
      </c>
      <c r="C2358" s="22" t="s">
        <v>2615</v>
      </c>
      <c r="D2358" s="22" t="s">
        <v>1694</v>
      </c>
      <c r="H2358" s="22">
        <v>32.894444</v>
      </c>
      <c r="I2358" s="22">
        <v>-107.745833</v>
      </c>
      <c r="J2358" s="22" t="s">
        <v>873</v>
      </c>
      <c r="K2358" s="22" t="s">
        <v>1306</v>
      </c>
      <c r="L2358" s="22" t="s">
        <v>878</v>
      </c>
      <c r="M2358" s="22" t="s">
        <v>1651</v>
      </c>
      <c r="P2358" s="22" t="s">
        <v>1665</v>
      </c>
      <c r="Q2358" s="22" t="s">
        <v>1183</v>
      </c>
      <c r="AU2358" s="34">
        <v>5.01</v>
      </c>
      <c r="AV2358" s="34" t="s">
        <v>2419</v>
      </c>
      <c r="AW2358" s="34">
        <v>15</v>
      </c>
      <c r="AY2358" s="34">
        <v>18</v>
      </c>
      <c r="BA2358" s="34" t="s">
        <v>83</v>
      </c>
      <c r="BB2358" s="34" t="s">
        <v>121</v>
      </c>
      <c r="BC2358" s="34">
        <v>168.5</v>
      </c>
      <c r="BD2358" s="34">
        <v>5</v>
      </c>
      <c r="BE2358" s="34">
        <v>55</v>
      </c>
      <c r="BF2358" s="34">
        <v>13</v>
      </c>
      <c r="BG2358" s="34" t="s">
        <v>1685</v>
      </c>
      <c r="BJ2358" s="34" t="s">
        <v>123</v>
      </c>
      <c r="BN2358" s="34">
        <v>74</v>
      </c>
      <c r="BP2358" s="34">
        <v>4</v>
      </c>
      <c r="BQ2358" s="34" t="s">
        <v>141</v>
      </c>
      <c r="BR2358" s="34" t="s">
        <v>84</v>
      </c>
      <c r="BT2358" s="34">
        <v>13</v>
      </c>
      <c r="BU2358" s="34" t="s">
        <v>82</v>
      </c>
      <c r="BV2358" s="34">
        <v>39</v>
      </c>
      <c r="BW2358" s="34" t="s">
        <v>948</v>
      </c>
      <c r="BX2358" s="34">
        <v>5</v>
      </c>
      <c r="BY2358" s="34" t="s">
        <v>121</v>
      </c>
      <c r="BZ2358" s="34">
        <v>2800</v>
      </c>
      <c r="CA2358" s="34" t="s">
        <v>82</v>
      </c>
      <c r="CC2358" s="34" t="s">
        <v>82</v>
      </c>
      <c r="CD2358" s="34">
        <v>9</v>
      </c>
      <c r="CE2358" s="34">
        <v>38</v>
      </c>
      <c r="CF2358" s="34">
        <v>11</v>
      </c>
      <c r="CG2358" s="34" t="s">
        <v>2416</v>
      </c>
      <c r="CH2358" s="34" t="s">
        <v>2420</v>
      </c>
      <c r="CI2358" s="34">
        <v>25</v>
      </c>
      <c r="CJ2358" s="34">
        <v>110</v>
      </c>
      <c r="CM2358" s="34">
        <v>7.2</v>
      </c>
      <c r="CN2358" s="34" t="s">
        <v>123</v>
      </c>
      <c r="CP2358" s="34" t="s">
        <v>121</v>
      </c>
      <c r="CU2358" s="34" t="s">
        <v>83</v>
      </c>
      <c r="CV2358" s="34" t="s">
        <v>82</v>
      </c>
      <c r="CW2358" s="34">
        <f t="shared" si="120"/>
        <v>142.19999999999999</v>
      </c>
      <c r="CX2358" s="34">
        <v>4.0800000000000003E-2</v>
      </c>
      <c r="CY2358" s="34">
        <v>4.08</v>
      </c>
      <c r="CZ2358" s="34">
        <v>0.59</v>
      </c>
      <c r="DA2358" s="34">
        <v>0.38</v>
      </c>
      <c r="DB2358" s="34" t="s">
        <v>120</v>
      </c>
      <c r="DC2358" s="34">
        <v>0.31</v>
      </c>
      <c r="DD2358" s="34">
        <v>0.26</v>
      </c>
    </row>
    <row r="2359" spans="1:108" x14ac:dyDescent="0.35">
      <c r="A2359" s="22">
        <v>337</v>
      </c>
      <c r="B2359" s="22" t="s">
        <v>2602</v>
      </c>
      <c r="C2359" s="22" t="s">
        <v>2615</v>
      </c>
      <c r="D2359" s="22" t="s">
        <v>1694</v>
      </c>
      <c r="H2359" s="22">
        <v>32.894444</v>
      </c>
      <c r="I2359" s="22">
        <v>-107.745833</v>
      </c>
      <c r="J2359" s="22" t="s">
        <v>873</v>
      </c>
      <c r="K2359" s="22" t="s">
        <v>1306</v>
      </c>
      <c r="L2359" s="22" t="s">
        <v>878</v>
      </c>
      <c r="M2359" s="22" t="s">
        <v>2619</v>
      </c>
      <c r="P2359" s="22" t="s">
        <v>1665</v>
      </c>
      <c r="Q2359" s="22" t="s">
        <v>1183</v>
      </c>
      <c r="AU2359" s="34">
        <v>0.63800000000000001</v>
      </c>
      <c r="AV2359" s="34" t="s">
        <v>2419</v>
      </c>
      <c r="AW2359" s="34">
        <v>36</v>
      </c>
      <c r="AY2359" s="34">
        <v>10</v>
      </c>
      <c r="BA2359" s="34" t="s">
        <v>83</v>
      </c>
      <c r="BB2359" s="34" t="s">
        <v>121</v>
      </c>
      <c r="BC2359" s="34">
        <v>290.3</v>
      </c>
      <c r="BD2359" s="34">
        <v>4</v>
      </c>
      <c r="BE2359" s="34">
        <v>11</v>
      </c>
      <c r="BF2359" s="34">
        <v>18</v>
      </c>
      <c r="BG2359" s="34" t="s">
        <v>1685</v>
      </c>
      <c r="BJ2359" s="34" t="s">
        <v>123</v>
      </c>
      <c r="BN2359" s="34">
        <v>24</v>
      </c>
      <c r="BP2359" s="34" t="s">
        <v>121</v>
      </c>
      <c r="BQ2359" s="34" t="s">
        <v>141</v>
      </c>
      <c r="BR2359" s="34" t="s">
        <v>84</v>
      </c>
      <c r="BT2359" s="34">
        <v>38</v>
      </c>
      <c r="BU2359" s="34" t="s">
        <v>82</v>
      </c>
      <c r="BV2359" s="34">
        <v>37</v>
      </c>
      <c r="BW2359" s="34" t="s">
        <v>948</v>
      </c>
      <c r="BX2359" s="34">
        <v>27</v>
      </c>
      <c r="BY2359" s="34" t="s">
        <v>121</v>
      </c>
      <c r="BZ2359" s="34">
        <v>250</v>
      </c>
      <c r="CA2359" s="34" t="s">
        <v>82</v>
      </c>
      <c r="CC2359" s="34" t="s">
        <v>82</v>
      </c>
      <c r="CD2359" s="34">
        <v>18</v>
      </c>
      <c r="CE2359" s="34">
        <v>14</v>
      </c>
      <c r="CF2359" s="34">
        <v>16</v>
      </c>
      <c r="CG2359" s="34" t="s">
        <v>2416</v>
      </c>
      <c r="CH2359" s="34" t="s">
        <v>2420</v>
      </c>
      <c r="CI2359" s="34">
        <v>34</v>
      </c>
      <c r="CJ2359" s="34">
        <v>78</v>
      </c>
      <c r="CM2359" s="34">
        <v>6.2</v>
      </c>
      <c r="CN2359" s="34" t="s">
        <v>123</v>
      </c>
      <c r="CP2359" s="34" t="s">
        <v>121</v>
      </c>
      <c r="CU2359" s="34" t="s">
        <v>83</v>
      </c>
      <c r="CV2359" s="34" t="s">
        <v>82</v>
      </c>
      <c r="CW2359" s="34">
        <f t="shared" si="120"/>
        <v>118.2</v>
      </c>
      <c r="CX2359" s="34">
        <v>0.1633</v>
      </c>
      <c r="CY2359" s="34">
        <v>5.23</v>
      </c>
      <c r="CZ2359" s="34">
        <v>1.5</v>
      </c>
      <c r="DA2359" s="34">
        <v>3.59</v>
      </c>
      <c r="DB2359" s="34" t="s">
        <v>120</v>
      </c>
      <c r="DC2359" s="34">
        <v>0.36</v>
      </c>
      <c r="DD2359" s="34">
        <v>1.64</v>
      </c>
    </row>
    <row r="2360" spans="1:108" x14ac:dyDescent="0.35">
      <c r="A2360" s="22">
        <v>338</v>
      </c>
      <c r="B2360" s="22" t="s">
        <v>2602</v>
      </c>
      <c r="C2360" s="22" t="s">
        <v>2615</v>
      </c>
      <c r="D2360" s="22" t="s">
        <v>1694</v>
      </c>
      <c r="H2360" s="22">
        <v>32.894444</v>
      </c>
      <c r="I2360" s="22">
        <v>-107.745833</v>
      </c>
      <c r="J2360" s="22" t="s">
        <v>873</v>
      </c>
      <c r="K2360" s="22" t="s">
        <v>1306</v>
      </c>
      <c r="L2360" s="22" t="s">
        <v>878</v>
      </c>
      <c r="M2360" s="22" t="s">
        <v>1651</v>
      </c>
      <c r="P2360" s="22" t="s">
        <v>1665</v>
      </c>
      <c r="Q2360" s="22" t="s">
        <v>1181</v>
      </c>
      <c r="AU2360" s="34">
        <v>8.5000000000000006E-2</v>
      </c>
      <c r="AV2360" s="34">
        <v>120</v>
      </c>
      <c r="AW2360" s="34">
        <v>38</v>
      </c>
      <c r="AY2360" s="34">
        <v>19</v>
      </c>
      <c r="BA2360" s="34">
        <v>20</v>
      </c>
      <c r="BB2360" s="34" t="s">
        <v>121</v>
      </c>
      <c r="BC2360" s="34">
        <v>230</v>
      </c>
      <c r="BD2360" s="34">
        <v>4</v>
      </c>
      <c r="BE2360" s="34">
        <v>18</v>
      </c>
      <c r="BF2360" s="34">
        <v>18</v>
      </c>
      <c r="BG2360" s="34" t="s">
        <v>1685</v>
      </c>
      <c r="BJ2360" s="34" t="s">
        <v>123</v>
      </c>
      <c r="BN2360" s="34">
        <v>330</v>
      </c>
      <c r="BP2360" s="34">
        <v>3</v>
      </c>
      <c r="BQ2360" s="34" t="s">
        <v>141</v>
      </c>
      <c r="BR2360" s="34" t="s">
        <v>84</v>
      </c>
      <c r="BT2360" s="34">
        <v>24.8</v>
      </c>
      <c r="BU2360" s="34" t="s">
        <v>82</v>
      </c>
      <c r="BV2360" s="34">
        <v>20</v>
      </c>
      <c r="BW2360" s="34" t="s">
        <v>948</v>
      </c>
      <c r="BX2360" s="34">
        <v>62</v>
      </c>
      <c r="BY2360" s="34" t="s">
        <v>121</v>
      </c>
      <c r="BZ2360" s="34">
        <v>32</v>
      </c>
      <c r="CA2360" s="34" t="s">
        <v>82</v>
      </c>
      <c r="CC2360" s="34" t="s">
        <v>82</v>
      </c>
      <c r="CD2360" s="34">
        <v>13</v>
      </c>
      <c r="CE2360" s="34" t="s">
        <v>123</v>
      </c>
      <c r="CF2360" s="34">
        <v>15</v>
      </c>
      <c r="CG2360" s="34" t="s">
        <v>2416</v>
      </c>
      <c r="CH2360" s="34" t="s">
        <v>2420</v>
      </c>
      <c r="CI2360" s="34">
        <v>41</v>
      </c>
      <c r="CJ2360" s="34">
        <v>87</v>
      </c>
      <c r="CM2360" s="34">
        <v>7.4</v>
      </c>
      <c r="CN2360" s="34">
        <v>4</v>
      </c>
      <c r="CP2360" s="34" t="s">
        <v>121</v>
      </c>
      <c r="CU2360" s="34" t="s">
        <v>83</v>
      </c>
      <c r="CV2360" s="34" t="s">
        <v>82</v>
      </c>
      <c r="CW2360" s="34">
        <f t="shared" si="120"/>
        <v>139.4</v>
      </c>
      <c r="CX2360" s="34">
        <v>0.33300000000000002</v>
      </c>
      <c r="CY2360" s="34">
        <v>4.37</v>
      </c>
      <c r="CZ2360" s="34">
        <v>1.49</v>
      </c>
      <c r="DA2360" s="34">
        <v>7.84</v>
      </c>
      <c r="DB2360" s="34" t="s">
        <v>120</v>
      </c>
      <c r="DC2360" s="34">
        <v>0.74</v>
      </c>
      <c r="DD2360" s="34">
        <v>0.72</v>
      </c>
    </row>
    <row r="2361" spans="1:108" x14ac:dyDescent="0.35">
      <c r="A2361" s="22">
        <v>339</v>
      </c>
      <c r="B2361" s="22" t="s">
        <v>2602</v>
      </c>
      <c r="C2361" s="22" t="s">
        <v>2615</v>
      </c>
      <c r="D2361" s="22" t="s">
        <v>1694</v>
      </c>
      <c r="H2361" s="22">
        <v>32.894444</v>
      </c>
      <c r="I2361" s="22">
        <v>-107.745833</v>
      </c>
      <c r="J2361" s="22" t="s">
        <v>873</v>
      </c>
      <c r="K2361" s="22" t="s">
        <v>1306</v>
      </c>
      <c r="L2361" s="22" t="s">
        <v>878</v>
      </c>
      <c r="M2361" s="22" t="s">
        <v>1651</v>
      </c>
      <c r="P2361" s="22" t="s">
        <v>1665</v>
      </c>
      <c r="Q2361" s="22" t="s">
        <v>1182</v>
      </c>
      <c r="AU2361" s="34">
        <v>4.2000000000000003E-2</v>
      </c>
      <c r="AV2361" s="34">
        <v>100</v>
      </c>
      <c r="AW2361" s="34">
        <v>20</v>
      </c>
      <c r="AY2361" s="34">
        <v>10</v>
      </c>
      <c r="BA2361" s="34" t="s">
        <v>83</v>
      </c>
      <c r="BB2361" s="34" t="s">
        <v>121</v>
      </c>
      <c r="BC2361" s="34">
        <v>66.8</v>
      </c>
      <c r="BD2361" s="34">
        <v>5</v>
      </c>
      <c r="BE2361" s="34">
        <v>54</v>
      </c>
      <c r="BF2361" s="34">
        <v>10</v>
      </c>
      <c r="BG2361" s="34">
        <v>15382</v>
      </c>
      <c r="BJ2361" s="34" t="s">
        <v>123</v>
      </c>
      <c r="BN2361" s="34">
        <v>37</v>
      </c>
      <c r="BP2361" s="34">
        <v>3</v>
      </c>
      <c r="BQ2361" s="34" t="s">
        <v>141</v>
      </c>
      <c r="BR2361" s="34" t="s">
        <v>84</v>
      </c>
      <c r="BT2361" s="34">
        <v>29.5</v>
      </c>
      <c r="BU2361" s="34" t="s">
        <v>82</v>
      </c>
      <c r="BV2361" s="34">
        <v>13</v>
      </c>
      <c r="BW2361" s="34" t="s">
        <v>948</v>
      </c>
      <c r="BX2361" s="34">
        <v>7</v>
      </c>
      <c r="BY2361" s="34" t="s">
        <v>121</v>
      </c>
      <c r="BZ2361" s="34">
        <v>35</v>
      </c>
      <c r="CA2361" s="34" t="s">
        <v>82</v>
      </c>
      <c r="CC2361" s="34" t="s">
        <v>82</v>
      </c>
      <c r="CD2361" s="34">
        <v>21</v>
      </c>
      <c r="CE2361" s="34">
        <v>6</v>
      </c>
      <c r="CF2361" s="34">
        <v>7</v>
      </c>
      <c r="CG2361" s="34" t="s">
        <v>2416</v>
      </c>
      <c r="CH2361" s="34">
        <v>15000</v>
      </c>
      <c r="CI2361" s="34">
        <v>15</v>
      </c>
      <c r="CJ2361" s="34">
        <v>26</v>
      </c>
      <c r="CM2361" s="34">
        <v>3</v>
      </c>
      <c r="CN2361" s="34" t="s">
        <v>123</v>
      </c>
      <c r="CP2361" s="34" t="s">
        <v>121</v>
      </c>
      <c r="CU2361" s="34" t="s">
        <v>83</v>
      </c>
      <c r="CV2361" s="34" t="s">
        <v>82</v>
      </c>
      <c r="CW2361" s="34">
        <f t="shared" si="120"/>
        <v>44</v>
      </c>
      <c r="CX2361" s="34">
        <v>1.3899999999999999E-2</v>
      </c>
      <c r="CY2361" s="34">
        <v>1.63</v>
      </c>
      <c r="CZ2361" s="34">
        <v>1.1299999999999999</v>
      </c>
      <c r="DA2361" s="34">
        <v>0.8</v>
      </c>
      <c r="DB2361" s="34" t="s">
        <v>120</v>
      </c>
      <c r="DC2361" s="34">
        <v>0.48</v>
      </c>
      <c r="DD2361" s="34">
        <v>0.28000000000000003</v>
      </c>
    </row>
    <row r="2362" spans="1:108" x14ac:dyDescent="0.35">
      <c r="A2362" s="22">
        <v>340</v>
      </c>
      <c r="B2362" s="22" t="s">
        <v>2602</v>
      </c>
      <c r="C2362" s="22" t="s">
        <v>2615</v>
      </c>
      <c r="D2362" s="22" t="s">
        <v>1694</v>
      </c>
      <c r="H2362" s="22">
        <v>32.894444</v>
      </c>
      <c r="I2362" s="22">
        <v>-107.745833</v>
      </c>
      <c r="J2362" s="22" t="s">
        <v>873</v>
      </c>
      <c r="K2362" s="22" t="s">
        <v>1306</v>
      </c>
      <c r="L2362" s="22" t="s">
        <v>878</v>
      </c>
      <c r="M2362" s="22" t="s">
        <v>2620</v>
      </c>
      <c r="P2362" s="22" t="s">
        <v>1665</v>
      </c>
      <c r="Q2362" s="22" t="s">
        <v>1183</v>
      </c>
      <c r="AU2362" s="34">
        <v>0.41</v>
      </c>
      <c r="AV2362" s="34" t="s">
        <v>2419</v>
      </c>
      <c r="AW2362" s="34">
        <v>55</v>
      </c>
      <c r="AY2362" s="34">
        <v>12</v>
      </c>
      <c r="BA2362" s="34" t="s">
        <v>83</v>
      </c>
      <c r="BB2362" s="34" t="s">
        <v>121</v>
      </c>
      <c r="BC2362" s="34">
        <v>488.4</v>
      </c>
      <c r="BD2362" s="34">
        <v>8</v>
      </c>
      <c r="BE2362" s="34">
        <v>31</v>
      </c>
      <c r="BF2362" s="34">
        <v>4</v>
      </c>
      <c r="BG2362" s="34" t="s">
        <v>1685</v>
      </c>
      <c r="BJ2362" s="34" t="s">
        <v>123</v>
      </c>
      <c r="BN2362" s="34">
        <v>10</v>
      </c>
      <c r="BP2362" s="34">
        <v>5</v>
      </c>
      <c r="BQ2362" s="34" t="s">
        <v>141</v>
      </c>
      <c r="BR2362" s="34" t="s">
        <v>84</v>
      </c>
      <c r="BT2362" s="34">
        <v>35.1</v>
      </c>
      <c r="BU2362" s="34" t="s">
        <v>82</v>
      </c>
      <c r="BV2362" s="34" t="s">
        <v>84</v>
      </c>
      <c r="BW2362" s="34" t="s">
        <v>948</v>
      </c>
      <c r="BX2362" s="34" t="s">
        <v>121</v>
      </c>
      <c r="BY2362" s="34" t="s">
        <v>121</v>
      </c>
      <c r="BZ2362" s="34">
        <v>160</v>
      </c>
      <c r="CA2362" s="34" t="s">
        <v>82</v>
      </c>
      <c r="CC2362" s="34" t="s">
        <v>82</v>
      </c>
      <c r="CD2362" s="34">
        <v>17</v>
      </c>
      <c r="CE2362" s="34">
        <v>12</v>
      </c>
      <c r="CF2362" s="34">
        <v>2</v>
      </c>
      <c r="CG2362" s="34" t="s">
        <v>2416</v>
      </c>
      <c r="CH2362" s="34" t="s">
        <v>2420</v>
      </c>
      <c r="CI2362" s="34" t="s">
        <v>121</v>
      </c>
      <c r="CJ2362" s="34" t="s">
        <v>84</v>
      </c>
      <c r="CM2362" s="34">
        <v>0.5</v>
      </c>
      <c r="CN2362" s="34" t="s">
        <v>123</v>
      </c>
      <c r="CP2362" s="34" t="s">
        <v>121</v>
      </c>
      <c r="CU2362" s="34" t="s">
        <v>83</v>
      </c>
      <c r="CV2362" s="34" t="s">
        <v>82</v>
      </c>
      <c r="CW2362" s="34">
        <f t="shared" si="120"/>
        <v>0.5</v>
      </c>
      <c r="CX2362" s="34">
        <v>3.61E-2</v>
      </c>
      <c r="CY2362" s="34">
        <v>6.91</v>
      </c>
      <c r="CZ2362" s="34">
        <v>0.7</v>
      </c>
      <c r="DA2362" s="34">
        <v>1.1599999999999999</v>
      </c>
      <c r="DB2362" s="34" t="s">
        <v>120</v>
      </c>
      <c r="DC2362" s="34">
        <v>0.33</v>
      </c>
      <c r="DD2362" s="34">
        <v>0.21</v>
      </c>
    </row>
    <row r="2363" spans="1:108" x14ac:dyDescent="0.35">
      <c r="A2363" s="22">
        <v>341</v>
      </c>
      <c r="B2363" s="22" t="s">
        <v>2602</v>
      </c>
      <c r="C2363" s="22" t="s">
        <v>2615</v>
      </c>
      <c r="D2363" s="22" t="s">
        <v>1694</v>
      </c>
      <c r="H2363" s="22">
        <v>32.894444</v>
      </c>
      <c r="I2363" s="22">
        <v>-107.745833</v>
      </c>
      <c r="J2363" s="22" t="s">
        <v>873</v>
      </c>
      <c r="K2363" s="22" t="s">
        <v>1306</v>
      </c>
      <c r="L2363" s="22" t="s">
        <v>878</v>
      </c>
      <c r="M2363" s="22" t="s">
        <v>1651</v>
      </c>
      <c r="P2363" s="22" t="s">
        <v>1665</v>
      </c>
      <c r="Q2363" s="22" t="s">
        <v>2430</v>
      </c>
      <c r="AU2363" s="34">
        <v>5.1999999999999998E-2</v>
      </c>
      <c r="AV2363" s="34">
        <v>120</v>
      </c>
      <c r="AW2363" s="34">
        <v>16</v>
      </c>
      <c r="AY2363" s="34">
        <v>23</v>
      </c>
      <c r="BA2363" s="34" t="s">
        <v>83</v>
      </c>
      <c r="BB2363" s="34">
        <v>2</v>
      </c>
      <c r="BC2363" s="34">
        <v>98.3</v>
      </c>
      <c r="BD2363" s="34">
        <v>3</v>
      </c>
      <c r="BE2363" s="34">
        <v>88</v>
      </c>
      <c r="BF2363" s="34">
        <v>5</v>
      </c>
      <c r="BG2363" s="34" t="s">
        <v>1685</v>
      </c>
      <c r="BJ2363" s="34">
        <v>2</v>
      </c>
      <c r="BN2363" s="34">
        <v>35</v>
      </c>
      <c r="BP2363" s="34">
        <v>10</v>
      </c>
      <c r="BQ2363" s="34" t="s">
        <v>141</v>
      </c>
      <c r="BR2363" s="34">
        <v>110</v>
      </c>
      <c r="BT2363" s="34">
        <v>54</v>
      </c>
      <c r="BU2363" s="34">
        <v>0.8</v>
      </c>
      <c r="BV2363" s="34">
        <v>15</v>
      </c>
      <c r="BW2363" s="34" t="s">
        <v>948</v>
      </c>
      <c r="BX2363" s="34">
        <v>2</v>
      </c>
      <c r="BY2363" s="34" t="s">
        <v>121</v>
      </c>
      <c r="BZ2363" s="34">
        <v>40</v>
      </c>
      <c r="CA2363" s="34">
        <v>1.7</v>
      </c>
      <c r="CC2363" s="34">
        <v>4.2</v>
      </c>
      <c r="CD2363" s="34">
        <v>32</v>
      </c>
      <c r="CE2363" s="34">
        <v>10</v>
      </c>
      <c r="CF2363" s="34">
        <v>2</v>
      </c>
      <c r="CG2363" s="34" t="s">
        <v>2416</v>
      </c>
      <c r="CH2363" s="34">
        <v>21700</v>
      </c>
      <c r="CI2363" s="34">
        <v>1</v>
      </c>
      <c r="CJ2363" s="34">
        <v>14</v>
      </c>
      <c r="CM2363" s="34">
        <v>0.7</v>
      </c>
      <c r="CN2363" s="34" t="s">
        <v>123</v>
      </c>
      <c r="CP2363" s="34" t="s">
        <v>121</v>
      </c>
      <c r="CU2363" s="34" t="s">
        <v>83</v>
      </c>
      <c r="CV2363" s="34" t="s">
        <v>82</v>
      </c>
      <c r="CW2363" s="34">
        <f t="shared" si="120"/>
        <v>15.7</v>
      </c>
      <c r="CX2363" s="34">
        <v>1.2800000000000001E-2</v>
      </c>
      <c r="CY2363" s="34">
        <v>2.72</v>
      </c>
      <c r="CZ2363" s="34">
        <v>1.1100000000000001</v>
      </c>
      <c r="DA2363" s="34">
        <v>3</v>
      </c>
      <c r="DB2363" s="34">
        <v>0.02</v>
      </c>
      <c r="DC2363" s="34">
        <v>0.51</v>
      </c>
      <c r="DD2363" s="34">
        <v>0.3</v>
      </c>
    </row>
    <row r="2364" spans="1:108" x14ac:dyDescent="0.35">
      <c r="A2364" s="22">
        <v>342</v>
      </c>
      <c r="B2364" s="22" t="s">
        <v>2602</v>
      </c>
      <c r="C2364" s="22" t="s">
        <v>2615</v>
      </c>
      <c r="D2364" s="22" t="s">
        <v>1694</v>
      </c>
      <c r="H2364" s="22">
        <v>32.894444</v>
      </c>
      <c r="I2364" s="22">
        <v>-107.745833</v>
      </c>
      <c r="J2364" s="22" t="s">
        <v>873</v>
      </c>
      <c r="K2364" s="22" t="s">
        <v>1306</v>
      </c>
      <c r="L2364" s="22" t="s">
        <v>878</v>
      </c>
      <c r="M2364" s="22" t="s">
        <v>1651</v>
      </c>
      <c r="P2364" s="22" t="s">
        <v>1665</v>
      </c>
      <c r="Q2364" s="22" t="s">
        <v>2430</v>
      </c>
      <c r="AU2364" s="34">
        <v>0.11</v>
      </c>
      <c r="AV2364" s="34">
        <v>140</v>
      </c>
      <c r="AW2364" s="34">
        <v>8</v>
      </c>
      <c r="AY2364" s="34">
        <v>30</v>
      </c>
      <c r="BA2364" s="34" t="s">
        <v>83</v>
      </c>
      <c r="BB2364" s="34">
        <v>2</v>
      </c>
      <c r="BC2364" s="34">
        <v>68</v>
      </c>
      <c r="BD2364" s="34">
        <v>5</v>
      </c>
      <c r="BE2364" s="34">
        <v>43</v>
      </c>
      <c r="BF2364" s="34">
        <v>6</v>
      </c>
      <c r="BG2364" s="34" t="s">
        <v>1685</v>
      </c>
      <c r="BJ2364" s="34">
        <v>3</v>
      </c>
      <c r="BN2364" s="34">
        <v>269</v>
      </c>
      <c r="BP2364" s="34">
        <v>5</v>
      </c>
      <c r="BQ2364" s="34">
        <v>7001</v>
      </c>
      <c r="BR2364" s="34">
        <v>130</v>
      </c>
      <c r="BT2364" s="34">
        <v>29.8</v>
      </c>
      <c r="BU2364" s="34">
        <v>1.4</v>
      </c>
      <c r="BV2364" s="34" t="s">
        <v>84</v>
      </c>
      <c r="BW2364" s="34" t="s">
        <v>948</v>
      </c>
      <c r="BX2364" s="34">
        <v>12</v>
      </c>
      <c r="BY2364" s="34" t="s">
        <v>121</v>
      </c>
      <c r="BZ2364" s="34">
        <v>45</v>
      </c>
      <c r="CA2364" s="34">
        <v>3.7</v>
      </c>
      <c r="CC2364" s="34">
        <v>6.6</v>
      </c>
      <c r="CD2364" s="34">
        <v>37</v>
      </c>
      <c r="CE2364" s="34">
        <v>8</v>
      </c>
      <c r="CF2364" s="34">
        <v>3</v>
      </c>
      <c r="CG2364" s="34" t="s">
        <v>2416</v>
      </c>
      <c r="CH2364" s="34">
        <v>12000</v>
      </c>
      <c r="CI2364" s="34">
        <v>5</v>
      </c>
      <c r="CJ2364" s="34">
        <v>18</v>
      </c>
      <c r="CM2364" s="34">
        <v>2</v>
      </c>
      <c r="CN2364" s="34" t="s">
        <v>123</v>
      </c>
      <c r="CP2364" s="34" t="s">
        <v>121</v>
      </c>
      <c r="CU2364" s="34" t="s">
        <v>83</v>
      </c>
      <c r="CV2364" s="34" t="s">
        <v>82</v>
      </c>
      <c r="CW2364" s="34">
        <f t="shared" si="120"/>
        <v>25</v>
      </c>
      <c r="CX2364" s="34">
        <v>1.1900000000000001E-2</v>
      </c>
      <c r="CY2364" s="34">
        <v>2.21</v>
      </c>
      <c r="CZ2364" s="34">
        <v>1.47</v>
      </c>
      <c r="DA2364" s="34">
        <v>4.3899999999999997</v>
      </c>
      <c r="DB2364" s="34">
        <v>0.02</v>
      </c>
      <c r="DC2364" s="34">
        <v>0.69</v>
      </c>
      <c r="DD2364" s="34">
        <v>0.2</v>
      </c>
    </row>
    <row r="2365" spans="1:108" x14ac:dyDescent="0.35">
      <c r="A2365" s="22">
        <v>343</v>
      </c>
      <c r="B2365" s="22" t="s">
        <v>2602</v>
      </c>
      <c r="C2365" s="22" t="s">
        <v>2615</v>
      </c>
      <c r="D2365" s="22" t="s">
        <v>1694</v>
      </c>
      <c r="H2365" s="22">
        <v>32.894444</v>
      </c>
      <c r="I2365" s="22">
        <v>-107.745833</v>
      </c>
      <c r="J2365" s="22" t="s">
        <v>873</v>
      </c>
      <c r="K2365" s="22" t="s">
        <v>1306</v>
      </c>
      <c r="L2365" s="22" t="s">
        <v>878</v>
      </c>
      <c r="M2365" s="22" t="s">
        <v>2621</v>
      </c>
      <c r="P2365" s="22" t="s">
        <v>1665</v>
      </c>
      <c r="Q2365" s="22" t="s">
        <v>1179</v>
      </c>
      <c r="AU2365" s="34">
        <v>0.15</v>
      </c>
      <c r="AV2365" s="34">
        <v>270</v>
      </c>
      <c r="AW2365" s="34">
        <v>54</v>
      </c>
      <c r="AY2365" s="34">
        <v>70</v>
      </c>
      <c r="BA2365" s="34">
        <v>38</v>
      </c>
      <c r="BB2365" s="34">
        <v>1</v>
      </c>
      <c r="BC2365" s="34">
        <v>476.9</v>
      </c>
      <c r="BD2365" s="34">
        <v>9</v>
      </c>
      <c r="BE2365" s="34">
        <v>49</v>
      </c>
      <c r="BF2365" s="34">
        <v>2</v>
      </c>
      <c r="BG2365" s="34">
        <v>16895</v>
      </c>
      <c r="BJ2365" s="34" t="s">
        <v>123</v>
      </c>
      <c r="BN2365" s="34">
        <v>233</v>
      </c>
      <c r="BP2365" s="34">
        <v>6</v>
      </c>
      <c r="BQ2365" s="34" t="s">
        <v>141</v>
      </c>
      <c r="BR2365" s="34">
        <v>72</v>
      </c>
      <c r="BT2365" s="34">
        <v>59.8</v>
      </c>
      <c r="BU2365" s="34" t="s">
        <v>82</v>
      </c>
      <c r="BV2365" s="34">
        <v>34</v>
      </c>
      <c r="BW2365" s="34" t="s">
        <v>948</v>
      </c>
      <c r="BX2365" s="34">
        <v>5</v>
      </c>
      <c r="BY2365" s="34" t="s">
        <v>121</v>
      </c>
      <c r="BZ2365" s="34">
        <v>140</v>
      </c>
      <c r="CA2365" s="34">
        <v>0.8</v>
      </c>
      <c r="CC2365" s="34">
        <v>2.7</v>
      </c>
      <c r="CD2365" s="34">
        <v>26</v>
      </c>
      <c r="CE2365" s="34">
        <v>10</v>
      </c>
      <c r="CF2365" s="34">
        <v>7</v>
      </c>
      <c r="CG2365" s="34" t="s">
        <v>2416</v>
      </c>
      <c r="CH2365" s="34" t="s">
        <v>2420</v>
      </c>
      <c r="CI2365" s="34">
        <v>3</v>
      </c>
      <c r="CJ2365" s="34">
        <v>14</v>
      </c>
      <c r="CM2365" s="34">
        <v>1.1000000000000001</v>
      </c>
      <c r="CN2365" s="34" t="s">
        <v>123</v>
      </c>
      <c r="CP2365" s="34" t="s">
        <v>121</v>
      </c>
      <c r="CU2365" s="34" t="s">
        <v>83</v>
      </c>
      <c r="CV2365" s="34" t="s">
        <v>82</v>
      </c>
      <c r="CW2365" s="34">
        <f t="shared" si="120"/>
        <v>18.100000000000001</v>
      </c>
      <c r="CX2365" s="34">
        <v>4.7100000000000003E-2</v>
      </c>
      <c r="CY2365" s="34">
        <v>1.78</v>
      </c>
      <c r="CZ2365" s="34">
        <v>0.96</v>
      </c>
      <c r="DA2365" s="34">
        <v>9.34</v>
      </c>
      <c r="DB2365" s="34">
        <v>0.13</v>
      </c>
      <c r="DC2365" s="34">
        <v>0.43</v>
      </c>
      <c r="DD2365" s="34">
        <v>0.17</v>
      </c>
    </row>
    <row r="2366" spans="1:108" x14ac:dyDescent="0.35">
      <c r="A2366" s="22">
        <v>344</v>
      </c>
      <c r="B2366" s="22" t="s">
        <v>2602</v>
      </c>
      <c r="C2366" s="22" t="s">
        <v>2615</v>
      </c>
      <c r="D2366" s="22" t="s">
        <v>1694</v>
      </c>
      <c r="H2366" s="22">
        <v>32.894444</v>
      </c>
      <c r="I2366" s="22">
        <v>-107.745833</v>
      </c>
      <c r="J2366" s="22" t="s">
        <v>873</v>
      </c>
      <c r="K2366" s="22" t="s">
        <v>1306</v>
      </c>
      <c r="L2366" s="22" t="s">
        <v>878</v>
      </c>
      <c r="M2366" s="22" t="s">
        <v>1651</v>
      </c>
      <c r="P2366" s="22" t="s">
        <v>1665</v>
      </c>
      <c r="Q2366" s="22" t="s">
        <v>1179</v>
      </c>
      <c r="AU2366" s="34">
        <v>0.28999999999999998</v>
      </c>
      <c r="AV2366" s="34" t="s">
        <v>2419</v>
      </c>
      <c r="AW2366" s="34">
        <v>26</v>
      </c>
      <c r="AY2366" s="34">
        <v>6</v>
      </c>
      <c r="BA2366" s="34" t="s">
        <v>83</v>
      </c>
      <c r="BB2366" s="34">
        <v>3</v>
      </c>
      <c r="BC2366" s="34">
        <v>31.4</v>
      </c>
      <c r="BD2366" s="34">
        <v>3</v>
      </c>
      <c r="BE2366" s="34">
        <v>107</v>
      </c>
      <c r="BF2366" s="34">
        <v>1</v>
      </c>
      <c r="BG2366" s="34">
        <v>9826</v>
      </c>
      <c r="BJ2366" s="34" t="s">
        <v>123</v>
      </c>
      <c r="BN2366" s="34">
        <v>100</v>
      </c>
      <c r="BP2366" s="34">
        <v>7</v>
      </c>
      <c r="BQ2366" s="34" t="s">
        <v>141</v>
      </c>
      <c r="BR2366" s="34" t="s">
        <v>84</v>
      </c>
      <c r="BT2366" s="34">
        <v>28.7</v>
      </c>
      <c r="BU2366" s="34" t="s">
        <v>82</v>
      </c>
      <c r="BV2366" s="34">
        <v>24</v>
      </c>
      <c r="BW2366" s="34" t="s">
        <v>948</v>
      </c>
      <c r="BX2366" s="34">
        <v>8</v>
      </c>
      <c r="BY2366" s="34" t="s">
        <v>121</v>
      </c>
      <c r="BZ2366" s="34">
        <v>200</v>
      </c>
      <c r="CA2366" s="34">
        <v>1.1000000000000001</v>
      </c>
      <c r="CC2366" s="34">
        <v>5.8</v>
      </c>
      <c r="CD2366" s="34">
        <v>11</v>
      </c>
      <c r="CE2366" s="34">
        <v>5</v>
      </c>
      <c r="CF2366" s="34" t="s">
        <v>121</v>
      </c>
      <c r="CG2366" s="34" t="s">
        <v>2416</v>
      </c>
      <c r="CH2366" s="34">
        <v>6400</v>
      </c>
      <c r="CI2366" s="34">
        <v>2</v>
      </c>
      <c r="CJ2366" s="34" t="s">
        <v>84</v>
      </c>
      <c r="CM2366" s="34">
        <v>0.4</v>
      </c>
      <c r="CN2366" s="34" t="s">
        <v>123</v>
      </c>
      <c r="CP2366" s="34" t="s">
        <v>121</v>
      </c>
      <c r="CU2366" s="34" t="s">
        <v>83</v>
      </c>
      <c r="CV2366" s="34" t="s">
        <v>82</v>
      </c>
      <c r="CW2366" s="34">
        <f t="shared" si="120"/>
        <v>2.4</v>
      </c>
      <c r="CX2366" s="34">
        <v>6.0699999999999997E-2</v>
      </c>
      <c r="CY2366" s="34">
        <v>1.8</v>
      </c>
      <c r="CZ2366" s="34">
        <v>0.49</v>
      </c>
      <c r="DA2366" s="34">
        <v>0.12</v>
      </c>
      <c r="DB2366" s="34" t="s">
        <v>120</v>
      </c>
      <c r="DC2366" s="34" t="s">
        <v>120</v>
      </c>
      <c r="DD2366" s="34">
        <v>0.77</v>
      </c>
    </row>
    <row r="2367" spans="1:108" x14ac:dyDescent="0.35">
      <c r="A2367" s="22">
        <v>345</v>
      </c>
      <c r="B2367" s="22" t="s">
        <v>2602</v>
      </c>
      <c r="C2367" s="22" t="s">
        <v>2615</v>
      </c>
      <c r="D2367" s="22" t="s">
        <v>1694</v>
      </c>
      <c r="H2367" s="22">
        <v>32.894444</v>
      </c>
      <c r="I2367" s="22">
        <v>-107.745833</v>
      </c>
      <c r="J2367" s="22" t="s">
        <v>873</v>
      </c>
      <c r="K2367" s="22" t="s">
        <v>1306</v>
      </c>
      <c r="L2367" s="22" t="s">
        <v>878</v>
      </c>
      <c r="M2367" s="22" t="s">
        <v>1651</v>
      </c>
      <c r="P2367" s="22" t="s">
        <v>1665</v>
      </c>
      <c r="Q2367" s="22" t="s">
        <v>2430</v>
      </c>
      <c r="AU2367" s="34">
        <v>0.19</v>
      </c>
      <c r="AV2367" s="34">
        <v>270</v>
      </c>
      <c r="AW2367" s="34">
        <v>11</v>
      </c>
      <c r="AY2367" s="34">
        <v>3</v>
      </c>
      <c r="BA2367" s="34" t="s">
        <v>83</v>
      </c>
      <c r="BB2367" s="34">
        <v>1</v>
      </c>
      <c r="BC2367" s="34">
        <v>18.2</v>
      </c>
      <c r="BD2367" s="34">
        <v>3</v>
      </c>
      <c r="BE2367" s="34">
        <v>100</v>
      </c>
      <c r="BF2367" s="34" t="s">
        <v>121</v>
      </c>
      <c r="BG2367" s="34">
        <v>10616</v>
      </c>
      <c r="BJ2367" s="34" t="s">
        <v>123</v>
      </c>
      <c r="BN2367" s="34">
        <v>170</v>
      </c>
      <c r="BP2367" s="34">
        <v>7</v>
      </c>
      <c r="BQ2367" s="34" t="s">
        <v>141</v>
      </c>
      <c r="BR2367" s="34">
        <v>12</v>
      </c>
      <c r="BT2367" s="34">
        <v>23.1</v>
      </c>
      <c r="BU2367" s="34" t="s">
        <v>82</v>
      </c>
      <c r="BV2367" s="34">
        <v>24</v>
      </c>
      <c r="BW2367" s="34" t="s">
        <v>948</v>
      </c>
      <c r="BX2367" s="34">
        <v>8</v>
      </c>
      <c r="BY2367" s="34" t="s">
        <v>121</v>
      </c>
      <c r="BZ2367" s="34">
        <v>130</v>
      </c>
      <c r="CA2367" s="34">
        <v>1.4</v>
      </c>
      <c r="CC2367" s="34">
        <v>3.8</v>
      </c>
      <c r="CD2367" s="34">
        <v>12</v>
      </c>
      <c r="CE2367" s="34">
        <v>5</v>
      </c>
      <c r="CF2367" s="34" t="s">
        <v>121</v>
      </c>
      <c r="CG2367" s="34" t="s">
        <v>2416</v>
      </c>
      <c r="CH2367" s="34">
        <v>4700</v>
      </c>
      <c r="CI2367" s="34">
        <v>2</v>
      </c>
      <c r="CJ2367" s="34" t="s">
        <v>84</v>
      </c>
      <c r="CM2367" s="34">
        <v>0.4</v>
      </c>
      <c r="CN2367" s="34" t="s">
        <v>123</v>
      </c>
      <c r="CP2367" s="34" t="s">
        <v>121</v>
      </c>
      <c r="CU2367" s="34" t="s">
        <v>83</v>
      </c>
      <c r="CV2367" s="34" t="s">
        <v>82</v>
      </c>
      <c r="CW2367" s="34">
        <f t="shared" si="120"/>
        <v>2.4</v>
      </c>
      <c r="CX2367" s="34">
        <v>7.3599999999999999E-2</v>
      </c>
      <c r="CY2367" s="34">
        <v>1.44</v>
      </c>
      <c r="CZ2367" s="34">
        <v>0.51</v>
      </c>
      <c r="DA2367" s="34">
        <v>0.16</v>
      </c>
      <c r="DB2367" s="34" t="s">
        <v>120</v>
      </c>
      <c r="DC2367" s="34" t="s">
        <v>120</v>
      </c>
      <c r="DD2367" s="34">
        <v>0.71</v>
      </c>
    </row>
    <row r="2368" spans="1:108" x14ac:dyDescent="0.35">
      <c r="A2368" s="22">
        <v>346</v>
      </c>
      <c r="B2368" s="22" t="s">
        <v>2602</v>
      </c>
      <c r="C2368" s="22" t="s">
        <v>2615</v>
      </c>
      <c r="D2368" s="22" t="s">
        <v>1694</v>
      </c>
      <c r="H2368" s="22">
        <v>32.894444</v>
      </c>
      <c r="I2368" s="22">
        <v>-107.745833</v>
      </c>
      <c r="J2368" s="22" t="s">
        <v>873</v>
      </c>
      <c r="K2368" s="22" t="s">
        <v>1306</v>
      </c>
      <c r="L2368" s="22" t="s">
        <v>878</v>
      </c>
      <c r="M2368" s="22" t="s">
        <v>1651</v>
      </c>
      <c r="P2368" s="22" t="s">
        <v>1665</v>
      </c>
      <c r="Q2368" s="22" t="s">
        <v>1181</v>
      </c>
      <c r="AU2368" s="34">
        <v>5.3999999999999999E-2</v>
      </c>
      <c r="AV2368" s="34" t="s">
        <v>2419</v>
      </c>
      <c r="AW2368" s="34">
        <v>10</v>
      </c>
      <c r="AY2368" s="34">
        <v>10</v>
      </c>
      <c r="BA2368" s="34">
        <v>23</v>
      </c>
      <c r="BB2368" s="34">
        <v>1</v>
      </c>
      <c r="BC2368" s="34">
        <v>216.6</v>
      </c>
      <c r="BD2368" s="34">
        <v>4</v>
      </c>
      <c r="BE2368" s="34">
        <v>24</v>
      </c>
      <c r="BF2368" s="34">
        <v>3</v>
      </c>
      <c r="BG2368" s="34" t="s">
        <v>1685</v>
      </c>
      <c r="BJ2368" s="34" t="s">
        <v>123</v>
      </c>
      <c r="BN2368" s="34">
        <v>9</v>
      </c>
      <c r="BP2368" s="34">
        <v>4</v>
      </c>
      <c r="BQ2368" s="34" t="s">
        <v>141</v>
      </c>
      <c r="BR2368" s="34" t="s">
        <v>84</v>
      </c>
      <c r="BT2368" s="34">
        <v>28.9</v>
      </c>
      <c r="BU2368" s="34">
        <v>1.6</v>
      </c>
      <c r="BV2368" s="34">
        <v>25</v>
      </c>
      <c r="BW2368" s="34" t="s">
        <v>948</v>
      </c>
      <c r="BX2368" s="34">
        <v>31</v>
      </c>
      <c r="BY2368" s="34" t="s">
        <v>121</v>
      </c>
      <c r="BZ2368" s="34">
        <v>56</v>
      </c>
      <c r="CA2368" s="34" t="s">
        <v>82</v>
      </c>
      <c r="CC2368" s="34">
        <v>4.4000000000000004</v>
      </c>
      <c r="CD2368" s="34">
        <v>26</v>
      </c>
      <c r="CE2368" s="34" t="s">
        <v>123</v>
      </c>
      <c r="CF2368" s="34">
        <v>5</v>
      </c>
      <c r="CG2368" s="34" t="s">
        <v>2416</v>
      </c>
      <c r="CH2368" s="34" t="s">
        <v>2420</v>
      </c>
      <c r="CI2368" s="34">
        <v>6</v>
      </c>
      <c r="CJ2368" s="34" t="s">
        <v>84</v>
      </c>
      <c r="CM2368" s="34">
        <v>1.4</v>
      </c>
      <c r="CN2368" s="34" t="s">
        <v>123</v>
      </c>
      <c r="CP2368" s="34" t="s">
        <v>121</v>
      </c>
      <c r="CU2368" s="34" t="s">
        <v>83</v>
      </c>
      <c r="CV2368" s="34" t="s">
        <v>82</v>
      </c>
      <c r="CW2368" s="34">
        <f t="shared" si="120"/>
        <v>7.4</v>
      </c>
      <c r="CX2368" s="34">
        <v>1.044</v>
      </c>
      <c r="CY2368" s="34">
        <v>4.33</v>
      </c>
      <c r="CZ2368" s="34">
        <v>1.41</v>
      </c>
      <c r="DA2368" s="34">
        <v>3.3</v>
      </c>
      <c r="DB2368" s="34" t="s">
        <v>120</v>
      </c>
      <c r="DC2368" s="34">
        <v>0.04</v>
      </c>
      <c r="DD2368" s="34">
        <v>1.77</v>
      </c>
    </row>
    <row r="2369" spans="1:108" x14ac:dyDescent="0.35">
      <c r="A2369" s="22">
        <v>347</v>
      </c>
      <c r="B2369" s="22" t="s">
        <v>2602</v>
      </c>
      <c r="C2369" s="22" t="s">
        <v>2615</v>
      </c>
      <c r="D2369" s="22" t="s">
        <v>1694</v>
      </c>
      <c r="H2369" s="22">
        <v>32.894444</v>
      </c>
      <c r="I2369" s="22">
        <v>-107.745833</v>
      </c>
      <c r="J2369" s="22" t="s">
        <v>873</v>
      </c>
      <c r="K2369" s="22" t="s">
        <v>1306</v>
      </c>
      <c r="L2369" s="22" t="s">
        <v>878</v>
      </c>
      <c r="M2369" s="22" t="s">
        <v>1651</v>
      </c>
      <c r="P2369" s="22" t="s">
        <v>1665</v>
      </c>
      <c r="Q2369" s="22" t="s">
        <v>1183</v>
      </c>
      <c r="AU2369" s="34">
        <v>4.5999999999999999E-2</v>
      </c>
      <c r="AV2369" s="34">
        <v>130</v>
      </c>
      <c r="AW2369" s="34">
        <v>5</v>
      </c>
      <c r="AY2369" s="34">
        <v>9</v>
      </c>
      <c r="BA2369" s="34" t="s">
        <v>83</v>
      </c>
      <c r="BB2369" s="34">
        <v>2</v>
      </c>
      <c r="BC2369" s="34">
        <v>55.1</v>
      </c>
      <c r="BD2369" s="34">
        <v>3</v>
      </c>
      <c r="BE2369" s="34">
        <v>31</v>
      </c>
      <c r="BF2369" s="34">
        <v>2</v>
      </c>
      <c r="BG2369" s="34" t="s">
        <v>1685</v>
      </c>
      <c r="BJ2369" s="34" t="s">
        <v>123</v>
      </c>
      <c r="BN2369" s="34">
        <v>6</v>
      </c>
      <c r="BP2369" s="34">
        <v>2</v>
      </c>
      <c r="BQ2369" s="34">
        <v>8909</v>
      </c>
      <c r="BR2369" s="34">
        <v>54</v>
      </c>
      <c r="BT2369" s="34">
        <v>6.5</v>
      </c>
      <c r="BU2369" s="34">
        <v>1.7</v>
      </c>
      <c r="BV2369" s="34" t="s">
        <v>84</v>
      </c>
      <c r="BW2369" s="34" t="s">
        <v>948</v>
      </c>
      <c r="BX2369" s="34">
        <v>13</v>
      </c>
      <c r="BY2369" s="34" t="s">
        <v>121</v>
      </c>
      <c r="BZ2369" s="34">
        <v>36</v>
      </c>
      <c r="CA2369" s="34">
        <v>1.8</v>
      </c>
      <c r="CC2369" s="34">
        <v>3.5</v>
      </c>
      <c r="CD2369" s="34">
        <v>36</v>
      </c>
      <c r="CE2369" s="34">
        <v>5</v>
      </c>
      <c r="CF2369" s="34">
        <v>4</v>
      </c>
      <c r="CG2369" s="34" t="s">
        <v>2416</v>
      </c>
      <c r="CH2369" s="34">
        <v>17000</v>
      </c>
      <c r="CI2369" s="34">
        <v>3</v>
      </c>
      <c r="CJ2369" s="34" t="s">
        <v>84</v>
      </c>
      <c r="CM2369" s="34">
        <v>1.1000000000000001</v>
      </c>
      <c r="CN2369" s="34" t="s">
        <v>123</v>
      </c>
      <c r="CP2369" s="34" t="s">
        <v>121</v>
      </c>
      <c r="CU2369" s="34" t="s">
        <v>83</v>
      </c>
      <c r="CV2369" s="34" t="s">
        <v>82</v>
      </c>
      <c r="CW2369" s="34">
        <f t="shared" si="120"/>
        <v>4.0999999999999996</v>
      </c>
      <c r="CX2369" s="34">
        <v>0.37219999999999998</v>
      </c>
      <c r="CY2369" s="34">
        <v>3.36</v>
      </c>
      <c r="CZ2369" s="34">
        <v>1.59</v>
      </c>
      <c r="DA2369" s="34">
        <v>2.61</v>
      </c>
      <c r="DB2369" s="34" t="s">
        <v>120</v>
      </c>
      <c r="DC2369" s="34">
        <v>7.0000000000000007E-2</v>
      </c>
      <c r="DD2369" s="34">
        <v>1.61</v>
      </c>
    </row>
    <row r="2370" spans="1:108" x14ac:dyDescent="0.35">
      <c r="A2370" s="22">
        <v>348</v>
      </c>
      <c r="B2370" s="22" t="s">
        <v>2602</v>
      </c>
      <c r="C2370" s="22" t="s">
        <v>2615</v>
      </c>
      <c r="D2370" s="22" t="s">
        <v>1694</v>
      </c>
      <c r="H2370" s="22">
        <v>32.894444</v>
      </c>
      <c r="I2370" s="22">
        <v>-107.745833</v>
      </c>
      <c r="J2370" s="22" t="s">
        <v>873</v>
      </c>
      <c r="K2370" s="22" t="s">
        <v>1306</v>
      </c>
      <c r="L2370" s="22" t="s">
        <v>878</v>
      </c>
      <c r="M2370" s="22" t="s">
        <v>1651</v>
      </c>
      <c r="P2370" s="22" t="s">
        <v>1665</v>
      </c>
      <c r="Q2370" s="22" t="s">
        <v>1179</v>
      </c>
      <c r="AU2370" s="34">
        <v>0.49</v>
      </c>
      <c r="AV2370" s="34">
        <v>210</v>
      </c>
      <c r="AW2370" s="34">
        <v>27</v>
      </c>
      <c r="AY2370" s="34">
        <v>27</v>
      </c>
      <c r="BA2370" s="34">
        <v>38</v>
      </c>
      <c r="BB2370" s="34">
        <v>2</v>
      </c>
      <c r="BC2370" s="34">
        <v>160.69999999999999</v>
      </c>
      <c r="BD2370" s="34">
        <v>5</v>
      </c>
      <c r="BE2370" s="34">
        <v>57</v>
      </c>
      <c r="BF2370" s="34">
        <v>5</v>
      </c>
      <c r="BG2370" s="34">
        <v>3386</v>
      </c>
      <c r="BJ2370" s="34" t="s">
        <v>123</v>
      </c>
      <c r="BN2370" s="34">
        <v>120</v>
      </c>
      <c r="BP2370" s="34">
        <v>4</v>
      </c>
      <c r="BQ2370" s="34" t="s">
        <v>141</v>
      </c>
      <c r="BR2370" s="34">
        <v>110</v>
      </c>
      <c r="BT2370" s="34">
        <v>7.2</v>
      </c>
      <c r="BU2370" s="34">
        <v>1.3</v>
      </c>
      <c r="BV2370" s="34" t="s">
        <v>84</v>
      </c>
      <c r="BW2370" s="34" t="s">
        <v>948</v>
      </c>
      <c r="BX2370" s="34">
        <v>59</v>
      </c>
      <c r="BY2370" s="34" t="s">
        <v>121</v>
      </c>
      <c r="BZ2370" s="34">
        <v>150</v>
      </c>
      <c r="CA2370" s="34">
        <v>3.3</v>
      </c>
      <c r="CC2370" s="34">
        <v>4.0999999999999996</v>
      </c>
      <c r="CD2370" s="34">
        <v>15</v>
      </c>
      <c r="CE2370" s="34">
        <v>5</v>
      </c>
      <c r="CF2370" s="34">
        <v>2</v>
      </c>
      <c r="CG2370" s="34" t="s">
        <v>2416</v>
      </c>
      <c r="CH2370" s="34" t="s">
        <v>2420</v>
      </c>
      <c r="CI2370" s="34">
        <v>3</v>
      </c>
      <c r="CJ2370" s="34">
        <v>14</v>
      </c>
      <c r="CM2370" s="34">
        <v>1.5</v>
      </c>
      <c r="CN2370" s="34" t="s">
        <v>123</v>
      </c>
      <c r="CP2370" s="34" t="s">
        <v>121</v>
      </c>
      <c r="CU2370" s="34" t="s">
        <v>83</v>
      </c>
      <c r="CV2370" s="34" t="s">
        <v>82</v>
      </c>
      <c r="CW2370" s="34">
        <f t="shared" si="120"/>
        <v>18.5</v>
      </c>
      <c r="CX2370" s="34">
        <v>0.433</v>
      </c>
      <c r="CY2370" s="34">
        <v>1.31</v>
      </c>
      <c r="CZ2370" s="34">
        <v>1.26</v>
      </c>
      <c r="DA2370" s="34">
        <v>3.37</v>
      </c>
      <c r="DB2370" s="34" t="s">
        <v>120</v>
      </c>
      <c r="DC2370" s="34">
        <v>0.14000000000000001</v>
      </c>
      <c r="DD2370" s="34">
        <v>0.47</v>
      </c>
    </row>
    <row r="2371" spans="1:108" x14ac:dyDescent="0.35">
      <c r="A2371" s="22">
        <v>349</v>
      </c>
      <c r="B2371" s="22" t="s">
        <v>2602</v>
      </c>
      <c r="C2371" s="22" t="s">
        <v>2615</v>
      </c>
      <c r="D2371" s="22" t="s">
        <v>1694</v>
      </c>
      <c r="H2371" s="22">
        <v>32.894444</v>
      </c>
      <c r="I2371" s="22">
        <v>-107.745833</v>
      </c>
      <c r="J2371" s="22" t="s">
        <v>873</v>
      </c>
      <c r="K2371" s="22" t="s">
        <v>1306</v>
      </c>
      <c r="L2371" s="22" t="s">
        <v>878</v>
      </c>
      <c r="M2371" s="22" t="s">
        <v>1651</v>
      </c>
      <c r="P2371" s="22" t="s">
        <v>1665</v>
      </c>
      <c r="Q2371" s="22" t="s">
        <v>1179</v>
      </c>
      <c r="AU2371" s="34">
        <v>1.7999999999999999E-2</v>
      </c>
      <c r="AV2371" s="34">
        <v>81</v>
      </c>
      <c r="AW2371" s="34">
        <v>11</v>
      </c>
      <c r="AY2371" s="34">
        <v>15</v>
      </c>
      <c r="BA2371" s="34" t="s">
        <v>83</v>
      </c>
      <c r="BB2371" s="34">
        <v>2</v>
      </c>
      <c r="BC2371" s="34">
        <v>52.7</v>
      </c>
      <c r="BD2371" s="34">
        <v>3</v>
      </c>
      <c r="BE2371" s="34">
        <v>70</v>
      </c>
      <c r="BF2371" s="34">
        <v>4</v>
      </c>
      <c r="BG2371" s="34" t="s">
        <v>1685</v>
      </c>
      <c r="BJ2371" s="34">
        <v>2</v>
      </c>
      <c r="BN2371" s="34">
        <v>25</v>
      </c>
      <c r="BP2371" s="34">
        <v>3</v>
      </c>
      <c r="BQ2371" s="34">
        <v>9649</v>
      </c>
      <c r="BR2371" s="34">
        <v>110</v>
      </c>
      <c r="BT2371" s="34">
        <v>13</v>
      </c>
      <c r="BU2371" s="34">
        <v>3.7</v>
      </c>
      <c r="BV2371" s="34">
        <v>15</v>
      </c>
      <c r="BW2371" s="34" t="s">
        <v>948</v>
      </c>
      <c r="BX2371" s="34">
        <v>8</v>
      </c>
      <c r="BY2371" s="34" t="s">
        <v>121</v>
      </c>
      <c r="BZ2371" s="34">
        <v>14</v>
      </c>
      <c r="CA2371" s="34">
        <v>7.9</v>
      </c>
      <c r="CC2371" s="34">
        <v>12</v>
      </c>
      <c r="CD2371" s="34">
        <v>10</v>
      </c>
      <c r="CE2371" s="34">
        <v>3</v>
      </c>
      <c r="CF2371" s="34">
        <v>3</v>
      </c>
      <c r="CG2371" s="34" t="s">
        <v>2416</v>
      </c>
      <c r="CH2371" s="34">
        <v>14000</v>
      </c>
      <c r="CI2371" s="34">
        <v>13</v>
      </c>
      <c r="CJ2371" s="34">
        <v>38</v>
      </c>
      <c r="CM2371" s="34">
        <v>3.5</v>
      </c>
      <c r="CN2371" s="34" t="s">
        <v>123</v>
      </c>
      <c r="CP2371" s="34" t="s">
        <v>121</v>
      </c>
      <c r="CU2371" s="34" t="s">
        <v>83</v>
      </c>
      <c r="CV2371" s="34" t="s">
        <v>82</v>
      </c>
      <c r="CW2371" s="34">
        <f t="shared" si="120"/>
        <v>54.5</v>
      </c>
      <c r="CX2371" s="34">
        <v>0.2379</v>
      </c>
      <c r="CY2371" s="34">
        <v>5.32</v>
      </c>
      <c r="CZ2371" s="34">
        <v>0.8</v>
      </c>
      <c r="DA2371" s="34">
        <v>0.21</v>
      </c>
      <c r="DB2371" s="34" t="s">
        <v>120</v>
      </c>
      <c r="DC2371" s="34">
        <v>0.12</v>
      </c>
      <c r="DD2371" s="34">
        <v>0.81</v>
      </c>
    </row>
    <row r="2372" spans="1:108" x14ac:dyDescent="0.35">
      <c r="A2372" s="22">
        <v>350</v>
      </c>
      <c r="B2372" s="22" t="s">
        <v>2602</v>
      </c>
      <c r="C2372" s="22" t="s">
        <v>2615</v>
      </c>
      <c r="D2372" s="22" t="s">
        <v>1694</v>
      </c>
      <c r="H2372" s="22">
        <v>32.894444</v>
      </c>
      <c r="I2372" s="22">
        <v>-107.745833</v>
      </c>
      <c r="J2372" s="22" t="s">
        <v>873</v>
      </c>
      <c r="K2372" s="22" t="s">
        <v>1306</v>
      </c>
      <c r="L2372" s="22" t="s">
        <v>878</v>
      </c>
      <c r="M2372" s="22" t="s">
        <v>1651</v>
      </c>
      <c r="P2372" s="22" t="s">
        <v>1665</v>
      </c>
      <c r="Q2372" s="22" t="s">
        <v>1183</v>
      </c>
      <c r="AU2372" s="34">
        <v>5.1999999999999998E-2</v>
      </c>
      <c r="AV2372" s="34">
        <v>63</v>
      </c>
      <c r="AW2372" s="34">
        <v>9</v>
      </c>
      <c r="AY2372" s="34">
        <v>191</v>
      </c>
      <c r="BA2372" s="34" t="s">
        <v>83</v>
      </c>
      <c r="BB2372" s="34">
        <v>2</v>
      </c>
      <c r="BC2372" s="34">
        <v>11.2</v>
      </c>
      <c r="BD2372" s="34">
        <v>2</v>
      </c>
      <c r="BE2372" s="34">
        <v>44</v>
      </c>
      <c r="BF2372" s="34">
        <v>9</v>
      </c>
      <c r="BG2372" s="34">
        <v>11281</v>
      </c>
      <c r="BJ2372" s="34" t="s">
        <v>123</v>
      </c>
      <c r="BN2372" s="34">
        <v>3</v>
      </c>
      <c r="BP2372" s="34">
        <v>4</v>
      </c>
      <c r="BQ2372" s="34">
        <v>6121</v>
      </c>
      <c r="BR2372" s="34">
        <v>190</v>
      </c>
      <c r="BT2372" s="34">
        <v>3.4</v>
      </c>
      <c r="BU2372" s="34">
        <v>1.9</v>
      </c>
      <c r="BV2372" s="34" t="s">
        <v>84</v>
      </c>
      <c r="BW2372" s="34" t="s">
        <v>948</v>
      </c>
      <c r="BX2372" s="34">
        <v>16</v>
      </c>
      <c r="BY2372" s="34" t="s">
        <v>121</v>
      </c>
      <c r="BZ2372" s="34">
        <v>40</v>
      </c>
      <c r="CA2372" s="34">
        <v>2</v>
      </c>
      <c r="CC2372" s="34">
        <v>4.5999999999999996</v>
      </c>
      <c r="CD2372" s="34">
        <v>46</v>
      </c>
      <c r="CE2372" s="34">
        <v>2</v>
      </c>
      <c r="CF2372" s="34">
        <v>3</v>
      </c>
      <c r="CG2372" s="34" t="s">
        <v>2416</v>
      </c>
      <c r="CH2372" s="34">
        <v>4200</v>
      </c>
      <c r="CI2372" s="34">
        <v>4</v>
      </c>
      <c r="CJ2372" s="34">
        <v>12</v>
      </c>
      <c r="CM2372" s="34">
        <v>1</v>
      </c>
      <c r="CN2372" s="34" t="s">
        <v>123</v>
      </c>
      <c r="CP2372" s="34" t="s">
        <v>121</v>
      </c>
      <c r="CU2372" s="34" t="s">
        <v>83</v>
      </c>
      <c r="CV2372" s="34" t="s">
        <v>82</v>
      </c>
      <c r="CW2372" s="34">
        <f t="shared" si="120"/>
        <v>17</v>
      </c>
      <c r="CX2372" s="34">
        <v>0.34179999999999999</v>
      </c>
      <c r="CY2372" s="34">
        <v>1.08</v>
      </c>
      <c r="CZ2372" s="34">
        <v>2.6</v>
      </c>
      <c r="DA2372" s="34">
        <v>7.84</v>
      </c>
      <c r="DB2372" s="34">
        <v>0.02</v>
      </c>
      <c r="DC2372" s="34">
        <v>1.1599999999999999</v>
      </c>
      <c r="DD2372" s="34">
        <v>0.97</v>
      </c>
    </row>
    <row r="2373" spans="1:108" x14ac:dyDescent="0.35">
      <c r="A2373" s="22">
        <v>351</v>
      </c>
      <c r="B2373" s="22" t="s">
        <v>2602</v>
      </c>
      <c r="C2373" s="22" t="s">
        <v>2615</v>
      </c>
      <c r="D2373" s="22" t="s">
        <v>1694</v>
      </c>
      <c r="H2373" s="22">
        <v>32.894444</v>
      </c>
      <c r="I2373" s="22">
        <v>-107.745833</v>
      </c>
      <c r="J2373" s="22" t="s">
        <v>873</v>
      </c>
      <c r="K2373" s="22" t="s">
        <v>1306</v>
      </c>
      <c r="L2373" s="22" t="s">
        <v>878</v>
      </c>
      <c r="M2373" s="22" t="s">
        <v>1651</v>
      </c>
      <c r="P2373" s="22" t="s">
        <v>1665</v>
      </c>
      <c r="Q2373" s="22" t="s">
        <v>1179</v>
      </c>
      <c r="AU2373" s="34">
        <v>7.0000000000000001E-3</v>
      </c>
      <c r="AV2373" s="34" t="s">
        <v>83</v>
      </c>
      <c r="AW2373" s="34">
        <v>3</v>
      </c>
      <c r="AY2373" s="34">
        <v>198</v>
      </c>
      <c r="BA2373" s="34" t="s">
        <v>83</v>
      </c>
      <c r="BB2373" s="34" t="s">
        <v>121</v>
      </c>
      <c r="BC2373" s="34" t="s">
        <v>121</v>
      </c>
      <c r="BD2373" s="34">
        <v>1</v>
      </c>
      <c r="BE2373" s="34">
        <v>52</v>
      </c>
      <c r="BF2373" s="34" t="s">
        <v>121</v>
      </c>
      <c r="BG2373" s="34">
        <v>266</v>
      </c>
      <c r="BJ2373" s="34" t="s">
        <v>123</v>
      </c>
      <c r="BP2373" s="34">
        <v>6</v>
      </c>
      <c r="BQ2373" s="34">
        <v>175</v>
      </c>
      <c r="BR2373" s="34" t="s">
        <v>84</v>
      </c>
      <c r="BT2373" s="34">
        <v>1.4</v>
      </c>
      <c r="BU2373" s="34">
        <v>1</v>
      </c>
      <c r="BV2373" s="34" t="s">
        <v>84</v>
      </c>
      <c r="BW2373" s="34" t="s">
        <v>948</v>
      </c>
      <c r="BX2373" s="34">
        <v>17</v>
      </c>
      <c r="BY2373" s="34" t="s">
        <v>121</v>
      </c>
      <c r="BZ2373" s="34" t="s">
        <v>84</v>
      </c>
      <c r="CA2373" s="34">
        <v>1.1000000000000001</v>
      </c>
      <c r="CC2373" s="34">
        <v>1.6</v>
      </c>
      <c r="CD2373" s="34">
        <v>17</v>
      </c>
      <c r="CE2373" s="34" t="s">
        <v>123</v>
      </c>
      <c r="CF2373" s="34">
        <v>6</v>
      </c>
      <c r="CG2373" s="34" t="s">
        <v>2416</v>
      </c>
      <c r="CH2373" s="34">
        <v>440</v>
      </c>
      <c r="CI2373" s="34">
        <v>4</v>
      </c>
      <c r="CJ2373" s="34">
        <v>13</v>
      </c>
      <c r="CM2373" s="34">
        <v>2</v>
      </c>
      <c r="CN2373" s="34" t="s">
        <v>123</v>
      </c>
      <c r="CP2373" s="34" t="s">
        <v>121</v>
      </c>
      <c r="CU2373" s="34" t="s">
        <v>83</v>
      </c>
      <c r="CV2373" s="34" t="s">
        <v>82</v>
      </c>
      <c r="CW2373" s="34">
        <f t="shared" si="120"/>
        <v>19</v>
      </c>
      <c r="CX2373" s="34">
        <v>2.0899999999999998E-2</v>
      </c>
      <c r="CY2373" s="34">
        <v>0.35</v>
      </c>
      <c r="CZ2373" s="34">
        <v>0.62</v>
      </c>
      <c r="DA2373" s="34" t="s">
        <v>1833</v>
      </c>
      <c r="DB2373" s="34">
        <v>0.21</v>
      </c>
      <c r="DC2373" s="34">
        <v>0.05</v>
      </c>
      <c r="DD2373" s="34">
        <v>0.53</v>
      </c>
    </row>
    <row r="2374" spans="1:108" x14ac:dyDescent="0.35">
      <c r="A2374" s="22" t="s">
        <v>2622</v>
      </c>
      <c r="B2374" s="71"/>
      <c r="C2374" s="22" t="s">
        <v>2602</v>
      </c>
      <c r="D2374" s="22" t="s">
        <v>1709</v>
      </c>
      <c r="J2374" s="22" t="s">
        <v>873</v>
      </c>
      <c r="K2374" s="22" t="s">
        <v>1306</v>
      </c>
      <c r="L2374" s="22" t="s">
        <v>878</v>
      </c>
      <c r="P2374" s="22" t="s">
        <v>1684</v>
      </c>
      <c r="X2374" s="34">
        <v>0.03</v>
      </c>
      <c r="Z2374" s="34">
        <v>1.43</v>
      </c>
      <c r="AA2374" s="34">
        <v>8.0000000000000002E-3</v>
      </c>
      <c r="AW2374" s="34">
        <v>206.7</v>
      </c>
      <c r="AY2374" s="34">
        <v>14</v>
      </c>
      <c r="BF2374" s="34">
        <v>216.8</v>
      </c>
      <c r="BG2374" s="34">
        <v>487</v>
      </c>
      <c r="BN2374" s="34">
        <v>326</v>
      </c>
      <c r="BO2374" s="34" t="s">
        <v>2177</v>
      </c>
      <c r="BP2374" s="34">
        <v>9.6</v>
      </c>
      <c r="BQ2374" s="34">
        <v>811.1</v>
      </c>
      <c r="BR2374" s="34" t="s">
        <v>2177</v>
      </c>
      <c r="BX2374" s="34">
        <v>7</v>
      </c>
      <c r="CA2374" s="34" t="s">
        <v>2177</v>
      </c>
      <c r="CC2374" s="34" t="s">
        <v>2177</v>
      </c>
      <c r="CD2374" s="34">
        <v>7.2</v>
      </c>
      <c r="CF2374" s="34">
        <v>3.3</v>
      </c>
      <c r="CG2374" s="34">
        <v>8.1</v>
      </c>
      <c r="CH2374" s="34">
        <v>2800</v>
      </c>
    </row>
    <row r="2375" spans="1:108" x14ac:dyDescent="0.35">
      <c r="A2375" s="22" t="s">
        <v>2623</v>
      </c>
      <c r="C2375" s="22" t="s">
        <v>2602</v>
      </c>
      <c r="D2375" s="22" t="s">
        <v>1709</v>
      </c>
      <c r="E2375" s="71"/>
      <c r="H2375" s="22">
        <v>32.832126000000002</v>
      </c>
      <c r="I2375" s="22">
        <v>-107.66942</v>
      </c>
      <c r="J2375" s="22" t="s">
        <v>873</v>
      </c>
      <c r="K2375" s="22" t="s">
        <v>1306</v>
      </c>
      <c r="L2375" s="22" t="s">
        <v>878</v>
      </c>
      <c r="P2375" s="22" t="s">
        <v>1684</v>
      </c>
      <c r="X2375" s="34">
        <v>7.0000000000000007E-2</v>
      </c>
      <c r="Z2375" s="34">
        <v>0.7</v>
      </c>
      <c r="AA2375" s="34">
        <v>1.6E-2</v>
      </c>
      <c r="AW2375" s="34">
        <v>21.4</v>
      </c>
      <c r="AY2375" s="34">
        <v>27.6</v>
      </c>
      <c r="BF2375" s="34">
        <v>14.5</v>
      </c>
      <c r="BG2375" s="34">
        <v>30.2</v>
      </c>
      <c r="BH2375" s="34">
        <v>3.5</v>
      </c>
      <c r="BN2375" s="34">
        <v>80</v>
      </c>
      <c r="BO2375" s="34" t="s">
        <v>2177</v>
      </c>
      <c r="BP2375" s="34">
        <v>5.7</v>
      </c>
      <c r="BQ2375" s="34">
        <v>269.60000000000002</v>
      </c>
      <c r="BR2375" s="34" t="s">
        <v>2177</v>
      </c>
      <c r="BX2375" s="34">
        <v>6.6</v>
      </c>
      <c r="CA2375" s="34" t="s">
        <v>2177</v>
      </c>
      <c r="CC2375" s="34">
        <v>2.2000000000000002</v>
      </c>
      <c r="CD2375" s="34">
        <v>22.2</v>
      </c>
      <c r="CF2375" s="34">
        <v>3.7</v>
      </c>
      <c r="CG2375" s="34">
        <v>35.799999999999997</v>
      </c>
      <c r="CH2375" s="34">
        <v>487.7</v>
      </c>
    </row>
    <row r="2376" spans="1:108" x14ac:dyDescent="0.35">
      <c r="A2376" s="22" t="s">
        <v>2624</v>
      </c>
      <c r="C2376" s="22" t="s">
        <v>2602</v>
      </c>
      <c r="D2376" s="22" t="s">
        <v>1709</v>
      </c>
      <c r="E2376" s="71"/>
      <c r="H2376" s="22">
        <v>32.832126000000002</v>
      </c>
      <c r="I2376" s="22">
        <v>-107.66942</v>
      </c>
      <c r="J2376" s="22" t="s">
        <v>873</v>
      </c>
      <c r="K2376" s="22" t="s">
        <v>1306</v>
      </c>
      <c r="L2376" s="22" t="s">
        <v>878</v>
      </c>
      <c r="P2376" s="22" t="s">
        <v>1684</v>
      </c>
      <c r="X2376" s="34">
        <v>0.12</v>
      </c>
      <c r="Z2376" s="34">
        <v>0.78</v>
      </c>
      <c r="AA2376" s="34">
        <v>0.01</v>
      </c>
      <c r="AW2376" s="34">
        <v>10.4</v>
      </c>
      <c r="AY2376" s="34">
        <v>35.6</v>
      </c>
      <c r="BF2376" s="34">
        <v>7.3</v>
      </c>
      <c r="BG2376" s="34">
        <v>4.8</v>
      </c>
      <c r="BH2376" s="34">
        <v>11.6</v>
      </c>
      <c r="BN2376" s="34" t="s">
        <v>2177</v>
      </c>
      <c r="BO2376" s="34">
        <v>19.100000000000001</v>
      </c>
      <c r="BP2376" s="34">
        <v>2.2999999999999998</v>
      </c>
      <c r="BQ2376" s="34">
        <v>20.399999999999999</v>
      </c>
      <c r="BR2376" s="34">
        <v>528.6</v>
      </c>
      <c r="BX2376" s="34">
        <v>64.099999999999994</v>
      </c>
      <c r="CA2376" s="34">
        <v>19.7</v>
      </c>
      <c r="CC2376" s="34">
        <v>3.1</v>
      </c>
      <c r="CD2376" s="34">
        <v>7.8</v>
      </c>
      <c r="CF2376" s="34">
        <v>23.9</v>
      </c>
      <c r="CG2376" s="34">
        <v>110</v>
      </c>
      <c r="CH2376" s="34">
        <v>20</v>
      </c>
    </row>
    <row r="2377" spans="1:108" x14ac:dyDescent="0.35">
      <c r="A2377" s="22" t="s">
        <v>2625</v>
      </c>
      <c r="C2377" s="22" t="s">
        <v>2602</v>
      </c>
      <c r="D2377" s="22" t="s">
        <v>1709</v>
      </c>
      <c r="E2377" s="71"/>
      <c r="H2377" s="22">
        <v>32.832126000000002</v>
      </c>
      <c r="I2377" s="22">
        <v>-107.66942</v>
      </c>
      <c r="J2377" s="22" t="s">
        <v>873</v>
      </c>
      <c r="K2377" s="22" t="s">
        <v>1306</v>
      </c>
      <c r="L2377" s="22" t="s">
        <v>878</v>
      </c>
      <c r="P2377" s="22" t="s">
        <v>1684</v>
      </c>
      <c r="X2377" s="34">
        <v>0.06</v>
      </c>
      <c r="Z2377" s="34">
        <v>1.22</v>
      </c>
      <c r="AA2377" s="34">
        <v>8.0000000000000002E-3</v>
      </c>
      <c r="AW2377" s="34">
        <v>15.8</v>
      </c>
      <c r="AY2377" s="34">
        <v>15.4</v>
      </c>
      <c r="BF2377" s="34">
        <v>10</v>
      </c>
      <c r="BG2377" s="34">
        <v>32.5</v>
      </c>
      <c r="BH2377" s="34">
        <v>3.4</v>
      </c>
      <c r="BN2377" s="34">
        <v>16.2</v>
      </c>
      <c r="BO2377" s="34" t="s">
        <v>2177</v>
      </c>
      <c r="BP2377" s="34">
        <v>7</v>
      </c>
      <c r="BQ2377" s="34">
        <v>329.7</v>
      </c>
      <c r="BR2377" s="34">
        <v>3.9</v>
      </c>
      <c r="BX2377" s="34">
        <v>5.9</v>
      </c>
      <c r="CA2377" s="34" t="s">
        <v>2177</v>
      </c>
      <c r="CC2377" s="34">
        <v>2.5</v>
      </c>
      <c r="CD2377" s="34">
        <v>31.4</v>
      </c>
      <c r="CF2377" s="34">
        <v>3.5</v>
      </c>
      <c r="CG2377" s="34">
        <v>22.9</v>
      </c>
      <c r="CH2377" s="34">
        <v>450.5</v>
      </c>
    </row>
    <row r="2378" spans="1:108" x14ac:dyDescent="0.35">
      <c r="A2378" s="22" t="s">
        <v>2626</v>
      </c>
      <c r="C2378" s="22" t="s">
        <v>2602</v>
      </c>
      <c r="D2378" s="22" t="s">
        <v>1709</v>
      </c>
      <c r="E2378" s="71"/>
      <c r="H2378" s="22">
        <v>32.832126000000002</v>
      </c>
      <c r="I2378" s="22">
        <v>-107.66942</v>
      </c>
      <c r="J2378" s="22" t="s">
        <v>873</v>
      </c>
      <c r="K2378" s="22" t="s">
        <v>1306</v>
      </c>
      <c r="L2378" s="22" t="s">
        <v>878</v>
      </c>
      <c r="P2378" s="22" t="s">
        <v>1684</v>
      </c>
      <c r="X2378" s="34">
        <v>0.02</v>
      </c>
      <c r="Z2378" s="34">
        <v>0.36</v>
      </c>
      <c r="AA2378" s="34">
        <v>7.1999999999999995E-2</v>
      </c>
      <c r="AW2378" s="34">
        <v>4.3</v>
      </c>
      <c r="AY2378" s="34">
        <v>11.8</v>
      </c>
      <c r="BF2378" s="34">
        <v>4.5</v>
      </c>
      <c r="BG2378" s="34">
        <v>5.7</v>
      </c>
      <c r="BN2378" s="34" t="s">
        <v>2177</v>
      </c>
      <c r="BO2378" s="34" t="s">
        <v>2177</v>
      </c>
      <c r="BP2378" s="34">
        <v>2.9</v>
      </c>
      <c r="BQ2378" s="34">
        <v>4.5</v>
      </c>
      <c r="BR2378" s="34" t="s">
        <v>2177</v>
      </c>
      <c r="BX2378" s="34">
        <v>59.8</v>
      </c>
      <c r="CA2378" s="34" t="s">
        <v>2177</v>
      </c>
      <c r="CC2378" s="34" t="s">
        <v>2177</v>
      </c>
      <c r="CD2378" s="34">
        <v>7.1</v>
      </c>
      <c r="CF2378" s="34">
        <v>2.7</v>
      </c>
      <c r="CG2378" s="34" t="s">
        <v>2177</v>
      </c>
      <c r="CH2378" s="34">
        <v>119.6</v>
      </c>
    </row>
    <row r="2379" spans="1:108" x14ac:dyDescent="0.35">
      <c r="A2379" s="22" t="s">
        <v>2627</v>
      </c>
      <c r="C2379" s="22" t="s">
        <v>2602</v>
      </c>
      <c r="D2379" s="22" t="s">
        <v>1709</v>
      </c>
      <c r="E2379" s="71"/>
      <c r="H2379" s="22">
        <v>32.832126000000002</v>
      </c>
      <c r="I2379" s="22">
        <v>-107.66942</v>
      </c>
      <c r="J2379" s="22" t="s">
        <v>873</v>
      </c>
      <c r="K2379" s="22" t="s">
        <v>1306</v>
      </c>
      <c r="L2379" s="22" t="s">
        <v>878</v>
      </c>
      <c r="P2379" s="22" t="s">
        <v>1684</v>
      </c>
      <c r="X2379" s="34">
        <v>0.27</v>
      </c>
      <c r="Z2379" s="34">
        <v>4.24</v>
      </c>
      <c r="AA2379" s="34">
        <v>0.05</v>
      </c>
      <c r="AW2379" s="34">
        <v>1.6</v>
      </c>
      <c r="AY2379" s="34">
        <v>8.1999999999999993</v>
      </c>
      <c r="BF2379" s="34">
        <v>24.8</v>
      </c>
      <c r="BG2379" s="34">
        <v>4.8</v>
      </c>
      <c r="BH2379" s="34">
        <v>23.7</v>
      </c>
      <c r="BN2379" s="34" t="s">
        <v>2177</v>
      </c>
      <c r="BO2379" s="34">
        <v>8</v>
      </c>
      <c r="BP2379" s="34">
        <v>14.9</v>
      </c>
      <c r="BQ2379" s="34">
        <v>19.8</v>
      </c>
      <c r="BR2379" s="34" t="s">
        <v>2177</v>
      </c>
      <c r="BX2379" s="34">
        <v>26</v>
      </c>
      <c r="CA2379" s="34">
        <v>8.1</v>
      </c>
      <c r="CC2379" s="34">
        <v>2.9</v>
      </c>
      <c r="CD2379" s="34">
        <v>30.8</v>
      </c>
      <c r="CF2379" s="34">
        <v>9</v>
      </c>
      <c r="CG2379" s="34">
        <v>111.7</v>
      </c>
      <c r="CH2379" s="34">
        <v>1900</v>
      </c>
    </row>
    <row r="2380" spans="1:108" x14ac:dyDescent="0.35">
      <c r="A2380" s="22" t="s">
        <v>2628</v>
      </c>
      <c r="C2380" s="22" t="s">
        <v>2602</v>
      </c>
      <c r="D2380" s="22" t="s">
        <v>1709</v>
      </c>
      <c r="E2380" s="71"/>
      <c r="H2380" s="22">
        <v>32.832126000000002</v>
      </c>
      <c r="I2380" s="22">
        <v>-107.66942</v>
      </c>
      <c r="J2380" s="22" t="s">
        <v>873</v>
      </c>
      <c r="K2380" s="22" t="s">
        <v>1306</v>
      </c>
      <c r="L2380" s="22" t="s">
        <v>878</v>
      </c>
      <c r="P2380" s="22" t="s">
        <v>1684</v>
      </c>
      <c r="X2380" s="34">
        <v>0.02</v>
      </c>
      <c r="Z2380" s="34">
        <v>0.24</v>
      </c>
      <c r="AA2380" s="34" t="s">
        <v>2177</v>
      </c>
      <c r="AW2380" s="34">
        <v>17.899999999999999</v>
      </c>
      <c r="AY2380" s="34">
        <v>24</v>
      </c>
      <c r="BF2380" s="34">
        <v>5.3</v>
      </c>
      <c r="BG2380" s="34">
        <v>7.9</v>
      </c>
      <c r="BN2380" s="34">
        <v>3.3</v>
      </c>
      <c r="BO2380" s="34" t="s">
        <v>2177</v>
      </c>
      <c r="BP2380" s="34">
        <v>2.2999999999999998</v>
      </c>
      <c r="BQ2380" s="34">
        <v>41.8</v>
      </c>
      <c r="BR2380" s="34">
        <v>4.0999999999999996</v>
      </c>
      <c r="BX2380" s="34">
        <v>3.8</v>
      </c>
      <c r="CA2380" s="34" t="s">
        <v>2177</v>
      </c>
      <c r="CC2380" s="34" t="s">
        <v>2177</v>
      </c>
      <c r="CD2380" s="34">
        <v>6.9</v>
      </c>
      <c r="CF2380" s="34" t="s">
        <v>2177</v>
      </c>
      <c r="CG2380" s="34">
        <v>3.8</v>
      </c>
      <c r="CH2380" s="34">
        <v>302.7</v>
      </c>
    </row>
    <row r="2381" spans="1:108" x14ac:dyDescent="0.35">
      <c r="A2381" s="22" t="s">
        <v>4129</v>
      </c>
      <c r="C2381" s="22" t="s">
        <v>2629</v>
      </c>
      <c r="D2381" s="22" t="s">
        <v>1709</v>
      </c>
      <c r="E2381" s="71"/>
      <c r="J2381" s="22" t="s">
        <v>873</v>
      </c>
      <c r="K2381" s="22" t="s">
        <v>1306</v>
      </c>
      <c r="L2381" s="22" t="s">
        <v>878</v>
      </c>
      <c r="P2381" s="22" t="s">
        <v>1684</v>
      </c>
      <c r="AW2381" s="34">
        <v>3</v>
      </c>
      <c r="AY2381" s="34">
        <v>258</v>
      </c>
      <c r="BF2381" s="34">
        <v>106</v>
      </c>
      <c r="BG2381" s="34">
        <v>11</v>
      </c>
      <c r="BH2381" s="34">
        <v>19</v>
      </c>
      <c r="BN2381" s="34" t="s">
        <v>123</v>
      </c>
      <c r="BO2381" s="34">
        <v>13</v>
      </c>
      <c r="BP2381" s="34">
        <v>34</v>
      </c>
      <c r="BQ2381" s="34">
        <v>18</v>
      </c>
      <c r="BR2381" s="34">
        <v>216</v>
      </c>
      <c r="BX2381" s="34">
        <v>72</v>
      </c>
      <c r="CA2381" s="34">
        <v>12</v>
      </c>
      <c r="CC2381" s="34">
        <v>4</v>
      </c>
      <c r="CD2381" s="34">
        <v>100</v>
      </c>
      <c r="CE2381" s="34" t="s">
        <v>84</v>
      </c>
      <c r="CF2381" s="34">
        <v>26</v>
      </c>
      <c r="CG2381" s="34">
        <v>179</v>
      </c>
      <c r="CH2381" s="34">
        <v>57</v>
      </c>
    </row>
    <row r="2382" spans="1:108" x14ac:dyDescent="0.35">
      <c r="A2382" s="22" t="s">
        <v>4130</v>
      </c>
      <c r="C2382" s="22" t="s">
        <v>2629</v>
      </c>
      <c r="D2382" s="22" t="s">
        <v>1709</v>
      </c>
      <c r="E2382" s="71"/>
      <c r="J2382" s="22" t="s">
        <v>873</v>
      </c>
      <c r="K2382" s="22" t="s">
        <v>1306</v>
      </c>
      <c r="L2382" s="22" t="s">
        <v>878</v>
      </c>
      <c r="P2382" s="22" t="s">
        <v>1684</v>
      </c>
      <c r="AW2382" s="34">
        <v>4</v>
      </c>
      <c r="AY2382" s="34">
        <v>251</v>
      </c>
      <c r="BF2382" s="34">
        <v>107</v>
      </c>
      <c r="BG2382" s="34">
        <v>11</v>
      </c>
      <c r="BH2382" s="34">
        <v>17</v>
      </c>
      <c r="BN2382" s="34" t="s">
        <v>123</v>
      </c>
      <c r="BO2382" s="34">
        <v>13</v>
      </c>
      <c r="BP2382" s="34">
        <v>34</v>
      </c>
      <c r="BQ2382" s="34">
        <v>19</v>
      </c>
      <c r="BR2382" s="34">
        <v>216</v>
      </c>
      <c r="BX2382" s="34">
        <v>72</v>
      </c>
      <c r="CA2382" s="34">
        <v>13</v>
      </c>
      <c r="CC2382" s="34">
        <v>4</v>
      </c>
      <c r="CD2382" s="34">
        <v>103</v>
      </c>
      <c r="CE2382" s="34" t="s">
        <v>84</v>
      </c>
      <c r="CF2382" s="34">
        <v>26</v>
      </c>
      <c r="CG2382" s="34">
        <v>178</v>
      </c>
      <c r="CH2382" s="34">
        <v>58</v>
      </c>
    </row>
    <row r="2383" spans="1:108" x14ac:dyDescent="0.35">
      <c r="A2383" s="22" t="s">
        <v>4131</v>
      </c>
      <c r="C2383" s="22" t="s">
        <v>2629</v>
      </c>
      <c r="D2383" s="22" t="s">
        <v>1709</v>
      </c>
      <c r="E2383" s="71"/>
      <c r="J2383" s="22" t="s">
        <v>873</v>
      </c>
      <c r="K2383" s="22" t="s">
        <v>1306</v>
      </c>
      <c r="L2383" s="22" t="s">
        <v>878</v>
      </c>
      <c r="P2383" s="22" t="s">
        <v>1684</v>
      </c>
      <c r="AW2383" s="34">
        <v>5</v>
      </c>
      <c r="AY2383" s="34">
        <v>250</v>
      </c>
      <c r="BF2383" s="34">
        <v>97</v>
      </c>
      <c r="BG2383" s="34">
        <v>11</v>
      </c>
      <c r="BH2383" s="34">
        <v>17</v>
      </c>
      <c r="BN2383" s="34" t="s">
        <v>123</v>
      </c>
      <c r="BO2383" s="34">
        <v>12</v>
      </c>
      <c r="BP2383" s="34">
        <v>35</v>
      </c>
      <c r="BQ2383" s="34">
        <v>14</v>
      </c>
      <c r="BR2383" s="34">
        <v>198</v>
      </c>
      <c r="BX2383" s="34">
        <v>86</v>
      </c>
      <c r="CA2383" s="34">
        <v>14</v>
      </c>
      <c r="CC2383" s="34">
        <v>4</v>
      </c>
      <c r="CD2383" s="34">
        <v>95</v>
      </c>
      <c r="CE2383" s="34" t="s">
        <v>84</v>
      </c>
      <c r="CF2383" s="34">
        <v>28</v>
      </c>
      <c r="CG2383" s="34">
        <v>160</v>
      </c>
      <c r="CH2383" s="34">
        <v>52</v>
      </c>
    </row>
    <row r="2384" spans="1:108" x14ac:dyDescent="0.35">
      <c r="A2384" s="22" t="s">
        <v>4132</v>
      </c>
      <c r="C2384" s="22" t="s">
        <v>2629</v>
      </c>
      <c r="D2384" s="22" t="s">
        <v>1709</v>
      </c>
      <c r="E2384" s="71"/>
      <c r="J2384" s="22" t="s">
        <v>873</v>
      </c>
      <c r="K2384" s="22" t="s">
        <v>1306</v>
      </c>
      <c r="L2384" s="22" t="s">
        <v>878</v>
      </c>
      <c r="P2384" s="22" t="s">
        <v>1684</v>
      </c>
      <c r="AW2384" s="34">
        <v>8</v>
      </c>
      <c r="AY2384" s="34">
        <v>454</v>
      </c>
      <c r="BF2384" s="34">
        <v>111</v>
      </c>
      <c r="BG2384" s="34">
        <v>16</v>
      </c>
      <c r="BH2384" s="34">
        <v>19</v>
      </c>
      <c r="BN2384" s="34">
        <v>2</v>
      </c>
      <c r="BO2384" s="34">
        <v>10</v>
      </c>
      <c r="BP2384" s="34">
        <v>46</v>
      </c>
      <c r="BQ2384" s="34">
        <v>21</v>
      </c>
      <c r="BR2384" s="34">
        <v>173</v>
      </c>
      <c r="BX2384" s="34">
        <v>86</v>
      </c>
      <c r="CA2384" s="34">
        <v>14</v>
      </c>
      <c r="CC2384" s="34">
        <v>4</v>
      </c>
      <c r="CD2384" s="34">
        <v>137</v>
      </c>
      <c r="CE2384" s="34" t="s">
        <v>84</v>
      </c>
      <c r="CF2384" s="34">
        <v>33</v>
      </c>
      <c r="CG2384" s="34">
        <v>129</v>
      </c>
      <c r="CH2384" s="34">
        <v>62</v>
      </c>
    </row>
    <row r="2385" spans="1:86" x14ac:dyDescent="0.35">
      <c r="A2385" s="22" t="s">
        <v>4133</v>
      </c>
      <c r="C2385" s="22" t="s">
        <v>2629</v>
      </c>
      <c r="D2385" s="22" t="s">
        <v>1709</v>
      </c>
      <c r="E2385" s="71"/>
      <c r="J2385" s="22" t="s">
        <v>873</v>
      </c>
      <c r="K2385" s="22" t="s">
        <v>1306</v>
      </c>
      <c r="L2385" s="22" t="s">
        <v>878</v>
      </c>
      <c r="P2385" s="22" t="s">
        <v>1684</v>
      </c>
      <c r="AW2385" s="34">
        <v>14</v>
      </c>
      <c r="AY2385" s="34">
        <v>310</v>
      </c>
      <c r="BF2385" s="34">
        <v>101</v>
      </c>
      <c r="BG2385" s="34">
        <v>27</v>
      </c>
      <c r="BH2385" s="34">
        <v>18</v>
      </c>
      <c r="BN2385" s="34">
        <v>17</v>
      </c>
      <c r="BO2385" s="34">
        <v>10</v>
      </c>
      <c r="BP2385" s="34">
        <v>60</v>
      </c>
      <c r="BQ2385" s="34">
        <v>31</v>
      </c>
      <c r="BR2385" s="34">
        <v>214</v>
      </c>
      <c r="BX2385" s="34">
        <v>81</v>
      </c>
      <c r="CA2385" s="34">
        <v>15</v>
      </c>
      <c r="CC2385" s="34">
        <v>9</v>
      </c>
      <c r="CD2385" s="34">
        <v>173</v>
      </c>
      <c r="CE2385" s="34" t="s">
        <v>84</v>
      </c>
      <c r="CF2385" s="34">
        <v>25</v>
      </c>
      <c r="CG2385" s="34">
        <v>166</v>
      </c>
      <c r="CH2385" s="34">
        <v>39</v>
      </c>
    </row>
    <row r="2386" spans="1:86" x14ac:dyDescent="0.35">
      <c r="A2386" s="22" t="s">
        <v>4134</v>
      </c>
      <c r="C2386" s="22" t="s">
        <v>2629</v>
      </c>
      <c r="D2386" s="22" t="s">
        <v>1709</v>
      </c>
      <c r="E2386" s="71"/>
      <c r="J2386" s="22" t="s">
        <v>873</v>
      </c>
      <c r="K2386" s="22" t="s">
        <v>1306</v>
      </c>
      <c r="L2386" s="22" t="s">
        <v>878</v>
      </c>
      <c r="P2386" s="22" t="s">
        <v>1684</v>
      </c>
      <c r="AW2386" s="34">
        <v>18</v>
      </c>
      <c r="AY2386" s="34">
        <v>76</v>
      </c>
      <c r="BF2386" s="34">
        <v>53</v>
      </c>
      <c r="BG2386" s="34">
        <v>12</v>
      </c>
      <c r="BH2386" s="34">
        <v>7</v>
      </c>
      <c r="BN2386" s="34">
        <v>8</v>
      </c>
      <c r="BO2386" s="34">
        <v>3</v>
      </c>
      <c r="BP2386" s="34">
        <v>22</v>
      </c>
      <c r="BQ2386" s="34">
        <v>29</v>
      </c>
      <c r="BR2386" s="34">
        <v>14</v>
      </c>
      <c r="BX2386" s="34">
        <v>156</v>
      </c>
      <c r="CA2386" s="34">
        <v>8</v>
      </c>
      <c r="CC2386" s="34">
        <v>4</v>
      </c>
      <c r="CD2386" s="34">
        <v>40</v>
      </c>
      <c r="CE2386" s="34" t="s">
        <v>84</v>
      </c>
      <c r="CF2386" s="34">
        <v>23</v>
      </c>
      <c r="CG2386" s="34">
        <v>92</v>
      </c>
      <c r="CH2386" s="34">
        <v>39</v>
      </c>
    </row>
    <row r="2387" spans="1:86" x14ac:dyDescent="0.35">
      <c r="A2387" s="22" t="s">
        <v>4135</v>
      </c>
      <c r="C2387" s="22" t="s">
        <v>2629</v>
      </c>
      <c r="D2387" s="22" t="s">
        <v>1709</v>
      </c>
      <c r="E2387" s="71"/>
      <c r="J2387" s="22" t="s">
        <v>873</v>
      </c>
      <c r="K2387" s="22" t="s">
        <v>1306</v>
      </c>
      <c r="L2387" s="22" t="s">
        <v>878</v>
      </c>
      <c r="P2387" s="22" t="s">
        <v>1684</v>
      </c>
      <c r="AW2387" s="34">
        <v>4</v>
      </c>
      <c r="AY2387" s="34">
        <v>31</v>
      </c>
      <c r="BF2387" s="34">
        <v>10</v>
      </c>
      <c r="BG2387" s="34">
        <v>4</v>
      </c>
      <c r="BH2387" s="34">
        <v>2</v>
      </c>
      <c r="BN2387" s="34" t="s">
        <v>123</v>
      </c>
      <c r="BO2387" s="34" t="s">
        <v>123</v>
      </c>
      <c r="BP2387" s="34">
        <v>5</v>
      </c>
      <c r="BQ2387" s="34">
        <v>9</v>
      </c>
      <c r="BR2387" s="34" t="s">
        <v>123</v>
      </c>
      <c r="BX2387" s="34">
        <v>44</v>
      </c>
      <c r="CA2387" s="34" t="s">
        <v>123</v>
      </c>
      <c r="CC2387" s="34">
        <v>3</v>
      </c>
      <c r="CD2387" s="34">
        <v>10</v>
      </c>
      <c r="CE2387" s="34" t="s">
        <v>84</v>
      </c>
      <c r="CF2387" s="34">
        <v>3</v>
      </c>
      <c r="CG2387" s="34">
        <v>9</v>
      </c>
      <c r="CH2387" s="34">
        <v>22</v>
      </c>
    </row>
    <row r="2388" spans="1:86" x14ac:dyDescent="0.35">
      <c r="A2388" s="22" t="s">
        <v>4136</v>
      </c>
      <c r="C2388" s="22" t="s">
        <v>2629</v>
      </c>
      <c r="D2388" s="22" t="s">
        <v>1709</v>
      </c>
      <c r="E2388" s="71"/>
      <c r="J2388" s="22" t="s">
        <v>873</v>
      </c>
      <c r="K2388" s="22" t="s">
        <v>1306</v>
      </c>
      <c r="L2388" s="22" t="s">
        <v>878</v>
      </c>
      <c r="P2388" s="22" t="s">
        <v>1684</v>
      </c>
      <c r="AW2388" s="34">
        <v>6</v>
      </c>
      <c r="AY2388" s="34">
        <v>27</v>
      </c>
      <c r="BF2388" s="34">
        <v>42</v>
      </c>
      <c r="BG2388" s="34">
        <v>5</v>
      </c>
      <c r="BH2388" s="34">
        <v>2</v>
      </c>
      <c r="BN2388" s="34" t="s">
        <v>123</v>
      </c>
      <c r="BO2388" s="34" t="s">
        <v>123</v>
      </c>
      <c r="BP2388" s="34">
        <v>5</v>
      </c>
      <c r="BQ2388" s="34">
        <v>33</v>
      </c>
      <c r="BR2388" s="34" t="s">
        <v>123</v>
      </c>
      <c r="BX2388" s="34">
        <v>37</v>
      </c>
      <c r="CA2388" s="34" t="s">
        <v>123</v>
      </c>
      <c r="CC2388" s="34">
        <v>2</v>
      </c>
      <c r="CD2388" s="34">
        <v>10</v>
      </c>
      <c r="CE2388" s="34" t="s">
        <v>84</v>
      </c>
      <c r="CF2388" s="34">
        <v>5</v>
      </c>
      <c r="CG2388" s="34">
        <v>10</v>
      </c>
      <c r="CH2388" s="34">
        <v>39</v>
      </c>
    </row>
    <row r="2389" spans="1:86" x14ac:dyDescent="0.35">
      <c r="A2389" s="22" t="s">
        <v>4137</v>
      </c>
      <c r="C2389" s="22" t="s">
        <v>2629</v>
      </c>
      <c r="D2389" s="22" t="s">
        <v>1709</v>
      </c>
      <c r="E2389" s="71"/>
      <c r="J2389" s="22" t="s">
        <v>873</v>
      </c>
      <c r="K2389" s="22" t="s">
        <v>1306</v>
      </c>
      <c r="L2389" s="22" t="s">
        <v>878</v>
      </c>
      <c r="P2389" s="22" t="s">
        <v>1684</v>
      </c>
      <c r="AW2389" s="34" t="s">
        <v>123</v>
      </c>
      <c r="AY2389" s="34" t="s">
        <v>913</v>
      </c>
      <c r="BF2389" s="34">
        <v>16</v>
      </c>
      <c r="BG2389" s="34">
        <v>5</v>
      </c>
      <c r="BH2389" s="34" t="s">
        <v>123</v>
      </c>
      <c r="BN2389" s="34">
        <v>2</v>
      </c>
      <c r="BO2389" s="34" t="s">
        <v>123</v>
      </c>
      <c r="BP2389" s="34">
        <v>5</v>
      </c>
      <c r="BQ2389" s="34">
        <v>40</v>
      </c>
      <c r="BR2389" s="34" t="s">
        <v>123</v>
      </c>
      <c r="BX2389" s="34">
        <v>30</v>
      </c>
      <c r="CA2389" s="34" t="s">
        <v>123</v>
      </c>
      <c r="CC2389" s="34">
        <v>2</v>
      </c>
      <c r="CD2389" s="34">
        <v>5</v>
      </c>
      <c r="CE2389" s="34" t="s">
        <v>84</v>
      </c>
      <c r="CF2389" s="34">
        <v>2</v>
      </c>
      <c r="CG2389" s="34">
        <v>5</v>
      </c>
      <c r="CH2389" s="34">
        <v>52</v>
      </c>
    </row>
    <row r="2390" spans="1:86" x14ac:dyDescent="0.35">
      <c r="A2390" s="22" t="s">
        <v>4138</v>
      </c>
      <c r="C2390" s="22" t="s">
        <v>2629</v>
      </c>
      <c r="D2390" s="22" t="s">
        <v>1709</v>
      </c>
      <c r="E2390" s="71"/>
      <c r="J2390" s="22" t="s">
        <v>873</v>
      </c>
      <c r="K2390" s="22" t="s">
        <v>1306</v>
      </c>
      <c r="L2390" s="22" t="s">
        <v>878</v>
      </c>
      <c r="P2390" s="22" t="s">
        <v>1684</v>
      </c>
      <c r="AW2390" s="34" t="s">
        <v>123</v>
      </c>
      <c r="AY2390" s="34">
        <v>31</v>
      </c>
      <c r="BF2390" s="34">
        <v>119</v>
      </c>
      <c r="BG2390" s="34">
        <v>3</v>
      </c>
      <c r="BH2390" s="34">
        <v>2</v>
      </c>
      <c r="BN2390" s="34" t="s">
        <v>123</v>
      </c>
      <c r="BO2390" s="34" t="s">
        <v>123</v>
      </c>
      <c r="BP2390" s="34">
        <v>5</v>
      </c>
      <c r="BQ2390" s="34">
        <v>25</v>
      </c>
      <c r="BR2390" s="34" t="s">
        <v>123</v>
      </c>
      <c r="BX2390" s="34">
        <v>23</v>
      </c>
      <c r="CA2390" s="34" t="s">
        <v>123</v>
      </c>
      <c r="CC2390" s="34">
        <v>3</v>
      </c>
      <c r="CD2390" s="34">
        <v>7</v>
      </c>
      <c r="CE2390" s="34" t="s">
        <v>84</v>
      </c>
      <c r="CF2390" s="34">
        <v>5</v>
      </c>
      <c r="CG2390" s="34">
        <v>32</v>
      </c>
      <c r="CH2390" s="34">
        <v>171</v>
      </c>
    </row>
    <row r="2391" spans="1:86" x14ac:dyDescent="0.35">
      <c r="A2391" s="22" t="s">
        <v>4139</v>
      </c>
      <c r="C2391" s="22" t="s">
        <v>2629</v>
      </c>
      <c r="D2391" s="22" t="s">
        <v>1709</v>
      </c>
      <c r="E2391" s="71"/>
      <c r="J2391" s="22" t="s">
        <v>873</v>
      </c>
      <c r="K2391" s="22" t="s">
        <v>1306</v>
      </c>
      <c r="L2391" s="22" t="s">
        <v>878</v>
      </c>
      <c r="P2391" s="22" t="s">
        <v>1684</v>
      </c>
      <c r="AW2391" s="34">
        <v>4</v>
      </c>
      <c r="AY2391" s="34">
        <v>25</v>
      </c>
      <c r="BF2391" s="34">
        <v>19</v>
      </c>
      <c r="BG2391" s="34">
        <v>4</v>
      </c>
      <c r="BH2391" s="34">
        <v>2</v>
      </c>
      <c r="BN2391" s="34" t="s">
        <v>123</v>
      </c>
      <c r="BO2391" s="34" t="s">
        <v>123</v>
      </c>
      <c r="BP2391" s="34">
        <v>5</v>
      </c>
      <c r="BQ2391" s="34">
        <v>21</v>
      </c>
      <c r="BR2391" s="34" t="s">
        <v>123</v>
      </c>
      <c r="BX2391" s="34">
        <v>44</v>
      </c>
      <c r="CA2391" s="34" t="s">
        <v>123</v>
      </c>
      <c r="CC2391" s="34">
        <v>3</v>
      </c>
      <c r="CD2391" s="34">
        <v>17</v>
      </c>
      <c r="CE2391" s="34" t="s">
        <v>84</v>
      </c>
      <c r="CF2391" s="34">
        <v>2</v>
      </c>
      <c r="CG2391" s="34">
        <v>12</v>
      </c>
      <c r="CH2391" s="34">
        <v>88</v>
      </c>
    </row>
    <row r="2392" spans="1:86" x14ac:dyDescent="0.35">
      <c r="A2392" s="22" t="s">
        <v>4140</v>
      </c>
      <c r="C2392" s="22" t="s">
        <v>2629</v>
      </c>
      <c r="D2392" s="22" t="s">
        <v>1709</v>
      </c>
      <c r="E2392" s="71"/>
      <c r="J2392" s="22" t="s">
        <v>873</v>
      </c>
      <c r="K2392" s="22" t="s">
        <v>1306</v>
      </c>
      <c r="L2392" s="22" t="s">
        <v>878</v>
      </c>
      <c r="P2392" s="22" t="s">
        <v>1684</v>
      </c>
      <c r="AW2392" s="34">
        <v>5</v>
      </c>
      <c r="AY2392" s="34" t="s">
        <v>913</v>
      </c>
      <c r="BF2392" s="34">
        <v>17</v>
      </c>
      <c r="BG2392" s="34">
        <v>6</v>
      </c>
      <c r="BH2392" s="34">
        <v>2</v>
      </c>
      <c r="BN2392" s="34" t="s">
        <v>123</v>
      </c>
      <c r="BO2392" s="34" t="s">
        <v>123</v>
      </c>
      <c r="BP2392" s="34">
        <v>6</v>
      </c>
      <c r="BQ2392" s="34">
        <v>14</v>
      </c>
      <c r="BR2392" s="34">
        <v>3</v>
      </c>
      <c r="BX2392" s="34">
        <v>55</v>
      </c>
      <c r="CA2392" s="34" t="s">
        <v>123</v>
      </c>
      <c r="CC2392" s="34">
        <v>2</v>
      </c>
      <c r="CD2392" s="34">
        <v>19</v>
      </c>
      <c r="CE2392" s="34" t="s">
        <v>84</v>
      </c>
      <c r="CF2392" s="34">
        <v>4</v>
      </c>
      <c r="CG2392" s="34">
        <v>40</v>
      </c>
      <c r="CH2392" s="34">
        <v>34</v>
      </c>
    </row>
    <row r="2393" spans="1:86" x14ac:dyDescent="0.35">
      <c r="A2393" s="22" t="s">
        <v>4141</v>
      </c>
      <c r="C2393" s="22" t="s">
        <v>2629</v>
      </c>
      <c r="D2393" s="22" t="s">
        <v>1709</v>
      </c>
      <c r="E2393" s="71"/>
      <c r="J2393" s="22" t="s">
        <v>873</v>
      </c>
      <c r="K2393" s="22" t="s">
        <v>1306</v>
      </c>
      <c r="L2393" s="22" t="s">
        <v>878</v>
      </c>
      <c r="P2393" s="22" t="s">
        <v>1684</v>
      </c>
      <c r="AW2393" s="34" t="s">
        <v>123</v>
      </c>
      <c r="AY2393" s="34" t="s">
        <v>913</v>
      </c>
      <c r="BF2393" s="34">
        <v>12</v>
      </c>
      <c r="BG2393" s="34">
        <v>3</v>
      </c>
      <c r="BH2393" s="34">
        <v>2</v>
      </c>
      <c r="BN2393" s="34" t="s">
        <v>123</v>
      </c>
      <c r="BO2393" s="34" t="s">
        <v>123</v>
      </c>
      <c r="BP2393" s="34">
        <v>4</v>
      </c>
      <c r="BQ2393" s="34">
        <v>7</v>
      </c>
      <c r="BR2393" s="34" t="s">
        <v>123</v>
      </c>
      <c r="BX2393" s="34">
        <v>67</v>
      </c>
      <c r="CA2393" s="34" t="s">
        <v>123</v>
      </c>
      <c r="CC2393" s="34">
        <v>3</v>
      </c>
      <c r="CD2393" s="34">
        <v>3</v>
      </c>
      <c r="CE2393" s="34" t="s">
        <v>84</v>
      </c>
      <c r="CF2393" s="34">
        <v>3</v>
      </c>
      <c r="CG2393" s="34">
        <v>15</v>
      </c>
      <c r="CH2393" s="34">
        <v>22</v>
      </c>
    </row>
    <row r="2394" spans="1:86" x14ac:dyDescent="0.35">
      <c r="A2394" s="22" t="s">
        <v>2869</v>
      </c>
      <c r="C2394" s="22" t="s">
        <v>2629</v>
      </c>
      <c r="D2394" s="22" t="s">
        <v>1709</v>
      </c>
      <c r="E2394" s="71"/>
      <c r="H2394" s="22">
        <v>33.151198999999998</v>
      </c>
      <c r="I2394" s="22">
        <v>-107.71983</v>
      </c>
      <c r="J2394" s="22" t="s">
        <v>873</v>
      </c>
      <c r="K2394" s="22" t="s">
        <v>1306</v>
      </c>
      <c r="L2394" s="22" t="s">
        <v>878</v>
      </c>
      <c r="P2394" s="22" t="s">
        <v>1684</v>
      </c>
      <c r="S2394" s="22" t="s">
        <v>2868</v>
      </c>
      <c r="W2394" s="34">
        <v>53.89</v>
      </c>
      <c r="X2394" s="34">
        <v>1.24</v>
      </c>
      <c r="Y2394" s="34">
        <v>18.03</v>
      </c>
      <c r="Z2394" s="34">
        <v>5.41</v>
      </c>
      <c r="AA2394" s="34">
        <v>0.05</v>
      </c>
      <c r="AB2394" s="34">
        <v>1.23</v>
      </c>
      <c r="AC2394" s="34">
        <v>5.21</v>
      </c>
      <c r="AD2394" s="34">
        <v>4.3</v>
      </c>
      <c r="AE2394" s="34">
        <v>3.78</v>
      </c>
      <c r="AF2394" s="34">
        <v>0.36</v>
      </c>
      <c r="AG2394" s="34">
        <v>5.24</v>
      </c>
    </row>
    <row r="2395" spans="1:86" x14ac:dyDescent="0.35">
      <c r="A2395" s="22" t="s">
        <v>2630</v>
      </c>
      <c r="C2395" s="22" t="s">
        <v>2629</v>
      </c>
      <c r="D2395" s="22" t="s">
        <v>1709</v>
      </c>
      <c r="E2395" s="71"/>
      <c r="J2395" s="22" t="s">
        <v>873</v>
      </c>
      <c r="K2395" s="22" t="s">
        <v>1306</v>
      </c>
      <c r="L2395" s="22" t="s">
        <v>878</v>
      </c>
      <c r="P2395" s="22" t="s">
        <v>1684</v>
      </c>
      <c r="W2395" s="34">
        <v>55.33</v>
      </c>
      <c r="X2395" s="34">
        <v>0.38</v>
      </c>
      <c r="Y2395" s="34">
        <v>9.3800000000000008</v>
      </c>
      <c r="Z2395" s="34">
        <v>2.4900000000000002</v>
      </c>
      <c r="AA2395" s="34">
        <v>0.04</v>
      </c>
      <c r="AB2395" s="34">
        <v>0.74</v>
      </c>
      <c r="AC2395" s="34">
        <v>14.06</v>
      </c>
      <c r="AD2395" s="34">
        <v>0.08</v>
      </c>
      <c r="AE2395" s="34">
        <v>6.26</v>
      </c>
      <c r="AF2395" s="34">
        <v>0.2</v>
      </c>
      <c r="AG2395" s="34">
        <v>11.78</v>
      </c>
    </row>
    <row r="2396" spans="1:86" x14ac:dyDescent="0.35">
      <c r="A2396" s="22" t="s">
        <v>2631</v>
      </c>
      <c r="C2396" s="22" t="s">
        <v>2629</v>
      </c>
      <c r="D2396" s="22" t="s">
        <v>1709</v>
      </c>
      <c r="E2396" s="71"/>
      <c r="J2396" s="22" t="s">
        <v>873</v>
      </c>
      <c r="K2396" s="22" t="s">
        <v>1306</v>
      </c>
      <c r="L2396" s="22" t="s">
        <v>878</v>
      </c>
      <c r="P2396" s="22" t="s">
        <v>1684</v>
      </c>
      <c r="W2396" s="34">
        <v>65.319999999999993</v>
      </c>
      <c r="X2396" s="34">
        <v>0.74</v>
      </c>
      <c r="Y2396" s="34">
        <v>16.72</v>
      </c>
      <c r="Z2396" s="34">
        <v>3.87</v>
      </c>
      <c r="AA2396" s="34">
        <v>0.06</v>
      </c>
      <c r="AB2396" s="34">
        <v>0.74</v>
      </c>
      <c r="AC2396" s="34">
        <v>3.3</v>
      </c>
      <c r="AD2396" s="34">
        <v>4.3499999999999996</v>
      </c>
      <c r="AE2396" s="34">
        <v>3.91</v>
      </c>
      <c r="AF2396" s="34">
        <v>0.22</v>
      </c>
      <c r="AG2396" s="34">
        <v>1.74</v>
      </c>
    </row>
    <row r="2397" spans="1:86" x14ac:dyDescent="0.35">
      <c r="A2397" s="22" t="s">
        <v>2632</v>
      </c>
      <c r="C2397" s="22" t="s">
        <v>2629</v>
      </c>
      <c r="D2397" s="22" t="s">
        <v>1709</v>
      </c>
      <c r="E2397" s="71"/>
      <c r="J2397" s="22" t="s">
        <v>873</v>
      </c>
      <c r="K2397" s="22" t="s">
        <v>1306</v>
      </c>
      <c r="L2397" s="22" t="s">
        <v>878</v>
      </c>
      <c r="P2397" s="22" t="s">
        <v>1684</v>
      </c>
      <c r="W2397" s="34">
        <v>48.85</v>
      </c>
      <c r="X2397" s="34">
        <v>1.46</v>
      </c>
      <c r="Y2397" s="34">
        <v>16.43</v>
      </c>
      <c r="Z2397" s="34">
        <v>9.65</v>
      </c>
      <c r="AA2397" s="34">
        <v>0.14000000000000001</v>
      </c>
      <c r="AB2397" s="34">
        <v>5.6</v>
      </c>
      <c r="AC2397" s="34">
        <v>8.18</v>
      </c>
      <c r="AD2397" s="34">
        <v>3.41</v>
      </c>
      <c r="AE2397" s="34">
        <v>1.27</v>
      </c>
      <c r="AF2397" s="34">
        <v>0.39</v>
      </c>
      <c r="AG2397" s="34">
        <v>2.39</v>
      </c>
    </row>
    <row r="2398" spans="1:86" x14ac:dyDescent="0.35">
      <c r="A2398" s="22" t="s">
        <v>2633</v>
      </c>
      <c r="C2398" s="22" t="s">
        <v>2629</v>
      </c>
      <c r="D2398" s="22" t="s">
        <v>1709</v>
      </c>
      <c r="E2398" s="71"/>
      <c r="J2398" s="22" t="s">
        <v>873</v>
      </c>
      <c r="K2398" s="22" t="s">
        <v>1306</v>
      </c>
      <c r="L2398" s="22" t="s">
        <v>878</v>
      </c>
      <c r="P2398" s="22" t="s">
        <v>1684</v>
      </c>
      <c r="W2398" s="34">
        <v>42.76</v>
      </c>
      <c r="X2398" s="34">
        <v>0.56999999999999995</v>
      </c>
      <c r="Y2398" s="34">
        <v>14.21</v>
      </c>
      <c r="Z2398" s="34">
        <v>4.51</v>
      </c>
      <c r="AA2398" s="34">
        <v>0.06</v>
      </c>
      <c r="AB2398" s="34">
        <v>1.28</v>
      </c>
      <c r="AC2398" s="34">
        <v>5.87</v>
      </c>
      <c r="AD2398" s="34">
        <v>0.05</v>
      </c>
      <c r="AE2398" s="34">
        <v>3.81</v>
      </c>
      <c r="AF2398" s="34">
        <v>0.28999999999999998</v>
      </c>
      <c r="AG2398" s="34">
        <v>9.2100000000000009</v>
      </c>
    </row>
    <row r="2399" spans="1:86" x14ac:dyDescent="0.35">
      <c r="A2399" s="22" t="s">
        <v>2634</v>
      </c>
      <c r="C2399" s="22" t="s">
        <v>2629</v>
      </c>
      <c r="D2399" s="22" t="s">
        <v>1709</v>
      </c>
      <c r="E2399" s="71">
        <v>35863</v>
      </c>
      <c r="H2399" s="22">
        <v>33.119737000000001</v>
      </c>
      <c r="I2399" s="22">
        <v>-107.72290599999999</v>
      </c>
      <c r="J2399" s="22" t="s">
        <v>873</v>
      </c>
      <c r="K2399" s="22" t="s">
        <v>1306</v>
      </c>
      <c r="L2399" s="22" t="s">
        <v>878</v>
      </c>
      <c r="M2399" s="22" t="s">
        <v>1859</v>
      </c>
      <c r="P2399" s="22" t="s">
        <v>1665</v>
      </c>
      <c r="X2399" s="34">
        <v>0.02</v>
      </c>
      <c r="Z2399" s="34">
        <v>0.47</v>
      </c>
      <c r="AA2399" s="34">
        <v>1.2999999999999999E-2</v>
      </c>
      <c r="AW2399" s="34">
        <v>4.0999999999999996</v>
      </c>
      <c r="AY2399" s="34">
        <v>30.7</v>
      </c>
      <c r="BF2399" s="34">
        <v>261.7</v>
      </c>
      <c r="BG2399" s="34">
        <v>6.2</v>
      </c>
      <c r="BH2399" s="34" t="s">
        <v>123</v>
      </c>
      <c r="BN2399" s="34" t="s">
        <v>123</v>
      </c>
      <c r="BO2399" s="34" t="s">
        <v>123</v>
      </c>
      <c r="BP2399" s="34">
        <v>7.5</v>
      </c>
      <c r="BQ2399" s="34">
        <v>10.199999999999999</v>
      </c>
      <c r="BR2399" s="34" t="s">
        <v>123</v>
      </c>
      <c r="BX2399" s="34">
        <v>9.5</v>
      </c>
      <c r="CA2399" s="34" t="s">
        <v>123</v>
      </c>
      <c r="CC2399" s="34" t="s">
        <v>123</v>
      </c>
      <c r="CD2399" s="34">
        <v>10.4</v>
      </c>
      <c r="CF2399" s="34" t="s">
        <v>123</v>
      </c>
      <c r="CG2399" s="34">
        <v>4.3</v>
      </c>
      <c r="CH2399" s="34">
        <v>9.3000000000000007</v>
      </c>
    </row>
    <row r="2400" spans="1:86" x14ac:dyDescent="0.35">
      <c r="A2400" s="22" t="s">
        <v>2635</v>
      </c>
      <c r="C2400" s="22" t="s">
        <v>2629</v>
      </c>
      <c r="D2400" s="22" t="s">
        <v>1709</v>
      </c>
      <c r="E2400" s="71">
        <v>35863</v>
      </c>
      <c r="H2400" s="22">
        <v>33.119737000000001</v>
      </c>
      <c r="I2400" s="22">
        <v>-107.72290599999999</v>
      </c>
      <c r="J2400" s="22" t="s">
        <v>873</v>
      </c>
      <c r="K2400" s="22" t="s">
        <v>1306</v>
      </c>
      <c r="L2400" s="22" t="s">
        <v>878</v>
      </c>
      <c r="M2400" s="22" t="s">
        <v>1646</v>
      </c>
      <c r="P2400" s="22" t="s">
        <v>1684</v>
      </c>
      <c r="W2400" s="34">
        <v>98.44</v>
      </c>
      <c r="X2400" s="34">
        <v>0.01</v>
      </c>
      <c r="Y2400" s="34">
        <v>0.18</v>
      </c>
      <c r="Z2400" s="34">
        <v>0.49</v>
      </c>
      <c r="AA2400" s="34">
        <v>0.01</v>
      </c>
      <c r="AB2400" s="34">
        <v>0.02</v>
      </c>
      <c r="AC2400" s="34">
        <v>0.04</v>
      </c>
      <c r="AD2400" s="34">
        <v>0.02</v>
      </c>
      <c r="AE2400" s="34">
        <v>0.03</v>
      </c>
      <c r="AF2400" s="34">
        <v>0.02</v>
      </c>
      <c r="AG2400" s="34">
        <v>0.28999999999999998</v>
      </c>
      <c r="AW2400" s="34">
        <v>3.7</v>
      </c>
      <c r="AY2400" s="34">
        <v>6.9</v>
      </c>
      <c r="BF2400" s="34">
        <v>9.5</v>
      </c>
      <c r="BG2400" s="34">
        <v>14.5</v>
      </c>
      <c r="BH2400" s="34">
        <v>4.2</v>
      </c>
      <c r="BN2400" s="34">
        <v>3.8</v>
      </c>
      <c r="BO2400" s="34" t="s">
        <v>123</v>
      </c>
      <c r="BP2400" s="34">
        <v>6.2</v>
      </c>
      <c r="BQ2400" s="34">
        <v>182</v>
      </c>
      <c r="BR2400" s="34" t="s">
        <v>123</v>
      </c>
      <c r="BX2400" s="34">
        <v>35.4</v>
      </c>
      <c r="CA2400" s="34" t="s">
        <v>123</v>
      </c>
      <c r="CC2400" s="34">
        <v>4.5</v>
      </c>
      <c r="CD2400" s="34">
        <v>30.1</v>
      </c>
      <c r="CF2400" s="34">
        <v>5.2</v>
      </c>
      <c r="CG2400" s="34">
        <v>9.6</v>
      </c>
      <c r="CH2400" s="34" t="s">
        <v>222</v>
      </c>
    </row>
    <row r="2401" spans="1:86" x14ac:dyDescent="0.35">
      <c r="A2401" s="22" t="s">
        <v>2636</v>
      </c>
      <c r="C2401" s="22" t="s">
        <v>2629</v>
      </c>
      <c r="D2401" s="22" t="s">
        <v>1709</v>
      </c>
      <c r="E2401" s="71">
        <v>35863</v>
      </c>
      <c r="H2401" s="22">
        <v>33.123769000000003</v>
      </c>
      <c r="I2401" s="22">
        <v>-107.722296</v>
      </c>
      <c r="J2401" s="22" t="s">
        <v>873</v>
      </c>
      <c r="K2401" s="22" t="s">
        <v>1306</v>
      </c>
      <c r="L2401" s="22" t="s">
        <v>878</v>
      </c>
      <c r="M2401" s="22" t="s">
        <v>1859</v>
      </c>
      <c r="P2401" s="22" t="s">
        <v>1665</v>
      </c>
      <c r="X2401" s="34">
        <v>0.03</v>
      </c>
      <c r="Z2401" s="34">
        <v>0.34</v>
      </c>
      <c r="AA2401" s="34">
        <v>1.4E-2</v>
      </c>
      <c r="AW2401" s="34">
        <v>2</v>
      </c>
      <c r="AY2401" s="34">
        <v>30.5</v>
      </c>
      <c r="BF2401" s="34">
        <v>251</v>
      </c>
      <c r="BG2401" s="34">
        <v>5.7</v>
      </c>
      <c r="BH2401" s="34" t="s">
        <v>123</v>
      </c>
      <c r="BN2401" s="34">
        <v>4.2</v>
      </c>
      <c r="BO2401" s="34" t="s">
        <v>123</v>
      </c>
      <c r="BP2401" s="34">
        <v>6.9</v>
      </c>
      <c r="BQ2401" s="34">
        <v>87.4</v>
      </c>
      <c r="BR2401" s="34">
        <v>2.8</v>
      </c>
      <c r="BX2401" s="34">
        <v>5.8</v>
      </c>
      <c r="CA2401" s="34" t="s">
        <v>123</v>
      </c>
      <c r="CC2401" s="34">
        <v>1</v>
      </c>
      <c r="CD2401" s="34">
        <v>14.7</v>
      </c>
      <c r="CF2401" s="34" t="s">
        <v>123</v>
      </c>
      <c r="CG2401" s="34">
        <v>7.3</v>
      </c>
      <c r="CH2401" s="34">
        <v>19.2</v>
      </c>
    </row>
    <row r="2402" spans="1:86" x14ac:dyDescent="0.35">
      <c r="A2402" s="22" t="s">
        <v>2637</v>
      </c>
      <c r="C2402" s="22" t="s">
        <v>2629</v>
      </c>
      <c r="D2402" s="22" t="s">
        <v>1709</v>
      </c>
      <c r="E2402" s="71">
        <v>35863</v>
      </c>
      <c r="H2402" s="22">
        <v>33.145620999999998</v>
      </c>
      <c r="I2402" s="22">
        <v>-107.723578</v>
      </c>
      <c r="J2402" s="22" t="s">
        <v>873</v>
      </c>
      <c r="K2402" s="22" t="s">
        <v>1306</v>
      </c>
      <c r="L2402" s="22" t="s">
        <v>878</v>
      </c>
      <c r="M2402" s="22" t="s">
        <v>2184</v>
      </c>
      <c r="P2402" s="22" t="s">
        <v>1684</v>
      </c>
      <c r="X2402" s="34">
        <v>0.28999999999999998</v>
      </c>
      <c r="Z2402" s="34">
        <v>1.85</v>
      </c>
      <c r="AA2402" s="34">
        <v>7.0000000000000001E-3</v>
      </c>
      <c r="AW2402" s="34">
        <v>4.2</v>
      </c>
      <c r="AY2402" s="34">
        <v>327.10000000000002</v>
      </c>
      <c r="BF2402" s="34">
        <v>121.1</v>
      </c>
      <c r="BG2402" s="34">
        <v>21.3</v>
      </c>
      <c r="BH2402" s="34">
        <v>12.8</v>
      </c>
      <c r="BN2402" s="34">
        <v>1.8</v>
      </c>
      <c r="BO2402" s="34" t="s">
        <v>123</v>
      </c>
      <c r="BP2402" s="34">
        <v>10.5</v>
      </c>
      <c r="BQ2402" s="34">
        <v>6.5</v>
      </c>
      <c r="BR2402" s="34">
        <v>670.6</v>
      </c>
      <c r="BX2402" s="34">
        <v>76.5</v>
      </c>
      <c r="CA2402" s="34">
        <v>4.5</v>
      </c>
      <c r="CC2402" s="34">
        <v>1.3</v>
      </c>
      <c r="CD2402" s="34">
        <v>59.4</v>
      </c>
      <c r="CF2402" s="34">
        <v>12.6</v>
      </c>
      <c r="CG2402" s="34">
        <v>80.900000000000006</v>
      </c>
      <c r="CH2402" s="34">
        <v>29</v>
      </c>
    </row>
    <row r="2403" spans="1:86" x14ac:dyDescent="0.35">
      <c r="A2403" s="22" t="s">
        <v>2638</v>
      </c>
      <c r="C2403" s="22" t="s">
        <v>2629</v>
      </c>
      <c r="D2403" s="22" t="s">
        <v>1709</v>
      </c>
      <c r="E2403" s="71">
        <v>35863</v>
      </c>
      <c r="H2403" s="22">
        <v>33.151198999999998</v>
      </c>
      <c r="I2403" s="22">
        <v>-107.71983</v>
      </c>
      <c r="J2403" s="22" t="s">
        <v>873</v>
      </c>
      <c r="K2403" s="22" t="s">
        <v>1306</v>
      </c>
      <c r="L2403" s="22" t="s">
        <v>878</v>
      </c>
      <c r="M2403" s="22" t="s">
        <v>1859</v>
      </c>
      <c r="P2403" s="22" t="s">
        <v>1684</v>
      </c>
      <c r="X2403" s="34">
        <v>0.04</v>
      </c>
      <c r="Z2403" s="34">
        <v>0.43</v>
      </c>
      <c r="AA2403" s="34">
        <v>0.08</v>
      </c>
      <c r="AW2403" s="34" t="s">
        <v>2639</v>
      </c>
      <c r="AY2403" s="34">
        <v>26.1</v>
      </c>
      <c r="BF2403" s="34">
        <v>260.3</v>
      </c>
      <c r="BG2403" s="34">
        <v>91.4</v>
      </c>
      <c r="BH2403" s="34">
        <v>4.2</v>
      </c>
      <c r="BN2403" s="34">
        <v>59.6</v>
      </c>
      <c r="BO2403" s="34" t="s">
        <v>123</v>
      </c>
      <c r="BP2403" s="34">
        <v>10.9</v>
      </c>
      <c r="BQ2403" s="34" t="s">
        <v>222</v>
      </c>
      <c r="BR2403" s="34">
        <v>8.1</v>
      </c>
      <c r="BX2403" s="34">
        <v>12.4</v>
      </c>
      <c r="CA2403" s="34" t="s">
        <v>123</v>
      </c>
      <c r="CC2403" s="34" t="s">
        <v>123</v>
      </c>
      <c r="CD2403" s="34">
        <v>18.5</v>
      </c>
      <c r="CF2403" s="34">
        <v>6.4</v>
      </c>
      <c r="CG2403" s="34">
        <v>12</v>
      </c>
      <c r="CH2403" s="34" t="s">
        <v>1687</v>
      </c>
    </row>
    <row r="2404" spans="1:86" x14ac:dyDescent="0.35">
      <c r="A2404" s="22" t="s">
        <v>2640</v>
      </c>
      <c r="C2404" s="22" t="s">
        <v>2629</v>
      </c>
      <c r="D2404" s="22" t="s">
        <v>1709</v>
      </c>
      <c r="E2404" s="71">
        <v>35864</v>
      </c>
      <c r="J2404" s="22" t="s">
        <v>873</v>
      </c>
      <c r="K2404" s="22" t="s">
        <v>1306</v>
      </c>
      <c r="L2404" s="22" t="s">
        <v>878</v>
      </c>
      <c r="M2404" s="22" t="s">
        <v>2641</v>
      </c>
      <c r="P2404" s="22" t="s">
        <v>1684</v>
      </c>
      <c r="X2404" s="34">
        <v>0.12</v>
      </c>
      <c r="Z2404" s="34">
        <v>1.44</v>
      </c>
      <c r="AA2404" s="34">
        <v>0.186</v>
      </c>
      <c r="AW2404" s="34" t="s">
        <v>123</v>
      </c>
      <c r="AY2404" s="34">
        <v>17</v>
      </c>
      <c r="BF2404" s="34">
        <v>16.7</v>
      </c>
      <c r="BG2404" s="34">
        <v>16.2</v>
      </c>
      <c r="BH2404" s="34">
        <v>23.3</v>
      </c>
      <c r="BN2404" s="34" t="s">
        <v>140</v>
      </c>
      <c r="BO2404" s="34" t="s">
        <v>123</v>
      </c>
      <c r="BP2404" s="34">
        <v>9.6999999999999993</v>
      </c>
      <c r="BQ2404" s="34" t="s">
        <v>1816</v>
      </c>
      <c r="BR2404" s="34" t="s">
        <v>123</v>
      </c>
      <c r="BX2404" s="34">
        <v>54.6</v>
      </c>
      <c r="CA2404" s="34" t="s">
        <v>123</v>
      </c>
      <c r="CC2404" s="34" t="s">
        <v>123</v>
      </c>
      <c r="CD2404" s="34">
        <v>31</v>
      </c>
      <c r="CF2404" s="34">
        <v>7.5</v>
      </c>
      <c r="CG2404" s="34">
        <v>29.4</v>
      </c>
      <c r="CH2404" s="34" t="s">
        <v>2642</v>
      </c>
    </row>
    <row r="2405" spans="1:86" x14ac:dyDescent="0.35">
      <c r="A2405" s="22" t="s">
        <v>2643</v>
      </c>
      <c r="C2405" s="22" t="s">
        <v>2629</v>
      </c>
      <c r="D2405" s="22" t="s">
        <v>1709</v>
      </c>
      <c r="E2405" s="71">
        <v>35864</v>
      </c>
      <c r="J2405" s="22" t="s">
        <v>873</v>
      </c>
      <c r="K2405" s="22" t="s">
        <v>1306</v>
      </c>
      <c r="L2405" s="22" t="s">
        <v>878</v>
      </c>
      <c r="M2405" s="22" t="s">
        <v>2184</v>
      </c>
      <c r="P2405" s="22" t="s">
        <v>1684</v>
      </c>
      <c r="X2405" s="34">
        <v>0.99</v>
      </c>
      <c r="Z2405" s="34">
        <v>5.07</v>
      </c>
      <c r="AA2405" s="34">
        <v>0.17299999999999999</v>
      </c>
      <c r="AW2405" s="34">
        <v>7.8</v>
      </c>
      <c r="AY2405" s="34">
        <v>1539.7</v>
      </c>
      <c r="BF2405" s="34">
        <v>155.80000000000001</v>
      </c>
      <c r="BG2405" s="34">
        <v>29.4</v>
      </c>
      <c r="BH2405" s="34">
        <v>18.600000000000001</v>
      </c>
      <c r="BN2405" s="34">
        <v>2.2000000000000002</v>
      </c>
      <c r="BO2405" s="34">
        <v>5.6</v>
      </c>
      <c r="BP2405" s="34">
        <v>42.8</v>
      </c>
      <c r="BQ2405" s="34">
        <v>21.3</v>
      </c>
      <c r="BR2405" s="34">
        <v>513.5</v>
      </c>
      <c r="BX2405" s="34">
        <v>107</v>
      </c>
      <c r="CA2405" s="34">
        <v>5.3</v>
      </c>
      <c r="CC2405" s="34">
        <v>1.3</v>
      </c>
      <c r="CD2405" s="34">
        <v>103.1</v>
      </c>
      <c r="CF2405" s="34">
        <v>17</v>
      </c>
      <c r="CG2405" s="34">
        <v>231.3</v>
      </c>
      <c r="CH2405" s="34">
        <v>137.6</v>
      </c>
    </row>
    <row r="2406" spans="1:86" x14ac:dyDescent="0.35">
      <c r="A2406" s="22" t="s">
        <v>2644</v>
      </c>
      <c r="C2406" s="22" t="s">
        <v>2629</v>
      </c>
      <c r="D2406" s="22" t="s">
        <v>1709</v>
      </c>
      <c r="E2406" s="71">
        <v>35864</v>
      </c>
      <c r="H2406" s="22">
        <v>33.164757000000002</v>
      </c>
      <c r="I2406" s="22">
        <v>-107.72502799999999</v>
      </c>
      <c r="J2406" s="22" t="s">
        <v>873</v>
      </c>
      <c r="K2406" s="22" t="s">
        <v>1306</v>
      </c>
      <c r="L2406" s="22" t="s">
        <v>878</v>
      </c>
      <c r="M2406" s="22" t="s">
        <v>2184</v>
      </c>
      <c r="P2406" s="22" t="s">
        <v>1684</v>
      </c>
      <c r="X2406" s="34">
        <v>0.52</v>
      </c>
      <c r="Z2406" s="34">
        <v>3.61</v>
      </c>
      <c r="AA2406" s="34">
        <v>5.8999999999999997E-2</v>
      </c>
      <c r="AW2406" s="34">
        <v>2.8</v>
      </c>
      <c r="AY2406" s="34">
        <v>337.7</v>
      </c>
      <c r="BF2406" s="34">
        <v>94.1</v>
      </c>
      <c r="BG2406" s="34">
        <v>8.1</v>
      </c>
      <c r="BH2406" s="34">
        <v>14</v>
      </c>
      <c r="BN2406" s="34" t="s">
        <v>123</v>
      </c>
      <c r="BO2406" s="34">
        <v>7.1</v>
      </c>
      <c r="BP2406" s="34">
        <v>27.4</v>
      </c>
      <c r="BQ2406" s="34">
        <v>16.399999999999999</v>
      </c>
      <c r="BR2406" s="34">
        <v>106.3</v>
      </c>
      <c r="BX2406" s="34">
        <v>202.6</v>
      </c>
      <c r="CA2406" s="34">
        <v>11.4</v>
      </c>
      <c r="CC2406" s="34">
        <v>3.4</v>
      </c>
      <c r="CD2406" s="34">
        <v>66.400000000000006</v>
      </c>
      <c r="CF2406" s="34">
        <v>24</v>
      </c>
      <c r="CG2406" s="34">
        <v>129.4</v>
      </c>
      <c r="CH2406" s="34">
        <v>69.599999999999994</v>
      </c>
    </row>
    <row r="2407" spans="1:86" x14ac:dyDescent="0.35">
      <c r="A2407" s="22" t="s">
        <v>2645</v>
      </c>
      <c r="C2407" s="22" t="s">
        <v>2629</v>
      </c>
      <c r="D2407" s="22" t="s">
        <v>1709</v>
      </c>
      <c r="E2407" s="71">
        <v>35864</v>
      </c>
      <c r="H2407" s="22">
        <v>33.164757000000002</v>
      </c>
      <c r="I2407" s="22">
        <v>-107.72502799999999</v>
      </c>
      <c r="J2407" s="22" t="s">
        <v>873</v>
      </c>
      <c r="K2407" s="22" t="s">
        <v>1306</v>
      </c>
      <c r="L2407" s="22" t="s">
        <v>878</v>
      </c>
      <c r="M2407" s="22" t="s">
        <v>2646</v>
      </c>
      <c r="P2407" s="22" t="s">
        <v>1684</v>
      </c>
      <c r="X2407" s="34">
        <v>0.75</v>
      </c>
      <c r="Z2407" s="34">
        <v>5.4</v>
      </c>
      <c r="AA2407" s="34">
        <v>9.6000000000000002E-2</v>
      </c>
      <c r="AW2407" s="34">
        <v>9.3000000000000007</v>
      </c>
      <c r="AY2407" s="34">
        <v>286.8</v>
      </c>
      <c r="BF2407" s="34">
        <v>93.9</v>
      </c>
      <c r="BG2407" s="34">
        <v>10.9</v>
      </c>
      <c r="BH2407" s="34">
        <v>16.3</v>
      </c>
      <c r="BN2407" s="34">
        <v>2.9</v>
      </c>
      <c r="BO2407" s="34">
        <v>11.7</v>
      </c>
      <c r="BP2407" s="34">
        <v>30.7</v>
      </c>
      <c r="BQ2407" s="34">
        <v>10.1</v>
      </c>
      <c r="BR2407" s="34">
        <v>209.5</v>
      </c>
      <c r="BX2407" s="34">
        <v>150.1</v>
      </c>
      <c r="CA2407" s="34">
        <v>12.8</v>
      </c>
      <c r="CC2407" s="34">
        <v>3</v>
      </c>
      <c r="CD2407" s="34">
        <v>93.2</v>
      </c>
      <c r="CF2407" s="34">
        <v>24.5</v>
      </c>
      <c r="CG2407" s="34">
        <v>156.80000000000001</v>
      </c>
      <c r="CH2407" s="34">
        <v>46.7</v>
      </c>
    </row>
    <row r="2408" spans="1:86" x14ac:dyDescent="0.35">
      <c r="A2408" s="22" t="s">
        <v>2647</v>
      </c>
      <c r="C2408" s="22" t="s">
        <v>2629</v>
      </c>
      <c r="D2408" s="22" t="s">
        <v>1709</v>
      </c>
      <c r="E2408" s="71">
        <v>35864</v>
      </c>
      <c r="H2408" s="22">
        <v>33.165166999999997</v>
      </c>
      <c r="I2408" s="22">
        <v>-107.72516299999999</v>
      </c>
      <c r="J2408" s="22" t="s">
        <v>873</v>
      </c>
      <c r="K2408" s="22" t="s">
        <v>1306</v>
      </c>
      <c r="L2408" s="22" t="s">
        <v>878</v>
      </c>
      <c r="M2408" s="22" t="s">
        <v>1859</v>
      </c>
      <c r="P2408" s="22" t="s">
        <v>1684</v>
      </c>
      <c r="X2408" s="34">
        <v>0.08</v>
      </c>
      <c r="Z2408" s="34">
        <v>1.44</v>
      </c>
      <c r="AA2408" s="34">
        <v>2.5000000000000001E-2</v>
      </c>
      <c r="AW2408" s="34">
        <v>19</v>
      </c>
      <c r="AY2408" s="34">
        <v>55.6</v>
      </c>
      <c r="BF2408" s="34">
        <v>280.5</v>
      </c>
      <c r="BG2408" s="34">
        <v>11.4</v>
      </c>
      <c r="BH2408" s="34">
        <v>3.9</v>
      </c>
      <c r="BN2408" s="34" t="s">
        <v>123</v>
      </c>
      <c r="BO2408" s="34" t="s">
        <v>123</v>
      </c>
      <c r="BP2408" s="34">
        <v>9.6</v>
      </c>
      <c r="BQ2408" s="34">
        <v>16.8</v>
      </c>
      <c r="BR2408" s="34">
        <v>25.6</v>
      </c>
      <c r="BX2408" s="34">
        <v>21.2</v>
      </c>
      <c r="CA2408" s="34" t="s">
        <v>123</v>
      </c>
      <c r="CC2408" s="34">
        <v>2.1</v>
      </c>
      <c r="CD2408" s="34">
        <v>19.399999999999999</v>
      </c>
      <c r="CF2408" s="34">
        <v>6.1</v>
      </c>
      <c r="CG2408" s="34">
        <v>20.399999999999999</v>
      </c>
      <c r="CH2408" s="34">
        <v>14.3</v>
      </c>
    </row>
    <row r="2409" spans="1:86" x14ac:dyDescent="0.35">
      <c r="A2409" s="22" t="s">
        <v>2648</v>
      </c>
      <c r="C2409" s="22" t="s">
        <v>2629</v>
      </c>
      <c r="D2409" s="22" t="s">
        <v>1709</v>
      </c>
      <c r="E2409" s="71">
        <v>35865</v>
      </c>
      <c r="J2409" s="22" t="s">
        <v>873</v>
      </c>
      <c r="K2409" s="22" t="s">
        <v>1306</v>
      </c>
      <c r="L2409" s="22" t="s">
        <v>878</v>
      </c>
      <c r="M2409" s="22" t="s">
        <v>1041</v>
      </c>
      <c r="P2409" s="22" t="s">
        <v>1684</v>
      </c>
      <c r="AW2409" s="34">
        <v>1.4</v>
      </c>
      <c r="AY2409" s="34">
        <v>1664.6</v>
      </c>
      <c r="BF2409" s="34">
        <v>55.4</v>
      </c>
      <c r="BG2409" s="34" t="s">
        <v>123</v>
      </c>
      <c r="BH2409" s="34">
        <v>15.8</v>
      </c>
      <c r="BN2409" s="34" t="s">
        <v>123</v>
      </c>
      <c r="BO2409" s="34">
        <v>13.3</v>
      </c>
      <c r="BP2409" s="34">
        <v>5.4</v>
      </c>
      <c r="BQ2409" s="34">
        <v>15.4</v>
      </c>
      <c r="BR2409" s="34">
        <v>169.6</v>
      </c>
      <c r="BX2409" s="34">
        <v>219.5</v>
      </c>
      <c r="CA2409" s="34">
        <v>20.9</v>
      </c>
      <c r="CC2409" s="34">
        <v>5.5</v>
      </c>
      <c r="CD2409" s="34">
        <v>11.7</v>
      </c>
      <c r="CF2409" s="34">
        <v>47.4</v>
      </c>
      <c r="CG2409" s="34">
        <v>291.8</v>
      </c>
      <c r="CH2409" s="34">
        <v>20.9</v>
      </c>
    </row>
    <row r="2410" spans="1:86" x14ac:dyDescent="0.35">
      <c r="A2410" s="22" t="s">
        <v>4142</v>
      </c>
      <c r="C2410" s="22" t="s">
        <v>2629</v>
      </c>
      <c r="D2410" s="22" t="s">
        <v>1709</v>
      </c>
      <c r="E2410" s="71">
        <v>35865</v>
      </c>
      <c r="J2410" s="22" t="s">
        <v>873</v>
      </c>
      <c r="K2410" s="22" t="s">
        <v>1306</v>
      </c>
      <c r="L2410" s="22" t="s">
        <v>878</v>
      </c>
      <c r="M2410" s="22" t="s">
        <v>1859</v>
      </c>
      <c r="P2410" s="22" t="s">
        <v>1684</v>
      </c>
      <c r="X2410" s="34">
        <v>0.04</v>
      </c>
      <c r="Z2410" s="34">
        <v>1.1100000000000001</v>
      </c>
      <c r="AA2410" s="34">
        <v>1.4999999999999999E-2</v>
      </c>
      <c r="AW2410" s="34">
        <v>15</v>
      </c>
      <c r="AY2410" s="34">
        <v>23.6</v>
      </c>
      <c r="BF2410" s="34">
        <v>113.5</v>
      </c>
      <c r="BG2410" s="34">
        <v>43.6</v>
      </c>
      <c r="BH2410" s="34">
        <v>4</v>
      </c>
      <c r="BN2410" s="34">
        <v>9</v>
      </c>
      <c r="BO2410" s="34" t="s">
        <v>123</v>
      </c>
      <c r="BP2410" s="34">
        <v>12.1</v>
      </c>
      <c r="BQ2410" s="34">
        <v>454.5</v>
      </c>
      <c r="BR2410" s="34">
        <v>11.7</v>
      </c>
      <c r="BX2410" s="34">
        <v>8.1999999999999993</v>
      </c>
      <c r="CA2410" s="34" t="s">
        <v>123</v>
      </c>
      <c r="CC2410" s="34">
        <v>1.4</v>
      </c>
      <c r="CD2410" s="34">
        <v>51.3</v>
      </c>
      <c r="CF2410" s="34">
        <v>6.7</v>
      </c>
      <c r="CG2410" s="34">
        <v>12.3</v>
      </c>
      <c r="CH2410" s="34">
        <v>84</v>
      </c>
    </row>
    <row r="2411" spans="1:86" x14ac:dyDescent="0.35">
      <c r="A2411" s="22" t="s">
        <v>4143</v>
      </c>
      <c r="C2411" s="22" t="s">
        <v>2629</v>
      </c>
      <c r="D2411" s="22" t="s">
        <v>1709</v>
      </c>
      <c r="E2411" s="71">
        <v>35865</v>
      </c>
      <c r="J2411" s="22" t="s">
        <v>873</v>
      </c>
      <c r="K2411" s="22" t="s">
        <v>1306</v>
      </c>
      <c r="L2411" s="22" t="s">
        <v>878</v>
      </c>
      <c r="M2411" s="22" t="s">
        <v>1859</v>
      </c>
      <c r="P2411" s="22" t="s">
        <v>1684</v>
      </c>
      <c r="X2411" s="34">
        <v>0.04</v>
      </c>
      <c r="Z2411" s="34">
        <v>1.1100000000000001</v>
      </c>
      <c r="AA2411" s="34">
        <v>1.4999999999999999E-2</v>
      </c>
      <c r="AW2411" s="34">
        <v>10.6</v>
      </c>
      <c r="AY2411" s="34">
        <v>19.899999999999999</v>
      </c>
      <c r="BF2411" s="34">
        <v>116.6</v>
      </c>
      <c r="BG2411" s="34">
        <v>44.2</v>
      </c>
      <c r="BH2411" s="34">
        <v>3.9</v>
      </c>
      <c r="BN2411" s="34">
        <v>8.9</v>
      </c>
      <c r="BO2411" s="34" t="s">
        <v>123</v>
      </c>
      <c r="BP2411" s="34">
        <v>9.5</v>
      </c>
      <c r="BQ2411" s="34">
        <v>404.2</v>
      </c>
      <c r="BR2411" s="34">
        <v>11.7</v>
      </c>
      <c r="BX2411" s="34">
        <v>8.1999999999999993</v>
      </c>
      <c r="CA2411" s="34" t="s">
        <v>123</v>
      </c>
      <c r="CC2411" s="34">
        <v>2.1</v>
      </c>
      <c r="CD2411" s="34">
        <v>50.9</v>
      </c>
      <c r="CF2411" s="34">
        <v>5.9</v>
      </c>
      <c r="CG2411" s="34">
        <v>12.2</v>
      </c>
      <c r="CH2411" s="34">
        <v>73.900000000000006</v>
      </c>
    </row>
    <row r="2412" spans="1:86" x14ac:dyDescent="0.35">
      <c r="A2412" s="22" t="s">
        <v>2649</v>
      </c>
      <c r="C2412" s="22" t="s">
        <v>2629</v>
      </c>
      <c r="D2412" s="22" t="s">
        <v>1709</v>
      </c>
      <c r="E2412" s="71">
        <v>35865</v>
      </c>
      <c r="J2412" s="22" t="s">
        <v>873</v>
      </c>
      <c r="K2412" s="22" t="s">
        <v>1306</v>
      </c>
      <c r="L2412" s="22" t="s">
        <v>878</v>
      </c>
      <c r="M2412" s="22" t="s">
        <v>1859</v>
      </c>
      <c r="P2412" s="22" t="s">
        <v>1684</v>
      </c>
      <c r="X2412" s="34">
        <v>0.01</v>
      </c>
      <c r="Z2412" s="34">
        <v>0.17</v>
      </c>
      <c r="AA2412" s="34">
        <v>6.0000000000000001E-3</v>
      </c>
      <c r="AW2412" s="34">
        <v>1.2</v>
      </c>
      <c r="AY2412" s="34">
        <v>33.299999999999997</v>
      </c>
      <c r="BF2412" s="34">
        <v>107.2</v>
      </c>
      <c r="BG2412" s="34">
        <v>17.899999999999999</v>
      </c>
      <c r="BH2412" s="34" t="s">
        <v>123</v>
      </c>
      <c r="BN2412" s="34" t="s">
        <v>123</v>
      </c>
      <c r="BO2412" s="34" t="s">
        <v>123</v>
      </c>
      <c r="BP2412" s="34">
        <v>4.3</v>
      </c>
      <c r="BQ2412" s="34">
        <v>8.4</v>
      </c>
      <c r="BR2412" s="34">
        <v>3.5</v>
      </c>
      <c r="BX2412" s="34">
        <v>10.5</v>
      </c>
      <c r="CA2412" s="34" t="s">
        <v>123</v>
      </c>
      <c r="CC2412" s="34" t="s">
        <v>123</v>
      </c>
      <c r="CD2412" s="34">
        <v>3.5</v>
      </c>
      <c r="CF2412" s="34" t="s">
        <v>123</v>
      </c>
      <c r="CG2412" s="34" t="s">
        <v>123</v>
      </c>
      <c r="CH2412" s="34">
        <v>12.4</v>
      </c>
    </row>
    <row r="2413" spans="1:86" x14ac:dyDescent="0.35">
      <c r="A2413" s="22" t="s">
        <v>2650</v>
      </c>
      <c r="C2413" s="22" t="s">
        <v>2629</v>
      </c>
      <c r="D2413" s="22" t="s">
        <v>1709</v>
      </c>
      <c r="E2413" s="71">
        <v>35865</v>
      </c>
      <c r="J2413" s="22" t="s">
        <v>873</v>
      </c>
      <c r="K2413" s="22" t="s">
        <v>1306</v>
      </c>
      <c r="L2413" s="22" t="s">
        <v>878</v>
      </c>
      <c r="M2413" s="22" t="s">
        <v>1859</v>
      </c>
      <c r="P2413" s="22" t="s">
        <v>1684</v>
      </c>
      <c r="X2413" s="34">
        <v>0.14000000000000001</v>
      </c>
      <c r="Z2413" s="34">
        <v>2.64</v>
      </c>
      <c r="AA2413" s="34">
        <v>0.01</v>
      </c>
      <c r="AW2413" s="34" t="s">
        <v>2651</v>
      </c>
      <c r="AY2413" s="34">
        <v>60.9</v>
      </c>
      <c r="BF2413" s="34">
        <v>286.39999999999998</v>
      </c>
      <c r="BG2413" s="34">
        <v>10.9</v>
      </c>
      <c r="BH2413" s="34">
        <v>4.9000000000000004</v>
      </c>
      <c r="BN2413" s="34" t="s">
        <v>123</v>
      </c>
      <c r="BO2413" s="34" t="s">
        <v>123</v>
      </c>
      <c r="BP2413" s="34">
        <v>13</v>
      </c>
      <c r="BQ2413" s="34">
        <v>29.9</v>
      </c>
      <c r="BR2413" s="34">
        <v>6.4</v>
      </c>
      <c r="BX2413" s="34">
        <v>15.7</v>
      </c>
      <c r="CA2413" s="34" t="s">
        <v>123</v>
      </c>
      <c r="CC2413" s="34">
        <v>2.4</v>
      </c>
      <c r="CD2413" s="34">
        <v>84.6</v>
      </c>
      <c r="CF2413" s="34">
        <v>5.4</v>
      </c>
      <c r="CG2413" s="34">
        <v>35.9</v>
      </c>
      <c r="CH2413" s="34">
        <v>122.9</v>
      </c>
    </row>
    <row r="2414" spans="1:86" x14ac:dyDescent="0.35">
      <c r="A2414" s="22" t="s">
        <v>2652</v>
      </c>
      <c r="C2414" s="22" t="s">
        <v>2629</v>
      </c>
      <c r="D2414" s="22" t="s">
        <v>1709</v>
      </c>
      <c r="E2414" s="71">
        <v>35865</v>
      </c>
      <c r="J2414" s="22" t="s">
        <v>873</v>
      </c>
      <c r="K2414" s="22" t="s">
        <v>1306</v>
      </c>
      <c r="L2414" s="22" t="s">
        <v>878</v>
      </c>
      <c r="M2414" s="22" t="s">
        <v>1859</v>
      </c>
      <c r="P2414" s="22" t="s">
        <v>1684</v>
      </c>
      <c r="W2414" s="34">
        <v>88.21</v>
      </c>
      <c r="X2414" s="34">
        <v>0.21</v>
      </c>
      <c r="Y2414" s="34">
        <v>3.72</v>
      </c>
      <c r="Z2414" s="34">
        <v>2.15</v>
      </c>
      <c r="AA2414" s="34">
        <v>2.4E-2</v>
      </c>
      <c r="AB2414" s="34">
        <v>0.23</v>
      </c>
      <c r="AC2414" s="34">
        <v>2.4500000000000002</v>
      </c>
      <c r="AD2414" s="34">
        <v>0.02</v>
      </c>
      <c r="AE2414" s="34">
        <v>0.11</v>
      </c>
      <c r="AF2414" s="34">
        <v>7.0000000000000007E-2</v>
      </c>
      <c r="AG2414" s="34">
        <v>3.22</v>
      </c>
      <c r="AW2414" s="34">
        <v>3</v>
      </c>
      <c r="AY2414" s="34">
        <v>14.9</v>
      </c>
      <c r="BF2414" s="34">
        <v>116.4</v>
      </c>
      <c r="BG2414" s="34">
        <v>111.1</v>
      </c>
      <c r="BH2414" s="34">
        <v>9.6</v>
      </c>
      <c r="BN2414" s="34" t="s">
        <v>123</v>
      </c>
      <c r="BO2414" s="34">
        <v>2</v>
      </c>
      <c r="BP2414" s="34">
        <v>14.3</v>
      </c>
      <c r="BQ2414" s="34">
        <v>87.1</v>
      </c>
      <c r="BR2414" s="34">
        <v>17.7</v>
      </c>
      <c r="BX2414" s="34">
        <v>16.399999999999999</v>
      </c>
      <c r="CA2414" s="34">
        <v>2.6</v>
      </c>
      <c r="CC2414" s="34">
        <v>22.9</v>
      </c>
      <c r="CD2414" s="34">
        <v>61.3</v>
      </c>
      <c r="CF2414" s="34">
        <v>22.1</v>
      </c>
      <c r="CG2414" s="34">
        <v>57.3</v>
      </c>
      <c r="CH2414" s="34">
        <v>52</v>
      </c>
    </row>
    <row r="2415" spans="1:86" x14ac:dyDescent="0.35">
      <c r="A2415" s="22" t="s">
        <v>2653</v>
      </c>
      <c r="C2415" s="22" t="s">
        <v>2629</v>
      </c>
      <c r="D2415" s="22" t="s">
        <v>1709</v>
      </c>
      <c r="E2415" s="71">
        <v>35865</v>
      </c>
      <c r="J2415" s="22" t="s">
        <v>873</v>
      </c>
      <c r="K2415" s="22" t="s">
        <v>1306</v>
      </c>
      <c r="L2415" s="22" t="s">
        <v>878</v>
      </c>
      <c r="M2415" s="22" t="s">
        <v>1859</v>
      </c>
      <c r="P2415" s="22" t="s">
        <v>1684</v>
      </c>
      <c r="X2415" s="34">
        <v>0.04</v>
      </c>
      <c r="Z2415" s="34">
        <v>0.33</v>
      </c>
      <c r="AA2415" s="34">
        <v>5.0000000000000001E-3</v>
      </c>
      <c r="AW2415" s="34">
        <v>1.5</v>
      </c>
      <c r="AY2415" s="34">
        <v>34.1</v>
      </c>
      <c r="BF2415" s="34">
        <v>205.6</v>
      </c>
      <c r="BG2415" s="34">
        <v>5.6</v>
      </c>
      <c r="BH2415" s="34">
        <v>3.2</v>
      </c>
      <c r="BN2415" s="34" t="s">
        <v>123</v>
      </c>
      <c r="BO2415" s="34" t="s">
        <v>123</v>
      </c>
      <c r="BP2415" s="34">
        <v>7</v>
      </c>
      <c r="BQ2415" s="34">
        <v>7.4</v>
      </c>
      <c r="BR2415" s="34">
        <v>21.3</v>
      </c>
      <c r="BX2415" s="34">
        <v>40.700000000000003</v>
      </c>
      <c r="CA2415" s="34" t="s">
        <v>123</v>
      </c>
      <c r="CC2415" s="34" t="s">
        <v>123</v>
      </c>
      <c r="CD2415" s="34">
        <v>18.100000000000001</v>
      </c>
      <c r="CF2415" s="34" t="s">
        <v>123</v>
      </c>
      <c r="CG2415" s="34">
        <v>14</v>
      </c>
      <c r="CH2415" s="34">
        <v>6.9</v>
      </c>
    </row>
    <row r="2416" spans="1:86" x14ac:dyDescent="0.35">
      <c r="A2416" s="22" t="s">
        <v>2654</v>
      </c>
      <c r="C2416" s="22" t="s">
        <v>2629</v>
      </c>
      <c r="D2416" s="22" t="s">
        <v>1709</v>
      </c>
      <c r="E2416" s="71">
        <v>35865</v>
      </c>
      <c r="J2416" s="22" t="s">
        <v>873</v>
      </c>
      <c r="K2416" s="22" t="s">
        <v>1306</v>
      </c>
      <c r="L2416" s="22" t="s">
        <v>878</v>
      </c>
      <c r="M2416" s="22" t="s">
        <v>1859</v>
      </c>
      <c r="P2416" s="22" t="s">
        <v>1684</v>
      </c>
      <c r="X2416" s="34">
        <v>0.09</v>
      </c>
      <c r="Z2416" s="34">
        <v>0.72</v>
      </c>
      <c r="AA2416" s="34">
        <v>5.0000000000000001E-3</v>
      </c>
      <c r="AW2416" s="34">
        <v>1</v>
      </c>
      <c r="AY2416" s="34">
        <v>59.3</v>
      </c>
      <c r="BF2416" s="34">
        <v>221.9</v>
      </c>
      <c r="BG2416" s="34">
        <v>12.2</v>
      </c>
      <c r="BH2416" s="34">
        <v>3.5</v>
      </c>
      <c r="BN2416" s="34" t="s">
        <v>123</v>
      </c>
      <c r="BO2416" s="34" t="s">
        <v>123</v>
      </c>
      <c r="BP2416" s="34">
        <v>19.2</v>
      </c>
      <c r="BQ2416" s="34">
        <v>7.9</v>
      </c>
      <c r="BR2416" s="34">
        <v>18.7</v>
      </c>
      <c r="BX2416" s="34">
        <v>24.5</v>
      </c>
      <c r="CA2416" s="34" t="s">
        <v>123</v>
      </c>
      <c r="CC2416" s="34" t="s">
        <v>123</v>
      </c>
      <c r="CD2416" s="34">
        <v>31.7</v>
      </c>
      <c r="CF2416" s="34">
        <v>4.3</v>
      </c>
      <c r="CG2416" s="34">
        <v>21.8</v>
      </c>
      <c r="CH2416" s="34">
        <v>22.3</v>
      </c>
    </row>
    <row r="2417" spans="1:86" x14ac:dyDescent="0.35">
      <c r="A2417" s="22" t="s">
        <v>2655</v>
      </c>
      <c r="C2417" s="22" t="s">
        <v>2629</v>
      </c>
      <c r="D2417" s="22" t="s">
        <v>1709</v>
      </c>
      <c r="E2417" s="71">
        <v>35865</v>
      </c>
      <c r="J2417" s="22" t="s">
        <v>873</v>
      </c>
      <c r="K2417" s="22" t="s">
        <v>1306</v>
      </c>
      <c r="L2417" s="22" t="s">
        <v>878</v>
      </c>
      <c r="M2417" s="22" t="s">
        <v>1859</v>
      </c>
      <c r="P2417" s="22" t="s">
        <v>1684</v>
      </c>
      <c r="X2417" s="34">
        <v>7.0000000000000007E-2</v>
      </c>
      <c r="Z2417" s="34">
        <v>0.75</v>
      </c>
      <c r="AA2417" s="34">
        <v>6.0000000000000001E-3</v>
      </c>
      <c r="AW2417" s="34">
        <v>2.4</v>
      </c>
      <c r="AY2417" s="34">
        <v>44.1</v>
      </c>
      <c r="BF2417" s="34">
        <v>342.6</v>
      </c>
      <c r="BG2417" s="34">
        <v>7.6</v>
      </c>
      <c r="BH2417" s="34">
        <v>4.3</v>
      </c>
      <c r="BN2417" s="34" t="s">
        <v>123</v>
      </c>
      <c r="BO2417" s="34" t="s">
        <v>123</v>
      </c>
      <c r="BP2417" s="34">
        <v>17.100000000000001</v>
      </c>
      <c r="BQ2417" s="34">
        <v>6.4</v>
      </c>
      <c r="BR2417" s="34">
        <v>11.9</v>
      </c>
      <c r="BX2417" s="34">
        <v>22.4</v>
      </c>
      <c r="CA2417" s="34" t="s">
        <v>123</v>
      </c>
      <c r="CC2417" s="34">
        <v>1.5</v>
      </c>
      <c r="CD2417" s="34">
        <v>29.2</v>
      </c>
      <c r="CF2417" s="34">
        <v>7.2</v>
      </c>
      <c r="CG2417" s="34">
        <v>21.1</v>
      </c>
      <c r="CH2417" s="34">
        <v>26</v>
      </c>
    </row>
    <row r="2418" spans="1:86" x14ac:dyDescent="0.35">
      <c r="A2418" s="22" t="s">
        <v>2656</v>
      </c>
      <c r="C2418" s="22" t="s">
        <v>2629</v>
      </c>
      <c r="D2418" s="22" t="s">
        <v>1709</v>
      </c>
      <c r="E2418" s="71">
        <v>35865</v>
      </c>
      <c r="J2418" s="22" t="s">
        <v>873</v>
      </c>
      <c r="K2418" s="22" t="s">
        <v>1306</v>
      </c>
      <c r="L2418" s="22" t="s">
        <v>878</v>
      </c>
      <c r="M2418" s="22" t="s">
        <v>1859</v>
      </c>
      <c r="P2418" s="22" t="s">
        <v>1684</v>
      </c>
      <c r="X2418" s="34">
        <v>0.11</v>
      </c>
      <c r="Z2418" s="34">
        <v>13.62</v>
      </c>
      <c r="AA2418" s="34">
        <v>5.0000000000000001E-3</v>
      </c>
      <c r="AW2418" s="34" t="s">
        <v>1885</v>
      </c>
      <c r="AY2418" s="34">
        <v>69.2</v>
      </c>
      <c r="BF2418" s="34">
        <v>203.8</v>
      </c>
      <c r="BG2418" s="34">
        <v>4.7</v>
      </c>
      <c r="BH2418" s="34" t="s">
        <v>123</v>
      </c>
      <c r="BN2418" s="34">
        <v>16.3</v>
      </c>
      <c r="BO2418" s="34" t="s">
        <v>123</v>
      </c>
      <c r="BP2418" s="34">
        <v>6.7</v>
      </c>
      <c r="BQ2418" s="34">
        <v>48.7</v>
      </c>
      <c r="BR2418" s="34">
        <v>3.1</v>
      </c>
      <c r="BX2418" s="34">
        <v>49.1</v>
      </c>
      <c r="CA2418" s="34" t="s">
        <v>123</v>
      </c>
      <c r="CC2418" s="34">
        <v>3.5</v>
      </c>
      <c r="CD2418" s="34" t="s">
        <v>222</v>
      </c>
      <c r="CF2418" s="34" t="s">
        <v>123</v>
      </c>
      <c r="CG2418" s="34">
        <v>31.4</v>
      </c>
      <c r="CH2418" s="34">
        <v>27.8</v>
      </c>
    </row>
    <row r="2419" spans="1:86" x14ac:dyDescent="0.35">
      <c r="A2419" s="22" t="s">
        <v>2657</v>
      </c>
      <c r="C2419" s="22" t="s">
        <v>2629</v>
      </c>
      <c r="D2419" s="22" t="s">
        <v>1709</v>
      </c>
      <c r="E2419" s="71">
        <v>35865</v>
      </c>
      <c r="J2419" s="22" t="s">
        <v>873</v>
      </c>
      <c r="K2419" s="22" t="s">
        <v>1306</v>
      </c>
      <c r="L2419" s="22" t="s">
        <v>878</v>
      </c>
      <c r="M2419" s="22" t="s">
        <v>1859</v>
      </c>
      <c r="P2419" s="22" t="s">
        <v>1684</v>
      </c>
      <c r="X2419" s="34">
        <v>0.05</v>
      </c>
      <c r="Z2419" s="34">
        <v>0.55000000000000004</v>
      </c>
      <c r="AA2419" s="34">
        <v>6.0000000000000001E-3</v>
      </c>
      <c r="AW2419" s="34">
        <v>3</v>
      </c>
      <c r="AY2419" s="34">
        <v>65.7</v>
      </c>
      <c r="BF2419" s="34">
        <v>195.7</v>
      </c>
      <c r="BG2419" s="34">
        <v>6.5</v>
      </c>
      <c r="BH2419" s="34">
        <v>3.7</v>
      </c>
      <c r="BN2419" s="34" t="s">
        <v>123</v>
      </c>
      <c r="BO2419" s="34" t="s">
        <v>123</v>
      </c>
      <c r="BP2419" s="34">
        <v>7</v>
      </c>
      <c r="BQ2419" s="34">
        <v>12.6</v>
      </c>
      <c r="BR2419" s="34">
        <v>22.9</v>
      </c>
      <c r="BX2419" s="34">
        <v>44.5</v>
      </c>
      <c r="CA2419" s="34" t="s">
        <v>123</v>
      </c>
      <c r="CC2419" s="34">
        <v>1.3</v>
      </c>
      <c r="CD2419" s="34">
        <v>25.2</v>
      </c>
      <c r="CF2419" s="34">
        <v>2.4</v>
      </c>
      <c r="CG2419" s="34">
        <v>13.4</v>
      </c>
      <c r="CH2419" s="34">
        <v>19.600000000000001</v>
      </c>
    </row>
    <row r="2420" spans="1:86" x14ac:dyDescent="0.35">
      <c r="A2420" s="22" t="s">
        <v>2658</v>
      </c>
      <c r="C2420" s="22" t="s">
        <v>2629</v>
      </c>
      <c r="D2420" s="22" t="s">
        <v>1709</v>
      </c>
      <c r="E2420" s="71">
        <v>35865</v>
      </c>
      <c r="J2420" s="22" t="s">
        <v>873</v>
      </c>
      <c r="K2420" s="22" t="s">
        <v>1306</v>
      </c>
      <c r="L2420" s="22" t="s">
        <v>878</v>
      </c>
      <c r="M2420" s="22" t="s">
        <v>1651</v>
      </c>
      <c r="P2420" s="22" t="s">
        <v>1684</v>
      </c>
      <c r="X2420" s="34">
        <v>0.02</v>
      </c>
      <c r="Z2420" s="34">
        <v>0.62</v>
      </c>
      <c r="AA2420" s="34">
        <v>1.2999999999999999E-2</v>
      </c>
      <c r="AW2420" s="34">
        <v>4.3</v>
      </c>
      <c r="AY2420" s="34">
        <v>21.8</v>
      </c>
      <c r="BF2420" s="34">
        <v>131.80000000000001</v>
      </c>
      <c r="BG2420" s="34">
        <v>6.7</v>
      </c>
      <c r="BH2420" s="34" t="s">
        <v>123</v>
      </c>
      <c r="BN2420" s="34">
        <v>1</v>
      </c>
      <c r="BO2420" s="34" t="s">
        <v>123</v>
      </c>
      <c r="BP2420" s="34">
        <v>7.5</v>
      </c>
      <c r="BQ2420" s="34">
        <v>9.8000000000000007</v>
      </c>
      <c r="BR2420" s="34">
        <v>3.1</v>
      </c>
      <c r="BX2420" s="34">
        <v>11.9</v>
      </c>
      <c r="CA2420" s="34" t="s">
        <v>123</v>
      </c>
      <c r="CC2420" s="34">
        <v>1.6</v>
      </c>
      <c r="CD2420" s="34">
        <v>14.5</v>
      </c>
      <c r="CF2420" s="34">
        <v>4.5999999999999996</v>
      </c>
      <c r="CG2420" s="34">
        <v>6.5</v>
      </c>
      <c r="CH2420" s="34">
        <v>29.7</v>
      </c>
    </row>
    <row r="2421" spans="1:86" x14ac:dyDescent="0.35">
      <c r="A2421" s="22" t="s">
        <v>4144</v>
      </c>
      <c r="C2421" s="22" t="s">
        <v>2629</v>
      </c>
      <c r="D2421" s="22" t="s">
        <v>1709</v>
      </c>
      <c r="E2421" s="71">
        <v>35865</v>
      </c>
      <c r="J2421" s="22" t="s">
        <v>873</v>
      </c>
      <c r="K2421" s="22" t="s">
        <v>1306</v>
      </c>
      <c r="L2421" s="22" t="s">
        <v>878</v>
      </c>
      <c r="M2421" s="22" t="s">
        <v>1651</v>
      </c>
      <c r="P2421" s="22" t="s">
        <v>1684</v>
      </c>
      <c r="X2421" s="34">
        <v>0.04</v>
      </c>
      <c r="Z2421" s="34">
        <v>0.88</v>
      </c>
      <c r="AA2421" s="34">
        <v>7.3999999999999996E-2</v>
      </c>
      <c r="AW2421" s="34">
        <v>5.3</v>
      </c>
      <c r="AY2421" s="34">
        <v>32.200000000000003</v>
      </c>
      <c r="BF2421" s="34">
        <v>79.7</v>
      </c>
      <c r="BG2421" s="34">
        <v>4.4000000000000004</v>
      </c>
      <c r="BH2421" s="34" t="s">
        <v>123</v>
      </c>
      <c r="BN2421" s="34">
        <v>1</v>
      </c>
      <c r="BO2421" s="34" t="s">
        <v>123</v>
      </c>
      <c r="BP2421" s="34">
        <v>6.2</v>
      </c>
      <c r="BQ2421" s="34">
        <v>20.100000000000001</v>
      </c>
      <c r="BR2421" s="34">
        <v>4.8</v>
      </c>
      <c r="BX2421" s="34">
        <v>55.3</v>
      </c>
      <c r="CA2421" s="34" t="s">
        <v>123</v>
      </c>
      <c r="CC2421" s="34" t="s">
        <v>123</v>
      </c>
      <c r="CD2421" s="34">
        <v>12.4</v>
      </c>
      <c r="CF2421" s="34">
        <v>6.2</v>
      </c>
      <c r="CG2421" s="34">
        <v>13</v>
      </c>
      <c r="CH2421" s="34">
        <v>22.2</v>
      </c>
    </row>
    <row r="2422" spans="1:86" x14ac:dyDescent="0.35">
      <c r="A2422" s="22" t="s">
        <v>4145</v>
      </c>
      <c r="C2422" s="22" t="s">
        <v>2629</v>
      </c>
      <c r="D2422" s="22" t="s">
        <v>1709</v>
      </c>
      <c r="E2422" s="71">
        <v>35865</v>
      </c>
      <c r="J2422" s="22" t="s">
        <v>873</v>
      </c>
      <c r="K2422" s="22" t="s">
        <v>1306</v>
      </c>
      <c r="L2422" s="22" t="s">
        <v>878</v>
      </c>
      <c r="M2422" s="22" t="s">
        <v>1651</v>
      </c>
      <c r="P2422" s="22" t="s">
        <v>1684</v>
      </c>
      <c r="X2422" s="34">
        <v>0.04</v>
      </c>
      <c r="Z2422" s="34">
        <v>0.87</v>
      </c>
      <c r="AA2422" s="34">
        <v>7.3999999999999996E-2</v>
      </c>
      <c r="AW2422" s="34">
        <v>5.3</v>
      </c>
      <c r="AY2422" s="34">
        <v>30.6</v>
      </c>
      <c r="BF2422" s="34">
        <v>74.900000000000006</v>
      </c>
      <c r="BG2422" s="34">
        <v>6.1</v>
      </c>
      <c r="BH2422" s="34" t="s">
        <v>123</v>
      </c>
      <c r="BN2422" s="34">
        <v>1.2</v>
      </c>
      <c r="BO2422" s="34" t="s">
        <v>123</v>
      </c>
      <c r="BP2422" s="34">
        <v>5</v>
      </c>
      <c r="BQ2422" s="34">
        <v>22.6</v>
      </c>
      <c r="BR2422" s="34">
        <v>5.4</v>
      </c>
      <c r="BX2422" s="34">
        <v>55.9</v>
      </c>
      <c r="CA2422" s="34" t="s">
        <v>123</v>
      </c>
      <c r="CC2422" s="34">
        <v>2.2000000000000002</v>
      </c>
      <c r="CD2422" s="34">
        <v>14.2</v>
      </c>
      <c r="CF2422" s="34">
        <v>5.4</v>
      </c>
      <c r="CG2422" s="34">
        <v>13.1</v>
      </c>
      <c r="CH2422" s="34">
        <v>24.1</v>
      </c>
    </row>
    <row r="2423" spans="1:86" x14ac:dyDescent="0.35">
      <c r="A2423" s="22" t="s">
        <v>2659</v>
      </c>
      <c r="C2423" s="22" t="s">
        <v>2629</v>
      </c>
      <c r="D2423" s="22" t="s">
        <v>1709</v>
      </c>
      <c r="E2423" s="71">
        <v>35865</v>
      </c>
      <c r="J2423" s="22" t="s">
        <v>873</v>
      </c>
      <c r="K2423" s="22" t="s">
        <v>1306</v>
      </c>
      <c r="L2423" s="22" t="s">
        <v>878</v>
      </c>
      <c r="M2423" s="22" t="s">
        <v>1859</v>
      </c>
      <c r="P2423" s="22" t="s">
        <v>1684</v>
      </c>
      <c r="X2423" s="34">
        <v>0.02</v>
      </c>
      <c r="Z2423" s="34">
        <v>0.37</v>
      </c>
      <c r="AA2423" s="34">
        <v>0.01</v>
      </c>
      <c r="AW2423" s="34" t="s">
        <v>123</v>
      </c>
      <c r="AY2423" s="34">
        <v>51.1</v>
      </c>
      <c r="BF2423" s="34">
        <v>210.6</v>
      </c>
      <c r="BG2423" s="34">
        <v>4.3</v>
      </c>
      <c r="BH2423" s="34" t="s">
        <v>123</v>
      </c>
      <c r="BN2423" s="34" t="s">
        <v>123</v>
      </c>
      <c r="BO2423" s="34" t="s">
        <v>123</v>
      </c>
      <c r="BP2423" s="34">
        <v>6.8</v>
      </c>
      <c r="BQ2423" s="34">
        <v>22</v>
      </c>
      <c r="BR2423" s="34">
        <v>11.9</v>
      </c>
      <c r="BX2423" s="34">
        <v>33.6</v>
      </c>
      <c r="CA2423" s="34" t="s">
        <v>123</v>
      </c>
      <c r="CC2423" s="34" t="s">
        <v>123</v>
      </c>
      <c r="CD2423" s="34">
        <v>9.5</v>
      </c>
      <c r="CF2423" s="34" t="s">
        <v>123</v>
      </c>
      <c r="CG2423" s="34">
        <v>7</v>
      </c>
      <c r="CH2423" s="34">
        <v>13.2</v>
      </c>
    </row>
    <row r="2424" spans="1:86" x14ac:dyDescent="0.35">
      <c r="A2424" s="22" t="s">
        <v>2660</v>
      </c>
      <c r="C2424" s="22" t="s">
        <v>2629</v>
      </c>
      <c r="D2424" s="22" t="s">
        <v>1709</v>
      </c>
      <c r="E2424" s="71">
        <v>35865</v>
      </c>
      <c r="H2424" s="22">
        <v>33.180540000000001</v>
      </c>
      <c r="I2424" s="22">
        <v>-107.724332</v>
      </c>
      <c r="J2424" s="22" t="s">
        <v>873</v>
      </c>
      <c r="K2424" s="22" t="s">
        <v>1306</v>
      </c>
      <c r="L2424" s="22" t="s">
        <v>878</v>
      </c>
      <c r="M2424" s="22" t="s">
        <v>2184</v>
      </c>
      <c r="P2424" s="22" t="s">
        <v>1684</v>
      </c>
      <c r="X2424" s="34">
        <v>0.97</v>
      </c>
      <c r="Z2424" s="34">
        <v>6.06</v>
      </c>
      <c r="AA2424" s="34">
        <v>0.114</v>
      </c>
      <c r="AW2424" s="34">
        <v>9.8000000000000007</v>
      </c>
      <c r="AY2424" s="34">
        <v>1075.2</v>
      </c>
      <c r="BF2424" s="34">
        <v>46.8</v>
      </c>
      <c r="BG2424" s="34">
        <v>24.4</v>
      </c>
      <c r="BH2424" s="34">
        <v>21</v>
      </c>
      <c r="BN2424" s="34">
        <v>1.7</v>
      </c>
      <c r="BO2424" s="34">
        <v>3.9</v>
      </c>
      <c r="BP2424" s="34">
        <v>24.4</v>
      </c>
      <c r="BQ2424" s="34">
        <v>15</v>
      </c>
      <c r="BR2424" s="34">
        <v>63.1</v>
      </c>
      <c r="BX2424" s="34">
        <v>885.6</v>
      </c>
      <c r="CA2424" s="34">
        <v>6.9</v>
      </c>
      <c r="CC2424" s="34">
        <v>1.3</v>
      </c>
      <c r="CD2424" s="34">
        <v>155.19999999999999</v>
      </c>
      <c r="CF2424" s="34">
        <v>17.3</v>
      </c>
      <c r="CG2424" s="34">
        <v>180.5</v>
      </c>
      <c r="CH2424" s="34">
        <v>72.8</v>
      </c>
    </row>
    <row r="2425" spans="1:86" x14ac:dyDescent="0.35">
      <c r="A2425" s="22" t="s">
        <v>2661</v>
      </c>
      <c r="C2425" s="22" t="s">
        <v>2629</v>
      </c>
      <c r="D2425" s="22" t="s">
        <v>1709</v>
      </c>
      <c r="E2425" s="71">
        <v>35865</v>
      </c>
      <c r="H2425" s="22">
        <v>33.173984300000001</v>
      </c>
      <c r="I2425" s="22">
        <v>-107.72568099999999</v>
      </c>
      <c r="J2425" s="22" t="s">
        <v>873</v>
      </c>
      <c r="K2425" s="22" t="s">
        <v>1306</v>
      </c>
      <c r="L2425" s="22" t="s">
        <v>878</v>
      </c>
      <c r="M2425" s="22" t="s">
        <v>1859</v>
      </c>
      <c r="P2425" s="22" t="s">
        <v>1684</v>
      </c>
      <c r="X2425" s="34">
        <v>0.04</v>
      </c>
      <c r="Z2425" s="34">
        <v>0.56000000000000005</v>
      </c>
      <c r="AA2425" s="34">
        <v>8.9999999999999993E-3</v>
      </c>
      <c r="AW2425" s="34" t="s">
        <v>123</v>
      </c>
      <c r="AY2425" s="34">
        <v>57.2</v>
      </c>
      <c r="BF2425" s="34">
        <v>218.3</v>
      </c>
      <c r="BG2425" s="34">
        <v>5.2</v>
      </c>
      <c r="BH2425" s="34">
        <v>6</v>
      </c>
      <c r="BN2425" s="34" t="s">
        <v>123</v>
      </c>
      <c r="BO2425" s="34" t="s">
        <v>123</v>
      </c>
      <c r="BP2425" s="34">
        <v>13.2</v>
      </c>
      <c r="BQ2425" s="34">
        <v>4.7</v>
      </c>
      <c r="BR2425" s="34">
        <v>3.4</v>
      </c>
      <c r="BX2425" s="34">
        <v>20.8</v>
      </c>
      <c r="CA2425" s="34" t="s">
        <v>123</v>
      </c>
      <c r="CC2425" s="34">
        <v>2.5</v>
      </c>
      <c r="CD2425" s="34">
        <v>10.8</v>
      </c>
      <c r="CF2425" s="34">
        <v>7.1</v>
      </c>
      <c r="CG2425" s="34">
        <v>9.6</v>
      </c>
      <c r="CH2425" s="34">
        <v>19</v>
      </c>
    </row>
    <row r="2426" spans="1:86" x14ac:dyDescent="0.35">
      <c r="A2426" s="22" t="s">
        <v>2662</v>
      </c>
      <c r="C2426" s="22" t="s">
        <v>2629</v>
      </c>
      <c r="D2426" s="22" t="s">
        <v>1709</v>
      </c>
      <c r="E2426" s="71">
        <v>35865</v>
      </c>
      <c r="H2426" s="22">
        <v>33.165771999999997</v>
      </c>
      <c r="I2426" s="22">
        <v>-107.728898</v>
      </c>
      <c r="J2426" s="22" t="s">
        <v>873</v>
      </c>
      <c r="K2426" s="22" t="s">
        <v>1306</v>
      </c>
      <c r="L2426" s="22" t="s">
        <v>878</v>
      </c>
      <c r="M2426" s="22" t="s">
        <v>1859</v>
      </c>
      <c r="P2426" s="22" t="s">
        <v>1684</v>
      </c>
      <c r="X2426" s="34">
        <v>0.04</v>
      </c>
      <c r="Z2426" s="34">
        <v>6.27</v>
      </c>
      <c r="AA2426" s="34">
        <v>4.4999999999999998E-2</v>
      </c>
      <c r="AW2426" s="34">
        <v>4.0999999999999996</v>
      </c>
      <c r="AY2426" s="34">
        <v>185.1</v>
      </c>
      <c r="BF2426" s="34">
        <v>110.6</v>
      </c>
      <c r="BG2426" s="34">
        <v>34.4</v>
      </c>
      <c r="BH2426" s="34">
        <v>3.9</v>
      </c>
      <c r="BN2426" s="34">
        <v>6.6</v>
      </c>
      <c r="BO2426" s="34" t="s">
        <v>123</v>
      </c>
      <c r="BP2426" s="34">
        <v>14.5</v>
      </c>
      <c r="BQ2426" s="34">
        <v>13.2</v>
      </c>
      <c r="BR2426" s="34">
        <v>14.5</v>
      </c>
      <c r="BX2426" s="34">
        <v>32.5</v>
      </c>
      <c r="CA2426" s="34" t="s">
        <v>123</v>
      </c>
      <c r="CC2426" s="34">
        <v>6.4</v>
      </c>
      <c r="CD2426" s="34">
        <v>108.7</v>
      </c>
      <c r="CF2426" s="34">
        <v>18.7</v>
      </c>
      <c r="CG2426" s="34">
        <v>189.4</v>
      </c>
      <c r="CH2426" s="34">
        <v>40.200000000000003</v>
      </c>
    </row>
    <row r="2427" spans="1:86" x14ac:dyDescent="0.35">
      <c r="A2427" s="22" t="s">
        <v>2663</v>
      </c>
      <c r="C2427" s="22" t="s">
        <v>2629</v>
      </c>
      <c r="D2427" s="22" t="s">
        <v>1709</v>
      </c>
      <c r="E2427" s="71">
        <v>35865</v>
      </c>
      <c r="H2427" s="22">
        <v>33.166232000000001</v>
      </c>
      <c r="I2427" s="22">
        <v>-107.72825899999999</v>
      </c>
      <c r="J2427" s="22" t="s">
        <v>873</v>
      </c>
      <c r="K2427" s="22" t="s">
        <v>1306</v>
      </c>
      <c r="L2427" s="22" t="s">
        <v>878</v>
      </c>
      <c r="M2427" s="22" t="s">
        <v>1859</v>
      </c>
      <c r="P2427" s="22" t="s">
        <v>1684</v>
      </c>
      <c r="X2427" s="34">
        <v>0.09</v>
      </c>
      <c r="Z2427" s="34">
        <v>0.45</v>
      </c>
      <c r="AA2427" s="34">
        <v>5.0000000000000001E-3</v>
      </c>
      <c r="AW2427" s="34" t="s">
        <v>123</v>
      </c>
      <c r="AY2427" s="34">
        <v>85.9</v>
      </c>
      <c r="BF2427" s="34">
        <v>147.80000000000001</v>
      </c>
      <c r="BG2427" s="34">
        <v>6</v>
      </c>
      <c r="BH2427" s="34">
        <v>3.2</v>
      </c>
      <c r="BN2427" s="34">
        <v>8.6</v>
      </c>
      <c r="BO2427" s="34" t="s">
        <v>123</v>
      </c>
      <c r="BP2427" s="34">
        <v>7.8</v>
      </c>
      <c r="BQ2427" s="34">
        <v>5.6</v>
      </c>
      <c r="BR2427" s="34">
        <v>11.9</v>
      </c>
      <c r="BX2427" s="34">
        <v>19.8</v>
      </c>
      <c r="CA2427" s="34" t="s">
        <v>123</v>
      </c>
      <c r="CC2427" s="34">
        <v>5</v>
      </c>
      <c r="CD2427" s="34">
        <v>29.8</v>
      </c>
      <c r="CF2427" s="34">
        <v>16.2</v>
      </c>
      <c r="CG2427" s="34">
        <v>33.799999999999997</v>
      </c>
      <c r="CH2427" s="34">
        <v>17.8</v>
      </c>
    </row>
    <row r="2428" spans="1:86" x14ac:dyDescent="0.35">
      <c r="A2428" s="22" t="s">
        <v>2664</v>
      </c>
      <c r="C2428" s="22" t="s">
        <v>2629</v>
      </c>
      <c r="D2428" s="22" t="s">
        <v>1709</v>
      </c>
      <c r="E2428" s="71">
        <v>35865</v>
      </c>
      <c r="H2428" s="22">
        <v>33.166462000000003</v>
      </c>
      <c r="I2428" s="22">
        <v>-107.728756</v>
      </c>
      <c r="J2428" s="22" t="s">
        <v>873</v>
      </c>
      <c r="K2428" s="22" t="s">
        <v>1306</v>
      </c>
      <c r="L2428" s="22" t="s">
        <v>878</v>
      </c>
      <c r="M2428" s="22" t="s">
        <v>1859</v>
      </c>
      <c r="P2428" s="22" t="s">
        <v>1684</v>
      </c>
      <c r="X2428" s="34">
        <v>0.03</v>
      </c>
      <c r="Z2428" s="34">
        <v>0.25</v>
      </c>
      <c r="AA2428" s="34">
        <v>5.0000000000000001E-3</v>
      </c>
      <c r="AW2428" s="34" t="s">
        <v>123</v>
      </c>
      <c r="AY2428" s="34">
        <v>29.7</v>
      </c>
      <c r="BF2428" s="34">
        <v>161.30000000000001</v>
      </c>
      <c r="BG2428" s="34">
        <v>6.2</v>
      </c>
      <c r="BH2428" s="34" t="s">
        <v>123</v>
      </c>
      <c r="BN2428" s="34" t="s">
        <v>123</v>
      </c>
      <c r="BO2428" s="34" t="s">
        <v>123</v>
      </c>
      <c r="BP2428" s="34">
        <v>7</v>
      </c>
      <c r="BQ2428" s="34">
        <v>8.3000000000000007</v>
      </c>
      <c r="BR2428" s="34">
        <v>11.2</v>
      </c>
      <c r="BX2428" s="34">
        <v>10.4</v>
      </c>
      <c r="CA2428" s="34" t="s">
        <v>123</v>
      </c>
      <c r="CC2428" s="34" t="s">
        <v>123</v>
      </c>
      <c r="CD2428" s="34">
        <v>14.6</v>
      </c>
      <c r="CF2428" s="34">
        <v>13.8</v>
      </c>
      <c r="CG2428" s="34">
        <v>7.3</v>
      </c>
      <c r="CH2428" s="34">
        <v>10.6</v>
      </c>
    </row>
    <row r="2429" spans="1:86" x14ac:dyDescent="0.35">
      <c r="A2429" s="22" t="s">
        <v>2665</v>
      </c>
      <c r="C2429" s="22" t="s">
        <v>2629</v>
      </c>
      <c r="D2429" s="22" t="s">
        <v>1709</v>
      </c>
      <c r="E2429" s="71">
        <v>35866</v>
      </c>
      <c r="H2429" s="22">
        <v>33.167090999999999</v>
      </c>
      <c r="I2429" s="22">
        <v>-107.70623000000001</v>
      </c>
      <c r="J2429" s="22" t="s">
        <v>873</v>
      </c>
      <c r="K2429" s="22" t="s">
        <v>1306</v>
      </c>
      <c r="L2429" s="22" t="s">
        <v>878</v>
      </c>
      <c r="M2429" s="22" t="s">
        <v>1859</v>
      </c>
      <c r="P2429" s="22" t="s">
        <v>1684</v>
      </c>
      <c r="X2429" s="34">
        <v>0.04</v>
      </c>
      <c r="Z2429" s="34">
        <v>1.2</v>
      </c>
      <c r="AA2429" s="34">
        <v>0.01</v>
      </c>
      <c r="AW2429" s="34">
        <v>1.3</v>
      </c>
      <c r="AY2429" s="34">
        <v>24.3</v>
      </c>
      <c r="BF2429" s="34">
        <v>201.2</v>
      </c>
      <c r="BG2429" s="34">
        <v>6.4</v>
      </c>
      <c r="BH2429" s="34">
        <v>4.3</v>
      </c>
      <c r="BN2429" s="34" t="s">
        <v>123</v>
      </c>
      <c r="BO2429" s="34" t="s">
        <v>123</v>
      </c>
      <c r="BP2429" s="34">
        <v>9.5</v>
      </c>
      <c r="BQ2429" s="34">
        <v>24.4</v>
      </c>
      <c r="BR2429" s="34">
        <v>5</v>
      </c>
      <c r="BX2429" s="34">
        <v>24.6</v>
      </c>
      <c r="CA2429" s="34" t="s">
        <v>123</v>
      </c>
      <c r="CC2429" s="34">
        <v>1.5</v>
      </c>
      <c r="CD2429" s="34">
        <v>20.100000000000001</v>
      </c>
      <c r="CF2429" s="34">
        <v>11.5</v>
      </c>
      <c r="CG2429" s="34">
        <v>11.5</v>
      </c>
      <c r="CH2429" s="34">
        <v>29.7</v>
      </c>
    </row>
    <row r="2430" spans="1:86" x14ac:dyDescent="0.35">
      <c r="A2430" s="22" t="s">
        <v>2666</v>
      </c>
      <c r="C2430" s="22" t="s">
        <v>2629</v>
      </c>
      <c r="D2430" s="22" t="s">
        <v>1709</v>
      </c>
      <c r="E2430" s="71">
        <v>35866</v>
      </c>
      <c r="H2430" s="22">
        <v>33.142125999999998</v>
      </c>
      <c r="I2430" s="22">
        <v>-107.715304</v>
      </c>
      <c r="J2430" s="22" t="s">
        <v>873</v>
      </c>
      <c r="K2430" s="22" t="s">
        <v>1306</v>
      </c>
      <c r="L2430" s="22" t="s">
        <v>878</v>
      </c>
      <c r="M2430" s="22" t="s">
        <v>2575</v>
      </c>
      <c r="P2430" s="22" t="s">
        <v>1684</v>
      </c>
      <c r="X2430" s="34">
        <v>0.03</v>
      </c>
      <c r="Z2430" s="34">
        <v>0.73</v>
      </c>
      <c r="AA2430" s="34">
        <v>5.0000000000000001E-3</v>
      </c>
      <c r="AW2430" s="34">
        <v>2.7</v>
      </c>
      <c r="AY2430" s="34">
        <v>28.2</v>
      </c>
      <c r="BF2430" s="34">
        <v>192.9</v>
      </c>
      <c r="BG2430" s="34">
        <v>4.3</v>
      </c>
      <c r="BH2430" s="34">
        <v>6.8</v>
      </c>
      <c r="BN2430" s="34" t="s">
        <v>123</v>
      </c>
      <c r="BO2430" s="34" t="s">
        <v>123</v>
      </c>
      <c r="BP2430" s="34">
        <v>6.1</v>
      </c>
      <c r="BQ2430" s="34">
        <v>6</v>
      </c>
      <c r="BR2430" s="34">
        <v>17.5</v>
      </c>
      <c r="BX2430" s="34">
        <v>54</v>
      </c>
      <c r="CA2430" s="34" t="s">
        <v>123</v>
      </c>
      <c r="CC2430" s="34" t="s">
        <v>123</v>
      </c>
      <c r="CD2430" s="34">
        <v>31</v>
      </c>
      <c r="CF2430" s="34">
        <v>5.6</v>
      </c>
      <c r="CG2430" s="34">
        <v>16.8</v>
      </c>
      <c r="CH2430" s="34">
        <v>7.8</v>
      </c>
    </row>
    <row r="2431" spans="1:86" x14ac:dyDescent="0.35">
      <c r="A2431" s="22" t="s">
        <v>2667</v>
      </c>
      <c r="C2431" s="22" t="s">
        <v>2629</v>
      </c>
      <c r="D2431" s="22" t="s">
        <v>1709</v>
      </c>
      <c r="E2431" s="71">
        <v>35866</v>
      </c>
      <c r="J2431" s="22" t="s">
        <v>873</v>
      </c>
      <c r="K2431" s="22" t="s">
        <v>1306</v>
      </c>
      <c r="L2431" s="22" t="s">
        <v>878</v>
      </c>
      <c r="M2431" s="22" t="s">
        <v>2184</v>
      </c>
      <c r="P2431" s="22" t="s">
        <v>1684</v>
      </c>
      <c r="X2431" s="34">
        <v>0.87</v>
      </c>
      <c r="Z2431" s="34">
        <v>6.53</v>
      </c>
      <c r="AA2431" s="34">
        <v>5.1999999999999998E-2</v>
      </c>
      <c r="AW2431" s="34" t="s">
        <v>123</v>
      </c>
      <c r="AY2431" s="34">
        <v>1067.4000000000001</v>
      </c>
      <c r="BF2431" s="34">
        <v>31.9</v>
      </c>
      <c r="BG2431" s="34">
        <v>18.3</v>
      </c>
      <c r="BH2431" s="34">
        <v>15.2</v>
      </c>
      <c r="BN2431" s="34" t="s">
        <v>123</v>
      </c>
      <c r="BO2431" s="34" t="s">
        <v>123</v>
      </c>
      <c r="BP2431" s="34">
        <v>13.1</v>
      </c>
      <c r="BQ2431" s="34">
        <v>8.6999999999999993</v>
      </c>
      <c r="BR2431" s="34">
        <v>512.1</v>
      </c>
      <c r="BX2431" s="34">
        <v>107.4</v>
      </c>
      <c r="CA2431" s="34" t="s">
        <v>123</v>
      </c>
      <c r="CC2431" s="34">
        <v>1.3</v>
      </c>
      <c r="CD2431" s="34">
        <v>156.1</v>
      </c>
      <c r="CF2431" s="34">
        <v>19.100000000000001</v>
      </c>
      <c r="CG2431" s="34">
        <v>192.4</v>
      </c>
      <c r="CH2431" s="34">
        <v>99.8</v>
      </c>
    </row>
    <row r="2432" spans="1:86" x14ac:dyDescent="0.35">
      <c r="A2432" s="22" t="s">
        <v>2668</v>
      </c>
      <c r="C2432" s="22" t="s">
        <v>2629</v>
      </c>
      <c r="D2432" s="22" t="s">
        <v>1709</v>
      </c>
      <c r="E2432" s="71">
        <v>35866</v>
      </c>
      <c r="J2432" s="22" t="s">
        <v>873</v>
      </c>
      <c r="K2432" s="22" t="s">
        <v>1306</v>
      </c>
      <c r="L2432" s="22" t="s">
        <v>878</v>
      </c>
      <c r="M2432" s="22" t="s">
        <v>1859</v>
      </c>
      <c r="P2432" s="22" t="s">
        <v>1684</v>
      </c>
      <c r="X2432" s="34">
        <v>0.06</v>
      </c>
      <c r="Z2432" s="34">
        <v>7.86</v>
      </c>
      <c r="AA2432" s="34">
        <v>0.02</v>
      </c>
      <c r="AW2432" s="34" t="s">
        <v>123</v>
      </c>
      <c r="AY2432" s="34">
        <v>143.80000000000001</v>
      </c>
      <c r="BF2432" s="34">
        <v>291</v>
      </c>
      <c r="BG2432" s="34">
        <v>11</v>
      </c>
      <c r="BH2432" s="34">
        <v>3.3</v>
      </c>
      <c r="BN2432" s="34">
        <v>3.7</v>
      </c>
      <c r="BO2432" s="34" t="s">
        <v>123</v>
      </c>
      <c r="BP2432" s="34">
        <v>18.3</v>
      </c>
      <c r="BQ2432" s="34">
        <v>6.8</v>
      </c>
      <c r="BR2432" s="34">
        <v>9.1</v>
      </c>
      <c r="BX2432" s="34">
        <v>30.7</v>
      </c>
      <c r="CA2432" s="34" t="s">
        <v>123</v>
      </c>
      <c r="CC2432" s="34">
        <v>3.9</v>
      </c>
      <c r="CD2432" s="34">
        <v>46.1</v>
      </c>
      <c r="CF2432" s="34">
        <v>5.7</v>
      </c>
      <c r="CG2432" s="34">
        <v>30.7</v>
      </c>
      <c r="CH2432" s="34">
        <v>30.9</v>
      </c>
    </row>
    <row r="2433" spans="1:109" x14ac:dyDescent="0.35">
      <c r="A2433" s="22" t="s">
        <v>2669</v>
      </c>
      <c r="C2433" s="22" t="s">
        <v>2629</v>
      </c>
      <c r="D2433" s="22" t="s">
        <v>1709</v>
      </c>
      <c r="E2433" s="71">
        <v>35866</v>
      </c>
      <c r="J2433" s="22" t="s">
        <v>873</v>
      </c>
      <c r="K2433" s="22" t="s">
        <v>1306</v>
      </c>
      <c r="L2433" s="22" t="s">
        <v>878</v>
      </c>
      <c r="M2433" s="22" t="s">
        <v>1041</v>
      </c>
      <c r="P2433" s="22" t="s">
        <v>1684</v>
      </c>
      <c r="X2433" s="34">
        <v>0.04</v>
      </c>
      <c r="Z2433" s="34">
        <v>0.94</v>
      </c>
      <c r="AA2433" s="34">
        <v>0.108</v>
      </c>
      <c r="AW2433" s="34">
        <v>14.7</v>
      </c>
      <c r="AY2433" s="34" t="s">
        <v>913</v>
      </c>
      <c r="BF2433" s="34">
        <v>44.1</v>
      </c>
      <c r="BG2433" s="34" t="s">
        <v>123</v>
      </c>
      <c r="BH2433" s="34">
        <v>30.6</v>
      </c>
      <c r="BN2433" s="34" t="s">
        <v>123</v>
      </c>
      <c r="BO2433" s="34">
        <v>204.5</v>
      </c>
      <c r="BP2433" s="34">
        <v>5.9</v>
      </c>
      <c r="BQ2433" s="34">
        <v>74.900000000000006</v>
      </c>
      <c r="BR2433" s="34">
        <v>789.9</v>
      </c>
      <c r="BX2433" s="34">
        <v>8.6</v>
      </c>
      <c r="CA2433" s="34">
        <v>68.099999999999994</v>
      </c>
      <c r="CC2433" s="34">
        <v>13.1</v>
      </c>
      <c r="CD2433" s="34">
        <v>21.1</v>
      </c>
      <c r="CF2433" s="34">
        <v>74.400000000000006</v>
      </c>
      <c r="CG2433" s="34">
        <v>189.3</v>
      </c>
      <c r="CH2433" s="34">
        <v>94.1</v>
      </c>
    </row>
    <row r="2434" spans="1:109" x14ac:dyDescent="0.35">
      <c r="A2434" s="22" t="s">
        <v>2670</v>
      </c>
      <c r="C2434" s="22" t="s">
        <v>2629</v>
      </c>
      <c r="D2434" s="22" t="s">
        <v>1709</v>
      </c>
      <c r="E2434" s="71">
        <v>35866</v>
      </c>
      <c r="J2434" s="22" t="s">
        <v>873</v>
      </c>
      <c r="K2434" s="22" t="s">
        <v>1306</v>
      </c>
      <c r="L2434" s="22" t="s">
        <v>878</v>
      </c>
      <c r="M2434" s="22" t="s">
        <v>1651</v>
      </c>
      <c r="P2434" s="22" t="s">
        <v>1684</v>
      </c>
      <c r="X2434" s="34">
        <v>0.26</v>
      </c>
      <c r="Z2434" s="34">
        <v>2.1800000000000002</v>
      </c>
      <c r="AA2434" s="34">
        <v>6.3E-2</v>
      </c>
      <c r="AW2434" s="34">
        <v>1.3</v>
      </c>
      <c r="AY2434" s="34">
        <v>43.3</v>
      </c>
      <c r="BF2434" s="34">
        <v>64.099999999999994</v>
      </c>
      <c r="BG2434" s="34">
        <v>11.1</v>
      </c>
      <c r="BH2434" s="34">
        <v>6</v>
      </c>
      <c r="BN2434" s="34" t="s">
        <v>123</v>
      </c>
      <c r="BO2434" s="34" t="s">
        <v>123</v>
      </c>
      <c r="BP2434" s="34">
        <v>23.4</v>
      </c>
      <c r="BQ2434" s="34">
        <v>7.1</v>
      </c>
      <c r="BR2434" s="34">
        <v>9.5</v>
      </c>
      <c r="BX2434" s="34">
        <v>257.89999999999998</v>
      </c>
      <c r="CA2434" s="34">
        <v>4.5999999999999996</v>
      </c>
      <c r="CC2434" s="34">
        <v>3.7</v>
      </c>
      <c r="CD2434" s="34">
        <v>41.1</v>
      </c>
      <c r="CF2434" s="34">
        <v>17.8</v>
      </c>
      <c r="CG2434" s="34">
        <v>66.5</v>
      </c>
      <c r="CH2434" s="34">
        <v>90.9</v>
      </c>
    </row>
    <row r="2435" spans="1:109" x14ac:dyDescent="0.35">
      <c r="A2435" s="22" t="s">
        <v>2671</v>
      </c>
      <c r="C2435" s="22" t="s">
        <v>2629</v>
      </c>
      <c r="D2435" s="22" t="s">
        <v>1709</v>
      </c>
      <c r="E2435" s="71">
        <v>35866</v>
      </c>
      <c r="J2435" s="22" t="s">
        <v>873</v>
      </c>
      <c r="K2435" s="22" t="s">
        <v>1306</v>
      </c>
      <c r="L2435" s="22" t="s">
        <v>878</v>
      </c>
      <c r="M2435" s="22" t="s">
        <v>1859</v>
      </c>
      <c r="P2435" s="22" t="s">
        <v>1684</v>
      </c>
      <c r="X2435" s="34">
        <v>0.03</v>
      </c>
      <c r="Z2435" s="34">
        <v>0.19</v>
      </c>
      <c r="AA2435" s="34">
        <v>4.0000000000000001E-3</v>
      </c>
      <c r="AW2435" s="34" t="s">
        <v>123</v>
      </c>
      <c r="AY2435" s="34">
        <v>16.3</v>
      </c>
      <c r="BF2435" s="34">
        <v>19.100000000000001</v>
      </c>
      <c r="BG2435" s="34" t="s">
        <v>123</v>
      </c>
      <c r="BH2435" s="34" t="s">
        <v>123</v>
      </c>
      <c r="BN2435" s="34" t="s">
        <v>123</v>
      </c>
      <c r="BO2435" s="34" t="s">
        <v>123</v>
      </c>
      <c r="BP2435" s="34">
        <v>4.3</v>
      </c>
      <c r="BQ2435" s="34">
        <v>2.8</v>
      </c>
      <c r="BR2435" s="34">
        <v>8.1999999999999993</v>
      </c>
      <c r="BX2435" s="34">
        <v>19.600000000000001</v>
      </c>
      <c r="CA2435" s="34" t="s">
        <v>123</v>
      </c>
      <c r="CC2435" s="34" t="s">
        <v>123</v>
      </c>
      <c r="CD2435" s="34">
        <v>8.1</v>
      </c>
      <c r="CF2435" s="34" t="s">
        <v>123</v>
      </c>
      <c r="CG2435" s="34">
        <v>10.8</v>
      </c>
      <c r="CH2435" s="34">
        <v>4.4000000000000004</v>
      </c>
    </row>
    <row r="2436" spans="1:109" x14ac:dyDescent="0.35">
      <c r="A2436" s="22" t="s">
        <v>4146</v>
      </c>
      <c r="C2436" s="22" t="s">
        <v>2629</v>
      </c>
      <c r="D2436" s="22" t="s">
        <v>1709</v>
      </c>
      <c r="E2436" s="71">
        <v>35866</v>
      </c>
      <c r="J2436" s="22" t="s">
        <v>873</v>
      </c>
      <c r="K2436" s="22" t="s">
        <v>1306</v>
      </c>
      <c r="L2436" s="22" t="s">
        <v>878</v>
      </c>
      <c r="M2436" s="22" t="s">
        <v>1859</v>
      </c>
      <c r="P2436" s="22" t="s">
        <v>1684</v>
      </c>
      <c r="X2436" s="34">
        <v>7.0000000000000007E-2</v>
      </c>
      <c r="Z2436" s="34">
        <v>0.74</v>
      </c>
      <c r="AA2436" s="34">
        <v>1.4999999999999999E-2</v>
      </c>
      <c r="AW2436" s="34">
        <v>3</v>
      </c>
      <c r="AY2436" s="34">
        <v>18.5</v>
      </c>
      <c r="BF2436" s="34">
        <v>31.4</v>
      </c>
      <c r="BG2436" s="34">
        <v>5.4</v>
      </c>
      <c r="BH2436" s="34">
        <v>4.4000000000000004</v>
      </c>
      <c r="BN2436" s="34">
        <v>1.5</v>
      </c>
      <c r="BO2436" s="34" t="s">
        <v>123</v>
      </c>
      <c r="BP2436" s="34">
        <v>3.3</v>
      </c>
      <c r="BQ2436" s="34">
        <v>8.6</v>
      </c>
      <c r="BR2436" s="34">
        <v>5.4</v>
      </c>
      <c r="BX2436" s="34">
        <v>37.5</v>
      </c>
      <c r="CA2436" s="34" t="s">
        <v>123</v>
      </c>
      <c r="CC2436" s="34">
        <v>1.3</v>
      </c>
      <c r="CD2436" s="34">
        <v>28.2</v>
      </c>
      <c r="CF2436" s="34">
        <v>6.3</v>
      </c>
      <c r="CG2436" s="34">
        <v>25.2</v>
      </c>
      <c r="CH2436" s="34">
        <v>13.1</v>
      </c>
    </row>
    <row r="2437" spans="1:109" x14ac:dyDescent="0.35">
      <c r="A2437" s="22" t="s">
        <v>4147</v>
      </c>
      <c r="C2437" s="22" t="s">
        <v>2629</v>
      </c>
      <c r="D2437" s="22" t="s">
        <v>1709</v>
      </c>
      <c r="E2437" s="71">
        <v>35866</v>
      </c>
      <c r="J2437" s="22" t="s">
        <v>873</v>
      </c>
      <c r="K2437" s="22" t="s">
        <v>1306</v>
      </c>
      <c r="L2437" s="22" t="s">
        <v>878</v>
      </c>
      <c r="M2437" s="22" t="s">
        <v>1859</v>
      </c>
      <c r="P2437" s="22" t="s">
        <v>1684</v>
      </c>
      <c r="X2437" s="34">
        <v>7.0000000000000007E-2</v>
      </c>
      <c r="Z2437" s="34">
        <v>0.73</v>
      </c>
      <c r="AA2437" s="34">
        <v>1.4999999999999999E-2</v>
      </c>
      <c r="AW2437" s="34">
        <v>2.8</v>
      </c>
      <c r="AY2437" s="34">
        <v>23.1</v>
      </c>
      <c r="BF2437" s="34">
        <v>31.3</v>
      </c>
      <c r="BG2437" s="34">
        <v>4.2</v>
      </c>
      <c r="BH2437" s="34">
        <v>5.0999999999999996</v>
      </c>
      <c r="BN2437" s="34">
        <v>1.1000000000000001</v>
      </c>
      <c r="BO2437" s="34" t="s">
        <v>123</v>
      </c>
      <c r="BP2437" s="34">
        <v>4.0999999999999996</v>
      </c>
      <c r="BQ2437" s="34">
        <v>7.2</v>
      </c>
      <c r="BR2437" s="34">
        <v>5.2</v>
      </c>
      <c r="BX2437" s="34">
        <v>37.299999999999997</v>
      </c>
      <c r="CA2437" s="34" t="s">
        <v>123</v>
      </c>
      <c r="CC2437" s="34">
        <v>2</v>
      </c>
      <c r="CD2437" s="34">
        <v>23.8</v>
      </c>
      <c r="CF2437" s="34">
        <v>6</v>
      </c>
      <c r="CG2437" s="34">
        <v>25</v>
      </c>
      <c r="CH2437" s="34">
        <v>13.4</v>
      </c>
    </row>
    <row r="2438" spans="1:109" x14ac:dyDescent="0.35">
      <c r="A2438" s="22" t="s">
        <v>4148</v>
      </c>
      <c r="C2438" s="22" t="s">
        <v>2629</v>
      </c>
      <c r="D2438" s="22" t="s">
        <v>1709</v>
      </c>
      <c r="E2438" s="71">
        <v>35866</v>
      </c>
      <c r="J2438" s="22" t="s">
        <v>873</v>
      </c>
      <c r="K2438" s="22" t="s">
        <v>1306</v>
      </c>
      <c r="L2438" s="22" t="s">
        <v>878</v>
      </c>
      <c r="M2438" s="22" t="s">
        <v>1859</v>
      </c>
      <c r="P2438" s="22" t="s">
        <v>1684</v>
      </c>
      <c r="X2438" s="34">
        <v>7.0000000000000007E-2</v>
      </c>
      <c r="Z2438" s="34">
        <v>0.74</v>
      </c>
      <c r="AA2438" s="34">
        <v>1.4999999999999999E-2</v>
      </c>
      <c r="AW2438" s="34">
        <v>3.3</v>
      </c>
      <c r="AY2438" s="34">
        <v>22.3</v>
      </c>
      <c r="BF2438" s="34">
        <v>34</v>
      </c>
      <c r="BG2438" s="34">
        <v>5.5</v>
      </c>
      <c r="BH2438" s="34">
        <v>4.5</v>
      </c>
      <c r="BN2438" s="34">
        <v>1.4</v>
      </c>
      <c r="BO2438" s="34" t="s">
        <v>123</v>
      </c>
      <c r="BP2438" s="34">
        <v>4.8</v>
      </c>
      <c r="BQ2438" s="34">
        <v>7.5</v>
      </c>
      <c r="BR2438" s="34">
        <v>5.4</v>
      </c>
      <c r="BX2438" s="34">
        <v>37.299999999999997</v>
      </c>
      <c r="CA2438" s="34" t="s">
        <v>123</v>
      </c>
      <c r="CC2438" s="34">
        <v>1.8</v>
      </c>
      <c r="CD2438" s="34">
        <v>25</v>
      </c>
      <c r="CF2438" s="34">
        <v>6.4</v>
      </c>
      <c r="CG2438" s="34">
        <v>24.5</v>
      </c>
      <c r="CH2438" s="34">
        <v>13</v>
      </c>
    </row>
    <row r="2439" spans="1:109" x14ac:dyDescent="0.35">
      <c r="A2439" s="22" t="s">
        <v>2672</v>
      </c>
      <c r="C2439" s="22" t="s">
        <v>2629</v>
      </c>
      <c r="D2439" s="22" t="s">
        <v>1709</v>
      </c>
      <c r="E2439" s="71">
        <v>35866</v>
      </c>
      <c r="J2439" s="22" t="s">
        <v>873</v>
      </c>
      <c r="K2439" s="22" t="s">
        <v>1306</v>
      </c>
      <c r="L2439" s="22" t="s">
        <v>878</v>
      </c>
      <c r="M2439" s="22" t="s">
        <v>2184</v>
      </c>
      <c r="P2439" s="22" t="s">
        <v>1684</v>
      </c>
      <c r="X2439" s="34">
        <v>0.86</v>
      </c>
      <c r="Z2439" s="34">
        <v>6.3</v>
      </c>
      <c r="AA2439" s="34">
        <v>8.8999999999999996E-2</v>
      </c>
      <c r="AW2439" s="34">
        <v>1.9</v>
      </c>
      <c r="AY2439" s="34">
        <v>912.6</v>
      </c>
      <c r="BF2439" s="34">
        <v>56.9</v>
      </c>
      <c r="BG2439" s="34">
        <v>17.5</v>
      </c>
      <c r="BH2439" s="34">
        <v>20.5</v>
      </c>
      <c r="BN2439" s="34">
        <v>1.2</v>
      </c>
      <c r="BO2439" s="34">
        <v>2.4</v>
      </c>
      <c r="BP2439" s="34">
        <v>19.5</v>
      </c>
      <c r="BQ2439" s="34">
        <v>11.9</v>
      </c>
      <c r="BR2439" s="34">
        <v>100.1</v>
      </c>
      <c r="BX2439" s="34">
        <v>1044.5</v>
      </c>
      <c r="CA2439" s="34">
        <v>4.4000000000000004</v>
      </c>
      <c r="CC2439" s="34">
        <v>2.2999999999999998</v>
      </c>
      <c r="CD2439" s="34">
        <v>114.2</v>
      </c>
      <c r="CF2439" s="34">
        <v>19.5</v>
      </c>
      <c r="CG2439" s="34">
        <v>179</v>
      </c>
      <c r="CH2439" s="34">
        <v>81.400000000000006</v>
      </c>
    </row>
    <row r="2440" spans="1:109" x14ac:dyDescent="0.35">
      <c r="A2440" s="22" t="s">
        <v>4149</v>
      </c>
      <c r="C2440" s="22" t="s">
        <v>2629</v>
      </c>
      <c r="D2440" s="22" t="s">
        <v>1709</v>
      </c>
      <c r="E2440" s="71">
        <v>35866</v>
      </c>
      <c r="J2440" s="22" t="s">
        <v>873</v>
      </c>
      <c r="K2440" s="22" t="s">
        <v>1306</v>
      </c>
      <c r="L2440" s="22" t="s">
        <v>878</v>
      </c>
      <c r="P2440" s="22" t="s">
        <v>1684</v>
      </c>
      <c r="AW2440" s="34" t="s">
        <v>2673</v>
      </c>
      <c r="AY2440" s="34">
        <v>60</v>
      </c>
      <c r="BF2440" s="34">
        <v>109</v>
      </c>
      <c r="BG2440" s="34" t="s">
        <v>2674</v>
      </c>
      <c r="BH2440" s="34" t="s">
        <v>123</v>
      </c>
      <c r="BN2440" s="34" t="s">
        <v>2651</v>
      </c>
      <c r="BO2440" s="34" t="s">
        <v>123</v>
      </c>
      <c r="BP2440" s="34">
        <v>37</v>
      </c>
      <c r="BQ2440" s="34" t="s">
        <v>2145</v>
      </c>
      <c r="BR2440" s="34" t="s">
        <v>123</v>
      </c>
      <c r="BX2440" s="34">
        <v>57</v>
      </c>
      <c r="CA2440" s="34" t="s">
        <v>123</v>
      </c>
      <c r="CC2440" s="34" t="s">
        <v>123</v>
      </c>
      <c r="CD2440" s="34">
        <v>108</v>
      </c>
      <c r="CE2440" s="34" t="s">
        <v>84</v>
      </c>
      <c r="CF2440" s="34" t="s">
        <v>123</v>
      </c>
      <c r="CG2440" s="34" t="s">
        <v>123</v>
      </c>
      <c r="CH2440" s="34" t="s">
        <v>123</v>
      </c>
    </row>
    <row r="2441" spans="1:109" x14ac:dyDescent="0.35">
      <c r="A2441" s="22" t="s">
        <v>2675</v>
      </c>
      <c r="C2441" s="22" t="s">
        <v>2629</v>
      </c>
      <c r="D2441" s="22" t="s">
        <v>1709</v>
      </c>
      <c r="E2441" s="71">
        <v>35866</v>
      </c>
      <c r="J2441" s="22" t="s">
        <v>873</v>
      </c>
      <c r="K2441" s="22" t="s">
        <v>1306</v>
      </c>
      <c r="L2441" s="22" t="s">
        <v>878</v>
      </c>
      <c r="P2441" s="22" t="s">
        <v>1684</v>
      </c>
      <c r="AW2441" s="34">
        <v>9</v>
      </c>
      <c r="AY2441" s="34">
        <v>1133</v>
      </c>
      <c r="BF2441" s="34">
        <v>131</v>
      </c>
      <c r="BG2441" s="34">
        <v>33</v>
      </c>
      <c r="BH2441" s="34">
        <v>19</v>
      </c>
      <c r="BO2441" s="34">
        <v>6</v>
      </c>
      <c r="BP2441" s="34">
        <v>51</v>
      </c>
      <c r="BQ2441" s="34">
        <v>77</v>
      </c>
      <c r="BR2441" s="34">
        <v>523</v>
      </c>
      <c r="BX2441" s="34">
        <v>104</v>
      </c>
      <c r="CA2441" s="34">
        <v>4</v>
      </c>
      <c r="CC2441" s="34">
        <v>2</v>
      </c>
      <c r="CD2441" s="34">
        <v>108</v>
      </c>
      <c r="CE2441" s="34" t="s">
        <v>84</v>
      </c>
      <c r="CF2441" s="34">
        <v>18</v>
      </c>
      <c r="CG2441" s="34">
        <v>232</v>
      </c>
      <c r="CH2441" s="34">
        <v>248</v>
      </c>
    </row>
    <row r="2442" spans="1:109" x14ac:dyDescent="0.35">
      <c r="A2442" s="22" t="s">
        <v>2679</v>
      </c>
      <c r="B2442" s="22" t="s">
        <v>3356</v>
      </c>
      <c r="C2442" s="22" t="s">
        <v>2718</v>
      </c>
      <c r="D2442" s="22" t="s">
        <v>2680</v>
      </c>
      <c r="E2442" s="71">
        <v>34731</v>
      </c>
      <c r="H2442" s="22">
        <v>32.284610000000001</v>
      </c>
      <c r="I2442" s="22">
        <v>-107.78722999999999</v>
      </c>
      <c r="J2442" s="22" t="s">
        <v>873</v>
      </c>
      <c r="K2442" s="22" t="s">
        <v>881</v>
      </c>
      <c r="L2442" s="22" t="s">
        <v>878</v>
      </c>
      <c r="M2442" s="22" t="s">
        <v>212</v>
      </c>
      <c r="P2442" s="22" t="s">
        <v>1665</v>
      </c>
      <c r="Q2442" s="22" t="s">
        <v>212</v>
      </c>
      <c r="R2442" s="22">
        <v>0</v>
      </c>
      <c r="S2442" s="22" t="s">
        <v>2720</v>
      </c>
      <c r="AI2442" s="34">
        <v>1.35</v>
      </c>
      <c r="AK2442" s="34">
        <v>0.03</v>
      </c>
      <c r="AN2442" s="34">
        <v>7.25</v>
      </c>
      <c r="AS2442" s="34">
        <v>0.91</v>
      </c>
      <c r="AT2442" s="34">
        <v>0.42</v>
      </c>
      <c r="AU2442" s="34">
        <v>0.215</v>
      </c>
      <c r="AV2442" s="34">
        <v>8.3000000000000007</v>
      </c>
      <c r="AW2442" s="34">
        <v>110</v>
      </c>
      <c r="AY2442" s="34">
        <v>230</v>
      </c>
      <c r="AZ2442" s="34" t="s">
        <v>123</v>
      </c>
      <c r="BA2442" s="34">
        <v>65</v>
      </c>
      <c r="BB2442" s="34" t="s">
        <v>2681</v>
      </c>
      <c r="BC2442" s="34">
        <v>4.0999999999999996</v>
      </c>
      <c r="BD2442" s="34">
        <v>54</v>
      </c>
      <c r="BE2442" s="34">
        <v>25</v>
      </c>
      <c r="BF2442" s="34">
        <v>3</v>
      </c>
      <c r="BG2442" s="34">
        <v>2228</v>
      </c>
      <c r="BJ2442" s="34" t="s">
        <v>121</v>
      </c>
      <c r="BK2442" s="34" t="s">
        <v>121</v>
      </c>
      <c r="BL2442" s="34" t="s">
        <v>83</v>
      </c>
      <c r="BN2442" s="34">
        <v>84</v>
      </c>
      <c r="BP2442" s="34">
        <v>14</v>
      </c>
      <c r="BQ2442" s="34">
        <v>314</v>
      </c>
      <c r="BR2442" s="34" t="s">
        <v>83</v>
      </c>
      <c r="BT2442" s="34">
        <v>50</v>
      </c>
      <c r="BU2442" s="34">
        <v>2.2000000000000002</v>
      </c>
      <c r="BV2442" s="34" t="s">
        <v>369</v>
      </c>
      <c r="BX2442" s="34">
        <v>84</v>
      </c>
      <c r="BY2442" s="34" t="s">
        <v>83</v>
      </c>
      <c r="CA2442" s="34">
        <v>2</v>
      </c>
      <c r="CB2442" s="34">
        <v>0.06</v>
      </c>
      <c r="CC2442" s="34">
        <v>7.4</v>
      </c>
      <c r="CD2442" s="34">
        <v>21</v>
      </c>
      <c r="CE2442" s="34">
        <v>340</v>
      </c>
      <c r="CF2442" s="34">
        <v>12</v>
      </c>
      <c r="CH2442" s="34">
        <v>560.5</v>
      </c>
      <c r="CI2442" s="34">
        <v>19.3</v>
      </c>
      <c r="CJ2442" s="34">
        <v>24</v>
      </c>
      <c r="CL2442" s="34">
        <v>14</v>
      </c>
      <c r="CM2442" s="34">
        <v>2</v>
      </c>
      <c r="CN2442" s="34">
        <v>0.6</v>
      </c>
      <c r="CU2442" s="34">
        <v>1</v>
      </c>
      <c r="CV2442" s="34">
        <v>0.17</v>
      </c>
      <c r="CW2442" s="34">
        <f t="shared" ref="CW2442:CW2467" si="121">SUM(CI2442:CV2442)</f>
        <v>61.07</v>
      </c>
      <c r="CX2442" s="34">
        <v>0.90680000000000005</v>
      </c>
      <c r="CY2442" s="34">
        <v>12.1</v>
      </c>
      <c r="CZ2442" s="34">
        <v>2.29</v>
      </c>
      <c r="DA2442" s="34">
        <v>16.8</v>
      </c>
      <c r="DB2442" s="34">
        <v>0.09</v>
      </c>
      <c r="DC2442" s="34">
        <v>0.33</v>
      </c>
      <c r="DD2442" s="34">
        <v>0.52</v>
      </c>
      <c r="DE2442" s="34">
        <v>5.3999999999999999E-2</v>
      </c>
    </row>
    <row r="2443" spans="1:109" x14ac:dyDescent="0.35">
      <c r="A2443" s="22" t="s">
        <v>2682</v>
      </c>
      <c r="B2443" s="22" t="s">
        <v>3356</v>
      </c>
      <c r="C2443" s="22" t="s">
        <v>2718</v>
      </c>
      <c r="D2443" s="22" t="s">
        <v>2680</v>
      </c>
      <c r="E2443" s="71">
        <v>34731</v>
      </c>
      <c r="H2443" s="22">
        <v>32.284610000000001</v>
      </c>
      <c r="I2443" s="22">
        <v>-107.78722999999999</v>
      </c>
      <c r="J2443" s="22" t="s">
        <v>873</v>
      </c>
      <c r="K2443" s="22" t="s">
        <v>881</v>
      </c>
      <c r="L2443" s="22" t="s">
        <v>878</v>
      </c>
      <c r="M2443" s="22" t="s">
        <v>212</v>
      </c>
      <c r="P2443" s="22" t="s">
        <v>1665</v>
      </c>
      <c r="Q2443" s="22" t="s">
        <v>212</v>
      </c>
      <c r="R2443" s="22">
        <v>0</v>
      </c>
      <c r="S2443" s="22" t="s">
        <v>2720</v>
      </c>
      <c r="AI2443" s="34">
        <v>2.44</v>
      </c>
      <c r="AK2443" s="34">
        <v>0</v>
      </c>
      <c r="AN2443" s="34">
        <v>6.26</v>
      </c>
      <c r="AS2443" s="34">
        <v>0.76</v>
      </c>
      <c r="AT2443" s="34">
        <v>0.33</v>
      </c>
      <c r="AU2443" s="34">
        <v>0.43</v>
      </c>
      <c r="AV2443" s="34">
        <v>15.4</v>
      </c>
      <c r="AW2443" s="34">
        <v>83</v>
      </c>
      <c r="AY2443" s="34">
        <v>50</v>
      </c>
      <c r="AZ2443" s="34" t="s">
        <v>123</v>
      </c>
      <c r="BA2443" s="34">
        <v>69</v>
      </c>
      <c r="BB2443" s="34" t="s">
        <v>2681</v>
      </c>
      <c r="BC2443" s="34">
        <v>7.9</v>
      </c>
      <c r="BD2443" s="34">
        <v>82</v>
      </c>
      <c r="BE2443" s="34">
        <v>29</v>
      </c>
      <c r="BF2443" s="34">
        <v>3</v>
      </c>
      <c r="BG2443" s="34">
        <v>9702</v>
      </c>
      <c r="BJ2443" s="34" t="s">
        <v>121</v>
      </c>
      <c r="BK2443" s="34" t="s">
        <v>121</v>
      </c>
      <c r="BL2443" s="34" t="s">
        <v>83</v>
      </c>
      <c r="BN2443" s="34">
        <v>89.5</v>
      </c>
      <c r="BP2443" s="34">
        <v>17</v>
      </c>
      <c r="BQ2443" s="34">
        <v>615</v>
      </c>
      <c r="BR2443" s="34">
        <v>27</v>
      </c>
      <c r="BT2443" s="34">
        <v>38</v>
      </c>
      <c r="BU2443" s="34">
        <v>2.1</v>
      </c>
      <c r="BV2443" s="34" t="s">
        <v>369</v>
      </c>
      <c r="BX2443" s="34">
        <v>59</v>
      </c>
      <c r="BY2443" s="34" t="s">
        <v>2681</v>
      </c>
      <c r="CA2443" s="34">
        <v>1.3</v>
      </c>
      <c r="CB2443" s="34">
        <v>0.06</v>
      </c>
      <c r="CC2443" s="34">
        <v>5</v>
      </c>
      <c r="CD2443" s="34">
        <v>18</v>
      </c>
      <c r="CE2443" s="34">
        <v>340</v>
      </c>
      <c r="CF2443" s="34">
        <v>11</v>
      </c>
      <c r="CH2443" s="34">
        <v>4050</v>
      </c>
      <c r="CI2443" s="34">
        <v>5.9</v>
      </c>
      <c r="CJ2443" s="34">
        <v>10</v>
      </c>
      <c r="CL2443" s="34">
        <v>8</v>
      </c>
      <c r="CM2443" s="34">
        <v>1.7</v>
      </c>
      <c r="CN2443" s="34">
        <v>0.6</v>
      </c>
      <c r="CU2443" s="34">
        <v>0.7</v>
      </c>
      <c r="CV2443" s="34">
        <v>0.1</v>
      </c>
      <c r="CW2443" s="34">
        <f t="shared" si="121"/>
        <v>27</v>
      </c>
      <c r="CX2443" s="34">
        <v>0.84209999999999996</v>
      </c>
      <c r="CY2443" s="34">
        <v>12.8</v>
      </c>
      <c r="CZ2443" s="34">
        <v>2.34</v>
      </c>
      <c r="DA2443" s="34">
        <v>16.984999999999999</v>
      </c>
      <c r="DB2443" s="34">
        <v>0.05</v>
      </c>
      <c r="DC2443" s="34">
        <v>0.25</v>
      </c>
      <c r="DD2443" s="34">
        <v>0.53</v>
      </c>
      <c r="DE2443" s="34">
        <v>4.9000000000000002E-2</v>
      </c>
    </row>
    <row r="2444" spans="1:109" x14ac:dyDescent="0.35">
      <c r="A2444" s="22" t="s">
        <v>2683</v>
      </c>
      <c r="B2444" s="22" t="s">
        <v>3356</v>
      </c>
      <c r="C2444" s="22" t="s">
        <v>2718</v>
      </c>
      <c r="D2444" s="22" t="s">
        <v>2680</v>
      </c>
      <c r="E2444" s="71">
        <v>34731</v>
      </c>
      <c r="H2444" s="22">
        <v>32.284610000000001</v>
      </c>
      <c r="I2444" s="22">
        <v>-107.78722999999999</v>
      </c>
      <c r="J2444" s="22" t="s">
        <v>873</v>
      </c>
      <c r="K2444" s="22" t="s">
        <v>881</v>
      </c>
      <c r="L2444" s="22" t="s">
        <v>878</v>
      </c>
      <c r="M2444" s="22" t="s">
        <v>212</v>
      </c>
      <c r="P2444" s="22" t="s">
        <v>1665</v>
      </c>
      <c r="Q2444" s="22" t="s">
        <v>212</v>
      </c>
      <c r="R2444" s="22">
        <v>0.13</v>
      </c>
      <c r="S2444" s="22" t="s">
        <v>2720</v>
      </c>
      <c r="AI2444" s="34">
        <v>2.4900000000000002</v>
      </c>
      <c r="AK2444" s="34">
        <v>0</v>
      </c>
      <c r="AN2444" s="34">
        <v>3.31</v>
      </c>
      <c r="AS2444" s="34">
        <v>0.86</v>
      </c>
      <c r="AT2444" s="34">
        <v>0.31</v>
      </c>
      <c r="AU2444" s="34">
        <v>0.39800000000000002</v>
      </c>
      <c r="AV2444" s="34">
        <v>15.8</v>
      </c>
      <c r="AW2444" s="34">
        <v>91</v>
      </c>
      <c r="AY2444" s="34" t="s">
        <v>570</v>
      </c>
      <c r="AZ2444" s="34" t="s">
        <v>123</v>
      </c>
      <c r="BA2444" s="34">
        <v>72</v>
      </c>
      <c r="BB2444" s="34" t="s">
        <v>2681</v>
      </c>
      <c r="BC2444" s="34">
        <v>7.6</v>
      </c>
      <c r="BD2444" s="34">
        <v>90</v>
      </c>
      <c r="BE2444" s="34">
        <v>26</v>
      </c>
      <c r="BF2444" s="34">
        <v>2</v>
      </c>
      <c r="BG2444" s="34">
        <v>6931</v>
      </c>
      <c r="BJ2444" s="34" t="s">
        <v>121</v>
      </c>
      <c r="BK2444" s="34" t="s">
        <v>121</v>
      </c>
      <c r="BL2444" s="34" t="s">
        <v>83</v>
      </c>
      <c r="BN2444" s="34">
        <v>66.5</v>
      </c>
      <c r="BP2444" s="34">
        <v>18</v>
      </c>
      <c r="BQ2444" s="34">
        <v>948</v>
      </c>
      <c r="BR2444" s="34" t="s">
        <v>83</v>
      </c>
      <c r="BT2444" s="34">
        <v>36</v>
      </c>
      <c r="BU2444" s="34">
        <v>1.9</v>
      </c>
      <c r="BV2444" s="34" t="s">
        <v>369</v>
      </c>
      <c r="BX2444" s="34">
        <v>51</v>
      </c>
      <c r="BY2444" s="34" t="s">
        <v>2681</v>
      </c>
      <c r="CA2444" s="34">
        <v>1.2</v>
      </c>
      <c r="CB2444" s="34">
        <v>0.05</v>
      </c>
      <c r="CC2444" s="34">
        <v>4.5999999999999996</v>
      </c>
      <c r="CD2444" s="34">
        <v>18</v>
      </c>
      <c r="CE2444" s="34">
        <v>520</v>
      </c>
      <c r="CF2444" s="34">
        <v>11</v>
      </c>
      <c r="CH2444" s="34">
        <v>1060.5</v>
      </c>
      <c r="CI2444" s="34">
        <v>5.6</v>
      </c>
      <c r="CJ2444" s="34">
        <v>8</v>
      </c>
      <c r="CL2444" s="34">
        <v>9</v>
      </c>
      <c r="CM2444" s="34">
        <v>1.8</v>
      </c>
      <c r="CN2444" s="34">
        <v>0.6</v>
      </c>
      <c r="CU2444" s="34">
        <v>0.8</v>
      </c>
      <c r="CV2444" s="34">
        <v>0.09</v>
      </c>
      <c r="CW2444" s="34">
        <f t="shared" si="121"/>
        <v>25.890000000000004</v>
      </c>
      <c r="CX2444" s="34">
        <v>0.82010000000000005</v>
      </c>
      <c r="CY2444" s="34">
        <v>15.1</v>
      </c>
      <c r="CZ2444" s="34">
        <v>2.25</v>
      </c>
      <c r="DA2444" s="34">
        <v>17.420000000000002</v>
      </c>
      <c r="DB2444" s="34">
        <v>0.04</v>
      </c>
      <c r="DC2444" s="34">
        <v>0.16</v>
      </c>
      <c r="DD2444" s="34">
        <v>0.41</v>
      </c>
      <c r="DE2444" s="34">
        <v>4.4999999999999998E-2</v>
      </c>
    </row>
    <row r="2445" spans="1:109" x14ac:dyDescent="0.35">
      <c r="A2445" s="22" t="s">
        <v>2684</v>
      </c>
      <c r="B2445" s="22" t="s">
        <v>3356</v>
      </c>
      <c r="C2445" s="22" t="s">
        <v>2718</v>
      </c>
      <c r="D2445" s="22" t="s">
        <v>2680</v>
      </c>
      <c r="E2445" s="71">
        <v>34731</v>
      </c>
      <c r="H2445" s="22">
        <v>32.284610000000001</v>
      </c>
      <c r="I2445" s="22">
        <v>-107.78722999999999</v>
      </c>
      <c r="J2445" s="22" t="s">
        <v>873</v>
      </c>
      <c r="K2445" s="22" t="s">
        <v>881</v>
      </c>
      <c r="L2445" s="22" t="s">
        <v>878</v>
      </c>
      <c r="M2445" s="22" t="s">
        <v>212</v>
      </c>
      <c r="P2445" s="22" t="s">
        <v>1665</v>
      </c>
      <c r="Q2445" s="22" t="s">
        <v>212</v>
      </c>
      <c r="R2445" s="22">
        <v>0.82</v>
      </c>
      <c r="S2445" s="22" t="s">
        <v>2720</v>
      </c>
      <c r="AI2445" s="34">
        <v>1.6</v>
      </c>
      <c r="AK2445" s="34">
        <v>0.89700000000000002</v>
      </c>
      <c r="AN2445" s="34">
        <v>4.9000000000000004</v>
      </c>
      <c r="AS2445" s="34">
        <v>0.77</v>
      </c>
      <c r="AT2445" s="34">
        <v>0.36</v>
      </c>
      <c r="AU2445" s="34">
        <v>0.43</v>
      </c>
      <c r="AV2445" s="34">
        <v>9.9</v>
      </c>
      <c r="AW2445" s="34">
        <v>60</v>
      </c>
      <c r="AY2445" s="34">
        <v>150</v>
      </c>
      <c r="AZ2445" s="34" t="s">
        <v>123</v>
      </c>
      <c r="BA2445" s="34">
        <v>89</v>
      </c>
      <c r="BB2445" s="34" t="s">
        <v>2681</v>
      </c>
      <c r="BC2445" s="34">
        <v>4</v>
      </c>
      <c r="BD2445" s="34">
        <v>65</v>
      </c>
      <c r="BE2445" s="34">
        <v>28</v>
      </c>
      <c r="BF2445" s="34">
        <v>3</v>
      </c>
      <c r="BG2445" s="34">
        <v>4245</v>
      </c>
      <c r="BJ2445" s="34">
        <v>1</v>
      </c>
      <c r="BK2445" s="34" t="s">
        <v>121</v>
      </c>
      <c r="BL2445" s="34" t="s">
        <v>83</v>
      </c>
      <c r="BN2445" s="34">
        <v>103</v>
      </c>
      <c r="BP2445" s="34">
        <v>12</v>
      </c>
      <c r="BQ2445" s="34">
        <v>278</v>
      </c>
      <c r="BR2445" s="34">
        <v>21</v>
      </c>
      <c r="BT2445" s="34">
        <v>19</v>
      </c>
      <c r="BU2445" s="34">
        <v>2.2000000000000002</v>
      </c>
      <c r="BV2445" s="34" t="s">
        <v>369</v>
      </c>
      <c r="BX2445" s="34">
        <v>61</v>
      </c>
      <c r="BY2445" s="34">
        <v>0.7</v>
      </c>
      <c r="CA2445" s="34">
        <v>1.4</v>
      </c>
      <c r="CB2445" s="34">
        <v>0.06</v>
      </c>
      <c r="CC2445" s="34">
        <v>5.5</v>
      </c>
      <c r="CD2445" s="34">
        <v>21</v>
      </c>
      <c r="CE2445" s="34">
        <v>470</v>
      </c>
      <c r="CF2445" s="34">
        <v>12</v>
      </c>
      <c r="CH2445" s="34">
        <v>560</v>
      </c>
      <c r="CI2445" s="34">
        <v>10.5</v>
      </c>
      <c r="CJ2445" s="34">
        <v>18</v>
      </c>
      <c r="CL2445" s="34">
        <v>9</v>
      </c>
      <c r="CM2445" s="34">
        <v>1.9</v>
      </c>
      <c r="CN2445" s="34">
        <v>0.6</v>
      </c>
      <c r="CU2445" s="34">
        <v>1</v>
      </c>
      <c r="CV2445" s="34">
        <v>0.14000000000000001</v>
      </c>
      <c r="CW2445" s="34">
        <f t="shared" si="121"/>
        <v>41.14</v>
      </c>
      <c r="CX2445" s="34">
        <v>0.85799999999999998</v>
      </c>
      <c r="CY2445" s="34">
        <v>12.5</v>
      </c>
      <c r="CZ2445" s="34">
        <v>2.61</v>
      </c>
      <c r="DA2445" s="34">
        <v>17.105</v>
      </c>
      <c r="DB2445" s="34">
        <v>0.09</v>
      </c>
      <c r="DC2445" s="34">
        <v>0.24</v>
      </c>
      <c r="DD2445" s="34">
        <v>0.45</v>
      </c>
      <c r="DE2445" s="34">
        <v>4.4999999999999998E-2</v>
      </c>
    </row>
    <row r="2446" spans="1:109" x14ac:dyDescent="0.35">
      <c r="A2446" s="22" t="s">
        <v>2685</v>
      </c>
      <c r="B2446" s="22" t="s">
        <v>3356</v>
      </c>
      <c r="C2446" s="22" t="s">
        <v>2718</v>
      </c>
      <c r="D2446" s="22" t="s">
        <v>2680</v>
      </c>
      <c r="E2446" s="71">
        <v>34731</v>
      </c>
      <c r="H2446" s="22">
        <v>32.284610000000001</v>
      </c>
      <c r="I2446" s="22">
        <v>-107.78722999999999</v>
      </c>
      <c r="J2446" s="22" t="s">
        <v>873</v>
      </c>
      <c r="K2446" s="22" t="s">
        <v>881</v>
      </c>
      <c r="L2446" s="22" t="s">
        <v>878</v>
      </c>
      <c r="M2446" s="22" t="s">
        <v>212</v>
      </c>
      <c r="P2446" s="22" t="s">
        <v>1665</v>
      </c>
      <c r="Q2446" s="22" t="s">
        <v>212</v>
      </c>
      <c r="R2446" s="22">
        <v>1.31</v>
      </c>
      <c r="S2446" s="22" t="s">
        <v>2720</v>
      </c>
      <c r="AI2446" s="34">
        <v>1.07</v>
      </c>
      <c r="AK2446" s="34">
        <v>0.42799999999999999</v>
      </c>
      <c r="AN2446" s="34">
        <v>5.89</v>
      </c>
      <c r="AS2446" s="34">
        <v>0.83</v>
      </c>
      <c r="AT2446" s="34">
        <v>0.37</v>
      </c>
      <c r="AU2446" s="34">
        <v>0.252</v>
      </c>
      <c r="AV2446" s="34">
        <v>6.1</v>
      </c>
      <c r="AW2446" s="34">
        <v>51</v>
      </c>
      <c r="AY2446" s="34">
        <v>70</v>
      </c>
      <c r="AZ2446" s="34" t="s">
        <v>123</v>
      </c>
      <c r="BA2446" s="34">
        <v>72</v>
      </c>
      <c r="BB2446" s="34" t="s">
        <v>2681</v>
      </c>
      <c r="BC2446" s="34">
        <v>2.5</v>
      </c>
      <c r="BD2446" s="34">
        <v>54</v>
      </c>
      <c r="BE2446" s="34">
        <v>30</v>
      </c>
      <c r="BF2446" s="34">
        <v>2</v>
      </c>
      <c r="BG2446" s="34">
        <v>2363</v>
      </c>
      <c r="BJ2446" s="34" t="s">
        <v>121</v>
      </c>
      <c r="BK2446" s="34" t="s">
        <v>121</v>
      </c>
      <c r="BL2446" s="34" t="s">
        <v>83</v>
      </c>
      <c r="BN2446" s="34">
        <v>64</v>
      </c>
      <c r="BP2446" s="34">
        <v>11</v>
      </c>
      <c r="BQ2446" s="34">
        <v>167</v>
      </c>
      <c r="BR2446" s="34">
        <v>20</v>
      </c>
      <c r="BT2446" s="34">
        <v>10</v>
      </c>
      <c r="BU2446" s="34">
        <v>2.2000000000000002</v>
      </c>
      <c r="BV2446" s="34" t="s">
        <v>369</v>
      </c>
      <c r="BX2446" s="34">
        <v>67</v>
      </c>
      <c r="BY2446" s="34">
        <v>0.8</v>
      </c>
      <c r="CA2446" s="34">
        <v>1.3</v>
      </c>
      <c r="CB2446" s="34">
        <v>0.06</v>
      </c>
      <c r="CC2446" s="34">
        <v>5.6</v>
      </c>
      <c r="CD2446" s="34">
        <v>19</v>
      </c>
      <c r="CE2446" s="34">
        <v>500</v>
      </c>
      <c r="CF2446" s="34">
        <v>12</v>
      </c>
      <c r="CH2446" s="34">
        <v>437</v>
      </c>
      <c r="CI2446" s="34">
        <v>10.4</v>
      </c>
      <c r="CJ2446" s="34">
        <v>16</v>
      </c>
      <c r="CL2446" s="34">
        <v>8</v>
      </c>
      <c r="CM2446" s="34">
        <v>2</v>
      </c>
      <c r="CN2446" s="34">
        <v>0.6</v>
      </c>
      <c r="CU2446" s="34">
        <v>0.9</v>
      </c>
      <c r="CV2446" s="34">
        <v>0.12</v>
      </c>
      <c r="CW2446" s="34">
        <f t="shared" si="121"/>
        <v>38.019999999999996</v>
      </c>
      <c r="CX2446" s="34">
        <v>0.82640000000000002</v>
      </c>
      <c r="CY2446" s="34">
        <v>12.7</v>
      </c>
      <c r="CZ2446" s="34">
        <v>2.4900000000000002</v>
      </c>
      <c r="DA2446" s="34">
        <v>19.265000000000001</v>
      </c>
      <c r="DB2446" s="34">
        <v>0.08</v>
      </c>
      <c r="DC2446" s="34">
        <v>0.27</v>
      </c>
      <c r="DD2446" s="34">
        <v>0.47</v>
      </c>
      <c r="DE2446" s="34">
        <v>4.7E-2</v>
      </c>
    </row>
    <row r="2447" spans="1:109" x14ac:dyDescent="0.35">
      <c r="A2447" s="22" t="s">
        <v>2686</v>
      </c>
      <c r="B2447" s="22" t="s">
        <v>3356</v>
      </c>
      <c r="C2447" s="22" t="s">
        <v>2718</v>
      </c>
      <c r="D2447" s="22" t="s">
        <v>2680</v>
      </c>
      <c r="E2447" s="71">
        <v>34731</v>
      </c>
      <c r="H2447" s="22">
        <v>32.284610000000001</v>
      </c>
      <c r="I2447" s="22">
        <v>-107.78722999999999</v>
      </c>
      <c r="J2447" s="22" t="s">
        <v>873</v>
      </c>
      <c r="K2447" s="22" t="s">
        <v>881</v>
      </c>
      <c r="L2447" s="22" t="s">
        <v>878</v>
      </c>
      <c r="M2447" s="22" t="s">
        <v>212</v>
      </c>
      <c r="P2447" s="22" t="s">
        <v>1665</v>
      </c>
      <c r="Q2447" s="22" t="s">
        <v>212</v>
      </c>
      <c r="R2447" s="22">
        <v>1.8</v>
      </c>
      <c r="S2447" s="22" t="s">
        <v>2720</v>
      </c>
      <c r="AI2447" s="34">
        <v>1.1000000000000001</v>
      </c>
      <c r="AK2447" s="34">
        <v>0</v>
      </c>
      <c r="AN2447" s="34">
        <v>6.66</v>
      </c>
      <c r="AS2447" s="34">
        <v>0.77</v>
      </c>
      <c r="AT2447" s="34">
        <v>0.27</v>
      </c>
      <c r="AU2447" s="34">
        <v>0.38800000000000001</v>
      </c>
      <c r="AV2447" s="34">
        <v>8.4</v>
      </c>
      <c r="AW2447" s="34">
        <v>42</v>
      </c>
      <c r="AY2447" s="34">
        <v>70</v>
      </c>
      <c r="AZ2447" s="34" t="s">
        <v>123</v>
      </c>
      <c r="BA2447" s="34">
        <v>87</v>
      </c>
      <c r="BB2447" s="34" t="s">
        <v>2681</v>
      </c>
      <c r="BC2447" s="34">
        <v>3.5</v>
      </c>
      <c r="BD2447" s="34">
        <v>51</v>
      </c>
      <c r="BE2447" s="34">
        <v>28</v>
      </c>
      <c r="BF2447" s="34">
        <v>3</v>
      </c>
      <c r="BG2447" s="34">
        <v>2871</v>
      </c>
      <c r="BJ2447" s="34" t="s">
        <v>121</v>
      </c>
      <c r="BK2447" s="34" t="s">
        <v>121</v>
      </c>
      <c r="BL2447" s="34" t="s">
        <v>83</v>
      </c>
      <c r="BN2447" s="34">
        <v>48.5</v>
      </c>
      <c r="BP2447" s="34">
        <v>10</v>
      </c>
      <c r="BQ2447" s="34">
        <v>137</v>
      </c>
      <c r="BR2447" s="34">
        <v>26</v>
      </c>
      <c r="BT2447" s="34">
        <v>9</v>
      </c>
      <c r="BU2447" s="34">
        <v>1.9</v>
      </c>
      <c r="BV2447" s="34" t="s">
        <v>369</v>
      </c>
      <c r="BX2447" s="34">
        <v>67</v>
      </c>
      <c r="BY2447" s="34">
        <v>0.9</v>
      </c>
      <c r="CA2447" s="34">
        <v>1.3</v>
      </c>
      <c r="CB2447" s="34">
        <v>0.06</v>
      </c>
      <c r="CC2447" s="34">
        <v>5.5</v>
      </c>
      <c r="CD2447" s="34">
        <v>19</v>
      </c>
      <c r="CE2447" s="34">
        <v>430</v>
      </c>
      <c r="CF2447" s="34">
        <v>11</v>
      </c>
      <c r="CH2447" s="34">
        <v>547.5</v>
      </c>
      <c r="CI2447" s="34">
        <v>10</v>
      </c>
      <c r="CJ2447" s="34">
        <v>16</v>
      </c>
      <c r="CL2447" s="34">
        <v>7</v>
      </c>
      <c r="CM2447" s="34">
        <v>1.8</v>
      </c>
      <c r="CN2447" s="34">
        <v>0.6</v>
      </c>
      <c r="CU2447" s="34">
        <v>0.8</v>
      </c>
      <c r="CV2447" s="34">
        <v>0.12</v>
      </c>
      <c r="CW2447" s="34">
        <f t="shared" si="121"/>
        <v>36.319999999999993</v>
      </c>
      <c r="CX2447" s="34">
        <v>0.80810000000000004</v>
      </c>
      <c r="CY2447" s="34">
        <v>12.4</v>
      </c>
      <c r="CZ2447" s="34">
        <v>2.36</v>
      </c>
      <c r="DA2447" s="34">
        <v>18.55</v>
      </c>
      <c r="DB2447" s="34">
        <v>0.08</v>
      </c>
      <c r="DC2447" s="34">
        <v>0.28999999999999998</v>
      </c>
      <c r="DD2447" s="34">
        <v>0.5</v>
      </c>
      <c r="DE2447" s="34">
        <v>4.7E-2</v>
      </c>
    </row>
    <row r="2448" spans="1:109" x14ac:dyDescent="0.35">
      <c r="A2448" s="22" t="s">
        <v>2687</v>
      </c>
      <c r="B2448" s="22" t="s">
        <v>3356</v>
      </c>
      <c r="C2448" s="22" t="s">
        <v>2718</v>
      </c>
      <c r="D2448" s="22" t="s">
        <v>2680</v>
      </c>
      <c r="E2448" s="71">
        <v>34731</v>
      </c>
      <c r="H2448" s="22">
        <v>32.284610000000001</v>
      </c>
      <c r="I2448" s="22">
        <v>-107.78722999999999</v>
      </c>
      <c r="J2448" s="22" t="s">
        <v>873</v>
      </c>
      <c r="K2448" s="22" t="s">
        <v>881</v>
      </c>
      <c r="L2448" s="22" t="s">
        <v>878</v>
      </c>
      <c r="M2448" s="22" t="s">
        <v>212</v>
      </c>
      <c r="P2448" s="22" t="s">
        <v>1665</v>
      </c>
      <c r="Q2448" s="22" t="s">
        <v>212</v>
      </c>
      <c r="R2448" s="22">
        <v>2.57</v>
      </c>
      <c r="S2448" s="22" t="s">
        <v>2720</v>
      </c>
      <c r="AI2448" s="34">
        <v>1.29</v>
      </c>
      <c r="AK2448" s="34">
        <v>3.2899999999999999E-2</v>
      </c>
      <c r="AN2448" s="34">
        <v>7.98</v>
      </c>
      <c r="AS2448" s="34">
        <v>0.88</v>
      </c>
      <c r="AT2448" s="34">
        <v>0.34</v>
      </c>
      <c r="AU2448" s="34">
        <v>0.33</v>
      </c>
      <c r="AV2448" s="34">
        <v>9.35</v>
      </c>
      <c r="AW2448" s="34">
        <v>47</v>
      </c>
      <c r="AY2448" s="34">
        <v>190</v>
      </c>
      <c r="AZ2448" s="34" t="s">
        <v>123</v>
      </c>
      <c r="BA2448" s="34">
        <v>136</v>
      </c>
      <c r="BB2448" s="34" t="s">
        <v>2681</v>
      </c>
      <c r="BC2448" s="34">
        <v>3.4</v>
      </c>
      <c r="BD2448" s="34">
        <v>58</v>
      </c>
      <c r="BE2448" s="34">
        <v>29</v>
      </c>
      <c r="BF2448" s="34">
        <v>2</v>
      </c>
      <c r="BG2448" s="34">
        <v>2683</v>
      </c>
      <c r="BJ2448" s="34" t="s">
        <v>121</v>
      </c>
      <c r="BK2448" s="34" t="s">
        <v>121</v>
      </c>
      <c r="BL2448" s="34" t="s">
        <v>83</v>
      </c>
      <c r="BN2448" s="34">
        <v>64</v>
      </c>
      <c r="BP2448" s="34">
        <v>13</v>
      </c>
      <c r="BQ2448" s="34">
        <v>124</v>
      </c>
      <c r="BR2448" s="34" t="s">
        <v>83</v>
      </c>
      <c r="BT2448" s="34">
        <v>9.9</v>
      </c>
      <c r="BU2448" s="34">
        <v>2.4</v>
      </c>
      <c r="BV2448" s="34" t="s">
        <v>369</v>
      </c>
      <c r="BX2448" s="34">
        <v>93</v>
      </c>
      <c r="BY2448" s="34">
        <v>0.8</v>
      </c>
      <c r="CA2448" s="34">
        <v>1.4</v>
      </c>
      <c r="CB2448" s="34">
        <v>7.0000000000000007E-2</v>
      </c>
      <c r="CC2448" s="34">
        <v>4.7</v>
      </c>
      <c r="CD2448" s="34">
        <v>21</v>
      </c>
      <c r="CE2448" s="34">
        <v>430</v>
      </c>
      <c r="CF2448" s="34">
        <v>12</v>
      </c>
      <c r="CH2448" s="34">
        <v>534</v>
      </c>
      <c r="CI2448" s="34">
        <v>13.5</v>
      </c>
      <c r="CJ2448" s="34">
        <v>20</v>
      </c>
      <c r="CL2448" s="34" t="s">
        <v>83</v>
      </c>
      <c r="CM2448" s="34">
        <v>1.9</v>
      </c>
      <c r="CN2448" s="34">
        <v>0.6</v>
      </c>
      <c r="CU2448" s="34">
        <v>0.9</v>
      </c>
      <c r="CV2448" s="34">
        <v>0.12</v>
      </c>
      <c r="CW2448" s="34">
        <f t="shared" si="121"/>
        <v>37.019999999999996</v>
      </c>
      <c r="CX2448" s="34">
        <v>0.77200000000000002</v>
      </c>
      <c r="CY2448" s="34">
        <v>10.9</v>
      </c>
      <c r="CZ2448" s="34">
        <v>2.5499999999999998</v>
      </c>
      <c r="DA2448" s="34">
        <v>18.71</v>
      </c>
      <c r="DB2448" s="34">
        <v>0.1</v>
      </c>
      <c r="DC2448" s="34">
        <v>0.32</v>
      </c>
      <c r="DD2448" s="34">
        <v>0.48</v>
      </c>
      <c r="DE2448" s="34">
        <v>5.0999999999999997E-2</v>
      </c>
    </row>
    <row r="2449" spans="1:109" x14ac:dyDescent="0.35">
      <c r="A2449" s="22" t="s">
        <v>2688</v>
      </c>
      <c r="B2449" s="22" t="s">
        <v>3356</v>
      </c>
      <c r="C2449" s="22" t="s">
        <v>2718</v>
      </c>
      <c r="D2449" s="22" t="s">
        <v>2680</v>
      </c>
      <c r="E2449" s="71">
        <v>34731</v>
      </c>
      <c r="H2449" s="22">
        <v>32.284610000000001</v>
      </c>
      <c r="I2449" s="22">
        <v>-107.78722999999999</v>
      </c>
      <c r="J2449" s="22" t="s">
        <v>873</v>
      </c>
      <c r="K2449" s="22" t="s">
        <v>881</v>
      </c>
      <c r="L2449" s="22" t="s">
        <v>878</v>
      </c>
      <c r="M2449" s="22" t="s">
        <v>212</v>
      </c>
      <c r="P2449" s="22" t="s">
        <v>1665</v>
      </c>
      <c r="Q2449" s="22" t="s">
        <v>212</v>
      </c>
      <c r="R2449" s="22">
        <v>0</v>
      </c>
      <c r="S2449" s="22" t="s">
        <v>2720</v>
      </c>
      <c r="AI2449" s="34">
        <v>1.2</v>
      </c>
      <c r="AK2449" s="34">
        <v>0.50800000000000001</v>
      </c>
      <c r="AN2449" s="34">
        <v>8.4499999999999993</v>
      </c>
      <c r="AS2449" s="34">
        <v>0.75</v>
      </c>
      <c r="AT2449" s="34">
        <v>0.34</v>
      </c>
      <c r="AU2449" s="34">
        <v>0.82799999999999996</v>
      </c>
      <c r="AV2449" s="34">
        <v>9.8000000000000007</v>
      </c>
      <c r="AW2449" s="34">
        <v>42</v>
      </c>
      <c r="AY2449" s="34">
        <v>100</v>
      </c>
      <c r="AZ2449" s="34" t="s">
        <v>123</v>
      </c>
      <c r="BA2449" s="34">
        <v>117</v>
      </c>
      <c r="BB2449" s="34" t="s">
        <v>2681</v>
      </c>
      <c r="BC2449" s="34">
        <v>2.9</v>
      </c>
      <c r="BD2449" s="34">
        <v>66</v>
      </c>
      <c r="BE2449" s="34">
        <v>27</v>
      </c>
      <c r="BF2449" s="34">
        <v>3</v>
      </c>
      <c r="BG2449" s="34">
        <v>2056</v>
      </c>
      <c r="BJ2449" s="34" t="s">
        <v>121</v>
      </c>
      <c r="BK2449" s="34" t="s">
        <v>121</v>
      </c>
      <c r="BL2449" s="34" t="s">
        <v>83</v>
      </c>
      <c r="BN2449" s="34">
        <v>57.5</v>
      </c>
      <c r="BP2449" s="34">
        <v>11</v>
      </c>
      <c r="BQ2449" s="34">
        <v>111</v>
      </c>
      <c r="BR2449" s="34">
        <v>24</v>
      </c>
      <c r="BT2449" s="34">
        <v>5.7</v>
      </c>
      <c r="BU2449" s="34">
        <v>2.5</v>
      </c>
      <c r="BV2449" s="34" t="s">
        <v>369</v>
      </c>
      <c r="BX2449" s="34">
        <v>96</v>
      </c>
      <c r="BY2449" s="34" t="s">
        <v>2681</v>
      </c>
      <c r="CA2449" s="34">
        <v>1.8</v>
      </c>
      <c r="CB2449" s="34">
        <v>7.0000000000000007E-2</v>
      </c>
      <c r="CC2449" s="34">
        <v>4.5</v>
      </c>
      <c r="CD2449" s="34">
        <v>22</v>
      </c>
      <c r="CE2449" s="34">
        <v>580</v>
      </c>
      <c r="CF2449" s="34">
        <v>12</v>
      </c>
      <c r="CH2449" s="34">
        <v>500</v>
      </c>
      <c r="CI2449" s="34">
        <v>10</v>
      </c>
      <c r="CJ2449" s="34">
        <v>17</v>
      </c>
      <c r="CL2449" s="34">
        <v>10</v>
      </c>
      <c r="CM2449" s="34">
        <v>2</v>
      </c>
      <c r="CN2449" s="34">
        <v>0.6</v>
      </c>
      <c r="CU2449" s="34">
        <v>1</v>
      </c>
      <c r="CV2449" s="34">
        <v>0.1</v>
      </c>
      <c r="CW2449" s="34">
        <f t="shared" si="121"/>
        <v>40.700000000000003</v>
      </c>
      <c r="CX2449" s="34">
        <v>0.78100000000000003</v>
      </c>
      <c r="CY2449" s="34">
        <v>11.1</v>
      </c>
      <c r="CZ2449" s="34">
        <v>2.62</v>
      </c>
      <c r="DA2449" s="34">
        <v>18.815000000000001</v>
      </c>
      <c r="DB2449" s="34">
        <v>0.09</v>
      </c>
      <c r="DC2449" s="34">
        <v>0.32</v>
      </c>
      <c r="DD2449" s="34">
        <v>0.51</v>
      </c>
      <c r="DE2449" s="34">
        <v>5.1999999999999998E-2</v>
      </c>
    </row>
    <row r="2450" spans="1:109" x14ac:dyDescent="0.35">
      <c r="A2450" s="22" t="s">
        <v>2689</v>
      </c>
      <c r="B2450" s="22" t="s">
        <v>3356</v>
      </c>
      <c r="C2450" s="22" t="s">
        <v>2718</v>
      </c>
      <c r="D2450" s="22" t="s">
        <v>2680</v>
      </c>
      <c r="E2450" s="71">
        <v>34731</v>
      </c>
      <c r="H2450" s="22">
        <v>32.284610000000001</v>
      </c>
      <c r="I2450" s="22">
        <v>-107.78722999999999</v>
      </c>
      <c r="J2450" s="22" t="s">
        <v>873</v>
      </c>
      <c r="K2450" s="22" t="s">
        <v>881</v>
      </c>
      <c r="L2450" s="22" t="s">
        <v>878</v>
      </c>
      <c r="M2450" s="22" t="s">
        <v>212</v>
      </c>
      <c r="P2450" s="22" t="s">
        <v>1665</v>
      </c>
      <c r="Q2450" s="22" t="s">
        <v>212</v>
      </c>
      <c r="R2450" s="22">
        <v>0</v>
      </c>
      <c r="S2450" s="22" t="s">
        <v>2720</v>
      </c>
      <c r="AI2450" s="34">
        <v>1.1399999999999999</v>
      </c>
      <c r="AK2450" s="34">
        <v>0.94499999999999995</v>
      </c>
      <c r="AN2450" s="34">
        <v>11.1</v>
      </c>
      <c r="AS2450" s="34">
        <v>1.84</v>
      </c>
      <c r="AT2450" s="34">
        <v>0.84</v>
      </c>
      <c r="AU2450" s="34">
        <v>0.14899999999999999</v>
      </c>
      <c r="AV2450" s="34">
        <v>6.75</v>
      </c>
      <c r="AW2450" s="34">
        <v>96</v>
      </c>
      <c r="AY2450" s="34">
        <v>200</v>
      </c>
      <c r="AZ2450" s="34" t="s">
        <v>123</v>
      </c>
      <c r="BA2450" s="34">
        <v>60</v>
      </c>
      <c r="BB2450" s="34" t="s">
        <v>2681</v>
      </c>
      <c r="BC2450" s="34">
        <v>2.2000000000000002</v>
      </c>
      <c r="BD2450" s="34">
        <v>65</v>
      </c>
      <c r="BE2450" s="34">
        <v>33</v>
      </c>
      <c r="BF2450" s="34">
        <v>3</v>
      </c>
      <c r="BG2450" s="34">
        <v>1113</v>
      </c>
      <c r="BJ2450" s="34" t="s">
        <v>121</v>
      </c>
      <c r="BK2450" s="34" t="s">
        <v>121</v>
      </c>
      <c r="BL2450" s="34" t="s">
        <v>83</v>
      </c>
      <c r="BN2450" s="34">
        <v>47.5</v>
      </c>
      <c r="BP2450" s="34">
        <v>24</v>
      </c>
      <c r="BQ2450" s="34">
        <v>231</v>
      </c>
      <c r="BR2450" s="34">
        <v>28</v>
      </c>
      <c r="BT2450" s="34">
        <v>41</v>
      </c>
      <c r="BU2450" s="34">
        <v>2.7</v>
      </c>
      <c r="BV2450" s="34" t="s">
        <v>369</v>
      </c>
      <c r="BX2450" s="34">
        <v>120</v>
      </c>
      <c r="BY2450" s="34" t="s">
        <v>2681</v>
      </c>
      <c r="CA2450" s="34">
        <v>2.2000000000000002</v>
      </c>
      <c r="CB2450" s="34">
        <v>0.06</v>
      </c>
      <c r="CC2450" s="34">
        <v>8.9</v>
      </c>
      <c r="CD2450" s="34">
        <v>22</v>
      </c>
      <c r="CE2450" s="34">
        <v>330</v>
      </c>
      <c r="CF2450" s="34">
        <v>13</v>
      </c>
      <c r="CH2450" s="34">
        <v>437.5</v>
      </c>
      <c r="CI2450" s="34">
        <v>22.4</v>
      </c>
      <c r="CJ2450" s="34">
        <v>29</v>
      </c>
      <c r="CL2450" s="34">
        <v>17</v>
      </c>
      <c r="CM2450" s="34">
        <v>2.1</v>
      </c>
      <c r="CN2450" s="34">
        <v>0.7</v>
      </c>
      <c r="CU2450" s="34">
        <v>1.1000000000000001</v>
      </c>
      <c r="CV2450" s="34">
        <v>0.18</v>
      </c>
      <c r="CW2450" s="34">
        <f t="shared" si="121"/>
        <v>72.48</v>
      </c>
      <c r="CX2450" s="34">
        <v>0.94299999999999995</v>
      </c>
      <c r="CY2450" s="34">
        <v>10.3</v>
      </c>
      <c r="CZ2450" s="34">
        <v>2.42</v>
      </c>
      <c r="DA2450" s="34">
        <v>16.649999999999999</v>
      </c>
      <c r="DB2450" s="34">
        <v>0.11</v>
      </c>
      <c r="DC2450" s="34">
        <v>0.49</v>
      </c>
      <c r="DD2450" s="34">
        <v>0.86</v>
      </c>
      <c r="DE2450" s="34">
        <v>7.5999999999999998E-2</v>
      </c>
    </row>
    <row r="2451" spans="1:109" x14ac:dyDescent="0.35">
      <c r="A2451" s="22" t="s">
        <v>2690</v>
      </c>
      <c r="B2451" s="22" t="s">
        <v>3356</v>
      </c>
      <c r="C2451" s="22" t="s">
        <v>2718</v>
      </c>
      <c r="D2451" s="22" t="s">
        <v>2680</v>
      </c>
      <c r="E2451" s="71">
        <v>34731</v>
      </c>
      <c r="H2451" s="22">
        <v>32.284610000000001</v>
      </c>
      <c r="I2451" s="22">
        <v>-107.78722999999999</v>
      </c>
      <c r="J2451" s="22" t="s">
        <v>873</v>
      </c>
      <c r="K2451" s="22" t="s">
        <v>881</v>
      </c>
      <c r="L2451" s="22" t="s">
        <v>878</v>
      </c>
      <c r="M2451" s="22" t="s">
        <v>212</v>
      </c>
      <c r="P2451" s="22" t="s">
        <v>1665</v>
      </c>
      <c r="Q2451" s="22" t="s">
        <v>212</v>
      </c>
      <c r="R2451" s="22">
        <v>0</v>
      </c>
      <c r="S2451" s="22" t="s">
        <v>2720</v>
      </c>
      <c r="AI2451" s="34">
        <v>0.92100000000000004</v>
      </c>
      <c r="AK2451" s="34">
        <v>4.5599999999999996</v>
      </c>
      <c r="AN2451" s="34">
        <v>8.64</v>
      </c>
      <c r="AS2451" s="34">
        <v>1.3</v>
      </c>
      <c r="AT2451" s="34">
        <v>0.63</v>
      </c>
      <c r="AU2451" s="34">
        <v>0.09</v>
      </c>
      <c r="AV2451" s="34">
        <v>1.25</v>
      </c>
      <c r="AW2451" s="34">
        <v>70</v>
      </c>
      <c r="AY2451" s="34">
        <v>100</v>
      </c>
      <c r="AZ2451" s="34" t="s">
        <v>123</v>
      </c>
      <c r="BA2451" s="34">
        <v>36</v>
      </c>
      <c r="BB2451" s="34" t="s">
        <v>2681</v>
      </c>
      <c r="BC2451" s="34">
        <v>1.9</v>
      </c>
      <c r="BD2451" s="34">
        <v>35</v>
      </c>
      <c r="BE2451" s="34">
        <v>29</v>
      </c>
      <c r="BF2451" s="34">
        <v>2</v>
      </c>
      <c r="BG2451" s="34">
        <v>715</v>
      </c>
      <c r="BJ2451" s="34" t="s">
        <v>121</v>
      </c>
      <c r="BK2451" s="34" t="s">
        <v>121</v>
      </c>
      <c r="BL2451" s="34" t="s">
        <v>83</v>
      </c>
      <c r="BN2451" s="34">
        <v>24</v>
      </c>
      <c r="BP2451" s="34">
        <v>13</v>
      </c>
      <c r="BQ2451" s="34">
        <v>265</v>
      </c>
      <c r="BR2451" s="34">
        <v>27</v>
      </c>
      <c r="BT2451" s="34">
        <v>30</v>
      </c>
      <c r="BU2451" s="34">
        <v>2.2999999999999998</v>
      </c>
      <c r="BV2451" s="34" t="s">
        <v>369</v>
      </c>
      <c r="BX2451" s="34">
        <v>74</v>
      </c>
      <c r="BY2451" s="34" t="s">
        <v>2691</v>
      </c>
      <c r="CA2451" s="34">
        <v>2.2999999999999998</v>
      </c>
      <c r="CB2451" s="34">
        <v>0.05</v>
      </c>
      <c r="CC2451" s="34">
        <v>5.8</v>
      </c>
      <c r="CD2451" s="34">
        <v>18</v>
      </c>
      <c r="CE2451" s="34">
        <v>330</v>
      </c>
      <c r="CF2451" s="34">
        <v>11</v>
      </c>
      <c r="CH2451" s="34">
        <v>197.5</v>
      </c>
      <c r="CI2451" s="34">
        <v>7</v>
      </c>
      <c r="CJ2451" s="34">
        <v>14</v>
      </c>
      <c r="CL2451" s="34">
        <v>10</v>
      </c>
      <c r="CM2451" s="34">
        <v>1.7</v>
      </c>
      <c r="CN2451" s="34">
        <v>0.4</v>
      </c>
      <c r="CU2451" s="34">
        <v>0.7</v>
      </c>
      <c r="CV2451" s="34">
        <v>0.15</v>
      </c>
      <c r="CW2451" s="34">
        <f t="shared" si="121"/>
        <v>33.950000000000003</v>
      </c>
      <c r="CX2451" s="34">
        <v>0.89329999999999998</v>
      </c>
      <c r="CY2451" s="34">
        <v>10.4</v>
      </c>
      <c r="CZ2451" s="34">
        <v>2.29</v>
      </c>
      <c r="DA2451" s="34">
        <v>18.510000000000002</v>
      </c>
      <c r="DB2451" s="34">
        <v>0.08</v>
      </c>
      <c r="DC2451" s="34">
        <v>0.34</v>
      </c>
      <c r="DD2451" s="34">
        <v>0.81</v>
      </c>
      <c r="DE2451" s="34">
        <v>6.2E-2</v>
      </c>
    </row>
    <row r="2452" spans="1:109" x14ac:dyDescent="0.35">
      <c r="A2452" s="22" t="s">
        <v>2692</v>
      </c>
      <c r="B2452" s="22" t="s">
        <v>3356</v>
      </c>
      <c r="C2452" s="22" t="s">
        <v>2718</v>
      </c>
      <c r="D2452" s="22" t="s">
        <v>2680</v>
      </c>
      <c r="E2452" s="71">
        <v>34731</v>
      </c>
      <c r="H2452" s="22">
        <v>32.284610000000001</v>
      </c>
      <c r="I2452" s="22">
        <v>-107.78722999999999</v>
      </c>
      <c r="J2452" s="22" t="s">
        <v>873</v>
      </c>
      <c r="K2452" s="22" t="s">
        <v>881</v>
      </c>
      <c r="L2452" s="22" t="s">
        <v>878</v>
      </c>
      <c r="M2452" s="22" t="s">
        <v>212</v>
      </c>
      <c r="P2452" s="22" t="s">
        <v>1665</v>
      </c>
      <c r="Q2452" s="22" t="s">
        <v>212</v>
      </c>
      <c r="R2452" s="22">
        <v>0</v>
      </c>
      <c r="S2452" s="22" t="s">
        <v>2720</v>
      </c>
      <c r="AI2452" s="34">
        <v>1.26</v>
      </c>
      <c r="AK2452" s="34">
        <v>0.17899999999999999</v>
      </c>
      <c r="AN2452" s="34">
        <v>5.75</v>
      </c>
      <c r="AS2452" s="34">
        <v>1.1299999999999999</v>
      </c>
      <c r="AT2452" s="34">
        <v>0.4</v>
      </c>
      <c r="AU2452" s="34">
        <v>0.28699999999999998</v>
      </c>
      <c r="AV2452" s="34">
        <v>6.3</v>
      </c>
      <c r="AW2452" s="34">
        <v>57</v>
      </c>
      <c r="AY2452" s="34">
        <v>150</v>
      </c>
      <c r="AZ2452" s="34" t="s">
        <v>123</v>
      </c>
      <c r="BA2452" s="34">
        <v>56</v>
      </c>
      <c r="BB2452" s="34" t="s">
        <v>2681</v>
      </c>
      <c r="BC2452" s="34">
        <v>3.9</v>
      </c>
      <c r="BD2452" s="34">
        <v>51</v>
      </c>
      <c r="BE2452" s="34">
        <v>26</v>
      </c>
      <c r="BF2452" s="34">
        <v>2</v>
      </c>
      <c r="BG2452" s="34">
        <v>2651</v>
      </c>
      <c r="BJ2452" s="34" t="s">
        <v>121</v>
      </c>
      <c r="BK2452" s="34" t="s">
        <v>121</v>
      </c>
      <c r="BL2452" s="34" t="s">
        <v>83</v>
      </c>
      <c r="BN2452" s="34">
        <v>85</v>
      </c>
      <c r="BP2452" s="34">
        <v>11</v>
      </c>
      <c r="BQ2452" s="34">
        <v>167</v>
      </c>
      <c r="BR2452" s="34">
        <v>26</v>
      </c>
      <c r="BT2452" s="34">
        <v>24</v>
      </c>
      <c r="BU2452" s="34">
        <v>1.8</v>
      </c>
      <c r="BV2452" s="34" t="s">
        <v>369</v>
      </c>
      <c r="BX2452" s="34">
        <v>75</v>
      </c>
      <c r="BY2452" s="34">
        <v>0.7</v>
      </c>
      <c r="CA2452" s="34">
        <v>1.5</v>
      </c>
      <c r="CB2452" s="34">
        <v>0.05</v>
      </c>
      <c r="CC2452" s="34">
        <v>6.8</v>
      </c>
      <c r="CD2452" s="34">
        <v>19</v>
      </c>
      <c r="CE2452" s="34">
        <v>430</v>
      </c>
      <c r="CF2452" s="34">
        <v>12</v>
      </c>
      <c r="CH2452" s="34">
        <v>590</v>
      </c>
      <c r="CI2452" s="34">
        <v>14</v>
      </c>
      <c r="CJ2452" s="34">
        <v>18</v>
      </c>
      <c r="CL2452" s="34">
        <v>10</v>
      </c>
      <c r="CM2452" s="34">
        <v>1.9</v>
      </c>
      <c r="CN2452" s="34">
        <v>0.7</v>
      </c>
      <c r="CU2452" s="34">
        <v>0.8</v>
      </c>
      <c r="CV2452" s="34">
        <v>0.14000000000000001</v>
      </c>
      <c r="CW2452" s="34">
        <f t="shared" si="121"/>
        <v>45.54</v>
      </c>
      <c r="CX2452" s="34">
        <v>0.8397</v>
      </c>
      <c r="CY2452" s="34">
        <v>11.8</v>
      </c>
      <c r="CZ2452" s="34">
        <v>2.57</v>
      </c>
      <c r="DA2452" s="34">
        <v>17.84</v>
      </c>
      <c r="DB2452" s="34">
        <v>0.11</v>
      </c>
      <c r="DC2452" s="34">
        <v>0.3</v>
      </c>
      <c r="DD2452" s="34">
        <v>0.45</v>
      </c>
      <c r="DE2452" s="34">
        <v>4.4999999999999998E-2</v>
      </c>
    </row>
    <row r="2453" spans="1:109" x14ac:dyDescent="0.35">
      <c r="A2453" s="22" t="s">
        <v>2693</v>
      </c>
      <c r="B2453" s="22" t="s">
        <v>3356</v>
      </c>
      <c r="C2453" s="22" t="s">
        <v>2718</v>
      </c>
      <c r="D2453" s="22" t="s">
        <v>2680</v>
      </c>
      <c r="E2453" s="71">
        <v>34731</v>
      </c>
      <c r="H2453" s="22">
        <v>32.284610000000001</v>
      </c>
      <c r="I2453" s="22">
        <v>-107.78722999999999</v>
      </c>
      <c r="J2453" s="22" t="s">
        <v>873</v>
      </c>
      <c r="K2453" s="22" t="s">
        <v>881</v>
      </c>
      <c r="L2453" s="22" t="s">
        <v>878</v>
      </c>
      <c r="M2453" s="22" t="s">
        <v>2694</v>
      </c>
      <c r="P2453" s="22" t="s">
        <v>1665</v>
      </c>
      <c r="Q2453" s="22" t="s">
        <v>2694</v>
      </c>
      <c r="R2453" s="22">
        <v>0</v>
      </c>
      <c r="S2453" s="22" t="s">
        <v>2720</v>
      </c>
      <c r="AI2453" s="34">
        <v>24.4</v>
      </c>
      <c r="AK2453" s="34">
        <v>0</v>
      </c>
      <c r="AN2453" s="34">
        <v>0.06</v>
      </c>
      <c r="AS2453" s="34">
        <v>2.56</v>
      </c>
      <c r="AT2453" s="34">
        <v>0.86</v>
      </c>
      <c r="AU2453" s="34">
        <v>2.2799999999999998</v>
      </c>
      <c r="AV2453" s="34">
        <v>161.05000000000001</v>
      </c>
      <c r="AW2453" s="34">
        <v>290</v>
      </c>
      <c r="AY2453" s="34" t="s">
        <v>570</v>
      </c>
      <c r="AZ2453" s="34" t="s">
        <v>123</v>
      </c>
      <c r="BA2453" s="34">
        <v>379</v>
      </c>
      <c r="BB2453" s="34" t="s">
        <v>2681</v>
      </c>
      <c r="BC2453" s="34">
        <v>78.7</v>
      </c>
      <c r="BD2453" s="34">
        <v>460</v>
      </c>
      <c r="BE2453" s="34" t="s">
        <v>83</v>
      </c>
      <c r="BF2453" s="34" t="s">
        <v>121</v>
      </c>
      <c r="BJ2453" s="34" t="s">
        <v>121</v>
      </c>
      <c r="BK2453" s="34" t="s">
        <v>121</v>
      </c>
      <c r="BL2453" s="34" t="s">
        <v>83</v>
      </c>
      <c r="BN2453" s="34">
        <v>759</v>
      </c>
      <c r="BP2453" s="34">
        <v>96</v>
      </c>
      <c r="BQ2453" s="34">
        <v>1444</v>
      </c>
      <c r="BR2453" s="34" t="s">
        <v>83</v>
      </c>
      <c r="BT2453" s="34">
        <v>220</v>
      </c>
      <c r="BU2453" s="34">
        <v>0.6</v>
      </c>
      <c r="BV2453" s="34">
        <v>60</v>
      </c>
      <c r="BX2453" s="34">
        <v>14</v>
      </c>
      <c r="BY2453" s="34" t="s">
        <v>2681</v>
      </c>
      <c r="CA2453" s="34" t="s">
        <v>2695</v>
      </c>
      <c r="CB2453" s="34">
        <v>0.01</v>
      </c>
      <c r="CC2453" s="34">
        <v>3.4</v>
      </c>
      <c r="CD2453" s="34">
        <v>2</v>
      </c>
      <c r="CE2453" s="34">
        <v>55</v>
      </c>
      <c r="CF2453" s="34">
        <v>2</v>
      </c>
      <c r="CH2453" s="34">
        <v>8712</v>
      </c>
      <c r="CI2453" s="34">
        <v>6.8</v>
      </c>
      <c r="CJ2453" s="34">
        <v>13</v>
      </c>
      <c r="CL2453" s="34" t="s">
        <v>83</v>
      </c>
      <c r="CM2453" s="34">
        <v>0.2</v>
      </c>
      <c r="CN2453" s="34" t="s">
        <v>2695</v>
      </c>
      <c r="CU2453" s="34" t="s">
        <v>2695</v>
      </c>
      <c r="CV2453" s="34" t="s">
        <v>2696</v>
      </c>
      <c r="CW2453" s="34">
        <f t="shared" si="121"/>
        <v>20</v>
      </c>
      <c r="CX2453" s="34">
        <v>0.25019999999999998</v>
      </c>
      <c r="CY2453" s="34">
        <v>24</v>
      </c>
      <c r="CZ2453" s="34">
        <v>0.34</v>
      </c>
      <c r="DA2453" s="34">
        <v>2.19</v>
      </c>
      <c r="DB2453" s="34">
        <v>0.01</v>
      </c>
      <c r="DC2453" s="34">
        <v>0.03</v>
      </c>
      <c r="DD2453" s="34">
        <v>0.17</v>
      </c>
      <c r="DE2453" s="34">
        <v>2E-3</v>
      </c>
    </row>
    <row r="2454" spans="1:109" x14ac:dyDescent="0.35">
      <c r="A2454" s="22" t="s">
        <v>2697</v>
      </c>
      <c r="B2454" s="22" t="s">
        <v>3357</v>
      </c>
      <c r="C2454" s="22" t="s">
        <v>2718</v>
      </c>
      <c r="D2454" s="22" t="s">
        <v>2680</v>
      </c>
      <c r="E2454" s="71">
        <v>34731</v>
      </c>
      <c r="H2454" s="22">
        <v>32.8626</v>
      </c>
      <c r="I2454" s="22">
        <v>-108.25579999999999</v>
      </c>
      <c r="J2454" s="22" t="s">
        <v>873</v>
      </c>
      <c r="K2454" s="22" t="s">
        <v>1302</v>
      </c>
      <c r="L2454" s="22" t="s">
        <v>878</v>
      </c>
      <c r="M2454" s="22" t="s">
        <v>2698</v>
      </c>
      <c r="P2454" s="22" t="s">
        <v>1665</v>
      </c>
      <c r="Q2454" s="22" t="s">
        <v>212</v>
      </c>
      <c r="R2454" s="22">
        <v>0</v>
      </c>
      <c r="S2454" s="22" t="s">
        <v>2719</v>
      </c>
      <c r="AI2454" s="34">
        <v>10.1</v>
      </c>
      <c r="AK2454" s="34">
        <v>29.6</v>
      </c>
      <c r="AN2454" s="34">
        <v>1.0999999999999999E-2</v>
      </c>
      <c r="AS2454" s="34">
        <v>9.56</v>
      </c>
      <c r="AT2454" s="34">
        <v>0.34</v>
      </c>
      <c r="AU2454" s="34">
        <v>1.7999999999999999E-2</v>
      </c>
      <c r="AV2454" s="34">
        <v>34.049999999999997</v>
      </c>
      <c r="AW2454" s="34">
        <v>93</v>
      </c>
      <c r="AY2454" s="34" t="s">
        <v>570</v>
      </c>
      <c r="AZ2454" s="34" t="s">
        <v>123</v>
      </c>
      <c r="BA2454" s="34">
        <v>197</v>
      </c>
      <c r="BB2454" s="34" t="s">
        <v>2681</v>
      </c>
      <c r="BC2454" s="34">
        <v>2.2000000000000002</v>
      </c>
      <c r="BD2454" s="34">
        <v>19</v>
      </c>
      <c r="BE2454" s="34">
        <v>12</v>
      </c>
      <c r="BF2454" s="34">
        <v>1</v>
      </c>
      <c r="BG2454" s="34">
        <v>701</v>
      </c>
      <c r="BJ2454" s="34" t="s">
        <v>121</v>
      </c>
      <c r="BK2454" s="34" t="s">
        <v>121</v>
      </c>
      <c r="BL2454" s="34" t="s">
        <v>83</v>
      </c>
      <c r="BN2454" s="34">
        <v>4</v>
      </c>
      <c r="BP2454" s="34">
        <v>2</v>
      </c>
      <c r="BQ2454" s="34">
        <v>488</v>
      </c>
      <c r="BR2454" s="34">
        <v>25</v>
      </c>
      <c r="BT2454" s="34">
        <v>14</v>
      </c>
      <c r="BU2454" s="34">
        <v>0.6</v>
      </c>
      <c r="BV2454" s="34" t="s">
        <v>369</v>
      </c>
      <c r="BX2454" s="34">
        <v>86</v>
      </c>
      <c r="BY2454" s="34">
        <v>0.5</v>
      </c>
      <c r="CA2454" s="34" t="s">
        <v>2695</v>
      </c>
      <c r="CB2454" s="34">
        <v>0.02</v>
      </c>
      <c r="CC2454" s="34">
        <v>1.1000000000000001</v>
      </c>
      <c r="CD2454" s="34">
        <v>9</v>
      </c>
      <c r="CE2454" s="34">
        <v>130</v>
      </c>
      <c r="CF2454" s="34">
        <v>2</v>
      </c>
      <c r="CH2454" s="34">
        <v>451</v>
      </c>
      <c r="CI2454" s="34">
        <v>2.9</v>
      </c>
      <c r="CJ2454" s="34">
        <v>4</v>
      </c>
      <c r="CL2454" s="34" t="s">
        <v>83</v>
      </c>
      <c r="CM2454" s="34">
        <v>0.3</v>
      </c>
      <c r="CN2454" s="34" t="s">
        <v>2695</v>
      </c>
      <c r="CU2454" s="34" t="s">
        <v>2695</v>
      </c>
      <c r="CV2454" s="34" t="s">
        <v>2696</v>
      </c>
      <c r="CW2454" s="34">
        <f t="shared" si="121"/>
        <v>7.2</v>
      </c>
      <c r="CX2454" s="34">
        <v>6.9999999999999994E-5</v>
      </c>
      <c r="CY2454" s="34">
        <v>7.08</v>
      </c>
      <c r="CZ2454" s="34">
        <v>0.49</v>
      </c>
      <c r="DA2454" s="34">
        <v>10.119999999999999</v>
      </c>
      <c r="DB2454" s="34">
        <v>0.01</v>
      </c>
      <c r="DC2454" s="34">
        <v>0.24</v>
      </c>
      <c r="DD2454" s="34">
        <v>0.04</v>
      </c>
      <c r="DE2454" s="34">
        <v>3.1E-2</v>
      </c>
    </row>
    <row r="2455" spans="1:109" x14ac:dyDescent="0.35">
      <c r="A2455" s="22" t="s">
        <v>2699</v>
      </c>
      <c r="B2455" s="22" t="s">
        <v>3357</v>
      </c>
      <c r="C2455" s="22" t="s">
        <v>2718</v>
      </c>
      <c r="D2455" s="22" t="s">
        <v>2680</v>
      </c>
      <c r="E2455" s="71">
        <v>34731</v>
      </c>
      <c r="H2455" s="22">
        <v>32.8626</v>
      </c>
      <c r="I2455" s="22">
        <v>-108.25579999999999</v>
      </c>
      <c r="J2455" s="22" t="s">
        <v>873</v>
      </c>
      <c r="K2455" s="22" t="s">
        <v>1302</v>
      </c>
      <c r="L2455" s="22" t="s">
        <v>878</v>
      </c>
      <c r="M2455" s="22" t="s">
        <v>2698</v>
      </c>
      <c r="P2455" s="22" t="s">
        <v>1665</v>
      </c>
      <c r="Q2455" s="22" t="s">
        <v>212</v>
      </c>
      <c r="R2455" s="22">
        <v>0.36</v>
      </c>
      <c r="S2455" s="22" t="s">
        <v>2719</v>
      </c>
      <c r="AI2455" s="34">
        <v>13.9</v>
      </c>
      <c r="AK2455" s="34">
        <v>30</v>
      </c>
      <c r="AN2455" s="34">
        <v>1.4999999999999999E-2</v>
      </c>
      <c r="AS2455" s="34">
        <v>9.5500000000000007</v>
      </c>
      <c r="AT2455" s="34">
        <v>0.98</v>
      </c>
      <c r="AU2455" s="34">
        <v>8.0000000000000002E-3</v>
      </c>
      <c r="AV2455" s="34">
        <v>32.299999999999997</v>
      </c>
      <c r="AW2455" s="34">
        <v>85</v>
      </c>
      <c r="AY2455" s="34" t="s">
        <v>570</v>
      </c>
      <c r="AZ2455" s="34" t="s">
        <v>123</v>
      </c>
      <c r="BA2455" s="34">
        <v>198</v>
      </c>
      <c r="BB2455" s="34" t="s">
        <v>2681</v>
      </c>
      <c r="BC2455" s="34">
        <v>3.8</v>
      </c>
      <c r="BD2455" s="34">
        <v>36</v>
      </c>
      <c r="BE2455" s="34">
        <v>12</v>
      </c>
      <c r="BF2455" s="34" t="s">
        <v>121</v>
      </c>
      <c r="BG2455" s="34">
        <v>979</v>
      </c>
      <c r="BJ2455" s="34" t="s">
        <v>121</v>
      </c>
      <c r="BK2455" s="34" t="s">
        <v>121</v>
      </c>
      <c r="BL2455" s="34" t="s">
        <v>83</v>
      </c>
      <c r="BN2455" s="34">
        <v>4.5</v>
      </c>
      <c r="BP2455" s="34">
        <v>9</v>
      </c>
      <c r="BQ2455" s="34">
        <v>408</v>
      </c>
      <c r="BR2455" s="34">
        <v>18</v>
      </c>
      <c r="BT2455" s="34">
        <v>14</v>
      </c>
      <c r="BU2455" s="34">
        <v>0.7</v>
      </c>
      <c r="BV2455" s="34" t="s">
        <v>369</v>
      </c>
      <c r="BX2455" s="34">
        <v>73</v>
      </c>
      <c r="BY2455" s="34" t="s">
        <v>2681</v>
      </c>
      <c r="CA2455" s="34">
        <v>0.7</v>
      </c>
      <c r="CB2455" s="34">
        <v>0.01</v>
      </c>
      <c r="CC2455" s="34">
        <v>0.9</v>
      </c>
      <c r="CD2455" s="34">
        <v>7</v>
      </c>
      <c r="CE2455" s="34">
        <v>110</v>
      </c>
      <c r="CF2455" s="34">
        <v>2</v>
      </c>
      <c r="CH2455" s="34">
        <v>821</v>
      </c>
      <c r="CI2455" s="34">
        <v>3.2</v>
      </c>
      <c r="CJ2455" s="34">
        <v>5</v>
      </c>
      <c r="CL2455" s="34" t="s">
        <v>83</v>
      </c>
      <c r="CM2455" s="34">
        <v>0.4</v>
      </c>
      <c r="CN2455" s="34" t="s">
        <v>2695</v>
      </c>
      <c r="CU2455" s="34" t="s">
        <v>2695</v>
      </c>
      <c r="CV2455" s="34" t="s">
        <v>2696</v>
      </c>
      <c r="CW2455" s="34">
        <f t="shared" si="121"/>
        <v>8.6</v>
      </c>
      <c r="CX2455" s="34">
        <v>8.6E-3</v>
      </c>
      <c r="CY2455" s="34">
        <v>9.9499999999999993</v>
      </c>
      <c r="CZ2455" s="34">
        <v>0.52</v>
      </c>
      <c r="DA2455" s="34">
        <v>7.71</v>
      </c>
      <c r="DB2455" s="34">
        <v>0.01</v>
      </c>
      <c r="DC2455" s="34">
        <v>0.22</v>
      </c>
      <c r="DD2455" s="34">
        <v>0.05</v>
      </c>
      <c r="DE2455" s="34">
        <v>0.03</v>
      </c>
    </row>
    <row r="2456" spans="1:109" x14ac:dyDescent="0.35">
      <c r="A2456" s="22" t="s">
        <v>2700</v>
      </c>
      <c r="B2456" s="22" t="s">
        <v>3357</v>
      </c>
      <c r="C2456" s="22" t="s">
        <v>2718</v>
      </c>
      <c r="D2456" s="22" t="s">
        <v>2680</v>
      </c>
      <c r="E2456" s="71">
        <v>34731</v>
      </c>
      <c r="H2456" s="22">
        <v>32.8626</v>
      </c>
      <c r="I2456" s="22">
        <v>-108.25579999999999</v>
      </c>
      <c r="J2456" s="22" t="s">
        <v>873</v>
      </c>
      <c r="K2456" s="22" t="s">
        <v>1302</v>
      </c>
      <c r="L2456" s="22" t="s">
        <v>878</v>
      </c>
      <c r="M2456" s="22" t="s">
        <v>2698</v>
      </c>
      <c r="P2456" s="22" t="s">
        <v>1665</v>
      </c>
      <c r="Q2456" s="22" t="s">
        <v>212</v>
      </c>
      <c r="R2456" s="22">
        <v>0.46</v>
      </c>
      <c r="S2456" s="22" t="s">
        <v>2719</v>
      </c>
      <c r="AI2456" s="34">
        <v>13.4</v>
      </c>
      <c r="AK2456" s="34">
        <v>31.8</v>
      </c>
      <c r="AN2456" s="34">
        <v>5.0999999999999997E-2</v>
      </c>
      <c r="AS2456" s="34">
        <v>10.47</v>
      </c>
      <c r="AT2456" s="34">
        <v>1.19</v>
      </c>
      <c r="AU2456" s="34">
        <v>0.17</v>
      </c>
      <c r="AV2456" s="34">
        <v>41.9</v>
      </c>
      <c r="AW2456" s="34">
        <v>72</v>
      </c>
      <c r="AY2456" s="34" t="s">
        <v>570</v>
      </c>
      <c r="AZ2456" s="34" t="s">
        <v>123</v>
      </c>
      <c r="BA2456" s="34">
        <v>246</v>
      </c>
      <c r="BB2456" s="34" t="s">
        <v>2681</v>
      </c>
      <c r="BC2456" s="34">
        <v>4.9000000000000004</v>
      </c>
      <c r="BD2456" s="34">
        <v>29</v>
      </c>
      <c r="BE2456" s="34">
        <v>8</v>
      </c>
      <c r="BF2456" s="34">
        <v>1</v>
      </c>
      <c r="BG2456" s="34">
        <v>1259</v>
      </c>
      <c r="BJ2456" s="34" t="s">
        <v>121</v>
      </c>
      <c r="BK2456" s="34" t="s">
        <v>121</v>
      </c>
      <c r="BL2456" s="34" t="s">
        <v>83</v>
      </c>
      <c r="BN2456" s="34">
        <v>5.5</v>
      </c>
      <c r="BP2456" s="34">
        <v>7</v>
      </c>
      <c r="BQ2456" s="34">
        <v>535</v>
      </c>
      <c r="BR2456" s="34">
        <v>22</v>
      </c>
      <c r="BT2456" s="34">
        <v>17</v>
      </c>
      <c r="BU2456" s="34">
        <v>0.7</v>
      </c>
      <c r="BV2456" s="34" t="s">
        <v>369</v>
      </c>
      <c r="BX2456" s="34">
        <v>82</v>
      </c>
      <c r="BY2456" s="34" t="s">
        <v>2681</v>
      </c>
      <c r="CA2456" s="34">
        <v>0.2</v>
      </c>
      <c r="CB2456" s="34">
        <v>0.02</v>
      </c>
      <c r="CC2456" s="34">
        <v>0.8</v>
      </c>
      <c r="CD2456" s="34">
        <v>8</v>
      </c>
      <c r="CE2456" s="34">
        <v>130</v>
      </c>
      <c r="CF2456" s="34">
        <v>2</v>
      </c>
      <c r="CH2456" s="34">
        <v>1505.5</v>
      </c>
      <c r="CI2456" s="34">
        <v>3</v>
      </c>
      <c r="CJ2456" s="34">
        <v>5</v>
      </c>
      <c r="CL2456" s="34" t="s">
        <v>83</v>
      </c>
      <c r="CM2456" s="34">
        <v>4</v>
      </c>
      <c r="CN2456" s="34" t="s">
        <v>2695</v>
      </c>
      <c r="CU2456" s="34" t="s">
        <v>2695</v>
      </c>
      <c r="CV2456" s="34" t="s">
        <v>2696</v>
      </c>
      <c r="CW2456" s="34">
        <f t="shared" si="121"/>
        <v>12</v>
      </c>
      <c r="CX2456" s="34">
        <v>1.35E-2</v>
      </c>
      <c r="CY2456" s="34">
        <v>9.25</v>
      </c>
      <c r="CZ2456" s="34">
        <v>0.5</v>
      </c>
      <c r="DA2456" s="34">
        <v>8.43</v>
      </c>
      <c r="DB2456" s="34">
        <v>0.02</v>
      </c>
      <c r="DC2456" s="34">
        <v>0.22</v>
      </c>
      <c r="DD2456" s="34">
        <v>0.05</v>
      </c>
      <c r="DE2456" s="34">
        <v>3.5999999999999997E-2</v>
      </c>
    </row>
    <row r="2457" spans="1:109" x14ac:dyDescent="0.35">
      <c r="A2457" s="22" t="s">
        <v>2701</v>
      </c>
      <c r="B2457" s="22" t="s">
        <v>3357</v>
      </c>
      <c r="C2457" s="22" t="s">
        <v>2718</v>
      </c>
      <c r="D2457" s="22" t="s">
        <v>2680</v>
      </c>
      <c r="E2457" s="71">
        <v>34731</v>
      </c>
      <c r="H2457" s="22">
        <v>32.8626</v>
      </c>
      <c r="I2457" s="22">
        <v>-108.25579999999999</v>
      </c>
      <c r="J2457" s="22" t="s">
        <v>873</v>
      </c>
      <c r="K2457" s="22" t="s">
        <v>1302</v>
      </c>
      <c r="L2457" s="22" t="s">
        <v>878</v>
      </c>
      <c r="M2457" s="22" t="s">
        <v>2698</v>
      </c>
      <c r="P2457" s="22" t="s">
        <v>1665</v>
      </c>
      <c r="Q2457" s="22" t="s">
        <v>212</v>
      </c>
      <c r="R2457" s="22">
        <v>1.51</v>
      </c>
      <c r="S2457" s="22" t="s">
        <v>2719</v>
      </c>
      <c r="AI2457" s="34">
        <v>16.8</v>
      </c>
      <c r="AK2457" s="34">
        <v>30.3</v>
      </c>
      <c r="AN2457" s="34">
        <v>2.29</v>
      </c>
      <c r="AS2457" s="34">
        <v>8.24</v>
      </c>
      <c r="AT2457" s="34">
        <v>1.07</v>
      </c>
      <c r="AU2457" s="34">
        <v>1.2E-2</v>
      </c>
      <c r="AV2457" s="34">
        <v>33.700000000000003</v>
      </c>
      <c r="AW2457" s="34">
        <v>66</v>
      </c>
      <c r="AY2457" s="34" t="s">
        <v>83</v>
      </c>
      <c r="AZ2457" s="34" t="s">
        <v>123</v>
      </c>
      <c r="BA2457" s="34">
        <v>204</v>
      </c>
      <c r="BB2457" s="34" t="s">
        <v>2681</v>
      </c>
      <c r="BC2457" s="34">
        <v>195.5</v>
      </c>
      <c r="BD2457" s="34">
        <v>98</v>
      </c>
      <c r="BE2457" s="34">
        <v>14</v>
      </c>
      <c r="BF2457" s="34" t="s">
        <v>121</v>
      </c>
      <c r="BG2457" s="34">
        <v>5442</v>
      </c>
      <c r="BJ2457" s="34" t="s">
        <v>121</v>
      </c>
      <c r="BK2457" s="34" t="s">
        <v>121</v>
      </c>
      <c r="BL2457" s="34" t="s">
        <v>83</v>
      </c>
      <c r="BN2457" s="34">
        <v>3.5</v>
      </c>
      <c r="BP2457" s="34">
        <v>20</v>
      </c>
      <c r="BQ2457" s="34">
        <v>412</v>
      </c>
      <c r="BR2457" s="34" t="s">
        <v>83</v>
      </c>
      <c r="BT2457" s="34">
        <v>14</v>
      </c>
      <c r="BU2457" s="34">
        <v>0.9</v>
      </c>
      <c r="BV2457" s="34" t="s">
        <v>369</v>
      </c>
      <c r="BX2457" s="34">
        <v>65</v>
      </c>
      <c r="BY2457" s="34">
        <v>1.1000000000000001</v>
      </c>
      <c r="CA2457" s="34">
        <v>0.6</v>
      </c>
      <c r="CB2457" s="34">
        <v>0.01</v>
      </c>
      <c r="CC2457" s="34">
        <v>3.9</v>
      </c>
      <c r="CD2457" s="34">
        <v>6</v>
      </c>
      <c r="CE2457" s="34">
        <v>150</v>
      </c>
      <c r="CF2457" s="34">
        <v>4</v>
      </c>
      <c r="CH2457" s="34">
        <v>41212</v>
      </c>
      <c r="CI2457" s="34">
        <v>3.1</v>
      </c>
      <c r="CJ2457" s="34">
        <v>5</v>
      </c>
      <c r="CL2457" s="34" t="s">
        <v>83</v>
      </c>
      <c r="CM2457" s="34">
        <v>0.5</v>
      </c>
      <c r="CN2457" s="34" t="s">
        <v>2695</v>
      </c>
      <c r="CU2457" s="34" t="s">
        <v>2695</v>
      </c>
      <c r="CV2457" s="34" t="s">
        <v>2696</v>
      </c>
      <c r="CW2457" s="34">
        <f t="shared" si="121"/>
        <v>8.6</v>
      </c>
      <c r="CX2457" s="34">
        <v>0.1762</v>
      </c>
      <c r="CY2457" s="34">
        <v>13</v>
      </c>
      <c r="CZ2457" s="34">
        <v>0.51</v>
      </c>
      <c r="DA2457" s="34">
        <v>6.4</v>
      </c>
      <c r="DB2457" s="34">
        <v>0.01</v>
      </c>
      <c r="DC2457" s="34">
        <v>0.17</v>
      </c>
      <c r="DD2457" s="34">
        <v>0.09</v>
      </c>
      <c r="DE2457" s="34">
        <v>3.1E-2</v>
      </c>
    </row>
    <row r="2458" spans="1:109" x14ac:dyDescent="0.35">
      <c r="A2458" s="22" t="s">
        <v>2702</v>
      </c>
      <c r="B2458" s="22" t="s">
        <v>3357</v>
      </c>
      <c r="C2458" s="22" t="s">
        <v>2718</v>
      </c>
      <c r="D2458" s="22" t="s">
        <v>2680</v>
      </c>
      <c r="E2458" s="71">
        <v>34731</v>
      </c>
      <c r="H2458" s="22">
        <v>32.8626</v>
      </c>
      <c r="I2458" s="22">
        <v>-108.25579999999999</v>
      </c>
      <c r="J2458" s="22" t="s">
        <v>873</v>
      </c>
      <c r="K2458" s="22" t="s">
        <v>1302</v>
      </c>
      <c r="L2458" s="22" t="s">
        <v>878</v>
      </c>
      <c r="M2458" s="22" t="s">
        <v>2698</v>
      </c>
      <c r="P2458" s="22" t="s">
        <v>1665</v>
      </c>
      <c r="Q2458" s="22" t="s">
        <v>212</v>
      </c>
      <c r="R2458" s="22">
        <v>0</v>
      </c>
      <c r="S2458" s="22" t="s">
        <v>2719</v>
      </c>
      <c r="AI2458" s="34">
        <v>10.7</v>
      </c>
      <c r="AK2458" s="34">
        <v>29.5</v>
      </c>
      <c r="AN2458" s="34">
        <v>0</v>
      </c>
      <c r="AS2458" s="34">
        <v>10.43</v>
      </c>
      <c r="AT2458" s="34">
        <v>0.37</v>
      </c>
      <c r="AU2458" s="34">
        <v>2.1999999999999999E-2</v>
      </c>
      <c r="AV2458" s="34">
        <v>139.69999999999999</v>
      </c>
      <c r="AW2458" s="34">
        <v>3.7</v>
      </c>
      <c r="AY2458" s="34" t="s">
        <v>83</v>
      </c>
      <c r="AZ2458" s="34" t="s">
        <v>123</v>
      </c>
      <c r="BA2458" s="34">
        <v>1062</v>
      </c>
      <c r="BB2458" s="34" t="s">
        <v>2681</v>
      </c>
      <c r="BC2458" s="34">
        <v>1.4</v>
      </c>
      <c r="BD2458" s="34">
        <v>16</v>
      </c>
      <c r="BE2458" s="34">
        <v>8</v>
      </c>
      <c r="BF2458" s="34" t="s">
        <v>121</v>
      </c>
      <c r="BG2458" s="34">
        <v>2308</v>
      </c>
      <c r="BJ2458" s="34" t="s">
        <v>121</v>
      </c>
      <c r="BK2458" s="34" t="s">
        <v>121</v>
      </c>
      <c r="BL2458" s="34" t="s">
        <v>83</v>
      </c>
      <c r="BN2458" s="34">
        <v>1</v>
      </c>
      <c r="BP2458" s="34">
        <v>50</v>
      </c>
      <c r="BQ2458" s="34">
        <v>1533</v>
      </c>
      <c r="BR2458" s="34" t="s">
        <v>83</v>
      </c>
      <c r="BT2458" s="34">
        <v>41</v>
      </c>
      <c r="BU2458" s="34">
        <v>1.2</v>
      </c>
      <c r="BV2458" s="34" t="s">
        <v>369</v>
      </c>
      <c r="BX2458" s="34">
        <v>74</v>
      </c>
      <c r="BY2458" s="34" t="s">
        <v>2681</v>
      </c>
      <c r="CA2458" s="34">
        <v>0.7</v>
      </c>
      <c r="CB2458" s="34">
        <v>0.04</v>
      </c>
      <c r="CC2458" s="34">
        <v>1.2</v>
      </c>
      <c r="CD2458" s="34">
        <v>9</v>
      </c>
      <c r="CE2458" s="34">
        <v>130</v>
      </c>
      <c r="CF2458" s="34">
        <v>2</v>
      </c>
      <c r="CH2458" s="34">
        <v>201.5</v>
      </c>
      <c r="CI2458" s="34">
        <v>5.2</v>
      </c>
      <c r="CJ2458" s="34">
        <v>7</v>
      </c>
      <c r="CL2458" s="34">
        <v>7</v>
      </c>
      <c r="CN2458" s="34" t="s">
        <v>2695</v>
      </c>
      <c r="CU2458" s="34" t="s">
        <v>2695</v>
      </c>
      <c r="CV2458" s="34" t="s">
        <v>2696</v>
      </c>
      <c r="CW2458" s="34">
        <f t="shared" si="121"/>
        <v>19.2</v>
      </c>
      <c r="CX2458" s="34">
        <v>6.1000000000000004E-3</v>
      </c>
      <c r="CY2458" s="34">
        <v>2.06</v>
      </c>
      <c r="CZ2458" s="34">
        <v>0.59</v>
      </c>
      <c r="DA2458" s="34">
        <v>9.7200000000000006</v>
      </c>
      <c r="DB2458" s="34">
        <v>0.02</v>
      </c>
      <c r="DC2458" s="34">
        <v>0.33</v>
      </c>
      <c r="DD2458" s="34">
        <v>0.04</v>
      </c>
      <c r="DE2458" s="34">
        <v>6.0000000000000001E-3</v>
      </c>
    </row>
    <row r="2459" spans="1:109" x14ac:dyDescent="0.35">
      <c r="A2459" s="22" t="s">
        <v>2703</v>
      </c>
      <c r="B2459" s="22" t="s">
        <v>3357</v>
      </c>
      <c r="C2459" s="22" t="s">
        <v>2718</v>
      </c>
      <c r="D2459" s="22" t="s">
        <v>2680</v>
      </c>
      <c r="E2459" s="71">
        <v>34731</v>
      </c>
      <c r="H2459" s="22">
        <v>32.8626</v>
      </c>
      <c r="I2459" s="22">
        <v>-108.25579999999999</v>
      </c>
      <c r="J2459" s="22" t="s">
        <v>873</v>
      </c>
      <c r="K2459" s="22" t="s">
        <v>1302</v>
      </c>
      <c r="L2459" s="22" t="s">
        <v>878</v>
      </c>
      <c r="M2459" s="22" t="s">
        <v>2698</v>
      </c>
      <c r="P2459" s="22" t="s">
        <v>1665</v>
      </c>
      <c r="Q2459" s="22" t="s">
        <v>212</v>
      </c>
      <c r="R2459" s="22">
        <v>0</v>
      </c>
      <c r="S2459" s="22" t="s">
        <v>2719</v>
      </c>
      <c r="AI2459" s="34">
        <v>15.2</v>
      </c>
      <c r="AK2459" s="34">
        <v>0</v>
      </c>
      <c r="AN2459" s="34">
        <v>0.35899999999999999</v>
      </c>
      <c r="AS2459" s="34">
        <v>5.69</v>
      </c>
      <c r="AT2459" s="34">
        <v>0.35899999999999999</v>
      </c>
      <c r="AU2459" s="34" t="s">
        <v>1703</v>
      </c>
      <c r="AV2459" s="34">
        <v>51.6</v>
      </c>
      <c r="AW2459" s="34">
        <v>120</v>
      </c>
      <c r="AY2459" s="34" t="s">
        <v>570</v>
      </c>
      <c r="AZ2459" s="34">
        <v>4</v>
      </c>
      <c r="BA2459" s="34">
        <v>442</v>
      </c>
      <c r="BB2459" s="34" t="s">
        <v>2681</v>
      </c>
      <c r="BC2459" s="34">
        <v>76.900000000000006</v>
      </c>
      <c r="BD2459" s="34">
        <v>83</v>
      </c>
      <c r="BE2459" s="34">
        <v>9</v>
      </c>
      <c r="BF2459" s="34" t="s">
        <v>121</v>
      </c>
      <c r="BG2459" s="34">
        <v>16173</v>
      </c>
      <c r="BJ2459" s="34" t="s">
        <v>121</v>
      </c>
      <c r="BK2459" s="34" t="s">
        <v>121</v>
      </c>
      <c r="BL2459" s="34" t="s">
        <v>83</v>
      </c>
      <c r="BN2459" s="34">
        <v>7</v>
      </c>
      <c r="BP2459" s="34">
        <v>47</v>
      </c>
      <c r="BQ2459" s="34">
        <v>427</v>
      </c>
      <c r="BR2459" s="34" t="s">
        <v>83</v>
      </c>
      <c r="BT2459" s="34">
        <v>19</v>
      </c>
      <c r="BU2459" s="34">
        <v>1.4</v>
      </c>
      <c r="BV2459" s="34" t="s">
        <v>369</v>
      </c>
      <c r="BX2459" s="34">
        <v>54</v>
      </c>
      <c r="BY2459" s="34" t="s">
        <v>2681</v>
      </c>
      <c r="CA2459" s="34">
        <v>1.3</v>
      </c>
      <c r="CB2459" s="34">
        <v>0.01</v>
      </c>
      <c r="CC2459" s="34">
        <v>6.7</v>
      </c>
      <c r="CD2459" s="34">
        <v>5</v>
      </c>
      <c r="CE2459" s="34" t="s">
        <v>121</v>
      </c>
      <c r="CF2459" s="34">
        <v>4</v>
      </c>
      <c r="CH2459" s="34">
        <v>22356.5</v>
      </c>
      <c r="CI2459" s="34">
        <v>3.2</v>
      </c>
      <c r="CJ2459" s="34">
        <v>4</v>
      </c>
      <c r="CL2459" s="34" t="s">
        <v>83</v>
      </c>
      <c r="CM2459" s="34">
        <v>0.5</v>
      </c>
      <c r="CN2459" s="34" t="s">
        <v>2695</v>
      </c>
      <c r="CU2459" s="34" t="s">
        <v>2695</v>
      </c>
      <c r="CV2459" s="34" t="s">
        <v>2696</v>
      </c>
      <c r="CW2459" s="34">
        <f t="shared" si="121"/>
        <v>7.7</v>
      </c>
      <c r="CX2459" s="34">
        <v>0.1116</v>
      </c>
      <c r="CY2459" s="34">
        <v>14.7</v>
      </c>
      <c r="CZ2459" s="34">
        <v>0.59</v>
      </c>
      <c r="DA2459" s="34">
        <v>6.21</v>
      </c>
      <c r="DB2459" s="34" t="s">
        <v>2704</v>
      </c>
      <c r="DC2459" s="34">
        <v>0.14000000000000001</v>
      </c>
      <c r="DD2459" s="34">
        <v>0.06</v>
      </c>
      <c r="DE2459" s="34">
        <v>3.4000000000000002E-2</v>
      </c>
    </row>
    <row r="2460" spans="1:109" x14ac:dyDescent="0.35">
      <c r="A2460" s="22" t="s">
        <v>2705</v>
      </c>
      <c r="B2460" s="22" t="s">
        <v>3357</v>
      </c>
      <c r="C2460" s="22" t="s">
        <v>2718</v>
      </c>
      <c r="D2460" s="22" t="s">
        <v>2680</v>
      </c>
      <c r="E2460" s="71">
        <v>34731</v>
      </c>
      <c r="H2460" s="22">
        <v>32.8626</v>
      </c>
      <c r="I2460" s="22">
        <v>-108.25579999999999</v>
      </c>
      <c r="J2460" s="22" t="s">
        <v>873</v>
      </c>
      <c r="K2460" s="22" t="s">
        <v>1302</v>
      </c>
      <c r="L2460" s="22" t="s">
        <v>878</v>
      </c>
      <c r="M2460" s="22" t="s">
        <v>2698</v>
      </c>
      <c r="P2460" s="22" t="s">
        <v>1665</v>
      </c>
      <c r="Q2460" s="22" t="s">
        <v>212</v>
      </c>
      <c r="R2460" s="22">
        <v>0</v>
      </c>
      <c r="S2460" s="22" t="s">
        <v>2719</v>
      </c>
      <c r="AI2460" s="34">
        <v>17.100000000000001</v>
      </c>
      <c r="AK2460" s="34">
        <v>32.4</v>
      </c>
      <c r="AN2460" s="34">
        <v>0.41699999999999998</v>
      </c>
      <c r="AS2460" s="34">
        <v>10.02</v>
      </c>
      <c r="AT2460" s="34">
        <v>1.17</v>
      </c>
      <c r="AU2460" s="34">
        <v>7.0000000000000001E-3</v>
      </c>
      <c r="AV2460" s="34">
        <v>45.8</v>
      </c>
      <c r="AW2460" s="34">
        <v>86</v>
      </c>
      <c r="AY2460" s="34" t="s">
        <v>570</v>
      </c>
      <c r="AZ2460" s="34" t="s">
        <v>123</v>
      </c>
      <c r="BA2460" s="34">
        <v>390</v>
      </c>
      <c r="BB2460" s="34" t="s">
        <v>2681</v>
      </c>
      <c r="BC2460" s="34">
        <v>36.4</v>
      </c>
      <c r="BD2460" s="34">
        <v>49</v>
      </c>
      <c r="BE2460" s="34">
        <v>14</v>
      </c>
      <c r="BF2460" s="34" t="s">
        <v>121</v>
      </c>
      <c r="BG2460" s="34">
        <v>31738</v>
      </c>
      <c r="BJ2460" s="34" t="s">
        <v>121</v>
      </c>
      <c r="BK2460" s="34" t="s">
        <v>121</v>
      </c>
      <c r="BL2460" s="34" t="s">
        <v>83</v>
      </c>
      <c r="BN2460" s="34">
        <v>2</v>
      </c>
      <c r="BP2460" s="34">
        <v>11</v>
      </c>
      <c r="BQ2460" s="34">
        <v>378</v>
      </c>
      <c r="BR2460" s="34" t="s">
        <v>83</v>
      </c>
      <c r="BT2460" s="34">
        <v>16</v>
      </c>
      <c r="BU2460" s="34">
        <v>2.4</v>
      </c>
      <c r="BV2460" s="34" t="s">
        <v>369</v>
      </c>
      <c r="BX2460" s="34">
        <v>58</v>
      </c>
      <c r="BY2460" s="34" t="s">
        <v>2681</v>
      </c>
      <c r="CA2460" s="34">
        <v>1.6</v>
      </c>
      <c r="CB2460" s="34">
        <v>0.01</v>
      </c>
      <c r="CC2460" s="34">
        <v>8.6999999999999993</v>
      </c>
      <c r="CD2460" s="34">
        <v>4</v>
      </c>
      <c r="CE2460" s="34">
        <v>110</v>
      </c>
      <c r="CF2460" s="34">
        <v>4</v>
      </c>
      <c r="CH2460" s="34">
        <v>7777</v>
      </c>
      <c r="CI2460" s="34">
        <v>2.2000000000000002</v>
      </c>
      <c r="CJ2460" s="34">
        <v>3</v>
      </c>
      <c r="CL2460" s="34" t="s">
        <v>83</v>
      </c>
      <c r="CM2460" s="34">
        <v>0.6</v>
      </c>
      <c r="CN2460" s="34" t="s">
        <v>2695</v>
      </c>
      <c r="CU2460" s="34" t="s">
        <v>2695</v>
      </c>
      <c r="CV2460" s="34" t="s">
        <v>2696</v>
      </c>
      <c r="CW2460" s="34">
        <f t="shared" si="121"/>
        <v>5.8</v>
      </c>
      <c r="CX2460" s="34">
        <v>2.93E-2</v>
      </c>
      <c r="CY2460" s="34">
        <v>12.6</v>
      </c>
      <c r="CZ2460" s="34">
        <v>0.68</v>
      </c>
      <c r="DA2460" s="34">
        <v>9.1549999999999994</v>
      </c>
      <c r="DB2460" s="34" t="s">
        <v>2704</v>
      </c>
      <c r="DC2460" s="34">
        <v>0.08</v>
      </c>
      <c r="DD2460" s="34">
        <v>0.1</v>
      </c>
      <c r="DE2460" s="34">
        <v>3.5000000000000003E-2</v>
      </c>
    </row>
    <row r="2461" spans="1:109" x14ac:dyDescent="0.35">
      <c r="A2461" s="22" t="s">
        <v>2706</v>
      </c>
      <c r="B2461" s="22" t="s">
        <v>3357</v>
      </c>
      <c r="C2461" s="22" t="s">
        <v>2718</v>
      </c>
      <c r="D2461" s="22" t="s">
        <v>2680</v>
      </c>
      <c r="E2461" s="71">
        <v>34731</v>
      </c>
      <c r="H2461" s="22">
        <v>32.8626</v>
      </c>
      <c r="I2461" s="22">
        <v>-108.25579999999999</v>
      </c>
      <c r="J2461" s="22" t="s">
        <v>873</v>
      </c>
      <c r="K2461" s="22" t="s">
        <v>1302</v>
      </c>
      <c r="L2461" s="22" t="s">
        <v>878</v>
      </c>
      <c r="M2461" s="22" t="s">
        <v>2707</v>
      </c>
      <c r="P2461" s="22" t="s">
        <v>1665</v>
      </c>
      <c r="Q2461" s="22" t="s">
        <v>212</v>
      </c>
      <c r="R2461" s="22">
        <v>0</v>
      </c>
      <c r="S2461" s="22" t="s">
        <v>2719</v>
      </c>
      <c r="AI2461" s="34">
        <v>15.1</v>
      </c>
      <c r="AK2461" s="34">
        <v>25.9</v>
      </c>
      <c r="AN2461" s="34">
        <v>0</v>
      </c>
      <c r="AS2461" s="34">
        <v>10.46</v>
      </c>
      <c r="AT2461" s="34">
        <v>1.01</v>
      </c>
      <c r="AU2461" s="34">
        <v>0.32700000000000001</v>
      </c>
      <c r="AV2461" s="34">
        <v>61.6</v>
      </c>
      <c r="AW2461" s="34">
        <v>31</v>
      </c>
      <c r="AY2461" s="34" t="s">
        <v>570</v>
      </c>
      <c r="AZ2461" s="34" t="s">
        <v>123</v>
      </c>
      <c r="BA2461" s="34">
        <v>494</v>
      </c>
      <c r="BB2461" s="34" t="s">
        <v>2681</v>
      </c>
      <c r="BC2461" s="34">
        <v>11.7</v>
      </c>
      <c r="BD2461" s="34">
        <v>83</v>
      </c>
      <c r="BE2461" s="34">
        <v>13</v>
      </c>
      <c r="BF2461" s="34" t="s">
        <v>121</v>
      </c>
      <c r="BG2461" s="34">
        <v>4231</v>
      </c>
      <c r="BJ2461" s="34" t="s">
        <v>121</v>
      </c>
      <c r="BK2461" s="34" t="s">
        <v>121</v>
      </c>
      <c r="BL2461" s="34" t="s">
        <v>83</v>
      </c>
      <c r="BN2461" s="34">
        <v>5.5</v>
      </c>
      <c r="BP2461" s="34">
        <v>14</v>
      </c>
      <c r="BQ2461" s="34">
        <v>601</v>
      </c>
      <c r="BR2461" s="34" t="s">
        <v>83</v>
      </c>
      <c r="BT2461" s="34">
        <v>19</v>
      </c>
      <c r="BU2461" s="34">
        <v>0.7</v>
      </c>
      <c r="BV2461" s="34" t="s">
        <v>369</v>
      </c>
      <c r="BX2461" s="34">
        <v>12</v>
      </c>
      <c r="BY2461" s="34" t="s">
        <v>2681</v>
      </c>
      <c r="CA2461" s="34">
        <v>0.3</v>
      </c>
      <c r="CB2461" s="34">
        <v>0.01</v>
      </c>
      <c r="CC2461" s="34">
        <v>0.9</v>
      </c>
      <c r="CD2461" s="34">
        <v>6</v>
      </c>
      <c r="CE2461" s="34">
        <v>20</v>
      </c>
      <c r="CF2461" s="34">
        <v>2</v>
      </c>
      <c r="CH2461" s="34">
        <v>15600</v>
      </c>
      <c r="CI2461" s="34">
        <v>2</v>
      </c>
      <c r="CJ2461" s="34" t="s">
        <v>369</v>
      </c>
      <c r="CL2461" s="34" t="s">
        <v>83</v>
      </c>
      <c r="CM2461" s="34">
        <v>0.2</v>
      </c>
      <c r="CN2461" s="34" t="s">
        <v>2695</v>
      </c>
      <c r="CU2461" s="34" t="s">
        <v>2695</v>
      </c>
      <c r="CV2461" s="34" t="s">
        <v>2696</v>
      </c>
      <c r="CW2461" s="34">
        <f t="shared" si="121"/>
        <v>2.2000000000000002</v>
      </c>
      <c r="CX2461" s="34">
        <v>0.11169999999999999</v>
      </c>
      <c r="CY2461" s="34">
        <v>32.5</v>
      </c>
      <c r="CZ2461" s="34">
        <v>0.33</v>
      </c>
      <c r="DA2461" s="34">
        <v>0.75</v>
      </c>
      <c r="DB2461" s="34" t="s">
        <v>2704</v>
      </c>
      <c r="DC2461" s="34">
        <v>0.04</v>
      </c>
      <c r="DD2461" s="34">
        <v>0.06</v>
      </c>
      <c r="DE2461" s="34">
        <v>1.9E-2</v>
      </c>
    </row>
    <row r="2462" spans="1:109" x14ac:dyDescent="0.35">
      <c r="A2462" s="22" t="s">
        <v>2708</v>
      </c>
      <c r="B2462" s="22" t="s">
        <v>3357</v>
      </c>
      <c r="C2462" s="22" t="s">
        <v>2718</v>
      </c>
      <c r="D2462" s="22" t="s">
        <v>2680</v>
      </c>
      <c r="E2462" s="71">
        <v>34731</v>
      </c>
      <c r="H2462" s="22">
        <v>32.8626</v>
      </c>
      <c r="I2462" s="22">
        <v>-108.25579999999999</v>
      </c>
      <c r="J2462" s="22" t="s">
        <v>873</v>
      </c>
      <c r="K2462" s="22" t="s">
        <v>1302</v>
      </c>
      <c r="L2462" s="22" t="s">
        <v>878</v>
      </c>
      <c r="M2462" s="22" t="s">
        <v>2707</v>
      </c>
      <c r="P2462" s="22" t="s">
        <v>1665</v>
      </c>
      <c r="Q2462" s="22" t="s">
        <v>212</v>
      </c>
      <c r="R2462" s="22">
        <v>0</v>
      </c>
      <c r="S2462" s="22" t="s">
        <v>2719</v>
      </c>
      <c r="AI2462" s="34">
        <v>14</v>
      </c>
      <c r="AK2462" s="34">
        <v>4.78</v>
      </c>
      <c r="AN2462" s="34">
        <v>1.7999999999999999E-2</v>
      </c>
      <c r="AS2462" s="34">
        <v>5.83</v>
      </c>
      <c r="AT2462" s="34">
        <v>1.2999999999999999E-2</v>
      </c>
      <c r="AU2462" s="34">
        <v>1.4999999999999999E-2</v>
      </c>
      <c r="AV2462" s="34">
        <v>80.75</v>
      </c>
      <c r="AW2462" s="34">
        <v>42</v>
      </c>
      <c r="AY2462" s="34" t="s">
        <v>570</v>
      </c>
      <c r="AZ2462" s="34" t="s">
        <v>123</v>
      </c>
      <c r="BA2462" s="34">
        <v>537</v>
      </c>
      <c r="BB2462" s="34" t="s">
        <v>2681</v>
      </c>
      <c r="BC2462" s="34">
        <v>11.2</v>
      </c>
      <c r="BD2462" s="34">
        <v>66</v>
      </c>
      <c r="BE2462" s="34">
        <v>13</v>
      </c>
      <c r="BF2462" s="34" t="s">
        <v>121</v>
      </c>
      <c r="BG2462" s="34">
        <v>1374</v>
      </c>
      <c r="BJ2462" s="34" t="s">
        <v>121</v>
      </c>
      <c r="BK2462" s="34" t="s">
        <v>121</v>
      </c>
      <c r="BL2462" s="34" t="s">
        <v>83</v>
      </c>
      <c r="BN2462" s="34">
        <v>8</v>
      </c>
      <c r="BP2462" s="34">
        <v>10</v>
      </c>
      <c r="BQ2462" s="34">
        <v>888</v>
      </c>
      <c r="BR2462" s="34" t="s">
        <v>83</v>
      </c>
      <c r="BT2462" s="34">
        <v>24</v>
      </c>
      <c r="BU2462" s="34">
        <v>0.9</v>
      </c>
      <c r="BV2462" s="34" t="s">
        <v>369</v>
      </c>
      <c r="BX2462" s="34">
        <v>14</v>
      </c>
      <c r="BY2462" s="34" t="s">
        <v>2681</v>
      </c>
      <c r="CA2462" s="34">
        <v>0.7</v>
      </c>
      <c r="CB2462" s="34">
        <v>0.01</v>
      </c>
      <c r="CC2462" s="34">
        <v>0.9</v>
      </c>
      <c r="CD2462" s="34">
        <v>6</v>
      </c>
      <c r="CE2462" s="34" t="s">
        <v>121</v>
      </c>
      <c r="CF2462" s="34">
        <v>2</v>
      </c>
      <c r="CH2462" s="34">
        <v>14475.5</v>
      </c>
      <c r="CI2462" s="34">
        <v>3</v>
      </c>
      <c r="CJ2462" s="34" t="s">
        <v>369</v>
      </c>
      <c r="CL2462" s="34" t="s">
        <v>83</v>
      </c>
      <c r="CM2462" s="34">
        <v>0.3</v>
      </c>
      <c r="CN2462" s="34" t="s">
        <v>2695</v>
      </c>
      <c r="CU2462" s="34" t="s">
        <v>2695</v>
      </c>
      <c r="CV2462" s="34" t="s">
        <v>2696</v>
      </c>
      <c r="CW2462" s="34">
        <f t="shared" si="121"/>
        <v>3.3</v>
      </c>
      <c r="CX2462" s="34">
        <v>0.11509999999999999</v>
      </c>
      <c r="CY2462" s="34">
        <v>31.3</v>
      </c>
      <c r="CZ2462" s="34">
        <v>0.37</v>
      </c>
      <c r="DA2462" s="34">
        <v>1.405</v>
      </c>
      <c r="DB2462" s="34">
        <v>0.01</v>
      </c>
      <c r="DC2462" s="34">
        <v>7.0000000000000007E-2</v>
      </c>
      <c r="DD2462" s="34">
        <v>0.06</v>
      </c>
      <c r="DE2462" s="34">
        <v>1.6E-2</v>
      </c>
    </row>
    <row r="2463" spans="1:109" x14ac:dyDescent="0.35">
      <c r="A2463" s="22" t="s">
        <v>2709</v>
      </c>
      <c r="B2463" s="22" t="s">
        <v>3357</v>
      </c>
      <c r="C2463" s="22" t="s">
        <v>2718</v>
      </c>
      <c r="D2463" s="22" t="s">
        <v>2680</v>
      </c>
      <c r="E2463" s="71">
        <v>34731</v>
      </c>
      <c r="H2463" s="22">
        <v>32.8626</v>
      </c>
      <c r="I2463" s="22">
        <v>-108.25579999999999</v>
      </c>
      <c r="J2463" s="22" t="s">
        <v>873</v>
      </c>
      <c r="K2463" s="22" t="s">
        <v>1302</v>
      </c>
      <c r="L2463" s="22" t="s">
        <v>878</v>
      </c>
      <c r="M2463" s="22" t="s">
        <v>2707</v>
      </c>
      <c r="P2463" s="22" t="s">
        <v>1665</v>
      </c>
      <c r="Q2463" s="22" t="s">
        <v>212</v>
      </c>
      <c r="R2463" s="22">
        <v>0</v>
      </c>
      <c r="S2463" s="22" t="s">
        <v>2719</v>
      </c>
      <c r="AI2463" s="34">
        <v>0.06</v>
      </c>
      <c r="AK2463" s="34" t="s">
        <v>2710</v>
      </c>
      <c r="AN2463" s="34" t="s">
        <v>2710</v>
      </c>
      <c r="AS2463" s="34" t="s">
        <v>2710</v>
      </c>
      <c r="AT2463" s="34" t="s">
        <v>2710</v>
      </c>
      <c r="AU2463" s="34" t="s">
        <v>1703</v>
      </c>
      <c r="AV2463" s="34">
        <v>7.1</v>
      </c>
      <c r="AW2463" s="34">
        <v>36</v>
      </c>
      <c r="AY2463" s="34" t="s">
        <v>570</v>
      </c>
      <c r="AZ2463" s="34" t="s">
        <v>123</v>
      </c>
      <c r="BA2463" s="34">
        <v>57</v>
      </c>
      <c r="BB2463" s="34" t="s">
        <v>2681</v>
      </c>
      <c r="BC2463" s="34">
        <v>38</v>
      </c>
      <c r="BD2463" s="34">
        <v>91</v>
      </c>
      <c r="BE2463" s="34">
        <v>9</v>
      </c>
      <c r="BF2463" s="34" t="s">
        <v>121</v>
      </c>
      <c r="BG2463" s="34">
        <v>2315</v>
      </c>
      <c r="BJ2463" s="34" t="s">
        <v>121</v>
      </c>
      <c r="BK2463" s="34" t="s">
        <v>121</v>
      </c>
      <c r="BL2463" s="34" t="s">
        <v>83</v>
      </c>
      <c r="BN2463" s="34">
        <v>1</v>
      </c>
      <c r="BP2463" s="34">
        <v>17</v>
      </c>
      <c r="BQ2463" s="34">
        <v>133</v>
      </c>
      <c r="BR2463" s="34" t="s">
        <v>83</v>
      </c>
      <c r="BT2463" s="34">
        <v>2.9</v>
      </c>
      <c r="BU2463" s="34">
        <v>0.5</v>
      </c>
      <c r="BV2463" s="34" t="s">
        <v>369</v>
      </c>
      <c r="BX2463" s="34">
        <v>4</v>
      </c>
      <c r="BY2463" s="34" t="s">
        <v>2681</v>
      </c>
      <c r="CA2463" s="34">
        <v>0.5</v>
      </c>
      <c r="CB2463" s="34">
        <v>0.01</v>
      </c>
      <c r="CC2463" s="34">
        <v>1.3</v>
      </c>
      <c r="CD2463" s="34">
        <v>3</v>
      </c>
      <c r="CE2463" s="34" t="s">
        <v>121</v>
      </c>
      <c r="CF2463" s="34">
        <v>2</v>
      </c>
      <c r="CH2463" s="34">
        <v>16473</v>
      </c>
      <c r="CI2463" s="34">
        <v>1.2</v>
      </c>
      <c r="CJ2463" s="34" t="s">
        <v>369</v>
      </c>
      <c r="CL2463" s="34" t="s">
        <v>83</v>
      </c>
      <c r="CM2463" s="34">
        <v>0.3</v>
      </c>
      <c r="CN2463" s="34" t="s">
        <v>2695</v>
      </c>
      <c r="CU2463" s="34" t="s">
        <v>2695</v>
      </c>
      <c r="CV2463" s="34" t="s">
        <v>2696</v>
      </c>
      <c r="CW2463" s="34">
        <f t="shared" si="121"/>
        <v>1.5</v>
      </c>
      <c r="CX2463" s="34">
        <v>0.11799999999999999</v>
      </c>
      <c r="CY2463" s="34">
        <v>20.100000000000001</v>
      </c>
      <c r="CZ2463" s="34">
        <v>0.22</v>
      </c>
      <c r="DA2463" s="34">
        <v>0.155</v>
      </c>
      <c r="DB2463" s="34" t="s">
        <v>2704</v>
      </c>
      <c r="DC2463" s="34">
        <v>0.01</v>
      </c>
      <c r="DD2463" s="34">
        <v>0.06</v>
      </c>
      <c r="DE2463" s="34">
        <v>2.1999999999999999E-2</v>
      </c>
    </row>
    <row r="2464" spans="1:109" x14ac:dyDescent="0.35">
      <c r="A2464" s="22" t="s">
        <v>2711</v>
      </c>
      <c r="B2464" s="22" t="s">
        <v>3357</v>
      </c>
      <c r="C2464" s="22" t="s">
        <v>2718</v>
      </c>
      <c r="D2464" s="22" t="s">
        <v>2680</v>
      </c>
      <c r="E2464" s="71">
        <v>34731</v>
      </c>
      <c r="H2464" s="22">
        <v>32.8626</v>
      </c>
      <c r="I2464" s="22">
        <v>-108.25579999999999</v>
      </c>
      <c r="J2464" s="22" t="s">
        <v>873</v>
      </c>
      <c r="K2464" s="22" t="s">
        <v>1302</v>
      </c>
      <c r="L2464" s="22" t="s">
        <v>878</v>
      </c>
      <c r="M2464" s="22" t="s">
        <v>2707</v>
      </c>
      <c r="P2464" s="22" t="s">
        <v>1665</v>
      </c>
      <c r="Q2464" s="22" t="s">
        <v>212</v>
      </c>
      <c r="R2464" s="22">
        <v>0</v>
      </c>
      <c r="S2464" s="22" t="s">
        <v>2719</v>
      </c>
      <c r="AI2464" s="34">
        <v>12.8</v>
      </c>
      <c r="AK2464" s="34">
        <v>23.7</v>
      </c>
      <c r="AN2464" s="34">
        <v>7.0000000000000001E-3</v>
      </c>
      <c r="AS2464" s="34">
        <v>9.1300000000000008</v>
      </c>
      <c r="AT2464" s="34">
        <v>1.48</v>
      </c>
      <c r="AU2464" s="34">
        <v>0.04</v>
      </c>
      <c r="AV2464" s="34">
        <v>61.4</v>
      </c>
      <c r="AW2464" s="34">
        <v>44</v>
      </c>
      <c r="AY2464" s="34" t="s">
        <v>570</v>
      </c>
      <c r="AZ2464" s="34" t="s">
        <v>123</v>
      </c>
      <c r="BA2464" s="34">
        <v>510</v>
      </c>
      <c r="BB2464" s="34" t="s">
        <v>2681</v>
      </c>
      <c r="BC2464" s="34">
        <v>3.5</v>
      </c>
      <c r="BD2464" s="34">
        <v>76</v>
      </c>
      <c r="BE2464" s="34">
        <v>14</v>
      </c>
      <c r="BF2464" s="34" t="s">
        <v>121</v>
      </c>
      <c r="BG2464" s="34">
        <v>933</v>
      </c>
      <c r="BJ2464" s="34" t="s">
        <v>121</v>
      </c>
      <c r="BK2464" s="34" t="s">
        <v>121</v>
      </c>
      <c r="BL2464" s="34" t="s">
        <v>83</v>
      </c>
      <c r="BN2464" s="34">
        <v>11</v>
      </c>
      <c r="BP2464" s="34">
        <v>7</v>
      </c>
      <c r="BQ2464" s="34">
        <v>531</v>
      </c>
      <c r="BR2464" s="34" t="s">
        <v>83</v>
      </c>
      <c r="BT2464" s="34">
        <v>15</v>
      </c>
      <c r="BU2464" s="34">
        <v>0.9</v>
      </c>
      <c r="BV2464" s="34" t="s">
        <v>369</v>
      </c>
      <c r="BX2464" s="34">
        <v>17</v>
      </c>
      <c r="BY2464" s="34" t="s">
        <v>2681</v>
      </c>
      <c r="CA2464" s="34">
        <v>0.5</v>
      </c>
      <c r="CB2464" s="34">
        <v>0.01</v>
      </c>
      <c r="CC2464" s="34">
        <v>0.9</v>
      </c>
      <c r="CD2464" s="34">
        <v>6</v>
      </c>
      <c r="CE2464" s="34">
        <v>25</v>
      </c>
      <c r="CF2464" s="34">
        <v>2</v>
      </c>
      <c r="CH2464" s="34">
        <v>12428</v>
      </c>
      <c r="CI2464" s="34">
        <v>1.5</v>
      </c>
      <c r="CJ2464" s="34" t="s">
        <v>369</v>
      </c>
      <c r="CL2464" s="34" t="s">
        <v>83</v>
      </c>
      <c r="CM2464" s="34">
        <v>0.2</v>
      </c>
      <c r="CN2464" s="34" t="s">
        <v>2695</v>
      </c>
      <c r="CU2464" s="34" t="s">
        <v>2695</v>
      </c>
      <c r="CV2464" s="34" t="s">
        <v>2696</v>
      </c>
      <c r="CW2464" s="34">
        <f t="shared" si="121"/>
        <v>1.7</v>
      </c>
      <c r="CX2464" s="34">
        <v>0.18010000000000001</v>
      </c>
      <c r="CY2464" s="34">
        <v>36.799999999999997</v>
      </c>
      <c r="CZ2464" s="34">
        <v>0.36</v>
      </c>
      <c r="DA2464" s="34">
        <v>1.6</v>
      </c>
      <c r="DB2464" s="34" t="s">
        <v>2704</v>
      </c>
      <c r="DC2464" s="34">
        <v>0.04</v>
      </c>
      <c r="DD2464" s="34">
        <v>0.04</v>
      </c>
      <c r="DE2464" s="34">
        <v>2.3E-2</v>
      </c>
    </row>
    <row r="2465" spans="1:109" x14ac:dyDescent="0.35">
      <c r="A2465" s="22" t="s">
        <v>2712</v>
      </c>
      <c r="B2465" s="22" t="s">
        <v>3357</v>
      </c>
      <c r="C2465" s="22" t="s">
        <v>2718</v>
      </c>
      <c r="D2465" s="22" t="s">
        <v>2680</v>
      </c>
      <c r="E2465" s="71">
        <v>34731</v>
      </c>
      <c r="H2465" s="22">
        <v>32.8626</v>
      </c>
      <c r="I2465" s="22">
        <v>-108.25579999999999</v>
      </c>
      <c r="J2465" s="22" t="s">
        <v>873</v>
      </c>
      <c r="K2465" s="22" t="s">
        <v>1302</v>
      </c>
      <c r="L2465" s="22" t="s">
        <v>878</v>
      </c>
      <c r="M2465" s="22" t="s">
        <v>2713</v>
      </c>
      <c r="P2465" s="22" t="s">
        <v>1665</v>
      </c>
      <c r="Q2465" s="22" t="s">
        <v>2713</v>
      </c>
      <c r="R2465" s="22">
        <v>0</v>
      </c>
      <c r="S2465" s="22" t="s">
        <v>2719</v>
      </c>
      <c r="AI2465" s="34">
        <v>5.81</v>
      </c>
      <c r="AK2465" s="34">
        <v>15.5</v>
      </c>
      <c r="AN2465" s="34">
        <v>1.0999999999999999E-2</v>
      </c>
      <c r="AS2465" s="34">
        <v>8.56</v>
      </c>
      <c r="AT2465" s="34">
        <v>1.29</v>
      </c>
      <c r="AU2465" s="34">
        <v>8.9999999999999993E-3</v>
      </c>
      <c r="AV2465" s="34">
        <v>25.45</v>
      </c>
      <c r="AW2465" s="34">
        <v>190</v>
      </c>
      <c r="AY2465" s="34" t="s">
        <v>570</v>
      </c>
      <c r="AZ2465" s="34" t="s">
        <v>123</v>
      </c>
      <c r="BA2465" s="34">
        <v>146</v>
      </c>
      <c r="BB2465" s="34" t="s">
        <v>2681</v>
      </c>
      <c r="BC2465" s="34">
        <v>11</v>
      </c>
      <c r="BD2465" s="34">
        <v>35</v>
      </c>
      <c r="BE2465" s="34">
        <v>14</v>
      </c>
      <c r="BF2465" s="34" t="s">
        <v>121</v>
      </c>
      <c r="BG2465" s="34">
        <v>741</v>
      </c>
      <c r="BJ2465" s="34" t="s">
        <v>121</v>
      </c>
      <c r="BK2465" s="34" t="s">
        <v>121</v>
      </c>
      <c r="BL2465" s="34" t="s">
        <v>83</v>
      </c>
      <c r="BN2465" s="34">
        <v>6</v>
      </c>
      <c r="BP2465" s="34">
        <v>6</v>
      </c>
      <c r="BQ2465" s="34">
        <v>406</v>
      </c>
      <c r="BR2465" s="34">
        <v>27</v>
      </c>
      <c r="BT2465" s="34">
        <v>17</v>
      </c>
      <c r="BU2465" s="34">
        <v>1.6</v>
      </c>
      <c r="BV2465" s="34" t="s">
        <v>369</v>
      </c>
      <c r="BX2465" s="34">
        <v>60</v>
      </c>
      <c r="BY2465" s="34" t="s">
        <v>2681</v>
      </c>
      <c r="CA2465" s="34">
        <v>0.6</v>
      </c>
      <c r="CB2465" s="34">
        <v>0.05</v>
      </c>
      <c r="CC2465" s="34">
        <v>1.3</v>
      </c>
      <c r="CD2465" s="34">
        <v>15</v>
      </c>
      <c r="CE2465" s="34">
        <v>210</v>
      </c>
      <c r="CF2465" s="34">
        <v>4</v>
      </c>
      <c r="CH2465" s="34">
        <v>4068.5</v>
      </c>
      <c r="CI2465" s="34">
        <v>4.2</v>
      </c>
      <c r="CJ2465" s="34">
        <v>8</v>
      </c>
      <c r="CL2465" s="34" t="s">
        <v>83</v>
      </c>
      <c r="CM2465" s="34">
        <v>0.7</v>
      </c>
      <c r="CN2465" s="34" t="s">
        <v>2695</v>
      </c>
      <c r="CU2465" s="34">
        <v>0.3</v>
      </c>
      <c r="CV2465" s="34" t="s">
        <v>2696</v>
      </c>
      <c r="CW2465" s="34">
        <f t="shared" si="121"/>
        <v>13.2</v>
      </c>
      <c r="CX2465" s="34">
        <v>6.93E-2</v>
      </c>
      <c r="CY2465" s="34">
        <v>10.1</v>
      </c>
      <c r="CZ2465" s="34">
        <v>0.84</v>
      </c>
      <c r="DA2465" s="34">
        <v>5.34</v>
      </c>
      <c r="DB2465" s="34">
        <v>0.08</v>
      </c>
      <c r="DC2465" s="34">
        <v>0.32</v>
      </c>
      <c r="DD2465" s="34">
        <v>0.13</v>
      </c>
      <c r="DE2465" s="34">
        <v>3.2000000000000001E-2</v>
      </c>
    </row>
    <row r="2466" spans="1:109" x14ac:dyDescent="0.35">
      <c r="A2466" s="22" t="s">
        <v>2714</v>
      </c>
      <c r="B2466" s="22" t="s">
        <v>3357</v>
      </c>
      <c r="C2466" s="22" t="s">
        <v>2718</v>
      </c>
      <c r="D2466" s="22" t="s">
        <v>2680</v>
      </c>
      <c r="E2466" s="71">
        <v>34731</v>
      </c>
      <c r="H2466" s="22">
        <v>32.8626</v>
      </c>
      <c r="I2466" s="22">
        <v>-108.25579999999999</v>
      </c>
      <c r="J2466" s="22" t="s">
        <v>873</v>
      </c>
      <c r="K2466" s="22" t="s">
        <v>1302</v>
      </c>
      <c r="L2466" s="22" t="s">
        <v>878</v>
      </c>
      <c r="M2466" s="22" t="s">
        <v>2707</v>
      </c>
      <c r="P2466" s="22" t="s">
        <v>1665</v>
      </c>
      <c r="Q2466" s="22" t="s">
        <v>212</v>
      </c>
      <c r="R2466" s="22">
        <v>0</v>
      </c>
      <c r="S2466" s="22" t="s">
        <v>2719</v>
      </c>
      <c r="AI2466" s="34">
        <v>4.51</v>
      </c>
      <c r="AK2466" s="34">
        <v>11.1</v>
      </c>
      <c r="AN2466" s="34">
        <v>1.4999999999999999E-2</v>
      </c>
      <c r="AS2466" s="34">
        <v>5.95</v>
      </c>
      <c r="AT2466" s="34">
        <v>1.4999999999999999E-2</v>
      </c>
      <c r="AU2466" s="34">
        <v>0.187</v>
      </c>
      <c r="AV2466" s="34">
        <v>56.7</v>
      </c>
      <c r="AW2466" s="34">
        <v>46</v>
      </c>
      <c r="AY2466" s="34" t="s">
        <v>570</v>
      </c>
      <c r="AZ2466" s="34" t="s">
        <v>123</v>
      </c>
      <c r="BA2466" s="34">
        <v>490</v>
      </c>
      <c r="BB2466" s="34" t="s">
        <v>2681</v>
      </c>
      <c r="BC2466" s="34">
        <v>1.9</v>
      </c>
      <c r="BD2466" s="34">
        <v>17</v>
      </c>
      <c r="BE2466" s="34">
        <v>12</v>
      </c>
      <c r="BF2466" s="34" t="s">
        <v>2715</v>
      </c>
      <c r="BG2466" s="34">
        <v>1202</v>
      </c>
      <c r="BJ2466" s="34" t="s">
        <v>121</v>
      </c>
      <c r="BK2466" s="34" t="s">
        <v>121</v>
      </c>
      <c r="BL2466" s="34" t="s">
        <v>83</v>
      </c>
      <c r="BN2466" s="34">
        <v>8.5</v>
      </c>
      <c r="BP2466" s="34">
        <v>6</v>
      </c>
      <c r="BQ2466" s="34">
        <v>718</v>
      </c>
      <c r="BR2466" s="34" t="s">
        <v>83</v>
      </c>
      <c r="BT2466" s="34">
        <v>18</v>
      </c>
      <c r="BU2466" s="34">
        <v>1</v>
      </c>
      <c r="BV2466" s="34" t="s">
        <v>369</v>
      </c>
      <c r="BX2466" s="34">
        <v>25</v>
      </c>
      <c r="BY2466" s="34" t="s">
        <v>2681</v>
      </c>
      <c r="CA2466" s="34" t="s">
        <v>2695</v>
      </c>
      <c r="CB2466" s="34">
        <v>0.01</v>
      </c>
      <c r="CC2466" s="34">
        <v>0.8</v>
      </c>
      <c r="CD2466" s="34">
        <v>16</v>
      </c>
      <c r="CE2466" s="34" t="s">
        <v>121</v>
      </c>
      <c r="CF2466" s="34">
        <v>2</v>
      </c>
      <c r="CH2466" s="34">
        <v>10720</v>
      </c>
      <c r="CI2466" s="34">
        <v>2.2999999999999998</v>
      </c>
      <c r="CJ2466" s="34" t="s">
        <v>369</v>
      </c>
      <c r="CL2466" s="34" t="s">
        <v>83</v>
      </c>
      <c r="CM2466" s="34">
        <v>0.2</v>
      </c>
      <c r="CN2466" s="34" t="s">
        <v>2695</v>
      </c>
      <c r="CU2466" s="34" t="s">
        <v>123</v>
      </c>
      <c r="CV2466" s="34" t="s">
        <v>2696</v>
      </c>
      <c r="CW2466" s="34">
        <f t="shared" si="121"/>
        <v>2.5</v>
      </c>
      <c r="CX2466" s="34">
        <v>0.2112</v>
      </c>
      <c r="CY2466" s="34">
        <v>36.200000000000003</v>
      </c>
      <c r="CZ2466" s="34">
        <v>0.41</v>
      </c>
      <c r="DA2466" s="34">
        <v>3.2</v>
      </c>
      <c r="DB2466" s="34">
        <v>0.01</v>
      </c>
      <c r="DC2466" s="34">
        <v>0.1</v>
      </c>
      <c r="DD2466" s="34">
        <v>0.04</v>
      </c>
      <c r="DE2466" s="34">
        <v>2.5000000000000001E-2</v>
      </c>
    </row>
    <row r="2467" spans="1:109" x14ac:dyDescent="0.35">
      <c r="A2467" s="22" t="s">
        <v>4150</v>
      </c>
      <c r="B2467" s="22" t="s">
        <v>3357</v>
      </c>
      <c r="C2467" s="22" t="s">
        <v>2718</v>
      </c>
      <c r="D2467" s="22" t="s">
        <v>2680</v>
      </c>
      <c r="E2467" s="71">
        <v>34731</v>
      </c>
      <c r="H2467" s="22">
        <v>32.8626</v>
      </c>
      <c r="I2467" s="22">
        <v>-108.25579999999999</v>
      </c>
      <c r="J2467" s="22" t="s">
        <v>873</v>
      </c>
      <c r="K2467" s="22" t="s">
        <v>1302</v>
      </c>
      <c r="L2467" s="22" t="s">
        <v>878</v>
      </c>
      <c r="M2467" s="22" t="s">
        <v>2716</v>
      </c>
      <c r="P2467" s="22" t="s">
        <v>1665</v>
      </c>
      <c r="Q2467" s="22" t="s">
        <v>2716</v>
      </c>
      <c r="R2467" s="22">
        <v>0</v>
      </c>
      <c r="S2467" s="22" t="s">
        <v>2719</v>
      </c>
      <c r="AI2467" s="34">
        <v>24</v>
      </c>
      <c r="AK2467" s="34">
        <v>13.5</v>
      </c>
      <c r="AN2467" s="34">
        <v>1.35</v>
      </c>
      <c r="AS2467" s="34">
        <v>0.4</v>
      </c>
      <c r="AT2467" s="34">
        <v>0.17</v>
      </c>
      <c r="AU2467" s="34" t="s">
        <v>1703</v>
      </c>
      <c r="AV2467" s="34">
        <v>58.2</v>
      </c>
      <c r="AW2467" s="34">
        <v>98</v>
      </c>
      <c r="AY2467" s="34" t="s">
        <v>570</v>
      </c>
      <c r="AZ2467" s="34" t="s">
        <v>123</v>
      </c>
      <c r="BA2467" s="34">
        <v>297</v>
      </c>
      <c r="BB2467" s="34" t="s">
        <v>2681</v>
      </c>
      <c r="BC2467" s="34">
        <v>823.5</v>
      </c>
      <c r="BD2467" s="34">
        <v>120</v>
      </c>
      <c r="BE2467" s="34" t="s">
        <v>83</v>
      </c>
      <c r="BF2467" s="34" t="s">
        <v>121</v>
      </c>
      <c r="BG2467" s="34">
        <v>12666</v>
      </c>
      <c r="BJ2467" s="34" t="s">
        <v>121</v>
      </c>
      <c r="BK2467" s="34" t="s">
        <v>121</v>
      </c>
      <c r="BL2467" s="34" t="s">
        <v>83</v>
      </c>
      <c r="BN2467" s="34">
        <v>29</v>
      </c>
      <c r="BP2467" s="34">
        <v>12</v>
      </c>
      <c r="BQ2467" s="34">
        <v>360</v>
      </c>
      <c r="BR2467" s="34" t="s">
        <v>83</v>
      </c>
      <c r="BT2467" s="34">
        <v>13</v>
      </c>
      <c r="BU2467" s="34">
        <v>0.6</v>
      </c>
      <c r="BV2467" s="34" t="s">
        <v>369</v>
      </c>
      <c r="BX2467" s="34">
        <v>0</v>
      </c>
      <c r="BY2467" s="34">
        <v>0.8</v>
      </c>
      <c r="CA2467" s="34" t="s">
        <v>2695</v>
      </c>
      <c r="CB2467" s="34">
        <v>0.01</v>
      </c>
      <c r="CC2467" s="34" t="s">
        <v>2681</v>
      </c>
      <c r="CD2467" s="34">
        <v>3</v>
      </c>
      <c r="CE2467" s="34">
        <v>220</v>
      </c>
      <c r="CF2467" s="34">
        <v>2</v>
      </c>
      <c r="CH2467" s="34">
        <v>141000</v>
      </c>
      <c r="CI2467" s="34">
        <v>0.6</v>
      </c>
      <c r="CJ2467" s="34" t="s">
        <v>369</v>
      </c>
      <c r="CL2467" s="34" t="s">
        <v>83</v>
      </c>
      <c r="CM2467" s="34" t="s">
        <v>2717</v>
      </c>
      <c r="CN2467" s="34" t="s">
        <v>123</v>
      </c>
      <c r="CU2467" s="34" t="s">
        <v>123</v>
      </c>
      <c r="CV2467" s="34" t="s">
        <v>2696</v>
      </c>
      <c r="CW2467" s="34">
        <f t="shared" si="121"/>
        <v>0.6</v>
      </c>
      <c r="CX2467" s="34">
        <v>0.38100000000000001</v>
      </c>
      <c r="CY2467" s="34">
        <v>21.2</v>
      </c>
      <c r="CZ2467" s="34">
        <v>0.12</v>
      </c>
      <c r="DA2467" s="34">
        <v>0.14000000000000001</v>
      </c>
      <c r="DB2467" s="34" t="s">
        <v>2704</v>
      </c>
      <c r="DC2467" s="34">
        <v>0.02</v>
      </c>
      <c r="DD2467" s="34">
        <v>0.11</v>
      </c>
      <c r="DE2467" s="34">
        <v>8.0000000000000002E-3</v>
      </c>
    </row>
    <row r="2468" spans="1:109" x14ac:dyDescent="0.35">
      <c r="A2468" s="22">
        <v>27</v>
      </c>
      <c r="B2468" s="22" t="s">
        <v>1505</v>
      </c>
      <c r="C2468" s="22" t="s">
        <v>2893</v>
      </c>
      <c r="D2468" s="22" t="s">
        <v>2799</v>
      </c>
      <c r="E2468" s="22">
        <v>1987</v>
      </c>
      <c r="G2468" s="22" t="s">
        <v>2799</v>
      </c>
      <c r="K2468" s="22" t="s">
        <v>1530</v>
      </c>
      <c r="L2468" s="22" t="s">
        <v>878</v>
      </c>
      <c r="M2468" s="22" t="s">
        <v>3358</v>
      </c>
      <c r="P2468" s="22" t="s">
        <v>119</v>
      </c>
      <c r="Q2468" s="22" t="s">
        <v>144</v>
      </c>
      <c r="R2468" s="22">
        <v>0</v>
      </c>
      <c r="W2468" s="34">
        <v>62.37</v>
      </c>
      <c r="X2468" s="34">
        <v>0.82</v>
      </c>
      <c r="Y2468" s="34">
        <v>14.53</v>
      </c>
      <c r="Z2468" s="34">
        <v>7.33</v>
      </c>
      <c r="AA2468" s="34">
        <v>0.13</v>
      </c>
      <c r="AB2468" s="34">
        <v>1.8</v>
      </c>
      <c r="AC2468" s="34">
        <v>5.96</v>
      </c>
      <c r="AD2468" s="34">
        <v>4.33</v>
      </c>
      <c r="AE2468" s="34">
        <v>0.25</v>
      </c>
      <c r="AF2468" s="34">
        <v>0.2</v>
      </c>
      <c r="AG2468" s="34">
        <v>1.78</v>
      </c>
      <c r="AO2468" s="34">
        <f t="shared" ref="AO2468:AO2495" si="122">SUM(W2470:AG2470)</f>
        <v>100.41</v>
      </c>
      <c r="AY2468" s="34">
        <v>199</v>
      </c>
      <c r="BE2468" s="34">
        <v>43</v>
      </c>
      <c r="BG2468" s="34">
        <v>74</v>
      </c>
      <c r="BH2468" s="34">
        <v>14</v>
      </c>
      <c r="BO2468" s="34">
        <v>7</v>
      </c>
      <c r="BP2468" s="34">
        <v>22</v>
      </c>
      <c r="BQ2468" s="34">
        <v>11</v>
      </c>
      <c r="BR2468" s="34">
        <v>5</v>
      </c>
      <c r="BX2468" s="34">
        <v>494</v>
      </c>
      <c r="CA2468" s="34">
        <v>2</v>
      </c>
      <c r="CC2468" s="34">
        <v>4</v>
      </c>
      <c r="CD2468" s="34">
        <v>172</v>
      </c>
      <c r="CF2468" s="34">
        <v>19</v>
      </c>
      <c r="CG2468" s="34">
        <v>91</v>
      </c>
      <c r="CH2468" s="34">
        <v>71</v>
      </c>
    </row>
    <row r="2469" spans="1:109" x14ac:dyDescent="0.35">
      <c r="A2469" s="22">
        <v>38</v>
      </c>
      <c r="B2469" s="22" t="s">
        <v>1505</v>
      </c>
      <c r="C2469" s="22" t="s">
        <v>2893</v>
      </c>
      <c r="D2469" s="22" t="s">
        <v>2799</v>
      </c>
      <c r="E2469" s="22">
        <v>1987</v>
      </c>
      <c r="G2469" s="22" t="s">
        <v>2799</v>
      </c>
      <c r="K2469" s="22" t="s">
        <v>1530</v>
      </c>
      <c r="L2469" s="22" t="s">
        <v>878</v>
      </c>
      <c r="M2469" s="22" t="s">
        <v>3359</v>
      </c>
      <c r="P2469" s="22" t="s">
        <v>119</v>
      </c>
      <c r="Q2469" s="22" t="s">
        <v>144</v>
      </c>
      <c r="R2469" s="22">
        <v>0</v>
      </c>
      <c r="W2469" s="34">
        <v>76.64</v>
      </c>
      <c r="X2469" s="34">
        <v>0.25</v>
      </c>
      <c r="Y2469" s="34">
        <v>10.77</v>
      </c>
      <c r="Z2469" s="34">
        <v>4.99</v>
      </c>
      <c r="AA2469" s="34">
        <v>7.0000000000000007E-2</v>
      </c>
      <c r="AB2469" s="34">
        <v>1.47</v>
      </c>
      <c r="AC2469" s="34">
        <v>0.83</v>
      </c>
      <c r="AD2469" s="34">
        <v>5.3</v>
      </c>
      <c r="AE2469" s="34">
        <v>0.1</v>
      </c>
      <c r="AF2469" s="34">
        <v>0.08</v>
      </c>
      <c r="AG2469" s="34">
        <v>1.1499999999999999</v>
      </c>
      <c r="AO2469" s="34">
        <f t="shared" si="122"/>
        <v>99.460000000000008</v>
      </c>
      <c r="AY2469" s="34">
        <v>29</v>
      </c>
      <c r="BE2469" s="34">
        <v>13</v>
      </c>
      <c r="BG2469" s="34" t="s">
        <v>2177</v>
      </c>
      <c r="BH2469" s="34">
        <v>7</v>
      </c>
      <c r="BO2469" s="34">
        <v>6</v>
      </c>
      <c r="BP2469" s="34">
        <v>13</v>
      </c>
      <c r="BQ2469" s="34">
        <v>5</v>
      </c>
      <c r="BR2469" s="34">
        <v>2</v>
      </c>
      <c r="BX2469" s="34">
        <v>79</v>
      </c>
      <c r="CA2469" s="34">
        <v>5</v>
      </c>
      <c r="CC2469" s="34">
        <v>6</v>
      </c>
      <c r="CD2469" s="34">
        <v>15</v>
      </c>
      <c r="CF2469" s="34">
        <v>28</v>
      </c>
      <c r="CG2469" s="34">
        <v>125</v>
      </c>
      <c r="CH2469" s="34">
        <v>34</v>
      </c>
    </row>
    <row r="2470" spans="1:109" x14ac:dyDescent="0.35">
      <c r="A2470" s="22">
        <v>93</v>
      </c>
      <c r="B2470" s="22" t="s">
        <v>1505</v>
      </c>
      <c r="C2470" s="22" t="s">
        <v>2893</v>
      </c>
      <c r="D2470" s="22" t="s">
        <v>2799</v>
      </c>
      <c r="E2470" s="22">
        <v>1987</v>
      </c>
      <c r="G2470" s="22" t="s">
        <v>2799</v>
      </c>
      <c r="K2470" s="22" t="s">
        <v>1530</v>
      </c>
      <c r="L2470" s="22" t="s">
        <v>878</v>
      </c>
      <c r="M2470" s="22" t="s">
        <v>3360</v>
      </c>
      <c r="P2470" s="22" t="s">
        <v>119</v>
      </c>
      <c r="Q2470" s="22" t="s">
        <v>144</v>
      </c>
      <c r="R2470" s="22">
        <v>0</v>
      </c>
      <c r="W2470" s="34">
        <v>74.36</v>
      </c>
      <c r="X2470" s="34">
        <v>0.23</v>
      </c>
      <c r="Y2470" s="34">
        <v>13.24</v>
      </c>
      <c r="Z2470" s="34">
        <v>3.52</v>
      </c>
      <c r="AA2470" s="34">
        <v>0.05</v>
      </c>
      <c r="AB2470" s="34">
        <v>1.51</v>
      </c>
      <c r="AC2470" s="34">
        <v>0.68</v>
      </c>
      <c r="AD2470" s="34">
        <v>5.0199999999999996</v>
      </c>
      <c r="AE2470" s="34">
        <v>0.77</v>
      </c>
      <c r="AF2470" s="34">
        <v>0.04</v>
      </c>
      <c r="AG2470" s="34">
        <v>0.99</v>
      </c>
      <c r="AO2470" s="34">
        <f t="shared" si="122"/>
        <v>101.34</v>
      </c>
      <c r="AY2470" s="34">
        <v>517</v>
      </c>
      <c r="BE2470" s="34">
        <v>44</v>
      </c>
      <c r="BG2470" s="34">
        <v>7</v>
      </c>
      <c r="BH2470" s="34">
        <v>17</v>
      </c>
      <c r="BO2470" s="34">
        <v>6</v>
      </c>
      <c r="BP2470" s="34">
        <v>5</v>
      </c>
      <c r="BQ2470" s="34">
        <v>1</v>
      </c>
      <c r="BR2470" s="34">
        <v>15</v>
      </c>
      <c r="BX2470" s="34">
        <v>57</v>
      </c>
      <c r="CA2470" s="34">
        <v>3</v>
      </c>
      <c r="CC2470" s="34">
        <v>5</v>
      </c>
      <c r="CD2470" s="34">
        <v>8</v>
      </c>
      <c r="CF2470" s="34">
        <v>52</v>
      </c>
      <c r="CG2470" s="34">
        <v>170</v>
      </c>
      <c r="CH2470" s="34">
        <v>19</v>
      </c>
    </row>
    <row r="2471" spans="1:109" x14ac:dyDescent="0.35">
      <c r="A2471" s="22">
        <v>107</v>
      </c>
      <c r="B2471" s="22" t="s">
        <v>1505</v>
      </c>
      <c r="C2471" s="22" t="s">
        <v>2893</v>
      </c>
      <c r="D2471" s="22" t="s">
        <v>2799</v>
      </c>
      <c r="E2471" s="22">
        <v>1987</v>
      </c>
      <c r="G2471" s="22" t="s">
        <v>2799</v>
      </c>
      <c r="K2471" s="22" t="s">
        <v>1530</v>
      </c>
      <c r="L2471" s="22" t="s">
        <v>878</v>
      </c>
      <c r="M2471" s="22" t="s">
        <v>3361</v>
      </c>
      <c r="P2471" s="22" t="s">
        <v>119</v>
      </c>
      <c r="Q2471" s="22" t="s">
        <v>144</v>
      </c>
      <c r="R2471" s="22">
        <v>0</v>
      </c>
      <c r="W2471" s="34">
        <v>48.56</v>
      </c>
      <c r="X2471" s="34">
        <v>0.42</v>
      </c>
      <c r="Y2471" s="34">
        <v>19.59</v>
      </c>
      <c r="Z2471" s="34">
        <v>10.89</v>
      </c>
      <c r="AA2471" s="34">
        <v>0.13</v>
      </c>
      <c r="AB2471" s="34">
        <v>5.28</v>
      </c>
      <c r="AC2471" s="34">
        <v>4.7</v>
      </c>
      <c r="AD2471" s="34">
        <v>3.63</v>
      </c>
      <c r="AE2471" s="34">
        <v>0.42</v>
      </c>
      <c r="AF2471" s="34">
        <v>0.11</v>
      </c>
      <c r="AG2471" s="34">
        <v>5.73</v>
      </c>
      <c r="AO2471" s="34">
        <f t="shared" si="122"/>
        <v>100.50000000000001</v>
      </c>
      <c r="AY2471" s="34">
        <v>183</v>
      </c>
      <c r="BE2471" s="34">
        <v>58</v>
      </c>
      <c r="BG2471" s="34">
        <v>68</v>
      </c>
      <c r="BH2471" s="34">
        <v>20</v>
      </c>
      <c r="BO2471" s="34">
        <v>24</v>
      </c>
      <c r="BP2471" s="34">
        <v>66</v>
      </c>
      <c r="BQ2471" s="34">
        <v>51</v>
      </c>
      <c r="BR2471" s="34">
        <v>187</v>
      </c>
      <c r="BX2471" s="34">
        <v>580</v>
      </c>
      <c r="CA2471" s="34">
        <v>46</v>
      </c>
      <c r="CC2471" s="34">
        <v>11</v>
      </c>
      <c r="CD2471" s="34">
        <v>310</v>
      </c>
      <c r="CF2471" s="34">
        <v>17</v>
      </c>
      <c r="CG2471" s="34">
        <v>213</v>
      </c>
      <c r="CH2471" s="34">
        <v>91</v>
      </c>
    </row>
    <row r="2472" spans="1:109" x14ac:dyDescent="0.35">
      <c r="A2472" s="22">
        <v>114</v>
      </c>
      <c r="B2472" s="22" t="s">
        <v>1505</v>
      </c>
      <c r="C2472" s="22" t="s">
        <v>2893</v>
      </c>
      <c r="D2472" s="22" t="s">
        <v>2799</v>
      </c>
      <c r="E2472" s="22">
        <v>1987</v>
      </c>
      <c r="G2472" s="22" t="s">
        <v>2799</v>
      </c>
      <c r="K2472" s="22" t="s">
        <v>1530</v>
      </c>
      <c r="L2472" s="22" t="s">
        <v>878</v>
      </c>
      <c r="M2472" s="22" t="s">
        <v>3362</v>
      </c>
      <c r="P2472" s="22" t="s">
        <v>119</v>
      </c>
      <c r="Q2472" s="22" t="s">
        <v>144</v>
      </c>
      <c r="R2472" s="22">
        <v>0</v>
      </c>
      <c r="W2472" s="34">
        <v>52.62</v>
      </c>
      <c r="X2472" s="34">
        <v>0.34</v>
      </c>
      <c r="Y2472" s="34">
        <v>15.62</v>
      </c>
      <c r="Z2472" s="34">
        <v>10.16</v>
      </c>
      <c r="AA2472" s="34">
        <v>0.16</v>
      </c>
      <c r="AB2472" s="34">
        <v>11.59</v>
      </c>
      <c r="AC2472" s="34">
        <v>2.93</v>
      </c>
      <c r="AD2472" s="34">
        <v>2.6</v>
      </c>
      <c r="AE2472" s="34">
        <v>0.28000000000000003</v>
      </c>
      <c r="AF2472" s="34">
        <v>0.04</v>
      </c>
      <c r="AG2472" s="34">
        <v>5</v>
      </c>
      <c r="AO2472" s="34">
        <f t="shared" si="122"/>
        <v>100.11999999999999</v>
      </c>
      <c r="AY2472" s="34">
        <v>129</v>
      </c>
      <c r="BE2472" s="34">
        <v>890</v>
      </c>
      <c r="BG2472" s="34">
        <v>73</v>
      </c>
      <c r="BH2472" s="34">
        <v>11</v>
      </c>
      <c r="BO2472" s="34">
        <v>3</v>
      </c>
      <c r="BP2472" s="34">
        <v>320</v>
      </c>
      <c r="BQ2472" s="34">
        <v>6</v>
      </c>
      <c r="BR2472" s="34">
        <v>5</v>
      </c>
      <c r="BX2472" s="34">
        <v>147</v>
      </c>
      <c r="CA2472" s="34">
        <v>0</v>
      </c>
      <c r="CC2472" s="34">
        <v>3</v>
      </c>
      <c r="CD2472" s="34">
        <v>214</v>
      </c>
      <c r="CF2472" s="34">
        <v>10</v>
      </c>
      <c r="CG2472" s="34">
        <v>24</v>
      </c>
      <c r="CH2472" s="34">
        <v>67</v>
      </c>
    </row>
    <row r="2473" spans="1:109" x14ac:dyDescent="0.35">
      <c r="A2473" s="22">
        <v>127</v>
      </c>
      <c r="B2473" s="22" t="s">
        <v>1505</v>
      </c>
      <c r="C2473" s="22" t="s">
        <v>2893</v>
      </c>
      <c r="D2473" s="22" t="s">
        <v>2799</v>
      </c>
      <c r="E2473" s="22">
        <v>1987</v>
      </c>
      <c r="G2473" s="22" t="s">
        <v>2799</v>
      </c>
      <c r="K2473" s="22" t="s">
        <v>1530</v>
      </c>
      <c r="L2473" s="22" t="s">
        <v>878</v>
      </c>
      <c r="M2473" s="22" t="s">
        <v>3363</v>
      </c>
      <c r="P2473" s="22" t="s">
        <v>119</v>
      </c>
      <c r="Q2473" s="22" t="s">
        <v>144</v>
      </c>
      <c r="R2473" s="22">
        <v>0</v>
      </c>
      <c r="W2473" s="34">
        <v>77.459999999999994</v>
      </c>
      <c r="X2473" s="34">
        <v>0.17</v>
      </c>
      <c r="Y2473" s="34">
        <v>12.01</v>
      </c>
      <c r="Z2473" s="34">
        <v>2.83</v>
      </c>
      <c r="AA2473" s="34">
        <v>0.06</v>
      </c>
      <c r="AB2473" s="34">
        <v>1.02</v>
      </c>
      <c r="AC2473" s="34">
        <v>0.28999999999999998</v>
      </c>
      <c r="AD2473" s="34">
        <v>3.12</v>
      </c>
      <c r="AE2473" s="34">
        <v>2.2000000000000002</v>
      </c>
      <c r="AF2473" s="34">
        <v>0.06</v>
      </c>
      <c r="AG2473" s="34">
        <v>1.28</v>
      </c>
      <c r="AO2473" s="34">
        <f t="shared" si="122"/>
        <v>100.26</v>
      </c>
      <c r="AY2473" s="34">
        <v>755</v>
      </c>
      <c r="BE2473" s="34">
        <v>13</v>
      </c>
      <c r="BG2473" s="34">
        <v>8</v>
      </c>
      <c r="BH2473" s="34">
        <v>11</v>
      </c>
      <c r="BO2473" s="34">
        <v>5</v>
      </c>
      <c r="BP2473" s="34">
        <v>5</v>
      </c>
      <c r="BQ2473" s="34">
        <v>8</v>
      </c>
      <c r="BR2473" s="34">
        <v>47</v>
      </c>
      <c r="BX2473" s="34">
        <v>103</v>
      </c>
      <c r="CA2473" s="34">
        <v>4</v>
      </c>
      <c r="CC2473" s="34">
        <v>6</v>
      </c>
      <c r="CD2473" s="34">
        <v>18</v>
      </c>
      <c r="CF2473" s="34">
        <v>20</v>
      </c>
      <c r="CG2473" s="34">
        <v>121</v>
      </c>
      <c r="CH2473" s="34">
        <v>37</v>
      </c>
    </row>
    <row r="2474" spans="1:109" x14ac:dyDescent="0.35">
      <c r="A2474" s="22">
        <v>137</v>
      </c>
      <c r="B2474" s="22" t="s">
        <v>1505</v>
      </c>
      <c r="C2474" s="22" t="s">
        <v>2893</v>
      </c>
      <c r="D2474" s="22" t="s">
        <v>2799</v>
      </c>
      <c r="E2474" s="22">
        <v>1987</v>
      </c>
      <c r="G2474" s="22" t="s">
        <v>2799</v>
      </c>
      <c r="K2474" s="22" t="s">
        <v>1530</v>
      </c>
      <c r="L2474" s="22" t="s">
        <v>878</v>
      </c>
      <c r="M2474" s="22" t="s">
        <v>3360</v>
      </c>
      <c r="P2474" s="22" t="s">
        <v>119</v>
      </c>
      <c r="Q2474" s="22" t="s">
        <v>144</v>
      </c>
      <c r="R2474" s="22">
        <v>0</v>
      </c>
      <c r="W2474" s="34">
        <v>75.52</v>
      </c>
      <c r="X2474" s="34">
        <v>0.24</v>
      </c>
      <c r="Y2474" s="34">
        <v>12.24</v>
      </c>
      <c r="Z2474" s="34">
        <v>2.89</v>
      </c>
      <c r="AA2474" s="34">
        <v>0.42</v>
      </c>
      <c r="AB2474" s="34">
        <v>1.5</v>
      </c>
      <c r="AC2474" s="34">
        <v>0.78</v>
      </c>
      <c r="AD2474" s="34">
        <v>5.21</v>
      </c>
      <c r="AE2474" s="34">
        <v>0.31</v>
      </c>
      <c r="AF2474" s="34">
        <v>0.04</v>
      </c>
      <c r="AG2474" s="34">
        <v>0.97</v>
      </c>
      <c r="AO2474" s="34">
        <f t="shared" si="122"/>
        <v>100.69</v>
      </c>
      <c r="AY2474" s="34">
        <v>85</v>
      </c>
      <c r="BE2474" s="34">
        <v>11</v>
      </c>
      <c r="BG2474" s="34">
        <v>4</v>
      </c>
      <c r="BH2474" s="34">
        <v>14</v>
      </c>
      <c r="BO2474" s="34">
        <v>5</v>
      </c>
      <c r="BP2474" s="34">
        <v>2</v>
      </c>
      <c r="BQ2474" s="34">
        <v>0</v>
      </c>
      <c r="BR2474" s="34">
        <v>6</v>
      </c>
      <c r="BX2474" s="34">
        <v>61</v>
      </c>
      <c r="CA2474" s="34">
        <v>2</v>
      </c>
      <c r="CC2474" s="34">
        <v>4</v>
      </c>
      <c r="CD2474" s="34" t="s">
        <v>2177</v>
      </c>
      <c r="CF2474" s="34">
        <v>45</v>
      </c>
      <c r="CG2474" s="34">
        <v>141</v>
      </c>
      <c r="CH2474" s="34">
        <v>26</v>
      </c>
    </row>
    <row r="2475" spans="1:109" x14ac:dyDescent="0.35">
      <c r="A2475" s="22">
        <v>144</v>
      </c>
      <c r="B2475" s="22" t="s">
        <v>1505</v>
      </c>
      <c r="C2475" s="22" t="s">
        <v>2893</v>
      </c>
      <c r="D2475" s="22" t="s">
        <v>2799</v>
      </c>
      <c r="E2475" s="22">
        <v>1987</v>
      </c>
      <c r="G2475" s="22" t="s">
        <v>2799</v>
      </c>
      <c r="K2475" s="22" t="s">
        <v>1530</v>
      </c>
      <c r="L2475" s="22" t="s">
        <v>878</v>
      </c>
      <c r="M2475" s="22" t="s">
        <v>3364</v>
      </c>
      <c r="P2475" s="22" t="s">
        <v>119</v>
      </c>
      <c r="Q2475" s="22" t="s">
        <v>144</v>
      </c>
      <c r="R2475" s="22">
        <v>0</v>
      </c>
      <c r="W2475" s="34">
        <v>50.19</v>
      </c>
      <c r="X2475" s="34">
        <v>0.48</v>
      </c>
      <c r="Y2475" s="34">
        <v>13.05</v>
      </c>
      <c r="Z2475" s="34">
        <v>10.99</v>
      </c>
      <c r="AA2475" s="34">
        <v>0.19</v>
      </c>
      <c r="AB2475" s="34">
        <v>8.65</v>
      </c>
      <c r="AC2475" s="34">
        <v>9.1199999999999992</v>
      </c>
      <c r="AD2475" s="34">
        <v>4.5199999999999996</v>
      </c>
      <c r="AE2475" s="34">
        <v>0.11</v>
      </c>
      <c r="AF2475" s="34">
        <v>0.2</v>
      </c>
      <c r="AG2475" s="34">
        <v>2.76</v>
      </c>
      <c r="AO2475" s="34">
        <f t="shared" si="122"/>
        <v>100.22999999999999</v>
      </c>
      <c r="AY2475" s="34">
        <v>51</v>
      </c>
      <c r="BE2475" s="34">
        <v>666</v>
      </c>
      <c r="BG2475" s="34">
        <v>67</v>
      </c>
      <c r="BH2475" s="34">
        <v>13</v>
      </c>
      <c r="BO2475" s="34">
        <v>5</v>
      </c>
      <c r="BP2475" s="34">
        <v>88</v>
      </c>
      <c r="BQ2475" s="34">
        <v>4</v>
      </c>
      <c r="BR2475" s="34">
        <v>1</v>
      </c>
      <c r="BX2475" s="34">
        <v>291</v>
      </c>
      <c r="CA2475" s="34">
        <v>2</v>
      </c>
      <c r="CC2475" s="34">
        <v>3</v>
      </c>
      <c r="CD2475" s="34">
        <v>275</v>
      </c>
      <c r="CF2475" s="34">
        <v>17</v>
      </c>
      <c r="CG2475" s="34">
        <v>13</v>
      </c>
      <c r="CH2475" s="34">
        <v>84</v>
      </c>
    </row>
    <row r="2476" spans="1:109" x14ac:dyDescent="0.35">
      <c r="A2476" s="22">
        <v>151</v>
      </c>
      <c r="B2476" s="22" t="s">
        <v>1505</v>
      </c>
      <c r="C2476" s="22" t="s">
        <v>2893</v>
      </c>
      <c r="D2476" s="22" t="s">
        <v>2799</v>
      </c>
      <c r="E2476" s="22">
        <v>1987</v>
      </c>
      <c r="G2476" s="22" t="s">
        <v>2799</v>
      </c>
      <c r="K2476" s="22" t="s">
        <v>1530</v>
      </c>
      <c r="L2476" s="22" t="s">
        <v>878</v>
      </c>
      <c r="M2476" s="22" t="s">
        <v>2800</v>
      </c>
      <c r="P2476" s="22" t="s">
        <v>119</v>
      </c>
      <c r="Q2476" s="22" t="s">
        <v>144</v>
      </c>
      <c r="R2476" s="22">
        <v>0</v>
      </c>
      <c r="W2476" s="34">
        <v>78.2</v>
      </c>
      <c r="X2476" s="34">
        <v>0.08</v>
      </c>
      <c r="Y2476" s="34">
        <v>12.34</v>
      </c>
      <c r="Z2476" s="34">
        <v>1.22</v>
      </c>
      <c r="AA2476" s="34">
        <v>0.03</v>
      </c>
      <c r="AB2476" s="34">
        <v>1.26</v>
      </c>
      <c r="AC2476" s="34">
        <v>0.21</v>
      </c>
      <c r="AD2476" s="34">
        <v>6.28</v>
      </c>
      <c r="AE2476" s="34">
        <v>0.44</v>
      </c>
      <c r="AF2476" s="34">
        <v>0.03</v>
      </c>
      <c r="AG2476" s="34">
        <v>0.6</v>
      </c>
      <c r="AO2476" s="34">
        <f t="shared" si="122"/>
        <v>100.23</v>
      </c>
      <c r="AY2476" s="34">
        <v>51</v>
      </c>
      <c r="BE2476" s="34">
        <v>666</v>
      </c>
      <c r="BG2476" s="34">
        <v>9</v>
      </c>
      <c r="BH2476" s="34">
        <v>12</v>
      </c>
      <c r="BO2476" s="34">
        <v>5</v>
      </c>
      <c r="BP2476" s="34">
        <v>6</v>
      </c>
      <c r="BQ2476" s="34">
        <v>1</v>
      </c>
      <c r="BR2476" s="34">
        <v>7</v>
      </c>
      <c r="BX2476" s="34">
        <v>40</v>
      </c>
      <c r="CA2476" s="34">
        <v>9</v>
      </c>
      <c r="CC2476" s="34">
        <v>6</v>
      </c>
      <c r="CD2476" s="34">
        <v>275</v>
      </c>
      <c r="CF2476" s="34">
        <v>22</v>
      </c>
      <c r="CG2476" s="34">
        <v>101</v>
      </c>
      <c r="CH2476" s="34">
        <v>14</v>
      </c>
    </row>
    <row r="2477" spans="1:109" x14ac:dyDescent="0.35">
      <c r="A2477" s="22">
        <v>164</v>
      </c>
      <c r="B2477" s="22" t="s">
        <v>1505</v>
      </c>
      <c r="C2477" s="22" t="s">
        <v>2893</v>
      </c>
      <c r="D2477" s="22" t="s">
        <v>2799</v>
      </c>
      <c r="E2477" s="22">
        <v>1987</v>
      </c>
      <c r="G2477" s="22" t="s">
        <v>2799</v>
      </c>
      <c r="K2477" s="22" t="s">
        <v>1530</v>
      </c>
      <c r="L2477" s="22" t="s">
        <v>878</v>
      </c>
      <c r="M2477" s="22" t="s">
        <v>3365</v>
      </c>
      <c r="P2477" s="22" t="s">
        <v>119</v>
      </c>
      <c r="Q2477" s="22" t="s">
        <v>144</v>
      </c>
      <c r="R2477" s="22">
        <v>0</v>
      </c>
      <c r="W2477" s="34">
        <v>60.39</v>
      </c>
      <c r="X2477" s="34">
        <v>0.74</v>
      </c>
      <c r="Y2477" s="34">
        <v>13.37</v>
      </c>
      <c r="Z2477" s="34">
        <v>9.81</v>
      </c>
      <c r="AA2477" s="34">
        <v>0.21</v>
      </c>
      <c r="AB2477" s="34">
        <v>5.08</v>
      </c>
      <c r="AC2477" s="34">
        <v>2.6</v>
      </c>
      <c r="AD2477" s="34">
        <v>3.19</v>
      </c>
      <c r="AE2477" s="34">
        <v>0.12</v>
      </c>
      <c r="AF2477" s="34">
        <v>0.32</v>
      </c>
      <c r="AG2477" s="34">
        <v>4.4000000000000004</v>
      </c>
      <c r="AO2477" s="34">
        <f t="shared" si="122"/>
        <v>102.22999999999999</v>
      </c>
      <c r="AY2477" s="34">
        <v>122</v>
      </c>
      <c r="BE2477" s="34">
        <v>232</v>
      </c>
      <c r="BG2477" s="34">
        <v>27</v>
      </c>
      <c r="BH2477" s="34">
        <v>15</v>
      </c>
      <c r="BO2477" s="34">
        <v>5</v>
      </c>
      <c r="BP2477" s="34">
        <v>43</v>
      </c>
      <c r="BQ2477" s="34">
        <v>4</v>
      </c>
      <c r="BR2477" s="34">
        <v>3</v>
      </c>
      <c r="BX2477" s="34">
        <v>63</v>
      </c>
      <c r="CA2477" s="34">
        <v>2</v>
      </c>
      <c r="CC2477" s="34">
        <v>4</v>
      </c>
      <c r="CD2477" s="34">
        <v>217</v>
      </c>
      <c r="CF2477" s="34">
        <v>19</v>
      </c>
      <c r="CG2477" s="34">
        <v>99</v>
      </c>
      <c r="CH2477" s="34">
        <v>106</v>
      </c>
    </row>
    <row r="2478" spans="1:109" x14ac:dyDescent="0.35">
      <c r="A2478" s="22">
        <v>171</v>
      </c>
      <c r="B2478" s="22" t="s">
        <v>1505</v>
      </c>
      <c r="C2478" s="22" t="s">
        <v>2893</v>
      </c>
      <c r="D2478" s="22" t="s">
        <v>2799</v>
      </c>
      <c r="E2478" s="22">
        <v>1987</v>
      </c>
      <c r="G2478" s="22" t="s">
        <v>2799</v>
      </c>
      <c r="K2478" s="22" t="s">
        <v>1530</v>
      </c>
      <c r="L2478" s="22" t="s">
        <v>878</v>
      </c>
      <c r="M2478" s="22" t="s">
        <v>3362</v>
      </c>
      <c r="P2478" s="22" t="s">
        <v>119</v>
      </c>
      <c r="Q2478" s="22" t="s">
        <v>144</v>
      </c>
      <c r="R2478" s="22">
        <v>0</v>
      </c>
      <c r="W2478" s="34">
        <v>53.66</v>
      </c>
      <c r="X2478" s="34">
        <v>0.39</v>
      </c>
      <c r="Y2478" s="34">
        <v>15.68</v>
      </c>
      <c r="Z2478" s="34">
        <v>8.0500000000000007</v>
      </c>
      <c r="AA2478" s="34">
        <v>0.18</v>
      </c>
      <c r="AB2478" s="34">
        <v>2.81</v>
      </c>
      <c r="AC2478" s="34">
        <v>6.32</v>
      </c>
      <c r="AD2478" s="34">
        <v>4.1100000000000003</v>
      </c>
      <c r="AE2478" s="34">
        <v>1.68</v>
      </c>
      <c r="AF2478" s="34">
        <v>0.24</v>
      </c>
      <c r="AG2478" s="34">
        <v>7.11</v>
      </c>
      <c r="AO2478" s="34">
        <f t="shared" si="122"/>
        <v>101.49</v>
      </c>
      <c r="AY2478" s="34">
        <v>750</v>
      </c>
      <c r="BE2478" s="34">
        <v>105</v>
      </c>
      <c r="BG2478" s="34">
        <v>48</v>
      </c>
      <c r="BH2478" s="34">
        <v>15</v>
      </c>
      <c r="BO2478" s="34">
        <v>8</v>
      </c>
      <c r="BP2478" s="34">
        <v>17</v>
      </c>
      <c r="BQ2478" s="34">
        <v>9</v>
      </c>
      <c r="BR2478" s="34">
        <v>30</v>
      </c>
      <c r="BX2478" s="34">
        <v>294</v>
      </c>
      <c r="CA2478" s="34">
        <v>5</v>
      </c>
      <c r="CC2478" s="34">
        <v>7</v>
      </c>
      <c r="CD2478" s="34">
        <v>145</v>
      </c>
      <c r="CF2478" s="34">
        <v>17</v>
      </c>
      <c r="CG2478" s="34">
        <v>91</v>
      </c>
      <c r="CH2478" s="34">
        <v>86</v>
      </c>
    </row>
    <row r="2479" spans="1:109" x14ac:dyDescent="0.35">
      <c r="A2479" s="22">
        <v>224</v>
      </c>
      <c r="B2479" s="22" t="s">
        <v>1505</v>
      </c>
      <c r="C2479" s="22" t="s">
        <v>2893</v>
      </c>
      <c r="D2479" s="22" t="s">
        <v>2799</v>
      </c>
      <c r="E2479" s="22">
        <v>1987</v>
      </c>
      <c r="G2479" s="22" t="s">
        <v>2799</v>
      </c>
      <c r="K2479" s="22" t="s">
        <v>1530</v>
      </c>
      <c r="L2479" s="22" t="s">
        <v>878</v>
      </c>
      <c r="M2479" s="22" t="s">
        <v>3364</v>
      </c>
      <c r="P2479" s="22" t="s">
        <v>119</v>
      </c>
      <c r="Q2479" s="22" t="s">
        <v>144</v>
      </c>
      <c r="R2479" s="22">
        <v>0</v>
      </c>
      <c r="W2479" s="34">
        <v>51.91</v>
      </c>
      <c r="X2479" s="34">
        <v>0.51</v>
      </c>
      <c r="Y2479" s="34">
        <v>14.39</v>
      </c>
      <c r="Z2479" s="34">
        <v>13.27</v>
      </c>
      <c r="AA2479" s="34">
        <v>0.23</v>
      </c>
      <c r="AB2479" s="34">
        <v>6.69</v>
      </c>
      <c r="AC2479" s="34">
        <v>10.11</v>
      </c>
      <c r="AD2479" s="34">
        <v>3.63</v>
      </c>
      <c r="AE2479" s="34">
        <v>0.53</v>
      </c>
      <c r="AF2479" s="34">
        <v>0.16</v>
      </c>
      <c r="AG2479" s="34">
        <v>0.8</v>
      </c>
      <c r="AO2479" s="34">
        <f t="shared" si="122"/>
        <v>101.27000000000001</v>
      </c>
      <c r="AY2479" s="34">
        <v>281</v>
      </c>
      <c r="BE2479" s="34">
        <v>213</v>
      </c>
      <c r="BG2479" s="34">
        <v>5</v>
      </c>
      <c r="BH2479" s="34">
        <v>12</v>
      </c>
      <c r="BO2479" s="34">
        <v>5</v>
      </c>
      <c r="BP2479" s="34">
        <v>51</v>
      </c>
      <c r="BQ2479" s="34">
        <v>6</v>
      </c>
      <c r="BR2479" s="34">
        <v>8</v>
      </c>
      <c r="BX2479" s="34">
        <v>226</v>
      </c>
      <c r="CA2479" s="34">
        <v>1</v>
      </c>
      <c r="CC2479" s="34">
        <v>4</v>
      </c>
      <c r="CD2479" s="34">
        <v>250</v>
      </c>
      <c r="CF2479" s="34">
        <v>21</v>
      </c>
      <c r="CG2479" s="34">
        <v>45</v>
      </c>
      <c r="CH2479" s="34">
        <v>67</v>
      </c>
    </row>
    <row r="2480" spans="1:109" x14ac:dyDescent="0.35">
      <c r="A2480" s="22">
        <v>226</v>
      </c>
      <c r="B2480" s="22" t="s">
        <v>1505</v>
      </c>
      <c r="C2480" s="22" t="s">
        <v>2893</v>
      </c>
      <c r="D2480" s="22" t="s">
        <v>2799</v>
      </c>
      <c r="E2480" s="22">
        <v>1987</v>
      </c>
      <c r="G2480" s="22" t="s">
        <v>2799</v>
      </c>
      <c r="K2480" s="22" t="s">
        <v>1530</v>
      </c>
      <c r="L2480" s="22" t="s">
        <v>878</v>
      </c>
      <c r="M2480" s="22" t="s">
        <v>3364</v>
      </c>
      <c r="P2480" s="22" t="s">
        <v>119</v>
      </c>
      <c r="Q2480" s="22" t="s">
        <v>144</v>
      </c>
      <c r="R2480" s="22">
        <v>0</v>
      </c>
      <c r="W2480" s="34">
        <v>52.09</v>
      </c>
      <c r="X2480" s="34">
        <v>0.54</v>
      </c>
      <c r="Y2480" s="34">
        <v>15.23</v>
      </c>
      <c r="Z2480" s="34">
        <v>11.72</v>
      </c>
      <c r="AA2480" s="34">
        <v>0.19</v>
      </c>
      <c r="AB2480" s="34">
        <v>8.4700000000000006</v>
      </c>
      <c r="AC2480" s="34">
        <v>6.59</v>
      </c>
      <c r="AD2480" s="34">
        <v>4.58</v>
      </c>
      <c r="AE2480" s="34">
        <v>0.14000000000000001</v>
      </c>
      <c r="AF2480" s="34">
        <v>0.16</v>
      </c>
      <c r="AG2480" s="34">
        <v>1.78</v>
      </c>
      <c r="AO2480" s="34">
        <f t="shared" si="122"/>
        <v>101.23</v>
      </c>
      <c r="AY2480" s="34">
        <v>108</v>
      </c>
      <c r="BE2480" s="34">
        <v>100</v>
      </c>
      <c r="BG2480" s="34">
        <v>5</v>
      </c>
      <c r="BH2480" s="34">
        <v>13</v>
      </c>
      <c r="BO2480" s="34">
        <v>4</v>
      </c>
      <c r="BP2480" s="34">
        <v>29</v>
      </c>
      <c r="BQ2480" s="34">
        <v>4</v>
      </c>
      <c r="BR2480" s="34">
        <v>2</v>
      </c>
      <c r="BX2480" s="34">
        <v>121</v>
      </c>
      <c r="CA2480" s="34">
        <v>2</v>
      </c>
      <c r="CC2480" s="34">
        <v>2</v>
      </c>
      <c r="CD2480" s="34">
        <v>245</v>
      </c>
      <c r="CF2480" s="34">
        <v>15</v>
      </c>
      <c r="CG2480" s="34">
        <v>44</v>
      </c>
      <c r="CH2480" s="34">
        <v>87</v>
      </c>
    </row>
    <row r="2481" spans="1:86" x14ac:dyDescent="0.35">
      <c r="A2481" s="22">
        <v>253</v>
      </c>
      <c r="B2481" s="22" t="s">
        <v>1505</v>
      </c>
      <c r="C2481" s="22" t="s">
        <v>2893</v>
      </c>
      <c r="D2481" s="22" t="s">
        <v>2799</v>
      </c>
      <c r="E2481" s="22">
        <v>1987</v>
      </c>
      <c r="G2481" s="22" t="s">
        <v>2799</v>
      </c>
      <c r="K2481" s="22" t="s">
        <v>1530</v>
      </c>
      <c r="L2481" s="22" t="s">
        <v>878</v>
      </c>
      <c r="M2481" s="22" t="s">
        <v>3366</v>
      </c>
      <c r="P2481" s="22" t="s">
        <v>119</v>
      </c>
      <c r="Q2481" s="22" t="s">
        <v>144</v>
      </c>
      <c r="R2481" s="22">
        <v>0</v>
      </c>
      <c r="W2481" s="34">
        <v>49.01</v>
      </c>
      <c r="X2481" s="34">
        <v>0.31</v>
      </c>
      <c r="Y2481" s="34">
        <v>13.53</v>
      </c>
      <c r="Z2481" s="34">
        <v>9.43</v>
      </c>
      <c r="AA2481" s="34">
        <v>0.2</v>
      </c>
      <c r="AB2481" s="34">
        <v>4.95</v>
      </c>
      <c r="AC2481" s="34">
        <v>7.01</v>
      </c>
      <c r="AD2481" s="34">
        <v>4.49</v>
      </c>
      <c r="AE2481" s="34">
        <v>0.76</v>
      </c>
      <c r="AF2481" s="34">
        <v>0.11</v>
      </c>
      <c r="AG2481" s="34">
        <v>11.47</v>
      </c>
      <c r="AO2481" s="34">
        <f t="shared" si="122"/>
        <v>100.93999999999997</v>
      </c>
      <c r="AY2481" s="34">
        <v>774</v>
      </c>
      <c r="BE2481" s="34">
        <v>228</v>
      </c>
      <c r="BG2481" s="34">
        <v>9</v>
      </c>
      <c r="BH2481" s="34">
        <v>14</v>
      </c>
      <c r="BO2481" s="34">
        <v>5</v>
      </c>
      <c r="BP2481" s="34">
        <v>33</v>
      </c>
      <c r="BQ2481" s="34">
        <v>16</v>
      </c>
      <c r="BR2481" s="34">
        <v>15</v>
      </c>
      <c r="BX2481" s="34">
        <v>192</v>
      </c>
      <c r="CA2481" s="34">
        <v>2</v>
      </c>
      <c r="CC2481" s="34">
        <v>4</v>
      </c>
      <c r="CD2481" s="34">
        <v>192</v>
      </c>
      <c r="CF2481" s="34">
        <v>8</v>
      </c>
      <c r="CG2481" s="34">
        <v>47</v>
      </c>
      <c r="CH2481" s="34">
        <v>100</v>
      </c>
    </row>
    <row r="2482" spans="1:86" x14ac:dyDescent="0.35">
      <c r="A2482" s="22">
        <v>314</v>
      </c>
      <c r="B2482" s="22" t="s">
        <v>1505</v>
      </c>
      <c r="C2482" s="22" t="s">
        <v>2893</v>
      </c>
      <c r="D2482" s="22" t="s">
        <v>2799</v>
      </c>
      <c r="E2482" s="22">
        <v>1987</v>
      </c>
      <c r="G2482" s="22" t="s">
        <v>2799</v>
      </c>
      <c r="K2482" s="22" t="s">
        <v>1530</v>
      </c>
      <c r="L2482" s="22" t="s">
        <v>878</v>
      </c>
      <c r="M2482" s="22" t="s">
        <v>3367</v>
      </c>
      <c r="P2482" s="22" t="s">
        <v>119</v>
      </c>
      <c r="Q2482" s="22" t="s">
        <v>144</v>
      </c>
      <c r="R2482" s="22">
        <v>0</v>
      </c>
      <c r="W2482" s="34">
        <v>46.98</v>
      </c>
      <c r="X2482" s="34">
        <v>0.44</v>
      </c>
      <c r="Y2482" s="34">
        <v>12.31</v>
      </c>
      <c r="Z2482" s="34">
        <v>10.76</v>
      </c>
      <c r="AA2482" s="34">
        <v>0.19</v>
      </c>
      <c r="AB2482" s="34">
        <v>9.4499999999999993</v>
      </c>
      <c r="AC2482" s="34">
        <v>11.86</v>
      </c>
      <c r="AD2482" s="34">
        <v>2.11</v>
      </c>
      <c r="AE2482" s="34">
        <v>1.76</v>
      </c>
      <c r="AF2482" s="34">
        <v>0.14000000000000001</v>
      </c>
      <c r="AG2482" s="34">
        <v>5.23</v>
      </c>
      <c r="AO2482" s="34">
        <f t="shared" si="122"/>
        <v>100.45</v>
      </c>
      <c r="AY2482" s="34">
        <v>533</v>
      </c>
      <c r="BE2482" s="34">
        <v>658</v>
      </c>
      <c r="BG2482" s="34">
        <v>109</v>
      </c>
      <c r="BH2482" s="34">
        <v>8</v>
      </c>
      <c r="BO2482" s="34">
        <v>5</v>
      </c>
      <c r="BP2482" s="34">
        <v>120</v>
      </c>
      <c r="BQ2482" s="34">
        <v>8</v>
      </c>
      <c r="BR2482" s="34">
        <v>37</v>
      </c>
      <c r="BX2482" s="34">
        <v>427</v>
      </c>
      <c r="CA2482" s="34">
        <v>4</v>
      </c>
      <c r="CC2482" s="34">
        <v>5</v>
      </c>
      <c r="CD2482" s="34">
        <v>310</v>
      </c>
      <c r="CF2482" s="34">
        <v>10</v>
      </c>
      <c r="CG2482" s="34">
        <v>43</v>
      </c>
      <c r="CH2482" s="34">
        <v>75</v>
      </c>
    </row>
    <row r="2483" spans="1:86" x14ac:dyDescent="0.35">
      <c r="A2483" s="22" t="s">
        <v>2801</v>
      </c>
      <c r="B2483" s="22" t="s">
        <v>1505</v>
      </c>
      <c r="C2483" s="22" t="s">
        <v>2893</v>
      </c>
      <c r="D2483" s="22" t="s">
        <v>2799</v>
      </c>
      <c r="E2483" s="22">
        <v>1987</v>
      </c>
      <c r="G2483" s="22" t="s">
        <v>2799</v>
      </c>
      <c r="K2483" s="22" t="s">
        <v>1530</v>
      </c>
      <c r="L2483" s="22" t="s">
        <v>878</v>
      </c>
      <c r="M2483" s="22" t="s">
        <v>3368</v>
      </c>
      <c r="P2483" s="22" t="s">
        <v>119</v>
      </c>
      <c r="Q2483" s="22" t="s">
        <v>144</v>
      </c>
      <c r="R2483" s="22">
        <v>0</v>
      </c>
      <c r="W2483" s="34">
        <v>42.71</v>
      </c>
      <c r="X2483" s="34">
        <v>0.4</v>
      </c>
      <c r="Y2483" s="34">
        <v>21.46</v>
      </c>
      <c r="Z2483" s="34">
        <v>17.97</v>
      </c>
      <c r="AA2483" s="34">
        <v>0.16</v>
      </c>
      <c r="AB2483" s="34">
        <v>7.51</v>
      </c>
      <c r="AC2483" s="34">
        <v>1.63</v>
      </c>
      <c r="AD2483" s="34">
        <v>2.74</v>
      </c>
      <c r="AE2483" s="34">
        <v>1.07</v>
      </c>
      <c r="AF2483" s="34">
        <v>0.11</v>
      </c>
      <c r="AG2483" s="34">
        <v>5.18</v>
      </c>
      <c r="AO2483" s="34">
        <f t="shared" si="122"/>
        <v>99.750000000000014</v>
      </c>
      <c r="AY2483" s="34">
        <v>500</v>
      </c>
      <c r="BE2483" s="34">
        <v>156</v>
      </c>
      <c r="BG2483" s="34">
        <v>10</v>
      </c>
      <c r="BH2483" s="34">
        <v>22</v>
      </c>
      <c r="BO2483" s="34">
        <v>9</v>
      </c>
      <c r="BP2483" s="34">
        <v>92</v>
      </c>
      <c r="BQ2483" s="34">
        <v>8</v>
      </c>
      <c r="BR2483" s="34">
        <v>22</v>
      </c>
      <c r="BX2483" s="34">
        <v>250</v>
      </c>
      <c r="CA2483" s="34">
        <v>2</v>
      </c>
      <c r="CC2483" s="34">
        <v>4</v>
      </c>
      <c r="CD2483" s="34">
        <v>214</v>
      </c>
      <c r="CF2483" s="34">
        <v>23</v>
      </c>
      <c r="CG2483" s="34">
        <v>39</v>
      </c>
      <c r="CH2483" s="34">
        <v>148</v>
      </c>
    </row>
    <row r="2484" spans="1:86" x14ac:dyDescent="0.35">
      <c r="A2484" s="22" t="s">
        <v>2802</v>
      </c>
      <c r="B2484" s="22" t="s">
        <v>1505</v>
      </c>
      <c r="C2484" s="22" t="s">
        <v>2893</v>
      </c>
      <c r="D2484" s="22" t="s">
        <v>2799</v>
      </c>
      <c r="E2484" s="22">
        <v>1987</v>
      </c>
      <c r="G2484" s="22" t="s">
        <v>2799</v>
      </c>
      <c r="K2484" s="22" t="s">
        <v>1530</v>
      </c>
      <c r="L2484" s="22" t="s">
        <v>878</v>
      </c>
      <c r="M2484" s="22" t="s">
        <v>3369</v>
      </c>
      <c r="P2484" s="22" t="s">
        <v>119</v>
      </c>
      <c r="Q2484" s="22" t="s">
        <v>144</v>
      </c>
      <c r="R2484" s="22">
        <v>0</v>
      </c>
      <c r="W2484" s="34">
        <v>50</v>
      </c>
      <c r="X2484" s="34">
        <v>2.0699999999999998</v>
      </c>
      <c r="Y2484" s="34">
        <v>13.35</v>
      </c>
      <c r="Z2484" s="34">
        <v>15.34</v>
      </c>
      <c r="AA2484" s="34">
        <v>0.27</v>
      </c>
      <c r="AB2484" s="34">
        <v>5.45</v>
      </c>
      <c r="AC2484" s="34">
        <v>9.5500000000000007</v>
      </c>
      <c r="AD2484" s="34">
        <v>2.67</v>
      </c>
      <c r="AE2484" s="34">
        <v>0.31</v>
      </c>
      <c r="AF2484" s="34">
        <v>0.24</v>
      </c>
      <c r="AG2484" s="34">
        <v>1.2</v>
      </c>
      <c r="AO2484" s="34">
        <f t="shared" si="122"/>
        <v>100.74999999999997</v>
      </c>
      <c r="AY2484" s="34">
        <v>98</v>
      </c>
      <c r="BE2484" s="34">
        <v>87</v>
      </c>
      <c r="BG2484" s="34">
        <v>51</v>
      </c>
      <c r="BH2484" s="34">
        <v>23</v>
      </c>
      <c r="BO2484" s="34">
        <v>7</v>
      </c>
      <c r="BP2484" s="34">
        <v>38</v>
      </c>
      <c r="BQ2484" s="34">
        <v>6</v>
      </c>
      <c r="BR2484" s="34">
        <v>7</v>
      </c>
      <c r="BX2484" s="34">
        <v>197</v>
      </c>
      <c r="CA2484" s="34">
        <v>2</v>
      </c>
      <c r="CC2484" s="34">
        <v>2</v>
      </c>
      <c r="CD2484" s="34">
        <v>390</v>
      </c>
      <c r="CF2484" s="34">
        <v>46</v>
      </c>
      <c r="CG2484" s="34">
        <v>158</v>
      </c>
      <c r="CH2484" s="34">
        <v>123</v>
      </c>
    </row>
    <row r="2485" spans="1:86" x14ac:dyDescent="0.35">
      <c r="A2485" s="22" t="s">
        <v>2803</v>
      </c>
      <c r="B2485" s="22" t="s">
        <v>1505</v>
      </c>
      <c r="C2485" s="22" t="s">
        <v>2893</v>
      </c>
      <c r="D2485" s="22" t="s">
        <v>2799</v>
      </c>
      <c r="E2485" s="22">
        <v>1987</v>
      </c>
      <c r="G2485" s="22" t="s">
        <v>2799</v>
      </c>
      <c r="K2485" s="22" t="s">
        <v>1530</v>
      </c>
      <c r="L2485" s="22" t="s">
        <v>878</v>
      </c>
      <c r="M2485" s="22" t="s">
        <v>3368</v>
      </c>
      <c r="P2485" s="22" t="s">
        <v>119</v>
      </c>
      <c r="Q2485" s="22" t="s">
        <v>144</v>
      </c>
      <c r="R2485" s="22">
        <v>0</v>
      </c>
      <c r="W2485" s="34">
        <v>56.47</v>
      </c>
      <c r="X2485" s="34">
        <v>1.56</v>
      </c>
      <c r="Y2485" s="34">
        <v>14.57</v>
      </c>
      <c r="Z2485" s="34">
        <v>15.46</v>
      </c>
      <c r="AA2485" s="34">
        <v>0.17</v>
      </c>
      <c r="AB2485" s="34">
        <v>3.15</v>
      </c>
      <c r="AC2485" s="34">
        <v>1.76</v>
      </c>
      <c r="AD2485" s="34">
        <v>3.68</v>
      </c>
      <c r="AE2485" s="34">
        <v>0.14000000000000001</v>
      </c>
      <c r="AF2485" s="34">
        <v>0.3</v>
      </c>
      <c r="AG2485" s="34">
        <v>2.4900000000000002</v>
      </c>
      <c r="AO2485" s="34">
        <f t="shared" si="122"/>
        <v>101.27000000000001</v>
      </c>
      <c r="AY2485" s="34">
        <v>98</v>
      </c>
      <c r="BE2485" s="34">
        <v>14</v>
      </c>
      <c r="BG2485" s="34">
        <v>56</v>
      </c>
      <c r="BH2485" s="34">
        <v>17</v>
      </c>
      <c r="BO2485" s="34">
        <v>13</v>
      </c>
      <c r="BP2485" s="34">
        <v>4</v>
      </c>
      <c r="BQ2485" s="34">
        <v>11</v>
      </c>
      <c r="BR2485" s="34">
        <v>3</v>
      </c>
      <c r="BX2485" s="34">
        <v>225</v>
      </c>
      <c r="CA2485" s="34">
        <v>3</v>
      </c>
      <c r="CC2485" s="34">
        <v>4</v>
      </c>
      <c r="CD2485" s="34">
        <v>318</v>
      </c>
      <c r="CF2485" s="34">
        <v>37</v>
      </c>
      <c r="CG2485" s="34">
        <v>155</v>
      </c>
      <c r="CH2485" s="34">
        <v>128</v>
      </c>
    </row>
    <row r="2486" spans="1:86" x14ac:dyDescent="0.35">
      <c r="A2486" s="22" t="s">
        <v>2804</v>
      </c>
      <c r="B2486" s="22" t="s">
        <v>1505</v>
      </c>
      <c r="C2486" s="22" t="s">
        <v>2893</v>
      </c>
      <c r="D2486" s="22" t="s">
        <v>2799</v>
      </c>
      <c r="E2486" s="22">
        <v>1987</v>
      </c>
      <c r="G2486" s="22" t="s">
        <v>2799</v>
      </c>
      <c r="K2486" s="22" t="s">
        <v>1530</v>
      </c>
      <c r="L2486" s="22" t="s">
        <v>878</v>
      </c>
      <c r="M2486" s="22" t="s">
        <v>3360</v>
      </c>
      <c r="P2486" s="22" t="s">
        <v>119</v>
      </c>
      <c r="Q2486" s="22" t="s">
        <v>144</v>
      </c>
      <c r="R2486" s="22">
        <v>0</v>
      </c>
      <c r="W2486" s="34">
        <v>73.19</v>
      </c>
      <c r="X2486" s="34">
        <v>0.21</v>
      </c>
      <c r="Y2486" s="34">
        <v>13.89</v>
      </c>
      <c r="Z2486" s="34">
        <v>4.6399999999999997</v>
      </c>
      <c r="AA2486" s="34">
        <v>7.0000000000000007E-2</v>
      </c>
      <c r="AB2486" s="34">
        <v>0.96</v>
      </c>
      <c r="AC2486" s="34">
        <v>0.83</v>
      </c>
      <c r="AD2486" s="34">
        <v>4.49</v>
      </c>
      <c r="AE2486" s="34">
        <v>1.49</v>
      </c>
      <c r="AF2486" s="34">
        <v>0.08</v>
      </c>
      <c r="AG2486" s="34">
        <v>0.9</v>
      </c>
      <c r="AO2486" s="34">
        <f t="shared" si="122"/>
        <v>101.02000000000002</v>
      </c>
      <c r="AY2486" s="34">
        <v>1203</v>
      </c>
      <c r="BE2486" s="34">
        <v>11</v>
      </c>
      <c r="BG2486" s="34">
        <v>23</v>
      </c>
      <c r="BH2486" s="34">
        <v>16</v>
      </c>
      <c r="BO2486" s="34">
        <v>6</v>
      </c>
      <c r="BP2486" s="34">
        <v>3</v>
      </c>
      <c r="BQ2486" s="34">
        <v>4</v>
      </c>
      <c r="BR2486" s="34">
        <v>19</v>
      </c>
      <c r="BX2486" s="34">
        <v>74</v>
      </c>
      <c r="CA2486" s="34">
        <v>5</v>
      </c>
      <c r="CC2486" s="34">
        <v>5</v>
      </c>
      <c r="CD2486" s="34">
        <v>12</v>
      </c>
      <c r="CF2486" s="34">
        <v>29</v>
      </c>
      <c r="CG2486" s="34">
        <v>113</v>
      </c>
      <c r="CH2486" s="34">
        <v>88</v>
      </c>
    </row>
    <row r="2487" spans="1:86" x14ac:dyDescent="0.35">
      <c r="A2487" s="22" t="s">
        <v>4151</v>
      </c>
      <c r="B2487" s="22" t="s">
        <v>1505</v>
      </c>
      <c r="C2487" s="22" t="s">
        <v>2893</v>
      </c>
      <c r="D2487" s="22" t="s">
        <v>2799</v>
      </c>
      <c r="E2487" s="22">
        <v>1987</v>
      </c>
      <c r="G2487" s="22" t="s">
        <v>2799</v>
      </c>
      <c r="K2487" s="22" t="s">
        <v>1530</v>
      </c>
      <c r="L2487" s="22" t="s">
        <v>878</v>
      </c>
      <c r="M2487" s="22" t="s">
        <v>3361</v>
      </c>
      <c r="P2487" s="22" t="s">
        <v>119</v>
      </c>
      <c r="Q2487" s="22" t="s">
        <v>144</v>
      </c>
      <c r="R2487" s="22">
        <v>0</v>
      </c>
      <c r="W2487" s="34">
        <v>51.49</v>
      </c>
      <c r="X2487" s="34">
        <v>0.46</v>
      </c>
      <c r="Y2487" s="34">
        <v>19.899999999999999</v>
      </c>
      <c r="Z2487" s="34">
        <v>9.7799999999999994</v>
      </c>
      <c r="AA2487" s="34">
        <v>0.15</v>
      </c>
      <c r="AB2487" s="34">
        <v>3.83</v>
      </c>
      <c r="AC2487" s="34">
        <v>6.97</v>
      </c>
      <c r="AD2487" s="34">
        <v>4.4400000000000004</v>
      </c>
      <c r="AE2487" s="34">
        <v>1.1499999999999999</v>
      </c>
      <c r="AF2487" s="34">
        <v>0.31</v>
      </c>
      <c r="AG2487" s="34">
        <v>2.79</v>
      </c>
      <c r="AO2487" s="34">
        <f t="shared" si="122"/>
        <v>103.14</v>
      </c>
      <c r="AY2487" s="34">
        <v>484</v>
      </c>
      <c r="BE2487" s="34">
        <v>96</v>
      </c>
      <c r="BG2487" s="34">
        <v>80</v>
      </c>
      <c r="BH2487" s="34">
        <v>16</v>
      </c>
      <c r="BO2487" s="34">
        <v>7</v>
      </c>
      <c r="BP2487" s="34">
        <v>24</v>
      </c>
      <c r="BQ2487" s="34">
        <v>7</v>
      </c>
      <c r="BR2487" s="34">
        <v>20</v>
      </c>
      <c r="BX2487" s="34">
        <v>566</v>
      </c>
      <c r="CA2487" s="34">
        <v>3</v>
      </c>
      <c r="CC2487" s="34">
        <v>5</v>
      </c>
      <c r="CD2487" s="34">
        <v>200</v>
      </c>
      <c r="CF2487" s="34">
        <v>17</v>
      </c>
      <c r="CG2487" s="34">
        <v>88</v>
      </c>
      <c r="CH2487" s="34">
        <v>80</v>
      </c>
    </row>
    <row r="2488" spans="1:86" x14ac:dyDescent="0.35">
      <c r="A2488" s="22" t="s">
        <v>2805</v>
      </c>
      <c r="B2488" s="22" t="s">
        <v>1505</v>
      </c>
      <c r="C2488" s="22" t="s">
        <v>2893</v>
      </c>
      <c r="D2488" s="22" t="s">
        <v>2799</v>
      </c>
      <c r="E2488" s="22">
        <v>1987</v>
      </c>
      <c r="G2488" s="22" t="s">
        <v>2799</v>
      </c>
      <c r="K2488" s="22" t="s">
        <v>1530</v>
      </c>
      <c r="L2488" s="22" t="s">
        <v>878</v>
      </c>
      <c r="M2488" s="22" t="s">
        <v>3370</v>
      </c>
      <c r="P2488" s="22" t="s">
        <v>119</v>
      </c>
      <c r="Q2488" s="22" t="s">
        <v>144</v>
      </c>
      <c r="R2488" s="22">
        <v>0</v>
      </c>
      <c r="W2488" s="34">
        <v>43.43</v>
      </c>
      <c r="X2488" s="34">
        <v>0.94</v>
      </c>
      <c r="Y2488" s="34">
        <v>21.53</v>
      </c>
      <c r="Z2488" s="34">
        <v>19.78</v>
      </c>
      <c r="AA2488" s="34">
        <v>0.11</v>
      </c>
      <c r="AB2488" s="34">
        <v>4.09</v>
      </c>
      <c r="AC2488" s="34">
        <v>1.1100000000000001</v>
      </c>
      <c r="AD2488" s="34">
        <v>2.84</v>
      </c>
      <c r="AE2488" s="34">
        <v>2.2599999999999998</v>
      </c>
      <c r="AF2488" s="34">
        <v>0.28999999999999998</v>
      </c>
      <c r="AG2488" s="34">
        <v>4.6399999999999997</v>
      </c>
      <c r="AO2488" s="34">
        <f t="shared" si="122"/>
        <v>101.3</v>
      </c>
      <c r="AY2488" s="34">
        <v>880</v>
      </c>
      <c r="BE2488" s="34">
        <v>130</v>
      </c>
      <c r="BG2488" s="34">
        <v>40</v>
      </c>
      <c r="BH2488" s="34">
        <v>18</v>
      </c>
      <c r="BO2488" s="34">
        <v>7</v>
      </c>
      <c r="BP2488" s="34">
        <v>44</v>
      </c>
      <c r="BQ2488" s="34">
        <v>11</v>
      </c>
      <c r="BR2488" s="34">
        <v>45</v>
      </c>
      <c r="BX2488" s="34">
        <v>610</v>
      </c>
      <c r="CA2488" s="34">
        <v>5</v>
      </c>
      <c r="CC2488" s="34">
        <v>1</v>
      </c>
      <c r="CD2488" s="34">
        <v>229</v>
      </c>
      <c r="CF2488" s="34">
        <v>10</v>
      </c>
      <c r="CG2488" s="34">
        <v>63</v>
      </c>
      <c r="CH2488" s="34">
        <v>80</v>
      </c>
    </row>
    <row r="2489" spans="1:86" x14ac:dyDescent="0.35">
      <c r="A2489" s="22" t="s">
        <v>2806</v>
      </c>
      <c r="B2489" s="22" t="s">
        <v>1505</v>
      </c>
      <c r="C2489" s="22" t="s">
        <v>2893</v>
      </c>
      <c r="D2489" s="22" t="s">
        <v>2799</v>
      </c>
      <c r="E2489" s="22">
        <v>1987</v>
      </c>
      <c r="G2489" s="22" t="s">
        <v>2799</v>
      </c>
      <c r="K2489" s="22" t="s">
        <v>1530</v>
      </c>
      <c r="L2489" s="22" t="s">
        <v>878</v>
      </c>
      <c r="M2489" s="22" t="s">
        <v>3371</v>
      </c>
      <c r="P2489" s="22" t="s">
        <v>119</v>
      </c>
      <c r="Q2489" s="22" t="s">
        <v>144</v>
      </c>
      <c r="R2489" s="22">
        <v>0</v>
      </c>
      <c r="W2489" s="34">
        <v>48.07</v>
      </c>
      <c r="X2489" s="34">
        <v>3.21</v>
      </c>
      <c r="Y2489" s="34">
        <v>11.89</v>
      </c>
      <c r="Z2489" s="34">
        <v>16.79</v>
      </c>
      <c r="AA2489" s="34">
        <v>0.32</v>
      </c>
      <c r="AB2489" s="34">
        <v>5.24</v>
      </c>
      <c r="AC2489" s="34">
        <v>8.23</v>
      </c>
      <c r="AD2489" s="34">
        <v>1.73</v>
      </c>
      <c r="AE2489" s="34">
        <v>0.64</v>
      </c>
      <c r="AF2489" s="34">
        <v>1.71</v>
      </c>
      <c r="AG2489" s="34">
        <v>5.31</v>
      </c>
      <c r="AO2489" s="34">
        <f t="shared" si="122"/>
        <v>100.08000000000003</v>
      </c>
      <c r="AY2489" s="34">
        <v>625</v>
      </c>
      <c r="BE2489" s="34">
        <v>22</v>
      </c>
      <c r="BG2489" s="34">
        <v>13</v>
      </c>
      <c r="BH2489" s="34">
        <v>20</v>
      </c>
      <c r="BO2489" s="34">
        <v>19</v>
      </c>
      <c r="BP2489" s="34">
        <v>5</v>
      </c>
      <c r="BQ2489" s="34">
        <v>15</v>
      </c>
      <c r="BR2489" s="34">
        <v>12</v>
      </c>
      <c r="BX2489" s="34">
        <v>398</v>
      </c>
      <c r="CA2489" s="34">
        <v>2</v>
      </c>
      <c r="CC2489" s="34">
        <v>3</v>
      </c>
      <c r="CD2489" s="34">
        <v>103</v>
      </c>
      <c r="CF2489" s="34">
        <v>104</v>
      </c>
      <c r="CG2489" s="34">
        <v>573</v>
      </c>
      <c r="CH2489" s="34">
        <v>237</v>
      </c>
    </row>
    <row r="2490" spans="1:86" x14ac:dyDescent="0.35">
      <c r="A2490" s="22" t="s">
        <v>2807</v>
      </c>
      <c r="B2490" s="22" t="s">
        <v>1505</v>
      </c>
      <c r="C2490" s="22" t="s">
        <v>2893</v>
      </c>
      <c r="D2490" s="22" t="s">
        <v>2799</v>
      </c>
      <c r="E2490" s="22">
        <v>1987</v>
      </c>
      <c r="G2490" s="22" t="s">
        <v>2799</v>
      </c>
      <c r="K2490" s="22" t="s">
        <v>1530</v>
      </c>
      <c r="L2490" s="22" t="s">
        <v>878</v>
      </c>
      <c r="M2490" s="22" t="s">
        <v>3364</v>
      </c>
      <c r="P2490" s="22" t="s">
        <v>119</v>
      </c>
      <c r="Q2490" s="22" t="s">
        <v>144</v>
      </c>
      <c r="R2490" s="22">
        <v>0</v>
      </c>
      <c r="W2490" s="34">
        <v>58.23</v>
      </c>
      <c r="X2490" s="34">
        <v>0.91</v>
      </c>
      <c r="Y2490" s="34">
        <v>14.59</v>
      </c>
      <c r="Z2490" s="34">
        <v>11.91</v>
      </c>
      <c r="AA2490" s="34">
        <v>0.2</v>
      </c>
      <c r="AB2490" s="34">
        <v>2.66</v>
      </c>
      <c r="AC2490" s="34">
        <v>6.84</v>
      </c>
      <c r="AD2490" s="34">
        <v>4.4800000000000004</v>
      </c>
      <c r="AE2490" s="34">
        <v>0.69</v>
      </c>
      <c r="AF2490" s="34">
        <v>0.56000000000000005</v>
      </c>
      <c r="AG2490" s="34">
        <v>0.23</v>
      </c>
      <c r="AO2490" s="34">
        <f t="shared" si="122"/>
        <v>100.41000000000001</v>
      </c>
      <c r="AY2490" s="34">
        <v>320</v>
      </c>
      <c r="BE2490" s="34">
        <v>18</v>
      </c>
      <c r="BG2490" s="34">
        <v>8</v>
      </c>
      <c r="BH2490" s="34">
        <v>12</v>
      </c>
      <c r="BO2490" s="34">
        <v>5</v>
      </c>
      <c r="BP2490" s="34">
        <v>3</v>
      </c>
      <c r="BQ2490" s="34">
        <v>5</v>
      </c>
      <c r="BR2490" s="34">
        <v>10</v>
      </c>
      <c r="BX2490" s="34">
        <v>89</v>
      </c>
      <c r="CA2490" s="34">
        <v>3</v>
      </c>
      <c r="CC2490" s="34">
        <v>3</v>
      </c>
      <c r="CD2490" s="34">
        <v>89</v>
      </c>
      <c r="CF2490" s="34">
        <v>38</v>
      </c>
      <c r="CG2490" s="34">
        <v>62</v>
      </c>
      <c r="CH2490" s="34">
        <v>33</v>
      </c>
    </row>
    <row r="2491" spans="1:86" x14ac:dyDescent="0.35">
      <c r="A2491" s="22" t="s">
        <v>2808</v>
      </c>
      <c r="B2491" s="22" t="s">
        <v>1505</v>
      </c>
      <c r="C2491" s="22" t="s">
        <v>2893</v>
      </c>
      <c r="D2491" s="22" t="s">
        <v>2799</v>
      </c>
      <c r="E2491" s="22">
        <v>1987</v>
      </c>
      <c r="G2491" s="22" t="s">
        <v>2799</v>
      </c>
      <c r="K2491" s="22" t="s">
        <v>1530</v>
      </c>
      <c r="L2491" s="22" t="s">
        <v>878</v>
      </c>
      <c r="M2491" s="22" t="s">
        <v>3372</v>
      </c>
      <c r="P2491" s="22" t="s">
        <v>119</v>
      </c>
      <c r="Q2491" s="22" t="s">
        <v>144</v>
      </c>
      <c r="R2491" s="22">
        <v>0</v>
      </c>
      <c r="W2491" s="34">
        <v>76.84</v>
      </c>
      <c r="X2491" s="34">
        <v>0.2</v>
      </c>
      <c r="Y2491" s="34">
        <v>11.39</v>
      </c>
      <c r="Z2491" s="34">
        <v>3.4</v>
      </c>
      <c r="AA2491" s="34">
        <v>0.06</v>
      </c>
      <c r="AB2491" s="34">
        <v>1.38</v>
      </c>
      <c r="AC2491" s="34">
        <v>0.57999999999999996</v>
      </c>
      <c r="AD2491" s="34">
        <v>5.37</v>
      </c>
      <c r="AE2491" s="34">
        <v>0.26</v>
      </c>
      <c r="AF2491" s="34">
        <v>0.04</v>
      </c>
      <c r="AG2491" s="34">
        <v>0.56000000000000005</v>
      </c>
      <c r="AO2491" s="34">
        <f t="shared" si="122"/>
        <v>99.770000000000024</v>
      </c>
      <c r="AY2491" s="34">
        <v>68</v>
      </c>
      <c r="BE2491" s="34">
        <v>12</v>
      </c>
      <c r="BG2491" s="34">
        <v>9</v>
      </c>
      <c r="BH2491" s="34">
        <v>12</v>
      </c>
      <c r="BO2491" s="34">
        <v>5</v>
      </c>
      <c r="BP2491" s="34">
        <v>1</v>
      </c>
      <c r="BQ2491" s="34">
        <v>2</v>
      </c>
      <c r="BR2491" s="34">
        <v>4</v>
      </c>
      <c r="BX2491" s="34">
        <v>58</v>
      </c>
      <c r="CA2491" s="34">
        <v>3</v>
      </c>
      <c r="CC2491" s="34">
        <v>4</v>
      </c>
      <c r="CD2491" s="34">
        <v>1</v>
      </c>
      <c r="CF2491" s="34">
        <v>52</v>
      </c>
      <c r="CG2491" s="34">
        <v>142</v>
      </c>
      <c r="CH2491" s="34">
        <v>25</v>
      </c>
    </row>
    <row r="2492" spans="1:86" x14ac:dyDescent="0.35">
      <c r="A2492" s="22" t="s">
        <v>2809</v>
      </c>
      <c r="B2492" s="22" t="s">
        <v>1505</v>
      </c>
      <c r="C2492" s="22" t="s">
        <v>2893</v>
      </c>
      <c r="D2492" s="22" t="s">
        <v>2799</v>
      </c>
      <c r="E2492" s="22">
        <v>1987</v>
      </c>
      <c r="G2492" s="22" t="s">
        <v>2799</v>
      </c>
      <c r="K2492" s="22" t="s">
        <v>1530</v>
      </c>
      <c r="L2492" s="22" t="s">
        <v>878</v>
      </c>
      <c r="M2492" s="22" t="s">
        <v>3373</v>
      </c>
      <c r="P2492" s="22" t="s">
        <v>119</v>
      </c>
      <c r="Q2492" s="22" t="s">
        <v>144</v>
      </c>
      <c r="R2492" s="22">
        <v>0</v>
      </c>
      <c r="W2492" s="34">
        <v>78.94</v>
      </c>
      <c r="X2492" s="34">
        <v>0.11</v>
      </c>
      <c r="Y2492" s="34">
        <v>11.87</v>
      </c>
      <c r="Z2492" s="34">
        <v>2.0299999999999998</v>
      </c>
      <c r="AA2492" s="34">
        <v>0.06</v>
      </c>
      <c r="AB2492" s="34">
        <v>0.12</v>
      </c>
      <c r="AC2492" s="34">
        <v>0.44</v>
      </c>
      <c r="AD2492" s="34">
        <v>3.73</v>
      </c>
      <c r="AE2492" s="34">
        <v>1.99</v>
      </c>
      <c r="AF2492" s="34">
        <v>0.03</v>
      </c>
      <c r="AG2492" s="34">
        <v>1.0900000000000001</v>
      </c>
      <c r="AO2492" s="34">
        <f t="shared" si="122"/>
        <v>99.740000000000009</v>
      </c>
      <c r="AY2492" s="34">
        <v>700</v>
      </c>
      <c r="BE2492" s="34">
        <v>6</v>
      </c>
      <c r="BG2492" s="34">
        <v>6</v>
      </c>
      <c r="BH2492" s="34">
        <v>24</v>
      </c>
      <c r="BO2492" s="34">
        <v>33</v>
      </c>
      <c r="BP2492" s="34">
        <v>3</v>
      </c>
      <c r="BQ2492" s="34">
        <v>14</v>
      </c>
      <c r="BR2492" s="34">
        <v>54</v>
      </c>
      <c r="BX2492" s="34">
        <v>90</v>
      </c>
      <c r="CA2492" s="34">
        <v>16</v>
      </c>
      <c r="CC2492" s="34">
        <v>9</v>
      </c>
      <c r="CD2492" s="34">
        <v>0</v>
      </c>
      <c r="CF2492" s="34">
        <v>42</v>
      </c>
      <c r="CG2492" s="34">
        <v>240</v>
      </c>
      <c r="CH2492" s="34">
        <v>182</v>
      </c>
    </row>
    <row r="2493" spans="1:86" x14ac:dyDescent="0.35">
      <c r="A2493" s="22" t="s">
        <v>4152</v>
      </c>
      <c r="B2493" s="22" t="s">
        <v>1505</v>
      </c>
      <c r="C2493" s="22" t="s">
        <v>2893</v>
      </c>
      <c r="D2493" s="22" t="s">
        <v>2799</v>
      </c>
      <c r="E2493" s="22">
        <v>1987</v>
      </c>
      <c r="G2493" s="22" t="s">
        <v>2799</v>
      </c>
      <c r="K2493" s="22" t="s">
        <v>1530</v>
      </c>
      <c r="L2493" s="22" t="s">
        <v>878</v>
      </c>
      <c r="M2493" s="22" t="s">
        <v>3373</v>
      </c>
      <c r="P2493" s="22" t="s">
        <v>119</v>
      </c>
      <c r="Q2493" s="22" t="s">
        <v>144</v>
      </c>
      <c r="R2493" s="22">
        <v>0</v>
      </c>
      <c r="W2493" s="34">
        <v>80.47</v>
      </c>
      <c r="X2493" s="34">
        <v>0.11</v>
      </c>
      <c r="Y2493" s="34">
        <v>10.65</v>
      </c>
      <c r="Z2493" s="34">
        <v>1.97</v>
      </c>
      <c r="AA2493" s="34">
        <v>0.09</v>
      </c>
      <c r="AB2493" s="34">
        <v>0.42</v>
      </c>
      <c r="AC2493" s="34">
        <v>0.65</v>
      </c>
      <c r="AD2493" s="34">
        <v>0.72</v>
      </c>
      <c r="AE2493" s="34">
        <v>2.95</v>
      </c>
      <c r="AF2493" s="34">
        <v>0.04</v>
      </c>
      <c r="AG2493" s="34">
        <v>1.7</v>
      </c>
      <c r="AO2493" s="34">
        <f t="shared" si="122"/>
        <v>99.47999999999999</v>
      </c>
      <c r="AY2493" s="34" t="s">
        <v>2710</v>
      </c>
      <c r="BE2493" s="34" t="s">
        <v>2710</v>
      </c>
      <c r="BG2493" s="34" t="s">
        <v>2710</v>
      </c>
      <c r="BO2493" s="34">
        <v>33</v>
      </c>
      <c r="BP2493" s="34" t="s">
        <v>2710</v>
      </c>
      <c r="BQ2493" s="34">
        <v>18</v>
      </c>
      <c r="BR2493" s="34">
        <v>63</v>
      </c>
      <c r="BX2493" s="34">
        <v>38</v>
      </c>
      <c r="CA2493" s="34">
        <v>14</v>
      </c>
      <c r="CC2493" s="34">
        <v>7</v>
      </c>
      <c r="CD2493" s="34" t="s">
        <v>2710</v>
      </c>
      <c r="CF2493" s="34">
        <v>134</v>
      </c>
      <c r="CG2493" s="34">
        <v>192</v>
      </c>
      <c r="CH2493" s="34" t="s">
        <v>2710</v>
      </c>
    </row>
    <row r="2494" spans="1:86" x14ac:dyDescent="0.35">
      <c r="A2494" s="22" t="s">
        <v>2810</v>
      </c>
      <c r="B2494" s="22" t="s">
        <v>1505</v>
      </c>
      <c r="C2494" s="22" t="s">
        <v>2893</v>
      </c>
      <c r="D2494" s="22" t="s">
        <v>2799</v>
      </c>
      <c r="E2494" s="22">
        <v>1987</v>
      </c>
      <c r="G2494" s="22" t="s">
        <v>2799</v>
      </c>
      <c r="K2494" s="22" t="s">
        <v>1530</v>
      </c>
      <c r="L2494" s="22" t="s">
        <v>878</v>
      </c>
      <c r="M2494" s="22" t="s">
        <v>3363</v>
      </c>
      <c r="P2494" s="22" t="s">
        <v>119</v>
      </c>
      <c r="Q2494" s="22" t="s">
        <v>144</v>
      </c>
      <c r="R2494" s="22">
        <v>0</v>
      </c>
      <c r="W2494" s="34">
        <v>69.55</v>
      </c>
      <c r="X2494" s="34">
        <v>0.26</v>
      </c>
      <c r="Y2494" s="34">
        <v>15.06</v>
      </c>
      <c r="Z2494" s="34">
        <v>4.7699999999999996</v>
      </c>
      <c r="AA2494" s="34">
        <v>0.11</v>
      </c>
      <c r="AB2494" s="34">
        <v>1.24</v>
      </c>
      <c r="AC2494" s="34">
        <v>0.81</v>
      </c>
      <c r="AD2494" s="34">
        <v>0.78</v>
      </c>
      <c r="AE2494" s="34">
        <v>3.89</v>
      </c>
      <c r="AF2494" s="34">
        <v>0.09</v>
      </c>
      <c r="AG2494" s="34">
        <v>3.18</v>
      </c>
      <c r="AO2494" s="34">
        <f t="shared" si="122"/>
        <v>99.500000000000014</v>
      </c>
      <c r="AY2494" s="34" t="s">
        <v>2710</v>
      </c>
      <c r="BE2494" s="34" t="s">
        <v>2710</v>
      </c>
      <c r="BG2494" s="34" t="s">
        <v>2710</v>
      </c>
      <c r="BO2494" s="34">
        <v>10</v>
      </c>
      <c r="BP2494" s="34" t="s">
        <v>2710</v>
      </c>
      <c r="BQ2494" s="34">
        <v>18</v>
      </c>
      <c r="BR2494" s="34">
        <v>92</v>
      </c>
      <c r="BX2494" s="34">
        <v>46</v>
      </c>
      <c r="CA2494" s="34">
        <v>7</v>
      </c>
      <c r="CC2494" s="34">
        <v>6</v>
      </c>
      <c r="CD2494" s="34" t="s">
        <v>2710</v>
      </c>
      <c r="CF2494" s="34">
        <v>24</v>
      </c>
      <c r="CG2494" s="34">
        <v>142</v>
      </c>
      <c r="CH2494" s="34" t="s">
        <v>2710</v>
      </c>
    </row>
    <row r="2495" spans="1:86" x14ac:dyDescent="0.35">
      <c r="A2495" s="22" t="s">
        <v>2811</v>
      </c>
      <c r="B2495" s="22" t="s">
        <v>1505</v>
      </c>
      <c r="C2495" s="22" t="s">
        <v>2893</v>
      </c>
      <c r="D2495" s="22" t="s">
        <v>2799</v>
      </c>
      <c r="E2495" s="22">
        <v>1987</v>
      </c>
      <c r="G2495" s="22" t="s">
        <v>2799</v>
      </c>
      <c r="K2495" s="22" t="s">
        <v>1530</v>
      </c>
      <c r="L2495" s="22" t="s">
        <v>878</v>
      </c>
      <c r="M2495" s="22" t="s">
        <v>2800</v>
      </c>
      <c r="P2495" s="22" t="s">
        <v>119</v>
      </c>
      <c r="Q2495" s="22" t="s">
        <v>144</v>
      </c>
      <c r="R2495" s="22">
        <v>0</v>
      </c>
      <c r="W2495" s="34">
        <v>73.099999999999994</v>
      </c>
      <c r="X2495" s="34">
        <v>0.2</v>
      </c>
      <c r="Y2495" s="34">
        <v>13.49</v>
      </c>
      <c r="Z2495" s="34">
        <v>3.22</v>
      </c>
      <c r="AA2495" s="34">
        <v>0.49</v>
      </c>
      <c r="AB2495" s="34">
        <v>1.17</v>
      </c>
      <c r="AC2495" s="34">
        <v>2.2200000000000002</v>
      </c>
      <c r="AD2495" s="34">
        <v>4.09</v>
      </c>
      <c r="AE2495" s="34">
        <v>0.91</v>
      </c>
      <c r="AF2495" s="34">
        <v>0.06</v>
      </c>
      <c r="AG2495" s="34">
        <v>0.53</v>
      </c>
      <c r="AO2495" s="34">
        <f t="shared" si="122"/>
        <v>100.56999999999996</v>
      </c>
      <c r="AY2495" s="34">
        <v>437</v>
      </c>
      <c r="BE2495" s="34">
        <v>26</v>
      </c>
      <c r="BG2495" s="34">
        <v>8</v>
      </c>
      <c r="BH2495" s="34">
        <v>11</v>
      </c>
      <c r="BO2495" s="34">
        <v>4</v>
      </c>
      <c r="BP2495" s="34">
        <v>3</v>
      </c>
      <c r="BQ2495" s="34">
        <v>5</v>
      </c>
      <c r="BR2495" s="34">
        <v>17</v>
      </c>
      <c r="BX2495" s="34">
        <v>166</v>
      </c>
      <c r="CA2495" s="34">
        <v>4</v>
      </c>
      <c r="CC2495" s="34">
        <v>5</v>
      </c>
      <c r="CD2495" s="34">
        <v>13</v>
      </c>
      <c r="CF2495" s="34">
        <v>37</v>
      </c>
      <c r="CG2495" s="34">
        <v>114</v>
      </c>
      <c r="CH2495" s="34">
        <v>25</v>
      </c>
    </row>
    <row r="2496" spans="1:86" x14ac:dyDescent="0.35">
      <c r="A2496" s="22" t="s">
        <v>2812</v>
      </c>
      <c r="B2496" s="22" t="s">
        <v>1505</v>
      </c>
      <c r="C2496" s="22" t="s">
        <v>2893</v>
      </c>
      <c r="D2496" s="22" t="s">
        <v>2799</v>
      </c>
      <c r="E2496" s="22">
        <v>1987</v>
      </c>
      <c r="G2496" s="22" t="s">
        <v>2799</v>
      </c>
      <c r="K2496" s="22" t="s">
        <v>1530</v>
      </c>
      <c r="L2496" s="22" t="s">
        <v>878</v>
      </c>
      <c r="M2496" s="22" t="s">
        <v>3374</v>
      </c>
      <c r="P2496" s="22" t="s">
        <v>119</v>
      </c>
      <c r="Q2496" s="22" t="s">
        <v>144</v>
      </c>
      <c r="R2496" s="22">
        <v>0</v>
      </c>
      <c r="W2496" s="34">
        <v>78.680000000000007</v>
      </c>
      <c r="X2496" s="34">
        <v>0.05</v>
      </c>
      <c r="Y2496" s="34">
        <v>12.04</v>
      </c>
      <c r="Z2496" s="34">
        <v>1.07</v>
      </c>
      <c r="AA2496" s="34">
        <v>0.03</v>
      </c>
      <c r="AB2496" s="34">
        <v>0.51</v>
      </c>
      <c r="AC2496" s="34">
        <v>0.34</v>
      </c>
      <c r="AD2496" s="34">
        <v>4.7300000000000004</v>
      </c>
      <c r="AE2496" s="34">
        <v>1.28</v>
      </c>
      <c r="AF2496" s="34">
        <v>0.02</v>
      </c>
      <c r="AG2496" s="34">
        <v>0.75</v>
      </c>
      <c r="AO2496" s="34" t="e">
        <f>SUM(#REF!)</f>
        <v>#REF!</v>
      </c>
      <c r="AY2496" s="34">
        <v>600</v>
      </c>
      <c r="BE2496" s="34">
        <v>8</v>
      </c>
      <c r="BG2496" s="34">
        <v>7</v>
      </c>
      <c r="BH2496" s="34">
        <v>11</v>
      </c>
      <c r="BO2496" s="34">
        <v>6</v>
      </c>
      <c r="BP2496" s="34">
        <v>2</v>
      </c>
      <c r="BQ2496" s="34">
        <v>3</v>
      </c>
      <c r="BR2496" s="34">
        <v>23</v>
      </c>
      <c r="BX2496" s="34">
        <v>51</v>
      </c>
      <c r="CA2496" s="34">
        <v>7</v>
      </c>
      <c r="CC2496" s="34">
        <v>6</v>
      </c>
      <c r="CD2496" s="34">
        <v>4</v>
      </c>
      <c r="CF2496" s="34">
        <v>30</v>
      </c>
      <c r="CG2496" s="34">
        <v>90</v>
      </c>
      <c r="CH2496" s="34">
        <v>12</v>
      </c>
    </row>
    <row r="2497" spans="1:86" x14ac:dyDescent="0.35">
      <c r="A2497" s="22" t="s">
        <v>2813</v>
      </c>
      <c r="B2497" s="22" t="s">
        <v>1505</v>
      </c>
      <c r="C2497" s="22" t="s">
        <v>2893</v>
      </c>
      <c r="D2497" s="22" t="s">
        <v>2799</v>
      </c>
      <c r="E2497" s="22">
        <v>1987</v>
      </c>
      <c r="G2497" s="22" t="s">
        <v>2799</v>
      </c>
      <c r="K2497" s="22" t="s">
        <v>1530</v>
      </c>
      <c r="L2497" s="22" t="s">
        <v>878</v>
      </c>
      <c r="M2497" s="22" t="s">
        <v>3374</v>
      </c>
      <c r="P2497" s="22" t="s">
        <v>119</v>
      </c>
      <c r="Q2497" s="22" t="s">
        <v>144</v>
      </c>
      <c r="R2497" s="22">
        <v>0</v>
      </c>
      <c r="W2497" s="34">
        <v>78.959999999999994</v>
      </c>
      <c r="X2497" s="34">
        <v>0.05</v>
      </c>
      <c r="Y2497" s="34">
        <v>12.35</v>
      </c>
      <c r="Z2497" s="34">
        <v>0.74</v>
      </c>
      <c r="AA2497" s="34">
        <v>0.03</v>
      </c>
      <c r="AB2497" s="34">
        <v>0.13</v>
      </c>
      <c r="AC2497" s="34">
        <v>0.27</v>
      </c>
      <c r="AD2497" s="34">
        <v>6.88</v>
      </c>
      <c r="AE2497" s="34">
        <v>0.74</v>
      </c>
      <c r="AF2497" s="34">
        <v>0.03</v>
      </c>
      <c r="AG2497" s="34">
        <v>0.39</v>
      </c>
      <c r="AO2497" s="34" t="e">
        <f>SUM(#REF!)</f>
        <v>#REF!</v>
      </c>
      <c r="AY2497" s="34">
        <v>365</v>
      </c>
      <c r="BE2497" s="34">
        <v>16</v>
      </c>
      <c r="BG2497" s="34" t="s">
        <v>2177</v>
      </c>
      <c r="BH2497" s="34">
        <v>8</v>
      </c>
      <c r="BO2497" s="34">
        <v>7</v>
      </c>
      <c r="BP2497" s="34">
        <v>6</v>
      </c>
      <c r="BQ2497" s="34">
        <v>1</v>
      </c>
      <c r="BR2497" s="34">
        <v>11</v>
      </c>
      <c r="BX2497" s="34">
        <v>87</v>
      </c>
      <c r="CA2497" s="34">
        <v>5</v>
      </c>
      <c r="CC2497" s="34">
        <v>5</v>
      </c>
      <c r="CD2497" s="34">
        <v>3</v>
      </c>
      <c r="CF2497" s="34">
        <v>28</v>
      </c>
      <c r="CG2497" s="34">
        <v>97</v>
      </c>
      <c r="CH2497" s="34">
        <v>17</v>
      </c>
    </row>
    <row r="2498" spans="1:86" x14ac:dyDescent="0.35">
      <c r="A2498" s="22">
        <v>99197</v>
      </c>
      <c r="C2498" s="22" t="s">
        <v>2893</v>
      </c>
      <c r="D2498" s="22" t="s">
        <v>2815</v>
      </c>
      <c r="E2498" s="22">
        <v>1979</v>
      </c>
      <c r="G2498" s="22" t="s">
        <v>2815</v>
      </c>
      <c r="K2498" s="22" t="s">
        <v>1530</v>
      </c>
      <c r="L2498" s="22" t="s">
        <v>878</v>
      </c>
      <c r="M2498" s="22" t="s">
        <v>2814</v>
      </c>
      <c r="P2498" s="22" t="s">
        <v>119</v>
      </c>
      <c r="Q2498" s="22" t="s">
        <v>144</v>
      </c>
      <c r="W2498" s="34">
        <v>50.25</v>
      </c>
      <c r="X2498" s="34">
        <v>0.88</v>
      </c>
      <c r="Y2498" s="34">
        <v>16.27</v>
      </c>
      <c r="Z2498" s="34">
        <v>10.88</v>
      </c>
      <c r="AA2498" s="34">
        <v>0.15</v>
      </c>
      <c r="AB2498" s="34">
        <v>6.28</v>
      </c>
      <c r="AC2498" s="34">
        <v>9.91</v>
      </c>
      <c r="AD2498" s="34">
        <v>3.16</v>
      </c>
      <c r="AE2498" s="34">
        <v>0.23</v>
      </c>
      <c r="AF2498" s="34">
        <v>0.12</v>
      </c>
      <c r="AG2498" s="34">
        <v>1.94</v>
      </c>
      <c r="AO2498" s="34">
        <f t="shared" ref="AO2498:AO2529" si="123">SUM(W2498:AH2498)</f>
        <v>100.07000000000001</v>
      </c>
      <c r="BD2498" s="34">
        <v>130</v>
      </c>
      <c r="BG2498" s="34">
        <v>72</v>
      </c>
      <c r="BP2498" s="34">
        <v>114</v>
      </c>
      <c r="BQ2498" s="34">
        <v>20</v>
      </c>
      <c r="CH2498" s="34">
        <v>98</v>
      </c>
    </row>
    <row r="2499" spans="1:86" x14ac:dyDescent="0.35">
      <c r="A2499" s="22">
        <v>99191</v>
      </c>
      <c r="C2499" s="22" t="s">
        <v>2893</v>
      </c>
      <c r="D2499" s="22" t="s">
        <v>2815</v>
      </c>
      <c r="E2499" s="22">
        <v>1979</v>
      </c>
      <c r="G2499" s="22" t="s">
        <v>2815</v>
      </c>
      <c r="K2499" s="22" t="s">
        <v>1530</v>
      </c>
      <c r="L2499" s="22" t="s">
        <v>878</v>
      </c>
      <c r="M2499" s="22" t="s">
        <v>2816</v>
      </c>
      <c r="P2499" s="22" t="s">
        <v>119</v>
      </c>
      <c r="Q2499" s="22" t="s">
        <v>144</v>
      </c>
      <c r="W2499" s="34">
        <v>42.61</v>
      </c>
      <c r="X2499" s="34">
        <v>0.82</v>
      </c>
      <c r="Y2499" s="34">
        <v>12.34</v>
      </c>
      <c r="Z2499" s="34">
        <v>11.6</v>
      </c>
      <c r="AA2499" s="34">
        <v>0.17</v>
      </c>
      <c r="AB2499" s="34">
        <v>17.059999999999999</v>
      </c>
      <c r="AC2499" s="34">
        <v>8.8000000000000007</v>
      </c>
      <c r="AD2499" s="34">
        <v>0.62</v>
      </c>
      <c r="AE2499" s="34">
        <v>0.22</v>
      </c>
      <c r="AF2499" s="34">
        <v>0.43</v>
      </c>
      <c r="AG2499" s="34">
        <v>3.86</v>
      </c>
      <c r="AO2499" s="34">
        <f t="shared" si="123"/>
        <v>98.53</v>
      </c>
      <c r="BD2499" s="34">
        <v>124</v>
      </c>
      <c r="BG2499" s="34">
        <v>10</v>
      </c>
      <c r="BP2499" s="34">
        <v>280</v>
      </c>
      <c r="BQ2499" s="34">
        <v>80</v>
      </c>
      <c r="CH2499" s="34">
        <v>114</v>
      </c>
    </row>
    <row r="2500" spans="1:86" x14ac:dyDescent="0.35">
      <c r="A2500" s="22">
        <v>90051</v>
      </c>
      <c r="C2500" s="22" t="s">
        <v>2893</v>
      </c>
      <c r="D2500" s="22" t="s">
        <v>2815</v>
      </c>
      <c r="E2500" s="22">
        <v>1979</v>
      </c>
      <c r="G2500" s="22" t="s">
        <v>2815</v>
      </c>
      <c r="K2500" s="22" t="s">
        <v>1530</v>
      </c>
      <c r="L2500" s="22" t="s">
        <v>878</v>
      </c>
      <c r="M2500" s="22" t="s">
        <v>368</v>
      </c>
      <c r="P2500" s="22" t="s">
        <v>119</v>
      </c>
      <c r="Q2500" s="22" t="s">
        <v>144</v>
      </c>
      <c r="W2500" s="34">
        <v>49.79</v>
      </c>
      <c r="X2500" s="34">
        <v>1.1100000000000001</v>
      </c>
      <c r="Y2500" s="34">
        <v>18.14</v>
      </c>
      <c r="Z2500" s="34">
        <v>11.01</v>
      </c>
      <c r="AA2500" s="34">
        <v>0.16</v>
      </c>
      <c r="AB2500" s="34">
        <v>4.9000000000000004</v>
      </c>
      <c r="AC2500" s="34">
        <v>7.05</v>
      </c>
      <c r="AD2500" s="34">
        <v>4.07</v>
      </c>
      <c r="AE2500" s="34">
        <v>1.48</v>
      </c>
      <c r="AF2500" s="34">
        <v>0.18</v>
      </c>
      <c r="AG2500" s="34">
        <v>1.29</v>
      </c>
      <c r="AO2500" s="34">
        <f t="shared" si="123"/>
        <v>99.18</v>
      </c>
      <c r="BD2500" s="34">
        <v>140</v>
      </c>
      <c r="BG2500" s="34">
        <v>166</v>
      </c>
      <c r="BP2500" s="34">
        <v>50</v>
      </c>
      <c r="BQ2500" s="34">
        <v>120</v>
      </c>
      <c r="CH2500" s="34">
        <v>208</v>
      </c>
    </row>
    <row r="2501" spans="1:86" x14ac:dyDescent="0.35">
      <c r="A2501" s="22">
        <v>99293</v>
      </c>
      <c r="C2501" s="22" t="s">
        <v>2893</v>
      </c>
      <c r="D2501" s="22" t="s">
        <v>2815</v>
      </c>
      <c r="E2501" s="22">
        <v>1979</v>
      </c>
      <c r="G2501" s="22" t="s">
        <v>2815</v>
      </c>
      <c r="K2501" s="22" t="s">
        <v>1530</v>
      </c>
      <c r="L2501" s="22" t="s">
        <v>878</v>
      </c>
      <c r="M2501" s="22" t="s">
        <v>2817</v>
      </c>
      <c r="P2501" s="22" t="s">
        <v>119</v>
      </c>
      <c r="Q2501" s="22" t="s">
        <v>144</v>
      </c>
      <c r="W2501" s="34">
        <v>54.52</v>
      </c>
      <c r="X2501" s="34">
        <v>0.96</v>
      </c>
      <c r="Y2501" s="34">
        <v>18.52</v>
      </c>
      <c r="Z2501" s="34">
        <v>9.86</v>
      </c>
      <c r="AA2501" s="34">
        <v>0.14000000000000001</v>
      </c>
      <c r="AB2501" s="34">
        <v>2.35</v>
      </c>
      <c r="AC2501" s="34">
        <v>8.56</v>
      </c>
      <c r="AD2501" s="34">
        <v>4.01</v>
      </c>
      <c r="AE2501" s="34">
        <v>0.39</v>
      </c>
      <c r="AF2501" s="34">
        <v>0.2</v>
      </c>
      <c r="AG2501" s="34">
        <v>0.55000000000000004</v>
      </c>
      <c r="AO2501" s="34">
        <f t="shared" si="123"/>
        <v>100.06</v>
      </c>
      <c r="BD2501" s="34">
        <v>94</v>
      </c>
      <c r="BG2501" s="34">
        <v>104</v>
      </c>
      <c r="BP2501" s="34">
        <v>88</v>
      </c>
      <c r="BQ2501" s="34">
        <v>100</v>
      </c>
      <c r="CH2501" s="34">
        <v>138</v>
      </c>
    </row>
    <row r="2502" spans="1:86" x14ac:dyDescent="0.35">
      <c r="A2502" s="22">
        <v>99292</v>
      </c>
      <c r="C2502" s="22" t="s">
        <v>2893</v>
      </c>
      <c r="D2502" s="22" t="s">
        <v>2815</v>
      </c>
      <c r="E2502" s="22">
        <v>1979</v>
      </c>
      <c r="G2502" s="22" t="s">
        <v>2815</v>
      </c>
      <c r="K2502" s="22" t="s">
        <v>1530</v>
      </c>
      <c r="L2502" s="22" t="s">
        <v>878</v>
      </c>
      <c r="M2502" s="22" t="s">
        <v>950</v>
      </c>
      <c r="P2502" s="22" t="s">
        <v>119</v>
      </c>
      <c r="Q2502" s="22" t="s">
        <v>144</v>
      </c>
      <c r="W2502" s="34">
        <v>53.56</v>
      </c>
      <c r="X2502" s="34">
        <v>0.9</v>
      </c>
      <c r="Y2502" s="34">
        <v>18.5</v>
      </c>
      <c r="Z2502" s="34">
        <v>10.28</v>
      </c>
      <c r="AA2502" s="34">
        <v>0.15</v>
      </c>
      <c r="AB2502" s="34">
        <v>3.38</v>
      </c>
      <c r="AC2502" s="34">
        <v>7.63</v>
      </c>
      <c r="AD2502" s="34">
        <v>3.43</v>
      </c>
      <c r="AE2502" s="34">
        <v>1.64</v>
      </c>
      <c r="AF2502" s="34">
        <v>0.11</v>
      </c>
      <c r="AG2502" s="34">
        <v>0.72</v>
      </c>
      <c r="AO2502" s="34">
        <f t="shared" si="123"/>
        <v>100.30000000000001</v>
      </c>
      <c r="BD2502" s="34">
        <v>96</v>
      </c>
      <c r="BG2502" s="34">
        <v>58</v>
      </c>
      <c r="BP2502" s="34">
        <v>46</v>
      </c>
      <c r="BQ2502" s="34">
        <v>140</v>
      </c>
      <c r="CH2502" s="34">
        <v>150</v>
      </c>
    </row>
    <row r="2503" spans="1:86" x14ac:dyDescent="0.35">
      <c r="A2503" s="22">
        <v>99252</v>
      </c>
      <c r="C2503" s="22" t="s">
        <v>2893</v>
      </c>
      <c r="D2503" s="22" t="s">
        <v>2815</v>
      </c>
      <c r="E2503" s="22">
        <v>1979</v>
      </c>
      <c r="G2503" s="22" t="s">
        <v>2815</v>
      </c>
      <c r="K2503" s="22" t="s">
        <v>1530</v>
      </c>
      <c r="L2503" s="22" t="s">
        <v>878</v>
      </c>
      <c r="M2503" s="22" t="s">
        <v>2818</v>
      </c>
      <c r="P2503" s="22" t="s">
        <v>119</v>
      </c>
      <c r="Q2503" s="22" t="s">
        <v>144</v>
      </c>
      <c r="W2503" s="34">
        <v>49.46</v>
      </c>
      <c r="X2503" s="34">
        <v>1.04</v>
      </c>
      <c r="Y2503" s="34">
        <v>16.25</v>
      </c>
      <c r="Z2503" s="34">
        <v>10.29</v>
      </c>
      <c r="AA2503" s="34">
        <v>0.19</v>
      </c>
      <c r="AB2503" s="34">
        <v>6.36</v>
      </c>
      <c r="AC2503" s="34">
        <v>10.32</v>
      </c>
      <c r="AD2503" s="34">
        <v>2.77</v>
      </c>
      <c r="AE2503" s="34">
        <v>0.4</v>
      </c>
      <c r="AF2503" s="34">
        <v>0.14000000000000001</v>
      </c>
      <c r="AG2503" s="34">
        <v>0.93</v>
      </c>
      <c r="AO2503" s="34">
        <f t="shared" si="123"/>
        <v>98.15</v>
      </c>
      <c r="BD2503" s="34">
        <v>88</v>
      </c>
      <c r="BG2503" s="34">
        <v>34</v>
      </c>
      <c r="BP2503" s="34">
        <v>94</v>
      </c>
      <c r="BQ2503" s="34">
        <v>60</v>
      </c>
      <c r="CH2503" s="34">
        <v>132</v>
      </c>
    </row>
    <row r="2504" spans="1:86" x14ac:dyDescent="0.35">
      <c r="A2504" s="22">
        <v>99195</v>
      </c>
      <c r="C2504" s="22" t="s">
        <v>2893</v>
      </c>
      <c r="D2504" s="22" t="s">
        <v>2815</v>
      </c>
      <c r="E2504" s="22">
        <v>1979</v>
      </c>
      <c r="G2504" s="22" t="s">
        <v>2815</v>
      </c>
      <c r="K2504" s="22" t="s">
        <v>1530</v>
      </c>
      <c r="L2504" s="22" t="s">
        <v>878</v>
      </c>
      <c r="M2504" s="22" t="s">
        <v>2819</v>
      </c>
      <c r="P2504" s="22" t="s">
        <v>119</v>
      </c>
      <c r="Q2504" s="22" t="s">
        <v>144</v>
      </c>
      <c r="W2504" s="34">
        <v>44.16</v>
      </c>
      <c r="X2504" s="34">
        <v>1.35</v>
      </c>
      <c r="Y2504" s="34">
        <v>17.78</v>
      </c>
      <c r="Z2504" s="34">
        <v>15.48</v>
      </c>
      <c r="AA2504" s="34">
        <v>0.36</v>
      </c>
      <c r="AB2504" s="34">
        <v>7.77</v>
      </c>
      <c r="AC2504" s="34">
        <v>8.07</v>
      </c>
      <c r="AD2504" s="34">
        <v>2.8</v>
      </c>
      <c r="AE2504" s="34">
        <v>0.41</v>
      </c>
      <c r="AF2504" s="34">
        <v>0.3</v>
      </c>
      <c r="AG2504" s="34">
        <v>1.73</v>
      </c>
      <c r="AO2504" s="34">
        <f t="shared" si="123"/>
        <v>100.21</v>
      </c>
      <c r="BD2504" s="34">
        <v>154</v>
      </c>
      <c r="BG2504" s="34">
        <v>48</v>
      </c>
      <c r="BP2504" s="34">
        <v>140</v>
      </c>
      <c r="BQ2504" s="34">
        <v>80</v>
      </c>
      <c r="CH2504" s="34">
        <v>166</v>
      </c>
    </row>
    <row r="2505" spans="1:86" x14ac:dyDescent="0.35">
      <c r="A2505" s="22">
        <v>99251</v>
      </c>
      <c r="C2505" s="22" t="s">
        <v>2893</v>
      </c>
      <c r="D2505" s="22" t="s">
        <v>2815</v>
      </c>
      <c r="E2505" s="22">
        <v>1979</v>
      </c>
      <c r="G2505" s="22" t="s">
        <v>2815</v>
      </c>
      <c r="K2505" s="22" t="s">
        <v>1530</v>
      </c>
      <c r="L2505" s="22" t="s">
        <v>878</v>
      </c>
      <c r="M2505" s="22" t="s">
        <v>2820</v>
      </c>
      <c r="P2505" s="22" t="s">
        <v>119</v>
      </c>
      <c r="Q2505" s="22" t="s">
        <v>144</v>
      </c>
      <c r="W2505" s="34">
        <v>51.74</v>
      </c>
      <c r="X2505" s="34">
        <v>1.22</v>
      </c>
      <c r="Y2505" s="34">
        <v>16.23</v>
      </c>
      <c r="Z2505" s="34">
        <v>11.14</v>
      </c>
      <c r="AA2505" s="34">
        <v>0.23</v>
      </c>
      <c r="AB2505" s="34">
        <v>6.06</v>
      </c>
      <c r="AC2505" s="34">
        <v>8.9499999999999993</v>
      </c>
      <c r="AD2505" s="34">
        <v>1.61</v>
      </c>
      <c r="AE2505" s="34">
        <v>0.49</v>
      </c>
      <c r="AF2505" s="34">
        <v>0.12</v>
      </c>
      <c r="AG2505" s="34">
        <v>1.92</v>
      </c>
      <c r="AO2505" s="34">
        <f t="shared" si="123"/>
        <v>99.710000000000008</v>
      </c>
      <c r="BD2505" s="34">
        <v>124</v>
      </c>
      <c r="BG2505" s="34">
        <v>110</v>
      </c>
      <c r="BP2505" s="34">
        <v>84</v>
      </c>
      <c r="BQ2505" s="34">
        <v>120</v>
      </c>
      <c r="CH2505" s="34">
        <v>174</v>
      </c>
    </row>
    <row r="2506" spans="1:86" x14ac:dyDescent="0.35">
      <c r="A2506" s="22">
        <v>99253</v>
      </c>
      <c r="C2506" s="22" t="s">
        <v>2893</v>
      </c>
      <c r="D2506" s="22" t="s">
        <v>2815</v>
      </c>
      <c r="E2506" s="22">
        <v>1979</v>
      </c>
      <c r="G2506" s="22" t="s">
        <v>2815</v>
      </c>
      <c r="K2506" s="22" t="s">
        <v>1530</v>
      </c>
      <c r="L2506" s="22" t="s">
        <v>878</v>
      </c>
      <c r="M2506" s="22" t="s">
        <v>2821</v>
      </c>
      <c r="P2506" s="22" t="s">
        <v>119</v>
      </c>
      <c r="Q2506" s="22" t="s">
        <v>144</v>
      </c>
      <c r="W2506" s="34">
        <v>54.99</v>
      </c>
      <c r="X2506" s="34">
        <v>0.84</v>
      </c>
      <c r="Y2506" s="34">
        <v>21.52</v>
      </c>
      <c r="Z2506" s="34">
        <v>8.85</v>
      </c>
      <c r="AA2506" s="34">
        <v>0.18</v>
      </c>
      <c r="AB2506" s="34">
        <v>2.0499999999999998</v>
      </c>
      <c r="AC2506" s="34">
        <v>3.97</v>
      </c>
      <c r="AD2506" s="34">
        <v>1.58</v>
      </c>
      <c r="AE2506" s="34">
        <v>3.6</v>
      </c>
      <c r="AF2506" s="34" t="s">
        <v>148</v>
      </c>
      <c r="AG2506" s="34">
        <v>2.15</v>
      </c>
      <c r="AO2506" s="34">
        <f t="shared" si="123"/>
        <v>99.73</v>
      </c>
      <c r="BD2506" s="34">
        <v>84</v>
      </c>
      <c r="BG2506" s="34">
        <v>66</v>
      </c>
      <c r="BP2506" s="34">
        <v>62</v>
      </c>
      <c r="BQ2506" s="34">
        <v>80</v>
      </c>
      <c r="CH2506" s="34">
        <v>126</v>
      </c>
    </row>
    <row r="2507" spans="1:86" x14ac:dyDescent="0.35">
      <c r="A2507" s="22">
        <v>98262</v>
      </c>
      <c r="C2507" s="22" t="s">
        <v>2893</v>
      </c>
      <c r="D2507" s="22" t="s">
        <v>2815</v>
      </c>
      <c r="E2507" s="22">
        <v>1979</v>
      </c>
      <c r="G2507" s="22" t="s">
        <v>2815</v>
      </c>
      <c r="K2507" s="22" t="s">
        <v>1530</v>
      </c>
      <c r="L2507" s="22" t="s">
        <v>878</v>
      </c>
      <c r="M2507" s="22" t="s">
        <v>186</v>
      </c>
      <c r="P2507" s="22" t="s">
        <v>119</v>
      </c>
      <c r="Q2507" s="22" t="s">
        <v>144</v>
      </c>
      <c r="W2507" s="34">
        <v>48.14</v>
      </c>
      <c r="X2507" s="34">
        <v>0.82</v>
      </c>
      <c r="Y2507" s="34">
        <v>17.27</v>
      </c>
      <c r="Z2507" s="34">
        <v>9.86</v>
      </c>
      <c r="AA2507" s="34">
        <v>0.17</v>
      </c>
      <c r="AB2507" s="34">
        <v>6.4</v>
      </c>
      <c r="AC2507" s="34">
        <v>10.07</v>
      </c>
      <c r="AD2507" s="34">
        <v>3.1</v>
      </c>
      <c r="AE2507" s="34">
        <v>0.61</v>
      </c>
      <c r="AF2507" s="34">
        <v>0.09</v>
      </c>
      <c r="AG2507" s="34">
        <v>2.56</v>
      </c>
      <c r="AO2507" s="34">
        <f t="shared" si="123"/>
        <v>99.090000000000018</v>
      </c>
      <c r="BD2507" s="34">
        <v>100</v>
      </c>
      <c r="BG2507" s="34">
        <v>34</v>
      </c>
      <c r="BP2507" s="34">
        <v>88</v>
      </c>
      <c r="BQ2507" s="34">
        <v>200</v>
      </c>
      <c r="CH2507" s="34">
        <v>130</v>
      </c>
    </row>
    <row r="2508" spans="1:86" x14ac:dyDescent="0.35">
      <c r="A2508" s="22" t="s">
        <v>2822</v>
      </c>
      <c r="C2508" s="22" t="s">
        <v>2893</v>
      </c>
      <c r="D2508" s="22" t="s">
        <v>2824</v>
      </c>
      <c r="E2508" s="22">
        <v>1985</v>
      </c>
      <c r="G2508" s="22" t="s">
        <v>2824</v>
      </c>
      <c r="K2508" s="22" t="s">
        <v>1530</v>
      </c>
      <c r="L2508" s="22" t="s">
        <v>878</v>
      </c>
      <c r="M2508" s="22" t="s">
        <v>2823</v>
      </c>
      <c r="P2508" s="22" t="s">
        <v>119</v>
      </c>
      <c r="Q2508" s="22" t="s">
        <v>144</v>
      </c>
      <c r="W2508" s="34">
        <v>54.55</v>
      </c>
      <c r="X2508" s="34">
        <v>0.73</v>
      </c>
      <c r="Y2508" s="34">
        <v>20.58</v>
      </c>
      <c r="Z2508" s="34">
        <v>7.17</v>
      </c>
      <c r="AA2508" s="34">
        <v>0.08</v>
      </c>
      <c r="AB2508" s="34">
        <v>2.4900000000000002</v>
      </c>
      <c r="AC2508" s="34">
        <v>4.24</v>
      </c>
      <c r="AD2508" s="34">
        <v>4.68</v>
      </c>
      <c r="AE2508" s="34">
        <v>1.44</v>
      </c>
      <c r="AF2508" s="34">
        <v>0.18</v>
      </c>
      <c r="AG2508" s="34">
        <v>3.23</v>
      </c>
      <c r="AO2508" s="34">
        <f t="shared" si="123"/>
        <v>99.36999999999999</v>
      </c>
      <c r="AY2508" s="34">
        <v>565</v>
      </c>
      <c r="BE2508" s="34">
        <v>72</v>
      </c>
      <c r="BG2508" s="34">
        <v>72</v>
      </c>
      <c r="BH2508" s="34">
        <v>17</v>
      </c>
      <c r="BO2508" s="34">
        <v>10</v>
      </c>
      <c r="BP2508" s="34">
        <v>11</v>
      </c>
      <c r="BQ2508" s="34">
        <v>24</v>
      </c>
      <c r="BR2508" s="34">
        <v>31</v>
      </c>
      <c r="BX2508" s="34">
        <v>516</v>
      </c>
      <c r="CD2508" s="34">
        <v>170</v>
      </c>
      <c r="CF2508" s="34">
        <v>18</v>
      </c>
      <c r="CG2508" s="34">
        <v>120</v>
      </c>
      <c r="CH2508" s="34">
        <v>81</v>
      </c>
    </row>
    <row r="2509" spans="1:86" x14ac:dyDescent="0.35">
      <c r="A2509" s="22" t="s">
        <v>2825</v>
      </c>
      <c r="C2509" s="22" t="s">
        <v>2893</v>
      </c>
      <c r="D2509" s="22" t="s">
        <v>2824</v>
      </c>
      <c r="E2509" s="22">
        <v>1985</v>
      </c>
      <c r="G2509" s="22" t="s">
        <v>2824</v>
      </c>
      <c r="K2509" s="22" t="s">
        <v>1530</v>
      </c>
      <c r="L2509" s="22" t="s">
        <v>878</v>
      </c>
      <c r="M2509" s="22" t="s">
        <v>2823</v>
      </c>
      <c r="P2509" s="22" t="s">
        <v>119</v>
      </c>
      <c r="Q2509" s="22" t="s">
        <v>144</v>
      </c>
      <c r="W2509" s="34">
        <v>56.69</v>
      </c>
      <c r="X2509" s="34">
        <v>0.55000000000000004</v>
      </c>
      <c r="Y2509" s="34">
        <v>17.39</v>
      </c>
      <c r="Z2509" s="34">
        <v>8.31</v>
      </c>
      <c r="AA2509" s="34">
        <v>0.1</v>
      </c>
      <c r="AB2509" s="34">
        <v>5.59</v>
      </c>
      <c r="AC2509" s="34">
        <v>4.26</v>
      </c>
      <c r="AD2509" s="34">
        <v>3.67</v>
      </c>
      <c r="AE2509" s="34">
        <v>0.56000000000000005</v>
      </c>
      <c r="AF2509" s="34">
        <v>0.12</v>
      </c>
      <c r="AG2509" s="34">
        <v>2.57</v>
      </c>
      <c r="AO2509" s="34">
        <f t="shared" si="123"/>
        <v>99.81</v>
      </c>
      <c r="AY2509" s="34">
        <v>132</v>
      </c>
      <c r="BE2509" s="34">
        <v>102</v>
      </c>
      <c r="BG2509" s="34" t="s">
        <v>913</v>
      </c>
      <c r="BH2509" s="34">
        <v>17</v>
      </c>
      <c r="BO2509" s="34">
        <v>15</v>
      </c>
      <c r="BP2509" s="34">
        <v>137</v>
      </c>
      <c r="BQ2509" s="34">
        <v>23</v>
      </c>
      <c r="BR2509" s="34">
        <v>33</v>
      </c>
      <c r="BX2509" s="34">
        <v>427</v>
      </c>
      <c r="CD2509" s="34">
        <v>128</v>
      </c>
      <c r="CF2509" s="34">
        <v>29</v>
      </c>
      <c r="CG2509" s="34">
        <v>80</v>
      </c>
      <c r="CH2509" s="34">
        <v>125</v>
      </c>
    </row>
    <row r="2510" spans="1:86" ht="15.75" customHeight="1" x14ac:dyDescent="0.35">
      <c r="A2510" s="22" t="s">
        <v>4153</v>
      </c>
      <c r="C2510" s="22" t="s">
        <v>2893</v>
      </c>
      <c r="D2510" s="22" t="s">
        <v>2826</v>
      </c>
      <c r="E2510" s="22">
        <v>1985</v>
      </c>
      <c r="G2510" s="22" t="s">
        <v>2824</v>
      </c>
      <c r="K2510" s="22" t="s">
        <v>1530</v>
      </c>
      <c r="L2510" s="22" t="s">
        <v>878</v>
      </c>
      <c r="M2510" s="22" t="s">
        <v>2823</v>
      </c>
      <c r="P2510" s="22" t="s">
        <v>119</v>
      </c>
      <c r="Q2510" s="22" t="s">
        <v>144</v>
      </c>
      <c r="W2510" s="34">
        <v>40.729999999999997</v>
      </c>
      <c r="X2510" s="34">
        <v>0.44</v>
      </c>
      <c r="Y2510" s="34">
        <v>9.16</v>
      </c>
      <c r="Z2510" s="34">
        <v>8.51</v>
      </c>
      <c r="AA2510" s="34">
        <v>0.23</v>
      </c>
      <c r="AB2510" s="34">
        <v>10.17</v>
      </c>
      <c r="AC2510" s="34">
        <v>10.65</v>
      </c>
      <c r="AD2510" s="34">
        <v>0.69</v>
      </c>
      <c r="AE2510" s="34">
        <v>0.23</v>
      </c>
      <c r="AF2510" s="34">
        <v>0.39</v>
      </c>
      <c r="AG2510" s="34">
        <v>18.68</v>
      </c>
      <c r="AO2510" s="34">
        <f t="shared" si="123"/>
        <v>99.88</v>
      </c>
      <c r="BH2510" s="34">
        <v>11</v>
      </c>
      <c r="BO2510" s="34">
        <v>17</v>
      </c>
      <c r="BP2510" s="34">
        <v>305</v>
      </c>
      <c r="BQ2510" s="34">
        <v>12</v>
      </c>
      <c r="BR2510" s="34">
        <v>2</v>
      </c>
      <c r="BX2510" s="34">
        <v>779</v>
      </c>
      <c r="CA2510" s="34">
        <v>3</v>
      </c>
      <c r="CF2510" s="34">
        <v>16</v>
      </c>
      <c r="CG2510" s="34">
        <v>83</v>
      </c>
      <c r="CH2510" s="34">
        <v>285</v>
      </c>
    </row>
    <row r="2511" spans="1:86" x14ac:dyDescent="0.35">
      <c r="A2511" s="22" t="s">
        <v>4154</v>
      </c>
      <c r="C2511" s="22" t="s">
        <v>2893</v>
      </c>
      <c r="D2511" s="22" t="s">
        <v>2826</v>
      </c>
      <c r="E2511" s="22">
        <v>1985</v>
      </c>
      <c r="G2511" s="22" t="s">
        <v>2824</v>
      </c>
      <c r="K2511" s="22" t="s">
        <v>1530</v>
      </c>
      <c r="L2511" s="22" t="s">
        <v>878</v>
      </c>
      <c r="M2511" s="22" t="s">
        <v>2823</v>
      </c>
      <c r="P2511" s="22" t="s">
        <v>119</v>
      </c>
      <c r="Q2511" s="22" t="s">
        <v>144</v>
      </c>
      <c r="W2511" s="34">
        <v>51.19</v>
      </c>
      <c r="X2511" s="34">
        <v>0.57999999999999996</v>
      </c>
      <c r="Y2511" s="34">
        <v>14.56</v>
      </c>
      <c r="Z2511" s="34">
        <v>10.87</v>
      </c>
      <c r="AA2511" s="34">
        <v>0.22</v>
      </c>
      <c r="AB2511" s="34">
        <v>5.14</v>
      </c>
      <c r="AC2511" s="34">
        <v>6.41</v>
      </c>
      <c r="AD2511" s="34">
        <v>1.86</v>
      </c>
      <c r="AE2511" s="34">
        <v>1.28</v>
      </c>
      <c r="AF2511" s="34">
        <v>0.13</v>
      </c>
      <c r="AG2511" s="34">
        <v>8.65</v>
      </c>
      <c r="AO2511" s="34">
        <f t="shared" si="123"/>
        <v>100.89</v>
      </c>
      <c r="BH2511" s="34">
        <v>14</v>
      </c>
      <c r="BO2511" s="34">
        <v>4</v>
      </c>
      <c r="BP2511" s="34">
        <v>35</v>
      </c>
      <c r="BQ2511" s="34">
        <v>12</v>
      </c>
      <c r="BR2511" s="34">
        <v>28</v>
      </c>
      <c r="BX2511" s="34">
        <v>221</v>
      </c>
      <c r="CA2511" s="34">
        <v>1.39</v>
      </c>
      <c r="CF2511" s="34">
        <v>19</v>
      </c>
      <c r="CG2511" s="34">
        <v>66</v>
      </c>
      <c r="CH2511" s="34">
        <v>158</v>
      </c>
    </row>
    <row r="2512" spans="1:86" x14ac:dyDescent="0.35">
      <c r="A2512" s="22" t="s">
        <v>2827</v>
      </c>
      <c r="C2512" s="22" t="s">
        <v>2893</v>
      </c>
      <c r="D2512" s="22" t="s">
        <v>2826</v>
      </c>
      <c r="E2512" s="22">
        <v>1985</v>
      </c>
      <c r="G2512" s="22" t="s">
        <v>2824</v>
      </c>
      <c r="K2512" s="22" t="s">
        <v>1530</v>
      </c>
      <c r="L2512" s="22" t="s">
        <v>878</v>
      </c>
      <c r="M2512" s="22" t="s">
        <v>2823</v>
      </c>
      <c r="P2512" s="22" t="s">
        <v>119</v>
      </c>
      <c r="Q2512" s="22" t="s">
        <v>144</v>
      </c>
      <c r="W2512" s="34">
        <v>44.04</v>
      </c>
      <c r="X2512" s="34">
        <v>0.81</v>
      </c>
      <c r="Y2512" s="34">
        <v>13.32</v>
      </c>
      <c r="Z2512" s="34">
        <v>9.59</v>
      </c>
      <c r="AA2512" s="34">
        <v>0.18</v>
      </c>
      <c r="AB2512" s="34">
        <v>7.36</v>
      </c>
      <c r="AC2512" s="34">
        <v>8.16</v>
      </c>
      <c r="AD2512" s="34">
        <v>2.64</v>
      </c>
      <c r="AE2512" s="34">
        <v>0.33</v>
      </c>
      <c r="AF2512" s="34">
        <v>0.3</v>
      </c>
      <c r="AG2512" s="34">
        <v>13.94</v>
      </c>
      <c r="AO2512" s="34">
        <f t="shared" si="123"/>
        <v>100.67</v>
      </c>
      <c r="BH2512" s="34">
        <v>13</v>
      </c>
      <c r="BO2512" s="34">
        <v>5</v>
      </c>
      <c r="BP2512" s="34">
        <v>170</v>
      </c>
      <c r="BQ2512" s="34">
        <v>15</v>
      </c>
      <c r="BR2512" s="34">
        <v>6</v>
      </c>
      <c r="BX2512" s="34">
        <v>650</v>
      </c>
      <c r="CF2512" s="34">
        <v>14</v>
      </c>
      <c r="CG2512" s="34">
        <v>58</v>
      </c>
      <c r="CH2512" s="34">
        <v>130</v>
      </c>
    </row>
    <row r="2513" spans="1:86" x14ac:dyDescent="0.35">
      <c r="A2513" s="22" t="s">
        <v>2828</v>
      </c>
      <c r="C2513" s="22" t="s">
        <v>2893</v>
      </c>
      <c r="D2513" s="22" t="s">
        <v>2826</v>
      </c>
      <c r="E2513" s="22">
        <v>1985</v>
      </c>
      <c r="G2513" s="22" t="s">
        <v>2824</v>
      </c>
      <c r="K2513" s="22" t="s">
        <v>1530</v>
      </c>
      <c r="L2513" s="22" t="s">
        <v>878</v>
      </c>
      <c r="M2513" s="22" t="s">
        <v>2823</v>
      </c>
      <c r="P2513" s="22" t="s">
        <v>119</v>
      </c>
      <c r="Q2513" s="22" t="s">
        <v>144</v>
      </c>
      <c r="W2513" s="34">
        <v>71.08</v>
      </c>
      <c r="X2513" s="34">
        <v>0.38</v>
      </c>
      <c r="Y2513" s="34">
        <v>16.02</v>
      </c>
      <c r="Z2513" s="34">
        <v>5.55</v>
      </c>
      <c r="AA2513" s="34">
        <v>0.01</v>
      </c>
      <c r="AB2513" s="34">
        <v>0.39</v>
      </c>
      <c r="AC2513" s="34">
        <v>0.2</v>
      </c>
      <c r="AD2513" s="34">
        <v>1.1000000000000001</v>
      </c>
      <c r="AE2513" s="34">
        <v>3.2</v>
      </c>
      <c r="AF2513" s="34">
        <v>0.16</v>
      </c>
      <c r="AG2513" s="34">
        <v>2.4700000000000002</v>
      </c>
      <c r="AO2513" s="34">
        <f t="shared" si="123"/>
        <v>100.55999999999999</v>
      </c>
      <c r="BG2513" s="34">
        <v>2</v>
      </c>
      <c r="BH2513" s="34">
        <v>16</v>
      </c>
      <c r="BO2513" s="34">
        <v>8</v>
      </c>
      <c r="BP2513" s="34">
        <v>8</v>
      </c>
      <c r="BQ2513" s="34">
        <v>30</v>
      </c>
      <c r="BR2513" s="34">
        <v>73</v>
      </c>
      <c r="BX2513" s="34">
        <v>168</v>
      </c>
      <c r="CA2513" s="34">
        <v>3</v>
      </c>
      <c r="CF2513" s="34">
        <v>22</v>
      </c>
      <c r="CG2513" s="34">
        <v>136</v>
      </c>
      <c r="CH2513" s="34">
        <v>124</v>
      </c>
    </row>
    <row r="2514" spans="1:86" x14ac:dyDescent="0.35">
      <c r="A2514" s="22" t="s">
        <v>4155</v>
      </c>
      <c r="C2514" s="22" t="s">
        <v>2893</v>
      </c>
      <c r="D2514" s="22" t="s">
        <v>2826</v>
      </c>
      <c r="E2514" s="22">
        <v>1985</v>
      </c>
      <c r="G2514" s="22" t="s">
        <v>2824</v>
      </c>
      <c r="K2514" s="22" t="s">
        <v>1530</v>
      </c>
      <c r="L2514" s="22" t="s">
        <v>878</v>
      </c>
      <c r="M2514" s="22" t="s">
        <v>2823</v>
      </c>
      <c r="P2514" s="22" t="s">
        <v>119</v>
      </c>
      <c r="Q2514" s="22" t="s">
        <v>144</v>
      </c>
      <c r="W2514" s="34">
        <v>72.569999999999993</v>
      </c>
      <c r="X2514" s="34">
        <v>0.32</v>
      </c>
      <c r="Y2514" s="34">
        <v>17.149999999999999</v>
      </c>
      <c r="Z2514" s="34">
        <v>1.27</v>
      </c>
      <c r="AA2514" s="34">
        <v>1E-3</v>
      </c>
      <c r="AB2514" s="34">
        <v>0.03</v>
      </c>
      <c r="AC2514" s="34">
        <v>0.13</v>
      </c>
      <c r="AD2514" s="34">
        <v>1.19</v>
      </c>
      <c r="AE2514" s="34">
        <v>3.32</v>
      </c>
      <c r="AF2514" s="34">
        <v>0.2</v>
      </c>
      <c r="AG2514" s="34">
        <v>2.35</v>
      </c>
      <c r="AO2514" s="34">
        <f t="shared" si="123"/>
        <v>98.530999999999977</v>
      </c>
      <c r="BG2514" s="34">
        <v>2</v>
      </c>
      <c r="BH2514" s="34">
        <v>21</v>
      </c>
      <c r="BO2514" s="34">
        <v>7</v>
      </c>
      <c r="BP2514" s="34">
        <v>5</v>
      </c>
      <c r="BQ2514" s="34">
        <v>51</v>
      </c>
      <c r="BR2514" s="34">
        <v>97</v>
      </c>
      <c r="BX2514" s="34">
        <v>633</v>
      </c>
      <c r="CA2514" s="34">
        <v>5</v>
      </c>
      <c r="CF2514" s="34">
        <v>7</v>
      </c>
      <c r="CG2514" s="34">
        <v>145</v>
      </c>
      <c r="CH2514" s="34">
        <v>22</v>
      </c>
    </row>
    <row r="2515" spans="1:86" x14ac:dyDescent="0.35">
      <c r="A2515" s="22" t="s">
        <v>2829</v>
      </c>
      <c r="C2515" s="22" t="s">
        <v>2893</v>
      </c>
      <c r="D2515" s="22" t="s">
        <v>2826</v>
      </c>
      <c r="E2515" s="22">
        <v>1985</v>
      </c>
      <c r="G2515" s="22" t="s">
        <v>2824</v>
      </c>
      <c r="K2515" s="22" t="s">
        <v>1530</v>
      </c>
      <c r="L2515" s="22" t="s">
        <v>878</v>
      </c>
      <c r="M2515" s="22" t="s">
        <v>2823</v>
      </c>
      <c r="P2515" s="22" t="s">
        <v>119</v>
      </c>
      <c r="Q2515" s="22" t="s">
        <v>144</v>
      </c>
      <c r="W2515" s="34">
        <v>61.56</v>
      </c>
      <c r="X2515" s="34">
        <v>0.52</v>
      </c>
      <c r="Y2515" s="34">
        <v>16.149999999999999</v>
      </c>
      <c r="Z2515" s="34">
        <v>6.78</v>
      </c>
      <c r="AA2515" s="34">
        <v>0.14000000000000001</v>
      </c>
      <c r="AB2515" s="34">
        <v>1.79</v>
      </c>
      <c r="AC2515" s="34">
        <v>3.47</v>
      </c>
      <c r="AD2515" s="34">
        <v>3.31</v>
      </c>
      <c r="AE2515" s="34">
        <v>1.94</v>
      </c>
      <c r="AF2515" s="34">
        <v>0.18</v>
      </c>
      <c r="AG2515" s="34">
        <v>2.2799999999999998</v>
      </c>
      <c r="AO2515" s="34">
        <f t="shared" si="123"/>
        <v>98.120000000000019</v>
      </c>
      <c r="BG2515" s="34">
        <v>20</v>
      </c>
      <c r="BH2515" s="34">
        <v>18</v>
      </c>
      <c r="BO2515" s="34">
        <v>7</v>
      </c>
      <c r="BP2515" s="34">
        <v>8</v>
      </c>
      <c r="BQ2515" s="34">
        <v>66</v>
      </c>
      <c r="BR2515" s="34">
        <v>46</v>
      </c>
      <c r="BX2515" s="34">
        <v>494</v>
      </c>
      <c r="CA2515" s="34">
        <v>5</v>
      </c>
      <c r="CF2515" s="34">
        <v>34</v>
      </c>
      <c r="CG2515" s="34">
        <v>133</v>
      </c>
      <c r="CH2515" s="34">
        <v>368</v>
      </c>
    </row>
    <row r="2516" spans="1:86" x14ac:dyDescent="0.35">
      <c r="A2516" s="22">
        <v>82</v>
      </c>
      <c r="C2516" s="22" t="s">
        <v>2893</v>
      </c>
      <c r="D2516" s="22" t="s">
        <v>2826</v>
      </c>
      <c r="E2516" s="22">
        <v>1985</v>
      </c>
      <c r="G2516" s="22" t="s">
        <v>2824</v>
      </c>
      <c r="K2516" s="22" t="s">
        <v>1530</v>
      </c>
      <c r="L2516" s="22" t="s">
        <v>878</v>
      </c>
      <c r="M2516" s="22" t="s">
        <v>2823</v>
      </c>
      <c r="P2516" s="22" t="s">
        <v>119</v>
      </c>
      <c r="Q2516" s="22" t="s">
        <v>144</v>
      </c>
      <c r="W2516" s="34">
        <v>71.53</v>
      </c>
      <c r="X2516" s="34">
        <v>0.32</v>
      </c>
      <c r="Y2516" s="34">
        <v>14.23</v>
      </c>
      <c r="Z2516" s="34">
        <v>6.7</v>
      </c>
      <c r="AA2516" s="34">
        <v>0.02</v>
      </c>
      <c r="AB2516" s="34">
        <v>0.27</v>
      </c>
      <c r="AC2516" s="34">
        <v>0.16</v>
      </c>
      <c r="AD2516" s="34">
        <v>0.89</v>
      </c>
      <c r="AE2516" s="34">
        <v>3.08</v>
      </c>
      <c r="AF2516" s="34">
        <v>0.09</v>
      </c>
      <c r="AG2516" s="34">
        <v>2.15</v>
      </c>
      <c r="AO2516" s="34">
        <f t="shared" si="123"/>
        <v>99.44</v>
      </c>
      <c r="BG2516" s="34">
        <v>2</v>
      </c>
      <c r="BH2516" s="34">
        <v>15</v>
      </c>
      <c r="BO2516" s="34">
        <v>7</v>
      </c>
      <c r="BP2516" s="34">
        <v>5</v>
      </c>
      <c r="BQ2516" s="34">
        <v>12</v>
      </c>
      <c r="BR2516" s="34">
        <v>70</v>
      </c>
      <c r="BX2516" s="34">
        <v>180</v>
      </c>
      <c r="CA2516" s="34">
        <v>3</v>
      </c>
      <c r="CF2516" s="34">
        <v>5</v>
      </c>
      <c r="CG2516" s="34">
        <v>99</v>
      </c>
      <c r="CH2516" s="34">
        <v>30</v>
      </c>
    </row>
    <row r="2517" spans="1:86" x14ac:dyDescent="0.35">
      <c r="A2517" s="22" t="s">
        <v>2830</v>
      </c>
      <c r="C2517" s="22" t="s">
        <v>2893</v>
      </c>
      <c r="D2517" s="22" t="s">
        <v>2826</v>
      </c>
      <c r="E2517" s="22">
        <v>1985</v>
      </c>
      <c r="G2517" s="22" t="s">
        <v>2824</v>
      </c>
      <c r="K2517" s="22" t="s">
        <v>1530</v>
      </c>
      <c r="L2517" s="22" t="s">
        <v>878</v>
      </c>
      <c r="M2517" s="22" t="s">
        <v>2823</v>
      </c>
      <c r="P2517" s="22" t="s">
        <v>119</v>
      </c>
      <c r="Q2517" s="22" t="s">
        <v>144</v>
      </c>
      <c r="W2517" s="34">
        <v>74.62</v>
      </c>
      <c r="X2517" s="34">
        <v>0.34</v>
      </c>
      <c r="Y2517" s="34">
        <v>10.84</v>
      </c>
      <c r="Z2517" s="34">
        <v>7.19</v>
      </c>
      <c r="AA2517" s="34">
        <v>0.06</v>
      </c>
      <c r="AB2517" s="34">
        <v>0.45</v>
      </c>
      <c r="AC2517" s="34">
        <v>0.08</v>
      </c>
      <c r="AD2517" s="34">
        <v>0.8</v>
      </c>
      <c r="AE2517" s="34">
        <v>2.09</v>
      </c>
      <c r="AF2517" s="34">
        <v>0.05</v>
      </c>
      <c r="AG2517" s="34">
        <v>2.39</v>
      </c>
      <c r="AO2517" s="34">
        <f t="shared" si="123"/>
        <v>98.910000000000011</v>
      </c>
      <c r="BG2517" s="34">
        <v>10508</v>
      </c>
      <c r="BH2517" s="34">
        <v>14</v>
      </c>
      <c r="BO2517" s="34">
        <v>3</v>
      </c>
      <c r="BP2517" s="34">
        <v>13</v>
      </c>
      <c r="BQ2517" s="34">
        <v>28</v>
      </c>
      <c r="BR2517" s="34">
        <v>58</v>
      </c>
      <c r="BX2517" s="34">
        <v>146</v>
      </c>
      <c r="CA2517" s="34">
        <v>399</v>
      </c>
      <c r="CF2517" s="34">
        <v>9</v>
      </c>
      <c r="CG2517" s="34">
        <v>86</v>
      </c>
      <c r="CH2517" s="34">
        <v>92</v>
      </c>
    </row>
    <row r="2518" spans="1:86" x14ac:dyDescent="0.35">
      <c r="A2518" s="22" t="s">
        <v>4156</v>
      </c>
      <c r="C2518" s="22" t="s">
        <v>2893</v>
      </c>
      <c r="D2518" s="22" t="s">
        <v>2826</v>
      </c>
      <c r="E2518" s="22">
        <v>1985</v>
      </c>
      <c r="G2518" s="22" t="s">
        <v>2824</v>
      </c>
      <c r="K2518" s="22" t="s">
        <v>1530</v>
      </c>
      <c r="L2518" s="22" t="s">
        <v>878</v>
      </c>
      <c r="M2518" s="22" t="s">
        <v>2823</v>
      </c>
      <c r="P2518" s="22" t="s">
        <v>119</v>
      </c>
      <c r="Q2518" s="22" t="s">
        <v>144</v>
      </c>
      <c r="W2518" s="34">
        <v>67.23</v>
      </c>
      <c r="X2518" s="34">
        <v>0.37</v>
      </c>
      <c r="Y2518" s="34">
        <v>13.13</v>
      </c>
      <c r="Z2518" s="34">
        <v>8.11</v>
      </c>
      <c r="AA2518" s="34">
        <v>0.21</v>
      </c>
      <c r="AB2518" s="34">
        <v>0.71</v>
      </c>
      <c r="AC2518" s="34">
        <v>2.06</v>
      </c>
      <c r="AD2518" s="34">
        <v>0.56999999999999995</v>
      </c>
      <c r="AE2518" s="34">
        <v>2.31</v>
      </c>
      <c r="AF2518" s="34">
        <v>0.13</v>
      </c>
      <c r="AG2518" s="34">
        <v>3.92</v>
      </c>
      <c r="AO2518" s="34">
        <f t="shared" si="123"/>
        <v>98.749999999999986</v>
      </c>
      <c r="BG2518" s="34">
        <v>5</v>
      </c>
      <c r="BH2518" s="34">
        <v>16</v>
      </c>
      <c r="BO2518" s="34">
        <v>6</v>
      </c>
      <c r="BP2518" s="34">
        <v>9</v>
      </c>
      <c r="BQ2518" s="34">
        <v>56</v>
      </c>
      <c r="BR2518" s="34">
        <v>69</v>
      </c>
      <c r="BX2518" s="34">
        <v>179</v>
      </c>
      <c r="CA2518" s="34">
        <v>3</v>
      </c>
      <c r="CF2518" s="34">
        <v>12</v>
      </c>
      <c r="CG2518" s="34">
        <v>86</v>
      </c>
      <c r="CH2518" s="34">
        <v>672</v>
      </c>
    </row>
    <row r="2519" spans="1:86" x14ac:dyDescent="0.35">
      <c r="A2519" s="22" t="s">
        <v>2831</v>
      </c>
      <c r="C2519" s="22" t="s">
        <v>2893</v>
      </c>
      <c r="D2519" s="22" t="s">
        <v>2826</v>
      </c>
      <c r="E2519" s="22">
        <v>1985</v>
      </c>
      <c r="G2519" s="22" t="s">
        <v>2824</v>
      </c>
      <c r="K2519" s="22" t="s">
        <v>1530</v>
      </c>
      <c r="L2519" s="22" t="s">
        <v>878</v>
      </c>
      <c r="M2519" s="22" t="s">
        <v>2823</v>
      </c>
      <c r="P2519" s="22" t="s">
        <v>119</v>
      </c>
      <c r="Q2519" s="22" t="s">
        <v>144</v>
      </c>
      <c r="W2519" s="34">
        <v>48.78</v>
      </c>
      <c r="X2519" s="34">
        <v>1.01</v>
      </c>
      <c r="Y2519" s="34">
        <v>15.19</v>
      </c>
      <c r="Z2519" s="34">
        <v>10.69</v>
      </c>
      <c r="AA2519" s="34">
        <v>0.17</v>
      </c>
      <c r="AB2519" s="34">
        <v>5.27</v>
      </c>
      <c r="AC2519" s="34">
        <v>6.61</v>
      </c>
      <c r="AD2519" s="34">
        <v>3</v>
      </c>
      <c r="AE2519" s="34">
        <v>0.27</v>
      </c>
      <c r="AF2519" s="34">
        <v>0.19</v>
      </c>
      <c r="AG2519" s="34">
        <v>7.63</v>
      </c>
      <c r="AO2519" s="34">
        <f t="shared" si="123"/>
        <v>98.809999999999988</v>
      </c>
      <c r="BG2519" s="34">
        <v>33</v>
      </c>
      <c r="BH2519" s="34">
        <v>17</v>
      </c>
      <c r="BO2519" s="34">
        <v>8</v>
      </c>
      <c r="BP2519" s="34">
        <v>44</v>
      </c>
      <c r="BQ2519" s="34">
        <v>12</v>
      </c>
      <c r="BR2519" s="34">
        <v>4</v>
      </c>
      <c r="BX2519" s="34">
        <v>630</v>
      </c>
      <c r="CF2519" s="34">
        <v>26</v>
      </c>
      <c r="CG2519" s="34">
        <v>103</v>
      </c>
      <c r="CH2519" s="34">
        <v>116</v>
      </c>
    </row>
    <row r="2520" spans="1:86" x14ac:dyDescent="0.35">
      <c r="A2520" s="22" t="s">
        <v>4153</v>
      </c>
      <c r="C2520" s="22" t="s">
        <v>2893</v>
      </c>
      <c r="D2520" s="22" t="s">
        <v>2826</v>
      </c>
      <c r="E2520" s="22">
        <v>1985</v>
      </c>
      <c r="G2520" s="22" t="s">
        <v>2824</v>
      </c>
      <c r="K2520" s="22" t="s">
        <v>1530</v>
      </c>
      <c r="L2520" s="22" t="s">
        <v>878</v>
      </c>
      <c r="M2520" s="22" t="s">
        <v>2823</v>
      </c>
      <c r="P2520" s="22" t="s">
        <v>119</v>
      </c>
      <c r="Q2520" s="22" t="s">
        <v>144</v>
      </c>
      <c r="W2520" s="34">
        <v>40.729999999999997</v>
      </c>
      <c r="X2520" s="34">
        <v>0.44</v>
      </c>
      <c r="Y2520" s="34">
        <v>9.16</v>
      </c>
      <c r="Z2520" s="34">
        <v>8.51</v>
      </c>
      <c r="AA2520" s="34">
        <v>0.24</v>
      </c>
      <c r="AB2520" s="34">
        <v>10.17</v>
      </c>
      <c r="AC2520" s="34">
        <v>10.65</v>
      </c>
      <c r="AD2520" s="34">
        <v>0.69</v>
      </c>
      <c r="AE2520" s="34">
        <v>0.23</v>
      </c>
      <c r="AF2520" s="34">
        <v>0.39</v>
      </c>
      <c r="AG2520" s="34">
        <v>18.68</v>
      </c>
      <c r="AO2520" s="34">
        <f t="shared" si="123"/>
        <v>99.890000000000015</v>
      </c>
      <c r="BH2520" s="34">
        <v>11</v>
      </c>
      <c r="BO2520" s="34">
        <v>17</v>
      </c>
      <c r="BP2520" s="34">
        <v>305</v>
      </c>
      <c r="BQ2520" s="34">
        <v>12</v>
      </c>
      <c r="BR2520" s="34">
        <v>2</v>
      </c>
      <c r="BX2520" s="34">
        <v>779</v>
      </c>
      <c r="CA2520" s="34">
        <v>3</v>
      </c>
      <c r="CF2520" s="34">
        <v>16</v>
      </c>
      <c r="CG2520" s="34">
        <v>83</v>
      </c>
      <c r="CH2520" s="34">
        <v>285</v>
      </c>
    </row>
    <row r="2521" spans="1:86" x14ac:dyDescent="0.35">
      <c r="A2521" s="22" t="s">
        <v>4157</v>
      </c>
      <c r="C2521" s="22" t="s">
        <v>2893</v>
      </c>
      <c r="D2521" s="22" t="s">
        <v>2832</v>
      </c>
      <c r="E2521" s="22">
        <v>1980</v>
      </c>
      <c r="G2521" s="22" t="s">
        <v>2832</v>
      </c>
      <c r="K2521" s="22" t="s">
        <v>1530</v>
      </c>
      <c r="L2521" s="22" t="s">
        <v>878</v>
      </c>
      <c r="M2521" s="22" t="s">
        <v>452</v>
      </c>
      <c r="P2521" s="22" t="s">
        <v>119</v>
      </c>
      <c r="Q2521" s="22" t="s">
        <v>144</v>
      </c>
      <c r="W2521" s="34">
        <v>53.78</v>
      </c>
      <c r="X2521" s="34">
        <v>1.37</v>
      </c>
      <c r="Y2521" s="34">
        <v>18.399999999999999</v>
      </c>
      <c r="AA2521" s="34">
        <v>0.2</v>
      </c>
      <c r="AB2521" s="34">
        <v>3.01</v>
      </c>
      <c r="AC2521" s="34">
        <v>7.14</v>
      </c>
      <c r="AD2521" s="34">
        <v>3.39</v>
      </c>
      <c r="AE2521" s="34">
        <v>3.14</v>
      </c>
      <c r="AF2521" s="34">
        <v>0.33</v>
      </c>
      <c r="AO2521" s="34">
        <f t="shared" si="123"/>
        <v>90.76</v>
      </c>
      <c r="AP2521" s="34">
        <v>6.24</v>
      </c>
      <c r="AQ2521" s="34">
        <v>3.01</v>
      </c>
    </row>
    <row r="2522" spans="1:86" x14ac:dyDescent="0.35">
      <c r="A2522" s="22" t="s">
        <v>4158</v>
      </c>
      <c r="C2522" s="22" t="s">
        <v>2893</v>
      </c>
      <c r="D2522" s="22" t="s">
        <v>2832</v>
      </c>
      <c r="E2522" s="22">
        <v>1980</v>
      </c>
      <c r="G2522" s="22" t="s">
        <v>2832</v>
      </c>
      <c r="K2522" s="22" t="s">
        <v>1530</v>
      </c>
      <c r="L2522" s="22" t="s">
        <v>878</v>
      </c>
      <c r="M2522" s="22" t="s">
        <v>452</v>
      </c>
      <c r="P2522" s="22" t="s">
        <v>119</v>
      </c>
      <c r="Q2522" s="22" t="s">
        <v>144</v>
      </c>
      <c r="W2522" s="34">
        <v>53.17</v>
      </c>
      <c r="X2522" s="34">
        <v>0.85</v>
      </c>
      <c r="Y2522" s="34">
        <v>21.03</v>
      </c>
      <c r="AA2522" s="34">
        <v>0.18</v>
      </c>
      <c r="AB2522" s="34">
        <v>2.78</v>
      </c>
      <c r="AC2522" s="34">
        <v>7.4</v>
      </c>
      <c r="AD2522" s="34">
        <v>2.54</v>
      </c>
      <c r="AE2522" s="34">
        <v>3.19</v>
      </c>
      <c r="AF2522" s="34">
        <v>0.37</v>
      </c>
      <c r="AO2522" s="34">
        <f t="shared" si="123"/>
        <v>91.510000000000034</v>
      </c>
      <c r="AP2522" s="34">
        <v>5.47</v>
      </c>
      <c r="AQ2522" s="34">
        <v>2.76</v>
      </c>
    </row>
    <row r="2523" spans="1:86" x14ac:dyDescent="0.35">
      <c r="A2523" s="22" t="s">
        <v>4159</v>
      </c>
      <c r="C2523" s="22" t="s">
        <v>2893</v>
      </c>
      <c r="D2523" s="22" t="s">
        <v>2832</v>
      </c>
      <c r="E2523" s="22">
        <v>1980</v>
      </c>
      <c r="G2523" s="22" t="s">
        <v>2832</v>
      </c>
      <c r="K2523" s="22" t="s">
        <v>1530</v>
      </c>
      <c r="L2523" s="22" t="s">
        <v>878</v>
      </c>
      <c r="M2523" s="22" t="s">
        <v>452</v>
      </c>
      <c r="P2523" s="22" t="s">
        <v>119</v>
      </c>
      <c r="Q2523" s="22" t="s">
        <v>144</v>
      </c>
      <c r="W2523" s="34">
        <v>53.38</v>
      </c>
      <c r="X2523" s="34">
        <v>0.84</v>
      </c>
      <c r="Y2523" s="34">
        <v>19.420000000000002</v>
      </c>
      <c r="AA2523" s="34">
        <v>0.17</v>
      </c>
      <c r="AB2523" s="34">
        <v>1.89</v>
      </c>
      <c r="AC2523" s="34">
        <v>7.59</v>
      </c>
      <c r="AD2523" s="34">
        <v>3.59</v>
      </c>
      <c r="AE2523" s="34">
        <v>3.14</v>
      </c>
      <c r="AF2523" s="34">
        <v>0.4</v>
      </c>
      <c r="AO2523" s="34">
        <f t="shared" si="123"/>
        <v>90.42000000000003</v>
      </c>
      <c r="AP2523" s="34">
        <v>6.61</v>
      </c>
      <c r="AQ2523" s="34">
        <v>3.01</v>
      </c>
    </row>
    <row r="2524" spans="1:86" x14ac:dyDescent="0.35">
      <c r="A2524" s="22" t="s">
        <v>4160</v>
      </c>
      <c r="C2524" s="22" t="s">
        <v>2893</v>
      </c>
      <c r="D2524" s="22" t="s">
        <v>2832</v>
      </c>
      <c r="E2524" s="22">
        <v>1980</v>
      </c>
      <c r="G2524" s="22" t="s">
        <v>2832</v>
      </c>
      <c r="K2524" s="22" t="s">
        <v>1530</v>
      </c>
      <c r="L2524" s="22" t="s">
        <v>878</v>
      </c>
      <c r="M2524" s="22" t="s">
        <v>452</v>
      </c>
      <c r="P2524" s="22" t="s">
        <v>119</v>
      </c>
      <c r="Q2524" s="22" t="s">
        <v>144</v>
      </c>
      <c r="W2524" s="34">
        <v>53.39</v>
      </c>
      <c r="X2524" s="34">
        <v>1.61</v>
      </c>
      <c r="Y2524" s="34">
        <v>15.67</v>
      </c>
      <c r="AA2524" s="34">
        <v>0.21</v>
      </c>
      <c r="AB2524" s="34">
        <v>4.34</v>
      </c>
      <c r="AC2524" s="34">
        <v>6.61</v>
      </c>
      <c r="AD2524" s="34">
        <v>3.47</v>
      </c>
      <c r="AE2524" s="34">
        <v>0.79</v>
      </c>
      <c r="AF2524" s="34">
        <v>0.14000000000000001</v>
      </c>
      <c r="AO2524" s="34">
        <f t="shared" si="123"/>
        <v>86.23</v>
      </c>
      <c r="AP2524" s="34">
        <v>10.54</v>
      </c>
      <c r="AQ2524" s="34">
        <v>3.22</v>
      </c>
    </row>
    <row r="2525" spans="1:86" x14ac:dyDescent="0.35">
      <c r="A2525" s="22" t="s">
        <v>4161</v>
      </c>
      <c r="C2525" s="22" t="s">
        <v>2893</v>
      </c>
      <c r="D2525" s="22" t="s">
        <v>2832</v>
      </c>
      <c r="E2525" s="22">
        <v>1980</v>
      </c>
      <c r="G2525" s="22" t="s">
        <v>2832</v>
      </c>
      <c r="K2525" s="22" t="s">
        <v>1530</v>
      </c>
      <c r="L2525" s="22" t="s">
        <v>878</v>
      </c>
      <c r="M2525" s="22" t="s">
        <v>452</v>
      </c>
      <c r="P2525" s="22" t="s">
        <v>119</v>
      </c>
      <c r="Q2525" s="22" t="s">
        <v>144</v>
      </c>
      <c r="W2525" s="34">
        <v>53.79</v>
      </c>
      <c r="X2525" s="34">
        <v>0.71</v>
      </c>
      <c r="Y2525" s="34">
        <v>22.5</v>
      </c>
      <c r="AA2525" s="34">
        <v>0.08</v>
      </c>
      <c r="AB2525" s="34">
        <v>1.77</v>
      </c>
      <c r="AC2525" s="34">
        <v>6.32</v>
      </c>
      <c r="AD2525" s="34">
        <v>2.59</v>
      </c>
      <c r="AE2525" s="34">
        <v>4.12</v>
      </c>
      <c r="AF2525" s="34">
        <v>0.25</v>
      </c>
      <c r="AO2525" s="34">
        <f t="shared" si="123"/>
        <v>92.13</v>
      </c>
      <c r="AP2525" s="34">
        <v>5.56</v>
      </c>
      <c r="AQ2525" s="34">
        <v>2.2999999999999998</v>
      </c>
    </row>
    <row r="2526" spans="1:86" x14ac:dyDescent="0.35">
      <c r="A2526" s="22" t="s">
        <v>2833</v>
      </c>
      <c r="C2526" s="22" t="s">
        <v>2893</v>
      </c>
      <c r="D2526" s="22" t="s">
        <v>2832</v>
      </c>
      <c r="E2526" s="22">
        <v>1980</v>
      </c>
      <c r="G2526" s="22" t="s">
        <v>2832</v>
      </c>
      <c r="K2526" s="22" t="s">
        <v>1530</v>
      </c>
      <c r="L2526" s="22" t="s">
        <v>878</v>
      </c>
      <c r="M2526" s="22" t="s">
        <v>2834</v>
      </c>
      <c r="P2526" s="22" t="s">
        <v>119</v>
      </c>
      <c r="Q2526" s="22" t="s">
        <v>144</v>
      </c>
      <c r="W2526" s="34">
        <v>63.94</v>
      </c>
      <c r="X2526" s="34">
        <v>0.68</v>
      </c>
      <c r="Y2526" s="34">
        <v>17.95</v>
      </c>
      <c r="AA2526" s="34">
        <v>0.1</v>
      </c>
      <c r="AB2526" s="34">
        <v>4.03</v>
      </c>
      <c r="AC2526" s="34">
        <v>4.82</v>
      </c>
      <c r="AD2526" s="34">
        <v>1.76</v>
      </c>
      <c r="AE2526" s="34">
        <v>1.57</v>
      </c>
      <c r="AF2526" s="34">
        <v>0.08</v>
      </c>
      <c r="AO2526" s="34">
        <f t="shared" si="123"/>
        <v>94.93</v>
      </c>
      <c r="AP2526" s="34">
        <v>2.73</v>
      </c>
      <c r="AQ2526" s="34">
        <v>2.34</v>
      </c>
    </row>
    <row r="2527" spans="1:86" x14ac:dyDescent="0.35">
      <c r="A2527" s="22" t="s">
        <v>2835</v>
      </c>
      <c r="C2527" s="22" t="s">
        <v>2893</v>
      </c>
      <c r="D2527" s="22" t="s">
        <v>2832</v>
      </c>
      <c r="E2527" s="22">
        <v>1980</v>
      </c>
      <c r="G2527" s="22" t="s">
        <v>2832</v>
      </c>
      <c r="K2527" s="22" t="s">
        <v>1530</v>
      </c>
      <c r="L2527" s="22" t="s">
        <v>878</v>
      </c>
      <c r="M2527" s="22" t="s">
        <v>2836</v>
      </c>
      <c r="P2527" s="22" t="s">
        <v>119</v>
      </c>
      <c r="Q2527" s="22" t="s">
        <v>144</v>
      </c>
      <c r="W2527" s="34">
        <v>74.38</v>
      </c>
      <c r="X2527" s="34">
        <v>0.24</v>
      </c>
      <c r="Y2527" s="34">
        <v>14.57</v>
      </c>
      <c r="AA2527" s="34">
        <v>0.04</v>
      </c>
      <c r="AB2527" s="34">
        <v>0.37</v>
      </c>
      <c r="AC2527" s="34">
        <v>2.59</v>
      </c>
      <c r="AD2527" s="34">
        <v>4.24</v>
      </c>
      <c r="AE2527" s="34">
        <v>1.99</v>
      </c>
      <c r="AF2527" s="34">
        <v>0.06</v>
      </c>
      <c r="AO2527" s="34">
        <f t="shared" si="123"/>
        <v>98.48</v>
      </c>
      <c r="AP2527" s="34">
        <v>0</v>
      </c>
      <c r="AQ2527" s="34">
        <v>1.52</v>
      </c>
    </row>
    <row r="2528" spans="1:86" x14ac:dyDescent="0.35">
      <c r="A2528" s="22" t="s">
        <v>4162</v>
      </c>
      <c r="C2528" s="22" t="s">
        <v>2893</v>
      </c>
      <c r="D2528" s="22" t="s">
        <v>2832</v>
      </c>
      <c r="E2528" s="22">
        <v>1980</v>
      </c>
      <c r="G2528" s="22" t="s">
        <v>2832</v>
      </c>
      <c r="K2528" s="22" t="s">
        <v>1530</v>
      </c>
      <c r="L2528" s="22" t="s">
        <v>878</v>
      </c>
      <c r="M2528" s="22" t="s">
        <v>2834</v>
      </c>
      <c r="P2528" s="22" t="s">
        <v>119</v>
      </c>
      <c r="Q2528" s="22" t="s">
        <v>144</v>
      </c>
      <c r="W2528" s="34">
        <v>60.47</v>
      </c>
      <c r="X2528" s="34">
        <v>0.62</v>
      </c>
      <c r="Y2528" s="34">
        <v>21.32</v>
      </c>
      <c r="AA2528" s="34">
        <v>0.08</v>
      </c>
      <c r="AB2528" s="34">
        <v>1.57</v>
      </c>
      <c r="AC2528" s="34">
        <v>4.53</v>
      </c>
      <c r="AD2528" s="34">
        <v>3.72</v>
      </c>
      <c r="AE2528" s="34">
        <v>4.1900000000000004</v>
      </c>
      <c r="AF2528" s="34">
        <v>0.17</v>
      </c>
      <c r="AO2528" s="34">
        <f t="shared" si="123"/>
        <v>96.669999999999987</v>
      </c>
      <c r="AP2528" s="34">
        <v>1.07</v>
      </c>
      <c r="AQ2528" s="34">
        <v>2.86</v>
      </c>
    </row>
    <row r="2529" spans="1:86" x14ac:dyDescent="0.35">
      <c r="A2529" s="22" t="s">
        <v>4163</v>
      </c>
      <c r="C2529" s="22" t="s">
        <v>2893</v>
      </c>
      <c r="D2529" s="22" t="s">
        <v>2856</v>
      </c>
      <c r="E2529" s="22">
        <v>1982</v>
      </c>
      <c r="K2529" s="22" t="s">
        <v>1530</v>
      </c>
      <c r="L2529" s="22" t="s">
        <v>878</v>
      </c>
      <c r="M2529" s="22" t="s">
        <v>2837</v>
      </c>
      <c r="P2529" s="22" t="s">
        <v>119</v>
      </c>
      <c r="Q2529" s="22" t="s">
        <v>144</v>
      </c>
      <c r="W2529" s="34">
        <v>72.2</v>
      </c>
      <c r="X2529" s="34">
        <v>0.21</v>
      </c>
      <c r="Y2529" s="34">
        <v>12.8</v>
      </c>
      <c r="AA2529" s="34">
        <v>0.08</v>
      </c>
      <c r="AB2529" s="34">
        <v>0.18</v>
      </c>
      <c r="AC2529" s="34">
        <v>0.28000000000000003</v>
      </c>
      <c r="AD2529" s="34">
        <v>2.96</v>
      </c>
      <c r="AE2529" s="34">
        <v>4.9000000000000004</v>
      </c>
      <c r="AF2529" s="34">
        <v>0.01</v>
      </c>
      <c r="AG2529" s="34">
        <v>1.3</v>
      </c>
      <c r="AH2529" s="34">
        <v>0.26</v>
      </c>
      <c r="AO2529" s="34">
        <f t="shared" si="123"/>
        <v>95.18</v>
      </c>
      <c r="AP2529" s="34">
        <v>0.49</v>
      </c>
      <c r="AQ2529" s="34">
        <v>0.8</v>
      </c>
      <c r="AY2529" s="34">
        <v>410</v>
      </c>
      <c r="BG2529" s="34" t="s">
        <v>121</v>
      </c>
      <c r="BQ2529" s="34">
        <v>35</v>
      </c>
      <c r="BX2529" s="34">
        <v>69</v>
      </c>
      <c r="CC2529" s="34">
        <v>6</v>
      </c>
      <c r="CF2529" s="34">
        <v>25</v>
      </c>
    </row>
    <row r="2530" spans="1:86" x14ac:dyDescent="0.35">
      <c r="A2530" s="22" t="s">
        <v>4164</v>
      </c>
      <c r="C2530" s="22" t="s">
        <v>2893</v>
      </c>
      <c r="D2530" s="22" t="s">
        <v>2856</v>
      </c>
      <c r="E2530" s="22">
        <v>1982</v>
      </c>
      <c r="K2530" s="22" t="s">
        <v>1530</v>
      </c>
      <c r="L2530" s="22" t="s">
        <v>878</v>
      </c>
      <c r="M2530" s="22" t="s">
        <v>2837</v>
      </c>
      <c r="P2530" s="22" t="s">
        <v>119</v>
      </c>
      <c r="Q2530" s="22" t="s">
        <v>144</v>
      </c>
      <c r="W2530" s="34">
        <v>69.900000000000006</v>
      </c>
      <c r="X2530" s="34">
        <v>0.21</v>
      </c>
      <c r="Y2530" s="34">
        <v>13.7</v>
      </c>
      <c r="AA2530" s="34">
        <v>0.12</v>
      </c>
      <c r="AB2530" s="34">
        <v>0.25</v>
      </c>
      <c r="AC2530" s="34">
        <v>0.88</v>
      </c>
      <c r="AD2530" s="34">
        <v>4.55</v>
      </c>
      <c r="AE2530" s="34">
        <v>3.8</v>
      </c>
      <c r="AF2530" s="34" t="s">
        <v>120</v>
      </c>
      <c r="AG2530" s="34">
        <v>0.9</v>
      </c>
      <c r="AH2530" s="34">
        <v>0.77</v>
      </c>
      <c r="AO2530" s="34">
        <f t="shared" ref="AO2530:AO2561" si="124">SUM(W2530:AH2530)</f>
        <v>95.08</v>
      </c>
      <c r="AP2530" s="34">
        <v>1.1100000000000001</v>
      </c>
      <c r="AQ2530" s="34">
        <v>0.4</v>
      </c>
      <c r="AY2530" s="34">
        <v>380</v>
      </c>
      <c r="BG2530" s="34">
        <v>4</v>
      </c>
      <c r="BQ2530" s="34">
        <v>61</v>
      </c>
      <c r="BX2530" s="34">
        <v>120</v>
      </c>
      <c r="CC2530" s="34">
        <v>26</v>
      </c>
      <c r="CF2530" s="34">
        <v>25</v>
      </c>
    </row>
    <row r="2531" spans="1:86" x14ac:dyDescent="0.35">
      <c r="A2531" s="22" t="s">
        <v>4165</v>
      </c>
      <c r="C2531" s="22" t="s">
        <v>2893</v>
      </c>
      <c r="D2531" s="22" t="s">
        <v>2856</v>
      </c>
      <c r="E2531" s="22">
        <v>1982</v>
      </c>
      <c r="K2531" s="22" t="s">
        <v>1530</v>
      </c>
      <c r="L2531" s="22" t="s">
        <v>878</v>
      </c>
      <c r="M2531" s="22" t="s">
        <v>2837</v>
      </c>
      <c r="P2531" s="22" t="s">
        <v>119</v>
      </c>
      <c r="Q2531" s="22" t="s">
        <v>144</v>
      </c>
      <c r="W2531" s="34">
        <v>72.599999999999994</v>
      </c>
      <c r="X2531" s="34">
        <v>0.21</v>
      </c>
      <c r="Y2531" s="34">
        <v>12.3</v>
      </c>
      <c r="AA2531" s="34">
        <v>0.06</v>
      </c>
      <c r="AB2531" s="34">
        <v>0.18</v>
      </c>
      <c r="AC2531" s="34">
        <v>0.56000000000000005</v>
      </c>
      <c r="AD2531" s="34">
        <v>4.3099999999999996</v>
      </c>
      <c r="AE2531" s="34">
        <v>4.3</v>
      </c>
      <c r="AF2531" s="34" t="s">
        <v>120</v>
      </c>
      <c r="AG2531" s="34">
        <v>1</v>
      </c>
      <c r="AH2531" s="34">
        <v>0.48</v>
      </c>
      <c r="AO2531" s="34">
        <f t="shared" si="124"/>
        <v>96</v>
      </c>
      <c r="AP2531" s="34">
        <v>0.92</v>
      </c>
      <c r="AQ2531" s="34">
        <v>0.5</v>
      </c>
      <c r="AY2531" s="34">
        <v>360</v>
      </c>
      <c r="BG2531" s="34" t="s">
        <v>121</v>
      </c>
      <c r="BQ2531" s="34">
        <v>100</v>
      </c>
      <c r="BX2531" s="34">
        <v>74</v>
      </c>
      <c r="CC2531" s="34">
        <v>17</v>
      </c>
      <c r="CF2531" s="34">
        <v>28</v>
      </c>
    </row>
    <row r="2532" spans="1:86" x14ac:dyDescent="0.35">
      <c r="A2532" s="22" t="s">
        <v>4166</v>
      </c>
      <c r="C2532" s="22" t="s">
        <v>2893</v>
      </c>
      <c r="D2532" s="22" t="s">
        <v>2856</v>
      </c>
      <c r="E2532" s="22">
        <v>1982</v>
      </c>
      <c r="K2532" s="22" t="s">
        <v>1530</v>
      </c>
      <c r="L2532" s="22" t="s">
        <v>878</v>
      </c>
      <c r="M2532" s="22" t="s">
        <v>2837</v>
      </c>
      <c r="P2532" s="22" t="s">
        <v>119</v>
      </c>
      <c r="Q2532" s="22" t="s">
        <v>144</v>
      </c>
      <c r="W2532" s="34">
        <v>76</v>
      </c>
      <c r="X2532" s="34">
        <v>0.17</v>
      </c>
      <c r="Y2532" s="34">
        <v>12.1</v>
      </c>
      <c r="AA2532" s="34">
        <v>0.11</v>
      </c>
      <c r="AB2532" s="34">
        <v>0.2</v>
      </c>
      <c r="AC2532" s="34">
        <v>0.18</v>
      </c>
      <c r="AD2532" s="34">
        <v>4.24</v>
      </c>
      <c r="AE2532" s="34">
        <v>4.3</v>
      </c>
      <c r="AF2532" s="34">
        <v>0.04</v>
      </c>
      <c r="AG2532" s="34">
        <v>0.6</v>
      </c>
      <c r="AH2532" s="34">
        <v>0.08</v>
      </c>
      <c r="AO2532" s="34">
        <f t="shared" si="124"/>
        <v>98.02</v>
      </c>
      <c r="AP2532" s="34">
        <v>0.49</v>
      </c>
      <c r="AQ2532" s="34">
        <v>0.9</v>
      </c>
      <c r="AY2532" s="34">
        <v>520</v>
      </c>
      <c r="BG2532" s="34">
        <v>7</v>
      </c>
      <c r="BQ2532" s="34">
        <v>61</v>
      </c>
      <c r="BX2532" s="34">
        <v>71</v>
      </c>
      <c r="CC2532" s="34">
        <v>4</v>
      </c>
      <c r="CF2532" s="34">
        <v>30</v>
      </c>
    </row>
    <row r="2533" spans="1:86" x14ac:dyDescent="0.35">
      <c r="A2533" s="22" t="s">
        <v>4167</v>
      </c>
      <c r="C2533" s="22" t="s">
        <v>2893</v>
      </c>
      <c r="D2533" s="22" t="s">
        <v>2856</v>
      </c>
      <c r="E2533" s="22">
        <v>1982</v>
      </c>
      <c r="K2533" s="22" t="s">
        <v>1530</v>
      </c>
      <c r="L2533" s="22" t="s">
        <v>878</v>
      </c>
      <c r="M2533" s="22" t="s">
        <v>2837</v>
      </c>
      <c r="P2533" s="22" t="s">
        <v>119</v>
      </c>
      <c r="Q2533" s="22" t="s">
        <v>144</v>
      </c>
      <c r="W2533" s="34">
        <v>74.3</v>
      </c>
      <c r="X2533" s="34">
        <v>0.08</v>
      </c>
      <c r="Y2533" s="34">
        <v>11.5</v>
      </c>
      <c r="AA2533" s="34">
        <v>0.21</v>
      </c>
      <c r="AB2533" s="34">
        <v>0.05</v>
      </c>
      <c r="AC2533" s="34">
        <v>0.04</v>
      </c>
      <c r="AD2533" s="34">
        <v>3.4</v>
      </c>
      <c r="AE2533" s="34">
        <v>4.2</v>
      </c>
      <c r="AF2533" s="34">
        <v>0.01</v>
      </c>
      <c r="AG2533" s="34">
        <v>0.7</v>
      </c>
      <c r="AH2533" s="34">
        <v>0.33</v>
      </c>
      <c r="AO2533" s="34">
        <f t="shared" si="124"/>
        <v>94.820000000000007</v>
      </c>
      <c r="AP2533" s="34">
        <v>0.74</v>
      </c>
      <c r="AQ2533" s="34">
        <v>0.9</v>
      </c>
      <c r="AY2533" s="34">
        <v>80</v>
      </c>
      <c r="BG2533" s="34" t="s">
        <v>121</v>
      </c>
      <c r="BQ2533" s="34">
        <v>57</v>
      </c>
      <c r="BX2533" s="34">
        <v>19</v>
      </c>
      <c r="CC2533" s="34">
        <v>16</v>
      </c>
      <c r="CF2533" s="34" t="s">
        <v>83</v>
      </c>
    </row>
    <row r="2534" spans="1:86" x14ac:dyDescent="0.35">
      <c r="A2534" s="22" t="s">
        <v>4168</v>
      </c>
      <c r="C2534" s="22" t="s">
        <v>2893</v>
      </c>
      <c r="D2534" s="22" t="s">
        <v>2856</v>
      </c>
      <c r="E2534" s="22">
        <v>1982</v>
      </c>
      <c r="K2534" s="22" t="s">
        <v>1530</v>
      </c>
      <c r="L2534" s="22" t="s">
        <v>878</v>
      </c>
      <c r="M2534" s="22" t="s">
        <v>2837</v>
      </c>
      <c r="P2534" s="22" t="s">
        <v>119</v>
      </c>
      <c r="Q2534" s="22" t="s">
        <v>144</v>
      </c>
      <c r="W2534" s="34">
        <v>75</v>
      </c>
      <c r="X2534" s="34">
        <v>0.08</v>
      </c>
      <c r="Y2534" s="34">
        <v>12.3</v>
      </c>
      <c r="AA2534" s="34">
        <v>7.0000000000000007E-2</v>
      </c>
      <c r="AB2534" s="34">
        <v>0.05</v>
      </c>
      <c r="AC2534" s="34">
        <v>0.38</v>
      </c>
      <c r="AD2534" s="34">
        <v>4.68</v>
      </c>
      <c r="AE2534" s="34">
        <v>3.9</v>
      </c>
      <c r="AF2534" s="34">
        <v>0.01</v>
      </c>
      <c r="AG2534" s="34">
        <v>0.4</v>
      </c>
      <c r="AH2534" s="34">
        <v>0.33</v>
      </c>
      <c r="AO2534" s="34">
        <f t="shared" si="124"/>
        <v>97.199999999999989</v>
      </c>
      <c r="AP2534" s="34">
        <v>0.28000000000000003</v>
      </c>
      <c r="AQ2534" s="34">
        <v>0.4</v>
      </c>
      <c r="AY2534" s="34">
        <v>70</v>
      </c>
      <c r="BG2534" s="34">
        <v>6</v>
      </c>
      <c r="BQ2534" s="34">
        <v>46</v>
      </c>
      <c r="BX2534" s="34">
        <v>9</v>
      </c>
      <c r="CC2534" s="34">
        <v>18</v>
      </c>
      <c r="CF2534" s="34">
        <v>68</v>
      </c>
    </row>
    <row r="2535" spans="1:86" x14ac:dyDescent="0.35">
      <c r="A2535" s="22" t="s">
        <v>4169</v>
      </c>
      <c r="C2535" s="22" t="s">
        <v>2893</v>
      </c>
      <c r="D2535" s="22" t="s">
        <v>2856</v>
      </c>
      <c r="E2535" s="22">
        <v>1982</v>
      </c>
      <c r="K2535" s="22" t="s">
        <v>1530</v>
      </c>
      <c r="L2535" s="22" t="s">
        <v>878</v>
      </c>
      <c r="M2535" s="22" t="s">
        <v>2837</v>
      </c>
      <c r="P2535" s="22" t="s">
        <v>119</v>
      </c>
      <c r="Q2535" s="22" t="s">
        <v>144</v>
      </c>
      <c r="W2535" s="34">
        <v>75.3</v>
      </c>
      <c r="X2535" s="34">
        <v>0.15</v>
      </c>
      <c r="Y2535" s="34">
        <v>12.5</v>
      </c>
      <c r="AA2535" s="34">
        <v>0.08</v>
      </c>
      <c r="AB2535" s="34">
        <v>0.12</v>
      </c>
      <c r="AC2535" s="34">
        <v>0.55000000000000004</v>
      </c>
      <c r="AD2535" s="34">
        <v>4.5</v>
      </c>
      <c r="AE2535" s="34">
        <v>4.3</v>
      </c>
      <c r="AF2535" s="34">
        <v>0.01</v>
      </c>
      <c r="AG2535" s="34">
        <v>0.4</v>
      </c>
      <c r="AH2535" s="34">
        <v>0.38</v>
      </c>
      <c r="AO2535" s="34">
        <f t="shared" si="124"/>
        <v>98.29</v>
      </c>
      <c r="AP2535" s="34">
        <v>0.49</v>
      </c>
      <c r="AQ2535" s="34">
        <v>0.7</v>
      </c>
      <c r="AY2535" s="34">
        <v>270</v>
      </c>
      <c r="BG2535" s="34">
        <v>2</v>
      </c>
      <c r="BQ2535" s="34">
        <v>50</v>
      </c>
      <c r="BX2535" s="34">
        <v>47</v>
      </c>
      <c r="CC2535" s="34">
        <v>3</v>
      </c>
      <c r="CF2535" s="34">
        <v>25</v>
      </c>
    </row>
    <row r="2536" spans="1:86" x14ac:dyDescent="0.35">
      <c r="A2536" s="22">
        <v>57</v>
      </c>
      <c r="C2536" s="22" t="s">
        <v>2893</v>
      </c>
      <c r="D2536" s="22" t="s">
        <v>2838</v>
      </c>
      <c r="E2536" s="22">
        <v>1982</v>
      </c>
      <c r="K2536" s="22" t="s">
        <v>1530</v>
      </c>
      <c r="L2536" s="22" t="s">
        <v>878</v>
      </c>
      <c r="M2536" s="22" t="s">
        <v>2837</v>
      </c>
      <c r="P2536" s="22" t="s">
        <v>119</v>
      </c>
      <c r="Q2536" s="22" t="s">
        <v>144</v>
      </c>
      <c r="W2536" s="34">
        <v>73.099999999999994</v>
      </c>
      <c r="X2536" s="34">
        <v>0.15</v>
      </c>
      <c r="Y2536" s="34">
        <v>13.2</v>
      </c>
      <c r="AA2536" s="34">
        <v>0.28000000000000003</v>
      </c>
      <c r="AB2536" s="34">
        <v>0.32</v>
      </c>
      <c r="AC2536" s="34">
        <v>1.7</v>
      </c>
      <c r="AD2536" s="34">
        <v>2.6</v>
      </c>
      <c r="AE2536" s="34">
        <v>4.5999999999999996</v>
      </c>
      <c r="AF2536" s="34">
        <v>7.0000000000000007E-2</v>
      </c>
      <c r="AG2536" s="34">
        <v>0.8</v>
      </c>
      <c r="AH2536" s="34">
        <v>1.6</v>
      </c>
      <c r="AO2536" s="34">
        <f t="shared" si="124"/>
        <v>98.419999999999973</v>
      </c>
      <c r="AP2536" s="34">
        <v>0.69</v>
      </c>
      <c r="AQ2536" s="34">
        <v>1</v>
      </c>
      <c r="AZ2536" s="34">
        <v>8.1999999999999993</v>
      </c>
      <c r="BG2536" s="34">
        <v>9.6999999999999993</v>
      </c>
      <c r="BM2536" s="34">
        <v>92</v>
      </c>
      <c r="BN2536" s="34">
        <v>14</v>
      </c>
      <c r="BQ2536" s="34">
        <v>78</v>
      </c>
      <c r="BW2536" s="34">
        <v>16</v>
      </c>
      <c r="CH2536" s="34">
        <v>79</v>
      </c>
    </row>
    <row r="2537" spans="1:86" x14ac:dyDescent="0.35">
      <c r="A2537" s="22">
        <v>119</v>
      </c>
      <c r="C2537" s="22" t="s">
        <v>2893</v>
      </c>
      <c r="D2537" s="22" t="s">
        <v>2838</v>
      </c>
      <c r="E2537" s="22">
        <v>1982</v>
      </c>
      <c r="K2537" s="22" t="s">
        <v>1530</v>
      </c>
      <c r="L2537" s="22" t="s">
        <v>878</v>
      </c>
      <c r="M2537" s="22" t="s">
        <v>2837</v>
      </c>
      <c r="P2537" s="22" t="s">
        <v>119</v>
      </c>
      <c r="Q2537" s="22" t="s">
        <v>144</v>
      </c>
      <c r="W2537" s="34">
        <v>74.599999999999994</v>
      </c>
      <c r="X2537" s="34" t="s">
        <v>126</v>
      </c>
      <c r="Y2537" s="34">
        <v>12.9</v>
      </c>
      <c r="Z2537" s="34">
        <v>1.5</v>
      </c>
      <c r="AB2537" s="34" t="s">
        <v>126</v>
      </c>
      <c r="AC2537" s="34">
        <v>0.6</v>
      </c>
      <c r="AD2537" s="34">
        <v>3.8</v>
      </c>
      <c r="AE2537" s="34">
        <v>4.5999999999999996</v>
      </c>
      <c r="AO2537" s="34">
        <f t="shared" si="124"/>
        <v>97.999999999999986</v>
      </c>
    </row>
    <row r="2538" spans="1:86" x14ac:dyDescent="0.35">
      <c r="A2538" s="22">
        <v>301</v>
      </c>
      <c r="C2538" s="22" t="s">
        <v>2893</v>
      </c>
      <c r="D2538" s="22" t="s">
        <v>2838</v>
      </c>
      <c r="E2538" s="22">
        <v>1982</v>
      </c>
      <c r="K2538" s="22" t="s">
        <v>1530</v>
      </c>
      <c r="L2538" s="22" t="s">
        <v>878</v>
      </c>
      <c r="M2538" s="22" t="s">
        <v>2837</v>
      </c>
      <c r="P2538" s="22" t="s">
        <v>119</v>
      </c>
      <c r="Q2538" s="22" t="s">
        <v>144</v>
      </c>
      <c r="W2538" s="34">
        <v>76.099999999999994</v>
      </c>
      <c r="X2538" s="34" t="s">
        <v>126</v>
      </c>
      <c r="Y2538" s="34">
        <v>12.4</v>
      </c>
      <c r="Z2538" s="34">
        <v>2.1</v>
      </c>
      <c r="AB2538" s="34">
        <v>0.2</v>
      </c>
      <c r="AC2538" s="34" t="s">
        <v>126</v>
      </c>
      <c r="AD2538" s="34">
        <v>4.2</v>
      </c>
      <c r="AE2538" s="34">
        <v>5</v>
      </c>
      <c r="AO2538" s="34">
        <f t="shared" si="124"/>
        <v>100</v>
      </c>
    </row>
    <row r="2539" spans="1:86" x14ac:dyDescent="0.35">
      <c r="A2539" s="22" t="s">
        <v>4170</v>
      </c>
      <c r="C2539" s="22" t="s">
        <v>2893</v>
      </c>
      <c r="D2539" s="22" t="s">
        <v>2832</v>
      </c>
      <c r="E2539" s="22">
        <v>1981</v>
      </c>
      <c r="K2539" s="22" t="s">
        <v>1530</v>
      </c>
      <c r="L2539" s="22" t="s">
        <v>878</v>
      </c>
      <c r="M2539" s="22" t="s">
        <v>2837</v>
      </c>
      <c r="P2539" s="22" t="s">
        <v>119</v>
      </c>
      <c r="Q2539" s="22" t="s">
        <v>144</v>
      </c>
      <c r="W2539" s="34">
        <v>72.400000000000006</v>
      </c>
      <c r="X2539" s="34">
        <v>0.57999999999999996</v>
      </c>
      <c r="Y2539" s="34">
        <v>14.8</v>
      </c>
      <c r="AA2539" s="34">
        <v>0.05</v>
      </c>
      <c r="AB2539" s="34">
        <v>0.16</v>
      </c>
      <c r="AC2539" s="34">
        <v>0.87</v>
      </c>
      <c r="AD2539" s="34">
        <v>6.6</v>
      </c>
      <c r="AE2539" s="34">
        <v>1.75</v>
      </c>
      <c r="AF2539" s="34">
        <v>1.42</v>
      </c>
      <c r="AO2539" s="34">
        <f t="shared" si="124"/>
        <v>98.63</v>
      </c>
      <c r="AP2539" s="34">
        <v>0.04</v>
      </c>
      <c r="AQ2539" s="34">
        <v>2.08</v>
      </c>
    </row>
    <row r="2540" spans="1:86" x14ac:dyDescent="0.35">
      <c r="A2540" s="22">
        <v>61</v>
      </c>
      <c r="C2540" s="22" t="s">
        <v>2893</v>
      </c>
      <c r="D2540" s="22" t="s">
        <v>2838</v>
      </c>
      <c r="E2540" s="22">
        <v>1982</v>
      </c>
      <c r="K2540" s="22" t="s">
        <v>1530</v>
      </c>
      <c r="L2540" s="22" t="s">
        <v>878</v>
      </c>
      <c r="M2540" s="22" t="s">
        <v>2839</v>
      </c>
      <c r="P2540" s="22" t="s">
        <v>119</v>
      </c>
      <c r="Q2540" s="22" t="s">
        <v>144</v>
      </c>
      <c r="W2540" s="34">
        <v>77.5</v>
      </c>
      <c r="X2540" s="34">
        <v>0.16</v>
      </c>
      <c r="Y2540" s="34">
        <v>12.1</v>
      </c>
      <c r="AA2540" s="34">
        <v>0.02</v>
      </c>
      <c r="AB2540" s="34">
        <v>0.17</v>
      </c>
      <c r="AC2540" s="34">
        <v>0.6</v>
      </c>
      <c r="AD2540" s="34">
        <v>3.8</v>
      </c>
      <c r="AE2540" s="34">
        <v>3.5</v>
      </c>
      <c r="AF2540" s="34">
        <v>0.05</v>
      </c>
      <c r="AG2540" s="34">
        <v>0.31</v>
      </c>
      <c r="AH2540" s="34">
        <v>0</v>
      </c>
      <c r="AO2540" s="34">
        <f t="shared" si="124"/>
        <v>98.20999999999998</v>
      </c>
      <c r="AP2540" s="34">
        <v>0.36</v>
      </c>
      <c r="AQ2540" s="34">
        <v>0.56000000000000005</v>
      </c>
      <c r="AZ2540" s="34">
        <v>3.3</v>
      </c>
      <c r="BG2540" s="34">
        <v>23</v>
      </c>
      <c r="BM2540" s="34" t="s">
        <v>916</v>
      </c>
      <c r="BN2540" s="34" t="s">
        <v>2396</v>
      </c>
      <c r="BQ2540" s="34">
        <v>7.4</v>
      </c>
      <c r="BW2540" s="34">
        <v>2.2000000000000002</v>
      </c>
      <c r="CH2540" s="34" t="s">
        <v>84</v>
      </c>
    </row>
    <row r="2541" spans="1:86" x14ac:dyDescent="0.35">
      <c r="A2541" s="22" t="s">
        <v>4171</v>
      </c>
      <c r="C2541" s="22" t="s">
        <v>2893</v>
      </c>
      <c r="D2541" s="22" t="s">
        <v>2832</v>
      </c>
      <c r="E2541" s="22">
        <v>1981</v>
      </c>
      <c r="K2541" s="22" t="s">
        <v>1530</v>
      </c>
      <c r="L2541" s="22" t="s">
        <v>878</v>
      </c>
      <c r="M2541" s="22" t="s">
        <v>2840</v>
      </c>
      <c r="P2541" s="22" t="s">
        <v>119</v>
      </c>
      <c r="Q2541" s="22" t="s">
        <v>144</v>
      </c>
      <c r="W2541" s="34">
        <v>68.3</v>
      </c>
      <c r="X2541" s="34">
        <v>0.6</v>
      </c>
      <c r="Y2541" s="34">
        <v>15.2</v>
      </c>
      <c r="AA2541" s="34">
        <v>0.05</v>
      </c>
      <c r="AB2541" s="34">
        <v>1.44</v>
      </c>
      <c r="AC2541" s="34">
        <v>2.77</v>
      </c>
      <c r="AD2541" s="34">
        <v>4.58</v>
      </c>
      <c r="AE2541" s="34">
        <v>2.14</v>
      </c>
      <c r="AF2541" s="34">
        <v>1.07</v>
      </c>
      <c r="AO2541" s="34">
        <f t="shared" si="124"/>
        <v>96.149999999999977</v>
      </c>
      <c r="AP2541" s="34">
        <v>1.83</v>
      </c>
      <c r="AQ2541" s="34">
        <v>2.1</v>
      </c>
    </row>
    <row r="2542" spans="1:86" x14ac:dyDescent="0.35">
      <c r="A2542" s="22" t="s">
        <v>4172</v>
      </c>
      <c r="C2542" s="22" t="s">
        <v>2893</v>
      </c>
      <c r="D2542" s="22" t="s">
        <v>2856</v>
      </c>
      <c r="E2542" s="22">
        <v>1982</v>
      </c>
      <c r="K2542" s="22" t="s">
        <v>1530</v>
      </c>
      <c r="L2542" s="22" t="s">
        <v>878</v>
      </c>
      <c r="M2542" s="22" t="s">
        <v>2840</v>
      </c>
      <c r="P2542" s="22" t="s">
        <v>119</v>
      </c>
      <c r="Q2542" s="22" t="s">
        <v>144</v>
      </c>
      <c r="W2542" s="34">
        <v>71</v>
      </c>
      <c r="X2542" s="34">
        <v>0.36</v>
      </c>
      <c r="Y2542" s="34">
        <v>13.8</v>
      </c>
      <c r="AA2542" s="34">
        <v>0.05</v>
      </c>
      <c r="AB2542" s="34">
        <v>0.53</v>
      </c>
      <c r="AC2542" s="34">
        <v>1.48</v>
      </c>
      <c r="AD2542" s="34">
        <v>3.74</v>
      </c>
      <c r="AE2542" s="34">
        <v>3.4</v>
      </c>
      <c r="AF2542" s="34">
        <v>0.01</v>
      </c>
      <c r="AG2542" s="34">
        <v>1</v>
      </c>
      <c r="AH2542" s="34">
        <v>0.09</v>
      </c>
      <c r="AO2542" s="34">
        <f t="shared" si="124"/>
        <v>95.460000000000008</v>
      </c>
      <c r="AP2542" s="34">
        <v>1.76</v>
      </c>
      <c r="AQ2542" s="34">
        <v>0.3</v>
      </c>
      <c r="AY2542" s="34">
        <v>1100</v>
      </c>
      <c r="BG2542" s="34">
        <v>16</v>
      </c>
      <c r="BQ2542" s="34">
        <v>23</v>
      </c>
      <c r="BX2542" s="34">
        <v>260</v>
      </c>
      <c r="CC2542" s="34">
        <v>3</v>
      </c>
      <c r="CF2542" s="34">
        <v>12</v>
      </c>
    </row>
    <row r="2543" spans="1:86" x14ac:dyDescent="0.35">
      <c r="A2543" s="22" t="s">
        <v>4173</v>
      </c>
      <c r="C2543" s="22" t="s">
        <v>2893</v>
      </c>
      <c r="D2543" s="22" t="s">
        <v>2832</v>
      </c>
      <c r="E2543" s="22">
        <v>1981</v>
      </c>
      <c r="K2543" s="22" t="s">
        <v>1530</v>
      </c>
      <c r="L2543" s="22" t="s">
        <v>878</v>
      </c>
      <c r="M2543" s="22" t="s">
        <v>635</v>
      </c>
      <c r="P2543" s="22" t="s">
        <v>119</v>
      </c>
      <c r="Q2543" s="22" t="s">
        <v>144</v>
      </c>
      <c r="W2543" s="34">
        <v>67.099999999999994</v>
      </c>
      <c r="X2543" s="34">
        <v>0.7</v>
      </c>
      <c r="Y2543" s="34">
        <v>16.399999999999999</v>
      </c>
      <c r="AA2543" s="34">
        <v>0.06</v>
      </c>
      <c r="AB2543" s="34">
        <v>1.26</v>
      </c>
      <c r="AC2543" s="34">
        <v>1.97</v>
      </c>
      <c r="AD2543" s="34">
        <v>6.6</v>
      </c>
      <c r="AE2543" s="34">
        <v>1.61</v>
      </c>
      <c r="AF2543" s="34">
        <v>1.29</v>
      </c>
      <c r="AO2543" s="34">
        <f t="shared" si="124"/>
        <v>96.99</v>
      </c>
      <c r="AP2543" s="34">
        <v>1.34</v>
      </c>
      <c r="AQ2543" s="34">
        <v>2.2000000000000002</v>
      </c>
    </row>
    <row r="2544" spans="1:86" x14ac:dyDescent="0.35">
      <c r="A2544" s="22">
        <v>99192</v>
      </c>
      <c r="C2544" s="22" t="s">
        <v>2893</v>
      </c>
      <c r="D2544" s="22" t="s">
        <v>2815</v>
      </c>
      <c r="E2544" s="22">
        <v>1979</v>
      </c>
      <c r="G2544" s="22" t="s">
        <v>2815</v>
      </c>
      <c r="K2544" s="22" t="s">
        <v>1530</v>
      </c>
      <c r="L2544" s="22" t="s">
        <v>878</v>
      </c>
      <c r="M2544" s="22" t="s">
        <v>635</v>
      </c>
      <c r="P2544" s="22" t="s">
        <v>119</v>
      </c>
      <c r="Q2544" s="22" t="s">
        <v>144</v>
      </c>
      <c r="W2544" s="34">
        <v>62.35</v>
      </c>
      <c r="X2544" s="34">
        <v>0.4</v>
      </c>
      <c r="Y2544" s="34">
        <v>18.05</v>
      </c>
      <c r="Z2544" s="34">
        <v>5.08</v>
      </c>
      <c r="AA2544" s="34">
        <v>7.0000000000000007E-2</v>
      </c>
      <c r="AB2544" s="34">
        <v>2.52</v>
      </c>
      <c r="AC2544" s="34">
        <v>2.76</v>
      </c>
      <c r="AD2544" s="34">
        <v>5.27</v>
      </c>
      <c r="AE2544" s="34">
        <v>3.13</v>
      </c>
      <c r="AF2544" s="34">
        <v>0.18</v>
      </c>
      <c r="AG2544" s="34">
        <v>0.52</v>
      </c>
      <c r="AO2544" s="34">
        <f t="shared" si="124"/>
        <v>100.32999999999998</v>
      </c>
      <c r="BD2544" s="34">
        <v>96</v>
      </c>
      <c r="BG2544" s="34">
        <v>136</v>
      </c>
      <c r="BP2544" s="34">
        <v>48</v>
      </c>
      <c r="BQ2544" s="34">
        <v>100</v>
      </c>
      <c r="CH2544" s="34">
        <v>100</v>
      </c>
    </row>
    <row r="2545" spans="1:86" x14ac:dyDescent="0.35">
      <c r="A2545" s="22">
        <v>99000</v>
      </c>
      <c r="C2545" s="22" t="s">
        <v>2893</v>
      </c>
      <c r="D2545" s="22" t="s">
        <v>2815</v>
      </c>
      <c r="E2545" s="22">
        <v>1979</v>
      </c>
      <c r="G2545" s="22" t="s">
        <v>2815</v>
      </c>
      <c r="K2545" s="22" t="s">
        <v>1530</v>
      </c>
      <c r="L2545" s="22" t="s">
        <v>878</v>
      </c>
      <c r="M2545" s="22" t="s">
        <v>635</v>
      </c>
      <c r="P2545" s="22" t="s">
        <v>119</v>
      </c>
      <c r="Q2545" s="22" t="s">
        <v>144</v>
      </c>
      <c r="W2545" s="34">
        <v>66.599999999999994</v>
      </c>
      <c r="X2545" s="34">
        <v>0.27</v>
      </c>
      <c r="Y2545" s="34">
        <v>17.760000000000002</v>
      </c>
      <c r="Z2545" s="34">
        <v>3.34</v>
      </c>
      <c r="AA2545" s="34">
        <v>0.06</v>
      </c>
      <c r="AB2545" s="34">
        <v>1.08</v>
      </c>
      <c r="AC2545" s="34">
        <v>0.32</v>
      </c>
      <c r="AD2545" s="34">
        <v>5.01</v>
      </c>
      <c r="AE2545" s="34">
        <v>2.0699999999999998</v>
      </c>
      <c r="AF2545" s="34">
        <v>0.11</v>
      </c>
      <c r="AG2545" s="34">
        <v>1.73</v>
      </c>
      <c r="AO2545" s="34">
        <f t="shared" si="124"/>
        <v>98.35</v>
      </c>
      <c r="BD2545" s="34">
        <v>60</v>
      </c>
      <c r="BG2545" s="34">
        <v>46</v>
      </c>
      <c r="BP2545" s="34">
        <v>10</v>
      </c>
      <c r="BQ2545" s="34">
        <v>80</v>
      </c>
      <c r="CH2545" s="34">
        <v>70</v>
      </c>
    </row>
    <row r="2546" spans="1:86" x14ac:dyDescent="0.35">
      <c r="A2546" s="22" t="s">
        <v>2841</v>
      </c>
      <c r="C2546" s="22" t="s">
        <v>2893</v>
      </c>
      <c r="D2546" s="22" t="s">
        <v>2824</v>
      </c>
      <c r="E2546" s="22">
        <v>1986</v>
      </c>
      <c r="K2546" s="22" t="s">
        <v>1530</v>
      </c>
      <c r="L2546" s="22" t="s">
        <v>878</v>
      </c>
      <c r="M2546" s="22" t="s">
        <v>2840</v>
      </c>
      <c r="P2546" s="22" t="s">
        <v>119</v>
      </c>
      <c r="Q2546" s="22" t="s">
        <v>144</v>
      </c>
      <c r="W2546" s="34">
        <v>73.2</v>
      </c>
      <c r="X2546" s="34">
        <v>0.09</v>
      </c>
      <c r="Y2546" s="34">
        <v>14.12</v>
      </c>
      <c r="Z2546" s="34">
        <v>2.68</v>
      </c>
      <c r="AA2546" s="34">
        <v>0.05</v>
      </c>
      <c r="AB2546" s="34">
        <v>0.39</v>
      </c>
      <c r="AC2546" s="34">
        <v>1.58</v>
      </c>
      <c r="AD2546" s="34">
        <v>3.22</v>
      </c>
      <c r="AE2546" s="34">
        <v>4.26</v>
      </c>
      <c r="AF2546" s="34">
        <v>7.0000000000000007E-2</v>
      </c>
      <c r="AG2546" s="34">
        <v>0.32</v>
      </c>
      <c r="AO2546" s="34">
        <f t="shared" si="124"/>
        <v>99.98</v>
      </c>
      <c r="AY2546" s="34">
        <v>922</v>
      </c>
      <c r="BE2546" s="34">
        <v>51</v>
      </c>
      <c r="BG2546" s="34" t="s">
        <v>913</v>
      </c>
      <c r="BH2546" s="34">
        <v>10</v>
      </c>
      <c r="BO2546" s="34">
        <v>10</v>
      </c>
      <c r="BP2546" s="34" t="s">
        <v>83</v>
      </c>
      <c r="BQ2546" s="34" t="s">
        <v>430</v>
      </c>
      <c r="BR2546" s="34">
        <v>66</v>
      </c>
      <c r="BX2546" s="34">
        <v>291</v>
      </c>
      <c r="CD2546" s="34">
        <v>22</v>
      </c>
      <c r="CF2546" s="34">
        <v>11</v>
      </c>
      <c r="CG2546" s="34">
        <v>136</v>
      </c>
      <c r="CH2546" s="34">
        <v>35</v>
      </c>
    </row>
    <row r="2547" spans="1:86" x14ac:dyDescent="0.35">
      <c r="A2547" s="22" t="s">
        <v>2842</v>
      </c>
      <c r="C2547" s="22" t="s">
        <v>2893</v>
      </c>
      <c r="D2547" s="22" t="s">
        <v>2824</v>
      </c>
      <c r="E2547" s="22">
        <v>1986</v>
      </c>
      <c r="K2547" s="22" t="s">
        <v>1530</v>
      </c>
      <c r="L2547" s="22" t="s">
        <v>878</v>
      </c>
      <c r="M2547" s="22" t="s">
        <v>2840</v>
      </c>
      <c r="P2547" s="22" t="s">
        <v>119</v>
      </c>
      <c r="Q2547" s="22" t="s">
        <v>144</v>
      </c>
      <c r="W2547" s="34">
        <v>71.16</v>
      </c>
      <c r="X2547" s="34">
        <v>0.27</v>
      </c>
      <c r="Y2547" s="34">
        <v>15.38</v>
      </c>
      <c r="Z2547" s="34">
        <v>2.61</v>
      </c>
      <c r="AA2547" s="34">
        <v>0.03</v>
      </c>
      <c r="AB2547" s="34">
        <v>0.96</v>
      </c>
      <c r="AC2547" s="34">
        <v>1.74</v>
      </c>
      <c r="AD2547" s="34">
        <v>5.19</v>
      </c>
      <c r="AE2547" s="34">
        <v>1.37</v>
      </c>
      <c r="AF2547" s="34">
        <v>0.11</v>
      </c>
      <c r="AG2547" s="34">
        <v>1.1299999999999999</v>
      </c>
      <c r="AO2547" s="34">
        <f t="shared" si="124"/>
        <v>99.949999999999974</v>
      </c>
      <c r="AY2547" s="34">
        <v>784</v>
      </c>
      <c r="BE2547" s="34">
        <v>66</v>
      </c>
      <c r="BG2547" s="34" t="s">
        <v>913</v>
      </c>
      <c r="BH2547" s="34">
        <v>15</v>
      </c>
      <c r="BO2547" s="34">
        <v>6</v>
      </c>
      <c r="BP2547" s="34">
        <v>11</v>
      </c>
      <c r="BQ2547" s="34" t="s">
        <v>430</v>
      </c>
      <c r="BR2547" s="34">
        <v>32</v>
      </c>
      <c r="BX2547" s="34">
        <v>556</v>
      </c>
      <c r="CD2547" s="34">
        <v>45</v>
      </c>
      <c r="CF2547" s="34">
        <v>4</v>
      </c>
      <c r="CG2547" s="34">
        <v>106</v>
      </c>
      <c r="CH2547" s="34">
        <v>48</v>
      </c>
    </row>
    <row r="2548" spans="1:86" x14ac:dyDescent="0.35">
      <c r="A2548" s="22" t="s">
        <v>2843</v>
      </c>
      <c r="C2548" s="22" t="s">
        <v>2893</v>
      </c>
      <c r="D2548" s="22" t="s">
        <v>2824</v>
      </c>
      <c r="E2548" s="22">
        <v>1986</v>
      </c>
      <c r="K2548" s="22" t="s">
        <v>1530</v>
      </c>
      <c r="L2548" s="22" t="s">
        <v>878</v>
      </c>
      <c r="M2548" s="22" t="s">
        <v>2840</v>
      </c>
      <c r="P2548" s="22" t="s">
        <v>119</v>
      </c>
      <c r="Q2548" s="22" t="s">
        <v>144</v>
      </c>
      <c r="W2548" s="34">
        <v>68.87</v>
      </c>
      <c r="X2548" s="34">
        <v>0.28000000000000003</v>
      </c>
      <c r="Y2548" s="34">
        <v>16.989999999999998</v>
      </c>
      <c r="Z2548" s="34">
        <v>2.8</v>
      </c>
      <c r="AA2548" s="34">
        <v>0.05</v>
      </c>
      <c r="AB2548" s="34">
        <v>0.66</v>
      </c>
      <c r="AC2548" s="34">
        <v>2.61</v>
      </c>
      <c r="AD2548" s="34">
        <v>6.76</v>
      </c>
      <c r="AE2548" s="34">
        <v>0.63</v>
      </c>
      <c r="AF2548" s="34">
        <v>0.1</v>
      </c>
      <c r="AG2548" s="34">
        <v>0.87</v>
      </c>
      <c r="AO2548" s="34">
        <f t="shared" si="124"/>
        <v>100.61999999999999</v>
      </c>
      <c r="AY2548" s="34">
        <v>411</v>
      </c>
      <c r="BE2548" s="34">
        <v>83</v>
      </c>
      <c r="BG2548" s="34" t="s">
        <v>913</v>
      </c>
      <c r="BH2548" s="34">
        <v>16</v>
      </c>
      <c r="BO2548" s="34">
        <v>7</v>
      </c>
      <c r="BP2548" s="34">
        <v>10</v>
      </c>
      <c r="BQ2548" s="34" t="s">
        <v>430</v>
      </c>
      <c r="BR2548" s="34">
        <v>12</v>
      </c>
      <c r="BX2548" s="34">
        <v>1219</v>
      </c>
      <c r="CD2548" s="34">
        <v>49</v>
      </c>
      <c r="CF2548" s="34">
        <v>0</v>
      </c>
      <c r="CG2548" s="34">
        <v>145</v>
      </c>
      <c r="CH2548" s="34">
        <v>44</v>
      </c>
    </row>
    <row r="2549" spans="1:86" x14ac:dyDescent="0.35">
      <c r="A2549" s="22" t="s">
        <v>2844</v>
      </c>
      <c r="C2549" s="22" t="s">
        <v>2893</v>
      </c>
      <c r="D2549" s="22" t="s">
        <v>2824</v>
      </c>
      <c r="E2549" s="22">
        <v>1986</v>
      </c>
      <c r="K2549" s="22" t="s">
        <v>1530</v>
      </c>
      <c r="L2549" s="22" t="s">
        <v>878</v>
      </c>
      <c r="M2549" s="22" t="s">
        <v>2840</v>
      </c>
      <c r="P2549" s="22" t="s">
        <v>119</v>
      </c>
      <c r="Q2549" s="22" t="s">
        <v>144</v>
      </c>
      <c r="W2549" s="34">
        <v>69.459999999999994</v>
      </c>
      <c r="X2549" s="34">
        <v>0.26</v>
      </c>
      <c r="Y2549" s="34">
        <v>15.4</v>
      </c>
      <c r="Z2549" s="34">
        <v>3.96</v>
      </c>
      <c r="AA2549" s="34">
        <v>0.06</v>
      </c>
      <c r="AB2549" s="34">
        <v>1.27</v>
      </c>
      <c r="AC2549" s="34">
        <v>2.56</v>
      </c>
      <c r="AD2549" s="34">
        <v>3.73</v>
      </c>
      <c r="AE2549" s="34">
        <v>2.17</v>
      </c>
      <c r="AF2549" s="34">
        <v>0.11</v>
      </c>
      <c r="AG2549" s="34">
        <v>1.04</v>
      </c>
      <c r="AO2549" s="34">
        <f t="shared" si="124"/>
        <v>100.02000000000001</v>
      </c>
      <c r="AY2549" s="34">
        <v>931</v>
      </c>
      <c r="BE2549" s="34">
        <v>68</v>
      </c>
      <c r="BG2549" s="34" t="s">
        <v>913</v>
      </c>
      <c r="BH2549" s="34">
        <v>12</v>
      </c>
      <c r="BO2549" s="34">
        <v>8</v>
      </c>
      <c r="BP2549" s="34">
        <v>7</v>
      </c>
      <c r="BQ2549" s="34" t="s">
        <v>430</v>
      </c>
      <c r="BR2549" s="34">
        <v>50</v>
      </c>
      <c r="BX2549" s="34">
        <v>485</v>
      </c>
      <c r="CD2549" s="34">
        <v>56</v>
      </c>
      <c r="CF2549" s="34">
        <v>9</v>
      </c>
      <c r="CG2549" s="34">
        <v>101</v>
      </c>
      <c r="CH2549" s="34">
        <v>40</v>
      </c>
    </row>
    <row r="2550" spans="1:86" x14ac:dyDescent="0.35">
      <c r="A2550" s="22" t="s">
        <v>2845</v>
      </c>
      <c r="C2550" s="22" t="s">
        <v>2893</v>
      </c>
      <c r="D2550" s="22" t="s">
        <v>2824</v>
      </c>
      <c r="E2550" s="22">
        <v>1986</v>
      </c>
      <c r="K2550" s="22" t="s">
        <v>1530</v>
      </c>
      <c r="L2550" s="22" t="s">
        <v>878</v>
      </c>
      <c r="M2550" s="22" t="s">
        <v>2840</v>
      </c>
      <c r="P2550" s="22" t="s">
        <v>119</v>
      </c>
      <c r="Q2550" s="22" t="s">
        <v>144</v>
      </c>
      <c r="W2550" s="34">
        <v>68.39</v>
      </c>
      <c r="X2550" s="34">
        <v>0.28999999999999998</v>
      </c>
      <c r="Y2550" s="34">
        <v>15.52</v>
      </c>
      <c r="Z2550" s="34">
        <v>3.05</v>
      </c>
      <c r="AA2550" s="34">
        <v>0.05</v>
      </c>
      <c r="AB2550" s="34">
        <v>1.19</v>
      </c>
      <c r="AC2550" s="34">
        <v>1.53</v>
      </c>
      <c r="AD2550" s="34">
        <v>4.5999999999999996</v>
      </c>
      <c r="AE2550" s="34">
        <v>3.84</v>
      </c>
      <c r="AF2550" s="34">
        <v>0.12</v>
      </c>
      <c r="AG2550" s="34">
        <v>0.85</v>
      </c>
      <c r="AO2550" s="34">
        <f t="shared" si="124"/>
        <v>99.429999999999993</v>
      </c>
      <c r="AY2550" s="34">
        <v>1606</v>
      </c>
      <c r="BE2550" s="34">
        <v>74</v>
      </c>
      <c r="BG2550" s="34" t="s">
        <v>913</v>
      </c>
      <c r="BH2550" s="34">
        <v>14</v>
      </c>
      <c r="BO2550" s="34">
        <v>11</v>
      </c>
      <c r="BP2550" s="34">
        <v>12</v>
      </c>
      <c r="BQ2550" s="34">
        <v>17</v>
      </c>
      <c r="BR2550" s="34">
        <v>68</v>
      </c>
      <c r="BX2550" s="34">
        <v>728</v>
      </c>
      <c r="CD2550" s="34">
        <v>56</v>
      </c>
      <c r="CF2550" s="34">
        <v>8</v>
      </c>
      <c r="CG2550" s="34">
        <v>162</v>
      </c>
      <c r="CH2550" s="34">
        <v>41</v>
      </c>
    </row>
    <row r="2551" spans="1:86" x14ac:dyDescent="0.35">
      <c r="A2551" s="22">
        <v>109</v>
      </c>
      <c r="C2551" s="22" t="s">
        <v>2893</v>
      </c>
      <c r="D2551" s="22" t="s">
        <v>2838</v>
      </c>
      <c r="E2551" s="22">
        <v>1982</v>
      </c>
      <c r="K2551" s="22" t="s">
        <v>1530</v>
      </c>
      <c r="L2551" s="22" t="s">
        <v>878</v>
      </c>
      <c r="M2551" s="22" t="s">
        <v>2846</v>
      </c>
      <c r="P2551" s="22" t="s">
        <v>119</v>
      </c>
      <c r="Q2551" s="22" t="s">
        <v>144</v>
      </c>
      <c r="W2551" s="34">
        <v>76</v>
      </c>
      <c r="X2551" s="34" t="s">
        <v>126</v>
      </c>
      <c r="Y2551" s="34">
        <v>12.1</v>
      </c>
      <c r="Z2551" s="34">
        <v>1.8</v>
      </c>
      <c r="AB2551" s="34" t="s">
        <v>126</v>
      </c>
      <c r="AC2551" s="34">
        <v>0.2</v>
      </c>
      <c r="AD2551" s="34">
        <v>2.6</v>
      </c>
      <c r="AE2551" s="34">
        <v>4.9000000000000004</v>
      </c>
      <c r="AO2551" s="34">
        <f t="shared" si="124"/>
        <v>97.6</v>
      </c>
    </row>
    <row r="2552" spans="1:86" x14ac:dyDescent="0.35">
      <c r="A2552" s="22">
        <v>129</v>
      </c>
      <c r="C2552" s="22" t="s">
        <v>2893</v>
      </c>
      <c r="D2552" s="22" t="s">
        <v>2838</v>
      </c>
      <c r="E2552" s="22">
        <v>1982</v>
      </c>
      <c r="K2552" s="22" t="s">
        <v>1530</v>
      </c>
      <c r="L2552" s="22" t="s">
        <v>878</v>
      </c>
      <c r="M2552" s="22" t="s">
        <v>2846</v>
      </c>
      <c r="P2552" s="22" t="s">
        <v>119</v>
      </c>
      <c r="Q2552" s="22" t="s">
        <v>144</v>
      </c>
      <c r="W2552" s="34">
        <v>76.2</v>
      </c>
      <c r="X2552" s="34" t="s">
        <v>126</v>
      </c>
      <c r="Y2552" s="34">
        <v>12.7</v>
      </c>
      <c r="Z2552" s="34">
        <v>2.2000000000000002</v>
      </c>
      <c r="AB2552" s="34" t="s">
        <v>126</v>
      </c>
      <c r="AC2552" s="34">
        <v>0.2</v>
      </c>
      <c r="AD2552" s="34">
        <v>3.1</v>
      </c>
      <c r="AE2552" s="34">
        <v>5.0999999999999996</v>
      </c>
      <c r="AO2552" s="34">
        <f t="shared" si="124"/>
        <v>99.5</v>
      </c>
    </row>
    <row r="2553" spans="1:86" x14ac:dyDescent="0.35">
      <c r="A2553" s="22">
        <v>131</v>
      </c>
      <c r="C2553" s="22" t="s">
        <v>2893</v>
      </c>
      <c r="D2553" s="22" t="s">
        <v>2838</v>
      </c>
      <c r="E2553" s="22">
        <v>1982</v>
      </c>
      <c r="K2553" s="22" t="s">
        <v>1530</v>
      </c>
      <c r="L2553" s="22" t="s">
        <v>878</v>
      </c>
      <c r="M2553" s="22" t="s">
        <v>2846</v>
      </c>
      <c r="P2553" s="22" t="s">
        <v>119</v>
      </c>
      <c r="Q2553" s="22" t="s">
        <v>144</v>
      </c>
      <c r="W2553" s="34">
        <v>76.599999999999994</v>
      </c>
      <c r="X2553" s="34" t="s">
        <v>126</v>
      </c>
      <c r="Y2553" s="34">
        <v>12.1</v>
      </c>
      <c r="Z2553" s="34">
        <v>1.6</v>
      </c>
      <c r="AB2553" s="34" t="s">
        <v>126</v>
      </c>
      <c r="AC2553" s="34">
        <v>0.5</v>
      </c>
      <c r="AD2553" s="34">
        <v>2.8</v>
      </c>
      <c r="AE2553" s="34">
        <v>4.9000000000000004</v>
      </c>
      <c r="AO2553" s="34">
        <f t="shared" si="124"/>
        <v>98.499999999999986</v>
      </c>
    </row>
    <row r="2554" spans="1:86" x14ac:dyDescent="0.35">
      <c r="A2554" s="22">
        <v>132</v>
      </c>
      <c r="C2554" s="22" t="s">
        <v>2893</v>
      </c>
      <c r="D2554" s="22" t="s">
        <v>2838</v>
      </c>
      <c r="E2554" s="22">
        <v>1982</v>
      </c>
      <c r="K2554" s="22" t="s">
        <v>1530</v>
      </c>
      <c r="L2554" s="22" t="s">
        <v>878</v>
      </c>
      <c r="M2554" s="22" t="s">
        <v>2846</v>
      </c>
      <c r="P2554" s="22" t="s">
        <v>119</v>
      </c>
      <c r="Q2554" s="22" t="s">
        <v>144</v>
      </c>
      <c r="W2554" s="34">
        <v>72.5</v>
      </c>
      <c r="X2554" s="34" t="s">
        <v>126</v>
      </c>
      <c r="Y2554" s="34">
        <v>12.8</v>
      </c>
      <c r="Z2554" s="34">
        <v>2.2999999999999998</v>
      </c>
      <c r="AB2554" s="34">
        <v>0.1</v>
      </c>
      <c r="AC2554" s="34">
        <v>0.6</v>
      </c>
      <c r="AD2554" s="34">
        <v>2.7</v>
      </c>
      <c r="AE2554" s="34">
        <v>6</v>
      </c>
      <c r="AO2554" s="34">
        <f t="shared" si="124"/>
        <v>96.999999999999986</v>
      </c>
    </row>
    <row r="2555" spans="1:86" x14ac:dyDescent="0.35">
      <c r="A2555" s="22" t="s">
        <v>4174</v>
      </c>
      <c r="C2555" s="22" t="s">
        <v>2893</v>
      </c>
      <c r="D2555" s="22" t="s">
        <v>2838</v>
      </c>
      <c r="E2555" s="22">
        <v>1982</v>
      </c>
      <c r="K2555" s="22" t="s">
        <v>1530</v>
      </c>
      <c r="L2555" s="22" t="s">
        <v>878</v>
      </c>
      <c r="M2555" s="22" t="s">
        <v>2846</v>
      </c>
      <c r="P2555" s="22" t="s">
        <v>119</v>
      </c>
      <c r="Q2555" s="22" t="s">
        <v>144</v>
      </c>
      <c r="W2555" s="34">
        <v>77.25</v>
      </c>
      <c r="X2555" s="34">
        <v>0.14000000000000001</v>
      </c>
      <c r="Y2555" s="34">
        <v>11.56</v>
      </c>
      <c r="Z2555" s="34">
        <v>0.55000000000000004</v>
      </c>
      <c r="AA2555" s="34">
        <v>0.03</v>
      </c>
      <c r="AB2555" s="34">
        <v>0.11</v>
      </c>
      <c r="AC2555" s="34">
        <v>0.27</v>
      </c>
      <c r="AD2555" s="34">
        <v>2.65</v>
      </c>
      <c r="AE2555" s="34">
        <v>5.59</v>
      </c>
      <c r="AF2555" s="34">
        <v>0.06</v>
      </c>
      <c r="AG2555" s="34">
        <v>0.49</v>
      </c>
      <c r="AO2555" s="34">
        <f t="shared" si="124"/>
        <v>98.7</v>
      </c>
    </row>
    <row r="2556" spans="1:86" x14ac:dyDescent="0.35">
      <c r="A2556" s="22">
        <v>37</v>
      </c>
      <c r="C2556" s="22" t="s">
        <v>2893</v>
      </c>
      <c r="D2556" s="22" t="s">
        <v>2838</v>
      </c>
      <c r="E2556" s="22">
        <v>1982</v>
      </c>
      <c r="K2556" s="22" t="s">
        <v>1530</v>
      </c>
      <c r="L2556" s="22" t="s">
        <v>878</v>
      </c>
      <c r="M2556" s="22" t="s">
        <v>2846</v>
      </c>
      <c r="P2556" s="22" t="s">
        <v>119</v>
      </c>
      <c r="Q2556" s="22" t="s">
        <v>144</v>
      </c>
      <c r="W2556" s="34">
        <v>79.7</v>
      </c>
      <c r="X2556" s="34">
        <v>0.18</v>
      </c>
      <c r="Y2556" s="34">
        <v>12.8</v>
      </c>
      <c r="Z2556" s="34">
        <v>1.86</v>
      </c>
      <c r="AB2556" s="34">
        <v>0.13</v>
      </c>
      <c r="AC2556" s="34">
        <v>0.8</v>
      </c>
      <c r="AD2556" s="34">
        <v>3.19</v>
      </c>
      <c r="AE2556" s="34">
        <v>0.82</v>
      </c>
      <c r="AO2556" s="34">
        <f t="shared" si="124"/>
        <v>99.47999999999999</v>
      </c>
    </row>
    <row r="2557" spans="1:86" x14ac:dyDescent="0.35">
      <c r="A2557" s="22" t="s">
        <v>2811</v>
      </c>
      <c r="C2557" s="22" t="s">
        <v>2893</v>
      </c>
      <c r="D2557" s="22" t="s">
        <v>2799</v>
      </c>
      <c r="E2557" s="22">
        <v>1987</v>
      </c>
      <c r="K2557" s="22" t="s">
        <v>1530</v>
      </c>
      <c r="L2557" s="22" t="s">
        <v>878</v>
      </c>
      <c r="M2557" s="22" t="s">
        <v>2847</v>
      </c>
      <c r="P2557" s="22" t="s">
        <v>119</v>
      </c>
      <c r="Q2557" s="22" t="s">
        <v>144</v>
      </c>
      <c r="W2557" s="34">
        <v>73.099999999999994</v>
      </c>
      <c r="X2557" s="34">
        <v>0.2</v>
      </c>
      <c r="Y2557" s="34">
        <v>13.49</v>
      </c>
      <c r="Z2557" s="34">
        <v>3.22</v>
      </c>
      <c r="AA2557" s="34">
        <v>0.49</v>
      </c>
      <c r="AB2557" s="34">
        <v>1.17</v>
      </c>
      <c r="AC2557" s="34">
        <v>2.2200000000000002</v>
      </c>
      <c r="AD2557" s="34">
        <v>4.09</v>
      </c>
      <c r="AE2557" s="34">
        <v>0.91</v>
      </c>
      <c r="AF2557" s="34">
        <v>0.06</v>
      </c>
      <c r="AG2557" s="34">
        <v>0.53</v>
      </c>
      <c r="AO2557" s="34">
        <f t="shared" si="124"/>
        <v>99.47999999999999</v>
      </c>
      <c r="AY2557" s="34">
        <v>437</v>
      </c>
      <c r="BE2557" s="34">
        <v>26</v>
      </c>
      <c r="BG2557" s="34">
        <v>8</v>
      </c>
      <c r="BH2557" s="34">
        <v>11</v>
      </c>
      <c r="BO2557" s="34">
        <v>4</v>
      </c>
      <c r="BP2557" s="34">
        <v>3</v>
      </c>
      <c r="BQ2557" s="34">
        <v>5</v>
      </c>
      <c r="BR2557" s="34">
        <v>17</v>
      </c>
      <c r="BX2557" s="34">
        <v>166</v>
      </c>
      <c r="CA2557" s="34">
        <v>4</v>
      </c>
      <c r="CC2557" s="34">
        <v>5</v>
      </c>
      <c r="CD2557" s="34">
        <v>13</v>
      </c>
      <c r="CF2557" s="34">
        <v>37</v>
      </c>
      <c r="CG2557" s="34">
        <v>114</v>
      </c>
      <c r="CH2557" s="34">
        <v>25</v>
      </c>
    </row>
    <row r="2558" spans="1:86" x14ac:dyDescent="0.35">
      <c r="A2558" s="22">
        <v>151</v>
      </c>
      <c r="C2558" s="22" t="s">
        <v>2893</v>
      </c>
      <c r="D2558" s="22" t="s">
        <v>2799</v>
      </c>
      <c r="E2558" s="22">
        <v>1987</v>
      </c>
      <c r="K2558" s="22" t="s">
        <v>1530</v>
      </c>
      <c r="L2558" s="22" t="s">
        <v>878</v>
      </c>
      <c r="M2558" s="22" t="s">
        <v>2847</v>
      </c>
      <c r="P2558" s="22" t="s">
        <v>119</v>
      </c>
      <c r="Q2558" s="22" t="s">
        <v>144</v>
      </c>
      <c r="W2558" s="34">
        <v>78.2</v>
      </c>
      <c r="X2558" s="34">
        <v>0.08</v>
      </c>
      <c r="Y2558" s="34">
        <v>12.34</v>
      </c>
      <c r="Z2558" s="34">
        <v>1.22</v>
      </c>
      <c r="AA2558" s="34">
        <v>0.03</v>
      </c>
      <c r="AB2558" s="34">
        <v>1.26</v>
      </c>
      <c r="AC2558" s="34">
        <v>0.21</v>
      </c>
      <c r="AD2558" s="34">
        <v>6.28</v>
      </c>
      <c r="AE2558" s="34">
        <v>0.44</v>
      </c>
      <c r="AF2558" s="34">
        <v>0.03</v>
      </c>
      <c r="AG2558" s="34">
        <v>0.6</v>
      </c>
      <c r="AO2558" s="34">
        <f t="shared" si="124"/>
        <v>100.69</v>
      </c>
      <c r="AY2558" s="34">
        <v>51</v>
      </c>
      <c r="BE2558" s="34">
        <v>666</v>
      </c>
      <c r="BG2558" s="34">
        <v>9</v>
      </c>
      <c r="BH2558" s="34">
        <v>12</v>
      </c>
      <c r="BO2558" s="34">
        <v>5</v>
      </c>
      <c r="BP2558" s="34">
        <v>6</v>
      </c>
      <c r="BQ2558" s="34">
        <v>1</v>
      </c>
      <c r="BR2558" s="34">
        <v>7</v>
      </c>
      <c r="BX2558" s="34">
        <v>40</v>
      </c>
      <c r="CA2558" s="34">
        <v>9</v>
      </c>
      <c r="CC2558" s="34">
        <v>6</v>
      </c>
      <c r="CD2558" s="34">
        <v>275</v>
      </c>
      <c r="CF2558" s="34">
        <v>22</v>
      </c>
      <c r="CG2558" s="34">
        <v>101</v>
      </c>
      <c r="CH2558" s="34">
        <v>14</v>
      </c>
    </row>
    <row r="2559" spans="1:86" x14ac:dyDescent="0.35">
      <c r="A2559" s="22" t="s">
        <v>4175</v>
      </c>
      <c r="C2559" s="22" t="s">
        <v>2893</v>
      </c>
      <c r="D2559" s="22" t="s">
        <v>2832</v>
      </c>
      <c r="E2559" s="22">
        <v>1981</v>
      </c>
      <c r="K2559" s="22" t="s">
        <v>1530</v>
      </c>
      <c r="L2559" s="22" t="s">
        <v>878</v>
      </c>
      <c r="M2559" s="22" t="s">
        <v>1041</v>
      </c>
      <c r="P2559" s="22" t="s">
        <v>119</v>
      </c>
      <c r="Q2559" s="22" t="s">
        <v>144</v>
      </c>
      <c r="W2559" s="34">
        <v>76.5</v>
      </c>
      <c r="X2559" s="34">
        <v>0.32</v>
      </c>
      <c r="Y2559" s="34">
        <v>12.2</v>
      </c>
      <c r="AA2559" s="34">
        <v>0.05</v>
      </c>
      <c r="AB2559" s="34">
        <v>0.12</v>
      </c>
      <c r="AC2559" s="34">
        <v>0.12</v>
      </c>
      <c r="AD2559" s="34">
        <v>3.36</v>
      </c>
      <c r="AE2559" s="34">
        <v>5.15</v>
      </c>
      <c r="AF2559" s="34">
        <v>0.64</v>
      </c>
      <c r="AO2559" s="34">
        <f t="shared" si="124"/>
        <v>98.460000000000008</v>
      </c>
      <c r="AP2559" s="34">
        <v>0</v>
      </c>
      <c r="AQ2559" s="34">
        <v>1.44</v>
      </c>
    </row>
    <row r="2560" spans="1:86" x14ac:dyDescent="0.35">
      <c r="A2560" s="22" t="s">
        <v>4176</v>
      </c>
      <c r="C2560" s="22" t="s">
        <v>2893</v>
      </c>
      <c r="D2560" s="22" t="s">
        <v>2832</v>
      </c>
      <c r="E2560" s="22">
        <v>1981</v>
      </c>
      <c r="K2560" s="22" t="s">
        <v>1530</v>
      </c>
      <c r="L2560" s="22" t="s">
        <v>878</v>
      </c>
      <c r="M2560" s="22" t="s">
        <v>1041</v>
      </c>
      <c r="P2560" s="22" t="s">
        <v>119</v>
      </c>
      <c r="Q2560" s="22" t="s">
        <v>144</v>
      </c>
      <c r="W2560" s="34">
        <v>76.2</v>
      </c>
      <c r="X2560" s="34">
        <v>0.28000000000000003</v>
      </c>
      <c r="Y2560" s="34">
        <v>12</v>
      </c>
      <c r="AA2560" s="34">
        <v>0.04</v>
      </c>
      <c r="AB2560" s="34">
        <v>7.0000000000000007E-2</v>
      </c>
      <c r="AC2560" s="34">
        <v>0.11</v>
      </c>
      <c r="AD2560" s="34">
        <v>3.19</v>
      </c>
      <c r="AE2560" s="34">
        <v>0.94</v>
      </c>
      <c r="AF2560" s="34">
        <v>0.61</v>
      </c>
      <c r="AO2560" s="34">
        <f t="shared" si="124"/>
        <v>93.44</v>
      </c>
      <c r="AP2560" s="34">
        <v>0.16</v>
      </c>
      <c r="AQ2560" s="34">
        <v>1.78</v>
      </c>
    </row>
    <row r="2561" spans="1:120" x14ac:dyDescent="0.35">
      <c r="A2561" s="22" t="s">
        <v>2825</v>
      </c>
      <c r="C2561" s="22" t="s">
        <v>2893</v>
      </c>
      <c r="D2561" s="22" t="s">
        <v>2824</v>
      </c>
      <c r="E2561" s="22">
        <v>1986</v>
      </c>
      <c r="K2561" s="22" t="s">
        <v>1530</v>
      </c>
      <c r="L2561" s="22" t="s">
        <v>878</v>
      </c>
      <c r="M2561" s="22" t="s">
        <v>782</v>
      </c>
      <c r="P2561" s="22" t="s">
        <v>119</v>
      </c>
      <c r="Q2561" s="22" t="s">
        <v>144</v>
      </c>
      <c r="W2561" s="34">
        <v>79.72</v>
      </c>
      <c r="X2561" s="34">
        <v>0.17</v>
      </c>
      <c r="Y2561" s="34">
        <v>11.32</v>
      </c>
      <c r="Z2561" s="34">
        <v>2.57</v>
      </c>
      <c r="AA2561" s="34">
        <v>0.02</v>
      </c>
      <c r="AB2561" s="34">
        <v>0.12</v>
      </c>
      <c r="AC2561" s="34">
        <v>0.02</v>
      </c>
      <c r="AD2561" s="34">
        <v>1.17</v>
      </c>
      <c r="AE2561" s="34">
        <v>4.74</v>
      </c>
      <c r="AF2561" s="34">
        <v>0.05</v>
      </c>
      <c r="AG2561" s="34">
        <v>0.78</v>
      </c>
      <c r="AO2561" s="34">
        <f t="shared" si="124"/>
        <v>100.67999999999999</v>
      </c>
      <c r="AY2561" s="34">
        <v>357</v>
      </c>
      <c r="BE2561" s="34">
        <v>50</v>
      </c>
      <c r="BG2561" s="34" t="s">
        <v>913</v>
      </c>
      <c r="BH2561" s="34">
        <v>20</v>
      </c>
      <c r="BO2561" s="34">
        <v>31</v>
      </c>
      <c r="BP2561" s="34">
        <v>8</v>
      </c>
      <c r="BQ2561" s="34">
        <v>39</v>
      </c>
      <c r="BR2561" s="34">
        <v>124</v>
      </c>
      <c r="BX2561" s="34">
        <v>65</v>
      </c>
      <c r="CD2561" s="34">
        <v>14</v>
      </c>
      <c r="CF2561" s="34">
        <v>84</v>
      </c>
      <c r="CG2561" s="34">
        <v>281</v>
      </c>
      <c r="CH2561" s="34">
        <v>157</v>
      </c>
    </row>
    <row r="2562" spans="1:120" x14ac:dyDescent="0.35">
      <c r="A2562" s="22" t="s">
        <v>2848</v>
      </c>
      <c r="C2562" s="22" t="s">
        <v>2893</v>
      </c>
      <c r="D2562" s="22" t="s">
        <v>2824</v>
      </c>
      <c r="E2562" s="22">
        <v>1986</v>
      </c>
      <c r="K2562" s="22" t="s">
        <v>1530</v>
      </c>
      <c r="L2562" s="22" t="s">
        <v>878</v>
      </c>
      <c r="M2562" s="22" t="s">
        <v>782</v>
      </c>
      <c r="P2562" s="22" t="s">
        <v>119</v>
      </c>
      <c r="Q2562" s="22" t="s">
        <v>144</v>
      </c>
      <c r="W2562" s="34">
        <v>78</v>
      </c>
      <c r="X2562" s="34">
        <v>0.15</v>
      </c>
      <c r="Y2562" s="34">
        <v>11.63</v>
      </c>
      <c r="Z2562" s="34">
        <v>2.5299999999999998</v>
      </c>
      <c r="AA2562" s="34">
        <v>7.0000000000000007E-2</v>
      </c>
      <c r="AB2562" s="34">
        <v>0.03</v>
      </c>
      <c r="AC2562" s="34">
        <v>0.8</v>
      </c>
      <c r="AD2562" s="34">
        <v>2.87</v>
      </c>
      <c r="AE2562" s="34">
        <v>3.92</v>
      </c>
      <c r="AF2562" s="34">
        <v>0.04</v>
      </c>
      <c r="AG2562" s="34">
        <v>0.21</v>
      </c>
      <c r="AO2562" s="34">
        <f t="shared" ref="AO2562:AO2570" si="125">SUM(W2562:AH2562)</f>
        <v>100.25</v>
      </c>
      <c r="AY2562" s="34">
        <v>279</v>
      </c>
      <c r="BE2562" s="34">
        <v>51</v>
      </c>
      <c r="BG2562" s="34">
        <v>24</v>
      </c>
      <c r="BH2562" s="34">
        <v>22</v>
      </c>
      <c r="BO2562" s="34">
        <v>31</v>
      </c>
      <c r="BP2562" s="34">
        <v>7</v>
      </c>
      <c r="BQ2562" s="34">
        <v>51</v>
      </c>
      <c r="BR2562" s="34">
        <v>91</v>
      </c>
      <c r="BX2562" s="34">
        <v>155</v>
      </c>
      <c r="CD2562" s="34" t="s">
        <v>83</v>
      </c>
      <c r="CF2562" s="34">
        <v>81</v>
      </c>
      <c r="CG2562" s="34">
        <v>308</v>
      </c>
      <c r="CH2562" s="34">
        <v>164</v>
      </c>
    </row>
    <row r="2563" spans="1:120" x14ac:dyDescent="0.35">
      <c r="A2563" s="22" t="s">
        <v>2849</v>
      </c>
      <c r="C2563" s="22" t="s">
        <v>2893</v>
      </c>
      <c r="D2563" s="22" t="s">
        <v>2826</v>
      </c>
      <c r="E2563" s="22">
        <v>1986</v>
      </c>
      <c r="K2563" s="22" t="s">
        <v>1530</v>
      </c>
      <c r="L2563" s="22" t="s">
        <v>878</v>
      </c>
      <c r="M2563" s="22" t="s">
        <v>782</v>
      </c>
      <c r="P2563" s="22" t="s">
        <v>119</v>
      </c>
      <c r="Q2563" s="22" t="s">
        <v>144</v>
      </c>
      <c r="W2563" s="34">
        <v>79.540000000000006</v>
      </c>
      <c r="X2563" s="34">
        <v>0.17</v>
      </c>
      <c r="Y2563" s="34">
        <v>10.35</v>
      </c>
      <c r="Z2563" s="34">
        <v>2.2000000000000002</v>
      </c>
      <c r="AA2563" s="34">
        <v>7.0000000000000007E-2</v>
      </c>
      <c r="AB2563" s="34">
        <v>0.4</v>
      </c>
      <c r="AC2563" s="34">
        <v>0.42</v>
      </c>
      <c r="AD2563" s="34">
        <v>0.99</v>
      </c>
      <c r="AE2563" s="34">
        <v>3.13</v>
      </c>
      <c r="AF2563" s="34">
        <v>0.02</v>
      </c>
      <c r="AG2563" s="34">
        <v>1.79</v>
      </c>
      <c r="AO2563" s="34">
        <f t="shared" si="125"/>
        <v>99.08</v>
      </c>
      <c r="BG2563" s="34">
        <v>8</v>
      </c>
      <c r="BH2563" s="34">
        <v>18</v>
      </c>
      <c r="BO2563" s="34">
        <v>31</v>
      </c>
      <c r="BP2563" s="34">
        <v>7</v>
      </c>
      <c r="BQ2563" s="34">
        <v>15</v>
      </c>
      <c r="BR2563" s="34">
        <v>87</v>
      </c>
      <c r="BX2563" s="34">
        <v>91</v>
      </c>
      <c r="CA2563" s="34">
        <v>14</v>
      </c>
      <c r="CF2563" s="34">
        <v>66</v>
      </c>
      <c r="CG2563" s="34">
        <v>255</v>
      </c>
      <c r="CH2563" s="34">
        <v>130</v>
      </c>
    </row>
    <row r="2564" spans="1:120" x14ac:dyDescent="0.35">
      <c r="A2564" s="22" t="s">
        <v>2850</v>
      </c>
      <c r="C2564" s="22" t="s">
        <v>2893</v>
      </c>
      <c r="D2564" s="22" t="s">
        <v>2826</v>
      </c>
      <c r="E2564" s="22">
        <v>1986</v>
      </c>
      <c r="K2564" s="22" t="s">
        <v>1530</v>
      </c>
      <c r="L2564" s="22" t="s">
        <v>878</v>
      </c>
      <c r="M2564" s="22" t="s">
        <v>2851</v>
      </c>
      <c r="P2564" s="22" t="s">
        <v>119</v>
      </c>
      <c r="Q2564" s="22" t="s">
        <v>144</v>
      </c>
      <c r="W2564" s="34">
        <v>55.78</v>
      </c>
      <c r="X2564" s="34">
        <v>0.28000000000000003</v>
      </c>
      <c r="Y2564" s="34">
        <v>12.68</v>
      </c>
      <c r="Z2564" s="34">
        <v>3.8</v>
      </c>
      <c r="AA2564" s="34">
        <v>0.12</v>
      </c>
      <c r="AB2564" s="34">
        <v>2.6</v>
      </c>
      <c r="AC2564" s="34">
        <v>6.36</v>
      </c>
      <c r="AD2564" s="34">
        <v>5.36</v>
      </c>
      <c r="AE2564" s="34">
        <v>0.41</v>
      </c>
      <c r="AF2564" s="34">
        <v>0.13</v>
      </c>
      <c r="AG2564" s="34">
        <v>10.01</v>
      </c>
      <c r="AO2564" s="34">
        <f t="shared" si="125"/>
        <v>97.53</v>
      </c>
      <c r="BH2564" s="34">
        <v>11</v>
      </c>
      <c r="BO2564" s="34">
        <v>7</v>
      </c>
      <c r="BP2564" s="34">
        <v>14</v>
      </c>
      <c r="BQ2564" s="34">
        <v>14</v>
      </c>
      <c r="BR2564" s="34">
        <v>8</v>
      </c>
      <c r="BX2564" s="34">
        <v>508</v>
      </c>
      <c r="CF2564" s="34">
        <v>6</v>
      </c>
      <c r="CG2564" s="34">
        <v>91</v>
      </c>
      <c r="CH2564" s="34">
        <v>53</v>
      </c>
    </row>
    <row r="2565" spans="1:120" x14ac:dyDescent="0.35">
      <c r="A2565" s="22">
        <v>136</v>
      </c>
      <c r="C2565" s="22" t="s">
        <v>2893</v>
      </c>
      <c r="D2565" s="22" t="s">
        <v>2826</v>
      </c>
      <c r="E2565" s="22">
        <v>1986</v>
      </c>
      <c r="K2565" s="22" t="s">
        <v>1530</v>
      </c>
      <c r="L2565" s="22" t="s">
        <v>878</v>
      </c>
      <c r="M2565" s="22" t="s">
        <v>2851</v>
      </c>
      <c r="P2565" s="22" t="s">
        <v>119</v>
      </c>
      <c r="Q2565" s="22" t="s">
        <v>144</v>
      </c>
      <c r="W2565" s="34">
        <v>68.95</v>
      </c>
      <c r="X2565" s="34">
        <v>0.21</v>
      </c>
      <c r="Y2565" s="34">
        <v>17.03</v>
      </c>
      <c r="Z2565" s="34">
        <v>2.1800000000000002</v>
      </c>
      <c r="AA2565" s="34">
        <v>0.03</v>
      </c>
      <c r="AB2565" s="34">
        <v>0.99</v>
      </c>
      <c r="AC2565" s="34">
        <v>0.99</v>
      </c>
      <c r="AD2565" s="34">
        <v>5.19</v>
      </c>
      <c r="AE2565" s="34">
        <v>2.5299999999999998</v>
      </c>
      <c r="AF2565" s="34">
        <v>0.08</v>
      </c>
      <c r="AG2565" s="34">
        <v>2.12</v>
      </c>
      <c r="AO2565" s="34">
        <f t="shared" si="125"/>
        <v>100.3</v>
      </c>
      <c r="BH2565" s="34">
        <v>16</v>
      </c>
      <c r="BO2565" s="34">
        <v>6</v>
      </c>
      <c r="BP2565" s="34">
        <v>9</v>
      </c>
      <c r="BQ2565" s="34">
        <v>12</v>
      </c>
      <c r="BR2565" s="34">
        <v>59</v>
      </c>
      <c r="BX2565" s="34">
        <v>384</v>
      </c>
      <c r="CA2565" s="34">
        <v>1</v>
      </c>
      <c r="CF2565" s="34">
        <v>6</v>
      </c>
      <c r="CG2565" s="34">
        <v>86</v>
      </c>
      <c r="CH2565" s="34">
        <v>27</v>
      </c>
    </row>
    <row r="2566" spans="1:120" x14ac:dyDescent="0.35">
      <c r="A2566" s="22">
        <v>133</v>
      </c>
      <c r="C2566" s="22" t="s">
        <v>2893</v>
      </c>
      <c r="D2566" s="22" t="s">
        <v>2826</v>
      </c>
      <c r="E2566" s="22">
        <v>1986</v>
      </c>
      <c r="K2566" s="22" t="s">
        <v>1530</v>
      </c>
      <c r="L2566" s="22" t="s">
        <v>878</v>
      </c>
      <c r="M2566" s="22" t="s">
        <v>2851</v>
      </c>
      <c r="P2566" s="22" t="s">
        <v>119</v>
      </c>
      <c r="Q2566" s="22" t="s">
        <v>144</v>
      </c>
      <c r="W2566" s="34">
        <v>63.42</v>
      </c>
      <c r="X2566" s="34">
        <v>0.39</v>
      </c>
      <c r="Y2566" s="34">
        <v>16.829999999999998</v>
      </c>
      <c r="Z2566" s="34">
        <v>3.76</v>
      </c>
      <c r="AA2566" s="34">
        <v>0.04</v>
      </c>
      <c r="AB2566" s="34">
        <v>1.56</v>
      </c>
      <c r="AC2566" s="34">
        <v>1.58</v>
      </c>
      <c r="AD2566" s="34">
        <v>5.95</v>
      </c>
      <c r="AE2566" s="34">
        <v>1.77</v>
      </c>
      <c r="AF2566" s="34">
        <v>0.17</v>
      </c>
      <c r="AG2566" s="34">
        <v>2.62</v>
      </c>
      <c r="AO2566" s="34">
        <f t="shared" si="125"/>
        <v>98.090000000000018</v>
      </c>
      <c r="BO2566" s="34">
        <v>9</v>
      </c>
      <c r="BQ2566" s="34">
        <v>8</v>
      </c>
      <c r="BR2566" s="34">
        <v>37</v>
      </c>
      <c r="BX2566" s="34">
        <v>842</v>
      </c>
      <c r="CF2566" s="34">
        <v>10</v>
      </c>
      <c r="CG2566" s="34">
        <v>124</v>
      </c>
    </row>
    <row r="2567" spans="1:120" x14ac:dyDescent="0.35">
      <c r="A2567" s="22" t="s">
        <v>2852</v>
      </c>
      <c r="C2567" s="22" t="s">
        <v>2893</v>
      </c>
      <c r="D2567" s="22" t="s">
        <v>2826</v>
      </c>
      <c r="E2567" s="22">
        <v>1986</v>
      </c>
      <c r="K2567" s="22" t="s">
        <v>1530</v>
      </c>
      <c r="L2567" s="22" t="s">
        <v>878</v>
      </c>
      <c r="M2567" s="22" t="s">
        <v>2851</v>
      </c>
      <c r="P2567" s="22" t="s">
        <v>119</v>
      </c>
      <c r="Q2567" s="22" t="s">
        <v>144</v>
      </c>
      <c r="W2567" s="34">
        <v>62.84</v>
      </c>
      <c r="X2567" s="34">
        <v>0.41</v>
      </c>
      <c r="Y2567" s="34">
        <v>17.079999999999998</v>
      </c>
      <c r="Z2567" s="34">
        <v>3.57</v>
      </c>
      <c r="AA2567" s="34">
        <v>7.0000000000000007E-2</v>
      </c>
      <c r="AB2567" s="34">
        <v>1.73</v>
      </c>
      <c r="AC2567" s="34">
        <v>2.66</v>
      </c>
      <c r="AD2567" s="34">
        <v>5.86</v>
      </c>
      <c r="AE2567" s="34">
        <v>1.7</v>
      </c>
      <c r="AF2567" s="34">
        <v>0.18</v>
      </c>
      <c r="AG2567" s="34">
        <v>3.26</v>
      </c>
      <c r="AO2567" s="34">
        <f t="shared" si="125"/>
        <v>99.36</v>
      </c>
      <c r="BO2567" s="34">
        <v>10</v>
      </c>
      <c r="BQ2567" s="34">
        <v>6</v>
      </c>
      <c r="BR2567" s="34">
        <v>33</v>
      </c>
      <c r="BX2567" s="34">
        <v>573</v>
      </c>
      <c r="CF2567" s="34">
        <v>11</v>
      </c>
      <c r="CG2567" s="34">
        <v>122</v>
      </c>
    </row>
    <row r="2568" spans="1:120" x14ac:dyDescent="0.35">
      <c r="A2568" s="22" t="s">
        <v>2853</v>
      </c>
      <c r="C2568" s="22" t="s">
        <v>2893</v>
      </c>
      <c r="D2568" s="22" t="s">
        <v>2826</v>
      </c>
      <c r="E2568" s="22">
        <v>1986</v>
      </c>
      <c r="K2568" s="22" t="s">
        <v>1530</v>
      </c>
      <c r="L2568" s="22" t="s">
        <v>878</v>
      </c>
      <c r="M2568" s="22" t="s">
        <v>2851</v>
      </c>
      <c r="P2568" s="22" t="s">
        <v>119</v>
      </c>
      <c r="Q2568" s="22" t="s">
        <v>144</v>
      </c>
      <c r="W2568" s="34">
        <v>68.569999999999993</v>
      </c>
      <c r="X2568" s="34">
        <v>0.33</v>
      </c>
      <c r="Y2568" s="34">
        <v>15.88</v>
      </c>
      <c r="Z2568" s="34">
        <v>3.46</v>
      </c>
      <c r="AA2568" s="34">
        <v>0.06</v>
      </c>
      <c r="AB2568" s="34">
        <v>1.17</v>
      </c>
      <c r="AC2568" s="34">
        <v>0.47</v>
      </c>
      <c r="AD2568" s="34">
        <v>6.21</v>
      </c>
      <c r="AE2568" s="34">
        <v>0.93</v>
      </c>
      <c r="AF2568" s="34">
        <v>0.14000000000000001</v>
      </c>
      <c r="AG2568" s="34">
        <v>1.48</v>
      </c>
      <c r="AO2568" s="34">
        <f t="shared" si="125"/>
        <v>98.699999999999989</v>
      </c>
    </row>
    <row r="2569" spans="1:120" x14ac:dyDescent="0.35">
      <c r="A2569" s="22" t="s">
        <v>2854</v>
      </c>
      <c r="C2569" s="22" t="s">
        <v>2893</v>
      </c>
      <c r="D2569" s="22" t="s">
        <v>2824</v>
      </c>
      <c r="E2569" s="22">
        <v>1986</v>
      </c>
      <c r="K2569" s="22" t="s">
        <v>1530</v>
      </c>
      <c r="L2569" s="22" t="s">
        <v>878</v>
      </c>
      <c r="M2569" s="22" t="s">
        <v>2851</v>
      </c>
      <c r="P2569" s="22" t="s">
        <v>119</v>
      </c>
      <c r="Q2569" s="22" t="s">
        <v>144</v>
      </c>
      <c r="W2569" s="34">
        <v>68.56</v>
      </c>
      <c r="X2569" s="34">
        <v>0.48</v>
      </c>
      <c r="Y2569" s="34">
        <v>19.96</v>
      </c>
      <c r="Z2569" s="34">
        <v>4.4400000000000004</v>
      </c>
      <c r="AA2569" s="34">
        <v>0.03</v>
      </c>
      <c r="AB2569" s="34">
        <v>0.3</v>
      </c>
      <c r="AC2569" s="34">
        <v>0.38</v>
      </c>
      <c r="AD2569" s="34">
        <v>5.1100000000000003</v>
      </c>
      <c r="AE2569" s="34">
        <v>2.2400000000000002</v>
      </c>
      <c r="AF2569" s="34">
        <v>0.16</v>
      </c>
      <c r="AG2569" s="34">
        <v>1.67</v>
      </c>
      <c r="AO2569" s="34">
        <f t="shared" si="125"/>
        <v>103.32999999999998</v>
      </c>
      <c r="AY2569" s="34">
        <v>1420</v>
      </c>
      <c r="BE2569" s="34">
        <v>93</v>
      </c>
      <c r="BG2569" s="34">
        <v>44</v>
      </c>
      <c r="BH2569" s="34">
        <v>19</v>
      </c>
      <c r="BO2569" s="34">
        <v>9</v>
      </c>
      <c r="BP2569" s="34">
        <v>8</v>
      </c>
      <c r="BQ2569" s="34">
        <v>16</v>
      </c>
      <c r="BR2569" s="34">
        <v>46</v>
      </c>
      <c r="BX2569" s="34">
        <v>534</v>
      </c>
      <c r="CD2569" s="34">
        <v>93</v>
      </c>
      <c r="CF2569" s="34">
        <v>5</v>
      </c>
      <c r="CG2569" s="34">
        <v>110</v>
      </c>
      <c r="CH2569" s="34">
        <v>44</v>
      </c>
    </row>
    <row r="2570" spans="1:120" x14ac:dyDescent="0.35">
      <c r="A2570" s="22" t="s">
        <v>2855</v>
      </c>
      <c r="C2570" s="22" t="s">
        <v>2893</v>
      </c>
      <c r="D2570" s="22" t="s">
        <v>2824</v>
      </c>
      <c r="E2570" s="22">
        <v>1986</v>
      </c>
      <c r="K2570" s="22" t="s">
        <v>1530</v>
      </c>
      <c r="L2570" s="22" t="s">
        <v>878</v>
      </c>
      <c r="M2570" s="22" t="s">
        <v>2851</v>
      </c>
      <c r="P2570" s="22" t="s">
        <v>119</v>
      </c>
      <c r="Q2570" s="22" t="s">
        <v>144</v>
      </c>
      <c r="W2570" s="34">
        <v>69.94</v>
      </c>
      <c r="X2570" s="34">
        <v>0.26</v>
      </c>
      <c r="Y2570" s="34">
        <v>16.43</v>
      </c>
      <c r="Z2570" s="34">
        <v>2.81</v>
      </c>
      <c r="AA2570" s="34">
        <v>0.04</v>
      </c>
      <c r="AB2570" s="34">
        <v>0.86</v>
      </c>
      <c r="AC2570" s="34">
        <v>1.35</v>
      </c>
      <c r="AD2570" s="34">
        <v>5.59</v>
      </c>
      <c r="AE2570" s="34">
        <v>1.64</v>
      </c>
      <c r="AF2570" s="34">
        <v>0.11</v>
      </c>
      <c r="AG2570" s="34">
        <v>1.67</v>
      </c>
      <c r="AO2570" s="34">
        <f t="shared" si="125"/>
        <v>100.7</v>
      </c>
      <c r="AY2570" s="34">
        <v>935</v>
      </c>
      <c r="BE2570" s="34">
        <v>66</v>
      </c>
      <c r="BG2570" s="34" t="s">
        <v>913</v>
      </c>
      <c r="BH2570" s="34">
        <v>17</v>
      </c>
      <c r="BO2570" s="34">
        <v>7</v>
      </c>
      <c r="BP2570" s="34">
        <v>10</v>
      </c>
      <c r="BQ2570" s="34">
        <v>16</v>
      </c>
      <c r="BR2570" s="34">
        <v>32</v>
      </c>
      <c r="BX2570" s="34">
        <v>804</v>
      </c>
      <c r="CD2570" s="34">
        <v>40</v>
      </c>
      <c r="CF2570" s="34">
        <v>2</v>
      </c>
      <c r="CG2570" s="34">
        <v>122</v>
      </c>
      <c r="CH2570" s="34">
        <v>43</v>
      </c>
    </row>
    <row r="2571" spans="1:120" x14ac:dyDescent="0.35">
      <c r="A2571" s="22" t="s">
        <v>4177</v>
      </c>
      <c r="B2571" s="22" t="s">
        <v>1505</v>
      </c>
      <c r="C2571" s="22" t="s">
        <v>2901</v>
      </c>
      <c r="D2571" s="22" t="s">
        <v>752</v>
      </c>
      <c r="E2571" s="22">
        <v>1986</v>
      </c>
      <c r="G2571" s="22" t="s">
        <v>752</v>
      </c>
      <c r="H2571" s="82">
        <v>32.713338</v>
      </c>
      <c r="I2571" s="22">
        <v>-108.512665</v>
      </c>
      <c r="J2571" s="22" t="s">
        <v>873</v>
      </c>
      <c r="K2571" s="22" t="s">
        <v>881</v>
      </c>
      <c r="L2571" s="22" t="s">
        <v>878</v>
      </c>
      <c r="M2571" s="37" t="s">
        <v>2870</v>
      </c>
      <c r="N2571" s="37"/>
      <c r="O2571" s="37"/>
      <c r="P2571" s="22" t="s">
        <v>119</v>
      </c>
      <c r="Q2571" s="22" t="s">
        <v>2871</v>
      </c>
      <c r="R2571" s="22">
        <v>0</v>
      </c>
      <c r="W2571" s="34">
        <v>69.48</v>
      </c>
      <c r="X2571" s="34">
        <v>0.56000000000000005</v>
      </c>
      <c r="Y2571" s="34">
        <v>14</v>
      </c>
      <c r="Z2571" s="34">
        <v>3.88</v>
      </c>
      <c r="AA2571" s="34">
        <v>0.05</v>
      </c>
      <c r="AB2571" s="34">
        <v>1.07</v>
      </c>
      <c r="AC2571" s="34">
        <v>1.26</v>
      </c>
      <c r="AD2571" s="34">
        <v>2.0699999999999998</v>
      </c>
      <c r="AE2571" s="34">
        <v>4.62</v>
      </c>
      <c r="AF2571" s="34">
        <v>0.08</v>
      </c>
      <c r="AG2571" s="34">
        <v>1.81</v>
      </c>
      <c r="AM2571" s="34">
        <v>3.61</v>
      </c>
      <c r="AO2571" s="34">
        <v>98.88</v>
      </c>
      <c r="DP2571" s="69"/>
    </row>
    <row r="2572" spans="1:120" x14ac:dyDescent="0.35">
      <c r="A2572" s="22" t="s">
        <v>4178</v>
      </c>
      <c r="B2572" s="22" t="s">
        <v>1505</v>
      </c>
      <c r="C2572" s="22" t="s">
        <v>2901</v>
      </c>
      <c r="D2572" s="22" t="s">
        <v>752</v>
      </c>
      <c r="E2572" s="22">
        <v>1986</v>
      </c>
      <c r="G2572" s="22" t="s">
        <v>752</v>
      </c>
      <c r="H2572" s="82">
        <v>32.723579000000001</v>
      </c>
      <c r="I2572" s="22">
        <v>-108.494534</v>
      </c>
      <c r="J2572" s="22" t="s">
        <v>873</v>
      </c>
      <c r="K2572" s="22" t="s">
        <v>881</v>
      </c>
      <c r="L2572" s="22" t="s">
        <v>878</v>
      </c>
      <c r="M2572" s="22" t="s">
        <v>3375</v>
      </c>
      <c r="P2572" s="22" t="s">
        <v>119</v>
      </c>
      <c r="Q2572" s="22" t="s">
        <v>2871</v>
      </c>
      <c r="R2572" s="22">
        <v>0</v>
      </c>
      <c r="W2572" s="34">
        <v>50.64</v>
      </c>
      <c r="X2572" s="34">
        <v>0.99</v>
      </c>
      <c r="Y2572" s="34">
        <v>16.13</v>
      </c>
      <c r="Z2572" s="34">
        <v>9.17</v>
      </c>
      <c r="AA2572" s="34">
        <v>0.14000000000000001</v>
      </c>
      <c r="AB2572" s="34">
        <v>5.92</v>
      </c>
      <c r="AC2572" s="34">
        <v>8.02</v>
      </c>
      <c r="AD2572" s="34">
        <v>3.28</v>
      </c>
      <c r="AE2572" s="34">
        <v>2.14</v>
      </c>
      <c r="AF2572" s="34">
        <v>0.26</v>
      </c>
      <c r="AG2572" s="34">
        <v>2.46</v>
      </c>
      <c r="AM2572" s="34">
        <v>0</v>
      </c>
      <c r="AO2572" s="34">
        <v>99.15</v>
      </c>
    </row>
    <row r="2573" spans="1:120" x14ac:dyDescent="0.35">
      <c r="A2573" s="22" t="s">
        <v>4179</v>
      </c>
      <c r="B2573" s="22" t="s">
        <v>1505</v>
      </c>
      <c r="C2573" s="22" t="s">
        <v>2901</v>
      </c>
      <c r="D2573" s="22" t="s">
        <v>752</v>
      </c>
      <c r="E2573" s="22">
        <v>1986</v>
      </c>
      <c r="G2573" s="22" t="s">
        <v>752</v>
      </c>
      <c r="H2573" s="82">
        <v>32.723041000000002</v>
      </c>
      <c r="I2573" s="22">
        <v>-108.494029</v>
      </c>
      <c r="J2573" s="22" t="s">
        <v>873</v>
      </c>
      <c r="K2573" s="22" t="s">
        <v>881</v>
      </c>
      <c r="L2573" s="22" t="s">
        <v>878</v>
      </c>
      <c r="M2573" s="22" t="s">
        <v>3375</v>
      </c>
      <c r="P2573" s="22" t="s">
        <v>119</v>
      </c>
      <c r="Q2573" s="22" t="s">
        <v>2871</v>
      </c>
      <c r="R2573" s="22">
        <v>0</v>
      </c>
      <c r="W2573" s="34">
        <v>53.02</v>
      </c>
      <c r="X2573" s="34">
        <v>0.83</v>
      </c>
      <c r="Y2573" s="34">
        <v>16.11</v>
      </c>
      <c r="Z2573" s="34">
        <v>8.73</v>
      </c>
      <c r="AA2573" s="34">
        <v>0.14000000000000001</v>
      </c>
      <c r="AB2573" s="34">
        <v>6.51</v>
      </c>
      <c r="AC2573" s="34">
        <v>7.5</v>
      </c>
      <c r="AD2573" s="34">
        <v>3.41</v>
      </c>
      <c r="AE2573" s="34">
        <v>2.2599999999999998</v>
      </c>
      <c r="AF2573" s="34">
        <v>0.23</v>
      </c>
      <c r="AG2573" s="34">
        <v>1.72</v>
      </c>
      <c r="AM2573" s="34">
        <v>0</v>
      </c>
      <c r="AO2573" s="34">
        <v>100.5</v>
      </c>
    </row>
    <row r="2574" spans="1:120" x14ac:dyDescent="0.35">
      <c r="A2574" s="22" t="s">
        <v>4180</v>
      </c>
      <c r="B2574" s="22" t="s">
        <v>1505</v>
      </c>
      <c r="C2574" s="22" t="s">
        <v>2901</v>
      </c>
      <c r="D2574" s="22" t="s">
        <v>752</v>
      </c>
      <c r="E2574" s="22">
        <v>1986</v>
      </c>
      <c r="G2574" s="22" t="s">
        <v>752</v>
      </c>
      <c r="H2574" s="82">
        <v>32.719794</v>
      </c>
      <c r="I2574" s="22">
        <v>-108.50732600000001</v>
      </c>
      <c r="J2574" s="22" t="s">
        <v>873</v>
      </c>
      <c r="K2574" s="22" t="s">
        <v>881</v>
      </c>
      <c r="L2574" s="22" t="s">
        <v>878</v>
      </c>
      <c r="M2574" s="22" t="s">
        <v>2872</v>
      </c>
      <c r="P2574" s="22" t="s">
        <v>119</v>
      </c>
      <c r="Q2574" s="22" t="s">
        <v>2871</v>
      </c>
      <c r="R2574" s="22">
        <v>0</v>
      </c>
      <c r="W2574" s="34">
        <v>55.11</v>
      </c>
      <c r="X2574" s="34">
        <v>1.38</v>
      </c>
      <c r="Y2574" s="34">
        <v>17.79</v>
      </c>
      <c r="Z2574" s="34">
        <v>8.93</v>
      </c>
      <c r="AA2574" s="34">
        <v>0.14000000000000001</v>
      </c>
      <c r="AB2574" s="34">
        <v>2.48</v>
      </c>
      <c r="AC2574" s="34">
        <v>5.26</v>
      </c>
      <c r="AD2574" s="34">
        <v>4.1100000000000003</v>
      </c>
      <c r="AE2574" s="34">
        <v>2.48</v>
      </c>
      <c r="AF2574" s="34">
        <v>0.37</v>
      </c>
      <c r="AG2574" s="34">
        <v>1.08</v>
      </c>
      <c r="AM2574" s="34">
        <v>0</v>
      </c>
      <c r="AO2574" s="34">
        <v>99.13</v>
      </c>
      <c r="BD2574" s="34">
        <v>34</v>
      </c>
      <c r="BP2574" s="34">
        <v>23</v>
      </c>
    </row>
    <row r="2575" spans="1:120" x14ac:dyDescent="0.35">
      <c r="A2575" s="22" t="s">
        <v>4181</v>
      </c>
      <c r="B2575" s="22" t="s">
        <v>1505</v>
      </c>
      <c r="C2575" s="22" t="s">
        <v>2901</v>
      </c>
      <c r="D2575" s="22" t="s">
        <v>752</v>
      </c>
      <c r="E2575" s="22">
        <v>1986</v>
      </c>
      <c r="G2575" s="22" t="s">
        <v>752</v>
      </c>
      <c r="H2575" s="82"/>
      <c r="J2575" s="22" t="s">
        <v>873</v>
      </c>
      <c r="K2575" s="22" t="s">
        <v>881</v>
      </c>
      <c r="L2575" s="22" t="s">
        <v>878</v>
      </c>
      <c r="M2575" s="22" t="s">
        <v>2872</v>
      </c>
      <c r="P2575" s="22" t="s">
        <v>119</v>
      </c>
      <c r="Q2575" s="22" t="s">
        <v>2871</v>
      </c>
      <c r="R2575" s="22">
        <v>0</v>
      </c>
      <c r="W2575" s="34">
        <v>54.3</v>
      </c>
      <c r="X2575" s="34">
        <v>1.48</v>
      </c>
      <c r="Y2575" s="34">
        <v>17.89</v>
      </c>
      <c r="Z2575" s="34">
        <v>9.1</v>
      </c>
      <c r="AA2575" s="34">
        <v>0.16</v>
      </c>
      <c r="AB2575" s="34">
        <v>2.56</v>
      </c>
      <c r="AC2575" s="34">
        <v>5.41</v>
      </c>
      <c r="AD2575" s="34">
        <v>4.04</v>
      </c>
      <c r="AE2575" s="34">
        <v>2.6</v>
      </c>
      <c r="AF2575" s="34">
        <v>0.39</v>
      </c>
      <c r="AG2575" s="34">
        <v>0.8</v>
      </c>
      <c r="AM2575" s="34">
        <v>0</v>
      </c>
      <c r="AO2575" s="34">
        <v>98.73</v>
      </c>
      <c r="BD2575" s="34">
        <v>37</v>
      </c>
      <c r="BP2575" s="34">
        <v>23</v>
      </c>
    </row>
    <row r="2576" spans="1:120" x14ac:dyDescent="0.35">
      <c r="A2576" s="22" t="s">
        <v>4182</v>
      </c>
      <c r="B2576" s="22" t="s">
        <v>1505</v>
      </c>
      <c r="C2576" s="22" t="s">
        <v>2901</v>
      </c>
      <c r="D2576" s="22" t="s">
        <v>752</v>
      </c>
      <c r="E2576" s="22">
        <v>1986</v>
      </c>
      <c r="G2576" s="22" t="s">
        <v>752</v>
      </c>
      <c r="H2576" s="82">
        <v>32.720523999999997</v>
      </c>
      <c r="I2576" s="22">
        <v>-108.48952199999999</v>
      </c>
      <c r="J2576" s="22" t="s">
        <v>873</v>
      </c>
      <c r="K2576" s="22" t="s">
        <v>881</v>
      </c>
      <c r="L2576" s="22" t="s">
        <v>878</v>
      </c>
      <c r="M2576" s="22" t="s">
        <v>2872</v>
      </c>
      <c r="P2576" s="22" t="s">
        <v>119</v>
      </c>
      <c r="Q2576" s="22" t="s">
        <v>2871</v>
      </c>
      <c r="R2576" s="22">
        <v>0</v>
      </c>
      <c r="W2576" s="34">
        <v>54.9</v>
      </c>
      <c r="X2576" s="34">
        <v>1.45</v>
      </c>
      <c r="Y2576" s="34">
        <v>17.850000000000001</v>
      </c>
      <c r="Z2576" s="34">
        <v>9.02</v>
      </c>
      <c r="AA2576" s="34">
        <v>0.16</v>
      </c>
      <c r="AB2576" s="34">
        <v>2.5299999999999998</v>
      </c>
      <c r="AC2576" s="34">
        <v>5.37</v>
      </c>
      <c r="AD2576" s="34">
        <v>4.08</v>
      </c>
      <c r="AE2576" s="34">
        <v>2.57</v>
      </c>
      <c r="AF2576" s="34">
        <v>0.42</v>
      </c>
      <c r="AG2576" s="34">
        <v>0.97</v>
      </c>
      <c r="AM2576" s="34">
        <v>0</v>
      </c>
      <c r="AO2576" s="34">
        <v>99.32</v>
      </c>
      <c r="BD2576" s="34">
        <v>34</v>
      </c>
      <c r="BP2576" s="34">
        <v>24</v>
      </c>
    </row>
    <row r="2577" spans="1:68" x14ac:dyDescent="0.35">
      <c r="A2577" s="22" t="s">
        <v>4183</v>
      </c>
      <c r="B2577" s="22" t="s">
        <v>1505</v>
      </c>
      <c r="C2577" s="22" t="s">
        <v>2901</v>
      </c>
      <c r="D2577" s="22" t="s">
        <v>752</v>
      </c>
      <c r="E2577" s="22">
        <v>1986</v>
      </c>
      <c r="G2577" s="22" t="s">
        <v>752</v>
      </c>
      <c r="H2577" s="82">
        <v>32.720216999999998</v>
      </c>
      <c r="I2577" s="22">
        <v>-108.50737599999999</v>
      </c>
      <c r="J2577" s="22" t="s">
        <v>873</v>
      </c>
      <c r="K2577" s="22" t="s">
        <v>881</v>
      </c>
      <c r="L2577" s="22" t="s">
        <v>878</v>
      </c>
      <c r="M2577" s="22" t="s">
        <v>2872</v>
      </c>
      <c r="P2577" s="22" t="s">
        <v>119</v>
      </c>
      <c r="Q2577" s="22" t="s">
        <v>2871</v>
      </c>
      <c r="R2577" s="22">
        <v>0</v>
      </c>
      <c r="W2577" s="34">
        <v>55</v>
      </c>
      <c r="X2577" s="34">
        <v>1.5</v>
      </c>
      <c r="Y2577" s="34">
        <v>17.47</v>
      </c>
      <c r="Z2577" s="34">
        <v>9.4600000000000009</v>
      </c>
      <c r="AA2577" s="34">
        <v>0.17</v>
      </c>
      <c r="AB2577" s="34">
        <v>2.89</v>
      </c>
      <c r="AC2577" s="34">
        <v>4.6399999999999997</v>
      </c>
      <c r="AD2577" s="34">
        <v>4.03</v>
      </c>
      <c r="AE2577" s="34">
        <v>2.8</v>
      </c>
      <c r="AF2577" s="34">
        <v>0.4</v>
      </c>
      <c r="AG2577" s="34">
        <v>1.41</v>
      </c>
      <c r="AM2577" s="34">
        <v>0.34</v>
      </c>
      <c r="AO2577" s="34">
        <v>99.77</v>
      </c>
    </row>
    <row r="2578" spans="1:68" x14ac:dyDescent="0.35">
      <c r="A2578" s="22" t="s">
        <v>2873</v>
      </c>
      <c r="B2578" s="22" t="s">
        <v>1505</v>
      </c>
      <c r="C2578" s="22" t="s">
        <v>2901</v>
      </c>
      <c r="D2578" s="22" t="s">
        <v>752</v>
      </c>
      <c r="E2578" s="22">
        <v>1986</v>
      </c>
      <c r="G2578" s="22" t="s">
        <v>752</v>
      </c>
      <c r="H2578" s="82"/>
      <c r="J2578" s="22" t="s">
        <v>873</v>
      </c>
      <c r="K2578" s="22" t="s">
        <v>881</v>
      </c>
      <c r="L2578" s="22" t="s">
        <v>878</v>
      </c>
      <c r="M2578" s="22" t="s">
        <v>2872</v>
      </c>
      <c r="P2578" s="22" t="s">
        <v>119</v>
      </c>
      <c r="Q2578" s="22" t="s">
        <v>2871</v>
      </c>
      <c r="R2578" s="22">
        <v>0</v>
      </c>
      <c r="W2578" s="34">
        <v>55.24</v>
      </c>
      <c r="X2578" s="34">
        <v>1.45</v>
      </c>
      <c r="Y2578" s="34">
        <v>17.3</v>
      </c>
      <c r="Z2578" s="34">
        <v>7.83</v>
      </c>
      <c r="AA2578" s="34">
        <v>0.1</v>
      </c>
      <c r="AB2578" s="34">
        <v>3.53</v>
      </c>
      <c r="AC2578" s="34">
        <v>2.17</v>
      </c>
      <c r="AD2578" s="34">
        <v>4.7</v>
      </c>
      <c r="AE2578" s="34">
        <v>3.56</v>
      </c>
      <c r="AF2578" s="34">
        <v>0.37</v>
      </c>
      <c r="AG2578" s="34">
        <v>3.39</v>
      </c>
      <c r="AM2578" s="34">
        <v>2.77</v>
      </c>
      <c r="AO2578" s="34">
        <v>99.64</v>
      </c>
    </row>
    <row r="2579" spans="1:68" x14ac:dyDescent="0.35">
      <c r="A2579" s="22" t="s">
        <v>2874</v>
      </c>
      <c r="B2579" s="22" t="s">
        <v>1505</v>
      </c>
      <c r="C2579" s="22" t="s">
        <v>2901</v>
      </c>
      <c r="D2579" s="22" t="s">
        <v>752</v>
      </c>
      <c r="E2579" s="22">
        <v>1986</v>
      </c>
      <c r="G2579" s="22" t="s">
        <v>752</v>
      </c>
      <c r="H2579" s="82"/>
      <c r="J2579" s="22" t="s">
        <v>873</v>
      </c>
      <c r="K2579" s="22" t="s">
        <v>881</v>
      </c>
      <c r="L2579" s="22" t="s">
        <v>878</v>
      </c>
      <c r="M2579" s="22" t="s">
        <v>2872</v>
      </c>
      <c r="P2579" s="22" t="s">
        <v>119</v>
      </c>
      <c r="Q2579" s="22" t="s">
        <v>2871</v>
      </c>
      <c r="R2579" s="22">
        <v>0</v>
      </c>
      <c r="W2579" s="34">
        <v>47.34</v>
      </c>
      <c r="X2579" s="34">
        <v>1.08</v>
      </c>
      <c r="Y2579" s="34">
        <v>14.32</v>
      </c>
      <c r="Z2579" s="34">
        <v>7.94</v>
      </c>
      <c r="AA2579" s="34">
        <v>0.37</v>
      </c>
      <c r="AB2579" s="34">
        <v>2.73</v>
      </c>
      <c r="AC2579" s="34">
        <v>6.25</v>
      </c>
      <c r="AD2579" s="34">
        <v>0.26</v>
      </c>
      <c r="AE2579" s="34">
        <v>1.9</v>
      </c>
      <c r="AF2579" s="34">
        <v>0.31</v>
      </c>
      <c r="AG2579" s="34">
        <v>11.5</v>
      </c>
      <c r="AM2579" s="34">
        <v>1.48</v>
      </c>
      <c r="AO2579" s="34">
        <v>94</v>
      </c>
    </row>
    <row r="2580" spans="1:68" x14ac:dyDescent="0.35">
      <c r="A2580" s="22" t="s">
        <v>4184</v>
      </c>
      <c r="B2580" s="22" t="s">
        <v>1505</v>
      </c>
      <c r="C2580" s="22" t="s">
        <v>2901</v>
      </c>
      <c r="D2580" s="22" t="s">
        <v>752</v>
      </c>
      <c r="E2580" s="22">
        <v>1986</v>
      </c>
      <c r="G2580" s="22" t="s">
        <v>752</v>
      </c>
      <c r="H2580" s="82">
        <v>32.711288000000003</v>
      </c>
      <c r="I2580" s="22">
        <v>-108.503339</v>
      </c>
      <c r="J2580" s="22" t="s">
        <v>873</v>
      </c>
      <c r="K2580" s="22" t="s">
        <v>881</v>
      </c>
      <c r="L2580" s="22" t="s">
        <v>878</v>
      </c>
      <c r="M2580" s="22" t="s">
        <v>2875</v>
      </c>
      <c r="P2580" s="22" t="s">
        <v>119</v>
      </c>
      <c r="Q2580" s="22" t="s">
        <v>2871</v>
      </c>
      <c r="R2580" s="22">
        <v>0</v>
      </c>
      <c r="W2580" s="34">
        <v>52.99</v>
      </c>
      <c r="X2580" s="34">
        <v>1.06</v>
      </c>
      <c r="Y2580" s="34">
        <v>16.170000000000002</v>
      </c>
      <c r="Z2580" s="34">
        <v>8.73</v>
      </c>
      <c r="AA2580" s="34">
        <v>0.14000000000000001</v>
      </c>
      <c r="AB2580" s="34">
        <v>5.97</v>
      </c>
      <c r="AC2580" s="34">
        <v>6.14</v>
      </c>
      <c r="AD2580" s="34">
        <v>3.08</v>
      </c>
      <c r="AE2580" s="34">
        <v>2.54</v>
      </c>
      <c r="AF2580" s="34">
        <v>0.19</v>
      </c>
      <c r="AG2580" s="34">
        <v>2.46</v>
      </c>
      <c r="AM2580" s="34">
        <v>0</v>
      </c>
      <c r="AO2580" s="34">
        <v>99.47</v>
      </c>
    </row>
    <row r="2581" spans="1:68" x14ac:dyDescent="0.35">
      <c r="A2581" s="22" t="s">
        <v>4185</v>
      </c>
      <c r="B2581" s="22" t="s">
        <v>1505</v>
      </c>
      <c r="C2581" s="22" t="s">
        <v>2901</v>
      </c>
      <c r="D2581" s="22" t="s">
        <v>752</v>
      </c>
      <c r="E2581" s="22">
        <v>1986</v>
      </c>
      <c r="G2581" s="22" t="s">
        <v>752</v>
      </c>
      <c r="H2581" s="82">
        <v>32.719208999999999</v>
      </c>
      <c r="I2581" s="22">
        <v>-108.507113</v>
      </c>
      <c r="J2581" s="22" t="s">
        <v>873</v>
      </c>
      <c r="K2581" s="22" t="s">
        <v>881</v>
      </c>
      <c r="L2581" s="22" t="s">
        <v>878</v>
      </c>
      <c r="M2581" s="22" t="s">
        <v>2876</v>
      </c>
      <c r="P2581" s="22" t="s">
        <v>119</v>
      </c>
      <c r="Q2581" s="22" t="s">
        <v>2871</v>
      </c>
      <c r="R2581" s="22">
        <v>0</v>
      </c>
      <c r="W2581" s="34">
        <v>48.74</v>
      </c>
      <c r="X2581" s="34">
        <v>1.01</v>
      </c>
      <c r="Y2581" s="34">
        <v>12.91</v>
      </c>
      <c r="Z2581" s="34">
        <v>11.78</v>
      </c>
      <c r="AA2581" s="34">
        <v>0.21</v>
      </c>
      <c r="AB2581" s="34">
        <v>11.45</v>
      </c>
      <c r="AC2581" s="34">
        <v>6.57</v>
      </c>
      <c r="AD2581" s="34">
        <v>2.4500000000000002</v>
      </c>
      <c r="AE2581" s="34">
        <v>1.59</v>
      </c>
      <c r="AF2581" s="34">
        <v>0.16</v>
      </c>
      <c r="AG2581" s="34">
        <v>3.18</v>
      </c>
      <c r="AM2581" s="34">
        <v>0</v>
      </c>
      <c r="AO2581" s="34">
        <v>100.05</v>
      </c>
    </row>
    <row r="2582" spans="1:68" x14ac:dyDescent="0.35">
      <c r="A2582" s="22" t="s">
        <v>4186</v>
      </c>
      <c r="B2582" s="22" t="s">
        <v>1505</v>
      </c>
      <c r="C2582" s="22" t="s">
        <v>2901</v>
      </c>
      <c r="D2582" s="22" t="s">
        <v>752</v>
      </c>
      <c r="E2582" s="22">
        <v>1986</v>
      </c>
      <c r="G2582" s="22" t="s">
        <v>752</v>
      </c>
      <c r="H2582" s="82">
        <v>32.709395999999998</v>
      </c>
      <c r="I2582" s="22">
        <v>-108.509924</v>
      </c>
      <c r="J2582" s="22" t="s">
        <v>873</v>
      </c>
      <c r="K2582" s="22" t="s">
        <v>881</v>
      </c>
      <c r="L2582" s="22" t="s">
        <v>878</v>
      </c>
      <c r="M2582" s="22" t="s">
        <v>2876</v>
      </c>
      <c r="P2582" s="22" t="s">
        <v>119</v>
      </c>
      <c r="Q2582" s="22" t="s">
        <v>2871</v>
      </c>
      <c r="R2582" s="22">
        <v>0</v>
      </c>
      <c r="W2582" s="34">
        <v>47.17</v>
      </c>
      <c r="X2582" s="34">
        <v>1.29</v>
      </c>
      <c r="Y2582" s="34">
        <v>18.88</v>
      </c>
      <c r="Z2582" s="34">
        <v>11.03</v>
      </c>
      <c r="AA2582" s="34">
        <v>0.14000000000000001</v>
      </c>
      <c r="AB2582" s="34">
        <v>6.97</v>
      </c>
      <c r="AC2582" s="34">
        <v>8.68</v>
      </c>
      <c r="AD2582" s="34">
        <v>3.09</v>
      </c>
      <c r="AE2582" s="34">
        <v>0.84</v>
      </c>
      <c r="AF2582" s="34">
        <v>0.19</v>
      </c>
      <c r="AG2582" s="34">
        <v>1.47</v>
      </c>
      <c r="AM2582" s="34">
        <v>0</v>
      </c>
      <c r="AO2582" s="34">
        <v>99.75</v>
      </c>
    </row>
    <row r="2583" spans="1:68" x14ac:dyDescent="0.35">
      <c r="A2583" s="22" t="s">
        <v>4187</v>
      </c>
      <c r="B2583" s="22" t="s">
        <v>1505</v>
      </c>
      <c r="C2583" s="22" t="s">
        <v>2901</v>
      </c>
      <c r="D2583" s="22" t="s">
        <v>752</v>
      </c>
      <c r="E2583" s="22">
        <v>1986</v>
      </c>
      <c r="G2583" s="22" t="s">
        <v>752</v>
      </c>
      <c r="H2583" s="82">
        <v>32.718504000000003</v>
      </c>
      <c r="I2583" s="22">
        <v>-108.49321999999999</v>
      </c>
      <c r="J2583" s="22" t="s">
        <v>873</v>
      </c>
      <c r="K2583" s="22" t="s">
        <v>881</v>
      </c>
      <c r="L2583" s="22" t="s">
        <v>878</v>
      </c>
      <c r="M2583" s="22" t="s">
        <v>2877</v>
      </c>
      <c r="P2583" s="22" t="s">
        <v>119</v>
      </c>
      <c r="Q2583" s="22" t="s">
        <v>2871</v>
      </c>
      <c r="R2583" s="22">
        <v>0</v>
      </c>
      <c r="W2583" s="34">
        <v>67.72</v>
      </c>
      <c r="X2583" s="34">
        <v>0.43</v>
      </c>
      <c r="Y2583" s="34">
        <v>14.42</v>
      </c>
      <c r="Z2583" s="34">
        <v>3.55</v>
      </c>
      <c r="AA2583" s="34">
        <v>0.01</v>
      </c>
      <c r="AB2583" s="34">
        <v>0</v>
      </c>
      <c r="AC2583" s="34">
        <v>0.26</v>
      </c>
      <c r="AD2583" s="34">
        <v>0.24</v>
      </c>
      <c r="AE2583" s="34">
        <v>11.93</v>
      </c>
      <c r="AF2583" s="34">
        <v>0.13</v>
      </c>
      <c r="AG2583" s="34">
        <v>0.41</v>
      </c>
      <c r="AM2583" s="34">
        <v>0.97</v>
      </c>
      <c r="AO2583" s="34">
        <v>99.1</v>
      </c>
    </row>
    <row r="2584" spans="1:68" x14ac:dyDescent="0.35">
      <c r="A2584" s="22" t="s">
        <v>4188</v>
      </c>
      <c r="B2584" s="22" t="s">
        <v>1505</v>
      </c>
      <c r="C2584" s="22" t="s">
        <v>2901</v>
      </c>
      <c r="D2584" s="22" t="s">
        <v>752</v>
      </c>
      <c r="E2584" s="22">
        <v>1986</v>
      </c>
      <c r="G2584" s="22" t="s">
        <v>752</v>
      </c>
      <c r="H2584" s="82">
        <v>32.721401999999998</v>
      </c>
      <c r="I2584" s="22">
        <v>-108.509507</v>
      </c>
      <c r="J2584" s="22" t="s">
        <v>873</v>
      </c>
      <c r="K2584" s="22" t="s">
        <v>881</v>
      </c>
      <c r="L2584" s="22" t="s">
        <v>878</v>
      </c>
      <c r="M2584" s="22" t="s">
        <v>2878</v>
      </c>
      <c r="P2584" s="22" t="s">
        <v>119</v>
      </c>
      <c r="Q2584" s="22" t="s">
        <v>2871</v>
      </c>
      <c r="R2584" s="22">
        <v>0</v>
      </c>
      <c r="W2584" s="34">
        <v>77.88</v>
      </c>
      <c r="X2584" s="34">
        <v>0.02</v>
      </c>
      <c r="Y2584" s="34">
        <v>12.02</v>
      </c>
      <c r="Z2584" s="34">
        <v>1.03</v>
      </c>
      <c r="AA2584" s="34">
        <v>0.12</v>
      </c>
      <c r="AB2584" s="34">
        <v>0</v>
      </c>
      <c r="AC2584" s="34">
        <v>0.24</v>
      </c>
      <c r="AD2584" s="34">
        <v>3.72</v>
      </c>
      <c r="AE2584" s="34">
        <v>4.01</v>
      </c>
      <c r="AF2584" s="34">
        <v>0.04</v>
      </c>
      <c r="AG2584" s="34">
        <v>0.14000000000000001</v>
      </c>
      <c r="AM2584" s="34">
        <v>1.23</v>
      </c>
      <c r="AO2584" s="34">
        <v>99.22</v>
      </c>
    </row>
    <row r="2585" spans="1:68" x14ac:dyDescent="0.35">
      <c r="A2585" s="22" t="s">
        <v>4189</v>
      </c>
      <c r="B2585" s="22" t="s">
        <v>1505</v>
      </c>
      <c r="C2585" s="22" t="s">
        <v>2901</v>
      </c>
      <c r="D2585" s="22" t="s">
        <v>752</v>
      </c>
      <c r="E2585" s="22">
        <v>1986</v>
      </c>
      <c r="G2585" s="22" t="s">
        <v>752</v>
      </c>
      <c r="H2585" s="82"/>
      <c r="J2585" s="22" t="s">
        <v>873</v>
      </c>
      <c r="K2585" s="22" t="s">
        <v>881</v>
      </c>
      <c r="L2585" s="22" t="s">
        <v>878</v>
      </c>
      <c r="M2585" s="22" t="s">
        <v>2878</v>
      </c>
      <c r="P2585" s="22" t="s">
        <v>119</v>
      </c>
      <c r="Q2585" s="22" t="s">
        <v>2871</v>
      </c>
      <c r="R2585" s="22">
        <v>0</v>
      </c>
      <c r="W2585" s="34">
        <v>73.599999999999994</v>
      </c>
      <c r="X2585" s="34">
        <v>8</v>
      </c>
      <c r="Y2585" s="34">
        <v>13.78</v>
      </c>
      <c r="Z2585" s="34">
        <v>1.37</v>
      </c>
      <c r="AA2585" s="34">
        <v>0.04</v>
      </c>
      <c r="AB2585" s="34">
        <v>0.3</v>
      </c>
      <c r="AC2585" s="34">
        <v>0.69</v>
      </c>
      <c r="AD2585" s="34">
        <v>3.15</v>
      </c>
      <c r="AE2585" s="34">
        <v>6.68</v>
      </c>
      <c r="AF2585" s="34">
        <v>0.06</v>
      </c>
      <c r="AG2585" s="34">
        <v>0.37</v>
      </c>
      <c r="AM2585" s="34">
        <v>0.26</v>
      </c>
      <c r="AO2585" s="34">
        <v>100.12</v>
      </c>
    </row>
    <row r="2586" spans="1:68" x14ac:dyDescent="0.35">
      <c r="A2586" s="22" t="s">
        <v>4190</v>
      </c>
      <c r="B2586" s="22" t="s">
        <v>1505</v>
      </c>
      <c r="C2586" s="22" t="s">
        <v>2901</v>
      </c>
      <c r="D2586" s="22" t="s">
        <v>752</v>
      </c>
      <c r="E2586" s="22">
        <v>1986</v>
      </c>
      <c r="G2586" s="22" t="s">
        <v>752</v>
      </c>
      <c r="H2586" s="82">
        <v>32.714115999999997</v>
      </c>
      <c r="I2586" s="22">
        <v>-108.511978</v>
      </c>
      <c r="J2586" s="22" t="s">
        <v>873</v>
      </c>
      <c r="K2586" s="22" t="s">
        <v>881</v>
      </c>
      <c r="L2586" s="22" t="s">
        <v>878</v>
      </c>
      <c r="M2586" s="22" t="s">
        <v>2879</v>
      </c>
      <c r="P2586" s="22" t="s">
        <v>119</v>
      </c>
      <c r="Q2586" s="22" t="s">
        <v>2871</v>
      </c>
      <c r="R2586" s="22">
        <v>0</v>
      </c>
      <c r="W2586" s="34">
        <v>45.26</v>
      </c>
      <c r="X2586" s="34">
        <v>1.69</v>
      </c>
      <c r="Y2586" s="34">
        <v>16.54</v>
      </c>
      <c r="Z2586" s="34">
        <v>13.54</v>
      </c>
      <c r="AA2586" s="34">
        <v>0.18</v>
      </c>
      <c r="AB2586" s="34">
        <v>7.55</v>
      </c>
      <c r="AC2586" s="34">
        <v>9.49</v>
      </c>
      <c r="AD2586" s="34">
        <v>2.1800000000000002</v>
      </c>
      <c r="AE2586" s="34">
        <v>0.74</v>
      </c>
      <c r="AF2586" s="34">
        <v>0.33</v>
      </c>
      <c r="AG2586" s="34">
        <v>1.73</v>
      </c>
      <c r="AM2586" s="34">
        <v>0</v>
      </c>
      <c r="AO2586" s="34">
        <v>99.23</v>
      </c>
    </row>
    <row r="2587" spans="1:68" x14ac:dyDescent="0.35">
      <c r="A2587" s="22" t="s">
        <v>4191</v>
      </c>
      <c r="B2587" s="22" t="s">
        <v>1505</v>
      </c>
      <c r="C2587" s="22" t="s">
        <v>2901</v>
      </c>
      <c r="D2587" s="22" t="s">
        <v>752</v>
      </c>
      <c r="E2587" s="22">
        <v>1986</v>
      </c>
      <c r="G2587" s="22" t="s">
        <v>752</v>
      </c>
      <c r="H2587" s="82">
        <v>32.713397999999998</v>
      </c>
      <c r="I2587" s="22">
        <v>-108.506838</v>
      </c>
      <c r="J2587" s="22" t="s">
        <v>873</v>
      </c>
      <c r="K2587" s="22" t="s">
        <v>881</v>
      </c>
      <c r="L2587" s="22" t="s">
        <v>878</v>
      </c>
      <c r="M2587" s="22" t="s">
        <v>2879</v>
      </c>
      <c r="P2587" s="22" t="s">
        <v>119</v>
      </c>
      <c r="Q2587" s="22" t="s">
        <v>2871</v>
      </c>
      <c r="R2587" s="22">
        <v>0</v>
      </c>
      <c r="W2587" s="34">
        <v>48.05</v>
      </c>
      <c r="X2587" s="34">
        <v>1.25</v>
      </c>
      <c r="Y2587" s="34">
        <v>16.53</v>
      </c>
      <c r="Z2587" s="34">
        <v>12.37</v>
      </c>
      <c r="AA2587" s="34">
        <v>0.17</v>
      </c>
      <c r="AB2587" s="34">
        <v>6.5</v>
      </c>
      <c r="AC2587" s="34">
        <v>9.31</v>
      </c>
      <c r="AD2587" s="34">
        <v>2.17</v>
      </c>
      <c r="AE2587" s="34">
        <v>1.63</v>
      </c>
      <c r="AF2587" s="34">
        <v>0.24</v>
      </c>
      <c r="AG2587" s="34">
        <v>1.59</v>
      </c>
      <c r="AM2587" s="34">
        <v>0</v>
      </c>
      <c r="AO2587" s="34">
        <v>99.81</v>
      </c>
    </row>
    <row r="2588" spans="1:68" x14ac:dyDescent="0.35">
      <c r="A2588" s="22" t="s">
        <v>4192</v>
      </c>
      <c r="B2588" s="22" t="s">
        <v>1505</v>
      </c>
      <c r="C2588" s="22" t="s">
        <v>2901</v>
      </c>
      <c r="D2588" s="22" t="s">
        <v>752</v>
      </c>
      <c r="E2588" s="22">
        <v>1986</v>
      </c>
      <c r="G2588" s="22" t="s">
        <v>752</v>
      </c>
      <c r="H2588" s="82">
        <v>32.722661000000002</v>
      </c>
      <c r="I2588" s="22">
        <v>-108.50820299999999</v>
      </c>
      <c r="J2588" s="22" t="s">
        <v>873</v>
      </c>
      <c r="K2588" s="22" t="s">
        <v>881</v>
      </c>
      <c r="L2588" s="22" t="s">
        <v>878</v>
      </c>
      <c r="M2588" s="22" t="s">
        <v>2880</v>
      </c>
      <c r="P2588" s="22" t="s">
        <v>119</v>
      </c>
      <c r="Q2588" s="22" t="s">
        <v>2871</v>
      </c>
      <c r="R2588" s="22">
        <v>0</v>
      </c>
      <c r="W2588" s="34">
        <v>75.88</v>
      </c>
      <c r="X2588" s="34">
        <v>7.0000000000000007E-2</v>
      </c>
      <c r="Y2588" s="34">
        <v>14.51</v>
      </c>
      <c r="Z2588" s="34">
        <v>1.5</v>
      </c>
      <c r="AA2588" s="34">
        <v>7.0000000000000007E-2</v>
      </c>
      <c r="AB2588" s="34">
        <v>0.31</v>
      </c>
      <c r="AC2588" s="34">
        <v>7.0000000000000007E-2</v>
      </c>
      <c r="AD2588" s="34">
        <v>0.53</v>
      </c>
      <c r="AE2588" s="34">
        <v>4.08</v>
      </c>
      <c r="AF2588" s="34">
        <v>0.02</v>
      </c>
      <c r="AG2588" s="34">
        <v>2.29</v>
      </c>
      <c r="AM2588" s="34">
        <v>9.42</v>
      </c>
      <c r="AO2588" s="34">
        <v>99.33</v>
      </c>
    </row>
    <row r="2589" spans="1:68" x14ac:dyDescent="0.35">
      <c r="A2589" s="22" t="s">
        <v>4193</v>
      </c>
      <c r="B2589" s="22" t="s">
        <v>1505</v>
      </c>
      <c r="C2589" s="22" t="s">
        <v>2901</v>
      </c>
      <c r="D2589" s="22" t="s">
        <v>752</v>
      </c>
      <c r="E2589" s="22">
        <v>1986</v>
      </c>
      <c r="G2589" s="22" t="s">
        <v>752</v>
      </c>
      <c r="H2589" s="82"/>
      <c r="J2589" s="22" t="s">
        <v>873</v>
      </c>
      <c r="K2589" s="22" t="s">
        <v>881</v>
      </c>
      <c r="L2589" s="22" t="s">
        <v>878</v>
      </c>
      <c r="M2589" s="22" t="s">
        <v>2880</v>
      </c>
      <c r="P2589" s="22" t="s">
        <v>119</v>
      </c>
      <c r="Q2589" s="22" t="s">
        <v>2871</v>
      </c>
      <c r="R2589" s="22">
        <v>0</v>
      </c>
      <c r="W2589" s="34">
        <v>76.599999999999994</v>
      </c>
      <c r="X2589" s="34">
        <v>0.12</v>
      </c>
      <c r="Y2589" s="34">
        <v>14.51</v>
      </c>
      <c r="Z2589" s="34">
        <v>0.87</v>
      </c>
      <c r="AA2589" s="34">
        <v>0.02</v>
      </c>
      <c r="AB2589" s="34">
        <v>0.39</v>
      </c>
      <c r="AC2589" s="34">
        <v>0.11</v>
      </c>
      <c r="AD2589" s="34">
        <v>0.18</v>
      </c>
      <c r="AE2589" s="34">
        <v>3.85</v>
      </c>
      <c r="AF2589" s="34">
        <v>0.03</v>
      </c>
      <c r="AG2589" s="34">
        <v>2.52</v>
      </c>
      <c r="AM2589" s="34">
        <v>10.25</v>
      </c>
      <c r="AO2589" s="34">
        <v>99.2</v>
      </c>
    </row>
    <row r="2590" spans="1:68" ht="14.25" customHeight="1" x14ac:dyDescent="0.35">
      <c r="A2590" s="22" t="s">
        <v>4194</v>
      </c>
      <c r="B2590" s="22" t="s">
        <v>1505</v>
      </c>
      <c r="C2590" s="22" t="s">
        <v>2901</v>
      </c>
      <c r="D2590" s="22" t="s">
        <v>752</v>
      </c>
      <c r="E2590" s="22">
        <v>1986</v>
      </c>
      <c r="G2590" s="22" t="s">
        <v>752</v>
      </c>
      <c r="H2590" s="82">
        <v>32.730733999999998</v>
      </c>
      <c r="I2590" s="22">
        <v>-108.50111099999999</v>
      </c>
      <c r="J2590" s="22" t="s">
        <v>873</v>
      </c>
      <c r="K2590" s="22" t="s">
        <v>881</v>
      </c>
      <c r="L2590" s="22" t="s">
        <v>878</v>
      </c>
      <c r="M2590" s="22" t="s">
        <v>2881</v>
      </c>
      <c r="P2590" s="22" t="s">
        <v>119</v>
      </c>
      <c r="Q2590" s="22" t="s">
        <v>2871</v>
      </c>
      <c r="R2590" s="22">
        <v>0</v>
      </c>
      <c r="W2590" s="34">
        <v>61.96</v>
      </c>
      <c r="X2590" s="34">
        <v>0.38</v>
      </c>
      <c r="Y2590" s="34">
        <v>16.32</v>
      </c>
      <c r="Z2590" s="34">
        <v>4.09</v>
      </c>
      <c r="AA2590" s="34">
        <v>0.1</v>
      </c>
      <c r="AB2590" s="34">
        <v>1.33</v>
      </c>
      <c r="AC2590" s="34">
        <v>4.5599999999999996</v>
      </c>
      <c r="AD2590" s="34">
        <v>4.13</v>
      </c>
      <c r="AE2590" s="34">
        <v>2.04</v>
      </c>
      <c r="AF2590" s="34">
        <v>0.22</v>
      </c>
      <c r="AG2590" s="34">
        <v>4.87</v>
      </c>
      <c r="AM2590" s="34">
        <v>0</v>
      </c>
      <c r="AO2590" s="34">
        <v>100</v>
      </c>
    </row>
    <row r="2591" spans="1:68" ht="16.5" customHeight="1" x14ac:dyDescent="0.35">
      <c r="A2591" s="22" t="s">
        <v>4195</v>
      </c>
      <c r="B2591" s="22" t="s">
        <v>1505</v>
      </c>
      <c r="C2591" s="22" t="s">
        <v>2901</v>
      </c>
      <c r="D2591" s="22" t="s">
        <v>752</v>
      </c>
      <c r="E2591" s="22">
        <v>1986</v>
      </c>
      <c r="G2591" s="22" t="s">
        <v>752</v>
      </c>
      <c r="H2591" s="82">
        <v>32.725940000000001</v>
      </c>
      <c r="I2591" s="22">
        <v>-108.513023</v>
      </c>
      <c r="J2591" s="22" t="s">
        <v>873</v>
      </c>
      <c r="K2591" s="22" t="s">
        <v>881</v>
      </c>
      <c r="L2591" s="22" t="s">
        <v>878</v>
      </c>
      <c r="M2591" s="22" t="s">
        <v>2881</v>
      </c>
      <c r="P2591" s="22" t="s">
        <v>119</v>
      </c>
      <c r="Q2591" s="22" t="s">
        <v>2871</v>
      </c>
      <c r="R2591" s="22">
        <v>0</v>
      </c>
      <c r="W2591" s="34">
        <v>64.400000000000006</v>
      </c>
      <c r="X2591" s="34">
        <v>0.33</v>
      </c>
      <c r="Y2591" s="34">
        <v>16.87</v>
      </c>
      <c r="Z2591" s="34">
        <v>4.21</v>
      </c>
      <c r="AA2591" s="34">
        <v>0.13</v>
      </c>
      <c r="AB2591" s="34">
        <v>0.91</v>
      </c>
      <c r="AC2591" s="34">
        <v>5.26</v>
      </c>
      <c r="AD2591" s="34">
        <v>3.5</v>
      </c>
      <c r="AE2591" s="34">
        <v>2.06</v>
      </c>
      <c r="AF2591" s="34">
        <v>0.22</v>
      </c>
      <c r="AG2591" s="34">
        <v>2.1</v>
      </c>
      <c r="AM2591" s="34">
        <v>0</v>
      </c>
      <c r="AO2591" s="34">
        <v>99.99</v>
      </c>
      <c r="BD2591" s="34">
        <v>20</v>
      </c>
      <c r="BP2591" s="34">
        <v>12</v>
      </c>
    </row>
    <row r="2592" spans="1:68" x14ac:dyDescent="0.35">
      <c r="A2592" s="22" t="s">
        <v>4196</v>
      </c>
      <c r="B2592" s="22" t="s">
        <v>1505</v>
      </c>
      <c r="C2592" s="22" t="s">
        <v>2901</v>
      </c>
      <c r="D2592" s="22" t="s">
        <v>752</v>
      </c>
      <c r="E2592" s="22">
        <v>1986</v>
      </c>
      <c r="G2592" s="22" t="s">
        <v>752</v>
      </c>
      <c r="H2592" s="82">
        <v>32.729461999999998</v>
      </c>
      <c r="I2592" s="22">
        <v>-108.50788900000001</v>
      </c>
      <c r="J2592" s="22" t="s">
        <v>873</v>
      </c>
      <c r="K2592" s="22" t="s">
        <v>881</v>
      </c>
      <c r="L2592" s="22" t="s">
        <v>878</v>
      </c>
      <c r="M2592" s="22" t="s">
        <v>2881</v>
      </c>
      <c r="P2592" s="22" t="s">
        <v>119</v>
      </c>
      <c r="Q2592" s="22" t="s">
        <v>2871</v>
      </c>
      <c r="R2592" s="22">
        <v>0</v>
      </c>
      <c r="W2592" s="34">
        <v>64.52</v>
      </c>
      <c r="X2592" s="34">
        <v>0.34</v>
      </c>
      <c r="Y2592" s="34">
        <v>16.920000000000002</v>
      </c>
      <c r="Z2592" s="34">
        <v>4.0999999999999996</v>
      </c>
      <c r="AA2592" s="34">
        <v>0.13</v>
      </c>
      <c r="AB2592" s="34">
        <v>0.9</v>
      </c>
      <c r="AC2592" s="34">
        <v>5.29</v>
      </c>
      <c r="AD2592" s="34">
        <v>3.49</v>
      </c>
      <c r="AE2592" s="34">
        <v>2.0499999999999998</v>
      </c>
      <c r="AF2592" s="34">
        <v>0.21</v>
      </c>
      <c r="AG2592" s="34">
        <v>2.31</v>
      </c>
      <c r="AM2592" s="34">
        <v>0</v>
      </c>
      <c r="AO2592" s="34">
        <v>100.34</v>
      </c>
      <c r="BD2592" s="34">
        <v>20</v>
      </c>
      <c r="BP2592" s="34">
        <v>10</v>
      </c>
    </row>
    <row r="2593" spans="1:121" x14ac:dyDescent="0.35">
      <c r="A2593" s="22" t="s">
        <v>4197</v>
      </c>
      <c r="B2593" s="22" t="s">
        <v>1505</v>
      </c>
      <c r="C2593" s="22" t="s">
        <v>2901</v>
      </c>
      <c r="D2593" s="22" t="s">
        <v>752</v>
      </c>
      <c r="E2593" s="22">
        <v>1986</v>
      </c>
      <c r="G2593" s="22" t="s">
        <v>752</v>
      </c>
      <c r="H2593" s="82">
        <v>32.729030999999999</v>
      </c>
      <c r="I2593" s="22">
        <v>-108.50303099999999</v>
      </c>
      <c r="J2593" s="22" t="s">
        <v>873</v>
      </c>
      <c r="K2593" s="22" t="s">
        <v>881</v>
      </c>
      <c r="L2593" s="22" t="s">
        <v>878</v>
      </c>
      <c r="M2593" s="22" t="s">
        <v>2881</v>
      </c>
      <c r="P2593" s="22" t="s">
        <v>119</v>
      </c>
      <c r="Q2593" s="22" t="s">
        <v>2871</v>
      </c>
      <c r="R2593" s="22">
        <v>0</v>
      </c>
      <c r="W2593" s="34">
        <v>64.2</v>
      </c>
      <c r="X2593" s="34">
        <v>0.38</v>
      </c>
      <c r="Y2593" s="34">
        <v>16.84</v>
      </c>
      <c r="Z2593" s="34">
        <v>4.32</v>
      </c>
      <c r="AA2593" s="34">
        <v>0.12</v>
      </c>
      <c r="AB2593" s="34">
        <v>1.1399999999999999</v>
      </c>
      <c r="AC2593" s="34">
        <v>4.3600000000000003</v>
      </c>
      <c r="AD2593" s="34">
        <v>3.71</v>
      </c>
      <c r="AE2593" s="34">
        <v>2.3199999999999998</v>
      </c>
      <c r="AF2593" s="34">
        <v>0.21</v>
      </c>
      <c r="AG2593" s="34">
        <v>2.42</v>
      </c>
      <c r="AM2593" s="34">
        <v>0.82</v>
      </c>
      <c r="AO2593" s="34">
        <v>100.1</v>
      </c>
    </row>
    <row r="2594" spans="1:121" x14ac:dyDescent="0.35">
      <c r="A2594" s="22" t="s">
        <v>4198</v>
      </c>
      <c r="B2594" s="22" t="s">
        <v>1505</v>
      </c>
      <c r="C2594" s="22" t="s">
        <v>2901</v>
      </c>
      <c r="D2594" s="22" t="s">
        <v>752</v>
      </c>
      <c r="E2594" s="22">
        <v>1986</v>
      </c>
      <c r="G2594" s="22" t="s">
        <v>752</v>
      </c>
      <c r="H2594" s="82">
        <v>32.713259999999998</v>
      </c>
      <c r="I2594" s="22">
        <v>-108.511357</v>
      </c>
      <c r="J2594" s="22" t="s">
        <v>873</v>
      </c>
      <c r="K2594" s="22" t="s">
        <v>881</v>
      </c>
      <c r="L2594" s="22" t="s">
        <v>878</v>
      </c>
      <c r="M2594" s="22" t="s">
        <v>2881</v>
      </c>
      <c r="P2594" s="22" t="s">
        <v>119</v>
      </c>
      <c r="Q2594" s="22" t="s">
        <v>2871</v>
      </c>
      <c r="R2594" s="22">
        <v>0</v>
      </c>
      <c r="W2594" s="34">
        <v>61.57</v>
      </c>
      <c r="X2594" s="34">
        <v>0.64</v>
      </c>
      <c r="Y2594" s="34">
        <v>16.600000000000001</v>
      </c>
      <c r="Z2594" s="34">
        <v>6.47</v>
      </c>
      <c r="AA2594" s="34">
        <v>0.14000000000000001</v>
      </c>
      <c r="AB2594" s="34">
        <v>2.19</v>
      </c>
      <c r="AC2594" s="34">
        <v>5.25</v>
      </c>
      <c r="AD2594" s="34">
        <v>3.44</v>
      </c>
      <c r="AE2594" s="34">
        <v>2.16</v>
      </c>
      <c r="AF2594" s="34">
        <v>0.35</v>
      </c>
      <c r="AG2594" s="34">
        <v>1.35</v>
      </c>
      <c r="AM2594" s="34">
        <v>0</v>
      </c>
      <c r="AO2594" s="34">
        <v>100.16</v>
      </c>
    </row>
    <row r="2595" spans="1:121" x14ac:dyDescent="0.35">
      <c r="A2595" s="22" t="s">
        <v>4199</v>
      </c>
      <c r="B2595" s="22" t="s">
        <v>1505</v>
      </c>
      <c r="C2595" s="22" t="s">
        <v>2901</v>
      </c>
      <c r="D2595" s="22" t="s">
        <v>752</v>
      </c>
      <c r="E2595" s="22">
        <v>1986</v>
      </c>
      <c r="G2595" s="22" t="s">
        <v>752</v>
      </c>
      <c r="H2595" s="82">
        <v>32.729042</v>
      </c>
      <c r="I2595" s="22">
        <v>-108.50007600000001</v>
      </c>
      <c r="J2595" s="22" t="s">
        <v>873</v>
      </c>
      <c r="K2595" s="22" t="s">
        <v>881</v>
      </c>
      <c r="L2595" s="22" t="s">
        <v>878</v>
      </c>
      <c r="M2595" s="22" t="s">
        <v>2882</v>
      </c>
      <c r="P2595" s="22" t="s">
        <v>119</v>
      </c>
      <c r="Q2595" s="22" t="s">
        <v>2871</v>
      </c>
      <c r="R2595" s="22">
        <v>0</v>
      </c>
      <c r="W2595" s="34">
        <v>62.77</v>
      </c>
      <c r="X2595" s="34">
        <v>0.57999999999999996</v>
      </c>
      <c r="Y2595" s="34">
        <v>17.11</v>
      </c>
      <c r="Z2595" s="34">
        <v>4.71</v>
      </c>
      <c r="AA2595" s="34">
        <v>0.12</v>
      </c>
      <c r="AB2595" s="34">
        <v>1.29</v>
      </c>
      <c r="AC2595" s="34">
        <v>4.12</v>
      </c>
      <c r="AD2595" s="34">
        <v>2.2400000000000002</v>
      </c>
      <c r="AE2595" s="34">
        <v>3.08</v>
      </c>
      <c r="AF2595" s="34">
        <v>0.28999999999999998</v>
      </c>
      <c r="AG2595" s="34">
        <v>3.37</v>
      </c>
      <c r="AM2595" s="34">
        <v>3.43</v>
      </c>
      <c r="AO2595" s="34">
        <v>99.68</v>
      </c>
    </row>
    <row r="2596" spans="1:121" x14ac:dyDescent="0.35">
      <c r="A2596" s="22" t="s">
        <v>4200</v>
      </c>
      <c r="B2596" s="22" t="s">
        <v>1505</v>
      </c>
      <c r="C2596" s="22" t="s">
        <v>2901</v>
      </c>
      <c r="D2596" s="22" t="s">
        <v>752</v>
      </c>
      <c r="E2596" s="22">
        <v>1986</v>
      </c>
      <c r="G2596" s="22" t="s">
        <v>752</v>
      </c>
      <c r="H2596" s="82">
        <v>32.725735</v>
      </c>
      <c r="I2596" s="22">
        <v>-108.49678400000001</v>
      </c>
      <c r="J2596" s="22" t="s">
        <v>873</v>
      </c>
      <c r="K2596" s="22" t="s">
        <v>881</v>
      </c>
      <c r="L2596" s="22" t="s">
        <v>878</v>
      </c>
      <c r="M2596" s="22" t="s">
        <v>2882</v>
      </c>
      <c r="P2596" s="22" t="s">
        <v>119</v>
      </c>
      <c r="Q2596" s="22" t="s">
        <v>2871</v>
      </c>
      <c r="R2596" s="22">
        <v>0</v>
      </c>
      <c r="W2596" s="34">
        <v>64</v>
      </c>
      <c r="X2596" s="34">
        <v>0.76</v>
      </c>
      <c r="Y2596" s="34">
        <v>15.68</v>
      </c>
      <c r="Z2596" s="34">
        <v>5.67</v>
      </c>
      <c r="AA2596" s="34">
        <v>0.08</v>
      </c>
      <c r="AB2596" s="34">
        <v>2.25</v>
      </c>
      <c r="AC2596" s="34">
        <v>2.2999999999999998</v>
      </c>
      <c r="AD2596" s="34">
        <v>4.08</v>
      </c>
      <c r="AE2596" s="34">
        <v>4.08</v>
      </c>
      <c r="AF2596" s="34">
        <v>0.18</v>
      </c>
      <c r="AG2596" s="34">
        <v>1.17</v>
      </c>
      <c r="AM2596" s="34">
        <v>0.81</v>
      </c>
      <c r="AO2596" s="34">
        <v>100.33</v>
      </c>
    </row>
    <row r="2597" spans="1:121" x14ac:dyDescent="0.35">
      <c r="A2597" s="22" t="s">
        <v>4201</v>
      </c>
      <c r="B2597" s="22" t="s">
        <v>1505</v>
      </c>
      <c r="C2597" s="22" t="s">
        <v>2901</v>
      </c>
      <c r="D2597" s="22" t="s">
        <v>752</v>
      </c>
      <c r="E2597" s="22">
        <v>1986</v>
      </c>
      <c r="G2597" s="22" t="s">
        <v>752</v>
      </c>
      <c r="H2597" s="82">
        <v>32.732214999999997</v>
      </c>
      <c r="I2597" s="22">
        <v>-108.494501</v>
      </c>
      <c r="J2597" s="22" t="s">
        <v>873</v>
      </c>
      <c r="K2597" s="22" t="s">
        <v>881</v>
      </c>
      <c r="L2597" s="22" t="s">
        <v>878</v>
      </c>
      <c r="M2597" s="22" t="s">
        <v>2882</v>
      </c>
      <c r="P2597" s="22" t="s">
        <v>119</v>
      </c>
      <c r="Q2597" s="22" t="s">
        <v>2871</v>
      </c>
      <c r="R2597" s="22">
        <v>0</v>
      </c>
      <c r="W2597" s="34">
        <v>62.87</v>
      </c>
      <c r="X2597" s="34">
        <v>0.69</v>
      </c>
      <c r="Y2597" s="34">
        <v>15.89</v>
      </c>
      <c r="Z2597" s="34">
        <v>5.45</v>
      </c>
      <c r="AA2597" s="34">
        <v>0.08</v>
      </c>
      <c r="AB2597" s="34">
        <v>1.7</v>
      </c>
      <c r="AC2597" s="34">
        <v>4.1500000000000004</v>
      </c>
      <c r="AD2597" s="34">
        <v>3.47</v>
      </c>
      <c r="AE2597" s="34">
        <v>3.27</v>
      </c>
      <c r="AF2597" s="34">
        <v>0.17</v>
      </c>
      <c r="AG2597" s="34">
        <v>1.21</v>
      </c>
      <c r="AM2597" s="34">
        <v>0</v>
      </c>
      <c r="AO2597" s="34">
        <v>99.03</v>
      </c>
    </row>
    <row r="2598" spans="1:121" x14ac:dyDescent="0.35">
      <c r="A2598" s="22" t="s">
        <v>4202</v>
      </c>
      <c r="B2598" s="22" t="s">
        <v>1505</v>
      </c>
      <c r="C2598" s="22" t="s">
        <v>2901</v>
      </c>
      <c r="D2598" s="22" t="s">
        <v>752</v>
      </c>
      <c r="E2598" s="22">
        <v>1986</v>
      </c>
      <c r="G2598" s="22" t="s">
        <v>752</v>
      </c>
      <c r="H2598" s="82">
        <v>32.729343</v>
      </c>
      <c r="I2598" s="22">
        <v>-108.49250000000001</v>
      </c>
      <c r="J2598" s="22" t="s">
        <v>873</v>
      </c>
      <c r="K2598" s="22" t="s">
        <v>881</v>
      </c>
      <c r="L2598" s="22" t="s">
        <v>878</v>
      </c>
      <c r="M2598" s="22" t="s">
        <v>2883</v>
      </c>
      <c r="P2598" s="22" t="s">
        <v>119</v>
      </c>
      <c r="Q2598" s="22" t="s">
        <v>2871</v>
      </c>
      <c r="R2598" s="22">
        <v>0</v>
      </c>
      <c r="W2598" s="34">
        <v>57.89</v>
      </c>
      <c r="X2598" s="34">
        <v>0.61</v>
      </c>
      <c r="Y2598" s="34">
        <v>15.75</v>
      </c>
      <c r="Z2598" s="34">
        <v>5.79</v>
      </c>
      <c r="AA2598" s="34">
        <v>0.09</v>
      </c>
      <c r="AB2598" s="34">
        <v>3.32</v>
      </c>
      <c r="AC2598" s="34">
        <v>6.7</v>
      </c>
      <c r="AD2598" s="34">
        <v>3.59</v>
      </c>
      <c r="AE2598" s="34">
        <v>2.27</v>
      </c>
      <c r="AF2598" s="34">
        <v>0.21</v>
      </c>
      <c r="AG2598" s="34">
        <v>2.76</v>
      </c>
      <c r="AM2598" s="34">
        <v>0</v>
      </c>
      <c r="AO2598" s="34">
        <v>99.06</v>
      </c>
    </row>
    <row r="2599" spans="1:121" x14ac:dyDescent="0.35">
      <c r="A2599" s="22" t="s">
        <v>4203</v>
      </c>
      <c r="B2599" s="22" t="s">
        <v>1505</v>
      </c>
      <c r="C2599" s="22" t="s">
        <v>2901</v>
      </c>
      <c r="D2599" s="22" t="s">
        <v>752</v>
      </c>
      <c r="E2599" s="22">
        <v>1986</v>
      </c>
      <c r="G2599" s="22" t="s">
        <v>752</v>
      </c>
      <c r="H2599" s="82">
        <v>32.731344999999997</v>
      </c>
      <c r="I2599" s="22">
        <v>-108.491445</v>
      </c>
      <c r="J2599" s="22" t="s">
        <v>873</v>
      </c>
      <c r="K2599" s="22" t="s">
        <v>881</v>
      </c>
      <c r="L2599" s="22" t="s">
        <v>878</v>
      </c>
      <c r="M2599" s="22" t="s">
        <v>2883</v>
      </c>
      <c r="P2599" s="22" t="s">
        <v>119</v>
      </c>
      <c r="Q2599" s="22" t="s">
        <v>2871</v>
      </c>
      <c r="R2599" s="22">
        <v>0</v>
      </c>
      <c r="W2599" s="34">
        <v>54.66</v>
      </c>
      <c r="X2599" s="34">
        <v>0.71</v>
      </c>
      <c r="Y2599" s="34">
        <v>15.78</v>
      </c>
      <c r="Z2599" s="34">
        <v>6.15</v>
      </c>
      <c r="AA2599" s="34">
        <v>0.12</v>
      </c>
      <c r="AB2599" s="34">
        <v>1.98</v>
      </c>
      <c r="AC2599" s="34">
        <v>8.1</v>
      </c>
      <c r="AD2599" s="34">
        <v>3.48</v>
      </c>
      <c r="AE2599" s="34">
        <v>2.4300000000000002</v>
      </c>
      <c r="AF2599" s="34">
        <v>0.22</v>
      </c>
      <c r="AG2599" s="34">
        <v>5.73</v>
      </c>
      <c r="AM2599" s="34">
        <v>0</v>
      </c>
      <c r="AO2599" s="34">
        <v>99.36</v>
      </c>
    </row>
    <row r="2600" spans="1:121" s="26" customFormat="1" x14ac:dyDescent="0.35">
      <c r="A2600" s="22" t="s">
        <v>4204</v>
      </c>
      <c r="B2600" s="26" t="s">
        <v>1505</v>
      </c>
      <c r="C2600" s="22" t="s">
        <v>2925</v>
      </c>
      <c r="D2600" s="26" t="s">
        <v>2916</v>
      </c>
      <c r="E2600" s="26">
        <v>2007</v>
      </c>
      <c r="G2600" s="26" t="s">
        <v>2917</v>
      </c>
      <c r="H2600" s="22">
        <v>34.314309999999999</v>
      </c>
      <c r="I2600" s="22">
        <v>-107.25233900000001</v>
      </c>
      <c r="J2600" s="26" t="s">
        <v>873</v>
      </c>
      <c r="K2600" s="26" t="s">
        <v>880</v>
      </c>
      <c r="L2600" s="26" t="s">
        <v>878</v>
      </c>
      <c r="M2600" s="26" t="s">
        <v>2918</v>
      </c>
      <c r="P2600" s="26" t="s">
        <v>1665</v>
      </c>
      <c r="Q2600" s="26" t="s">
        <v>144</v>
      </c>
      <c r="W2600" s="34">
        <v>48.04</v>
      </c>
      <c r="X2600" s="34">
        <v>1.1100000000000001</v>
      </c>
      <c r="Y2600" s="34">
        <v>12.61</v>
      </c>
      <c r="Z2600" s="40">
        <v>9.68</v>
      </c>
      <c r="AA2600" s="34">
        <v>0.17</v>
      </c>
      <c r="AB2600" s="34">
        <v>11.16</v>
      </c>
      <c r="AC2600" s="34">
        <v>11.98</v>
      </c>
      <c r="AD2600" s="34">
        <v>3.29</v>
      </c>
      <c r="AE2600" s="34">
        <v>2.25</v>
      </c>
      <c r="AF2600" s="34">
        <v>0.69</v>
      </c>
      <c r="AG2600" s="34">
        <v>3.9</v>
      </c>
      <c r="AH2600" s="40"/>
      <c r="AI2600" s="40"/>
      <c r="AJ2600" s="40"/>
      <c r="AK2600" s="40"/>
      <c r="AL2600" s="40"/>
      <c r="AM2600" s="40"/>
      <c r="AN2600" s="40"/>
      <c r="AO2600" s="34">
        <v>104.87776810000001</v>
      </c>
      <c r="AP2600" s="34">
        <v>5.8518135807300009</v>
      </c>
      <c r="AQ2600" s="34">
        <v>3.2407731611969997</v>
      </c>
      <c r="AR2600" s="34">
        <v>8.7100000000000009</v>
      </c>
      <c r="AS2600" s="40"/>
      <c r="AT2600" s="40"/>
      <c r="AU2600" s="40"/>
      <c r="AV2600" s="40"/>
      <c r="AW2600" s="34"/>
      <c r="AX2600" s="40"/>
      <c r="AY2600" s="34">
        <v>618</v>
      </c>
      <c r="AZ2600" s="40"/>
      <c r="BA2600" s="40"/>
      <c r="BB2600" s="40"/>
      <c r="BC2600" s="40"/>
      <c r="BD2600" s="40"/>
      <c r="BE2600" s="34">
        <v>519</v>
      </c>
      <c r="BF2600" s="34">
        <v>6</v>
      </c>
      <c r="BG2600" s="34">
        <v>104</v>
      </c>
      <c r="BH2600" s="34">
        <v>12</v>
      </c>
      <c r="BI2600" s="40"/>
      <c r="BJ2600" s="34">
        <v>7.87</v>
      </c>
      <c r="BK2600" s="40"/>
      <c r="BL2600" s="40"/>
      <c r="BM2600" s="40"/>
      <c r="BN2600" s="34"/>
      <c r="BO2600" s="34">
        <v>6</v>
      </c>
      <c r="BP2600" s="34">
        <v>169</v>
      </c>
      <c r="BQ2600" s="34">
        <v>8</v>
      </c>
      <c r="BR2600" s="34">
        <v>77</v>
      </c>
      <c r="BS2600" s="40"/>
      <c r="BT2600" s="40"/>
      <c r="BU2600" s="34">
        <v>34</v>
      </c>
      <c r="BV2600" s="40"/>
      <c r="BW2600" s="40"/>
      <c r="BX2600" s="34">
        <v>940</v>
      </c>
      <c r="BY2600" s="34">
        <v>0.6</v>
      </c>
      <c r="BZ2600" s="40"/>
      <c r="CA2600" s="34">
        <v>8</v>
      </c>
      <c r="CB2600" s="40"/>
      <c r="CC2600" s="34">
        <v>3</v>
      </c>
      <c r="CD2600" s="34">
        <v>220</v>
      </c>
      <c r="CE2600" s="40"/>
      <c r="CF2600" s="34">
        <v>46</v>
      </c>
      <c r="CG2600" s="34">
        <v>309</v>
      </c>
      <c r="CH2600" s="34">
        <v>88</v>
      </c>
      <c r="CI2600" s="34">
        <v>54.76</v>
      </c>
      <c r="CJ2600" s="34">
        <v>120.79</v>
      </c>
      <c r="CK2600" s="34">
        <v>17.920000000000002</v>
      </c>
      <c r="CL2600" s="34">
        <v>77.150000000000006</v>
      </c>
      <c r="CM2600" s="34">
        <v>18.86</v>
      </c>
      <c r="CN2600" s="34">
        <v>5.1100000000000003</v>
      </c>
      <c r="CO2600" s="34">
        <v>16.59</v>
      </c>
      <c r="CP2600" s="34">
        <v>2.19</v>
      </c>
      <c r="CQ2600" s="34">
        <v>10.75</v>
      </c>
      <c r="CR2600" s="34">
        <v>1.76</v>
      </c>
      <c r="CS2600" s="34">
        <v>4.16</v>
      </c>
      <c r="CT2600" s="34">
        <v>0.52</v>
      </c>
      <c r="CU2600" s="34">
        <v>2.96</v>
      </c>
      <c r="CV2600" s="34">
        <v>0.44</v>
      </c>
      <c r="CW2600" s="34">
        <f t="shared" ref="CW2600" si="126">SUM(CI2600:CV2600)</f>
        <v>333.96</v>
      </c>
      <c r="CX2600" s="40"/>
      <c r="CY2600" s="40"/>
      <c r="CZ2600" s="40"/>
      <c r="DA2600" s="40"/>
      <c r="DB2600" s="40"/>
      <c r="DC2600" s="40"/>
      <c r="DD2600" s="34"/>
      <c r="DE2600" s="40"/>
      <c r="DF2600" s="40"/>
      <c r="DG2600" s="40"/>
      <c r="DH2600" s="40"/>
      <c r="DI2600" s="40"/>
      <c r="DJ2600" s="40"/>
      <c r="DK2600" s="40"/>
      <c r="DL2600" s="40"/>
      <c r="DM2600" s="40"/>
      <c r="DN2600" s="40"/>
      <c r="DO2600" s="40"/>
      <c r="DP2600" s="40"/>
      <c r="DQ2600" s="40"/>
    </row>
    <row r="2601" spans="1:121" s="26" customFormat="1" x14ac:dyDescent="0.35">
      <c r="A2601" s="22" t="s">
        <v>4205</v>
      </c>
      <c r="B2601" s="26" t="s">
        <v>1505</v>
      </c>
      <c r="C2601" s="22" t="s">
        <v>2925</v>
      </c>
      <c r="D2601" s="26" t="s">
        <v>2916</v>
      </c>
      <c r="E2601" s="26">
        <v>2007</v>
      </c>
      <c r="G2601" s="26" t="s">
        <v>2917</v>
      </c>
      <c r="H2601" s="22">
        <v>34.340229000000001</v>
      </c>
      <c r="I2601" s="22">
        <v>-107.26169400000001</v>
      </c>
      <c r="J2601" s="26" t="s">
        <v>873</v>
      </c>
      <c r="K2601" s="26" t="s">
        <v>880</v>
      </c>
      <c r="L2601" s="26" t="s">
        <v>878</v>
      </c>
      <c r="M2601" s="26" t="s">
        <v>2919</v>
      </c>
      <c r="P2601" s="26" t="s">
        <v>1665</v>
      </c>
      <c r="Q2601" s="26" t="s">
        <v>144</v>
      </c>
      <c r="W2601" s="34">
        <v>48.91</v>
      </c>
      <c r="X2601" s="34">
        <v>1.1499999999999999</v>
      </c>
      <c r="Y2601" s="34">
        <v>12.58</v>
      </c>
      <c r="Z2601" s="40">
        <v>10.210000000000001</v>
      </c>
      <c r="AA2601" s="34">
        <v>0.14000000000000001</v>
      </c>
      <c r="AB2601" s="34">
        <v>11.05</v>
      </c>
      <c r="AC2601" s="34">
        <v>10.27</v>
      </c>
      <c r="AD2601" s="34">
        <v>2.7</v>
      </c>
      <c r="AE2601" s="34">
        <v>3.4</v>
      </c>
      <c r="AF2601" s="34">
        <v>0.61</v>
      </c>
      <c r="AG2601" s="34">
        <v>2.87</v>
      </c>
      <c r="AH2601" s="40"/>
      <c r="AI2601" s="40"/>
      <c r="AJ2601" s="40"/>
      <c r="AK2601" s="40"/>
      <c r="AL2601" s="40"/>
      <c r="AM2601" s="40"/>
      <c r="AN2601" s="40"/>
      <c r="AO2601" s="34">
        <v>103.8911009</v>
      </c>
      <c r="AP2601" s="34">
        <v>6.2069232269699981</v>
      </c>
      <c r="AQ2601" s="34">
        <v>3.3834853503330011</v>
      </c>
      <c r="AR2601" s="34">
        <v>9.19</v>
      </c>
      <c r="AS2601" s="40"/>
      <c r="AT2601" s="40"/>
      <c r="AU2601" s="40"/>
      <c r="AV2601" s="40"/>
      <c r="AW2601" s="34">
        <v>2</v>
      </c>
      <c r="AX2601" s="40"/>
      <c r="AY2601" s="34">
        <v>985</v>
      </c>
      <c r="AZ2601" s="40"/>
      <c r="BA2601" s="40"/>
      <c r="BB2601" s="40"/>
      <c r="BC2601" s="40"/>
      <c r="BD2601" s="40"/>
      <c r="BE2601" s="34">
        <v>516</v>
      </c>
      <c r="BF2601" s="34"/>
      <c r="BG2601" s="34">
        <v>93</v>
      </c>
      <c r="BH2601" s="34">
        <v>15</v>
      </c>
      <c r="BI2601" s="40"/>
      <c r="BJ2601" s="34"/>
      <c r="BK2601" s="40"/>
      <c r="BL2601" s="40"/>
      <c r="BM2601" s="40"/>
      <c r="BN2601" s="34">
        <v>2</v>
      </c>
      <c r="BO2601" s="34">
        <v>8</v>
      </c>
      <c r="BP2601" s="34">
        <v>153</v>
      </c>
      <c r="BQ2601" s="34">
        <v>13</v>
      </c>
      <c r="BR2601" s="34">
        <v>61</v>
      </c>
      <c r="BS2601" s="40"/>
      <c r="BT2601" s="40"/>
      <c r="BU2601" s="34"/>
      <c r="BV2601" s="40"/>
      <c r="BW2601" s="40"/>
      <c r="BX2601" s="34">
        <v>867</v>
      </c>
      <c r="BY2601" s="34"/>
      <c r="BZ2601" s="40"/>
      <c r="CA2601" s="34">
        <v>6</v>
      </c>
      <c r="CB2601" s="40"/>
      <c r="CC2601" s="34">
        <v>5</v>
      </c>
      <c r="CD2601" s="34">
        <v>216</v>
      </c>
      <c r="CE2601" s="40"/>
      <c r="CF2601" s="34">
        <v>38</v>
      </c>
      <c r="CG2601" s="34">
        <v>265</v>
      </c>
      <c r="CH2601" s="34">
        <v>83</v>
      </c>
      <c r="CI2601" s="34"/>
      <c r="CJ2601" s="34"/>
      <c r="CK2601" s="34"/>
      <c r="CL2601" s="34"/>
      <c r="CM2601" s="34"/>
      <c r="CN2601" s="34"/>
      <c r="CO2601" s="34"/>
      <c r="CP2601" s="34"/>
      <c r="CQ2601" s="34"/>
      <c r="CR2601" s="34"/>
      <c r="CS2601" s="34"/>
      <c r="CT2601" s="34"/>
      <c r="CU2601" s="34"/>
      <c r="CV2601" s="34"/>
      <c r="CW2601" s="40"/>
      <c r="CX2601" s="40"/>
      <c r="CY2601" s="40"/>
      <c r="CZ2601" s="40"/>
      <c r="DA2601" s="40"/>
      <c r="DB2601" s="40"/>
      <c r="DC2601" s="40"/>
      <c r="DD2601" s="34"/>
      <c r="DE2601" s="40"/>
      <c r="DF2601" s="40"/>
      <c r="DG2601" s="40"/>
      <c r="DH2601" s="40"/>
      <c r="DI2601" s="40"/>
      <c r="DJ2601" s="40"/>
      <c r="DK2601" s="40"/>
      <c r="DL2601" s="40"/>
      <c r="DM2601" s="40"/>
      <c r="DN2601" s="40"/>
      <c r="DO2601" s="40"/>
      <c r="DP2601" s="40"/>
      <c r="DQ2601" s="40"/>
    </row>
    <row r="2602" spans="1:121" s="26" customFormat="1" x14ac:dyDescent="0.35">
      <c r="A2602" s="22" t="s">
        <v>4206</v>
      </c>
      <c r="B2602" s="26" t="s">
        <v>1505</v>
      </c>
      <c r="C2602" s="22" t="s">
        <v>2925</v>
      </c>
      <c r="D2602" s="26" t="s">
        <v>2916</v>
      </c>
      <c r="E2602" s="26">
        <v>2007</v>
      </c>
      <c r="G2602" s="26" t="s">
        <v>2917</v>
      </c>
      <c r="H2602" s="22">
        <v>34.321061999999998</v>
      </c>
      <c r="I2602" s="22" t="s">
        <v>3410</v>
      </c>
      <c r="J2602" s="26" t="s">
        <v>873</v>
      </c>
      <c r="K2602" s="26" t="s">
        <v>880</v>
      </c>
      <c r="L2602" s="26" t="s">
        <v>878</v>
      </c>
      <c r="M2602" s="26" t="s">
        <v>2920</v>
      </c>
      <c r="P2602" s="26" t="s">
        <v>1665</v>
      </c>
      <c r="Q2602" s="26" t="s">
        <v>144</v>
      </c>
      <c r="W2602" s="34">
        <v>48.06</v>
      </c>
      <c r="X2602" s="34">
        <v>1.1299999999999999</v>
      </c>
      <c r="Y2602" s="34">
        <v>12.62</v>
      </c>
      <c r="Z2602" s="40">
        <v>9.6199999999999992</v>
      </c>
      <c r="AA2602" s="34">
        <v>0.15</v>
      </c>
      <c r="AB2602" s="34">
        <v>11</v>
      </c>
      <c r="AC2602" s="34">
        <v>11.56</v>
      </c>
      <c r="AD2602" s="34">
        <v>2.82</v>
      </c>
      <c r="AE2602" s="34">
        <v>3.27</v>
      </c>
      <c r="AF2602" s="34">
        <v>0.72</v>
      </c>
      <c r="AG2602" s="34">
        <v>5.5</v>
      </c>
      <c r="AH2602" s="40"/>
      <c r="AI2602" s="40"/>
      <c r="AJ2602" s="40"/>
      <c r="AK2602" s="40"/>
      <c r="AL2602" s="40"/>
      <c r="AM2602" s="40"/>
      <c r="AN2602" s="40"/>
      <c r="AO2602" s="34">
        <v>106.4522126</v>
      </c>
      <c r="AP2602" s="34">
        <v>5.8145136175800012</v>
      </c>
      <c r="AQ2602" s="34">
        <v>3.226247620661999</v>
      </c>
      <c r="AR2602" s="34">
        <v>8.66</v>
      </c>
      <c r="AS2602" s="40"/>
      <c r="AT2602" s="40"/>
      <c r="AU2602" s="40"/>
      <c r="AV2602" s="40"/>
      <c r="AW2602" s="34"/>
      <c r="AX2602" s="40"/>
      <c r="AY2602" s="34">
        <v>601</v>
      </c>
      <c r="AZ2602" s="40"/>
      <c r="BA2602" s="40"/>
      <c r="BB2602" s="40"/>
      <c r="BC2602" s="40"/>
      <c r="BD2602" s="40"/>
      <c r="BE2602" s="34">
        <v>477</v>
      </c>
      <c r="BF2602" s="34">
        <v>6</v>
      </c>
      <c r="BG2602" s="34">
        <v>100</v>
      </c>
      <c r="BH2602" s="34">
        <v>13</v>
      </c>
      <c r="BI2602" s="40"/>
      <c r="BJ2602" s="34">
        <v>7.79</v>
      </c>
      <c r="BK2602" s="40"/>
      <c r="BL2602" s="40"/>
      <c r="BM2602" s="40"/>
      <c r="BN2602" s="34"/>
      <c r="BO2602" s="34">
        <v>6</v>
      </c>
      <c r="BP2602" s="34">
        <v>152</v>
      </c>
      <c r="BQ2602" s="34">
        <v>7</v>
      </c>
      <c r="BR2602" s="34">
        <v>93</v>
      </c>
      <c r="BS2602" s="40"/>
      <c r="BT2602" s="40"/>
      <c r="BU2602" s="34">
        <v>34</v>
      </c>
      <c r="BV2602" s="40"/>
      <c r="BW2602" s="40"/>
      <c r="BX2602" s="34">
        <v>643</v>
      </c>
      <c r="BY2602" s="34">
        <v>0.3</v>
      </c>
      <c r="BZ2602" s="40"/>
      <c r="CA2602" s="34">
        <v>6</v>
      </c>
      <c r="CB2602" s="40"/>
      <c r="CC2602" s="34">
        <v>2</v>
      </c>
      <c r="CD2602" s="34">
        <v>219</v>
      </c>
      <c r="CE2602" s="40"/>
      <c r="CF2602" s="34">
        <v>45</v>
      </c>
      <c r="CG2602" s="34">
        <v>301</v>
      </c>
      <c r="CH2602" s="34">
        <v>89</v>
      </c>
      <c r="CI2602" s="34">
        <v>54.2</v>
      </c>
      <c r="CJ2602" s="34">
        <v>119.3</v>
      </c>
      <c r="CK2602" s="34">
        <v>17.87</v>
      </c>
      <c r="CL2602" s="34">
        <v>78.010000000000005</v>
      </c>
      <c r="CM2602" s="34">
        <v>19.010000000000002</v>
      </c>
      <c r="CN2602" s="34">
        <v>5.16</v>
      </c>
      <c r="CO2602" s="34">
        <v>16.79</v>
      </c>
      <c r="CP2602" s="34">
        <v>2.19</v>
      </c>
      <c r="CQ2602" s="34">
        <v>10.76</v>
      </c>
      <c r="CR2602" s="34">
        <v>1.75</v>
      </c>
      <c r="CS2602" s="34">
        <v>4.03</v>
      </c>
      <c r="CT2602" s="34">
        <v>0.51</v>
      </c>
      <c r="CU2602" s="34">
        <v>2.91</v>
      </c>
      <c r="CV2602" s="34">
        <v>0.44</v>
      </c>
      <c r="CW2602" s="34">
        <f t="shared" ref="CW2602:CW2603" si="127">SUM(CI2602:CV2602)</f>
        <v>332.93</v>
      </c>
      <c r="CX2602" s="40"/>
      <c r="CY2602" s="40"/>
      <c r="CZ2602" s="40"/>
      <c r="DA2602" s="40"/>
      <c r="DB2602" s="40"/>
      <c r="DC2602" s="40"/>
      <c r="DD2602" s="34"/>
      <c r="DE2602" s="40"/>
      <c r="DF2602" s="40"/>
      <c r="DG2602" s="40"/>
      <c r="DH2602" s="40"/>
      <c r="DI2602" s="40"/>
      <c r="DJ2602" s="40"/>
      <c r="DK2602" s="40"/>
      <c r="DL2602" s="40"/>
      <c r="DM2602" s="40"/>
      <c r="DN2602" s="40"/>
      <c r="DO2602" s="40"/>
      <c r="DP2602" s="40"/>
      <c r="DQ2602" s="40"/>
    </row>
    <row r="2603" spans="1:121" s="26" customFormat="1" x14ac:dyDescent="0.35">
      <c r="A2603" s="22" t="s">
        <v>4207</v>
      </c>
      <c r="B2603" s="26" t="s">
        <v>1505</v>
      </c>
      <c r="C2603" s="22" t="s">
        <v>2925</v>
      </c>
      <c r="D2603" s="26" t="s">
        <v>2916</v>
      </c>
      <c r="E2603" s="26">
        <v>2007</v>
      </c>
      <c r="G2603" s="26" t="s">
        <v>2917</v>
      </c>
      <c r="H2603" s="22">
        <v>34.348936999999999</v>
      </c>
      <c r="I2603" s="22">
        <v>-107.211969</v>
      </c>
      <c r="J2603" s="26" t="s">
        <v>873</v>
      </c>
      <c r="K2603" s="26" t="s">
        <v>880</v>
      </c>
      <c r="L2603" s="26" t="s">
        <v>878</v>
      </c>
      <c r="M2603" s="26" t="s">
        <v>2918</v>
      </c>
      <c r="P2603" s="26" t="s">
        <v>1665</v>
      </c>
      <c r="Q2603" s="26" t="s">
        <v>144</v>
      </c>
      <c r="W2603" s="34">
        <v>46.88</v>
      </c>
      <c r="X2603" s="34">
        <v>1.27</v>
      </c>
      <c r="Y2603" s="34">
        <v>13.47</v>
      </c>
      <c r="Z2603" s="40">
        <v>10.37</v>
      </c>
      <c r="AA2603" s="34">
        <v>0.17</v>
      </c>
      <c r="AB2603" s="34">
        <v>10.39</v>
      </c>
      <c r="AC2603" s="34">
        <v>11.62</v>
      </c>
      <c r="AD2603" s="34">
        <v>3.94</v>
      </c>
      <c r="AE2603" s="34">
        <v>2.0699999999999998</v>
      </c>
      <c r="AF2603" s="34">
        <v>0.85</v>
      </c>
      <c r="AG2603" s="34">
        <v>5.55</v>
      </c>
      <c r="AH2603" s="40"/>
      <c r="AI2603" s="40"/>
      <c r="AJ2603" s="40"/>
      <c r="AK2603" s="40"/>
      <c r="AL2603" s="40"/>
      <c r="AM2603" s="40"/>
      <c r="AN2603" s="40"/>
      <c r="AO2603" s="34">
        <v>106.5766563</v>
      </c>
      <c r="AP2603" s="34">
        <v>6.2700531237899995</v>
      </c>
      <c r="AQ2603" s="34">
        <v>3.4695978638310008</v>
      </c>
      <c r="AR2603" s="34">
        <v>9.33</v>
      </c>
      <c r="AS2603" s="40"/>
      <c r="AT2603" s="40"/>
      <c r="AU2603" s="40"/>
      <c r="AV2603" s="40"/>
      <c r="AW2603" s="34"/>
      <c r="AX2603" s="40"/>
      <c r="AY2603" s="34">
        <v>698</v>
      </c>
      <c r="AZ2603" s="40"/>
      <c r="BA2603" s="40"/>
      <c r="BB2603" s="40"/>
      <c r="BC2603" s="40"/>
      <c r="BD2603" s="40"/>
      <c r="BE2603" s="34">
        <v>444</v>
      </c>
      <c r="BF2603" s="34">
        <v>13</v>
      </c>
      <c r="BG2603" s="34">
        <v>102</v>
      </c>
      <c r="BH2603" s="34">
        <v>16</v>
      </c>
      <c r="BI2603" s="40"/>
      <c r="BJ2603" s="34">
        <v>7.96</v>
      </c>
      <c r="BK2603" s="40"/>
      <c r="BL2603" s="40"/>
      <c r="BM2603" s="40"/>
      <c r="BN2603" s="34"/>
      <c r="BO2603" s="34">
        <v>6</v>
      </c>
      <c r="BP2603" s="34">
        <v>147</v>
      </c>
      <c r="BQ2603" s="34">
        <v>7</v>
      </c>
      <c r="BR2603" s="34">
        <v>52</v>
      </c>
      <c r="BS2603" s="40"/>
      <c r="BT2603" s="40"/>
      <c r="BU2603" s="34">
        <v>33</v>
      </c>
      <c r="BV2603" s="40"/>
      <c r="BW2603" s="40"/>
      <c r="BX2603" s="34">
        <v>1037</v>
      </c>
      <c r="BY2603" s="34">
        <v>0.4</v>
      </c>
      <c r="BZ2603" s="40"/>
      <c r="CA2603" s="34">
        <v>7</v>
      </c>
      <c r="CB2603" s="40"/>
      <c r="CC2603" s="34">
        <v>3</v>
      </c>
      <c r="CD2603" s="34">
        <v>250</v>
      </c>
      <c r="CE2603" s="40"/>
      <c r="CF2603" s="34">
        <v>46</v>
      </c>
      <c r="CG2603" s="34">
        <v>313</v>
      </c>
      <c r="CH2603" s="34">
        <v>90</v>
      </c>
      <c r="CI2603" s="34">
        <v>64.23</v>
      </c>
      <c r="CJ2603" s="34">
        <v>141.79</v>
      </c>
      <c r="CK2603" s="34">
        <v>20.93</v>
      </c>
      <c r="CL2603" s="34">
        <v>89.36</v>
      </c>
      <c r="CM2603" s="34">
        <v>21.43</v>
      </c>
      <c r="CN2603" s="34">
        <v>5.65</v>
      </c>
      <c r="CO2603" s="34">
        <v>18.100000000000001</v>
      </c>
      <c r="CP2603" s="34">
        <v>2.31</v>
      </c>
      <c r="CQ2603" s="34">
        <v>11.07</v>
      </c>
      <c r="CR2603" s="34">
        <v>1.79</v>
      </c>
      <c r="CS2603" s="34">
        <v>4.0599999999999996</v>
      </c>
      <c r="CT2603" s="34">
        <v>0.52</v>
      </c>
      <c r="CU2603" s="34">
        <v>2.93</v>
      </c>
      <c r="CV2603" s="34">
        <v>0.44</v>
      </c>
      <c r="CW2603" s="34">
        <f t="shared" si="127"/>
        <v>384.61</v>
      </c>
      <c r="CX2603" s="40"/>
      <c r="CY2603" s="40"/>
      <c r="CZ2603" s="40"/>
      <c r="DA2603" s="40"/>
      <c r="DB2603" s="40"/>
      <c r="DC2603" s="40"/>
      <c r="DD2603" s="34"/>
      <c r="DE2603" s="40"/>
      <c r="DF2603" s="40"/>
      <c r="DG2603" s="40"/>
      <c r="DH2603" s="40"/>
      <c r="DI2603" s="40"/>
      <c r="DJ2603" s="40"/>
      <c r="DK2603" s="40"/>
      <c r="DL2603" s="40"/>
      <c r="DM2603" s="40"/>
      <c r="DN2603" s="40"/>
      <c r="DO2603" s="40"/>
      <c r="DP2603" s="40"/>
      <c r="DQ2603" s="40"/>
    </row>
    <row r="2604" spans="1:121" s="26" customFormat="1" x14ac:dyDescent="0.35">
      <c r="A2604" s="22" t="s">
        <v>4208</v>
      </c>
      <c r="B2604" s="26" t="s">
        <v>1505</v>
      </c>
      <c r="C2604" s="22" t="s">
        <v>2925</v>
      </c>
      <c r="D2604" s="26" t="s">
        <v>2916</v>
      </c>
      <c r="E2604" s="26">
        <v>2007</v>
      </c>
      <c r="G2604" s="26" t="s">
        <v>2917</v>
      </c>
      <c r="H2604" s="22">
        <v>34.334422000000004</v>
      </c>
      <c r="I2604" s="22">
        <v>-107.251496</v>
      </c>
      <c r="J2604" s="26" t="s">
        <v>873</v>
      </c>
      <c r="K2604" s="26" t="s">
        <v>880</v>
      </c>
      <c r="L2604" s="26" t="s">
        <v>878</v>
      </c>
      <c r="M2604" s="26" t="s">
        <v>2921</v>
      </c>
      <c r="P2604" s="26" t="s">
        <v>1665</v>
      </c>
      <c r="Q2604" s="26" t="s">
        <v>144</v>
      </c>
      <c r="W2604" s="34">
        <v>51.5</v>
      </c>
      <c r="X2604" s="34">
        <v>1.1499999999999999</v>
      </c>
      <c r="Y2604" s="34">
        <v>15.09</v>
      </c>
      <c r="Z2604" s="40">
        <v>8.92</v>
      </c>
      <c r="AA2604" s="34">
        <v>0.15</v>
      </c>
      <c r="AB2604" s="34">
        <v>9.1300000000000008</v>
      </c>
      <c r="AC2604" s="34">
        <v>7.7</v>
      </c>
      <c r="AD2604" s="34">
        <v>4.01</v>
      </c>
      <c r="AE2604" s="34">
        <v>2.69</v>
      </c>
      <c r="AF2604" s="34">
        <v>0.55000000000000004</v>
      </c>
      <c r="AG2604" s="34">
        <v>3.32</v>
      </c>
      <c r="AH2604" s="40"/>
      <c r="AI2604" s="40"/>
      <c r="AJ2604" s="40"/>
      <c r="AK2604" s="40"/>
      <c r="AL2604" s="40"/>
      <c r="AM2604" s="40"/>
      <c r="AN2604" s="40"/>
      <c r="AO2604" s="34">
        <v>104.21221329999999</v>
      </c>
      <c r="AP2604" s="34">
        <v>5.2390540818899982</v>
      </c>
      <c r="AQ2604" s="34">
        <v>3.159253809921001</v>
      </c>
      <c r="AR2604" s="34">
        <v>8.0299999999999994</v>
      </c>
      <c r="AS2604" s="40"/>
      <c r="AT2604" s="40"/>
      <c r="AU2604" s="40"/>
      <c r="AV2604" s="40"/>
      <c r="AW2604" s="34">
        <v>0</v>
      </c>
      <c r="AX2604" s="40"/>
      <c r="AY2604" s="34">
        <v>1007</v>
      </c>
      <c r="AZ2604" s="40"/>
      <c r="BA2604" s="40"/>
      <c r="BB2604" s="40"/>
      <c r="BC2604" s="40"/>
      <c r="BD2604" s="40"/>
      <c r="BE2604" s="34">
        <v>252</v>
      </c>
      <c r="BF2604" s="34"/>
      <c r="BG2604" s="34">
        <v>80</v>
      </c>
      <c r="BH2604" s="34">
        <v>19</v>
      </c>
      <c r="BI2604" s="40"/>
      <c r="BJ2604" s="34"/>
      <c r="BK2604" s="40"/>
      <c r="BL2604" s="40"/>
      <c r="BM2604" s="40"/>
      <c r="BN2604" s="34">
        <v>1</v>
      </c>
      <c r="BO2604" s="34">
        <v>9</v>
      </c>
      <c r="BP2604" s="34">
        <v>85</v>
      </c>
      <c r="BQ2604" s="34">
        <v>15</v>
      </c>
      <c r="BR2604" s="34">
        <v>154</v>
      </c>
      <c r="BS2604" s="40"/>
      <c r="BT2604" s="40"/>
      <c r="BU2604" s="34"/>
      <c r="BV2604" s="40"/>
      <c r="BW2604" s="40"/>
      <c r="BX2604" s="34">
        <v>907</v>
      </c>
      <c r="BY2604" s="34"/>
      <c r="BZ2604" s="40"/>
      <c r="CA2604" s="34">
        <v>13</v>
      </c>
      <c r="CB2604" s="40"/>
      <c r="CC2604" s="34">
        <v>4</v>
      </c>
      <c r="CD2604" s="34">
        <v>204</v>
      </c>
      <c r="CE2604" s="40"/>
      <c r="CF2604" s="34">
        <v>39</v>
      </c>
      <c r="CG2604" s="34">
        <v>333</v>
      </c>
      <c r="CH2604" s="34">
        <v>88</v>
      </c>
      <c r="CI2604" s="34"/>
      <c r="CJ2604" s="34"/>
      <c r="CK2604" s="34"/>
      <c r="CL2604" s="34"/>
      <c r="CM2604" s="34"/>
      <c r="CN2604" s="34"/>
      <c r="CO2604" s="34"/>
      <c r="CP2604" s="34"/>
      <c r="CQ2604" s="34"/>
      <c r="CR2604" s="34"/>
      <c r="CS2604" s="34"/>
      <c r="CT2604" s="34"/>
      <c r="CU2604" s="34"/>
      <c r="CV2604" s="34"/>
      <c r="CW2604" s="40"/>
      <c r="CX2604" s="40"/>
      <c r="CY2604" s="40"/>
      <c r="CZ2604" s="40"/>
      <c r="DA2604" s="40"/>
      <c r="DB2604" s="40"/>
      <c r="DC2604" s="40"/>
      <c r="DD2604" s="34"/>
      <c r="DE2604" s="40"/>
      <c r="DF2604" s="40"/>
      <c r="DG2604" s="40"/>
      <c r="DH2604" s="40"/>
      <c r="DI2604" s="40"/>
      <c r="DJ2604" s="40"/>
      <c r="DK2604" s="40"/>
      <c r="DL2604" s="40"/>
      <c r="DM2604" s="40"/>
      <c r="DN2604" s="40"/>
      <c r="DO2604" s="40"/>
      <c r="DP2604" s="40"/>
      <c r="DQ2604" s="40"/>
    </row>
    <row r="2605" spans="1:121" s="26" customFormat="1" x14ac:dyDescent="0.35">
      <c r="A2605" s="22" t="s">
        <v>4209</v>
      </c>
      <c r="B2605" s="26" t="s">
        <v>1505</v>
      </c>
      <c r="C2605" s="22" t="s">
        <v>2925</v>
      </c>
      <c r="D2605" s="26" t="s">
        <v>2916</v>
      </c>
      <c r="E2605" s="26">
        <v>2007</v>
      </c>
      <c r="G2605" s="26" t="s">
        <v>2917</v>
      </c>
      <c r="H2605" s="22">
        <v>34.327784000000001</v>
      </c>
      <c r="I2605" s="22">
        <v>34.327784000000001</v>
      </c>
      <c r="J2605" s="26" t="s">
        <v>873</v>
      </c>
      <c r="K2605" s="26" t="s">
        <v>880</v>
      </c>
      <c r="L2605" s="26" t="s">
        <v>878</v>
      </c>
      <c r="M2605" s="26" t="s">
        <v>905</v>
      </c>
      <c r="P2605" s="26" t="s">
        <v>1665</v>
      </c>
      <c r="Q2605" s="26" t="s">
        <v>144</v>
      </c>
      <c r="W2605" s="34">
        <v>50.55</v>
      </c>
      <c r="X2605" s="34">
        <v>1.28</v>
      </c>
      <c r="Y2605" s="34">
        <v>13.7</v>
      </c>
      <c r="Z2605" s="40">
        <v>9.89</v>
      </c>
      <c r="AA2605" s="34">
        <v>0.16</v>
      </c>
      <c r="AB2605" s="34">
        <v>8.86</v>
      </c>
      <c r="AC2605" s="34">
        <v>10.26</v>
      </c>
      <c r="AD2605" s="34">
        <v>3.12</v>
      </c>
      <c r="AE2605" s="34">
        <v>2.5099999999999998</v>
      </c>
      <c r="AF2605" s="34">
        <v>0.67</v>
      </c>
      <c r="AG2605" s="34">
        <v>1.06</v>
      </c>
      <c r="AH2605" s="40"/>
      <c r="AI2605" s="40"/>
      <c r="AJ2605" s="40"/>
      <c r="AK2605" s="40"/>
      <c r="AL2605" s="40"/>
      <c r="AM2605" s="40"/>
      <c r="AN2605" s="40"/>
      <c r="AO2605" s="34">
        <v>102.05887900000002</v>
      </c>
      <c r="AP2605" s="34">
        <v>5.9427934406999992</v>
      </c>
      <c r="AQ2605" s="34">
        <v>3.3518062152300017</v>
      </c>
      <c r="AR2605" s="34">
        <v>8.9</v>
      </c>
      <c r="AS2605" s="40"/>
      <c r="AT2605" s="40"/>
      <c r="AU2605" s="40"/>
      <c r="AV2605" s="40"/>
      <c r="AW2605" s="34">
        <v>1</v>
      </c>
      <c r="AX2605" s="40"/>
      <c r="AY2605" s="34">
        <v>1188</v>
      </c>
      <c r="AZ2605" s="40"/>
      <c r="BA2605" s="40"/>
      <c r="BB2605" s="40"/>
      <c r="BC2605" s="40"/>
      <c r="BD2605" s="40"/>
      <c r="BE2605" s="34">
        <v>571</v>
      </c>
      <c r="BF2605" s="34"/>
      <c r="BG2605" s="34">
        <v>90</v>
      </c>
      <c r="BH2605" s="34">
        <v>18</v>
      </c>
      <c r="BI2605" s="40"/>
      <c r="BJ2605" s="34"/>
      <c r="BK2605" s="40"/>
      <c r="BL2605" s="40"/>
      <c r="BM2605" s="40"/>
      <c r="BN2605" s="34">
        <v>0</v>
      </c>
      <c r="BO2605" s="34">
        <v>6</v>
      </c>
      <c r="BP2605" s="34">
        <v>189</v>
      </c>
      <c r="BQ2605" s="34">
        <v>13</v>
      </c>
      <c r="BR2605" s="34">
        <v>84</v>
      </c>
      <c r="BS2605" s="40"/>
      <c r="BT2605" s="40"/>
      <c r="BU2605" s="34"/>
      <c r="BV2605" s="40"/>
      <c r="BW2605" s="40"/>
      <c r="BX2605" s="34">
        <v>1137</v>
      </c>
      <c r="BY2605" s="34"/>
      <c r="BZ2605" s="40"/>
      <c r="CA2605" s="34">
        <v>4</v>
      </c>
      <c r="CB2605" s="40"/>
      <c r="CC2605" s="34">
        <v>3</v>
      </c>
      <c r="CD2605" s="34">
        <v>250</v>
      </c>
      <c r="CE2605" s="40"/>
      <c r="CF2605" s="34">
        <v>31</v>
      </c>
      <c r="CG2605" s="34">
        <v>258</v>
      </c>
      <c r="CH2605" s="34">
        <v>88</v>
      </c>
      <c r="CI2605" s="34"/>
      <c r="CJ2605" s="34"/>
      <c r="CK2605" s="34"/>
      <c r="CL2605" s="34"/>
      <c r="CM2605" s="34"/>
      <c r="CN2605" s="34"/>
      <c r="CO2605" s="34"/>
      <c r="CP2605" s="34"/>
      <c r="CQ2605" s="34"/>
      <c r="CR2605" s="34"/>
      <c r="CS2605" s="34"/>
      <c r="CT2605" s="34"/>
      <c r="CU2605" s="34"/>
      <c r="CV2605" s="34"/>
      <c r="CW2605" s="40"/>
      <c r="CX2605" s="40"/>
      <c r="CY2605" s="40"/>
      <c r="CZ2605" s="40"/>
      <c r="DA2605" s="40"/>
      <c r="DB2605" s="40"/>
      <c r="DC2605" s="40"/>
      <c r="DD2605" s="34"/>
      <c r="DE2605" s="40"/>
      <c r="DF2605" s="40"/>
      <c r="DG2605" s="40"/>
      <c r="DH2605" s="40"/>
      <c r="DI2605" s="40"/>
      <c r="DJ2605" s="40"/>
      <c r="DK2605" s="40"/>
      <c r="DL2605" s="40"/>
      <c r="DM2605" s="40"/>
      <c r="DN2605" s="40"/>
      <c r="DO2605" s="40"/>
      <c r="DP2605" s="40"/>
      <c r="DQ2605" s="40"/>
    </row>
    <row r="2606" spans="1:121" s="26" customFormat="1" x14ac:dyDescent="0.35">
      <c r="A2606" s="22" t="s">
        <v>4210</v>
      </c>
      <c r="B2606" s="26" t="s">
        <v>1505</v>
      </c>
      <c r="C2606" s="22" t="s">
        <v>2925</v>
      </c>
      <c r="D2606" s="26" t="s">
        <v>2916</v>
      </c>
      <c r="E2606" s="26">
        <v>2007</v>
      </c>
      <c r="G2606" s="26" t="s">
        <v>2917</v>
      </c>
      <c r="H2606" s="22">
        <v>34.329869000000002</v>
      </c>
      <c r="I2606" s="22">
        <v>-107.253928</v>
      </c>
      <c r="J2606" s="26" t="s">
        <v>873</v>
      </c>
      <c r="K2606" s="26" t="s">
        <v>880</v>
      </c>
      <c r="L2606" s="26" t="s">
        <v>878</v>
      </c>
      <c r="M2606" s="26" t="s">
        <v>2922</v>
      </c>
      <c r="P2606" s="26" t="s">
        <v>1665</v>
      </c>
      <c r="Q2606" s="26" t="s">
        <v>144</v>
      </c>
      <c r="W2606" s="34">
        <v>50.63</v>
      </c>
      <c r="X2606" s="34">
        <v>1.6</v>
      </c>
      <c r="Y2606" s="34">
        <v>15</v>
      </c>
      <c r="Z2606" s="40">
        <v>11.43</v>
      </c>
      <c r="AA2606" s="34">
        <v>0.17</v>
      </c>
      <c r="AB2606" s="34">
        <v>8.7200000000000006</v>
      </c>
      <c r="AC2606" s="34">
        <v>8.59</v>
      </c>
      <c r="AD2606" s="34">
        <v>3.06</v>
      </c>
      <c r="AE2606" s="34">
        <v>1.47</v>
      </c>
      <c r="AF2606" s="34">
        <v>0.48</v>
      </c>
      <c r="AG2606" s="34">
        <v>1.95</v>
      </c>
      <c r="AH2606" s="40"/>
      <c r="AI2606" s="40"/>
      <c r="AJ2606" s="40"/>
      <c r="AK2606" s="40"/>
      <c r="AL2606" s="40"/>
      <c r="AM2606" s="40"/>
      <c r="AN2606" s="40"/>
      <c r="AO2606" s="34">
        <v>103.10332190000001</v>
      </c>
      <c r="AP2606" s="34">
        <v>6.9087224162699989</v>
      </c>
      <c r="AQ2606" s="34">
        <v>3.8337272421029995</v>
      </c>
      <c r="AR2606" s="34">
        <v>10.29</v>
      </c>
      <c r="AS2606" s="40"/>
      <c r="AT2606" s="40"/>
      <c r="AU2606" s="40"/>
      <c r="AV2606" s="40"/>
      <c r="AW2606" s="34"/>
      <c r="AX2606" s="40"/>
      <c r="AY2606" s="34">
        <v>842</v>
      </c>
      <c r="AZ2606" s="40"/>
      <c r="BA2606" s="40"/>
      <c r="BB2606" s="40"/>
      <c r="BC2606" s="40"/>
      <c r="BD2606" s="40"/>
      <c r="BE2606" s="34">
        <v>382</v>
      </c>
      <c r="BF2606" s="34">
        <v>1</v>
      </c>
      <c r="BG2606" s="34">
        <v>64</v>
      </c>
      <c r="BH2606" s="34">
        <v>19</v>
      </c>
      <c r="BI2606" s="40"/>
      <c r="BJ2606" s="34">
        <v>5.21</v>
      </c>
      <c r="BK2606" s="40"/>
      <c r="BL2606" s="40"/>
      <c r="BM2606" s="40"/>
      <c r="BN2606" s="34"/>
      <c r="BO2606" s="34">
        <v>11</v>
      </c>
      <c r="BP2606" s="34">
        <v>188</v>
      </c>
      <c r="BQ2606" s="34">
        <v>10</v>
      </c>
      <c r="BR2606" s="34">
        <v>27</v>
      </c>
      <c r="BS2606" s="40"/>
      <c r="BT2606" s="40"/>
      <c r="BU2606" s="34">
        <v>26</v>
      </c>
      <c r="BV2606" s="40"/>
      <c r="BW2606" s="40"/>
      <c r="BX2606" s="34">
        <v>703</v>
      </c>
      <c r="BY2606" s="34">
        <v>0.7</v>
      </c>
      <c r="BZ2606" s="40"/>
      <c r="CA2606" s="34">
        <v>5</v>
      </c>
      <c r="CB2606" s="40"/>
      <c r="CC2606" s="34">
        <v>1</v>
      </c>
      <c r="CD2606" s="34">
        <v>230</v>
      </c>
      <c r="CE2606" s="40"/>
      <c r="CF2606" s="34">
        <v>29</v>
      </c>
      <c r="CG2606" s="34">
        <v>205</v>
      </c>
      <c r="CH2606" s="34">
        <v>100</v>
      </c>
      <c r="CI2606" s="34">
        <v>37.840000000000003</v>
      </c>
      <c r="CJ2606" s="34">
        <v>78</v>
      </c>
      <c r="CK2606" s="34">
        <v>9.7100000000000009</v>
      </c>
      <c r="CL2606" s="34">
        <v>39.35</v>
      </c>
      <c r="CM2606" s="34">
        <v>8.24</v>
      </c>
      <c r="CN2606" s="34">
        <v>2.35</v>
      </c>
      <c r="CO2606" s="34">
        <v>7.17</v>
      </c>
      <c r="CP2606" s="34">
        <v>1.08</v>
      </c>
      <c r="CQ2606" s="34">
        <v>6.13</v>
      </c>
      <c r="CR2606" s="34">
        <v>1.17</v>
      </c>
      <c r="CS2606" s="34">
        <v>3.05</v>
      </c>
      <c r="CT2606" s="34">
        <v>0.42</v>
      </c>
      <c r="CU2606" s="34">
        <v>2.54</v>
      </c>
      <c r="CV2606" s="34">
        <v>0.39</v>
      </c>
      <c r="CW2606" s="34">
        <f t="shared" ref="CW2606" si="128">SUM(CI2606:CV2606)</f>
        <v>197.43999999999997</v>
      </c>
      <c r="CX2606" s="40"/>
      <c r="CY2606" s="40"/>
      <c r="CZ2606" s="40"/>
      <c r="DA2606" s="40"/>
      <c r="DB2606" s="40"/>
      <c r="DC2606" s="40"/>
      <c r="DD2606" s="34"/>
      <c r="DE2606" s="40"/>
      <c r="DF2606" s="40"/>
      <c r="DG2606" s="40"/>
      <c r="DH2606" s="40"/>
      <c r="DI2606" s="40"/>
      <c r="DJ2606" s="40"/>
      <c r="DK2606" s="40"/>
      <c r="DL2606" s="40"/>
      <c r="DM2606" s="40"/>
      <c r="DN2606" s="40"/>
      <c r="DO2606" s="40"/>
      <c r="DP2606" s="40"/>
      <c r="DQ2606" s="40"/>
    </row>
    <row r="2607" spans="1:121" s="26" customFormat="1" x14ac:dyDescent="0.35">
      <c r="A2607" s="22" t="s">
        <v>4211</v>
      </c>
      <c r="B2607" s="26" t="s">
        <v>1505</v>
      </c>
      <c r="C2607" s="22" t="s">
        <v>2925</v>
      </c>
      <c r="D2607" s="26" t="s">
        <v>2916</v>
      </c>
      <c r="E2607" s="26">
        <v>2007</v>
      </c>
      <c r="G2607" s="26" t="s">
        <v>2917</v>
      </c>
      <c r="H2607" s="22">
        <v>34.334063999999998</v>
      </c>
      <c r="I2607" s="22">
        <v>-107.260616</v>
      </c>
      <c r="J2607" s="26" t="s">
        <v>873</v>
      </c>
      <c r="K2607" s="26" t="s">
        <v>880</v>
      </c>
      <c r="L2607" s="26" t="s">
        <v>878</v>
      </c>
      <c r="M2607" s="26" t="s">
        <v>2919</v>
      </c>
      <c r="P2607" s="26" t="s">
        <v>1665</v>
      </c>
      <c r="Q2607" s="26" t="s">
        <v>144</v>
      </c>
      <c r="W2607" s="34">
        <v>51.39</v>
      </c>
      <c r="X2607" s="34">
        <v>1.26</v>
      </c>
      <c r="Y2607" s="34">
        <v>14.69</v>
      </c>
      <c r="Z2607" s="40">
        <v>9.6300000000000008</v>
      </c>
      <c r="AA2607" s="34">
        <v>0.1</v>
      </c>
      <c r="AB2607" s="34">
        <v>8.68</v>
      </c>
      <c r="AC2607" s="34">
        <v>6.95</v>
      </c>
      <c r="AD2607" s="34">
        <v>3.03</v>
      </c>
      <c r="AE2607" s="34">
        <v>4.63</v>
      </c>
      <c r="AF2607" s="34">
        <v>0.6</v>
      </c>
      <c r="AG2607" s="34">
        <v>1.52</v>
      </c>
      <c r="AH2607" s="40"/>
      <c r="AI2607" s="40"/>
      <c r="AJ2607" s="40"/>
      <c r="AK2607" s="40"/>
      <c r="AL2607" s="40"/>
      <c r="AM2607" s="40"/>
      <c r="AN2607" s="40"/>
      <c r="AO2607" s="34">
        <v>102.4833237</v>
      </c>
      <c r="AP2607" s="34">
        <v>5.7287336102099999</v>
      </c>
      <c r="AQ2607" s="34">
        <v>3.3317167287689999</v>
      </c>
      <c r="AR2607" s="34">
        <v>8.67</v>
      </c>
      <c r="AS2607" s="40"/>
      <c r="AT2607" s="40"/>
      <c r="AU2607" s="40"/>
      <c r="AV2607" s="40"/>
      <c r="AW2607" s="34">
        <v>0</v>
      </c>
      <c r="AX2607" s="40"/>
      <c r="AY2607" s="34">
        <v>1085</v>
      </c>
      <c r="AZ2607" s="40"/>
      <c r="BA2607" s="40"/>
      <c r="BB2607" s="40"/>
      <c r="BC2607" s="40"/>
      <c r="BD2607" s="40"/>
      <c r="BE2607" s="34">
        <v>241</v>
      </c>
      <c r="BF2607" s="34"/>
      <c r="BG2607" s="34">
        <v>80</v>
      </c>
      <c r="BH2607" s="34">
        <v>18</v>
      </c>
      <c r="BI2607" s="40"/>
      <c r="BJ2607" s="34"/>
      <c r="BK2607" s="40"/>
      <c r="BL2607" s="40"/>
      <c r="BM2607" s="40"/>
      <c r="BN2607" s="34">
        <v>2</v>
      </c>
      <c r="BO2607" s="34">
        <v>12</v>
      </c>
      <c r="BP2607" s="34">
        <v>83</v>
      </c>
      <c r="BQ2607" s="34">
        <v>15</v>
      </c>
      <c r="BR2607" s="34">
        <v>175</v>
      </c>
      <c r="BS2607" s="40"/>
      <c r="BT2607" s="40"/>
      <c r="BU2607" s="34"/>
      <c r="BV2607" s="40"/>
      <c r="BW2607" s="40"/>
      <c r="BX2607" s="34">
        <v>872</v>
      </c>
      <c r="BY2607" s="34"/>
      <c r="BZ2607" s="40"/>
      <c r="CA2607" s="34">
        <v>8</v>
      </c>
      <c r="CB2607" s="40"/>
      <c r="CC2607" s="34">
        <v>6</v>
      </c>
      <c r="CD2607" s="34">
        <v>188</v>
      </c>
      <c r="CE2607" s="40"/>
      <c r="CF2607" s="34">
        <v>40</v>
      </c>
      <c r="CG2607" s="34">
        <v>319</v>
      </c>
      <c r="CH2607" s="34">
        <v>86</v>
      </c>
      <c r="CI2607" s="34"/>
      <c r="CJ2607" s="34"/>
      <c r="CK2607" s="34"/>
      <c r="CL2607" s="34"/>
      <c r="CM2607" s="34"/>
      <c r="CN2607" s="34"/>
      <c r="CO2607" s="34"/>
      <c r="CP2607" s="34"/>
      <c r="CQ2607" s="34"/>
      <c r="CR2607" s="34"/>
      <c r="CS2607" s="34"/>
      <c r="CT2607" s="34"/>
      <c r="CU2607" s="34"/>
      <c r="CV2607" s="34"/>
      <c r="CW2607" s="40"/>
      <c r="CX2607" s="40"/>
      <c r="CY2607" s="40"/>
      <c r="CZ2607" s="40"/>
      <c r="DA2607" s="40"/>
      <c r="DB2607" s="40"/>
      <c r="DC2607" s="40"/>
      <c r="DD2607" s="34"/>
      <c r="DE2607" s="40"/>
      <c r="DF2607" s="40"/>
      <c r="DG2607" s="40"/>
      <c r="DH2607" s="40"/>
      <c r="DI2607" s="40"/>
      <c r="DJ2607" s="40"/>
      <c r="DK2607" s="40"/>
      <c r="DL2607" s="40"/>
      <c r="DM2607" s="40"/>
      <c r="DN2607" s="40"/>
      <c r="DO2607" s="40"/>
      <c r="DP2607" s="40"/>
      <c r="DQ2607" s="40"/>
    </row>
    <row r="2608" spans="1:121" s="26" customFormat="1" x14ac:dyDescent="0.35">
      <c r="A2608" s="22" t="s">
        <v>4212</v>
      </c>
      <c r="B2608" s="26" t="s">
        <v>1505</v>
      </c>
      <c r="C2608" s="22" t="s">
        <v>2925</v>
      </c>
      <c r="D2608" s="26" t="s">
        <v>2916</v>
      </c>
      <c r="E2608" s="26">
        <v>2007</v>
      </c>
      <c r="G2608" s="26" t="s">
        <v>2917</v>
      </c>
      <c r="H2608" s="22">
        <v>34.332861000000001</v>
      </c>
      <c r="I2608" s="22">
        <v>-107.260345</v>
      </c>
      <c r="J2608" s="26" t="s">
        <v>873</v>
      </c>
      <c r="K2608" s="26" t="s">
        <v>880</v>
      </c>
      <c r="L2608" s="26" t="s">
        <v>878</v>
      </c>
      <c r="M2608" s="26" t="s">
        <v>2919</v>
      </c>
      <c r="P2608" s="26" t="s">
        <v>1665</v>
      </c>
      <c r="Q2608" s="26" t="s">
        <v>144</v>
      </c>
      <c r="W2608" s="34">
        <v>52.1</v>
      </c>
      <c r="X2608" s="34">
        <v>1.24</v>
      </c>
      <c r="Y2608" s="34">
        <v>14.69</v>
      </c>
      <c r="Z2608" s="40">
        <v>9.09</v>
      </c>
      <c r="AA2608" s="34">
        <v>0.15</v>
      </c>
      <c r="AB2608" s="34">
        <v>8.51</v>
      </c>
      <c r="AC2608" s="34">
        <v>6.97</v>
      </c>
      <c r="AD2608" s="34">
        <v>4.6399999999999997</v>
      </c>
      <c r="AE2608" s="34">
        <v>2.92</v>
      </c>
      <c r="AF2608" s="34">
        <v>0.6</v>
      </c>
      <c r="AG2608" s="34">
        <v>1.91</v>
      </c>
      <c r="AH2608" s="40"/>
      <c r="AI2608" s="40"/>
      <c r="AJ2608" s="40"/>
      <c r="AK2608" s="40"/>
      <c r="AL2608" s="40"/>
      <c r="AM2608" s="40"/>
      <c r="AN2608" s="40"/>
      <c r="AO2608" s="34">
        <v>102.8188798</v>
      </c>
      <c r="AP2608" s="34">
        <v>5.3676039713399977</v>
      </c>
      <c r="AQ2608" s="34">
        <v>3.1845154315260027</v>
      </c>
      <c r="AR2608" s="34">
        <v>8.18</v>
      </c>
      <c r="AS2608" s="40"/>
      <c r="AT2608" s="40"/>
      <c r="AU2608" s="40"/>
      <c r="AV2608" s="40"/>
      <c r="AW2608" s="34">
        <v>7</v>
      </c>
      <c r="AX2608" s="40"/>
      <c r="AY2608" s="34">
        <v>1030</v>
      </c>
      <c r="AZ2608" s="40"/>
      <c r="BA2608" s="40"/>
      <c r="BB2608" s="40"/>
      <c r="BC2608" s="40"/>
      <c r="BD2608" s="40"/>
      <c r="BE2608" s="34">
        <v>324</v>
      </c>
      <c r="BF2608" s="34"/>
      <c r="BG2608" s="34">
        <v>84</v>
      </c>
      <c r="BH2608" s="34">
        <v>18</v>
      </c>
      <c r="BI2608" s="40"/>
      <c r="BJ2608" s="34"/>
      <c r="BK2608" s="40"/>
      <c r="BL2608" s="40"/>
      <c r="BM2608" s="40"/>
      <c r="BN2608" s="34">
        <v>1</v>
      </c>
      <c r="BO2608" s="34">
        <v>11</v>
      </c>
      <c r="BP2608" s="34">
        <v>108</v>
      </c>
      <c r="BQ2608" s="34">
        <v>16</v>
      </c>
      <c r="BR2608" s="34">
        <v>150</v>
      </c>
      <c r="BS2608" s="40"/>
      <c r="BT2608" s="40"/>
      <c r="BU2608" s="34"/>
      <c r="BV2608" s="40"/>
      <c r="BW2608" s="40"/>
      <c r="BX2608" s="34">
        <v>962</v>
      </c>
      <c r="BY2608" s="34"/>
      <c r="BZ2608" s="40"/>
      <c r="CA2608" s="34">
        <v>14</v>
      </c>
      <c r="CB2608" s="40"/>
      <c r="CC2608" s="34">
        <v>5</v>
      </c>
      <c r="CD2608" s="34">
        <v>200</v>
      </c>
      <c r="CE2608" s="40"/>
      <c r="CF2608" s="34">
        <v>35</v>
      </c>
      <c r="CG2608" s="34">
        <v>350</v>
      </c>
      <c r="CH2608" s="34">
        <v>75</v>
      </c>
      <c r="CI2608" s="34"/>
      <c r="CJ2608" s="34"/>
      <c r="CK2608" s="34"/>
      <c r="CL2608" s="34"/>
      <c r="CM2608" s="34"/>
      <c r="CN2608" s="34"/>
      <c r="CO2608" s="34"/>
      <c r="CP2608" s="34"/>
      <c r="CQ2608" s="34"/>
      <c r="CR2608" s="34"/>
      <c r="CS2608" s="34"/>
      <c r="CT2608" s="34"/>
      <c r="CU2608" s="34"/>
      <c r="CV2608" s="34"/>
      <c r="CW2608" s="40"/>
      <c r="CX2608" s="40"/>
      <c r="CY2608" s="40"/>
      <c r="CZ2608" s="40"/>
      <c r="DA2608" s="40"/>
      <c r="DB2608" s="40"/>
      <c r="DC2608" s="40"/>
      <c r="DD2608" s="34"/>
      <c r="DE2608" s="40"/>
      <c r="DF2608" s="40"/>
      <c r="DG2608" s="40"/>
      <c r="DH2608" s="40"/>
      <c r="DI2608" s="40"/>
      <c r="DJ2608" s="40"/>
      <c r="DK2608" s="40"/>
      <c r="DL2608" s="40"/>
      <c r="DM2608" s="40"/>
      <c r="DN2608" s="40"/>
      <c r="DO2608" s="40"/>
      <c r="DP2608" s="40"/>
      <c r="DQ2608" s="40"/>
    </row>
    <row r="2609" spans="1:121" s="26" customFormat="1" x14ac:dyDescent="0.35">
      <c r="A2609" s="22" t="s">
        <v>4213</v>
      </c>
      <c r="B2609" s="26" t="s">
        <v>1505</v>
      </c>
      <c r="C2609" s="22" t="s">
        <v>2925</v>
      </c>
      <c r="D2609" s="26" t="s">
        <v>2916</v>
      </c>
      <c r="E2609" s="26">
        <v>2007</v>
      </c>
      <c r="G2609" s="26" t="s">
        <v>2917</v>
      </c>
      <c r="H2609" s="22">
        <v>34.312924000000002</v>
      </c>
      <c r="I2609" s="22">
        <v>-107.255105</v>
      </c>
      <c r="J2609" s="26" t="s">
        <v>873</v>
      </c>
      <c r="K2609" s="26" t="s">
        <v>880</v>
      </c>
      <c r="L2609" s="26" t="s">
        <v>878</v>
      </c>
      <c r="M2609" s="26" t="s">
        <v>905</v>
      </c>
      <c r="P2609" s="26" t="s">
        <v>1665</v>
      </c>
      <c r="Q2609" s="26" t="s">
        <v>144</v>
      </c>
      <c r="W2609" s="34">
        <v>54.37</v>
      </c>
      <c r="X2609" s="34">
        <v>1.21</v>
      </c>
      <c r="Y2609" s="34">
        <v>15.32</v>
      </c>
      <c r="Z2609" s="40">
        <v>9.49</v>
      </c>
      <c r="AA2609" s="34">
        <v>0.14000000000000001</v>
      </c>
      <c r="AB2609" s="34">
        <v>8.23</v>
      </c>
      <c r="AC2609" s="34">
        <v>5.74</v>
      </c>
      <c r="AD2609" s="34">
        <v>3.15</v>
      </c>
      <c r="AE2609" s="34">
        <v>2.85</v>
      </c>
      <c r="AF2609" s="34">
        <v>0.47</v>
      </c>
      <c r="AG2609" s="34">
        <v>1.44</v>
      </c>
      <c r="AH2609" s="40"/>
      <c r="AI2609" s="40"/>
      <c r="AJ2609" s="40"/>
      <c r="AK2609" s="40"/>
      <c r="AL2609" s="40"/>
      <c r="AM2609" s="40"/>
      <c r="AN2609" s="40"/>
      <c r="AO2609" s="34">
        <v>102.4088794</v>
      </c>
      <c r="AP2609" s="34">
        <v>5.60457370602</v>
      </c>
      <c r="AQ2609" s="34">
        <v>3.3238483233779998</v>
      </c>
      <c r="AR2609" s="34">
        <v>8.5399999999999991</v>
      </c>
      <c r="AS2609" s="40"/>
      <c r="AT2609" s="40"/>
      <c r="AU2609" s="40"/>
      <c r="AV2609" s="40"/>
      <c r="AW2609" s="34">
        <v>2</v>
      </c>
      <c r="AX2609" s="40"/>
      <c r="AY2609" s="34">
        <v>1014</v>
      </c>
      <c r="AZ2609" s="40"/>
      <c r="BA2609" s="40"/>
      <c r="BB2609" s="40"/>
      <c r="BC2609" s="40"/>
      <c r="BD2609" s="40"/>
      <c r="BE2609" s="34">
        <v>164</v>
      </c>
      <c r="BF2609" s="34"/>
      <c r="BG2609" s="34">
        <v>90</v>
      </c>
      <c r="BH2609" s="34">
        <v>19</v>
      </c>
      <c r="BI2609" s="40"/>
      <c r="BJ2609" s="34"/>
      <c r="BK2609" s="40"/>
      <c r="BL2609" s="40"/>
      <c r="BM2609" s="40"/>
      <c r="BN2609" s="34">
        <v>1</v>
      </c>
      <c r="BO2609" s="34">
        <v>10</v>
      </c>
      <c r="BP2609" s="34">
        <v>54</v>
      </c>
      <c r="BQ2609" s="34">
        <v>19</v>
      </c>
      <c r="BR2609" s="34">
        <v>117</v>
      </c>
      <c r="BS2609" s="40"/>
      <c r="BT2609" s="40"/>
      <c r="BU2609" s="34"/>
      <c r="BV2609" s="40"/>
      <c r="BW2609" s="40"/>
      <c r="BX2609" s="34">
        <v>820</v>
      </c>
      <c r="BY2609" s="34"/>
      <c r="BZ2609" s="40"/>
      <c r="CA2609" s="34">
        <v>17</v>
      </c>
      <c r="CB2609" s="40"/>
      <c r="CC2609" s="34">
        <v>6</v>
      </c>
      <c r="CD2609" s="34">
        <v>210</v>
      </c>
      <c r="CE2609" s="40"/>
      <c r="CF2609" s="34">
        <v>39</v>
      </c>
      <c r="CG2609" s="34">
        <v>333</v>
      </c>
      <c r="CH2609" s="34">
        <v>83</v>
      </c>
      <c r="CI2609" s="34"/>
      <c r="CJ2609" s="34"/>
      <c r="CK2609" s="34"/>
      <c r="CL2609" s="34"/>
      <c r="CM2609" s="34"/>
      <c r="CN2609" s="34"/>
      <c r="CO2609" s="34"/>
      <c r="CP2609" s="34"/>
      <c r="CQ2609" s="34"/>
      <c r="CR2609" s="34"/>
      <c r="CS2609" s="34"/>
      <c r="CT2609" s="34"/>
      <c r="CU2609" s="34"/>
      <c r="CV2609" s="34"/>
      <c r="CW2609" s="40"/>
      <c r="CX2609" s="40"/>
      <c r="CY2609" s="40"/>
      <c r="CZ2609" s="40"/>
      <c r="DA2609" s="40"/>
      <c r="DB2609" s="40"/>
      <c r="DC2609" s="40"/>
      <c r="DD2609" s="34"/>
      <c r="DE2609" s="40"/>
      <c r="DF2609" s="40"/>
      <c r="DG2609" s="40"/>
      <c r="DH2609" s="40"/>
      <c r="DI2609" s="40"/>
      <c r="DJ2609" s="40"/>
      <c r="DK2609" s="40"/>
      <c r="DL2609" s="40"/>
      <c r="DM2609" s="40"/>
      <c r="DN2609" s="40"/>
      <c r="DO2609" s="40"/>
      <c r="DP2609" s="40"/>
      <c r="DQ2609" s="40"/>
    </row>
    <row r="2610" spans="1:121" s="26" customFormat="1" x14ac:dyDescent="0.35">
      <c r="A2610" s="22" t="s">
        <v>4214</v>
      </c>
      <c r="B2610" s="26" t="s">
        <v>1505</v>
      </c>
      <c r="C2610" s="22" t="s">
        <v>2925</v>
      </c>
      <c r="D2610" s="26" t="s">
        <v>2916</v>
      </c>
      <c r="E2610" s="26">
        <v>2007</v>
      </c>
      <c r="G2610" s="26" t="s">
        <v>2917</v>
      </c>
      <c r="H2610" s="22">
        <v>34.348038000000003</v>
      </c>
      <c r="I2610" s="22">
        <v>-107.223761</v>
      </c>
      <c r="J2610" s="26" t="s">
        <v>873</v>
      </c>
      <c r="K2610" s="26" t="s">
        <v>880</v>
      </c>
      <c r="L2610" s="26" t="s">
        <v>878</v>
      </c>
      <c r="M2610" s="26" t="s">
        <v>2923</v>
      </c>
      <c r="P2610" s="26" t="s">
        <v>1665</v>
      </c>
      <c r="Q2610" s="26" t="s">
        <v>144</v>
      </c>
      <c r="W2610" s="34">
        <v>54.64</v>
      </c>
      <c r="X2610" s="34">
        <v>1.22</v>
      </c>
      <c r="Y2610" s="34">
        <v>15.37</v>
      </c>
      <c r="Z2610" s="40">
        <v>9.56</v>
      </c>
      <c r="AA2610" s="34">
        <v>0.15</v>
      </c>
      <c r="AB2610" s="34">
        <v>8.18</v>
      </c>
      <c r="AC2610" s="34">
        <v>5.32</v>
      </c>
      <c r="AD2610" s="34">
        <v>3.14</v>
      </c>
      <c r="AE2610" s="34">
        <v>2.93</v>
      </c>
      <c r="AF2610" s="34">
        <v>0.47</v>
      </c>
      <c r="AG2610" s="34">
        <v>0.3</v>
      </c>
      <c r="AH2610" s="40"/>
      <c r="AI2610" s="40"/>
      <c r="AJ2610" s="40"/>
      <c r="AK2610" s="40"/>
      <c r="AL2610" s="40"/>
      <c r="AM2610" s="40"/>
      <c r="AN2610" s="40"/>
      <c r="AO2610" s="34">
        <v>101.27554600000002</v>
      </c>
      <c r="AP2610" s="34">
        <v>5.6465436617999991</v>
      </c>
      <c r="AQ2610" s="34">
        <v>3.3443479720200004</v>
      </c>
      <c r="AR2610" s="34">
        <v>8.6</v>
      </c>
      <c r="AS2610" s="40"/>
      <c r="AT2610" s="40"/>
      <c r="AU2610" s="40"/>
      <c r="AV2610" s="40"/>
      <c r="AW2610" s="34">
        <v>1</v>
      </c>
      <c r="AX2610" s="40"/>
      <c r="AY2610" s="34">
        <v>975</v>
      </c>
      <c r="AZ2610" s="40"/>
      <c r="BA2610" s="40"/>
      <c r="BB2610" s="40"/>
      <c r="BC2610" s="40"/>
      <c r="BD2610" s="40"/>
      <c r="BE2610" s="34">
        <v>181</v>
      </c>
      <c r="BF2610" s="34"/>
      <c r="BG2610" s="34">
        <v>94</v>
      </c>
      <c r="BH2610" s="34">
        <v>20</v>
      </c>
      <c r="BI2610" s="40"/>
      <c r="BJ2610" s="34"/>
      <c r="BK2610" s="40"/>
      <c r="BL2610" s="40"/>
      <c r="BM2610" s="40"/>
      <c r="BN2610" s="34">
        <v>1</v>
      </c>
      <c r="BO2610" s="34">
        <v>10</v>
      </c>
      <c r="BP2610" s="34">
        <v>54</v>
      </c>
      <c r="BQ2610" s="34">
        <v>17</v>
      </c>
      <c r="BR2610" s="34">
        <v>116</v>
      </c>
      <c r="BS2610" s="40"/>
      <c r="BT2610" s="40"/>
      <c r="BU2610" s="34"/>
      <c r="BV2610" s="40"/>
      <c r="BW2610" s="40"/>
      <c r="BX2610" s="34">
        <v>827</v>
      </c>
      <c r="BY2610" s="34"/>
      <c r="BZ2610" s="40"/>
      <c r="CA2610" s="34">
        <v>16</v>
      </c>
      <c r="CB2610" s="40"/>
      <c r="CC2610" s="34">
        <v>6</v>
      </c>
      <c r="CD2610" s="34">
        <v>224</v>
      </c>
      <c r="CE2610" s="40"/>
      <c r="CF2610" s="34">
        <v>39</v>
      </c>
      <c r="CG2610" s="34">
        <v>336</v>
      </c>
      <c r="CH2610" s="34">
        <v>91</v>
      </c>
      <c r="CI2610" s="34"/>
      <c r="CJ2610" s="34"/>
      <c r="CK2610" s="34"/>
      <c r="CL2610" s="34"/>
      <c r="CM2610" s="34"/>
      <c r="CN2610" s="34"/>
      <c r="CO2610" s="34"/>
      <c r="CP2610" s="34"/>
      <c r="CQ2610" s="34"/>
      <c r="CR2610" s="34"/>
      <c r="CS2610" s="34"/>
      <c r="CT2610" s="34"/>
      <c r="CU2610" s="34"/>
      <c r="CV2610" s="34"/>
      <c r="CW2610" s="40"/>
      <c r="CX2610" s="40"/>
      <c r="CY2610" s="40"/>
      <c r="CZ2610" s="40"/>
      <c r="DA2610" s="40"/>
      <c r="DB2610" s="40"/>
      <c r="DC2610" s="40"/>
      <c r="DD2610" s="34"/>
      <c r="DE2610" s="40"/>
      <c r="DF2610" s="40"/>
      <c r="DG2610" s="40"/>
      <c r="DH2610" s="40"/>
      <c r="DI2610" s="40"/>
      <c r="DJ2610" s="40"/>
      <c r="DK2610" s="40"/>
      <c r="DL2610" s="40"/>
      <c r="DM2610" s="40"/>
      <c r="DN2610" s="40"/>
      <c r="DO2610" s="40"/>
      <c r="DP2610" s="40"/>
      <c r="DQ2610" s="40"/>
    </row>
    <row r="2611" spans="1:121" s="26" customFormat="1" x14ac:dyDescent="0.35">
      <c r="A2611" s="22" t="s">
        <v>4215</v>
      </c>
      <c r="B2611" s="26" t="s">
        <v>1505</v>
      </c>
      <c r="C2611" s="22" t="s">
        <v>2925</v>
      </c>
      <c r="D2611" s="26" t="s">
        <v>2916</v>
      </c>
      <c r="E2611" s="26">
        <v>2007</v>
      </c>
      <c r="G2611" s="26" t="s">
        <v>2917</v>
      </c>
      <c r="H2611" s="22">
        <v>34.320008000000001</v>
      </c>
      <c r="I2611" s="22">
        <v>-107.251339</v>
      </c>
      <c r="J2611" s="26" t="s">
        <v>873</v>
      </c>
      <c r="K2611" s="26" t="s">
        <v>880</v>
      </c>
      <c r="L2611" s="26" t="s">
        <v>878</v>
      </c>
      <c r="M2611" s="26" t="s">
        <v>2924</v>
      </c>
      <c r="P2611" s="26" t="s">
        <v>1665</v>
      </c>
      <c r="Q2611" s="26" t="s">
        <v>144</v>
      </c>
      <c r="W2611" s="34">
        <v>51.63</v>
      </c>
      <c r="X2611" s="34">
        <v>1.18</v>
      </c>
      <c r="Y2611" s="34">
        <v>14.95</v>
      </c>
      <c r="Z2611" s="40">
        <v>9.06</v>
      </c>
      <c r="AA2611" s="34">
        <v>0.16</v>
      </c>
      <c r="AB2611" s="34">
        <v>7.5</v>
      </c>
      <c r="AC2611" s="34">
        <v>8.93</v>
      </c>
      <c r="AD2611" s="34">
        <v>3.11</v>
      </c>
      <c r="AE2611" s="34">
        <v>3.84</v>
      </c>
      <c r="AF2611" s="34">
        <v>0.56000000000000005</v>
      </c>
      <c r="AG2611" s="34">
        <v>3.07</v>
      </c>
      <c r="AH2611" s="40"/>
      <c r="AI2611" s="40"/>
      <c r="AJ2611" s="40"/>
      <c r="AK2611" s="40"/>
      <c r="AL2611" s="40"/>
      <c r="AM2611" s="40"/>
      <c r="AN2611" s="40"/>
      <c r="AO2611" s="34">
        <v>103.98554650000001</v>
      </c>
      <c r="AP2611" s="34">
        <v>5.3337939934499996</v>
      </c>
      <c r="AQ2611" s="34">
        <v>3.1883731072049999</v>
      </c>
      <c r="AR2611" s="34">
        <v>8.15</v>
      </c>
      <c r="AS2611" s="40"/>
      <c r="AT2611" s="40"/>
      <c r="AU2611" s="40"/>
      <c r="AV2611" s="40"/>
      <c r="AW2611" s="34"/>
      <c r="AX2611" s="40"/>
      <c r="AY2611" s="34">
        <v>873</v>
      </c>
      <c r="AZ2611" s="40"/>
      <c r="BA2611" s="40"/>
      <c r="BB2611" s="40"/>
      <c r="BC2611" s="40"/>
      <c r="BD2611" s="40"/>
      <c r="BE2611" s="34">
        <v>320</v>
      </c>
      <c r="BF2611" s="34">
        <v>10</v>
      </c>
      <c r="BG2611" s="34">
        <v>84</v>
      </c>
      <c r="BH2611" s="34">
        <v>16</v>
      </c>
      <c r="BI2611" s="40"/>
      <c r="BJ2611" s="34">
        <v>8.2200000000000006</v>
      </c>
      <c r="BK2611" s="40"/>
      <c r="BL2611" s="40"/>
      <c r="BM2611" s="40"/>
      <c r="BN2611" s="34"/>
      <c r="BO2611" s="34">
        <v>13</v>
      </c>
      <c r="BP2611" s="34">
        <v>108</v>
      </c>
      <c r="BQ2611" s="34">
        <v>15</v>
      </c>
      <c r="BR2611" s="34">
        <v>139</v>
      </c>
      <c r="BS2611" s="40"/>
      <c r="BT2611" s="40"/>
      <c r="BU2611" s="34">
        <v>29</v>
      </c>
      <c r="BV2611" s="40"/>
      <c r="BW2611" s="40"/>
      <c r="BX2611" s="34">
        <v>999</v>
      </c>
      <c r="BY2611" s="34">
        <v>0.9</v>
      </c>
      <c r="BZ2611" s="40"/>
      <c r="CA2611" s="34">
        <v>14</v>
      </c>
      <c r="CB2611" s="40"/>
      <c r="CC2611" s="34">
        <v>4</v>
      </c>
      <c r="CD2611" s="34">
        <v>212</v>
      </c>
      <c r="CE2611" s="40"/>
      <c r="CF2611" s="34">
        <v>36</v>
      </c>
      <c r="CG2611" s="34">
        <v>329</v>
      </c>
      <c r="CH2611" s="34">
        <v>82</v>
      </c>
      <c r="CI2611" s="34">
        <v>55.96</v>
      </c>
      <c r="CJ2611" s="34">
        <v>116.54</v>
      </c>
      <c r="CK2611" s="34">
        <v>15.09</v>
      </c>
      <c r="CL2611" s="34">
        <v>59.71</v>
      </c>
      <c r="CM2611" s="34">
        <v>12.69</v>
      </c>
      <c r="CN2611" s="34">
        <v>3.19</v>
      </c>
      <c r="CO2611" s="34">
        <v>10.67</v>
      </c>
      <c r="CP2611" s="34">
        <v>1.48</v>
      </c>
      <c r="CQ2611" s="34">
        <v>7.72</v>
      </c>
      <c r="CR2611" s="34">
        <v>1.41</v>
      </c>
      <c r="CS2611" s="34">
        <v>3.47</v>
      </c>
      <c r="CT2611" s="34">
        <v>0.48</v>
      </c>
      <c r="CU2611" s="34">
        <v>2.88</v>
      </c>
      <c r="CV2611" s="34">
        <v>0.44</v>
      </c>
      <c r="CW2611" s="34">
        <f t="shared" ref="CW2611:CW2613" si="129">SUM(CI2611:CV2611)</f>
        <v>291.73000000000013</v>
      </c>
      <c r="CX2611" s="40"/>
      <c r="CY2611" s="40"/>
      <c r="CZ2611" s="40"/>
      <c r="DA2611" s="40"/>
      <c r="DB2611" s="40"/>
      <c r="DC2611" s="40"/>
      <c r="DD2611" s="34"/>
      <c r="DE2611" s="40"/>
      <c r="DF2611" s="40"/>
      <c r="DG2611" s="40"/>
      <c r="DH2611" s="40"/>
      <c r="DI2611" s="40"/>
      <c r="DJ2611" s="40"/>
      <c r="DK2611" s="40"/>
      <c r="DL2611" s="40"/>
      <c r="DM2611" s="40"/>
      <c r="DN2611" s="40"/>
      <c r="DO2611" s="40"/>
      <c r="DP2611" s="40"/>
      <c r="DQ2611" s="40"/>
    </row>
    <row r="2612" spans="1:121" s="26" customFormat="1" x14ac:dyDescent="0.35">
      <c r="A2612" s="22" t="s">
        <v>4216</v>
      </c>
      <c r="B2612" s="26" t="s">
        <v>1505</v>
      </c>
      <c r="C2612" s="22" t="s">
        <v>2925</v>
      </c>
      <c r="D2612" s="26" t="s">
        <v>2916</v>
      </c>
      <c r="E2612" s="26">
        <v>2007</v>
      </c>
      <c r="G2612" s="26" t="s">
        <v>2917</v>
      </c>
      <c r="H2612" s="22">
        <v>34.317320000000002</v>
      </c>
      <c r="I2612" s="22">
        <v>107.25632</v>
      </c>
      <c r="J2612" s="26" t="s">
        <v>873</v>
      </c>
      <c r="K2612" s="26" t="s">
        <v>880</v>
      </c>
      <c r="L2612" s="26" t="s">
        <v>878</v>
      </c>
      <c r="M2612" s="26" t="s">
        <v>2919</v>
      </c>
      <c r="P2612" s="26" t="s">
        <v>1665</v>
      </c>
      <c r="Q2612" s="26" t="s">
        <v>144</v>
      </c>
      <c r="W2612" s="34">
        <v>51.99</v>
      </c>
      <c r="X2612" s="34">
        <v>1.26</v>
      </c>
      <c r="Y2612" s="34">
        <v>14.75</v>
      </c>
      <c r="Z2612" s="40">
        <v>8.8699999999999992</v>
      </c>
      <c r="AA2612" s="34">
        <v>0.15</v>
      </c>
      <c r="AB2612" s="34">
        <v>6.89</v>
      </c>
      <c r="AC2612" s="34">
        <v>8.56</v>
      </c>
      <c r="AD2612" s="34">
        <v>3.25</v>
      </c>
      <c r="AE2612" s="34">
        <v>4.57</v>
      </c>
      <c r="AF2612" s="34">
        <v>0.61</v>
      </c>
      <c r="AG2612" s="34">
        <v>2.13</v>
      </c>
      <c r="AH2612" s="40"/>
      <c r="AI2612" s="40"/>
      <c r="AJ2612" s="40"/>
      <c r="AK2612" s="40"/>
      <c r="AL2612" s="40"/>
      <c r="AM2612" s="40"/>
      <c r="AN2612" s="40"/>
      <c r="AO2612" s="34">
        <v>103.0266578</v>
      </c>
      <c r="AP2612" s="34">
        <v>5.2175041187399991</v>
      </c>
      <c r="AQ2612" s="34">
        <v>3.1274032693860008</v>
      </c>
      <c r="AR2612" s="34">
        <v>7.98</v>
      </c>
      <c r="AS2612" s="40"/>
      <c r="AT2612" s="40"/>
      <c r="AU2612" s="40"/>
      <c r="AV2612" s="40"/>
      <c r="AW2612" s="34"/>
      <c r="AX2612" s="40"/>
      <c r="AY2612" s="34">
        <v>915</v>
      </c>
      <c r="AZ2612" s="40"/>
      <c r="BA2612" s="40"/>
      <c r="BB2612" s="40"/>
      <c r="BC2612" s="40"/>
      <c r="BD2612" s="40"/>
      <c r="BE2612" s="34">
        <v>231</v>
      </c>
      <c r="BF2612" s="34">
        <v>10</v>
      </c>
      <c r="BG2612" s="34">
        <v>79</v>
      </c>
      <c r="BH2612" s="34">
        <v>18</v>
      </c>
      <c r="BI2612" s="40"/>
      <c r="BJ2612" s="34">
        <v>8.11</v>
      </c>
      <c r="BK2612" s="40"/>
      <c r="BL2612" s="40"/>
      <c r="BM2612" s="40"/>
      <c r="BN2612" s="34"/>
      <c r="BO2612" s="34">
        <v>11</v>
      </c>
      <c r="BP2612" s="34">
        <v>90</v>
      </c>
      <c r="BQ2612" s="34">
        <v>13</v>
      </c>
      <c r="BR2612" s="34">
        <v>175</v>
      </c>
      <c r="BS2612" s="40"/>
      <c r="BT2612" s="40"/>
      <c r="BU2612" s="34">
        <v>26</v>
      </c>
      <c r="BV2612" s="40"/>
      <c r="BW2612" s="40"/>
      <c r="BX2612" s="34">
        <v>980</v>
      </c>
      <c r="BY2612" s="34">
        <v>0.8</v>
      </c>
      <c r="BZ2612" s="40"/>
      <c r="CA2612" s="34">
        <v>9</v>
      </c>
      <c r="CB2612" s="40"/>
      <c r="CC2612" s="34">
        <v>3</v>
      </c>
      <c r="CD2612" s="34">
        <v>204</v>
      </c>
      <c r="CE2612" s="40"/>
      <c r="CF2612" s="34">
        <v>39</v>
      </c>
      <c r="CG2612" s="34">
        <v>315</v>
      </c>
      <c r="CH2612" s="34">
        <v>89</v>
      </c>
      <c r="CI2612" s="34">
        <v>53.21</v>
      </c>
      <c r="CJ2612" s="34">
        <v>112.35</v>
      </c>
      <c r="CK2612" s="34">
        <v>14.87</v>
      </c>
      <c r="CL2612" s="34">
        <v>61.28</v>
      </c>
      <c r="CM2612" s="34">
        <v>13.32</v>
      </c>
      <c r="CN2612" s="34">
        <v>3.48</v>
      </c>
      <c r="CO2612" s="34">
        <v>11.49</v>
      </c>
      <c r="CP2612" s="34">
        <v>1.59</v>
      </c>
      <c r="CQ2612" s="34">
        <v>8.4499999999999993</v>
      </c>
      <c r="CR2612" s="34">
        <v>1.51</v>
      </c>
      <c r="CS2612" s="34">
        <v>3.76</v>
      </c>
      <c r="CT2612" s="34">
        <v>0.51</v>
      </c>
      <c r="CU2612" s="34">
        <v>3</v>
      </c>
      <c r="CV2612" s="34">
        <v>0.45</v>
      </c>
      <c r="CW2612" s="34">
        <f t="shared" si="129"/>
        <v>289.26999999999992</v>
      </c>
      <c r="CX2612" s="40"/>
      <c r="CY2612" s="40"/>
      <c r="CZ2612" s="40"/>
      <c r="DA2612" s="40"/>
      <c r="DB2612" s="40"/>
      <c r="DC2612" s="40"/>
      <c r="DD2612" s="34"/>
      <c r="DE2612" s="40"/>
      <c r="DF2612" s="40"/>
      <c r="DG2612" s="40"/>
      <c r="DH2612" s="40"/>
      <c r="DI2612" s="40"/>
      <c r="DJ2612" s="40"/>
      <c r="DK2612" s="40"/>
      <c r="DL2612" s="40"/>
      <c r="DM2612" s="40"/>
      <c r="DN2612" s="40"/>
      <c r="DO2612" s="40"/>
      <c r="DP2612" s="40"/>
      <c r="DQ2612" s="40"/>
    </row>
    <row r="2613" spans="1:121" s="26" customFormat="1" x14ac:dyDescent="0.35">
      <c r="A2613" s="22" t="s">
        <v>4217</v>
      </c>
      <c r="B2613" s="26" t="s">
        <v>1505</v>
      </c>
      <c r="C2613" s="22" t="s">
        <v>2925</v>
      </c>
      <c r="D2613" s="26" t="s">
        <v>2916</v>
      </c>
      <c r="E2613" s="26">
        <v>2007</v>
      </c>
      <c r="G2613" s="26" t="s">
        <v>2917</v>
      </c>
      <c r="H2613" s="22">
        <v>34.326832000000003</v>
      </c>
      <c r="I2613" s="22">
        <v>-107.226766</v>
      </c>
      <c r="J2613" s="26" t="s">
        <v>873</v>
      </c>
      <c r="K2613" s="26" t="s">
        <v>880</v>
      </c>
      <c r="L2613" s="26" t="s">
        <v>878</v>
      </c>
      <c r="M2613" s="26" t="s">
        <v>2923</v>
      </c>
      <c r="P2613" s="26" t="s">
        <v>1665</v>
      </c>
      <c r="Q2613" s="26" t="s">
        <v>144</v>
      </c>
      <c r="W2613" s="34">
        <v>54.38</v>
      </c>
      <c r="X2613" s="34">
        <v>1.22</v>
      </c>
      <c r="Y2613" s="34">
        <v>15.22</v>
      </c>
      <c r="Z2613" s="40">
        <v>9.57</v>
      </c>
      <c r="AA2613" s="34">
        <v>0.15</v>
      </c>
      <c r="AB2613" s="34">
        <v>5.61</v>
      </c>
      <c r="AC2613" s="34">
        <v>8.1199999999999992</v>
      </c>
      <c r="AD2613" s="34">
        <v>3.07</v>
      </c>
      <c r="AE2613" s="34">
        <v>3.17</v>
      </c>
      <c r="AF2613" s="34">
        <v>0.47</v>
      </c>
      <c r="AG2613" s="34">
        <v>2.85</v>
      </c>
      <c r="AH2613" s="40"/>
      <c r="AI2613" s="40"/>
      <c r="AJ2613" s="40"/>
      <c r="AK2613" s="40"/>
      <c r="AL2613" s="40"/>
      <c r="AM2613" s="40"/>
      <c r="AN2613" s="40"/>
      <c r="AO2613" s="34">
        <v>103.82665710000001</v>
      </c>
      <c r="AP2613" s="34">
        <v>5.6606636544299977</v>
      </c>
      <c r="AQ2613" s="34">
        <v>3.3399270801270022</v>
      </c>
      <c r="AR2613" s="34">
        <v>8.61</v>
      </c>
      <c r="AS2613" s="40"/>
      <c r="AT2613" s="40"/>
      <c r="AU2613" s="40"/>
      <c r="AV2613" s="40"/>
      <c r="AW2613" s="34"/>
      <c r="AX2613" s="40"/>
      <c r="AY2613" s="34">
        <v>892</v>
      </c>
      <c r="AZ2613" s="40"/>
      <c r="BA2613" s="40"/>
      <c r="BB2613" s="40"/>
      <c r="BC2613" s="40"/>
      <c r="BD2613" s="40"/>
      <c r="BE2613" s="34">
        <v>156</v>
      </c>
      <c r="BF2613" s="34">
        <v>2</v>
      </c>
      <c r="BG2613" s="34">
        <v>91</v>
      </c>
      <c r="BH2613" s="34">
        <v>18</v>
      </c>
      <c r="BI2613" s="40"/>
      <c r="BJ2613" s="34">
        <v>8.3000000000000007</v>
      </c>
      <c r="BK2613" s="40"/>
      <c r="BL2613" s="40"/>
      <c r="BM2613" s="40"/>
      <c r="BN2613" s="34"/>
      <c r="BO2613" s="34">
        <v>12</v>
      </c>
      <c r="BP2613" s="34">
        <v>56</v>
      </c>
      <c r="BQ2613" s="34">
        <v>16</v>
      </c>
      <c r="BR2613" s="34">
        <v>114</v>
      </c>
      <c r="BS2613" s="40"/>
      <c r="BT2613" s="40"/>
      <c r="BU2613" s="34">
        <v>27</v>
      </c>
      <c r="BV2613" s="40"/>
      <c r="BW2613" s="40"/>
      <c r="BX2613" s="34">
        <v>809</v>
      </c>
      <c r="BY2613" s="34">
        <v>1.3</v>
      </c>
      <c r="BZ2613" s="40"/>
      <c r="CA2613" s="34">
        <v>15</v>
      </c>
      <c r="CB2613" s="40"/>
      <c r="CC2613" s="34">
        <v>4</v>
      </c>
      <c r="CD2613" s="34">
        <v>212</v>
      </c>
      <c r="CE2613" s="40"/>
      <c r="CF2613" s="34">
        <v>38</v>
      </c>
      <c r="CG2613" s="34">
        <v>316</v>
      </c>
      <c r="CH2613" s="34">
        <v>87</v>
      </c>
      <c r="CI2613" s="34">
        <v>50.97</v>
      </c>
      <c r="CJ2613" s="34">
        <v>106.61</v>
      </c>
      <c r="CK2613" s="34">
        <v>13.39</v>
      </c>
      <c r="CL2613" s="34">
        <v>51.17</v>
      </c>
      <c r="CM2613" s="34">
        <v>10.72</v>
      </c>
      <c r="CN2613" s="34">
        <v>2.6</v>
      </c>
      <c r="CO2613" s="34">
        <v>9.24</v>
      </c>
      <c r="CP2613" s="34">
        <v>1.37</v>
      </c>
      <c r="CQ2613" s="34">
        <v>7.72</v>
      </c>
      <c r="CR2613" s="34">
        <v>1.48</v>
      </c>
      <c r="CS2613" s="34">
        <v>3.98</v>
      </c>
      <c r="CT2613" s="34">
        <v>0.56000000000000005</v>
      </c>
      <c r="CU2613" s="34">
        <v>3.42</v>
      </c>
      <c r="CV2613" s="34">
        <v>0.53</v>
      </c>
      <c r="CW2613" s="34">
        <f t="shared" si="129"/>
        <v>263.76</v>
      </c>
      <c r="CX2613" s="40"/>
      <c r="CY2613" s="40"/>
      <c r="CZ2613" s="40"/>
      <c r="DA2613" s="40"/>
      <c r="DB2613" s="40"/>
      <c r="DC2613" s="40"/>
      <c r="DD2613" s="34"/>
      <c r="DE2613" s="40"/>
      <c r="DF2613" s="40"/>
      <c r="DG2613" s="40"/>
      <c r="DH2613" s="40"/>
      <c r="DI2613" s="40"/>
      <c r="DJ2613" s="40"/>
      <c r="DK2613" s="40"/>
      <c r="DL2613" s="40"/>
      <c r="DM2613" s="40"/>
      <c r="DN2613" s="40"/>
      <c r="DO2613" s="40"/>
      <c r="DP2613" s="40"/>
      <c r="DQ2613" s="40"/>
    </row>
    <row r="2614" spans="1:121" s="26" customFormat="1" x14ac:dyDescent="0.35">
      <c r="A2614" s="22" t="s">
        <v>4218</v>
      </c>
      <c r="B2614" s="26" t="s">
        <v>1505</v>
      </c>
      <c r="C2614" s="22" t="s">
        <v>2925</v>
      </c>
      <c r="D2614" s="26" t="s">
        <v>2916</v>
      </c>
      <c r="E2614" s="26">
        <v>2007</v>
      </c>
      <c r="G2614" s="26" t="s">
        <v>2917</v>
      </c>
      <c r="H2614" s="22">
        <v>34.324024999999999</v>
      </c>
      <c r="I2614" s="22">
        <v>-107.230897</v>
      </c>
      <c r="J2614" s="26" t="s">
        <v>873</v>
      </c>
      <c r="K2614" s="26" t="s">
        <v>880</v>
      </c>
      <c r="L2614" s="26" t="s">
        <v>878</v>
      </c>
      <c r="M2614" s="26" t="s">
        <v>905</v>
      </c>
      <c r="P2614" s="26" t="s">
        <v>1665</v>
      </c>
      <c r="Q2614" s="26" t="s">
        <v>144</v>
      </c>
      <c r="W2614" s="34">
        <v>52.48</v>
      </c>
      <c r="X2614" s="34">
        <v>1.25</v>
      </c>
      <c r="Y2614" s="34">
        <v>15.61</v>
      </c>
      <c r="Z2614" s="40">
        <v>9</v>
      </c>
      <c r="AA2614" s="34">
        <v>0.24</v>
      </c>
      <c r="AB2614" s="34">
        <v>4.3899999999999997</v>
      </c>
      <c r="AC2614" s="34">
        <v>12.95</v>
      </c>
      <c r="AD2614" s="34">
        <v>3.02</v>
      </c>
      <c r="AE2614" s="34">
        <v>1.6</v>
      </c>
      <c r="AF2614" s="34">
        <v>0.37</v>
      </c>
      <c r="AG2614" s="34">
        <v>10.32</v>
      </c>
      <c r="AH2614" s="40"/>
      <c r="AI2614" s="40"/>
      <c r="AJ2614" s="40"/>
      <c r="AK2614" s="40"/>
      <c r="AL2614" s="40"/>
      <c r="AM2614" s="40"/>
      <c r="AN2614" s="40"/>
      <c r="AO2614" s="34">
        <v>111.22999099999998</v>
      </c>
      <c r="AP2614" s="34">
        <v>5.2672440302999988</v>
      </c>
      <c r="AQ2614" s="34">
        <v>3.2060225666700006</v>
      </c>
      <c r="AR2614" s="34">
        <v>8.1</v>
      </c>
      <c r="AS2614" s="40"/>
      <c r="AT2614" s="40"/>
      <c r="AU2614" s="40"/>
      <c r="AV2614" s="40"/>
      <c r="AW2614" s="34">
        <v>0</v>
      </c>
      <c r="AX2614" s="40"/>
      <c r="AY2614" s="34">
        <v>883</v>
      </c>
      <c r="AZ2614" s="40"/>
      <c r="BA2614" s="40"/>
      <c r="BB2614" s="40"/>
      <c r="BC2614" s="40"/>
      <c r="BD2614" s="40"/>
      <c r="BE2614" s="34">
        <v>432</v>
      </c>
      <c r="BF2614" s="34"/>
      <c r="BG2614" s="34">
        <v>57</v>
      </c>
      <c r="BH2614" s="34">
        <v>19</v>
      </c>
      <c r="BI2614" s="40"/>
      <c r="BJ2614" s="34"/>
      <c r="BK2614" s="40"/>
      <c r="BL2614" s="40"/>
      <c r="BM2614" s="40"/>
      <c r="BN2614" s="34">
        <v>0</v>
      </c>
      <c r="BO2614" s="34">
        <v>6</v>
      </c>
      <c r="BP2614" s="34">
        <v>191</v>
      </c>
      <c r="BQ2614" s="34">
        <v>12</v>
      </c>
      <c r="BR2614" s="34">
        <v>23</v>
      </c>
      <c r="BS2614" s="40"/>
      <c r="BT2614" s="40"/>
      <c r="BU2614" s="34"/>
      <c r="BV2614" s="40"/>
      <c r="BW2614" s="40"/>
      <c r="BX2614" s="34">
        <v>672</v>
      </c>
      <c r="BY2614" s="40"/>
      <c r="BZ2614" s="40"/>
      <c r="CA2614" s="34">
        <v>5</v>
      </c>
      <c r="CB2614" s="40"/>
      <c r="CC2614" s="34">
        <v>2</v>
      </c>
      <c r="CD2614" s="34">
        <v>181</v>
      </c>
      <c r="CE2614" s="40"/>
      <c r="CF2614" s="34">
        <v>23</v>
      </c>
      <c r="CG2614" s="34">
        <v>174</v>
      </c>
      <c r="CH2614" s="34">
        <v>71</v>
      </c>
      <c r="CI2614" s="34"/>
      <c r="CJ2614" s="34"/>
      <c r="CK2614" s="40"/>
      <c r="CL2614" s="40"/>
      <c r="CM2614" s="40"/>
      <c r="CN2614" s="40"/>
      <c r="CO2614" s="40"/>
      <c r="CP2614" s="40"/>
      <c r="CQ2614" s="40"/>
      <c r="CR2614" s="40"/>
      <c r="CS2614" s="40"/>
      <c r="CT2614" s="40"/>
      <c r="CU2614" s="40"/>
      <c r="CV2614" s="40"/>
      <c r="CW2614" s="40"/>
      <c r="CX2614" s="40"/>
      <c r="CY2614" s="40"/>
      <c r="CZ2614" s="40"/>
      <c r="DA2614" s="40"/>
      <c r="DB2614" s="40"/>
      <c r="DC2614" s="40"/>
      <c r="DD2614" s="34"/>
      <c r="DE2614" s="40"/>
      <c r="DF2614" s="40"/>
      <c r="DG2614" s="40"/>
      <c r="DH2614" s="40"/>
      <c r="DI2614" s="40"/>
      <c r="DJ2614" s="40"/>
      <c r="DK2614" s="40"/>
      <c r="DL2614" s="40"/>
      <c r="DM2614" s="40"/>
      <c r="DN2614" s="40"/>
      <c r="DO2614" s="40"/>
      <c r="DP2614" s="40"/>
      <c r="DQ2614" s="40"/>
    </row>
    <row r="2615" spans="1:121" ht="26" x14ac:dyDescent="0.35">
      <c r="A2615" s="22" t="s">
        <v>3073</v>
      </c>
      <c r="B2615" s="37" t="s">
        <v>3075</v>
      </c>
      <c r="C2615" s="22" t="s">
        <v>3078</v>
      </c>
      <c r="D2615" s="22" t="s">
        <v>3376</v>
      </c>
      <c r="F2615" s="38">
        <v>41508</v>
      </c>
      <c r="G2615" s="22" t="s">
        <v>3074</v>
      </c>
      <c r="H2615" s="22">
        <v>32.636220000000002</v>
      </c>
      <c r="I2615" s="22">
        <v>-108.37312</v>
      </c>
      <c r="J2615" s="22" t="s">
        <v>3079</v>
      </c>
      <c r="K2615" s="22" t="s">
        <v>881</v>
      </c>
      <c r="L2615" s="26" t="s">
        <v>878</v>
      </c>
      <c r="M2615" s="22" t="s">
        <v>3377</v>
      </c>
      <c r="N2615" s="22" t="s">
        <v>4219</v>
      </c>
      <c r="O2615" s="22" t="s">
        <v>3080</v>
      </c>
      <c r="P2615" s="22" t="s">
        <v>3076</v>
      </c>
      <c r="Q2615" s="22" t="s">
        <v>4225</v>
      </c>
      <c r="S2615" s="22" t="s">
        <v>4226</v>
      </c>
      <c r="AV2615" s="34">
        <v>20</v>
      </c>
      <c r="AW2615" s="34" t="s">
        <v>915</v>
      </c>
      <c r="AY2615" s="34">
        <v>394</v>
      </c>
      <c r="AZ2615" s="34" t="s">
        <v>83</v>
      </c>
      <c r="BA2615" s="34">
        <v>62.8</v>
      </c>
      <c r="BC2615" s="34" t="s">
        <v>121</v>
      </c>
      <c r="BD2615" s="34">
        <v>11.6</v>
      </c>
      <c r="BE2615" s="34" t="s">
        <v>913</v>
      </c>
      <c r="BF2615" s="34">
        <v>0.5</v>
      </c>
      <c r="BG2615" s="34">
        <v>50000.111109999998</v>
      </c>
      <c r="BH2615" s="34">
        <v>21</v>
      </c>
      <c r="BI2615" s="34" t="s">
        <v>121</v>
      </c>
      <c r="BJ2615" s="34">
        <v>2</v>
      </c>
      <c r="BL2615" s="34">
        <v>3.3</v>
      </c>
      <c r="BM2615" s="34" t="s">
        <v>84</v>
      </c>
      <c r="BN2615" s="34">
        <v>20</v>
      </c>
      <c r="BO2615" s="34">
        <v>3</v>
      </c>
      <c r="BP2615" s="34" t="s">
        <v>570</v>
      </c>
      <c r="BQ2615" s="34">
        <v>160</v>
      </c>
      <c r="BR2615" s="34">
        <v>59.2</v>
      </c>
      <c r="BT2615" s="34" t="s">
        <v>121</v>
      </c>
      <c r="BU2615" s="34">
        <v>5</v>
      </c>
      <c r="BW2615" s="34">
        <v>15</v>
      </c>
      <c r="BX2615" s="34">
        <v>456</v>
      </c>
      <c r="BY2615" s="34" t="s">
        <v>82</v>
      </c>
      <c r="CA2615" s="34">
        <v>16.100000000000001</v>
      </c>
      <c r="CB2615" s="34">
        <v>0.6</v>
      </c>
      <c r="CC2615" s="34">
        <v>4.53</v>
      </c>
      <c r="CD2615" s="34">
        <v>25</v>
      </c>
      <c r="CE2615" s="34">
        <v>7</v>
      </c>
      <c r="CF2615" s="34">
        <v>3.5</v>
      </c>
      <c r="CG2615" s="34">
        <v>62.3</v>
      </c>
      <c r="CH2615" s="34">
        <v>53</v>
      </c>
      <c r="CI2615" s="34">
        <v>42.9</v>
      </c>
      <c r="CJ2615" s="34">
        <v>76.599999999999994</v>
      </c>
      <c r="CK2615" s="34">
        <v>10.4</v>
      </c>
      <c r="CL2615" s="34">
        <v>52.7</v>
      </c>
      <c r="CM2615" s="34">
        <v>10.9</v>
      </c>
      <c r="CN2615" s="34">
        <v>1.49</v>
      </c>
      <c r="CO2615" s="34">
        <v>4.28</v>
      </c>
      <c r="CP2615" s="34">
        <v>0.39</v>
      </c>
      <c r="CQ2615" s="34">
        <v>1.34</v>
      </c>
      <c r="CR2615" s="34">
        <v>0.18</v>
      </c>
      <c r="CS2615" s="34">
        <v>0.38</v>
      </c>
      <c r="CT2615" s="34">
        <v>0.05</v>
      </c>
      <c r="CU2615" s="34">
        <v>0.4</v>
      </c>
      <c r="CV2615" s="34" t="s">
        <v>148</v>
      </c>
      <c r="CW2615" s="34">
        <f t="shared" ref="CW2615:CW2663" si="130">SUM(CI2615:CV2615)</f>
        <v>202.01000000000005</v>
      </c>
      <c r="CX2615" s="34" t="s">
        <v>120</v>
      </c>
      <c r="CY2615" s="34">
        <v>8.2100000000000009</v>
      </c>
      <c r="CZ2615" s="34">
        <v>4.55</v>
      </c>
      <c r="DA2615" s="34">
        <v>0.1</v>
      </c>
      <c r="DC2615" s="34">
        <v>1.7</v>
      </c>
      <c r="DD2615" s="34">
        <v>0.15</v>
      </c>
      <c r="DE2615" s="34">
        <v>7.0000000000000007E-2</v>
      </c>
      <c r="DG2615" s="34">
        <v>0.1</v>
      </c>
    </row>
    <row r="2616" spans="1:121" ht="26" x14ac:dyDescent="0.35">
      <c r="A2616" s="22" t="s">
        <v>3081</v>
      </c>
      <c r="B2616" s="37" t="s">
        <v>3075</v>
      </c>
      <c r="C2616" s="22" t="s">
        <v>4227</v>
      </c>
      <c r="D2616" s="22" t="s">
        <v>3083</v>
      </c>
      <c r="F2616" s="38">
        <v>41508</v>
      </c>
      <c r="G2616" s="22" t="s">
        <v>3074</v>
      </c>
      <c r="H2616" s="22">
        <v>32.775410000000001</v>
      </c>
      <c r="I2616" s="22">
        <v>-108.10621</v>
      </c>
      <c r="J2616" s="22" t="s">
        <v>3079</v>
      </c>
      <c r="K2616" s="22" t="s">
        <v>881</v>
      </c>
      <c r="L2616" s="26" t="s">
        <v>878</v>
      </c>
      <c r="M2616" s="22" t="s">
        <v>3378</v>
      </c>
      <c r="N2616" s="22" t="s">
        <v>4219</v>
      </c>
      <c r="O2616" s="22" t="s">
        <v>4220</v>
      </c>
      <c r="P2616" s="22" t="s">
        <v>3082</v>
      </c>
      <c r="Q2616" s="22" t="s">
        <v>4225</v>
      </c>
      <c r="S2616" s="22" t="s">
        <v>4228</v>
      </c>
      <c r="AV2616" s="34">
        <v>60</v>
      </c>
      <c r="AW2616" s="34" t="s">
        <v>915</v>
      </c>
      <c r="AY2616" s="34">
        <v>11.5</v>
      </c>
      <c r="AZ2616" s="34">
        <v>13</v>
      </c>
      <c r="BA2616" s="34">
        <v>41.1</v>
      </c>
      <c r="BC2616" s="34">
        <v>415</v>
      </c>
      <c r="BD2616" s="34">
        <v>22.5</v>
      </c>
      <c r="BE2616" s="34" t="s">
        <v>913</v>
      </c>
      <c r="BF2616" s="34" t="s">
        <v>126</v>
      </c>
      <c r="BG2616" s="34">
        <v>1020</v>
      </c>
      <c r="BH2616" s="34">
        <v>3</v>
      </c>
      <c r="BI2616" s="34">
        <v>3</v>
      </c>
      <c r="BJ2616" s="34" t="s">
        <v>121</v>
      </c>
      <c r="BL2616" s="34">
        <v>10.1</v>
      </c>
      <c r="BM2616" s="34" t="s">
        <v>84</v>
      </c>
      <c r="BN2616" s="34" t="s">
        <v>123</v>
      </c>
      <c r="BO2616" s="34" t="s">
        <v>121</v>
      </c>
      <c r="BP2616" s="34" t="s">
        <v>570</v>
      </c>
      <c r="BQ2616" s="34">
        <v>50000.111109999998</v>
      </c>
      <c r="BR2616" s="34">
        <v>0.4</v>
      </c>
      <c r="BT2616" s="34">
        <v>17</v>
      </c>
      <c r="BU2616" s="34" t="s">
        <v>83</v>
      </c>
      <c r="BW2616" s="34">
        <v>3</v>
      </c>
      <c r="BX2616" s="34">
        <v>29.9</v>
      </c>
      <c r="BY2616" s="34" t="s">
        <v>82</v>
      </c>
      <c r="CA2616" s="34" t="s">
        <v>126</v>
      </c>
      <c r="CB2616" s="34" t="s">
        <v>82</v>
      </c>
      <c r="CC2616" s="34">
        <v>0.49</v>
      </c>
      <c r="CD2616" s="34">
        <v>6</v>
      </c>
      <c r="CE2616" s="34">
        <v>5</v>
      </c>
      <c r="CF2616" s="34">
        <v>10.1</v>
      </c>
      <c r="CG2616" s="34">
        <v>2.8</v>
      </c>
      <c r="CH2616" s="34">
        <v>50000.111109999998</v>
      </c>
      <c r="CI2616" s="34">
        <v>6.5</v>
      </c>
      <c r="CJ2616" s="34">
        <v>6.3</v>
      </c>
      <c r="CK2616" s="34">
        <v>0.94</v>
      </c>
      <c r="CL2616" s="34">
        <v>3.6</v>
      </c>
      <c r="CM2616" s="34">
        <v>0.8</v>
      </c>
      <c r="CN2616" s="34">
        <v>0.32</v>
      </c>
      <c r="CO2616" s="34">
        <v>1.1399999999999999</v>
      </c>
      <c r="CP2616" s="34">
        <v>0.18</v>
      </c>
      <c r="CQ2616" s="34">
        <v>1.1299999999999999</v>
      </c>
      <c r="CR2616" s="34">
        <v>0.22</v>
      </c>
      <c r="CS2616" s="34">
        <v>0.57999999999999996</v>
      </c>
      <c r="CT2616" s="34">
        <v>0.06</v>
      </c>
      <c r="CU2616" s="34">
        <v>0.4</v>
      </c>
      <c r="CV2616" s="34">
        <v>0.06</v>
      </c>
      <c r="CW2616" s="34">
        <f t="shared" si="130"/>
        <v>22.229999999999993</v>
      </c>
      <c r="CX2616" s="34">
        <v>3.13</v>
      </c>
      <c r="CY2616" s="34">
        <v>7.4</v>
      </c>
      <c r="CZ2616" s="34">
        <v>0.1</v>
      </c>
      <c r="DA2616" s="34">
        <v>7.1</v>
      </c>
      <c r="DC2616" s="34" t="s">
        <v>126</v>
      </c>
      <c r="DD2616" s="34">
        <v>1.1399999999999999</v>
      </c>
      <c r="DE2616" s="34" t="s">
        <v>120</v>
      </c>
      <c r="DG2616" s="34" t="s">
        <v>120</v>
      </c>
    </row>
    <row r="2617" spans="1:121" ht="26" x14ac:dyDescent="0.35">
      <c r="A2617" s="22" t="s">
        <v>3084</v>
      </c>
      <c r="B2617" s="37" t="s">
        <v>3075</v>
      </c>
      <c r="C2617" s="22" t="s">
        <v>4230</v>
      </c>
      <c r="D2617" s="22" t="s">
        <v>3379</v>
      </c>
      <c r="F2617" s="38">
        <v>41508</v>
      </c>
      <c r="G2617" s="22" t="s">
        <v>3074</v>
      </c>
      <c r="H2617" s="22">
        <v>32.793830999999997</v>
      </c>
      <c r="I2617" s="22">
        <v>-108.068326</v>
      </c>
      <c r="J2617" s="22" t="s">
        <v>3079</v>
      </c>
      <c r="K2617" s="22" t="s">
        <v>881</v>
      </c>
      <c r="L2617" s="26" t="s">
        <v>878</v>
      </c>
      <c r="M2617" s="22" t="s">
        <v>3380</v>
      </c>
      <c r="N2617" s="22" t="s">
        <v>4219</v>
      </c>
      <c r="O2617" s="22" t="s">
        <v>4221</v>
      </c>
      <c r="P2617" s="22" t="s">
        <v>3085</v>
      </c>
      <c r="Q2617" s="22" t="s">
        <v>4225</v>
      </c>
      <c r="S2617" s="22" t="s">
        <v>4229</v>
      </c>
      <c r="AV2617" s="34" t="s">
        <v>84</v>
      </c>
      <c r="AW2617" s="34" t="s">
        <v>915</v>
      </c>
      <c r="AY2617" s="34">
        <v>35.299999999999997</v>
      </c>
      <c r="AZ2617" s="34" t="s">
        <v>83</v>
      </c>
      <c r="BA2617" s="34">
        <v>1.4</v>
      </c>
      <c r="BC2617" s="34" t="s">
        <v>121</v>
      </c>
      <c r="BD2617" s="34">
        <v>581</v>
      </c>
      <c r="BE2617" s="34" t="s">
        <v>913</v>
      </c>
      <c r="BF2617" s="34" t="s">
        <v>126</v>
      </c>
      <c r="BG2617" s="34">
        <v>50000.111109999998</v>
      </c>
      <c r="BH2617" s="34">
        <v>3</v>
      </c>
      <c r="BI2617" s="34" t="s">
        <v>121</v>
      </c>
      <c r="BJ2617" s="34">
        <v>2</v>
      </c>
      <c r="BL2617" s="34" t="s">
        <v>124</v>
      </c>
      <c r="BM2617" s="34" t="s">
        <v>84</v>
      </c>
      <c r="BN2617" s="34">
        <v>111</v>
      </c>
      <c r="BO2617" s="34">
        <v>3</v>
      </c>
      <c r="BP2617" s="34" t="s">
        <v>570</v>
      </c>
      <c r="BQ2617" s="34" t="s">
        <v>570</v>
      </c>
      <c r="BR2617" s="34">
        <v>13.4</v>
      </c>
      <c r="BT2617" s="34" t="s">
        <v>121</v>
      </c>
      <c r="BU2617" s="34" t="s">
        <v>83</v>
      </c>
      <c r="BW2617" s="34">
        <v>4</v>
      </c>
      <c r="BX2617" s="34">
        <v>18.2</v>
      </c>
      <c r="BY2617" s="34" t="s">
        <v>82</v>
      </c>
      <c r="CA2617" s="34">
        <v>2.5</v>
      </c>
      <c r="CB2617" s="34" t="s">
        <v>82</v>
      </c>
      <c r="CC2617" s="34">
        <v>0.67</v>
      </c>
      <c r="CD2617" s="34">
        <v>45</v>
      </c>
      <c r="CE2617" s="34">
        <v>8</v>
      </c>
      <c r="CF2617" s="34">
        <v>1.9</v>
      </c>
      <c r="CG2617" s="34">
        <v>71.5</v>
      </c>
      <c r="CH2617" s="34">
        <v>27</v>
      </c>
      <c r="CI2617" s="34">
        <v>5</v>
      </c>
      <c r="CJ2617" s="34">
        <v>7.4</v>
      </c>
      <c r="CK2617" s="34">
        <v>0.73</v>
      </c>
      <c r="CL2617" s="34">
        <v>2.5</v>
      </c>
      <c r="CM2617" s="34">
        <v>0.4</v>
      </c>
      <c r="CN2617" s="34">
        <v>0.16</v>
      </c>
      <c r="CO2617" s="34">
        <v>0.35</v>
      </c>
      <c r="CP2617" s="34">
        <v>0.05</v>
      </c>
      <c r="CQ2617" s="34">
        <v>0.35</v>
      </c>
      <c r="CR2617" s="34">
        <v>7.0000000000000007E-2</v>
      </c>
      <c r="CS2617" s="34">
        <v>0.22</v>
      </c>
      <c r="CT2617" s="34" t="s">
        <v>148</v>
      </c>
      <c r="CU2617" s="34">
        <v>0.3</v>
      </c>
      <c r="CV2617" s="34" t="s">
        <v>148</v>
      </c>
      <c r="CW2617" s="34">
        <f t="shared" si="130"/>
        <v>17.530000000000005</v>
      </c>
      <c r="CX2617" s="34" t="s">
        <v>120</v>
      </c>
      <c r="CY2617" s="34">
        <v>33.9</v>
      </c>
      <c r="CZ2617" s="34">
        <v>1.75</v>
      </c>
      <c r="DA2617" s="34">
        <v>0.1</v>
      </c>
      <c r="DC2617" s="34">
        <v>0.5</v>
      </c>
      <c r="DD2617" s="34">
        <v>0.02</v>
      </c>
      <c r="DE2617" s="34" t="s">
        <v>120</v>
      </c>
      <c r="DG2617" s="34">
        <v>0.09</v>
      </c>
    </row>
    <row r="2618" spans="1:121" ht="26" x14ac:dyDescent="0.35">
      <c r="A2618" s="22" t="s">
        <v>3086</v>
      </c>
      <c r="B2618" s="37" t="s">
        <v>3075</v>
      </c>
      <c r="C2618" s="22" t="s">
        <v>4237</v>
      </c>
      <c r="D2618" s="22" t="s">
        <v>3090</v>
      </c>
      <c r="F2618" s="38">
        <v>41871</v>
      </c>
      <c r="G2618" s="22" t="s">
        <v>3087</v>
      </c>
      <c r="H2618" s="22">
        <v>32.78181</v>
      </c>
      <c r="I2618" s="22">
        <v>-108.11841</v>
      </c>
      <c r="J2618" s="22" t="s">
        <v>3079</v>
      </c>
      <c r="K2618" s="22" t="s">
        <v>881</v>
      </c>
      <c r="L2618" s="26" t="s">
        <v>878</v>
      </c>
      <c r="M2618" s="22" t="s">
        <v>3381</v>
      </c>
      <c r="N2618" s="22" t="s">
        <v>4219</v>
      </c>
      <c r="O2618" s="22" t="s">
        <v>3091</v>
      </c>
      <c r="P2618" s="22" t="s">
        <v>3089</v>
      </c>
      <c r="Q2618" s="22" t="s">
        <v>3088</v>
      </c>
      <c r="S2618" s="22" t="s">
        <v>4236</v>
      </c>
      <c r="AV2618" s="34">
        <v>1</v>
      </c>
      <c r="AW2618" s="34">
        <v>50</v>
      </c>
      <c r="AY2618" s="34">
        <v>3</v>
      </c>
      <c r="AZ2618" s="34" t="s">
        <v>83</v>
      </c>
      <c r="BA2618" s="34">
        <v>8.6999999999999993</v>
      </c>
      <c r="BC2618" s="34">
        <v>7.1</v>
      </c>
      <c r="BD2618" s="34">
        <v>14.7</v>
      </c>
      <c r="BE2618" s="34" t="s">
        <v>84</v>
      </c>
      <c r="BF2618" s="34">
        <v>0.2</v>
      </c>
      <c r="BG2618" s="34">
        <v>389</v>
      </c>
      <c r="BH2618" s="34">
        <v>4</v>
      </c>
      <c r="BI2618" s="34">
        <v>7</v>
      </c>
      <c r="BJ2618" s="34" t="s">
        <v>121</v>
      </c>
      <c r="BL2618" s="34">
        <v>1.3</v>
      </c>
      <c r="BM2618" s="34" t="s">
        <v>84</v>
      </c>
      <c r="BN2618" s="34" t="s">
        <v>123</v>
      </c>
      <c r="BO2618" s="34" t="s">
        <v>121</v>
      </c>
      <c r="BP2618" s="34">
        <v>42</v>
      </c>
      <c r="BQ2618" s="34">
        <v>61</v>
      </c>
      <c r="BR2618" s="34">
        <v>0.7</v>
      </c>
      <c r="BT2618" s="34">
        <v>5</v>
      </c>
      <c r="BU2618" s="34" t="s">
        <v>83</v>
      </c>
      <c r="BW2618" s="34">
        <v>2</v>
      </c>
      <c r="BX2618" s="34">
        <v>1.5</v>
      </c>
      <c r="BY2618" s="34" t="s">
        <v>82</v>
      </c>
      <c r="CA2618" s="34">
        <v>0.2</v>
      </c>
      <c r="CB2618" s="34" t="s">
        <v>82</v>
      </c>
      <c r="CC2618" s="34">
        <v>0.82</v>
      </c>
      <c r="CD2618" s="34">
        <v>23</v>
      </c>
      <c r="CE2618" s="34">
        <v>86</v>
      </c>
      <c r="CF2618" s="34">
        <v>8.5</v>
      </c>
      <c r="CG2618" s="34">
        <v>4.2</v>
      </c>
      <c r="CH2618" s="34">
        <v>2110</v>
      </c>
      <c r="CI2618" s="34">
        <v>2.7</v>
      </c>
      <c r="CJ2618" s="34">
        <v>4.4000000000000004</v>
      </c>
      <c r="CK2618" s="34">
        <v>1.0900000000000001</v>
      </c>
      <c r="CL2618" s="34">
        <v>3</v>
      </c>
      <c r="CM2618" s="34">
        <v>0.6</v>
      </c>
      <c r="CN2618" s="34">
        <v>0.32</v>
      </c>
      <c r="CO2618" s="34">
        <v>0.82</v>
      </c>
      <c r="CP2618" s="34">
        <v>0.14000000000000001</v>
      </c>
      <c r="CQ2618" s="34">
        <v>0.85</v>
      </c>
      <c r="CR2618" s="34">
        <v>0.17</v>
      </c>
      <c r="CS2618" s="34">
        <v>0.45</v>
      </c>
      <c r="CT2618" s="34">
        <v>0.05</v>
      </c>
      <c r="CU2618" s="34">
        <v>0.3</v>
      </c>
      <c r="CV2618" s="34">
        <v>0.06</v>
      </c>
      <c r="CW2618" s="34">
        <f t="shared" si="130"/>
        <v>14.950000000000003</v>
      </c>
      <c r="CX2618" s="34">
        <v>0.88100000000000001</v>
      </c>
      <c r="CY2618" s="34">
        <v>27.5</v>
      </c>
      <c r="CZ2618" s="34">
        <v>0.27</v>
      </c>
      <c r="DA2618" s="34">
        <v>13</v>
      </c>
      <c r="DC2618" s="34" t="s">
        <v>148</v>
      </c>
      <c r="DD2618" s="34">
        <v>0.16</v>
      </c>
      <c r="DE2618" s="34">
        <v>0.02</v>
      </c>
      <c r="DG2618" s="34" t="s">
        <v>120</v>
      </c>
    </row>
    <row r="2619" spans="1:121" ht="26" x14ac:dyDescent="0.35">
      <c r="A2619" s="22" t="s">
        <v>3092</v>
      </c>
      <c r="B2619" s="37" t="s">
        <v>3075</v>
      </c>
      <c r="C2619" s="22" t="s">
        <v>3094</v>
      </c>
      <c r="D2619" s="22" t="s">
        <v>3095</v>
      </c>
      <c r="F2619" s="38">
        <v>41871</v>
      </c>
      <c r="G2619" s="22" t="s">
        <v>3087</v>
      </c>
      <c r="H2619" s="22">
        <v>32.850110000000001</v>
      </c>
      <c r="I2619" s="22">
        <v>-108.08391</v>
      </c>
      <c r="J2619" s="22" t="s">
        <v>3079</v>
      </c>
      <c r="K2619" s="22" t="s">
        <v>881</v>
      </c>
      <c r="L2619" s="26" t="s">
        <v>878</v>
      </c>
      <c r="M2619" s="22" t="s">
        <v>3382</v>
      </c>
      <c r="N2619" s="22" t="s">
        <v>4219</v>
      </c>
      <c r="O2619" s="22" t="s">
        <v>3096</v>
      </c>
      <c r="P2619" s="22" t="s">
        <v>3093</v>
      </c>
      <c r="Q2619" s="22" t="s">
        <v>3088</v>
      </c>
      <c r="S2619" s="22" t="s">
        <v>4248</v>
      </c>
      <c r="AV2619" s="34">
        <v>4</v>
      </c>
      <c r="AW2619" s="34" t="s">
        <v>915</v>
      </c>
      <c r="AY2619" s="34">
        <v>4.5</v>
      </c>
      <c r="AZ2619" s="34" t="s">
        <v>83</v>
      </c>
      <c r="BA2619" s="34">
        <v>2.2999999999999998</v>
      </c>
      <c r="BC2619" s="34">
        <v>0.8</v>
      </c>
      <c r="BD2619" s="34">
        <v>37.799999999999997</v>
      </c>
      <c r="BE2619" s="34">
        <v>10</v>
      </c>
      <c r="BF2619" s="34">
        <v>0.2</v>
      </c>
      <c r="BG2619" s="34">
        <v>12400</v>
      </c>
      <c r="BH2619" s="34">
        <v>15</v>
      </c>
      <c r="BI2619" s="34">
        <v>6</v>
      </c>
      <c r="BJ2619" s="34" t="s">
        <v>121</v>
      </c>
      <c r="BL2619" s="34">
        <v>5.9</v>
      </c>
      <c r="BM2619" s="34" t="s">
        <v>84</v>
      </c>
      <c r="BN2619" s="34">
        <v>6</v>
      </c>
      <c r="BO2619" s="34">
        <v>1</v>
      </c>
      <c r="BP2619" s="34">
        <v>36</v>
      </c>
      <c r="BQ2619" s="34">
        <v>61</v>
      </c>
      <c r="BR2619" s="34">
        <v>3.6</v>
      </c>
      <c r="BT2619" s="34">
        <v>2.4</v>
      </c>
      <c r="BU2619" s="34" t="s">
        <v>83</v>
      </c>
      <c r="BW2619" s="34">
        <v>53</v>
      </c>
      <c r="BX2619" s="34">
        <v>31.2</v>
      </c>
      <c r="BY2619" s="34" t="s">
        <v>82</v>
      </c>
      <c r="CA2619" s="34">
        <v>0.7</v>
      </c>
      <c r="CB2619" s="34" t="s">
        <v>82</v>
      </c>
      <c r="CC2619" s="34">
        <v>12.3</v>
      </c>
      <c r="CD2619" s="34">
        <v>40</v>
      </c>
      <c r="CE2619" s="34">
        <v>7</v>
      </c>
      <c r="CF2619" s="34">
        <v>10</v>
      </c>
      <c r="CG2619" s="34">
        <v>11.5</v>
      </c>
      <c r="CH2619" s="34">
        <v>217</v>
      </c>
      <c r="CI2619" s="34">
        <v>16.600000000000001</v>
      </c>
      <c r="CJ2619" s="34">
        <v>33.700000000000003</v>
      </c>
      <c r="CK2619" s="34">
        <v>3.66</v>
      </c>
      <c r="CL2619" s="34">
        <v>11.1</v>
      </c>
      <c r="CM2619" s="34">
        <v>1.5</v>
      </c>
      <c r="CN2619" s="34">
        <v>0.81</v>
      </c>
      <c r="CO2619" s="34">
        <v>1.27</v>
      </c>
      <c r="CP2619" s="34">
        <v>0.17</v>
      </c>
      <c r="CQ2619" s="34">
        <v>1.1100000000000001</v>
      </c>
      <c r="CR2619" s="34">
        <v>0.23</v>
      </c>
      <c r="CS2619" s="34">
        <v>0.67</v>
      </c>
      <c r="CT2619" s="34">
        <v>0.09</v>
      </c>
      <c r="CU2619" s="34">
        <v>0.6</v>
      </c>
      <c r="CV2619" s="34">
        <v>0.08</v>
      </c>
      <c r="CW2619" s="34">
        <f t="shared" si="130"/>
        <v>71.59</v>
      </c>
      <c r="CX2619" s="34">
        <v>0.77500000000000002</v>
      </c>
      <c r="CY2619" s="34">
        <v>23.3</v>
      </c>
      <c r="CZ2619" s="34">
        <v>0.72</v>
      </c>
      <c r="DA2619" s="34">
        <v>16.399999999999999</v>
      </c>
      <c r="DC2619" s="34">
        <v>0.09</v>
      </c>
      <c r="DD2619" s="34">
        <v>0.27</v>
      </c>
      <c r="DE2619" s="34">
        <v>0.02</v>
      </c>
      <c r="DG2619" s="34">
        <v>0.03</v>
      </c>
    </row>
    <row r="2620" spans="1:121" ht="26" x14ac:dyDescent="0.35">
      <c r="A2620" s="22" t="s">
        <v>3097</v>
      </c>
      <c r="B2620" s="37" t="s">
        <v>3075</v>
      </c>
      <c r="C2620" s="22" t="s">
        <v>3077</v>
      </c>
      <c r="D2620" s="22" t="s">
        <v>3101</v>
      </c>
      <c r="F2620" s="38">
        <v>42123</v>
      </c>
      <c r="G2620" s="22" t="s">
        <v>3098</v>
      </c>
      <c r="H2620" s="22">
        <v>32.640419999999999</v>
      </c>
      <c r="I2620" s="22">
        <v>-108.37282</v>
      </c>
      <c r="J2620" s="22" t="s">
        <v>3079</v>
      </c>
      <c r="K2620" s="22" t="s">
        <v>881</v>
      </c>
      <c r="L2620" s="26" t="s">
        <v>878</v>
      </c>
      <c r="M2620" s="22" t="s">
        <v>3102</v>
      </c>
      <c r="N2620" s="22" t="s">
        <v>4219</v>
      </c>
      <c r="O2620" s="22" t="s">
        <v>3091</v>
      </c>
      <c r="P2620" s="22" t="s">
        <v>3100</v>
      </c>
      <c r="Q2620" s="22" t="s">
        <v>3099</v>
      </c>
      <c r="S2620" s="22" t="s">
        <v>4240</v>
      </c>
      <c r="AV2620" s="34" t="s">
        <v>121</v>
      </c>
      <c r="AW2620" s="34" t="s">
        <v>915</v>
      </c>
      <c r="AY2620" s="34">
        <v>310</v>
      </c>
      <c r="AZ2620" s="34" t="s">
        <v>83</v>
      </c>
      <c r="BA2620" s="34">
        <v>3.9</v>
      </c>
      <c r="BC2620" s="34">
        <v>437</v>
      </c>
      <c r="BD2620" s="34">
        <v>205</v>
      </c>
      <c r="BE2620" s="34">
        <v>30</v>
      </c>
      <c r="BF2620" s="34">
        <v>14</v>
      </c>
      <c r="BG2620" s="34">
        <v>604</v>
      </c>
      <c r="BH2620" s="34">
        <v>16</v>
      </c>
      <c r="BI2620" s="34" t="s">
        <v>121</v>
      </c>
      <c r="BJ2620" s="34">
        <v>4</v>
      </c>
      <c r="BL2620" s="34">
        <v>1.1000000000000001</v>
      </c>
      <c r="BM2620" s="34">
        <v>40</v>
      </c>
      <c r="BN2620" s="34">
        <v>4</v>
      </c>
      <c r="BO2620" s="34">
        <v>5</v>
      </c>
      <c r="BP2620" s="34">
        <v>39</v>
      </c>
      <c r="BQ2620" s="34">
        <v>1070</v>
      </c>
      <c r="BR2620" s="34">
        <v>120</v>
      </c>
      <c r="BT2620" s="34">
        <v>3</v>
      </c>
      <c r="BU2620" s="34">
        <v>6</v>
      </c>
      <c r="BW2620" s="34">
        <v>4</v>
      </c>
      <c r="BX2620" s="34">
        <v>52</v>
      </c>
      <c r="BY2620" s="34" t="s">
        <v>82</v>
      </c>
      <c r="CA2620" s="34">
        <v>2.2000000000000002</v>
      </c>
      <c r="CB2620" s="34">
        <v>0.6</v>
      </c>
      <c r="CC2620" s="34">
        <v>19.399999999999999</v>
      </c>
      <c r="CD2620" s="34">
        <v>58</v>
      </c>
      <c r="CE2620" s="34">
        <v>8</v>
      </c>
      <c r="CF2620" s="34">
        <v>19.2</v>
      </c>
      <c r="CG2620" s="34">
        <v>144</v>
      </c>
      <c r="CH2620" s="34">
        <v>77200</v>
      </c>
      <c r="CI2620" s="34">
        <v>24</v>
      </c>
      <c r="CJ2620" s="34">
        <v>46.8</v>
      </c>
      <c r="CK2620" s="34">
        <v>5.66</v>
      </c>
      <c r="CL2620" s="34">
        <v>22.2</v>
      </c>
      <c r="CM2620" s="34">
        <v>4.4000000000000004</v>
      </c>
      <c r="CN2620" s="34">
        <v>1.31</v>
      </c>
      <c r="CO2620" s="34">
        <v>3.73</v>
      </c>
      <c r="CP2620" s="34">
        <v>0.57999999999999996</v>
      </c>
      <c r="CQ2620" s="34">
        <v>3.2</v>
      </c>
      <c r="CR2620" s="34">
        <v>0.63</v>
      </c>
      <c r="CS2620" s="34">
        <v>1.64</v>
      </c>
      <c r="CT2620" s="34">
        <v>0.24</v>
      </c>
      <c r="CU2620" s="34">
        <v>1.4</v>
      </c>
      <c r="CV2620" s="34">
        <v>0.2</v>
      </c>
      <c r="CW2620" s="34">
        <f t="shared" si="130"/>
        <v>115.99000000000001</v>
      </c>
      <c r="CX2620" s="34">
        <v>0.40899999999999997</v>
      </c>
      <c r="CY2620" s="34">
        <v>12.1</v>
      </c>
      <c r="CZ2620" s="34">
        <v>4.51</v>
      </c>
      <c r="DA2620" s="34">
        <v>1.8</v>
      </c>
      <c r="DC2620" s="34">
        <v>1.3</v>
      </c>
      <c r="DD2620" s="34">
        <v>1.21</v>
      </c>
      <c r="DE2620" s="34">
        <v>0.06</v>
      </c>
      <c r="DG2620" s="34">
        <v>0.19</v>
      </c>
    </row>
    <row r="2621" spans="1:121" ht="26" x14ac:dyDescent="0.35">
      <c r="A2621" s="22" t="s">
        <v>3103</v>
      </c>
      <c r="B2621" s="37" t="s">
        <v>3075</v>
      </c>
      <c r="C2621" s="22" t="s">
        <v>4243</v>
      </c>
      <c r="D2621" s="22" t="s">
        <v>3106</v>
      </c>
      <c r="F2621" s="38">
        <v>42123</v>
      </c>
      <c r="G2621" s="22" t="s">
        <v>3104</v>
      </c>
      <c r="H2621" s="22">
        <v>31.85014</v>
      </c>
      <c r="I2621" s="22">
        <v>-108.47562000000001</v>
      </c>
      <c r="J2621" s="22" t="s">
        <v>3079</v>
      </c>
      <c r="K2621" s="22" t="s">
        <v>2262</v>
      </c>
      <c r="L2621" s="26" t="s">
        <v>878</v>
      </c>
      <c r="M2621" s="22" t="s">
        <v>3108</v>
      </c>
      <c r="N2621" s="22" t="s">
        <v>4219</v>
      </c>
      <c r="O2621" s="22" t="s">
        <v>3107</v>
      </c>
      <c r="P2621" s="22" t="s">
        <v>3105</v>
      </c>
      <c r="Q2621" s="22" t="s">
        <v>3099</v>
      </c>
      <c r="S2621" s="22" t="s">
        <v>4242</v>
      </c>
      <c r="AV2621" s="34">
        <v>199</v>
      </c>
      <c r="AW2621" s="34">
        <v>60</v>
      </c>
      <c r="AY2621" s="34">
        <v>383</v>
      </c>
      <c r="AZ2621" s="34" t="s">
        <v>83</v>
      </c>
      <c r="BA2621" s="34">
        <v>122</v>
      </c>
      <c r="BC2621" s="34">
        <v>3.8</v>
      </c>
      <c r="BD2621" s="34">
        <v>5.6</v>
      </c>
      <c r="BE2621" s="34" t="s">
        <v>84</v>
      </c>
      <c r="BF2621" s="34">
        <v>0.2</v>
      </c>
      <c r="BG2621" s="34">
        <v>171000</v>
      </c>
      <c r="BH2621" s="34" t="s">
        <v>121</v>
      </c>
      <c r="BI2621" s="34">
        <v>2</v>
      </c>
      <c r="BJ2621" s="34" t="s">
        <v>121</v>
      </c>
      <c r="BL2621" s="34">
        <v>3.9</v>
      </c>
      <c r="BM2621" s="34">
        <v>20</v>
      </c>
      <c r="BN2621" s="34">
        <v>4</v>
      </c>
      <c r="BO2621" s="34" t="s">
        <v>121</v>
      </c>
      <c r="BP2621" s="34">
        <v>8</v>
      </c>
      <c r="BQ2621" s="34">
        <v>330</v>
      </c>
      <c r="BR2621" s="34">
        <v>2.1</v>
      </c>
      <c r="BT2621" s="34">
        <v>9</v>
      </c>
      <c r="BU2621" s="34" t="s">
        <v>83</v>
      </c>
      <c r="BW2621" s="34">
        <v>7</v>
      </c>
      <c r="BX2621" s="34">
        <v>28.7</v>
      </c>
      <c r="BY2621" s="34" t="s">
        <v>82</v>
      </c>
      <c r="CA2621" s="34" t="s">
        <v>126</v>
      </c>
      <c r="CB2621" s="34" t="s">
        <v>82</v>
      </c>
      <c r="CC2621" s="34">
        <v>0.27</v>
      </c>
      <c r="CD2621" s="34">
        <v>40</v>
      </c>
      <c r="CE2621" s="34">
        <v>55</v>
      </c>
      <c r="CF2621" s="34">
        <v>1.9</v>
      </c>
      <c r="CG2621" s="34">
        <v>2.2000000000000002</v>
      </c>
      <c r="CH2621" s="34">
        <v>385</v>
      </c>
      <c r="CI2621" s="34">
        <v>2.7</v>
      </c>
      <c r="CJ2621" s="34">
        <v>2.7</v>
      </c>
      <c r="CK2621" s="34">
        <v>0.35</v>
      </c>
      <c r="CL2621" s="34">
        <v>1.5</v>
      </c>
      <c r="CM2621" s="34">
        <v>0.4</v>
      </c>
      <c r="CN2621" s="34">
        <v>0.12</v>
      </c>
      <c r="CO2621" s="34">
        <v>0.36</v>
      </c>
      <c r="CP2621" s="34">
        <v>7.0000000000000007E-2</v>
      </c>
      <c r="CQ2621" s="34">
        <v>0.37</v>
      </c>
      <c r="CR2621" s="34">
        <v>0.08</v>
      </c>
      <c r="CS2621" s="34">
        <v>0.18</v>
      </c>
      <c r="CT2621" s="34" t="s">
        <v>148</v>
      </c>
      <c r="CU2621" s="34">
        <v>0.2</v>
      </c>
      <c r="CV2621" s="34" t="s">
        <v>148</v>
      </c>
      <c r="CW2621" s="34">
        <f t="shared" si="130"/>
        <v>9.0299999999999994</v>
      </c>
      <c r="CX2621" s="34">
        <v>1.71</v>
      </c>
      <c r="CY2621" s="34">
        <v>25.5</v>
      </c>
      <c r="CZ2621" s="34">
        <v>0.14000000000000001</v>
      </c>
      <c r="DA2621" s="34">
        <v>0.7</v>
      </c>
      <c r="DC2621" s="34">
        <v>0.1</v>
      </c>
      <c r="DD2621" s="34">
        <v>0.26</v>
      </c>
      <c r="DE2621" s="34" t="s">
        <v>120</v>
      </c>
      <c r="DG2621" s="34" t="s">
        <v>120</v>
      </c>
    </row>
    <row r="2622" spans="1:121" ht="26" x14ac:dyDescent="0.35">
      <c r="A2622" s="22" t="s">
        <v>3109</v>
      </c>
      <c r="B2622" s="37" t="s">
        <v>3075</v>
      </c>
      <c r="C2622" s="22" t="s">
        <v>4249</v>
      </c>
      <c r="D2622" s="22" t="s">
        <v>3111</v>
      </c>
      <c r="F2622" s="38">
        <v>42123</v>
      </c>
      <c r="G2622" s="22" t="s">
        <v>3104</v>
      </c>
      <c r="H2622" s="22">
        <v>32.304819999999999</v>
      </c>
      <c r="I2622" s="22">
        <v>-108.76813</v>
      </c>
      <c r="J2622" s="22" t="s">
        <v>3079</v>
      </c>
      <c r="K2622" s="22" t="s">
        <v>2262</v>
      </c>
      <c r="L2622" s="26" t="s">
        <v>878</v>
      </c>
      <c r="M2622" s="22" t="s">
        <v>3102</v>
      </c>
      <c r="N2622" s="22" t="s">
        <v>4219</v>
      </c>
      <c r="O2622" s="22" t="s">
        <v>3091</v>
      </c>
      <c r="P2622" s="22" t="s">
        <v>3110</v>
      </c>
      <c r="Q2622" s="22" t="s">
        <v>3099</v>
      </c>
      <c r="S2622" s="22" t="s">
        <v>4250</v>
      </c>
      <c r="AV2622" s="34">
        <v>328</v>
      </c>
      <c r="AW2622" s="34" t="s">
        <v>915</v>
      </c>
      <c r="AY2622" s="34">
        <v>40</v>
      </c>
      <c r="AZ2622" s="34" t="s">
        <v>83</v>
      </c>
      <c r="BA2622" s="34">
        <v>373</v>
      </c>
      <c r="BC2622" s="34">
        <v>5.0999999999999996</v>
      </c>
      <c r="BD2622" s="34">
        <v>5.2</v>
      </c>
      <c r="BE2622" s="34" t="s">
        <v>84</v>
      </c>
      <c r="BF2622" s="34">
        <v>0.7</v>
      </c>
      <c r="BG2622" s="34">
        <v>180000</v>
      </c>
      <c r="BH2622" s="34">
        <v>3</v>
      </c>
      <c r="BI2622" s="34">
        <v>3</v>
      </c>
      <c r="BJ2622" s="34" t="s">
        <v>121</v>
      </c>
      <c r="BL2622" s="34">
        <v>9</v>
      </c>
      <c r="BM2622" s="34">
        <v>30</v>
      </c>
      <c r="BN2622" s="34">
        <v>4</v>
      </c>
      <c r="BO2622" s="34" t="s">
        <v>121</v>
      </c>
      <c r="BP2622" s="34">
        <v>25</v>
      </c>
      <c r="BQ2622" s="34">
        <v>12000</v>
      </c>
      <c r="BR2622" s="34">
        <v>30.8</v>
      </c>
      <c r="BT2622" s="34">
        <v>61</v>
      </c>
      <c r="BU2622" s="34" t="s">
        <v>83</v>
      </c>
      <c r="BW2622" s="34">
        <v>3</v>
      </c>
      <c r="BX2622" s="34">
        <v>15.1</v>
      </c>
      <c r="BY2622" s="34" t="s">
        <v>82</v>
      </c>
      <c r="CA2622" s="34">
        <v>0.4</v>
      </c>
      <c r="CB2622" s="34" t="s">
        <v>82</v>
      </c>
      <c r="CC2622" s="34">
        <v>2.25</v>
      </c>
      <c r="CD2622" s="34">
        <v>29</v>
      </c>
      <c r="CE2622" s="34">
        <v>16</v>
      </c>
      <c r="CF2622" s="34">
        <v>0.8</v>
      </c>
      <c r="CG2622" s="34">
        <v>17</v>
      </c>
      <c r="CH2622" s="34">
        <v>1370</v>
      </c>
      <c r="CI2622" s="34">
        <v>1.7</v>
      </c>
      <c r="CJ2622" s="34">
        <v>2</v>
      </c>
      <c r="CK2622" s="34">
        <v>0.25</v>
      </c>
      <c r="CL2622" s="34">
        <v>0.9</v>
      </c>
      <c r="CM2622" s="34">
        <v>0.2</v>
      </c>
      <c r="CN2622" s="34">
        <v>0.12</v>
      </c>
      <c r="CO2622" s="34">
        <v>0.17</v>
      </c>
      <c r="CP2622" s="34" t="s">
        <v>148</v>
      </c>
      <c r="CQ2622" s="34">
        <v>0.11</v>
      </c>
      <c r="CR2622" s="34" t="s">
        <v>148</v>
      </c>
      <c r="CS2622" s="34">
        <v>0.06</v>
      </c>
      <c r="CT2622" s="34" t="s">
        <v>148</v>
      </c>
      <c r="CU2622" s="34" t="s">
        <v>126</v>
      </c>
      <c r="CV2622" s="34" t="s">
        <v>148</v>
      </c>
      <c r="CW2622" s="34">
        <f t="shared" si="130"/>
        <v>5.5100000000000007</v>
      </c>
      <c r="CX2622" s="34">
        <v>3.9E-2</v>
      </c>
      <c r="CY2622" s="34">
        <v>16.7</v>
      </c>
      <c r="CZ2622" s="34">
        <v>0.65</v>
      </c>
      <c r="DA2622" s="34">
        <v>0.5</v>
      </c>
      <c r="DC2622" s="34">
        <v>0.4</v>
      </c>
      <c r="DD2622" s="34">
        <v>0.09</v>
      </c>
      <c r="DE2622" s="34" t="s">
        <v>120</v>
      </c>
      <c r="DG2622" s="34">
        <v>0.02</v>
      </c>
    </row>
    <row r="2623" spans="1:121" ht="26" x14ac:dyDescent="0.35">
      <c r="A2623" s="22" t="s">
        <v>3112</v>
      </c>
      <c r="B2623" s="37" t="s">
        <v>3075</v>
      </c>
      <c r="C2623" s="22" t="s">
        <v>4245</v>
      </c>
      <c r="D2623" s="22" t="s">
        <v>3114</v>
      </c>
      <c r="F2623" s="38">
        <v>42123</v>
      </c>
      <c r="G2623" s="22" t="s">
        <v>3104</v>
      </c>
      <c r="H2623" s="22">
        <v>34.09619</v>
      </c>
      <c r="I2623" s="22">
        <v>-107.20699999999999</v>
      </c>
      <c r="J2623" s="22" t="s">
        <v>3079</v>
      </c>
      <c r="K2623" s="22" t="s">
        <v>880</v>
      </c>
      <c r="L2623" s="26" t="s">
        <v>878</v>
      </c>
      <c r="M2623" s="22" t="s">
        <v>3108</v>
      </c>
      <c r="N2623" s="22" t="s">
        <v>4219</v>
      </c>
      <c r="O2623" s="22" t="s">
        <v>3115</v>
      </c>
      <c r="P2623" s="22" t="s">
        <v>3113</v>
      </c>
      <c r="Q2623" s="22" t="s">
        <v>3099</v>
      </c>
      <c r="S2623" s="22" t="s">
        <v>4244</v>
      </c>
      <c r="AV2623" s="34">
        <v>350</v>
      </c>
      <c r="AW2623" s="34">
        <v>350</v>
      </c>
      <c r="AY2623" s="34">
        <v>2.9</v>
      </c>
      <c r="AZ2623" s="34" t="s">
        <v>83</v>
      </c>
      <c r="BA2623" s="34">
        <v>720</v>
      </c>
      <c r="BC2623" s="34">
        <v>471</v>
      </c>
      <c r="BD2623" s="34">
        <v>93.7</v>
      </c>
      <c r="BE2623" s="34" t="s">
        <v>84</v>
      </c>
      <c r="BF2623" s="34" t="s">
        <v>126</v>
      </c>
      <c r="BG2623" s="34">
        <v>912</v>
      </c>
      <c r="BH2623" s="34" t="s">
        <v>121</v>
      </c>
      <c r="BI2623" s="34" t="s">
        <v>121</v>
      </c>
      <c r="BJ2623" s="34" t="s">
        <v>121</v>
      </c>
      <c r="BL2623" s="34">
        <v>2.9</v>
      </c>
      <c r="BM2623" s="34">
        <v>10</v>
      </c>
      <c r="BN2623" s="34">
        <v>9</v>
      </c>
      <c r="BO2623" s="34" t="s">
        <v>121</v>
      </c>
      <c r="BP2623" s="34">
        <v>30</v>
      </c>
      <c r="BQ2623" s="34">
        <v>32100</v>
      </c>
      <c r="BR2623" s="34" t="s">
        <v>124</v>
      </c>
      <c r="BT2623" s="34">
        <v>7</v>
      </c>
      <c r="BU2623" s="34" t="s">
        <v>83</v>
      </c>
      <c r="BW2623" s="34">
        <v>2</v>
      </c>
      <c r="BX2623" s="34">
        <v>11.2</v>
      </c>
      <c r="BY2623" s="34" t="s">
        <v>82</v>
      </c>
      <c r="CA2623" s="34" t="s">
        <v>126</v>
      </c>
      <c r="CB2623" s="34" t="s">
        <v>82</v>
      </c>
      <c r="CC2623" s="34">
        <v>2.02</v>
      </c>
      <c r="CD2623" s="34">
        <v>43</v>
      </c>
      <c r="CE2623" s="34">
        <v>5</v>
      </c>
      <c r="CF2623" s="34">
        <v>7.7</v>
      </c>
      <c r="CG2623" s="34">
        <v>2.7</v>
      </c>
      <c r="CH2623" s="34">
        <v>173000</v>
      </c>
      <c r="CI2623" s="34">
        <v>3.2</v>
      </c>
      <c r="CJ2623" s="34">
        <v>2.2000000000000002</v>
      </c>
      <c r="CK2623" s="34">
        <v>0.49</v>
      </c>
      <c r="CL2623" s="34">
        <v>2.4</v>
      </c>
      <c r="CM2623" s="34">
        <v>0.5</v>
      </c>
      <c r="CN2623" s="34">
        <v>0.21</v>
      </c>
      <c r="CO2623" s="34">
        <v>0.72</v>
      </c>
      <c r="CP2623" s="34">
        <v>0.11</v>
      </c>
      <c r="CQ2623" s="34">
        <v>0.7</v>
      </c>
      <c r="CR2623" s="34">
        <v>0.14000000000000001</v>
      </c>
      <c r="CS2623" s="34">
        <v>0.4</v>
      </c>
      <c r="CT2623" s="34" t="s">
        <v>148</v>
      </c>
      <c r="CU2623" s="34">
        <v>0.3</v>
      </c>
      <c r="CV2623" s="34" t="s">
        <v>148</v>
      </c>
      <c r="CW2623" s="34">
        <f t="shared" si="130"/>
        <v>11.370000000000003</v>
      </c>
      <c r="CX2623" s="34">
        <v>1.21</v>
      </c>
      <c r="CY2623" s="34">
        <v>28.3</v>
      </c>
      <c r="CZ2623" s="34">
        <v>0.03</v>
      </c>
      <c r="DA2623" s="34">
        <v>0.9</v>
      </c>
      <c r="DC2623" s="34" t="s">
        <v>126</v>
      </c>
      <c r="DD2623" s="34">
        <v>0.28999999999999998</v>
      </c>
      <c r="DE2623" s="34">
        <v>7.0000000000000007E-2</v>
      </c>
      <c r="DG2623" s="34" t="s">
        <v>120</v>
      </c>
    </row>
    <row r="2624" spans="1:121" ht="26" x14ac:dyDescent="0.35">
      <c r="A2624" s="22" t="s">
        <v>3116</v>
      </c>
      <c r="B2624" s="37" t="s">
        <v>3075</v>
      </c>
      <c r="C2624" s="22" t="s">
        <v>3119</v>
      </c>
      <c r="D2624" s="22" t="s">
        <v>3120</v>
      </c>
      <c r="F2624" s="38">
        <v>42123</v>
      </c>
      <c r="G2624" s="22" t="s">
        <v>3104</v>
      </c>
      <c r="H2624" s="22">
        <v>33.404530000000001</v>
      </c>
      <c r="I2624" s="22">
        <v>-108.80092</v>
      </c>
      <c r="J2624" s="22" t="s">
        <v>3079</v>
      </c>
      <c r="K2624" s="22" t="s">
        <v>3118</v>
      </c>
      <c r="L2624" s="26" t="s">
        <v>878</v>
      </c>
      <c r="M2624" s="22" t="s">
        <v>3102</v>
      </c>
      <c r="N2624" s="22" t="s">
        <v>4219</v>
      </c>
      <c r="O2624" s="22" t="s">
        <v>3091</v>
      </c>
      <c r="P2624" s="22" t="s">
        <v>3117</v>
      </c>
      <c r="Q2624" s="22" t="s">
        <v>3099</v>
      </c>
      <c r="S2624" s="22" t="s">
        <v>4241</v>
      </c>
      <c r="AV2624" s="34">
        <v>243</v>
      </c>
      <c r="AW2624" s="34">
        <v>30</v>
      </c>
      <c r="AY2624" s="34">
        <v>5</v>
      </c>
      <c r="AZ2624" s="34" t="s">
        <v>83</v>
      </c>
      <c r="BA2624" s="34">
        <v>16.399999999999999</v>
      </c>
      <c r="BC2624" s="34">
        <v>21.6</v>
      </c>
      <c r="BD2624" s="34">
        <v>199</v>
      </c>
      <c r="BE2624" s="34" t="s">
        <v>84</v>
      </c>
      <c r="BF2624" s="34" t="s">
        <v>126</v>
      </c>
      <c r="BG2624" s="34">
        <v>287000</v>
      </c>
      <c r="BH2624" s="34" t="s">
        <v>121</v>
      </c>
      <c r="BI2624" s="34" t="s">
        <v>121</v>
      </c>
      <c r="BJ2624" s="34" t="s">
        <v>121</v>
      </c>
      <c r="BL2624" s="34">
        <v>13.4</v>
      </c>
      <c r="BM2624" s="34" t="s">
        <v>84</v>
      </c>
      <c r="BN2624" s="34" t="s">
        <v>123</v>
      </c>
      <c r="BO2624" s="34" t="s">
        <v>121</v>
      </c>
      <c r="BP2624" s="34">
        <v>2040</v>
      </c>
      <c r="BQ2624" s="34">
        <v>190</v>
      </c>
      <c r="BR2624" s="34">
        <v>0.3</v>
      </c>
      <c r="BT2624" s="34">
        <v>3</v>
      </c>
      <c r="BU2624" s="34">
        <v>6</v>
      </c>
      <c r="BW2624" s="34">
        <v>4</v>
      </c>
      <c r="BX2624" s="34">
        <v>6.9</v>
      </c>
      <c r="BY2624" s="34" t="s">
        <v>82</v>
      </c>
      <c r="CA2624" s="34" t="s">
        <v>126</v>
      </c>
      <c r="CB2624" s="34" t="s">
        <v>82</v>
      </c>
      <c r="CC2624" s="34">
        <v>0.4</v>
      </c>
      <c r="CD2624" s="34">
        <v>42</v>
      </c>
      <c r="CE2624" s="34">
        <v>3</v>
      </c>
      <c r="CF2624" s="34" t="s">
        <v>82</v>
      </c>
      <c r="CG2624" s="34">
        <v>1.7</v>
      </c>
      <c r="CH2624" s="34">
        <v>3180</v>
      </c>
      <c r="CI2624" s="34">
        <v>0.1</v>
      </c>
      <c r="CJ2624" s="34" t="s">
        <v>126</v>
      </c>
      <c r="CK2624" s="34" t="s">
        <v>148</v>
      </c>
      <c r="CL2624" s="34">
        <v>0.1</v>
      </c>
      <c r="CM2624" s="34" t="s">
        <v>126</v>
      </c>
      <c r="CN2624" s="34" t="s">
        <v>148</v>
      </c>
      <c r="CO2624" s="34" t="s">
        <v>148</v>
      </c>
      <c r="CP2624" s="34" t="s">
        <v>148</v>
      </c>
      <c r="CQ2624" s="34" t="s">
        <v>148</v>
      </c>
      <c r="CR2624" s="34" t="s">
        <v>148</v>
      </c>
      <c r="CS2624" s="34" t="s">
        <v>148</v>
      </c>
      <c r="CT2624" s="34" t="s">
        <v>148</v>
      </c>
      <c r="CU2624" s="34" t="s">
        <v>126</v>
      </c>
      <c r="CV2624" s="34" t="s">
        <v>148</v>
      </c>
      <c r="CW2624" s="34">
        <f t="shared" si="130"/>
        <v>0.2</v>
      </c>
      <c r="CX2624" s="34">
        <v>1.0999999999999999E-2</v>
      </c>
      <c r="CY2624" s="34">
        <v>32.4</v>
      </c>
      <c r="CZ2624" s="34">
        <v>0.08</v>
      </c>
      <c r="DA2624" s="34">
        <v>0.1</v>
      </c>
      <c r="DC2624" s="34" t="s">
        <v>126</v>
      </c>
      <c r="DD2624" s="34" t="s">
        <v>120</v>
      </c>
      <c r="DE2624" s="34" t="s">
        <v>120</v>
      </c>
      <c r="DG2624" s="34" t="s">
        <v>120</v>
      </c>
    </row>
    <row r="2625" spans="1:111" ht="26" x14ac:dyDescent="0.35">
      <c r="A2625" s="22" t="s">
        <v>3121</v>
      </c>
      <c r="B2625" s="37" t="s">
        <v>3075</v>
      </c>
      <c r="C2625" s="22" t="s">
        <v>4247</v>
      </c>
      <c r="D2625" s="22" t="s">
        <v>3124</v>
      </c>
      <c r="F2625" s="38">
        <v>42123</v>
      </c>
      <c r="G2625" s="22" t="s">
        <v>3104</v>
      </c>
      <c r="H2625" s="22">
        <v>32.45543</v>
      </c>
      <c r="I2625" s="22">
        <v>-106.57307</v>
      </c>
      <c r="J2625" s="22" t="s">
        <v>3079</v>
      </c>
      <c r="K2625" s="22" t="s">
        <v>3123</v>
      </c>
      <c r="L2625" s="26" t="s">
        <v>878</v>
      </c>
      <c r="M2625" s="22" t="s">
        <v>3108</v>
      </c>
      <c r="N2625" s="22" t="s">
        <v>4219</v>
      </c>
      <c r="O2625" s="22" t="s">
        <v>3115</v>
      </c>
      <c r="P2625" s="22" t="s">
        <v>3122</v>
      </c>
      <c r="Q2625" s="22" t="s">
        <v>3099</v>
      </c>
      <c r="S2625" s="22" t="s">
        <v>4246</v>
      </c>
      <c r="AV2625" s="34">
        <v>22</v>
      </c>
      <c r="AW2625" s="34" t="s">
        <v>915</v>
      </c>
      <c r="AY2625" s="34">
        <v>2.4</v>
      </c>
      <c r="AZ2625" s="34" t="s">
        <v>83</v>
      </c>
      <c r="BA2625" s="34">
        <v>103</v>
      </c>
      <c r="BC2625" s="34">
        <v>698</v>
      </c>
      <c r="BD2625" s="34">
        <v>470</v>
      </c>
      <c r="BE2625" s="34">
        <v>40</v>
      </c>
      <c r="BF2625" s="34">
        <v>0.1</v>
      </c>
      <c r="BG2625" s="34">
        <v>25300</v>
      </c>
      <c r="BH2625" s="34">
        <v>2</v>
      </c>
      <c r="BI2625" s="34" t="s">
        <v>121</v>
      </c>
      <c r="BJ2625" s="34">
        <v>2</v>
      </c>
      <c r="BL2625" s="34">
        <v>3.6</v>
      </c>
      <c r="BM2625" s="34">
        <v>20</v>
      </c>
      <c r="BN2625" s="34">
        <v>14</v>
      </c>
      <c r="BO2625" s="34">
        <v>6</v>
      </c>
      <c r="BP2625" s="34">
        <v>109</v>
      </c>
      <c r="BQ2625" s="34">
        <v>130</v>
      </c>
      <c r="BR2625" s="34">
        <v>0.5</v>
      </c>
      <c r="BT2625" s="34">
        <v>8</v>
      </c>
      <c r="BU2625" s="34">
        <v>8</v>
      </c>
      <c r="BW2625" s="34">
        <v>5</v>
      </c>
      <c r="BX2625" s="34">
        <v>19.3</v>
      </c>
      <c r="BY2625" s="34" t="s">
        <v>82</v>
      </c>
      <c r="CA2625" s="34">
        <v>5</v>
      </c>
      <c r="CB2625" s="34" t="s">
        <v>82</v>
      </c>
      <c r="CC2625" s="34">
        <v>2.8</v>
      </c>
      <c r="CD2625" s="34">
        <v>67</v>
      </c>
      <c r="CE2625" s="34">
        <v>6</v>
      </c>
      <c r="CF2625" s="34">
        <v>9.9</v>
      </c>
      <c r="CG2625" s="34">
        <v>74.400000000000006</v>
      </c>
      <c r="CH2625" s="34">
        <v>325000</v>
      </c>
      <c r="CI2625" s="34">
        <v>315</v>
      </c>
      <c r="CJ2625" s="34">
        <v>489</v>
      </c>
      <c r="CK2625" s="34">
        <v>52.2</v>
      </c>
      <c r="CL2625" s="34">
        <v>141</v>
      </c>
      <c r="CM2625" s="34">
        <v>7.7</v>
      </c>
      <c r="CN2625" s="34">
        <v>0.46</v>
      </c>
      <c r="CO2625" s="34">
        <v>2.97</v>
      </c>
      <c r="CP2625" s="34">
        <v>0.38</v>
      </c>
      <c r="CQ2625" s="34">
        <v>1.59</v>
      </c>
      <c r="CR2625" s="34">
        <v>0.32</v>
      </c>
      <c r="CS2625" s="34">
        <v>0.78</v>
      </c>
      <c r="CT2625" s="34">
        <v>0.1</v>
      </c>
      <c r="CU2625" s="34">
        <v>0.8</v>
      </c>
      <c r="CV2625" s="34">
        <v>0.11</v>
      </c>
      <c r="CW2625" s="34">
        <f t="shared" si="130"/>
        <v>1012.4100000000002</v>
      </c>
      <c r="CX2625" s="34">
        <v>0.40699999999999997</v>
      </c>
      <c r="CY2625" s="34">
        <v>4.43</v>
      </c>
      <c r="CZ2625" s="34">
        <v>0.43</v>
      </c>
      <c r="DA2625" s="34">
        <v>7.1</v>
      </c>
      <c r="DC2625" s="34" t="s">
        <v>126</v>
      </c>
      <c r="DD2625" s="34">
        <v>3.3</v>
      </c>
      <c r="DE2625" s="34">
        <v>0.06</v>
      </c>
      <c r="DG2625" s="34">
        <v>0.21</v>
      </c>
    </row>
    <row r="2626" spans="1:111" ht="26" x14ac:dyDescent="0.35">
      <c r="A2626" s="22" t="s">
        <v>3125</v>
      </c>
      <c r="B2626" s="37" t="s">
        <v>3075</v>
      </c>
      <c r="C2626" s="22" t="s">
        <v>4252</v>
      </c>
      <c r="D2626" s="22" t="s">
        <v>3127</v>
      </c>
      <c r="F2626" s="38">
        <v>42123</v>
      </c>
      <c r="G2626" s="22" t="s">
        <v>3104</v>
      </c>
      <c r="H2626" s="22">
        <v>32.41263</v>
      </c>
      <c r="I2626" s="22">
        <v>-106.10888</v>
      </c>
      <c r="J2626" s="22" t="s">
        <v>3079</v>
      </c>
      <c r="K2626" s="22" t="s">
        <v>1253</v>
      </c>
      <c r="L2626" s="26" t="s">
        <v>878</v>
      </c>
      <c r="M2626" s="22" t="s">
        <v>3108</v>
      </c>
      <c r="N2626" s="22" t="s">
        <v>4219</v>
      </c>
      <c r="O2626" s="22" t="s">
        <v>3115</v>
      </c>
      <c r="P2626" s="22" t="s">
        <v>3126</v>
      </c>
      <c r="Q2626" s="22" t="s">
        <v>3099</v>
      </c>
      <c r="S2626" s="22" t="s">
        <v>4251</v>
      </c>
      <c r="AV2626" s="34">
        <v>6</v>
      </c>
      <c r="AW2626" s="34" t="s">
        <v>915</v>
      </c>
      <c r="AY2626" s="34">
        <v>182</v>
      </c>
      <c r="AZ2626" s="34" t="s">
        <v>83</v>
      </c>
      <c r="BA2626" s="34">
        <v>2.6</v>
      </c>
      <c r="BC2626" s="34">
        <v>7.2</v>
      </c>
      <c r="BD2626" s="34">
        <v>27.4</v>
      </c>
      <c r="BE2626" s="34">
        <v>60</v>
      </c>
      <c r="BF2626" s="34">
        <v>4.9000000000000004</v>
      </c>
      <c r="BG2626" s="34">
        <v>25400</v>
      </c>
      <c r="BH2626" s="34">
        <v>13</v>
      </c>
      <c r="BI2626" s="34">
        <v>1</v>
      </c>
      <c r="BJ2626" s="34">
        <v>2</v>
      </c>
      <c r="BL2626" s="34">
        <v>1.4</v>
      </c>
      <c r="BM2626" s="34">
        <v>20</v>
      </c>
      <c r="BN2626" s="34">
        <v>5</v>
      </c>
      <c r="BO2626" s="34">
        <v>6</v>
      </c>
      <c r="BP2626" s="34">
        <v>77</v>
      </c>
      <c r="BQ2626" s="34">
        <v>360</v>
      </c>
      <c r="BR2626" s="34">
        <v>86.2</v>
      </c>
      <c r="BT2626" s="34">
        <v>10</v>
      </c>
      <c r="BU2626" s="34">
        <v>15</v>
      </c>
      <c r="BW2626" s="34">
        <v>4</v>
      </c>
      <c r="BX2626" s="34">
        <v>203</v>
      </c>
      <c r="BY2626" s="34">
        <v>0.5</v>
      </c>
      <c r="CA2626" s="34">
        <v>3.2</v>
      </c>
      <c r="CB2626" s="34" t="s">
        <v>82</v>
      </c>
      <c r="CC2626" s="34">
        <v>3.34</v>
      </c>
      <c r="CD2626" s="34">
        <v>93</v>
      </c>
      <c r="CE2626" s="34">
        <v>2</v>
      </c>
      <c r="CF2626" s="34">
        <v>19.8</v>
      </c>
      <c r="CG2626" s="34">
        <v>78.099999999999994</v>
      </c>
      <c r="CH2626" s="34">
        <v>938</v>
      </c>
      <c r="CI2626" s="34">
        <v>16.7</v>
      </c>
      <c r="CJ2626" s="34">
        <v>31.9</v>
      </c>
      <c r="CK2626" s="34">
        <v>4.33</v>
      </c>
      <c r="CL2626" s="34">
        <v>17.8</v>
      </c>
      <c r="CM2626" s="34">
        <v>4.2</v>
      </c>
      <c r="CN2626" s="34">
        <v>0.73</v>
      </c>
      <c r="CO2626" s="34">
        <v>3.9</v>
      </c>
      <c r="CP2626" s="34">
        <v>0.61</v>
      </c>
      <c r="CQ2626" s="34">
        <v>3.54</v>
      </c>
      <c r="CR2626" s="34">
        <v>0.71</v>
      </c>
      <c r="CS2626" s="34">
        <v>1.99</v>
      </c>
      <c r="CT2626" s="34">
        <v>0.28000000000000003</v>
      </c>
      <c r="CU2626" s="34">
        <v>1.9</v>
      </c>
      <c r="CV2626" s="34">
        <v>0.28999999999999998</v>
      </c>
      <c r="CW2626" s="34">
        <f t="shared" si="130"/>
        <v>88.88000000000001</v>
      </c>
      <c r="CX2626" s="34">
        <v>0.113</v>
      </c>
      <c r="CY2626" s="34">
        <v>4.2699999999999996</v>
      </c>
      <c r="CZ2626" s="34">
        <v>4.87</v>
      </c>
      <c r="DA2626" s="34">
        <v>12.9</v>
      </c>
      <c r="DC2626" s="34">
        <v>1</v>
      </c>
      <c r="DD2626" s="34">
        <v>5.15</v>
      </c>
      <c r="DE2626" s="34">
        <v>0.06</v>
      </c>
      <c r="DG2626" s="34">
        <v>0.31</v>
      </c>
    </row>
    <row r="2627" spans="1:111" ht="26" x14ac:dyDescent="0.35">
      <c r="A2627" s="22" t="s">
        <v>3128</v>
      </c>
      <c r="B2627" s="37" t="s">
        <v>3075</v>
      </c>
      <c r="C2627" s="22" t="s">
        <v>4227</v>
      </c>
      <c r="D2627" s="22" t="s">
        <v>3131</v>
      </c>
      <c r="F2627" s="38">
        <v>42123</v>
      </c>
      <c r="G2627" s="22" t="s">
        <v>3129</v>
      </c>
      <c r="H2627" s="22">
        <v>32.775410000000001</v>
      </c>
      <c r="I2627" s="22">
        <v>-108.10621</v>
      </c>
      <c r="J2627" s="22" t="s">
        <v>3079</v>
      </c>
      <c r="K2627" s="22" t="s">
        <v>881</v>
      </c>
      <c r="L2627" s="26" t="s">
        <v>878</v>
      </c>
      <c r="M2627" s="22" t="s">
        <v>3102</v>
      </c>
      <c r="N2627" s="22" t="s">
        <v>4219</v>
      </c>
      <c r="O2627" s="22" t="s">
        <v>3091</v>
      </c>
      <c r="P2627" s="22" t="s">
        <v>3130</v>
      </c>
      <c r="Q2627" s="22" t="s">
        <v>3099</v>
      </c>
      <c r="S2627" s="22" t="s">
        <v>4228</v>
      </c>
      <c r="AV2627" s="34">
        <v>316</v>
      </c>
      <c r="AW2627" s="34" t="s">
        <v>915</v>
      </c>
      <c r="AY2627" s="34">
        <v>16.899999999999999</v>
      </c>
      <c r="AZ2627" s="34" t="s">
        <v>83</v>
      </c>
      <c r="BA2627" s="34">
        <v>401</v>
      </c>
      <c r="BC2627" s="34">
        <v>1100</v>
      </c>
      <c r="BD2627" s="34">
        <v>107</v>
      </c>
      <c r="BE2627" s="34" t="s">
        <v>84</v>
      </c>
      <c r="BF2627" s="34" t="s">
        <v>126</v>
      </c>
      <c r="BG2627" s="34">
        <v>26900</v>
      </c>
      <c r="BH2627" s="34">
        <v>2</v>
      </c>
      <c r="BI2627" s="34" t="s">
        <v>121</v>
      </c>
      <c r="BJ2627" s="34" t="s">
        <v>121</v>
      </c>
      <c r="BL2627" s="34">
        <v>14.4</v>
      </c>
      <c r="BM2627" s="34">
        <v>10</v>
      </c>
      <c r="BN2627" s="34" t="s">
        <v>123</v>
      </c>
      <c r="BO2627" s="34" t="s">
        <v>121</v>
      </c>
      <c r="BP2627" s="34" t="s">
        <v>83</v>
      </c>
      <c r="BQ2627" s="34">
        <v>220000</v>
      </c>
      <c r="BR2627" s="34">
        <v>1</v>
      </c>
      <c r="BT2627" s="34">
        <v>9</v>
      </c>
      <c r="BU2627" s="34" t="s">
        <v>83</v>
      </c>
      <c r="BW2627" s="34">
        <v>6</v>
      </c>
      <c r="BX2627" s="34">
        <v>10.4</v>
      </c>
      <c r="BY2627" s="34" t="s">
        <v>82</v>
      </c>
      <c r="CA2627" s="34">
        <v>0.1</v>
      </c>
      <c r="CB2627" s="34" t="s">
        <v>82</v>
      </c>
      <c r="CC2627" s="34">
        <v>0.67</v>
      </c>
      <c r="CD2627" s="34" t="s">
        <v>83</v>
      </c>
      <c r="CE2627" s="34">
        <v>2</v>
      </c>
      <c r="CF2627" s="34" t="s">
        <v>82</v>
      </c>
      <c r="CG2627" s="34">
        <v>4.2</v>
      </c>
      <c r="CH2627" s="34">
        <v>441000</v>
      </c>
      <c r="CI2627" s="34">
        <v>0.3</v>
      </c>
      <c r="CJ2627" s="34">
        <v>0.6</v>
      </c>
      <c r="CK2627" s="34">
        <v>0.06</v>
      </c>
      <c r="CL2627" s="34" t="s">
        <v>126</v>
      </c>
      <c r="CM2627" s="34" t="s">
        <v>126</v>
      </c>
      <c r="CN2627" s="34" t="s">
        <v>148</v>
      </c>
      <c r="CO2627" s="34" t="s">
        <v>148</v>
      </c>
      <c r="CP2627" s="34" t="s">
        <v>148</v>
      </c>
      <c r="CQ2627" s="34" t="s">
        <v>148</v>
      </c>
      <c r="CR2627" s="34" t="s">
        <v>148</v>
      </c>
      <c r="CS2627" s="34" t="s">
        <v>148</v>
      </c>
      <c r="CT2627" s="34" t="s">
        <v>148</v>
      </c>
      <c r="CU2627" s="34" t="s">
        <v>126</v>
      </c>
      <c r="CV2627" s="34" t="s">
        <v>148</v>
      </c>
      <c r="CW2627" s="34">
        <f t="shared" si="130"/>
        <v>0.96</v>
      </c>
      <c r="CX2627" s="34">
        <v>0.19800000000000001</v>
      </c>
      <c r="CY2627" s="34">
        <v>1.82</v>
      </c>
      <c r="CZ2627" s="34">
        <v>0.15</v>
      </c>
      <c r="DA2627" s="34" t="s">
        <v>126</v>
      </c>
      <c r="DC2627" s="34" t="s">
        <v>126</v>
      </c>
      <c r="DD2627" s="34" t="s">
        <v>120</v>
      </c>
      <c r="DE2627" s="34">
        <v>0.02</v>
      </c>
      <c r="DG2627" s="34" t="s">
        <v>120</v>
      </c>
    </row>
    <row r="2628" spans="1:111" ht="26" x14ac:dyDescent="0.35">
      <c r="A2628" s="22" t="s">
        <v>3132</v>
      </c>
      <c r="B2628" s="37" t="s">
        <v>3075</v>
      </c>
      <c r="C2628" s="22" t="s">
        <v>4231</v>
      </c>
      <c r="D2628" s="22" t="s">
        <v>3135</v>
      </c>
      <c r="F2628" s="38">
        <v>42123</v>
      </c>
      <c r="G2628" s="22" t="s">
        <v>3129</v>
      </c>
      <c r="H2628" s="22">
        <v>32.805909999999997</v>
      </c>
      <c r="I2628" s="22">
        <v>-108.07201000000001</v>
      </c>
      <c r="J2628" s="22" t="s">
        <v>3079</v>
      </c>
      <c r="K2628" s="22" t="s">
        <v>881</v>
      </c>
      <c r="L2628" s="26" t="s">
        <v>878</v>
      </c>
      <c r="M2628" s="22" t="s">
        <v>3108</v>
      </c>
      <c r="N2628" s="22" t="s">
        <v>4219</v>
      </c>
      <c r="O2628" s="22" t="s">
        <v>3115</v>
      </c>
      <c r="P2628" s="22" t="s">
        <v>3133</v>
      </c>
      <c r="Q2628" s="22" t="s">
        <v>3099</v>
      </c>
      <c r="S2628" s="22" t="s">
        <v>3134</v>
      </c>
      <c r="AV2628" s="34">
        <v>66</v>
      </c>
      <c r="AW2628" s="34">
        <v>80</v>
      </c>
      <c r="AY2628" s="34">
        <v>3.7</v>
      </c>
      <c r="AZ2628" s="34" t="s">
        <v>83</v>
      </c>
      <c r="BA2628" s="34">
        <v>135</v>
      </c>
      <c r="BC2628" s="34">
        <v>802</v>
      </c>
      <c r="BD2628" s="34">
        <v>49</v>
      </c>
      <c r="BE2628" s="34" t="s">
        <v>84</v>
      </c>
      <c r="BF2628" s="34" t="s">
        <v>126</v>
      </c>
      <c r="BG2628" s="34">
        <v>25200</v>
      </c>
      <c r="BH2628" s="34">
        <v>1</v>
      </c>
      <c r="BI2628" s="34" t="s">
        <v>121</v>
      </c>
      <c r="BJ2628" s="34" t="s">
        <v>121</v>
      </c>
      <c r="BL2628" s="34">
        <v>1</v>
      </c>
      <c r="BM2628" s="34" t="s">
        <v>84</v>
      </c>
      <c r="BN2628" s="34">
        <v>5</v>
      </c>
      <c r="BO2628" s="34" t="s">
        <v>121</v>
      </c>
      <c r="BP2628" s="34" t="s">
        <v>83</v>
      </c>
      <c r="BQ2628" s="34">
        <v>1490</v>
      </c>
      <c r="BR2628" s="34">
        <v>0.4</v>
      </c>
      <c r="BT2628" s="34">
        <v>5</v>
      </c>
      <c r="BU2628" s="34" t="s">
        <v>83</v>
      </c>
      <c r="BW2628" s="34">
        <v>2</v>
      </c>
      <c r="BX2628" s="34">
        <v>18.3</v>
      </c>
      <c r="BY2628" s="34" t="s">
        <v>82</v>
      </c>
      <c r="CA2628" s="34">
        <v>0.2</v>
      </c>
      <c r="CB2628" s="34" t="s">
        <v>82</v>
      </c>
      <c r="CC2628" s="34">
        <v>0.28999999999999998</v>
      </c>
      <c r="CD2628" s="34">
        <v>22</v>
      </c>
      <c r="CE2628" s="34">
        <v>3</v>
      </c>
      <c r="CF2628" s="34">
        <v>23</v>
      </c>
      <c r="CG2628" s="34">
        <v>2.2000000000000002</v>
      </c>
      <c r="CH2628" s="34">
        <v>343000</v>
      </c>
      <c r="CI2628" s="34">
        <v>6</v>
      </c>
      <c r="CJ2628" s="34">
        <v>3.2</v>
      </c>
      <c r="CK2628" s="34">
        <v>1.27</v>
      </c>
      <c r="CL2628" s="34">
        <v>5.7</v>
      </c>
      <c r="CM2628" s="34">
        <v>1.3</v>
      </c>
      <c r="CN2628" s="34">
        <v>0.35</v>
      </c>
      <c r="CO2628" s="34">
        <v>2.17</v>
      </c>
      <c r="CP2628" s="34">
        <v>0.32</v>
      </c>
      <c r="CQ2628" s="34">
        <v>2.17</v>
      </c>
      <c r="CR2628" s="34">
        <v>0.51</v>
      </c>
      <c r="CS2628" s="34">
        <v>1.31</v>
      </c>
      <c r="CT2628" s="34">
        <v>0.16</v>
      </c>
      <c r="CU2628" s="34">
        <v>0.9</v>
      </c>
      <c r="CV2628" s="34">
        <v>0.17</v>
      </c>
      <c r="CW2628" s="34">
        <f t="shared" si="130"/>
        <v>25.530000000000005</v>
      </c>
      <c r="CX2628" s="34">
        <v>1.52</v>
      </c>
      <c r="CY2628" s="34">
        <v>13.9</v>
      </c>
      <c r="CZ2628" s="34">
        <v>0.04</v>
      </c>
      <c r="DA2628" s="34">
        <v>3.2</v>
      </c>
      <c r="DC2628" s="34" t="s">
        <v>126</v>
      </c>
      <c r="DD2628" s="34">
        <v>0.64</v>
      </c>
      <c r="DE2628" s="34">
        <v>0.05</v>
      </c>
      <c r="DG2628" s="34" t="s">
        <v>120</v>
      </c>
    </row>
    <row r="2629" spans="1:111" ht="26" x14ac:dyDescent="0.35">
      <c r="A2629" s="22" t="s">
        <v>3136</v>
      </c>
      <c r="B2629" s="37" t="s">
        <v>3075</v>
      </c>
      <c r="C2629" s="22" t="s">
        <v>4239</v>
      </c>
      <c r="D2629" s="22" t="s">
        <v>3138</v>
      </c>
      <c r="F2629" s="38">
        <v>42123</v>
      </c>
      <c r="G2629" s="22" t="s">
        <v>3129</v>
      </c>
      <c r="H2629" s="22">
        <v>32.872010000000003</v>
      </c>
      <c r="I2629" s="22">
        <v>-108.06061</v>
      </c>
      <c r="J2629" s="22" t="s">
        <v>3079</v>
      </c>
      <c r="K2629" s="22" t="s">
        <v>881</v>
      </c>
      <c r="L2629" s="26" t="s">
        <v>878</v>
      </c>
      <c r="M2629" s="22" t="s">
        <v>3108</v>
      </c>
      <c r="N2629" s="22" t="s">
        <v>4219</v>
      </c>
      <c r="O2629" s="22" t="s">
        <v>3115</v>
      </c>
      <c r="P2629" s="22" t="s">
        <v>3137</v>
      </c>
      <c r="Q2629" s="22" t="s">
        <v>3099</v>
      </c>
      <c r="S2629" s="41" t="s">
        <v>4238</v>
      </c>
      <c r="AV2629" s="34">
        <v>9</v>
      </c>
      <c r="AW2629" s="34">
        <v>80</v>
      </c>
      <c r="AY2629" s="34">
        <v>2</v>
      </c>
      <c r="AZ2629" s="34" t="s">
        <v>83</v>
      </c>
      <c r="BA2629" s="34">
        <v>6.7</v>
      </c>
      <c r="BC2629" s="34">
        <v>1140</v>
      </c>
      <c r="BD2629" s="34">
        <v>5.9</v>
      </c>
      <c r="BE2629" s="34" t="s">
        <v>84</v>
      </c>
      <c r="BF2629" s="34" t="s">
        <v>126</v>
      </c>
      <c r="BG2629" s="34">
        <v>710</v>
      </c>
      <c r="BH2629" s="34">
        <v>11</v>
      </c>
      <c r="BI2629" s="34">
        <v>1</v>
      </c>
      <c r="BJ2629" s="34" t="s">
        <v>121</v>
      </c>
      <c r="BL2629" s="34">
        <v>140</v>
      </c>
      <c r="BM2629" s="34">
        <v>30</v>
      </c>
      <c r="BN2629" s="34" t="s">
        <v>123</v>
      </c>
      <c r="BO2629" s="34" t="s">
        <v>121</v>
      </c>
      <c r="BP2629" s="34" t="s">
        <v>83</v>
      </c>
      <c r="BQ2629" s="34">
        <v>2190</v>
      </c>
      <c r="BR2629" s="34">
        <v>0.2</v>
      </c>
      <c r="BT2629" s="34">
        <v>4</v>
      </c>
      <c r="BU2629" s="34" t="s">
        <v>83</v>
      </c>
      <c r="BW2629" s="34">
        <v>3</v>
      </c>
      <c r="BX2629" s="34">
        <v>12</v>
      </c>
      <c r="BY2629" s="34" t="s">
        <v>82</v>
      </c>
      <c r="CA2629" s="34">
        <v>0.3</v>
      </c>
      <c r="CB2629" s="34" t="s">
        <v>82</v>
      </c>
      <c r="CC2629" s="34">
        <v>0.2</v>
      </c>
      <c r="CD2629" s="34">
        <v>35</v>
      </c>
      <c r="CE2629" s="34" t="s">
        <v>121</v>
      </c>
      <c r="CF2629" s="34">
        <v>1.6</v>
      </c>
      <c r="CG2629" s="34">
        <v>3.6</v>
      </c>
      <c r="CH2629" s="34">
        <v>432000</v>
      </c>
      <c r="CI2629" s="34">
        <v>0.3</v>
      </c>
      <c r="CJ2629" s="34">
        <v>0.9</v>
      </c>
      <c r="CK2629" s="34">
        <v>0.17</v>
      </c>
      <c r="CL2629" s="34">
        <v>0.9</v>
      </c>
      <c r="CM2629" s="34">
        <v>0.4</v>
      </c>
      <c r="CN2629" s="34">
        <v>0.13</v>
      </c>
      <c r="CO2629" s="34">
        <v>0.56999999999999995</v>
      </c>
      <c r="CP2629" s="34">
        <v>0.08</v>
      </c>
      <c r="CQ2629" s="34">
        <v>0.35</v>
      </c>
      <c r="CR2629" s="34">
        <v>0.06</v>
      </c>
      <c r="CS2629" s="34">
        <v>0.12</v>
      </c>
      <c r="CT2629" s="34" t="s">
        <v>148</v>
      </c>
      <c r="CU2629" s="34" t="s">
        <v>126</v>
      </c>
      <c r="CV2629" s="34" t="s">
        <v>148</v>
      </c>
      <c r="CW2629" s="34">
        <f t="shared" si="130"/>
        <v>3.98</v>
      </c>
      <c r="CX2629" s="34">
        <v>0.49299999999999999</v>
      </c>
      <c r="CY2629" s="34">
        <v>5.74</v>
      </c>
      <c r="CZ2629" s="34">
        <v>3.12</v>
      </c>
      <c r="DA2629" s="34">
        <v>0.3</v>
      </c>
      <c r="DC2629" s="34" t="s">
        <v>126</v>
      </c>
      <c r="DD2629" s="34">
        <v>0.56999999999999995</v>
      </c>
      <c r="DE2629" s="34">
        <v>0.05</v>
      </c>
      <c r="DG2629" s="34">
        <v>0.02</v>
      </c>
    </row>
    <row r="2630" spans="1:111" ht="26" x14ac:dyDescent="0.35">
      <c r="A2630" s="22" t="s">
        <v>3139</v>
      </c>
      <c r="B2630" s="37" t="s">
        <v>3075</v>
      </c>
      <c r="C2630" s="22" t="s">
        <v>4227</v>
      </c>
      <c r="D2630" s="22" t="s">
        <v>3131</v>
      </c>
      <c r="F2630" s="38">
        <v>42123</v>
      </c>
      <c r="G2630" s="22" t="s">
        <v>3129</v>
      </c>
      <c r="H2630" s="22">
        <v>32.775410000000001</v>
      </c>
      <c r="I2630" s="22">
        <v>-108.10621</v>
      </c>
      <c r="J2630" s="22" t="s">
        <v>3079</v>
      </c>
      <c r="K2630" s="22" t="s">
        <v>881</v>
      </c>
      <c r="L2630" s="26" t="s">
        <v>878</v>
      </c>
      <c r="M2630" s="22" t="s">
        <v>3102</v>
      </c>
      <c r="N2630" s="22" t="s">
        <v>4219</v>
      </c>
      <c r="O2630" s="22" t="s">
        <v>3091</v>
      </c>
      <c r="P2630" s="22" t="s">
        <v>3140</v>
      </c>
      <c r="Q2630" s="22" t="s">
        <v>3099</v>
      </c>
      <c r="S2630" s="22" t="s">
        <v>4228</v>
      </c>
      <c r="AV2630" s="34">
        <v>72</v>
      </c>
      <c r="AW2630" s="34">
        <v>140</v>
      </c>
      <c r="AY2630" s="34">
        <v>2.8</v>
      </c>
      <c r="AZ2630" s="34" t="s">
        <v>83</v>
      </c>
      <c r="BA2630" s="34">
        <v>93.7</v>
      </c>
      <c r="BC2630" s="34">
        <v>1160</v>
      </c>
      <c r="BD2630" s="34">
        <v>2.5</v>
      </c>
      <c r="BE2630" s="34" t="s">
        <v>84</v>
      </c>
      <c r="BF2630" s="34" t="s">
        <v>126</v>
      </c>
      <c r="BG2630" s="34">
        <v>3780</v>
      </c>
      <c r="BH2630" s="34">
        <v>2</v>
      </c>
      <c r="BI2630" s="34" t="s">
        <v>121</v>
      </c>
      <c r="BJ2630" s="34" t="s">
        <v>121</v>
      </c>
      <c r="BL2630" s="34">
        <v>1.4</v>
      </c>
      <c r="BM2630" s="34">
        <v>20</v>
      </c>
      <c r="BN2630" s="34">
        <v>27</v>
      </c>
      <c r="BO2630" s="34" t="s">
        <v>121</v>
      </c>
      <c r="BP2630" s="34">
        <v>9</v>
      </c>
      <c r="BQ2630" s="34">
        <v>67700</v>
      </c>
      <c r="BR2630" s="34">
        <v>0.8</v>
      </c>
      <c r="BT2630" s="34">
        <v>5</v>
      </c>
      <c r="BU2630" s="34" t="s">
        <v>83</v>
      </c>
      <c r="BW2630" s="34">
        <v>4</v>
      </c>
      <c r="BX2630" s="34">
        <v>14.8</v>
      </c>
      <c r="BY2630" s="34" t="s">
        <v>82</v>
      </c>
      <c r="CA2630" s="34">
        <v>0.3</v>
      </c>
      <c r="CB2630" s="34" t="s">
        <v>82</v>
      </c>
      <c r="CC2630" s="34">
        <v>0.41</v>
      </c>
      <c r="CD2630" s="34">
        <v>26</v>
      </c>
      <c r="CE2630" s="34">
        <v>1</v>
      </c>
      <c r="CF2630" s="34">
        <v>12.8</v>
      </c>
      <c r="CG2630" s="34">
        <v>1.1000000000000001</v>
      </c>
      <c r="CH2630" s="34">
        <v>402000</v>
      </c>
      <c r="CI2630" s="34">
        <v>3.6</v>
      </c>
      <c r="CJ2630" s="34">
        <v>5</v>
      </c>
      <c r="CK2630" s="34">
        <v>0.89</v>
      </c>
      <c r="CL2630" s="34">
        <v>3.6</v>
      </c>
      <c r="CM2630" s="34">
        <v>0.9</v>
      </c>
      <c r="CN2630" s="34">
        <v>0.22</v>
      </c>
      <c r="CO2630" s="34">
        <v>1.18</v>
      </c>
      <c r="CP2630" s="34">
        <v>0.21</v>
      </c>
      <c r="CQ2630" s="34">
        <v>1.22</v>
      </c>
      <c r="CR2630" s="34">
        <v>0.28999999999999998</v>
      </c>
      <c r="CS2630" s="34">
        <v>0.84</v>
      </c>
      <c r="CT2630" s="34">
        <v>0.1</v>
      </c>
      <c r="CU2630" s="34">
        <v>0.6</v>
      </c>
      <c r="CV2630" s="34">
        <v>0.08</v>
      </c>
      <c r="CW2630" s="34">
        <f t="shared" si="130"/>
        <v>18.73</v>
      </c>
      <c r="CX2630" s="34">
        <v>0.189</v>
      </c>
      <c r="CY2630" s="34">
        <v>14.3</v>
      </c>
      <c r="CZ2630" s="34">
        <v>0.17</v>
      </c>
      <c r="DA2630" s="34">
        <v>1.1000000000000001</v>
      </c>
      <c r="DC2630" s="34" t="s">
        <v>126</v>
      </c>
      <c r="DD2630" s="34">
        <v>0.05</v>
      </c>
      <c r="DE2630" s="34">
        <v>0.02</v>
      </c>
      <c r="DG2630" s="34" t="s">
        <v>120</v>
      </c>
    </row>
    <row r="2631" spans="1:111" ht="26" x14ac:dyDescent="0.35">
      <c r="A2631" s="22" t="s">
        <v>3141</v>
      </c>
      <c r="B2631" s="37" t="s">
        <v>3075</v>
      </c>
      <c r="C2631" s="22" t="s">
        <v>4255</v>
      </c>
      <c r="D2631" s="22" t="s">
        <v>3143</v>
      </c>
      <c r="F2631" s="38">
        <v>42123</v>
      </c>
      <c r="G2631" s="22" t="s">
        <v>3129</v>
      </c>
      <c r="H2631" s="22">
        <v>32.784309999999998</v>
      </c>
      <c r="I2631" s="22">
        <v>-108.09781</v>
      </c>
      <c r="J2631" s="22" t="s">
        <v>3079</v>
      </c>
      <c r="K2631" s="22" t="s">
        <v>881</v>
      </c>
      <c r="L2631" s="26" t="s">
        <v>878</v>
      </c>
      <c r="M2631" s="22" t="s">
        <v>3108</v>
      </c>
      <c r="N2631" s="22" t="s">
        <v>4219</v>
      </c>
      <c r="O2631" s="22" t="s">
        <v>3107</v>
      </c>
      <c r="P2631" s="22" t="s">
        <v>3142</v>
      </c>
      <c r="Q2631" s="22" t="s">
        <v>3099</v>
      </c>
      <c r="S2631" s="22" t="s">
        <v>4258</v>
      </c>
      <c r="AV2631" s="34">
        <v>437</v>
      </c>
      <c r="AW2631" s="34" t="s">
        <v>915</v>
      </c>
      <c r="AY2631" s="34">
        <v>2.7</v>
      </c>
      <c r="AZ2631" s="34" t="s">
        <v>83</v>
      </c>
      <c r="BA2631" s="34">
        <v>763</v>
      </c>
      <c r="BC2631" s="34">
        <v>1340</v>
      </c>
      <c r="BD2631" s="34">
        <v>165</v>
      </c>
      <c r="BE2631" s="34" t="s">
        <v>84</v>
      </c>
      <c r="BF2631" s="34" t="s">
        <v>126</v>
      </c>
      <c r="BG2631" s="34">
        <v>32900</v>
      </c>
      <c r="BH2631" s="34">
        <v>2</v>
      </c>
      <c r="BI2631" s="34" t="s">
        <v>121</v>
      </c>
      <c r="BJ2631" s="34" t="s">
        <v>121</v>
      </c>
      <c r="BL2631" s="34">
        <v>3.7</v>
      </c>
      <c r="BM2631" s="34" t="s">
        <v>84</v>
      </c>
      <c r="BN2631" s="34" t="s">
        <v>123</v>
      </c>
      <c r="BO2631" s="34" t="s">
        <v>121</v>
      </c>
      <c r="BP2631" s="34" t="s">
        <v>83</v>
      </c>
      <c r="BQ2631" s="34">
        <v>140000</v>
      </c>
      <c r="BR2631" s="34">
        <v>0.3</v>
      </c>
      <c r="BT2631" s="34">
        <v>2</v>
      </c>
      <c r="BU2631" s="34" t="s">
        <v>83</v>
      </c>
      <c r="BW2631" s="34">
        <v>3</v>
      </c>
      <c r="BX2631" s="34">
        <v>49.2</v>
      </c>
      <c r="BY2631" s="34" t="s">
        <v>82</v>
      </c>
      <c r="CA2631" s="34" t="s">
        <v>126</v>
      </c>
      <c r="CB2631" s="34" t="s">
        <v>82</v>
      </c>
      <c r="CC2631" s="34">
        <v>0.12</v>
      </c>
      <c r="CD2631" s="34">
        <v>14</v>
      </c>
      <c r="CE2631" s="34">
        <v>1</v>
      </c>
      <c r="CF2631" s="34">
        <v>4.2</v>
      </c>
      <c r="CG2631" s="34">
        <v>0.5</v>
      </c>
      <c r="CH2631" s="34">
        <v>450000</v>
      </c>
      <c r="CI2631" s="34">
        <v>1.2</v>
      </c>
      <c r="CJ2631" s="34">
        <v>0.8</v>
      </c>
      <c r="CK2631" s="34">
        <v>0.28999999999999998</v>
      </c>
      <c r="CL2631" s="34">
        <v>1.3</v>
      </c>
      <c r="CM2631" s="34">
        <v>0.4</v>
      </c>
      <c r="CN2631" s="34">
        <v>0.08</v>
      </c>
      <c r="CO2631" s="34">
        <v>0.42</v>
      </c>
      <c r="CP2631" s="34">
        <v>0.06</v>
      </c>
      <c r="CQ2631" s="34">
        <v>0.38</v>
      </c>
      <c r="CR2631" s="34">
        <v>0.08</v>
      </c>
      <c r="CS2631" s="34">
        <v>0.23</v>
      </c>
      <c r="CT2631" s="34" t="s">
        <v>148</v>
      </c>
      <c r="CU2631" s="34">
        <v>0.1</v>
      </c>
      <c r="CV2631" s="34" t="s">
        <v>148</v>
      </c>
      <c r="CW2631" s="34">
        <f t="shared" si="130"/>
        <v>5.339999999999999</v>
      </c>
      <c r="CX2631" s="34">
        <v>0.23</v>
      </c>
      <c r="CY2631" s="34">
        <v>7.6</v>
      </c>
      <c r="CZ2631" s="34">
        <v>0.36</v>
      </c>
      <c r="DA2631" s="34">
        <v>0.4</v>
      </c>
      <c r="DC2631" s="34" t="s">
        <v>126</v>
      </c>
      <c r="DD2631" s="34">
        <v>0.1</v>
      </c>
      <c r="DE2631" s="34">
        <v>0.01</v>
      </c>
      <c r="DG2631" s="34" t="s">
        <v>120</v>
      </c>
    </row>
    <row r="2632" spans="1:111" ht="26" x14ac:dyDescent="0.35">
      <c r="A2632" s="22" t="s">
        <v>3144</v>
      </c>
      <c r="B2632" s="37" t="s">
        <v>3075</v>
      </c>
      <c r="C2632" s="22" t="s">
        <v>4231</v>
      </c>
      <c r="D2632" s="22" t="s">
        <v>3135</v>
      </c>
      <c r="F2632" s="38">
        <v>42123</v>
      </c>
      <c r="G2632" s="22" t="s">
        <v>3129</v>
      </c>
      <c r="H2632" s="22">
        <v>32.805909999999997</v>
      </c>
      <c r="I2632" s="22">
        <v>-108.07201000000001</v>
      </c>
      <c r="J2632" s="22" t="s">
        <v>3079</v>
      </c>
      <c r="K2632" s="22" t="s">
        <v>881</v>
      </c>
      <c r="L2632" s="26" t="s">
        <v>878</v>
      </c>
      <c r="M2632" s="22" t="s">
        <v>3146</v>
      </c>
      <c r="N2632" s="22" t="s">
        <v>4219</v>
      </c>
      <c r="O2632" s="22" t="s">
        <v>3115</v>
      </c>
      <c r="P2632" s="22" t="s">
        <v>3145</v>
      </c>
      <c r="Q2632" s="22" t="s">
        <v>3099</v>
      </c>
      <c r="S2632" s="22" t="s">
        <v>3134</v>
      </c>
      <c r="AV2632" s="34">
        <v>4</v>
      </c>
      <c r="AW2632" s="34" t="s">
        <v>915</v>
      </c>
      <c r="AY2632" s="34" t="s">
        <v>82</v>
      </c>
      <c r="AZ2632" s="34" t="s">
        <v>83</v>
      </c>
      <c r="BA2632" s="34">
        <v>7.1</v>
      </c>
      <c r="BC2632" s="34">
        <v>204</v>
      </c>
      <c r="BD2632" s="34">
        <v>56.4</v>
      </c>
      <c r="BE2632" s="34" t="s">
        <v>84</v>
      </c>
      <c r="BF2632" s="34" t="s">
        <v>126</v>
      </c>
      <c r="BG2632" s="34">
        <v>3160</v>
      </c>
      <c r="BH2632" s="34" t="s">
        <v>121</v>
      </c>
      <c r="BI2632" s="34" t="s">
        <v>121</v>
      </c>
      <c r="BJ2632" s="34" t="s">
        <v>121</v>
      </c>
      <c r="BL2632" s="34">
        <v>1.5</v>
      </c>
      <c r="BM2632" s="34" t="s">
        <v>84</v>
      </c>
      <c r="BN2632" s="34">
        <v>3</v>
      </c>
      <c r="BO2632" s="34" t="s">
        <v>121</v>
      </c>
      <c r="BP2632" s="34" t="s">
        <v>83</v>
      </c>
      <c r="BQ2632" s="34">
        <v>890</v>
      </c>
      <c r="BR2632" s="34">
        <v>0.7</v>
      </c>
      <c r="BT2632" s="34">
        <v>1</v>
      </c>
      <c r="BU2632" s="34" t="s">
        <v>83</v>
      </c>
      <c r="BW2632" s="34">
        <v>2</v>
      </c>
      <c r="BX2632" s="34">
        <v>13.7</v>
      </c>
      <c r="BY2632" s="34" t="s">
        <v>82</v>
      </c>
      <c r="CA2632" s="34">
        <v>0.1</v>
      </c>
      <c r="CB2632" s="34" t="s">
        <v>82</v>
      </c>
      <c r="CC2632" s="34">
        <v>0.67</v>
      </c>
      <c r="CD2632" s="34">
        <v>77</v>
      </c>
      <c r="CE2632" s="34">
        <v>7</v>
      </c>
      <c r="CF2632" s="34">
        <v>16.3</v>
      </c>
      <c r="CG2632" s="34">
        <v>2.5</v>
      </c>
      <c r="CH2632" s="34">
        <v>65500</v>
      </c>
      <c r="CI2632" s="34">
        <v>6.8</v>
      </c>
      <c r="CJ2632" s="34">
        <v>3.7</v>
      </c>
      <c r="CK2632" s="34">
        <v>1.32</v>
      </c>
      <c r="CL2632" s="34">
        <v>5.8</v>
      </c>
      <c r="CM2632" s="34">
        <v>1.2</v>
      </c>
      <c r="CN2632" s="34">
        <v>0.22</v>
      </c>
      <c r="CO2632" s="34">
        <v>1.74</v>
      </c>
      <c r="CP2632" s="34">
        <v>0.26</v>
      </c>
      <c r="CQ2632" s="34">
        <v>1.58</v>
      </c>
      <c r="CR2632" s="34">
        <v>0.33</v>
      </c>
      <c r="CS2632" s="34">
        <v>0.93</v>
      </c>
      <c r="CT2632" s="34">
        <v>0.1</v>
      </c>
      <c r="CU2632" s="34">
        <v>0.6</v>
      </c>
      <c r="CV2632" s="34">
        <v>0.1</v>
      </c>
      <c r="CW2632" s="34">
        <f t="shared" si="130"/>
        <v>24.68</v>
      </c>
      <c r="CX2632" s="34">
        <v>5.8000000000000003E-2</v>
      </c>
      <c r="CY2632" s="34">
        <v>52.8</v>
      </c>
      <c r="CZ2632" s="34">
        <v>0.18</v>
      </c>
      <c r="DA2632" s="34">
        <v>0.2</v>
      </c>
      <c r="DC2632" s="34" t="s">
        <v>126</v>
      </c>
      <c r="DD2632" s="34" t="s">
        <v>120</v>
      </c>
      <c r="DE2632" s="34">
        <v>7.0000000000000007E-2</v>
      </c>
      <c r="DG2632" s="34" t="s">
        <v>120</v>
      </c>
    </row>
    <row r="2633" spans="1:111" ht="26" x14ac:dyDescent="0.35">
      <c r="A2633" s="22" t="s">
        <v>3147</v>
      </c>
      <c r="B2633" s="37" t="s">
        <v>3075</v>
      </c>
      <c r="C2633" s="22" t="s">
        <v>4257</v>
      </c>
      <c r="D2633" s="22" t="s">
        <v>3149</v>
      </c>
      <c r="F2633" s="38">
        <v>42123</v>
      </c>
      <c r="G2633" s="22" t="s">
        <v>3129</v>
      </c>
      <c r="H2633" s="22">
        <v>32.804279999999999</v>
      </c>
      <c r="I2633" s="22">
        <v>-108.10061</v>
      </c>
      <c r="J2633" s="22" t="s">
        <v>3079</v>
      </c>
      <c r="K2633" s="22" t="s">
        <v>881</v>
      </c>
      <c r="L2633" s="26" t="s">
        <v>878</v>
      </c>
      <c r="M2633" s="22" t="s">
        <v>3108</v>
      </c>
      <c r="N2633" s="22" t="s">
        <v>4219</v>
      </c>
      <c r="O2633" s="22" t="s">
        <v>3115</v>
      </c>
      <c r="P2633" s="22" t="s">
        <v>3148</v>
      </c>
      <c r="Q2633" s="22" t="s">
        <v>3099</v>
      </c>
      <c r="S2633" s="22" t="s">
        <v>4256</v>
      </c>
      <c r="AV2633" s="34">
        <v>16</v>
      </c>
      <c r="AW2633" s="34" t="s">
        <v>915</v>
      </c>
      <c r="AY2633" s="34">
        <v>16.7</v>
      </c>
      <c r="AZ2633" s="34" t="s">
        <v>83</v>
      </c>
      <c r="BA2633" s="34">
        <v>1.6</v>
      </c>
      <c r="BC2633" s="34">
        <v>1370</v>
      </c>
      <c r="BD2633" s="34">
        <v>1.6</v>
      </c>
      <c r="BE2633" s="34" t="s">
        <v>84</v>
      </c>
      <c r="BF2633" s="34" t="s">
        <v>126</v>
      </c>
      <c r="BG2633" s="34">
        <v>5430</v>
      </c>
      <c r="BH2633" s="34" t="s">
        <v>121</v>
      </c>
      <c r="BI2633" s="34" t="s">
        <v>121</v>
      </c>
      <c r="BJ2633" s="34" t="s">
        <v>121</v>
      </c>
      <c r="BL2633" s="34">
        <v>38.700000000000003</v>
      </c>
      <c r="BM2633" s="34" t="s">
        <v>84</v>
      </c>
      <c r="BN2633" s="34">
        <v>5</v>
      </c>
      <c r="BO2633" s="34" t="s">
        <v>121</v>
      </c>
      <c r="BP2633" s="34" t="s">
        <v>83</v>
      </c>
      <c r="BQ2633" s="34">
        <v>4490</v>
      </c>
      <c r="BR2633" s="34">
        <v>0.2</v>
      </c>
      <c r="BT2633" s="34">
        <v>12</v>
      </c>
      <c r="BU2633" s="34" t="s">
        <v>83</v>
      </c>
      <c r="BW2633" s="34">
        <v>3</v>
      </c>
      <c r="BX2633" s="34">
        <v>5.9</v>
      </c>
      <c r="BY2633" s="34" t="s">
        <v>82</v>
      </c>
      <c r="CA2633" s="34" t="s">
        <v>126</v>
      </c>
      <c r="CB2633" s="34" t="s">
        <v>82</v>
      </c>
      <c r="CC2633" s="34" t="s">
        <v>148</v>
      </c>
      <c r="CD2633" s="34">
        <v>18</v>
      </c>
      <c r="CE2633" s="34">
        <v>11</v>
      </c>
      <c r="CF2633" s="34" t="s">
        <v>82</v>
      </c>
      <c r="CG2633" s="34">
        <v>1.1000000000000001</v>
      </c>
      <c r="CH2633" s="34">
        <v>558000</v>
      </c>
      <c r="CI2633" s="34" t="s">
        <v>126</v>
      </c>
      <c r="CJ2633" s="34" t="s">
        <v>126</v>
      </c>
      <c r="CK2633" s="34" t="s">
        <v>148</v>
      </c>
      <c r="CL2633" s="34" t="s">
        <v>126</v>
      </c>
      <c r="CM2633" s="34" t="s">
        <v>126</v>
      </c>
      <c r="CN2633" s="34" t="s">
        <v>148</v>
      </c>
      <c r="CO2633" s="34" t="s">
        <v>148</v>
      </c>
      <c r="CP2633" s="34" t="s">
        <v>148</v>
      </c>
      <c r="CQ2633" s="34" t="s">
        <v>148</v>
      </c>
      <c r="CR2633" s="34" t="s">
        <v>148</v>
      </c>
      <c r="CS2633" s="34" t="s">
        <v>148</v>
      </c>
      <c r="CT2633" s="34" t="s">
        <v>148</v>
      </c>
      <c r="CU2633" s="34" t="s">
        <v>126</v>
      </c>
      <c r="CV2633" s="34" t="s">
        <v>148</v>
      </c>
      <c r="CW2633" s="34">
        <f t="shared" si="130"/>
        <v>0</v>
      </c>
      <c r="CX2633" s="34">
        <v>0.373</v>
      </c>
      <c r="CY2633" s="34">
        <v>12</v>
      </c>
      <c r="CZ2633" s="34" t="s">
        <v>120</v>
      </c>
      <c r="DA2633" s="34" t="s">
        <v>126</v>
      </c>
      <c r="DC2633" s="34" t="s">
        <v>126</v>
      </c>
      <c r="DD2633" s="34" t="s">
        <v>120</v>
      </c>
      <c r="DE2633" s="34">
        <v>0.05</v>
      </c>
      <c r="DG2633" s="34" t="s">
        <v>120</v>
      </c>
    </row>
    <row r="2634" spans="1:111" ht="26" x14ac:dyDescent="0.35">
      <c r="A2634" s="22" t="s">
        <v>3150</v>
      </c>
      <c r="B2634" s="37" t="s">
        <v>3075</v>
      </c>
      <c r="C2634" s="22" t="s">
        <v>4254</v>
      </c>
      <c r="D2634" s="22" t="s">
        <v>3152</v>
      </c>
      <c r="F2634" s="38">
        <v>42123</v>
      </c>
      <c r="G2634" s="22" t="s">
        <v>3129</v>
      </c>
      <c r="H2634" s="22">
        <v>35.759</v>
      </c>
      <c r="I2634" s="22">
        <v>-105.6683</v>
      </c>
      <c r="J2634" s="22" t="s">
        <v>3079</v>
      </c>
      <c r="K2634" s="22" t="s">
        <v>1308</v>
      </c>
      <c r="L2634" s="26" t="s">
        <v>878</v>
      </c>
      <c r="M2634" s="22" t="s">
        <v>3154</v>
      </c>
      <c r="N2634" s="22" t="s">
        <v>3153</v>
      </c>
      <c r="O2634" s="22" t="s">
        <v>4222</v>
      </c>
      <c r="P2634" s="22" t="s">
        <v>3151</v>
      </c>
      <c r="Q2634" s="22" t="s">
        <v>3099</v>
      </c>
      <c r="S2634" s="22" t="s">
        <v>4253</v>
      </c>
      <c r="AV2634" s="34">
        <v>73</v>
      </c>
      <c r="AW2634" s="34">
        <v>60</v>
      </c>
      <c r="AY2634" s="34">
        <v>241</v>
      </c>
      <c r="AZ2634" s="34" t="s">
        <v>83</v>
      </c>
      <c r="BA2634" s="34">
        <v>19</v>
      </c>
      <c r="BC2634" s="34">
        <v>48.8</v>
      </c>
      <c r="BD2634" s="34">
        <v>28.2</v>
      </c>
      <c r="BE2634" s="34">
        <v>10</v>
      </c>
      <c r="BF2634" s="34">
        <v>3.6</v>
      </c>
      <c r="BG2634" s="34">
        <v>53700</v>
      </c>
      <c r="BH2634" s="34">
        <v>16</v>
      </c>
      <c r="BI2634" s="34">
        <v>2</v>
      </c>
      <c r="BJ2634" s="34">
        <v>4</v>
      </c>
      <c r="BL2634" s="34">
        <v>2</v>
      </c>
      <c r="BM2634" s="34" t="s">
        <v>84</v>
      </c>
      <c r="BN2634" s="34">
        <v>287</v>
      </c>
      <c r="BO2634" s="34">
        <v>5</v>
      </c>
      <c r="BP2634" s="34">
        <v>43</v>
      </c>
      <c r="BQ2634" s="34">
        <v>5620</v>
      </c>
      <c r="BR2634" s="34">
        <v>107</v>
      </c>
      <c r="BT2634" s="34">
        <v>239</v>
      </c>
      <c r="BU2634" s="34">
        <v>22</v>
      </c>
      <c r="BW2634" s="34">
        <v>11</v>
      </c>
      <c r="BX2634" s="34">
        <v>97.3</v>
      </c>
      <c r="BY2634" s="34" t="s">
        <v>82</v>
      </c>
      <c r="CA2634" s="34">
        <v>3.9</v>
      </c>
      <c r="CB2634" s="34">
        <v>0.7</v>
      </c>
      <c r="CC2634" s="34">
        <v>2.17</v>
      </c>
      <c r="CD2634" s="34">
        <v>224</v>
      </c>
      <c r="CE2634" s="34">
        <v>9</v>
      </c>
      <c r="CF2634" s="34">
        <v>19.100000000000001</v>
      </c>
      <c r="CG2634" s="34">
        <v>116</v>
      </c>
      <c r="CH2634" s="34">
        <v>4810</v>
      </c>
      <c r="CI2634" s="34">
        <v>11.4</v>
      </c>
      <c r="CJ2634" s="34">
        <v>26.8</v>
      </c>
      <c r="CK2634" s="34">
        <v>3.59</v>
      </c>
      <c r="CL2634" s="34">
        <v>15.3</v>
      </c>
      <c r="CM2634" s="34">
        <v>3.6</v>
      </c>
      <c r="CN2634" s="34">
        <v>0.92</v>
      </c>
      <c r="CO2634" s="34">
        <v>3.73</v>
      </c>
      <c r="CP2634" s="34">
        <v>0.61</v>
      </c>
      <c r="CQ2634" s="34">
        <v>3.62</v>
      </c>
      <c r="CR2634" s="34">
        <v>0.73</v>
      </c>
      <c r="CS2634" s="34">
        <v>2.13</v>
      </c>
      <c r="CT2634" s="34">
        <v>0.31</v>
      </c>
      <c r="CU2634" s="34">
        <v>2</v>
      </c>
      <c r="CV2634" s="34">
        <v>0.3</v>
      </c>
      <c r="CW2634" s="34">
        <f t="shared" si="130"/>
        <v>75.040000000000006</v>
      </c>
      <c r="CX2634" s="34">
        <v>0.08</v>
      </c>
      <c r="CY2634" s="34">
        <v>8.3800000000000008</v>
      </c>
      <c r="CZ2634" s="34">
        <v>4.55</v>
      </c>
      <c r="DA2634" s="34">
        <v>3.7</v>
      </c>
      <c r="DC2634" s="34">
        <v>1.7</v>
      </c>
      <c r="DD2634" s="34">
        <v>3.07</v>
      </c>
      <c r="DE2634" s="34">
        <v>0.05</v>
      </c>
      <c r="DG2634" s="34">
        <v>0.51</v>
      </c>
    </row>
    <row r="2635" spans="1:111" ht="26" x14ac:dyDescent="0.35">
      <c r="A2635" s="22" t="s">
        <v>3155</v>
      </c>
      <c r="B2635" s="37" t="s">
        <v>3075</v>
      </c>
      <c r="C2635" s="22" t="s">
        <v>4230</v>
      </c>
      <c r="D2635" s="22" t="s">
        <v>3158</v>
      </c>
      <c r="F2635" s="38">
        <v>42948</v>
      </c>
      <c r="G2635" s="22" t="s">
        <v>3156</v>
      </c>
      <c r="H2635" s="22">
        <v>32.793830999999997</v>
      </c>
      <c r="I2635" s="22">
        <v>-108.068326</v>
      </c>
      <c r="J2635" s="22" t="s">
        <v>3079</v>
      </c>
      <c r="K2635" s="22" t="s">
        <v>881</v>
      </c>
      <c r="L2635" s="26" t="s">
        <v>878</v>
      </c>
      <c r="M2635" s="22" t="s">
        <v>3159</v>
      </c>
      <c r="N2635" s="22" t="s">
        <v>4219</v>
      </c>
      <c r="O2635" s="22" t="s">
        <v>4221</v>
      </c>
      <c r="P2635" s="22" t="s">
        <v>3157</v>
      </c>
      <c r="Q2635" s="22" t="s">
        <v>3256</v>
      </c>
      <c r="S2635" s="22" t="s">
        <v>4229</v>
      </c>
      <c r="AI2635" s="34">
        <v>0.5</v>
      </c>
      <c r="AV2635" s="34">
        <v>3</v>
      </c>
      <c r="AW2635" s="34" t="s">
        <v>83</v>
      </c>
      <c r="AX2635" s="34">
        <v>78</v>
      </c>
      <c r="AY2635" s="34">
        <v>684</v>
      </c>
      <c r="AZ2635" s="34" t="s">
        <v>83</v>
      </c>
      <c r="BA2635" s="34">
        <v>5.0999999999999996</v>
      </c>
      <c r="BC2635" s="34">
        <v>1.4</v>
      </c>
      <c r="BD2635" s="34">
        <v>266</v>
      </c>
      <c r="BE2635" s="34">
        <v>93</v>
      </c>
      <c r="BF2635" s="34">
        <v>1</v>
      </c>
      <c r="BG2635" s="34">
        <v>12800</v>
      </c>
      <c r="BH2635" s="34">
        <v>29.4</v>
      </c>
      <c r="BI2635" s="34">
        <v>2</v>
      </c>
      <c r="BJ2635" s="34">
        <v>5</v>
      </c>
      <c r="BL2635" s="34" t="s">
        <v>124</v>
      </c>
      <c r="BM2635" s="34">
        <v>16</v>
      </c>
      <c r="BN2635" s="34">
        <v>61</v>
      </c>
      <c r="BO2635" s="34">
        <v>12.3</v>
      </c>
      <c r="BP2635" s="34">
        <v>101</v>
      </c>
      <c r="BQ2635" s="34">
        <v>6</v>
      </c>
      <c r="BR2635" s="34">
        <v>104</v>
      </c>
      <c r="BT2635" s="34">
        <v>0.1</v>
      </c>
      <c r="BU2635" s="34">
        <v>16</v>
      </c>
      <c r="BV2635" s="34" t="s">
        <v>83</v>
      </c>
      <c r="BW2635" s="34">
        <v>4</v>
      </c>
      <c r="BX2635" s="34">
        <v>85.1</v>
      </c>
      <c r="BY2635" s="34">
        <v>0.8</v>
      </c>
      <c r="BZ2635" s="34" t="s">
        <v>82</v>
      </c>
      <c r="CA2635" s="34">
        <v>11.6</v>
      </c>
      <c r="CB2635" s="34">
        <v>0.9</v>
      </c>
      <c r="CC2635" s="34">
        <v>4.05</v>
      </c>
      <c r="CD2635" s="34">
        <v>178</v>
      </c>
      <c r="CE2635" s="34" t="s">
        <v>121</v>
      </c>
      <c r="CF2635" s="34">
        <v>38.700000000000003</v>
      </c>
      <c r="CG2635" s="34">
        <v>169</v>
      </c>
      <c r="CH2635" s="34">
        <v>228</v>
      </c>
      <c r="CI2635" s="34">
        <v>39.299999999999997</v>
      </c>
      <c r="CJ2635" s="34">
        <v>78.8</v>
      </c>
      <c r="CK2635" s="34">
        <v>9.86</v>
      </c>
      <c r="CL2635" s="34">
        <v>39</v>
      </c>
      <c r="CM2635" s="34">
        <v>7.7</v>
      </c>
      <c r="CN2635" s="34">
        <v>2.84</v>
      </c>
      <c r="CO2635" s="34">
        <v>7.79</v>
      </c>
      <c r="CP2635" s="34">
        <v>1.07</v>
      </c>
      <c r="CQ2635" s="34">
        <v>6.34</v>
      </c>
      <c r="CR2635" s="34">
        <v>1.28</v>
      </c>
      <c r="CS2635" s="34">
        <v>3.71</v>
      </c>
      <c r="CT2635" s="34">
        <v>0.46</v>
      </c>
      <c r="CU2635" s="34">
        <v>3.4</v>
      </c>
      <c r="CV2635" s="34">
        <v>0.49</v>
      </c>
      <c r="CW2635" s="34">
        <f t="shared" si="130"/>
        <v>202.04</v>
      </c>
      <c r="CX2635" s="34">
        <v>3.56E-2</v>
      </c>
      <c r="CY2635" s="34">
        <v>10.9</v>
      </c>
      <c r="CZ2635" s="34">
        <v>7.48</v>
      </c>
      <c r="DA2635" s="34">
        <v>0.43</v>
      </c>
      <c r="DC2635" s="34">
        <v>2.85</v>
      </c>
      <c r="DD2635" s="34">
        <v>2.2400000000000002</v>
      </c>
      <c r="DE2635" s="34">
        <v>0.05</v>
      </c>
      <c r="DF2635" s="34">
        <v>23.3</v>
      </c>
      <c r="DG2635" s="34">
        <v>0.44</v>
      </c>
    </row>
    <row r="2636" spans="1:111" ht="26" x14ac:dyDescent="0.35">
      <c r="A2636" s="22" t="s">
        <v>3160</v>
      </c>
      <c r="B2636" s="37" t="s">
        <v>3075</v>
      </c>
      <c r="C2636" s="22" t="s">
        <v>4230</v>
      </c>
      <c r="D2636" s="22" t="s">
        <v>3158</v>
      </c>
      <c r="F2636" s="38">
        <v>42948</v>
      </c>
      <c r="G2636" s="22" t="s">
        <v>3156</v>
      </c>
      <c r="H2636" s="22">
        <v>32.793830999999997</v>
      </c>
      <c r="I2636" s="22">
        <v>-108.068326</v>
      </c>
      <c r="J2636" s="22" t="s">
        <v>3079</v>
      </c>
      <c r="K2636" s="22" t="s">
        <v>881</v>
      </c>
      <c r="L2636" s="26" t="s">
        <v>878</v>
      </c>
      <c r="M2636" s="22" t="s">
        <v>3383</v>
      </c>
      <c r="N2636" s="22" t="s">
        <v>4219</v>
      </c>
      <c r="O2636" s="22" t="s">
        <v>4221</v>
      </c>
      <c r="P2636" s="22" t="s">
        <v>3161</v>
      </c>
      <c r="Q2636" s="22" t="s">
        <v>3088</v>
      </c>
      <c r="S2636" s="22" t="s">
        <v>4229</v>
      </c>
      <c r="AI2636" s="34">
        <v>12</v>
      </c>
      <c r="AV2636" s="34">
        <v>497</v>
      </c>
      <c r="AW2636" s="34">
        <v>88</v>
      </c>
      <c r="AX2636" s="34">
        <v>48</v>
      </c>
      <c r="AY2636" s="34">
        <v>189</v>
      </c>
      <c r="AZ2636" s="34" t="s">
        <v>83</v>
      </c>
      <c r="BA2636" s="34">
        <v>68.7</v>
      </c>
      <c r="BC2636" s="34">
        <v>355</v>
      </c>
      <c r="BD2636" s="34">
        <v>41.1</v>
      </c>
      <c r="BE2636" s="34">
        <v>20</v>
      </c>
      <c r="BF2636" s="34">
        <v>2.2000000000000002</v>
      </c>
      <c r="BG2636" s="34">
        <v>1460</v>
      </c>
      <c r="BH2636" s="34">
        <v>5.76</v>
      </c>
      <c r="BI2636" s="34">
        <v>2</v>
      </c>
      <c r="BJ2636" s="34">
        <v>1</v>
      </c>
      <c r="BL2636" s="34" t="s">
        <v>124</v>
      </c>
      <c r="BM2636" s="34" t="s">
        <v>84</v>
      </c>
      <c r="BN2636" s="34" t="s">
        <v>123</v>
      </c>
      <c r="BO2636" s="34">
        <v>1.7</v>
      </c>
      <c r="BP2636" s="34">
        <v>74</v>
      </c>
      <c r="BQ2636" s="34">
        <v>297000</v>
      </c>
      <c r="BR2636" s="34">
        <v>49.1</v>
      </c>
      <c r="BT2636" s="34">
        <v>658</v>
      </c>
      <c r="BU2636" s="34" t="s">
        <v>83</v>
      </c>
      <c r="BV2636" s="34" t="s">
        <v>83</v>
      </c>
      <c r="BW2636" s="34" t="s">
        <v>121</v>
      </c>
      <c r="BX2636" s="34">
        <v>48.1</v>
      </c>
      <c r="BY2636" s="34" t="s">
        <v>82</v>
      </c>
      <c r="BZ2636" s="34">
        <v>6.2</v>
      </c>
      <c r="CA2636" s="34">
        <v>1.9</v>
      </c>
      <c r="CB2636" s="34" t="s">
        <v>82</v>
      </c>
      <c r="CC2636" s="34">
        <v>4.5599999999999996</v>
      </c>
      <c r="CD2636" s="34">
        <v>29</v>
      </c>
      <c r="CE2636" s="34">
        <v>22</v>
      </c>
      <c r="CF2636" s="34">
        <v>10</v>
      </c>
      <c r="CG2636" s="34">
        <v>47.5</v>
      </c>
      <c r="CH2636" s="34">
        <v>64800</v>
      </c>
      <c r="CI2636" s="34">
        <v>6.1</v>
      </c>
      <c r="CJ2636" s="34">
        <v>13.8</v>
      </c>
      <c r="CK2636" s="34">
        <v>1.81</v>
      </c>
      <c r="CL2636" s="34">
        <v>7.2</v>
      </c>
      <c r="CM2636" s="34">
        <v>1.7</v>
      </c>
      <c r="CN2636" s="34">
        <v>0.52</v>
      </c>
      <c r="CO2636" s="34">
        <v>1.66</v>
      </c>
      <c r="CP2636" s="34">
        <v>0.26</v>
      </c>
      <c r="CQ2636" s="34">
        <v>1.69</v>
      </c>
      <c r="CR2636" s="34">
        <v>0.34</v>
      </c>
      <c r="CS2636" s="34">
        <v>1.08</v>
      </c>
      <c r="CT2636" s="34">
        <v>0.13</v>
      </c>
      <c r="CU2636" s="34">
        <v>0.9</v>
      </c>
      <c r="CV2636" s="34">
        <v>0.13</v>
      </c>
      <c r="CW2636" s="34">
        <f t="shared" si="130"/>
        <v>37.319999999999993</v>
      </c>
      <c r="CX2636" s="34">
        <v>9.4600000000000004E-2</v>
      </c>
      <c r="CY2636" s="34">
        <v>6.51</v>
      </c>
      <c r="CZ2636" s="34">
        <v>2.04</v>
      </c>
      <c r="DA2636" s="34">
        <v>2.29</v>
      </c>
      <c r="DC2636" s="34">
        <v>1.2</v>
      </c>
      <c r="DD2636" s="34">
        <v>0.87</v>
      </c>
      <c r="DE2636" s="34">
        <v>0.03</v>
      </c>
      <c r="DF2636" s="34">
        <v>13.6</v>
      </c>
      <c r="DG2636" s="34">
        <v>0.09</v>
      </c>
    </row>
    <row r="2637" spans="1:111" ht="26" x14ac:dyDescent="0.35">
      <c r="A2637" s="22" t="s">
        <v>3162</v>
      </c>
      <c r="B2637" s="37" t="s">
        <v>3075</v>
      </c>
      <c r="C2637" s="22" t="s">
        <v>4230</v>
      </c>
      <c r="D2637" s="22" t="s">
        <v>3158</v>
      </c>
      <c r="F2637" s="38">
        <v>42948</v>
      </c>
      <c r="G2637" s="22" t="s">
        <v>3156</v>
      </c>
      <c r="H2637" s="22">
        <v>32.793830999999997</v>
      </c>
      <c r="I2637" s="22">
        <v>-108.068326</v>
      </c>
      <c r="J2637" s="22" t="s">
        <v>3079</v>
      </c>
      <c r="K2637" s="22" t="s">
        <v>881</v>
      </c>
      <c r="L2637" s="26" t="s">
        <v>878</v>
      </c>
      <c r="M2637" s="22" t="s">
        <v>3164</v>
      </c>
      <c r="N2637" s="22" t="s">
        <v>4219</v>
      </c>
      <c r="O2637" s="22" t="s">
        <v>4221</v>
      </c>
      <c r="P2637" s="22" t="s">
        <v>3163</v>
      </c>
      <c r="Q2637" s="22" t="s">
        <v>3088</v>
      </c>
      <c r="S2637" s="22" t="s">
        <v>4229</v>
      </c>
      <c r="AI2637" s="34">
        <v>0.8</v>
      </c>
      <c r="AV2637" s="34">
        <v>3</v>
      </c>
      <c r="AW2637" s="34" t="s">
        <v>83</v>
      </c>
      <c r="AX2637" s="34">
        <v>25</v>
      </c>
      <c r="AY2637" s="34">
        <v>848</v>
      </c>
      <c r="AZ2637" s="34" t="s">
        <v>83</v>
      </c>
      <c r="BA2637" s="34">
        <v>0.8</v>
      </c>
      <c r="BC2637" s="34">
        <v>6.1</v>
      </c>
      <c r="BD2637" s="34">
        <v>2</v>
      </c>
      <c r="BE2637" s="34" t="s">
        <v>84</v>
      </c>
      <c r="BF2637" s="34">
        <v>1</v>
      </c>
      <c r="BG2637" s="34">
        <v>2180</v>
      </c>
      <c r="BH2637" s="34">
        <v>22.3</v>
      </c>
      <c r="BI2637" s="34">
        <v>2</v>
      </c>
      <c r="BJ2637" s="34">
        <v>4</v>
      </c>
      <c r="BL2637" s="34">
        <v>0.5</v>
      </c>
      <c r="BM2637" s="34">
        <v>30</v>
      </c>
      <c r="BN2637" s="34">
        <v>4590</v>
      </c>
      <c r="BO2637" s="34">
        <v>7.7</v>
      </c>
      <c r="BP2637" s="34">
        <v>13</v>
      </c>
      <c r="BQ2637" s="34">
        <v>54</v>
      </c>
      <c r="BR2637" s="34">
        <v>313</v>
      </c>
      <c r="BT2637" s="34">
        <v>0.9</v>
      </c>
      <c r="BU2637" s="34" t="s">
        <v>83</v>
      </c>
      <c r="BV2637" s="34" t="s">
        <v>83</v>
      </c>
      <c r="BW2637" s="34">
        <v>3</v>
      </c>
      <c r="BX2637" s="34">
        <v>237</v>
      </c>
      <c r="BY2637" s="34" t="s">
        <v>82</v>
      </c>
      <c r="BZ2637" s="34">
        <v>0.7</v>
      </c>
      <c r="CA2637" s="34">
        <v>3.5</v>
      </c>
      <c r="CB2637" s="34">
        <v>1.1000000000000001</v>
      </c>
      <c r="CC2637" s="34">
        <v>1.1299999999999999</v>
      </c>
      <c r="CD2637" s="34">
        <v>27</v>
      </c>
      <c r="CE2637" s="34">
        <v>18</v>
      </c>
      <c r="CF2637" s="34">
        <v>6.7</v>
      </c>
      <c r="CG2637" s="34">
        <v>125</v>
      </c>
      <c r="CH2637" s="34">
        <v>78</v>
      </c>
      <c r="CI2637" s="34">
        <v>25.3</v>
      </c>
      <c r="CJ2637" s="34">
        <v>48.2</v>
      </c>
      <c r="CK2637" s="34">
        <v>5.38</v>
      </c>
      <c r="CL2637" s="34">
        <v>20.3</v>
      </c>
      <c r="CM2637" s="34">
        <v>3.2</v>
      </c>
      <c r="CN2637" s="34">
        <v>0.88</v>
      </c>
      <c r="CO2637" s="34">
        <v>2.4300000000000002</v>
      </c>
      <c r="CP2637" s="34">
        <v>0.28000000000000003</v>
      </c>
      <c r="CQ2637" s="34">
        <v>1.41</v>
      </c>
      <c r="CR2637" s="34">
        <v>0.25</v>
      </c>
      <c r="CS2637" s="34">
        <v>0.72</v>
      </c>
      <c r="CT2637" s="34">
        <v>0.09</v>
      </c>
      <c r="CU2637" s="34">
        <v>0.7</v>
      </c>
      <c r="CV2637" s="34">
        <v>0.09</v>
      </c>
      <c r="CW2637" s="34">
        <f t="shared" si="130"/>
        <v>109.23</v>
      </c>
      <c r="CX2637" s="34">
        <v>3.0499999999999999E-2</v>
      </c>
      <c r="CY2637" s="34">
        <v>0.98</v>
      </c>
      <c r="CZ2637" s="34">
        <v>6.62</v>
      </c>
      <c r="DA2637" s="34">
        <v>1.9</v>
      </c>
      <c r="DC2637" s="34">
        <v>6.32</v>
      </c>
      <c r="DD2637" s="34">
        <v>0.26</v>
      </c>
      <c r="DE2637" s="34">
        <v>0.03</v>
      </c>
      <c r="DF2637" s="34">
        <v>31.2</v>
      </c>
      <c r="DG2637" s="34">
        <v>0.19</v>
      </c>
    </row>
    <row r="2638" spans="1:111" ht="26" x14ac:dyDescent="0.35">
      <c r="A2638" s="22" t="s">
        <v>3165</v>
      </c>
      <c r="B2638" s="37" t="s">
        <v>3075</v>
      </c>
      <c r="C2638" s="22" t="s">
        <v>4230</v>
      </c>
      <c r="D2638" s="22" t="s">
        <v>3158</v>
      </c>
      <c r="F2638" s="38">
        <v>42948</v>
      </c>
      <c r="G2638" s="22" t="s">
        <v>3156</v>
      </c>
      <c r="H2638" s="22">
        <v>32.793830999999997</v>
      </c>
      <c r="I2638" s="22">
        <v>-108.068326</v>
      </c>
      <c r="J2638" s="22" t="s">
        <v>3079</v>
      </c>
      <c r="K2638" s="22" t="s">
        <v>881</v>
      </c>
      <c r="L2638" s="26" t="s">
        <v>878</v>
      </c>
      <c r="M2638" s="22" t="s">
        <v>3167</v>
      </c>
      <c r="N2638" s="22" t="s">
        <v>4219</v>
      </c>
      <c r="O2638" s="22" t="s">
        <v>4221</v>
      </c>
      <c r="P2638" s="22" t="s">
        <v>3166</v>
      </c>
      <c r="Q2638" s="22" t="s">
        <v>3088</v>
      </c>
      <c r="S2638" s="22" t="s">
        <v>4229</v>
      </c>
      <c r="AI2638" s="34">
        <v>24.5</v>
      </c>
      <c r="AV2638" s="34">
        <v>71</v>
      </c>
      <c r="AW2638" s="34">
        <v>9350</v>
      </c>
      <c r="AX2638" s="34">
        <v>104</v>
      </c>
      <c r="AY2638" s="34">
        <v>337</v>
      </c>
      <c r="AZ2638" s="34" t="s">
        <v>83</v>
      </c>
      <c r="BA2638" s="34">
        <v>21.9</v>
      </c>
      <c r="BC2638" s="34">
        <v>1290</v>
      </c>
      <c r="BD2638" s="34">
        <v>4.4000000000000004</v>
      </c>
      <c r="BE2638" s="34" t="s">
        <v>84</v>
      </c>
      <c r="BF2638" s="34" t="s">
        <v>126</v>
      </c>
      <c r="BG2638" s="34">
        <v>956</v>
      </c>
      <c r="BH2638" s="34">
        <v>48.8</v>
      </c>
      <c r="BI2638" s="34">
        <v>1</v>
      </c>
      <c r="BJ2638" s="34" t="s">
        <v>121</v>
      </c>
      <c r="BL2638" s="34">
        <v>146</v>
      </c>
      <c r="BM2638" s="34">
        <v>13</v>
      </c>
      <c r="BN2638" s="34" t="s">
        <v>123</v>
      </c>
      <c r="BO2638" s="34" t="s">
        <v>126</v>
      </c>
      <c r="BP2638" s="34">
        <v>18</v>
      </c>
      <c r="BQ2638" s="34">
        <v>1820</v>
      </c>
      <c r="BR2638" s="34">
        <v>2.2000000000000002</v>
      </c>
      <c r="BT2638" s="34">
        <v>14.8</v>
      </c>
      <c r="BU2638" s="34" t="s">
        <v>83</v>
      </c>
      <c r="BV2638" s="34">
        <v>15</v>
      </c>
      <c r="BW2638" s="34">
        <v>41</v>
      </c>
      <c r="BX2638" s="34" t="s">
        <v>126</v>
      </c>
      <c r="BY2638" s="34" t="s">
        <v>82</v>
      </c>
      <c r="BZ2638" s="34" t="s">
        <v>82</v>
      </c>
      <c r="CA2638" s="34">
        <v>0.4</v>
      </c>
      <c r="CB2638" s="34" t="s">
        <v>82</v>
      </c>
      <c r="CC2638" s="34">
        <v>3.92</v>
      </c>
      <c r="CD2638" s="34">
        <v>8</v>
      </c>
      <c r="CE2638" s="34" t="s">
        <v>121</v>
      </c>
      <c r="CF2638" s="34">
        <v>1.1000000000000001</v>
      </c>
      <c r="CG2638" s="34">
        <v>1.4</v>
      </c>
      <c r="CH2638" s="34">
        <v>253000</v>
      </c>
      <c r="CI2638" s="34">
        <v>3.9</v>
      </c>
      <c r="CJ2638" s="34">
        <v>8</v>
      </c>
      <c r="CK2638" s="34">
        <v>0.95</v>
      </c>
      <c r="CL2638" s="34">
        <v>3.7</v>
      </c>
      <c r="CM2638" s="34">
        <v>0.8</v>
      </c>
      <c r="CN2638" s="34">
        <v>0.1</v>
      </c>
      <c r="CO2638" s="34">
        <v>0.64</v>
      </c>
      <c r="CP2638" s="34">
        <v>0.06</v>
      </c>
      <c r="CQ2638" s="34">
        <v>0.3</v>
      </c>
      <c r="CR2638" s="34" t="s">
        <v>148</v>
      </c>
      <c r="CS2638" s="34">
        <v>0.09</v>
      </c>
      <c r="CT2638" s="34" t="s">
        <v>148</v>
      </c>
      <c r="CU2638" s="34" t="s">
        <v>126</v>
      </c>
      <c r="CV2638" s="34" t="s">
        <v>148</v>
      </c>
      <c r="CW2638" s="34">
        <f t="shared" si="130"/>
        <v>18.540000000000003</v>
      </c>
      <c r="CX2638" s="34">
        <v>0.13</v>
      </c>
      <c r="CY2638" s="34">
        <v>15.3</v>
      </c>
      <c r="CZ2638" s="34">
        <v>0.1</v>
      </c>
      <c r="DA2638" s="34">
        <v>0.02</v>
      </c>
      <c r="DC2638" s="34">
        <v>0.01</v>
      </c>
      <c r="DD2638" s="34" t="s">
        <v>120</v>
      </c>
      <c r="DE2638" s="34" t="s">
        <v>120</v>
      </c>
      <c r="DF2638" s="34">
        <v>12.8</v>
      </c>
      <c r="DG2638" s="34" t="s">
        <v>120</v>
      </c>
    </row>
    <row r="2639" spans="1:111" ht="26" x14ac:dyDescent="0.35">
      <c r="A2639" s="22" t="s">
        <v>3168</v>
      </c>
      <c r="B2639" s="37" t="s">
        <v>3075</v>
      </c>
      <c r="C2639" s="22" t="s">
        <v>4230</v>
      </c>
      <c r="D2639" s="22" t="s">
        <v>3158</v>
      </c>
      <c r="F2639" s="38">
        <v>42948</v>
      </c>
      <c r="G2639" s="22" t="s">
        <v>3169</v>
      </c>
      <c r="H2639" s="22">
        <v>32.793830999999997</v>
      </c>
      <c r="I2639" s="22">
        <v>-108.068326</v>
      </c>
      <c r="J2639" s="22" t="s">
        <v>3079</v>
      </c>
      <c r="K2639" s="22" t="s">
        <v>881</v>
      </c>
      <c r="L2639" s="26" t="s">
        <v>878</v>
      </c>
      <c r="M2639" s="22" t="s">
        <v>3171</v>
      </c>
      <c r="N2639" s="22" t="s">
        <v>4219</v>
      </c>
      <c r="O2639" s="22" t="s">
        <v>4221</v>
      </c>
      <c r="P2639" s="22" t="s">
        <v>3170</v>
      </c>
      <c r="Q2639" s="22" t="s">
        <v>3088</v>
      </c>
      <c r="S2639" s="22" t="s">
        <v>4229</v>
      </c>
      <c r="AI2639" s="34">
        <v>17.899999999999999</v>
      </c>
      <c r="AU2639" s="34" t="s">
        <v>121</v>
      </c>
      <c r="AV2639" s="34" t="s">
        <v>121</v>
      </c>
      <c r="AW2639" s="34" t="s">
        <v>83</v>
      </c>
      <c r="AX2639" s="34">
        <v>69</v>
      </c>
      <c r="AY2639" s="34">
        <v>637</v>
      </c>
      <c r="AZ2639" s="34" t="s">
        <v>83</v>
      </c>
      <c r="BA2639" s="34">
        <v>0.4</v>
      </c>
      <c r="BC2639" s="34">
        <v>0.5</v>
      </c>
      <c r="BD2639" s="34">
        <v>86.4</v>
      </c>
      <c r="BE2639" s="34">
        <v>14</v>
      </c>
      <c r="BF2639" s="34">
        <v>0.1</v>
      </c>
      <c r="BG2639" s="34">
        <v>8990</v>
      </c>
      <c r="BH2639" s="34">
        <v>8.39</v>
      </c>
      <c r="BI2639" s="34">
        <v>1</v>
      </c>
      <c r="BJ2639" s="34">
        <v>2</v>
      </c>
      <c r="BL2639" s="34" t="s">
        <v>124</v>
      </c>
      <c r="BM2639" s="34" t="s">
        <v>84</v>
      </c>
      <c r="BN2639" s="34">
        <v>12</v>
      </c>
      <c r="BO2639" s="34">
        <v>23.4</v>
      </c>
      <c r="BP2639" s="34">
        <v>15</v>
      </c>
      <c r="BQ2639" s="34">
        <v>10</v>
      </c>
      <c r="BR2639" s="34">
        <v>30.1</v>
      </c>
      <c r="BT2639" s="34">
        <v>0.1</v>
      </c>
      <c r="BU2639" s="34">
        <v>16</v>
      </c>
      <c r="BV2639" s="34">
        <v>20</v>
      </c>
      <c r="BW2639" s="34">
        <v>5</v>
      </c>
      <c r="BX2639" s="34">
        <v>555</v>
      </c>
      <c r="BY2639" s="34">
        <v>1.7</v>
      </c>
      <c r="BZ2639" s="34">
        <v>0.6</v>
      </c>
      <c r="CA2639" s="34">
        <v>52.8</v>
      </c>
      <c r="CB2639" s="34" t="s">
        <v>82</v>
      </c>
      <c r="CC2639" s="34">
        <v>3.96</v>
      </c>
      <c r="CD2639" s="34">
        <v>105</v>
      </c>
      <c r="CE2639" s="34">
        <v>48</v>
      </c>
      <c r="CF2639" s="34">
        <v>53.4</v>
      </c>
      <c r="CG2639" s="34">
        <v>68.400000000000006</v>
      </c>
      <c r="CH2639" s="34">
        <v>12</v>
      </c>
      <c r="CI2639" s="34">
        <v>176</v>
      </c>
      <c r="CJ2639" s="34">
        <v>318</v>
      </c>
      <c r="CK2639" s="34">
        <v>36.4</v>
      </c>
      <c r="CL2639" s="34">
        <v>123</v>
      </c>
      <c r="CM2639" s="34">
        <v>20.100000000000001</v>
      </c>
      <c r="CN2639" s="34">
        <v>3.14</v>
      </c>
      <c r="CO2639" s="34">
        <v>15.8</v>
      </c>
      <c r="CP2639" s="34">
        <v>2.0099999999999998</v>
      </c>
      <c r="CQ2639" s="34">
        <v>9.19</v>
      </c>
      <c r="CR2639" s="34">
        <v>1.77</v>
      </c>
      <c r="CS2639" s="34">
        <v>4.9800000000000004</v>
      </c>
      <c r="CT2639" s="34">
        <v>0.79</v>
      </c>
      <c r="CU2639" s="34">
        <v>5.5</v>
      </c>
      <c r="CV2639" s="34">
        <v>0.84</v>
      </c>
      <c r="CW2639" s="34">
        <f t="shared" si="130"/>
        <v>717.52</v>
      </c>
      <c r="CX2639" s="34" t="s">
        <v>134</v>
      </c>
      <c r="CY2639" s="34">
        <v>15.8</v>
      </c>
      <c r="CZ2639" s="34">
        <v>3.4</v>
      </c>
      <c r="DA2639" s="34">
        <v>0.1</v>
      </c>
      <c r="DC2639" s="34">
        <v>1.42</v>
      </c>
      <c r="DD2639" s="34">
        <v>0.11</v>
      </c>
      <c r="DE2639" s="34">
        <v>0.15</v>
      </c>
      <c r="DF2639" s="34">
        <v>23.1</v>
      </c>
      <c r="DG2639" s="34">
        <v>0.55000000000000004</v>
      </c>
    </row>
    <row r="2640" spans="1:111" ht="26" x14ac:dyDescent="0.35">
      <c r="A2640" s="22" t="s">
        <v>3172</v>
      </c>
      <c r="B2640" s="37" t="s">
        <v>3075</v>
      </c>
      <c r="C2640" s="22" t="s">
        <v>3078</v>
      </c>
      <c r="D2640" s="22" t="s">
        <v>3174</v>
      </c>
      <c r="F2640" s="38">
        <v>42948</v>
      </c>
      <c r="G2640" s="22" t="s">
        <v>3169</v>
      </c>
      <c r="H2640" s="22">
        <v>32.636220000000002</v>
      </c>
      <c r="I2640" s="22">
        <v>-108.37312</v>
      </c>
      <c r="J2640" s="22" t="s">
        <v>3079</v>
      </c>
      <c r="K2640" s="22" t="s">
        <v>881</v>
      </c>
      <c r="L2640" s="26" t="s">
        <v>878</v>
      </c>
      <c r="M2640" s="22" t="s">
        <v>3175</v>
      </c>
      <c r="N2640" s="22" t="s">
        <v>4219</v>
      </c>
      <c r="O2640" s="22" t="s">
        <v>3080</v>
      </c>
      <c r="P2640" s="22" t="s">
        <v>3173</v>
      </c>
      <c r="Q2640" s="22" t="s">
        <v>3088</v>
      </c>
      <c r="S2640" s="22" t="s">
        <v>4226</v>
      </c>
      <c r="AI2640" s="34">
        <v>2.5</v>
      </c>
      <c r="AU2640" s="34" t="s">
        <v>121</v>
      </c>
      <c r="AV2640" s="34">
        <v>14500</v>
      </c>
      <c r="AW2640" s="34">
        <v>14</v>
      </c>
      <c r="AX2640" s="34">
        <v>23</v>
      </c>
      <c r="AY2640" s="34">
        <v>87.6</v>
      </c>
      <c r="AZ2640" s="34" t="s">
        <v>83</v>
      </c>
      <c r="BA2640" s="34">
        <v>29</v>
      </c>
      <c r="BC2640" s="34">
        <v>31.5</v>
      </c>
      <c r="BD2640" s="34">
        <v>8.5</v>
      </c>
      <c r="BE2640" s="34">
        <v>11</v>
      </c>
      <c r="BF2640" s="34">
        <v>0.8</v>
      </c>
      <c r="BG2640" s="34">
        <v>28400</v>
      </c>
      <c r="BH2640" s="34">
        <v>5.03</v>
      </c>
      <c r="BI2640" s="34">
        <v>6</v>
      </c>
      <c r="BJ2640" s="34" t="s">
        <v>121</v>
      </c>
      <c r="BL2640" s="34" t="s">
        <v>124</v>
      </c>
      <c r="BM2640" s="34">
        <v>31</v>
      </c>
      <c r="BN2640" s="34">
        <v>439</v>
      </c>
      <c r="BO2640" s="34">
        <v>0.2</v>
      </c>
      <c r="BP2640" s="34">
        <v>11</v>
      </c>
      <c r="BQ2640" s="34">
        <v>1040</v>
      </c>
      <c r="BR2640" s="34">
        <v>28</v>
      </c>
      <c r="BT2640" s="34">
        <v>15.7</v>
      </c>
      <c r="BU2640" s="34" t="s">
        <v>83</v>
      </c>
      <c r="BV2640" s="34" t="s">
        <v>83</v>
      </c>
      <c r="BW2640" s="34" t="s">
        <v>121</v>
      </c>
      <c r="BX2640" s="34">
        <v>67.8</v>
      </c>
      <c r="BY2640" s="34" t="s">
        <v>82</v>
      </c>
      <c r="BZ2640" s="34" t="s">
        <v>82</v>
      </c>
      <c r="CA2640" s="34">
        <v>0.4</v>
      </c>
      <c r="CB2640" s="34" t="s">
        <v>82</v>
      </c>
      <c r="CC2640" s="34">
        <v>3.57</v>
      </c>
      <c r="CD2640" s="34">
        <v>19</v>
      </c>
      <c r="CE2640" s="34">
        <v>27</v>
      </c>
      <c r="CF2640" s="34">
        <v>4</v>
      </c>
      <c r="CG2640" s="34">
        <v>4.3</v>
      </c>
      <c r="CH2640" s="34">
        <v>583</v>
      </c>
      <c r="CI2640" s="34">
        <v>3.9</v>
      </c>
      <c r="CJ2640" s="34">
        <v>8.1</v>
      </c>
      <c r="CK2640" s="34">
        <v>1.03</v>
      </c>
      <c r="CL2640" s="34">
        <v>3.8</v>
      </c>
      <c r="CM2640" s="34">
        <v>3.6</v>
      </c>
      <c r="CN2640" s="34">
        <v>0.28000000000000003</v>
      </c>
      <c r="CO2640" s="34">
        <v>1</v>
      </c>
      <c r="CP2640" s="34">
        <v>0.13</v>
      </c>
      <c r="CQ2640" s="34">
        <v>0.88</v>
      </c>
      <c r="CR2640" s="34">
        <v>0.15</v>
      </c>
      <c r="CS2640" s="34">
        <v>0.46</v>
      </c>
      <c r="CT2640" s="34" t="s">
        <v>148</v>
      </c>
      <c r="CU2640" s="34">
        <v>0.4</v>
      </c>
      <c r="CV2640" s="34" t="s">
        <v>148</v>
      </c>
      <c r="CW2640" s="34">
        <f t="shared" si="130"/>
        <v>23.729999999999997</v>
      </c>
      <c r="CX2640" s="34">
        <v>0.246</v>
      </c>
      <c r="CY2640" s="34">
        <v>2.88</v>
      </c>
      <c r="CZ2640" s="34">
        <v>1.1499999999999999</v>
      </c>
      <c r="DA2640" s="34">
        <v>2.84</v>
      </c>
      <c r="DC2640" s="34">
        <v>0.31</v>
      </c>
      <c r="DD2640" s="34">
        <v>0.3</v>
      </c>
      <c r="DE2640" s="34">
        <v>0.01</v>
      </c>
      <c r="DF2640" s="34">
        <v>36.9</v>
      </c>
      <c r="DG2640" s="34">
        <v>0.03</v>
      </c>
    </row>
    <row r="2641" spans="1:111" ht="26" x14ac:dyDescent="0.35">
      <c r="A2641" s="22" t="s">
        <v>3176</v>
      </c>
      <c r="B2641" s="37" t="s">
        <v>3075</v>
      </c>
      <c r="C2641" s="22" t="s">
        <v>3179</v>
      </c>
      <c r="D2641" s="22" t="s">
        <v>3181</v>
      </c>
      <c r="F2641" s="38">
        <v>42948</v>
      </c>
      <c r="G2641" s="22" t="s">
        <v>3169</v>
      </c>
      <c r="H2641" s="22">
        <v>35.338659999999997</v>
      </c>
      <c r="I2641" s="22">
        <v>-106.13617000000001</v>
      </c>
      <c r="J2641" s="22" t="s">
        <v>3079</v>
      </c>
      <c r="K2641" s="22" t="s">
        <v>3178</v>
      </c>
      <c r="L2641" s="26" t="s">
        <v>878</v>
      </c>
      <c r="M2641" s="22" t="s">
        <v>3384</v>
      </c>
      <c r="N2641" s="22" t="s">
        <v>3182</v>
      </c>
      <c r="O2641" s="22" t="s">
        <v>4223</v>
      </c>
      <c r="P2641" s="22" t="s">
        <v>3177</v>
      </c>
      <c r="Q2641" s="22" t="s">
        <v>3088</v>
      </c>
      <c r="S2641" s="22" t="s">
        <v>3180</v>
      </c>
      <c r="AI2641" s="34" t="s">
        <v>126</v>
      </c>
      <c r="AV2641" s="34">
        <v>2</v>
      </c>
      <c r="AW2641" s="34">
        <v>14</v>
      </c>
      <c r="AX2641" s="34">
        <v>188</v>
      </c>
      <c r="AY2641" s="34">
        <v>1930</v>
      </c>
      <c r="AZ2641" s="34" t="s">
        <v>83</v>
      </c>
      <c r="BA2641" s="34">
        <v>4.3</v>
      </c>
      <c r="BC2641" s="34">
        <v>0.7</v>
      </c>
      <c r="BD2641" s="34">
        <v>47</v>
      </c>
      <c r="BE2641" s="34" t="s">
        <v>84</v>
      </c>
      <c r="BF2641" s="34">
        <v>1.1000000000000001</v>
      </c>
      <c r="BG2641" s="34">
        <v>76</v>
      </c>
      <c r="BH2641" s="34">
        <v>9.11</v>
      </c>
      <c r="BI2641" s="34">
        <v>6</v>
      </c>
      <c r="BJ2641" s="34" t="s">
        <v>121</v>
      </c>
      <c r="BL2641" s="34" t="s">
        <v>124</v>
      </c>
      <c r="BM2641" s="34">
        <v>12</v>
      </c>
      <c r="BN2641" s="34">
        <v>64</v>
      </c>
      <c r="BO2641" s="34">
        <v>3.4</v>
      </c>
      <c r="BP2641" s="34">
        <v>19</v>
      </c>
      <c r="BQ2641" s="34">
        <v>19</v>
      </c>
      <c r="BR2641" s="34">
        <v>72.400000000000006</v>
      </c>
      <c r="BT2641" s="34">
        <v>2.8</v>
      </c>
      <c r="BU2641" s="34" t="s">
        <v>83</v>
      </c>
      <c r="BV2641" s="34" t="s">
        <v>83</v>
      </c>
      <c r="BW2641" s="34" t="s">
        <v>121</v>
      </c>
      <c r="BX2641" s="34">
        <v>279</v>
      </c>
      <c r="BY2641" s="34" t="s">
        <v>82</v>
      </c>
      <c r="BZ2641" s="34">
        <v>2.4</v>
      </c>
      <c r="CA2641" s="34">
        <v>3.1</v>
      </c>
      <c r="CB2641" s="34" t="s">
        <v>82</v>
      </c>
      <c r="CC2641" s="34">
        <v>2.5499999999999998</v>
      </c>
      <c r="CD2641" s="34">
        <v>216</v>
      </c>
      <c r="CE2641" s="34">
        <v>360</v>
      </c>
      <c r="CF2641" s="34">
        <v>11.2</v>
      </c>
      <c r="CG2641" s="34">
        <v>24.4</v>
      </c>
      <c r="CH2641" s="34">
        <v>104</v>
      </c>
      <c r="CI2641" s="34">
        <v>37.1</v>
      </c>
      <c r="CJ2641" s="34">
        <v>50.7</v>
      </c>
      <c r="CK2641" s="34">
        <v>5.98</v>
      </c>
      <c r="CL2641" s="34">
        <v>20.3</v>
      </c>
      <c r="CM2641" s="34">
        <v>3.5</v>
      </c>
      <c r="CN2641" s="34">
        <v>1.17</v>
      </c>
      <c r="CO2641" s="34">
        <v>3.07</v>
      </c>
      <c r="CP2641" s="34">
        <v>0.38</v>
      </c>
      <c r="CQ2641" s="34">
        <v>1.88</v>
      </c>
      <c r="CR2641" s="34">
        <v>0.33</v>
      </c>
      <c r="CS2641" s="34">
        <v>0.85</v>
      </c>
      <c r="CT2641" s="34">
        <v>0.11</v>
      </c>
      <c r="CU2641" s="34">
        <v>0.7</v>
      </c>
      <c r="CV2641" s="34">
        <v>0.13</v>
      </c>
      <c r="CW2641" s="34">
        <f t="shared" si="130"/>
        <v>126.19999999999999</v>
      </c>
      <c r="CX2641" s="34">
        <v>0.36</v>
      </c>
      <c r="CY2641" s="34">
        <v>50.9</v>
      </c>
      <c r="CZ2641" s="34">
        <v>1.92</v>
      </c>
      <c r="DA2641" s="34">
        <v>0.31</v>
      </c>
      <c r="DC2641" s="34">
        <v>2.25</v>
      </c>
      <c r="DD2641" s="34">
        <v>7.0000000000000007E-2</v>
      </c>
      <c r="DE2641" s="34">
        <v>0.08</v>
      </c>
      <c r="DF2641" s="34">
        <v>7.02</v>
      </c>
      <c r="DG2641" s="34">
        <v>0.11</v>
      </c>
    </row>
    <row r="2642" spans="1:111" ht="26" x14ac:dyDescent="0.35">
      <c r="A2642" s="22" t="s">
        <v>3183</v>
      </c>
      <c r="B2642" s="37" t="s">
        <v>3075</v>
      </c>
      <c r="C2642" s="22" t="s">
        <v>3078</v>
      </c>
      <c r="D2642" s="22" t="s">
        <v>3174</v>
      </c>
      <c r="F2642" s="38">
        <v>42948</v>
      </c>
      <c r="G2642" s="22" t="s">
        <v>3169</v>
      </c>
      <c r="H2642" s="22">
        <v>32.636220000000002</v>
      </c>
      <c r="I2642" s="22">
        <v>-108.37312</v>
      </c>
      <c r="J2642" s="22" t="s">
        <v>3079</v>
      </c>
      <c r="K2642" s="22" t="s">
        <v>881</v>
      </c>
      <c r="L2642" s="26" t="s">
        <v>878</v>
      </c>
      <c r="M2642" s="22" t="s">
        <v>3185</v>
      </c>
      <c r="N2642" s="22" t="s">
        <v>4219</v>
      </c>
      <c r="O2642" s="22" t="s">
        <v>3080</v>
      </c>
      <c r="P2642" s="22" t="s">
        <v>3184</v>
      </c>
      <c r="Q2642" s="22" t="s">
        <v>3088</v>
      </c>
      <c r="S2642" s="22" t="s">
        <v>4226</v>
      </c>
      <c r="AI2642" s="34" t="s">
        <v>126</v>
      </c>
      <c r="AU2642" s="34" t="s">
        <v>121</v>
      </c>
      <c r="AV2642" s="34">
        <v>5</v>
      </c>
      <c r="AW2642" s="34" t="s">
        <v>83</v>
      </c>
      <c r="AX2642" s="34">
        <v>31</v>
      </c>
      <c r="AY2642" s="34">
        <v>1180</v>
      </c>
      <c r="AZ2642" s="34" t="s">
        <v>83</v>
      </c>
      <c r="BA2642" s="34">
        <v>2.1</v>
      </c>
      <c r="BC2642" s="34">
        <v>0.5</v>
      </c>
      <c r="BD2642" s="34" t="s">
        <v>82</v>
      </c>
      <c r="BE2642" s="34">
        <v>15</v>
      </c>
      <c r="BF2642" s="34">
        <v>1</v>
      </c>
      <c r="BG2642" s="34">
        <v>150</v>
      </c>
      <c r="BH2642" s="34">
        <v>31.6</v>
      </c>
      <c r="BI2642" s="34">
        <v>1</v>
      </c>
      <c r="BJ2642" s="34">
        <v>4</v>
      </c>
      <c r="BL2642" s="34">
        <v>0.4</v>
      </c>
      <c r="BM2642" s="34" t="s">
        <v>84</v>
      </c>
      <c r="BN2642" s="34">
        <v>2</v>
      </c>
      <c r="BO2642" s="34">
        <v>5.0999999999999996</v>
      </c>
      <c r="BP2642" s="34">
        <v>9</v>
      </c>
      <c r="BQ2642" s="34">
        <v>55</v>
      </c>
      <c r="BR2642" s="34">
        <v>167</v>
      </c>
      <c r="BT2642" s="34">
        <v>0.1</v>
      </c>
      <c r="BU2642" s="34" t="s">
        <v>83</v>
      </c>
      <c r="BV2642" s="34">
        <v>16</v>
      </c>
      <c r="BW2642" s="34">
        <v>6</v>
      </c>
      <c r="BX2642" s="34">
        <v>138</v>
      </c>
      <c r="BY2642" s="34" t="s">
        <v>82</v>
      </c>
      <c r="BZ2642" s="34">
        <v>1</v>
      </c>
      <c r="CA2642" s="34">
        <v>2.8</v>
      </c>
      <c r="CB2642" s="34">
        <v>1.8</v>
      </c>
      <c r="CC2642" s="34">
        <v>1.71</v>
      </c>
      <c r="CD2642" s="34">
        <v>42</v>
      </c>
      <c r="CE2642" s="34">
        <v>19</v>
      </c>
      <c r="CF2642" s="34">
        <v>5.2</v>
      </c>
      <c r="CG2642" s="34">
        <v>137</v>
      </c>
      <c r="CH2642" s="34">
        <v>27</v>
      </c>
      <c r="CI2642" s="34">
        <v>15.9</v>
      </c>
      <c r="CJ2642" s="34">
        <v>30.5</v>
      </c>
      <c r="CK2642" s="34">
        <v>3.57</v>
      </c>
      <c r="CL2642" s="34">
        <v>14.5</v>
      </c>
      <c r="CM2642" s="34">
        <v>2.5</v>
      </c>
      <c r="CN2642" s="34">
        <v>0.64</v>
      </c>
      <c r="CO2642" s="34">
        <v>1.68</v>
      </c>
      <c r="CP2642" s="34">
        <v>0.2</v>
      </c>
      <c r="CQ2642" s="34">
        <v>0.98</v>
      </c>
      <c r="CR2642" s="34">
        <v>0.2</v>
      </c>
      <c r="CS2642" s="34">
        <v>0.56000000000000005</v>
      </c>
      <c r="CT2642" s="34">
        <v>0.08</v>
      </c>
      <c r="CU2642" s="34">
        <v>0.7</v>
      </c>
      <c r="CV2642" s="34">
        <v>0.1</v>
      </c>
      <c r="CW2642" s="34">
        <f t="shared" si="130"/>
        <v>72.110000000000014</v>
      </c>
      <c r="CX2642" s="34">
        <v>6.1999999999999998E-3</v>
      </c>
      <c r="CY2642" s="34">
        <v>1.77</v>
      </c>
      <c r="CZ2642" s="34">
        <v>8.77</v>
      </c>
      <c r="DA2642" s="34">
        <v>0.04</v>
      </c>
      <c r="DC2642" s="34">
        <v>4.05</v>
      </c>
      <c r="DD2642" s="34">
        <v>0.47</v>
      </c>
      <c r="DE2642" s="34">
        <v>0.03</v>
      </c>
      <c r="DF2642" s="34">
        <v>32.200000000000003</v>
      </c>
      <c r="DG2642" s="34">
        <v>0.32</v>
      </c>
    </row>
    <row r="2643" spans="1:111" ht="26" x14ac:dyDescent="0.35">
      <c r="A2643" s="22" t="s">
        <v>3186</v>
      </c>
      <c r="B2643" s="37" t="s">
        <v>3075</v>
      </c>
      <c r="C2643" s="22" t="s">
        <v>3078</v>
      </c>
      <c r="D2643" s="22" t="s">
        <v>3174</v>
      </c>
      <c r="F2643" s="38">
        <v>42948</v>
      </c>
      <c r="G2643" s="22" t="s">
        <v>3169</v>
      </c>
      <c r="H2643" s="22">
        <v>32.636220000000002</v>
      </c>
      <c r="I2643" s="22">
        <v>-108.37312</v>
      </c>
      <c r="J2643" s="22" t="s">
        <v>3079</v>
      </c>
      <c r="K2643" s="22" t="s">
        <v>881</v>
      </c>
      <c r="L2643" s="26" t="s">
        <v>878</v>
      </c>
      <c r="M2643" s="22" t="s">
        <v>3188</v>
      </c>
      <c r="N2643" s="22" t="s">
        <v>4219</v>
      </c>
      <c r="O2643" s="22" t="s">
        <v>3080</v>
      </c>
      <c r="P2643" s="22" t="s">
        <v>3187</v>
      </c>
      <c r="Q2643" s="22" t="s">
        <v>3088</v>
      </c>
      <c r="S2643" s="22" t="s">
        <v>4226</v>
      </c>
      <c r="AI2643" s="34">
        <v>0.2</v>
      </c>
      <c r="AU2643" s="34" t="s">
        <v>121</v>
      </c>
      <c r="AV2643" s="34">
        <v>2</v>
      </c>
      <c r="AW2643" s="34">
        <v>45</v>
      </c>
      <c r="AX2643" s="34">
        <v>139</v>
      </c>
      <c r="AY2643" s="34">
        <v>95.5</v>
      </c>
      <c r="AZ2643" s="34" t="s">
        <v>83</v>
      </c>
      <c r="BA2643" s="34">
        <v>32.6</v>
      </c>
      <c r="BC2643" s="34">
        <v>0.8</v>
      </c>
      <c r="BD2643" s="34">
        <v>24.9</v>
      </c>
      <c r="BE2643" s="34" t="s">
        <v>84</v>
      </c>
      <c r="BF2643" s="34">
        <v>1.9</v>
      </c>
      <c r="BG2643" s="34">
        <v>1430</v>
      </c>
      <c r="BH2643" s="34">
        <v>5.69</v>
      </c>
      <c r="BI2643" s="34">
        <v>3</v>
      </c>
      <c r="BJ2643" s="34" t="s">
        <v>121</v>
      </c>
      <c r="BL2643" s="34">
        <v>0.4</v>
      </c>
      <c r="BM2643" s="34">
        <v>77</v>
      </c>
      <c r="BN2643" s="34">
        <v>72</v>
      </c>
      <c r="BO2643" s="34">
        <v>0.2</v>
      </c>
      <c r="BP2643" s="34">
        <v>7</v>
      </c>
      <c r="BQ2643" s="34">
        <v>105</v>
      </c>
      <c r="BR2643" s="34">
        <v>3.6</v>
      </c>
      <c r="BT2643" s="34">
        <v>17.2</v>
      </c>
      <c r="BU2643" s="34" t="s">
        <v>83</v>
      </c>
      <c r="BV2643" s="34">
        <v>7</v>
      </c>
      <c r="BW2643" s="34">
        <v>2</v>
      </c>
      <c r="BX2643" s="34">
        <v>57.8</v>
      </c>
      <c r="BY2643" s="34" t="s">
        <v>82</v>
      </c>
      <c r="BZ2643" s="34">
        <v>2.2999999999999998</v>
      </c>
      <c r="CA2643" s="34">
        <v>0.6</v>
      </c>
      <c r="CB2643" s="34" t="s">
        <v>82</v>
      </c>
      <c r="CC2643" s="34">
        <v>1.51</v>
      </c>
      <c r="CD2643" s="34">
        <v>15</v>
      </c>
      <c r="CE2643" s="34">
        <v>25</v>
      </c>
      <c r="CF2643" s="34">
        <v>1.6</v>
      </c>
      <c r="CG2643" s="34">
        <v>12.8</v>
      </c>
      <c r="CH2643" s="34">
        <v>227</v>
      </c>
      <c r="CI2643" s="34">
        <v>1.1000000000000001</v>
      </c>
      <c r="CJ2643" s="34">
        <v>2.7</v>
      </c>
      <c r="CK2643" s="34">
        <v>0.28999999999999998</v>
      </c>
      <c r="CL2643" s="34">
        <v>1</v>
      </c>
      <c r="CM2643" s="34">
        <v>0.3</v>
      </c>
      <c r="CN2643" s="34">
        <v>0.05</v>
      </c>
      <c r="CO2643" s="34">
        <v>0.25</v>
      </c>
      <c r="CP2643" s="34" t="s">
        <v>148</v>
      </c>
      <c r="CQ2643" s="34">
        <v>0.3</v>
      </c>
      <c r="CR2643" s="34">
        <v>0.05</v>
      </c>
      <c r="CS2643" s="34">
        <v>0.18</v>
      </c>
      <c r="CT2643" s="34" t="s">
        <v>148</v>
      </c>
      <c r="CU2643" s="34">
        <v>0.1</v>
      </c>
      <c r="CV2643" s="34" t="s">
        <v>148</v>
      </c>
      <c r="CW2643" s="34">
        <f t="shared" si="130"/>
        <v>6.3199999999999985</v>
      </c>
      <c r="CX2643" s="34">
        <v>4.3700000000000003E-2</v>
      </c>
      <c r="CY2643" s="34">
        <v>21.7</v>
      </c>
      <c r="CZ2643" s="34">
        <v>0.63</v>
      </c>
      <c r="DA2643" s="34">
        <v>5.32</v>
      </c>
      <c r="DC2643" s="34">
        <v>0.11</v>
      </c>
      <c r="DD2643" s="34">
        <v>0.14000000000000001</v>
      </c>
      <c r="DE2643" s="34">
        <v>0.03</v>
      </c>
      <c r="DF2643" s="34">
        <v>22</v>
      </c>
      <c r="DG2643" s="34">
        <v>0.02</v>
      </c>
    </row>
    <row r="2644" spans="1:111" ht="26" x14ac:dyDescent="0.35">
      <c r="A2644" s="22" t="s">
        <v>3189</v>
      </c>
      <c r="B2644" s="37" t="s">
        <v>3075</v>
      </c>
      <c r="C2644" s="22" t="s">
        <v>4227</v>
      </c>
      <c r="D2644" s="22" t="s">
        <v>3191</v>
      </c>
      <c r="F2644" s="38">
        <v>42948</v>
      </c>
      <c r="G2644" s="22" t="s">
        <v>3169</v>
      </c>
      <c r="H2644" s="22">
        <v>32.775410000000001</v>
      </c>
      <c r="I2644" s="22">
        <v>-108.10621</v>
      </c>
      <c r="J2644" s="22" t="s">
        <v>3079</v>
      </c>
      <c r="K2644" s="22" t="s">
        <v>881</v>
      </c>
      <c r="L2644" s="26" t="s">
        <v>878</v>
      </c>
      <c r="M2644" s="22" t="s">
        <v>3192</v>
      </c>
      <c r="N2644" s="22" t="s">
        <v>4219</v>
      </c>
      <c r="O2644" s="22" t="s">
        <v>3091</v>
      </c>
      <c r="P2644" s="22" t="s">
        <v>3190</v>
      </c>
      <c r="Q2644" s="22" t="s">
        <v>3088</v>
      </c>
      <c r="S2644" s="22" t="s">
        <v>4228</v>
      </c>
      <c r="AI2644" s="34">
        <v>26</v>
      </c>
      <c r="AV2644" s="34">
        <v>685</v>
      </c>
      <c r="AW2644" s="34" t="s">
        <v>83</v>
      </c>
      <c r="AX2644" s="34">
        <v>21</v>
      </c>
      <c r="AY2644" s="34">
        <v>638</v>
      </c>
      <c r="AZ2644" s="34" t="s">
        <v>83</v>
      </c>
      <c r="BA2644" s="34">
        <v>1230</v>
      </c>
      <c r="BC2644" s="34">
        <v>819</v>
      </c>
      <c r="BD2644" s="34">
        <v>94.6</v>
      </c>
      <c r="BE2644" s="34" t="s">
        <v>84</v>
      </c>
      <c r="BF2644" s="34" t="s">
        <v>126</v>
      </c>
      <c r="BG2644" s="34">
        <v>19600</v>
      </c>
      <c r="BH2644" s="34">
        <v>1.07</v>
      </c>
      <c r="BI2644" s="34" t="s">
        <v>121</v>
      </c>
      <c r="BJ2644" s="34" t="s">
        <v>121</v>
      </c>
      <c r="BL2644" s="34">
        <v>30.3</v>
      </c>
      <c r="BM2644" s="34" t="s">
        <v>84</v>
      </c>
      <c r="BN2644" s="34" t="s">
        <v>123</v>
      </c>
      <c r="BO2644" s="34" t="s">
        <v>126</v>
      </c>
      <c r="BP2644" s="34" t="s">
        <v>83</v>
      </c>
      <c r="BQ2644" s="34">
        <v>221000</v>
      </c>
      <c r="BR2644" s="34">
        <v>1.4</v>
      </c>
      <c r="BT2644" s="34">
        <v>4.2</v>
      </c>
      <c r="BU2644" s="34" t="s">
        <v>83</v>
      </c>
      <c r="BV2644" s="34">
        <v>111</v>
      </c>
      <c r="BW2644" s="34" t="s">
        <v>121</v>
      </c>
      <c r="BX2644" s="34">
        <v>7</v>
      </c>
      <c r="BY2644" s="34" t="s">
        <v>82</v>
      </c>
      <c r="BZ2644" s="34">
        <v>64.099999999999994</v>
      </c>
      <c r="CA2644" s="34">
        <v>0.4</v>
      </c>
      <c r="CB2644" s="34" t="s">
        <v>82</v>
      </c>
      <c r="CC2644" s="34">
        <v>0.28000000000000003</v>
      </c>
      <c r="CD2644" s="34">
        <v>7</v>
      </c>
      <c r="CE2644" s="34">
        <v>4</v>
      </c>
      <c r="CF2644" s="34" t="s">
        <v>82</v>
      </c>
      <c r="CG2644" s="34">
        <v>3.6</v>
      </c>
      <c r="CH2644" s="34">
        <v>325000</v>
      </c>
      <c r="CI2644" s="34">
        <v>0.2</v>
      </c>
      <c r="CJ2644" s="34">
        <v>0.5</v>
      </c>
      <c r="CK2644" s="34" t="s">
        <v>148</v>
      </c>
      <c r="CL2644" s="34" t="s">
        <v>126</v>
      </c>
      <c r="CM2644" s="34">
        <v>0.1</v>
      </c>
      <c r="CN2644" s="34" t="s">
        <v>148</v>
      </c>
      <c r="CO2644" s="34" t="s">
        <v>148</v>
      </c>
      <c r="CP2644" s="34" t="s">
        <v>148</v>
      </c>
      <c r="CQ2644" s="34">
        <v>0.05</v>
      </c>
      <c r="CR2644" s="34" t="s">
        <v>148</v>
      </c>
      <c r="CS2644" s="34" t="s">
        <v>148</v>
      </c>
      <c r="CT2644" s="34" t="s">
        <v>148</v>
      </c>
      <c r="CU2644" s="34" t="s">
        <v>126</v>
      </c>
      <c r="CV2644" s="34" t="s">
        <v>148</v>
      </c>
      <c r="CW2644" s="34">
        <f t="shared" si="130"/>
        <v>0.85</v>
      </c>
      <c r="CX2644" s="34">
        <v>0.13800000000000001</v>
      </c>
      <c r="CY2644" s="34">
        <v>7.02</v>
      </c>
      <c r="CZ2644" s="34">
        <v>0.13</v>
      </c>
      <c r="DA2644" s="34">
        <v>0.04</v>
      </c>
      <c r="DC2644" s="34">
        <v>0.06</v>
      </c>
      <c r="DD2644" s="34" t="s">
        <v>120</v>
      </c>
      <c r="DE2644" s="34">
        <v>0.03</v>
      </c>
      <c r="DF2644" s="34">
        <v>3.31</v>
      </c>
      <c r="DG2644" s="34" t="s">
        <v>120</v>
      </c>
    </row>
    <row r="2645" spans="1:111" ht="26" x14ac:dyDescent="0.35">
      <c r="A2645" s="22" t="s">
        <v>3193</v>
      </c>
      <c r="B2645" s="37" t="s">
        <v>3075</v>
      </c>
      <c r="C2645" s="22" t="s">
        <v>3195</v>
      </c>
      <c r="D2645" s="22" t="s">
        <v>3197</v>
      </c>
      <c r="F2645" s="38">
        <v>42948</v>
      </c>
      <c r="G2645" s="22" t="s">
        <v>3169</v>
      </c>
      <c r="H2645" s="22">
        <v>33.321199999999997</v>
      </c>
      <c r="I2645" s="22">
        <v>-107.70393</v>
      </c>
      <c r="J2645" s="22" t="s">
        <v>3079</v>
      </c>
      <c r="K2645" s="22" t="s">
        <v>1306</v>
      </c>
      <c r="L2645" s="26" t="s">
        <v>878</v>
      </c>
      <c r="M2645" s="22" t="s">
        <v>3200</v>
      </c>
      <c r="N2645" s="22" t="s">
        <v>3198</v>
      </c>
      <c r="O2645" s="22" t="s">
        <v>3199</v>
      </c>
      <c r="P2645" s="22" t="s">
        <v>3194</v>
      </c>
      <c r="Q2645" s="22" t="s">
        <v>3088</v>
      </c>
      <c r="S2645" s="22" t="s">
        <v>3196</v>
      </c>
      <c r="AI2645" s="34">
        <v>12</v>
      </c>
      <c r="AV2645" s="34">
        <v>3100</v>
      </c>
      <c r="AW2645" s="34" t="s">
        <v>83</v>
      </c>
      <c r="AX2645" s="34">
        <v>25</v>
      </c>
      <c r="AY2645" s="34">
        <v>0.8</v>
      </c>
      <c r="AZ2645" s="34" t="s">
        <v>83</v>
      </c>
      <c r="BA2645" s="34">
        <v>0.3</v>
      </c>
      <c r="BC2645" s="34">
        <v>192</v>
      </c>
      <c r="BD2645" s="34">
        <v>8</v>
      </c>
      <c r="BE2645" s="34">
        <v>10</v>
      </c>
      <c r="BF2645" s="34">
        <v>0.4</v>
      </c>
      <c r="BG2645" s="34">
        <v>269000</v>
      </c>
      <c r="BH2645" s="34">
        <v>0.36</v>
      </c>
      <c r="BI2645" s="34" t="s">
        <v>121</v>
      </c>
      <c r="BJ2645" s="34" t="s">
        <v>121</v>
      </c>
      <c r="BL2645" s="34" t="s">
        <v>124</v>
      </c>
      <c r="BM2645" s="34">
        <v>66</v>
      </c>
      <c r="BN2645" s="34" t="s">
        <v>123</v>
      </c>
      <c r="BO2645" s="34" t="s">
        <v>126</v>
      </c>
      <c r="BP2645" s="34" t="s">
        <v>83</v>
      </c>
      <c r="BQ2645" s="34">
        <v>44100</v>
      </c>
      <c r="BR2645" s="34">
        <v>3.1</v>
      </c>
      <c r="BT2645" s="34">
        <v>4.5</v>
      </c>
      <c r="BU2645" s="34" t="s">
        <v>83</v>
      </c>
      <c r="BV2645" s="34">
        <v>63</v>
      </c>
      <c r="BW2645" s="34" t="s">
        <v>121</v>
      </c>
      <c r="BX2645" s="34" t="s">
        <v>126</v>
      </c>
      <c r="BY2645" s="34" t="s">
        <v>82</v>
      </c>
      <c r="BZ2645" s="34">
        <v>9.3000000000000007</v>
      </c>
      <c r="CA2645" s="34">
        <v>0.2</v>
      </c>
      <c r="CB2645" s="34" t="s">
        <v>82</v>
      </c>
      <c r="CC2645" s="34" t="s">
        <v>148</v>
      </c>
      <c r="CD2645" s="34" t="s">
        <v>83</v>
      </c>
      <c r="CE2645" s="34">
        <v>3</v>
      </c>
      <c r="CF2645" s="34" t="s">
        <v>82</v>
      </c>
      <c r="CG2645" s="34">
        <v>0.6</v>
      </c>
      <c r="CH2645" s="34">
        <v>51400</v>
      </c>
      <c r="CI2645" s="34" t="s">
        <v>126</v>
      </c>
      <c r="CJ2645" s="34" t="s">
        <v>126</v>
      </c>
      <c r="CK2645" s="34" t="s">
        <v>148</v>
      </c>
      <c r="CL2645" s="34" t="s">
        <v>126</v>
      </c>
      <c r="CM2645" s="34">
        <v>0.7</v>
      </c>
      <c r="CN2645" s="34" t="s">
        <v>148</v>
      </c>
      <c r="CO2645" s="34" t="s">
        <v>148</v>
      </c>
      <c r="CP2645" s="34" t="s">
        <v>148</v>
      </c>
      <c r="CQ2645" s="34" t="s">
        <v>148</v>
      </c>
      <c r="CR2645" s="34" t="s">
        <v>148</v>
      </c>
      <c r="CS2645" s="34" t="s">
        <v>148</v>
      </c>
      <c r="CT2645" s="34" t="s">
        <v>148</v>
      </c>
      <c r="CU2645" s="34" t="s">
        <v>126</v>
      </c>
      <c r="CV2645" s="34" t="s">
        <v>148</v>
      </c>
      <c r="CW2645" s="34">
        <f t="shared" si="130"/>
        <v>0.7</v>
      </c>
      <c r="CX2645" s="34">
        <v>3.5099999999999999E-2</v>
      </c>
      <c r="CY2645" s="34">
        <v>2.92</v>
      </c>
      <c r="CZ2645" s="34">
        <v>0.13</v>
      </c>
      <c r="DA2645" s="34">
        <v>0.22</v>
      </c>
      <c r="DC2645" s="34">
        <v>0.06</v>
      </c>
      <c r="DD2645" s="34">
        <v>0.02</v>
      </c>
      <c r="DE2645" s="34">
        <v>0.02</v>
      </c>
      <c r="DF2645" s="34">
        <v>22.7</v>
      </c>
      <c r="DG2645" s="34" t="s">
        <v>120</v>
      </c>
    </row>
    <row r="2646" spans="1:111" ht="26" x14ac:dyDescent="0.35">
      <c r="A2646" s="22" t="s">
        <v>3201</v>
      </c>
      <c r="B2646" s="37" t="s">
        <v>3075</v>
      </c>
      <c r="C2646" s="22" t="s">
        <v>3195</v>
      </c>
      <c r="D2646" s="22" t="s">
        <v>3197</v>
      </c>
      <c r="F2646" s="38">
        <v>42948</v>
      </c>
      <c r="G2646" s="22" t="s">
        <v>3169</v>
      </c>
      <c r="H2646" s="22">
        <v>33.321199999999997</v>
      </c>
      <c r="I2646" s="22">
        <v>-107.70393</v>
      </c>
      <c r="J2646" s="22" t="s">
        <v>3079</v>
      </c>
      <c r="K2646" s="22" t="s">
        <v>1306</v>
      </c>
      <c r="L2646" s="26" t="s">
        <v>878</v>
      </c>
      <c r="M2646" s="22" t="s">
        <v>3385</v>
      </c>
      <c r="N2646" s="22" t="s">
        <v>3198</v>
      </c>
      <c r="O2646" s="22" t="s">
        <v>3199</v>
      </c>
      <c r="P2646" s="22" t="s">
        <v>3202</v>
      </c>
      <c r="Q2646" s="22" t="s">
        <v>3088</v>
      </c>
      <c r="S2646" s="22" t="s">
        <v>3196</v>
      </c>
      <c r="AI2646" s="34">
        <v>0.9</v>
      </c>
      <c r="AU2646" s="34" t="s">
        <v>121</v>
      </c>
      <c r="AV2646" s="34">
        <v>48</v>
      </c>
      <c r="AW2646" s="34" t="s">
        <v>83</v>
      </c>
      <c r="AX2646" s="34">
        <v>26</v>
      </c>
      <c r="AY2646" s="34">
        <v>392</v>
      </c>
      <c r="AZ2646" s="34" t="s">
        <v>83</v>
      </c>
      <c r="BA2646" s="34">
        <v>0.3</v>
      </c>
      <c r="BC2646" s="34">
        <v>8.5</v>
      </c>
      <c r="BD2646" s="34">
        <v>8.3000000000000007</v>
      </c>
      <c r="BE2646" s="34">
        <v>85</v>
      </c>
      <c r="BF2646" s="34">
        <v>1.6</v>
      </c>
      <c r="BG2646" s="34">
        <v>8690</v>
      </c>
      <c r="BH2646" s="34">
        <v>5.14</v>
      </c>
      <c r="BI2646" s="34" t="s">
        <v>121</v>
      </c>
      <c r="BJ2646" s="34">
        <v>2</v>
      </c>
      <c r="BL2646" s="34">
        <v>0.2</v>
      </c>
      <c r="BM2646" s="34">
        <v>107</v>
      </c>
      <c r="BN2646" s="34" t="s">
        <v>123</v>
      </c>
      <c r="BO2646" s="34">
        <v>3.8</v>
      </c>
      <c r="BP2646" s="34">
        <v>40</v>
      </c>
      <c r="BQ2646" s="34">
        <v>972</v>
      </c>
      <c r="BR2646" s="34">
        <v>108</v>
      </c>
      <c r="BT2646" s="34">
        <v>8.1</v>
      </c>
      <c r="BU2646" s="34">
        <v>7</v>
      </c>
      <c r="BV2646" s="34" t="s">
        <v>83</v>
      </c>
      <c r="BW2646" s="34">
        <v>7</v>
      </c>
      <c r="BX2646" s="34">
        <v>158</v>
      </c>
      <c r="BY2646" s="34" t="s">
        <v>82</v>
      </c>
      <c r="BZ2646" s="34" t="s">
        <v>82</v>
      </c>
      <c r="CA2646" s="34">
        <v>1.8</v>
      </c>
      <c r="CB2646" s="34">
        <v>1.3</v>
      </c>
      <c r="CC2646" s="34">
        <v>1.53</v>
      </c>
      <c r="CD2646" s="34">
        <v>47</v>
      </c>
      <c r="CE2646" s="34">
        <v>4</v>
      </c>
      <c r="CF2646" s="34">
        <v>6.4</v>
      </c>
      <c r="CG2646" s="34">
        <v>58.9</v>
      </c>
      <c r="CH2646" s="34">
        <v>2080</v>
      </c>
      <c r="CI2646" s="34">
        <v>11.2</v>
      </c>
      <c r="CJ2646" s="34">
        <v>22.8</v>
      </c>
      <c r="CK2646" s="34">
        <v>2.82</v>
      </c>
      <c r="CL2646" s="34">
        <v>10.7</v>
      </c>
      <c r="CM2646" s="34">
        <v>2</v>
      </c>
      <c r="CN2646" s="34">
        <v>0.67</v>
      </c>
      <c r="CO2646" s="34">
        <v>1.74</v>
      </c>
      <c r="CP2646" s="34">
        <v>0.23</v>
      </c>
      <c r="CQ2646" s="34">
        <v>1.4</v>
      </c>
      <c r="CR2646" s="34">
        <v>0.26</v>
      </c>
      <c r="CS2646" s="34">
        <v>0.68</v>
      </c>
      <c r="CT2646" s="34">
        <v>0.1</v>
      </c>
      <c r="CU2646" s="34">
        <v>0.6</v>
      </c>
      <c r="CV2646" s="34">
        <v>0.09</v>
      </c>
      <c r="CW2646" s="34">
        <f t="shared" si="130"/>
        <v>55.29</v>
      </c>
      <c r="CX2646" s="34">
        <v>0.32500000000000001</v>
      </c>
      <c r="CY2646" s="34">
        <v>2</v>
      </c>
      <c r="CZ2646" s="34">
        <v>3.25</v>
      </c>
      <c r="DA2646" s="34">
        <v>0.68</v>
      </c>
      <c r="DC2646" s="34">
        <v>1.47</v>
      </c>
      <c r="DD2646" s="34">
        <v>0.57999999999999996</v>
      </c>
      <c r="DE2646" s="34">
        <v>0.05</v>
      </c>
      <c r="DF2646" s="34">
        <v>37</v>
      </c>
      <c r="DG2646" s="34">
        <v>0.21</v>
      </c>
    </row>
    <row r="2647" spans="1:111" ht="26" x14ac:dyDescent="0.35">
      <c r="A2647" s="22" t="s">
        <v>3203</v>
      </c>
      <c r="B2647" s="37" t="s">
        <v>3075</v>
      </c>
      <c r="C2647" s="22" t="s">
        <v>4227</v>
      </c>
      <c r="D2647" s="22" t="s">
        <v>3191</v>
      </c>
      <c r="F2647" s="38">
        <v>42948</v>
      </c>
      <c r="G2647" s="22" t="s">
        <v>3169</v>
      </c>
      <c r="H2647" s="22">
        <v>32.775410000000001</v>
      </c>
      <c r="I2647" s="22">
        <v>-108.10621</v>
      </c>
      <c r="J2647" s="22" t="s">
        <v>3079</v>
      </c>
      <c r="K2647" s="22" t="s">
        <v>881</v>
      </c>
      <c r="L2647" s="26" t="s">
        <v>878</v>
      </c>
      <c r="M2647" s="22" t="s">
        <v>3205</v>
      </c>
      <c r="N2647" s="22" t="s">
        <v>4219</v>
      </c>
      <c r="O2647" s="22" t="s">
        <v>3091</v>
      </c>
      <c r="P2647" s="22" t="s">
        <v>3204</v>
      </c>
      <c r="Q2647" s="22" t="s">
        <v>3088</v>
      </c>
      <c r="S2647" s="22" t="s">
        <v>4228</v>
      </c>
      <c r="AI2647" s="34">
        <v>14.5</v>
      </c>
      <c r="AV2647" s="34">
        <v>62</v>
      </c>
      <c r="AW2647" s="34" t="s">
        <v>83</v>
      </c>
      <c r="AX2647" s="34">
        <v>47</v>
      </c>
      <c r="AY2647" s="34">
        <v>6.8</v>
      </c>
      <c r="AZ2647" s="34" t="s">
        <v>83</v>
      </c>
      <c r="BA2647" s="34">
        <v>89.8</v>
      </c>
      <c r="BC2647" s="34">
        <v>499</v>
      </c>
      <c r="BD2647" s="34">
        <v>61.5</v>
      </c>
      <c r="BE2647" s="34">
        <v>37</v>
      </c>
      <c r="BF2647" s="34">
        <v>3.5</v>
      </c>
      <c r="BG2647" s="34">
        <v>11100</v>
      </c>
      <c r="BH2647" s="34">
        <v>8.2799999999999994</v>
      </c>
      <c r="BI2647" s="34">
        <v>1</v>
      </c>
      <c r="BJ2647" s="34" t="s">
        <v>121</v>
      </c>
      <c r="BL2647" s="34">
        <v>74.7</v>
      </c>
      <c r="BM2647" s="34">
        <v>15</v>
      </c>
      <c r="BN2647" s="34">
        <v>6</v>
      </c>
      <c r="BO2647" s="34">
        <v>0.1</v>
      </c>
      <c r="BP2647" s="34">
        <v>7</v>
      </c>
      <c r="BQ2647" s="34">
        <v>12300</v>
      </c>
      <c r="BR2647" s="34">
        <v>46.9</v>
      </c>
      <c r="BT2647" s="34">
        <v>0.8</v>
      </c>
      <c r="BU2647" s="34" t="s">
        <v>83</v>
      </c>
      <c r="BV2647" s="34">
        <v>11</v>
      </c>
      <c r="BW2647" s="34" t="s">
        <v>121</v>
      </c>
      <c r="BX2647" s="34">
        <v>6.2</v>
      </c>
      <c r="BY2647" s="34" t="s">
        <v>82</v>
      </c>
      <c r="BZ2647" s="34">
        <v>4.5999999999999996</v>
      </c>
      <c r="CA2647" s="34">
        <v>0.5</v>
      </c>
      <c r="CB2647" s="34">
        <v>0.6</v>
      </c>
      <c r="CC2647" s="34">
        <v>1.25</v>
      </c>
      <c r="CD2647" s="34">
        <v>23</v>
      </c>
      <c r="CE2647" s="34">
        <v>2</v>
      </c>
      <c r="CF2647" s="34">
        <v>1</v>
      </c>
      <c r="CG2647" s="34">
        <v>3.6</v>
      </c>
      <c r="CH2647" s="34">
        <v>173000</v>
      </c>
      <c r="CI2647" s="34">
        <v>0.4</v>
      </c>
      <c r="CJ2647" s="34">
        <v>1.1000000000000001</v>
      </c>
      <c r="CK2647" s="34">
        <v>0.1</v>
      </c>
      <c r="CL2647" s="34">
        <v>0.4</v>
      </c>
      <c r="CM2647" s="34">
        <v>0.1</v>
      </c>
      <c r="CN2647" s="34" t="s">
        <v>148</v>
      </c>
      <c r="CO2647" s="34">
        <v>0.14000000000000001</v>
      </c>
      <c r="CP2647" s="34" t="s">
        <v>148</v>
      </c>
      <c r="CQ2647" s="34">
        <v>0.21</v>
      </c>
      <c r="CR2647" s="34" t="s">
        <v>148</v>
      </c>
      <c r="CS2647" s="34">
        <v>0.1</v>
      </c>
      <c r="CT2647" s="34" t="s">
        <v>148</v>
      </c>
      <c r="CU2647" s="34" t="s">
        <v>126</v>
      </c>
      <c r="CV2647" s="34" t="s">
        <v>148</v>
      </c>
      <c r="CW2647" s="34">
        <f t="shared" si="130"/>
        <v>2.5500000000000003</v>
      </c>
      <c r="CX2647" s="34">
        <v>0.26800000000000002</v>
      </c>
      <c r="CY2647" s="34">
        <v>7.97</v>
      </c>
      <c r="CZ2647" s="34">
        <v>3.45</v>
      </c>
      <c r="DA2647" s="34">
        <v>0.09</v>
      </c>
      <c r="DC2647" s="34">
        <v>0.65</v>
      </c>
      <c r="DD2647" s="34">
        <v>0.18</v>
      </c>
      <c r="DE2647" s="34" t="s">
        <v>120</v>
      </c>
      <c r="DF2647" s="34">
        <v>19.8</v>
      </c>
      <c r="DG2647" s="34" t="s">
        <v>120</v>
      </c>
    </row>
    <row r="2648" spans="1:111" ht="26" x14ac:dyDescent="0.35">
      <c r="A2648" s="22" t="s">
        <v>3206</v>
      </c>
      <c r="B2648" s="37" t="s">
        <v>3075</v>
      </c>
      <c r="C2648" s="22" t="s">
        <v>4227</v>
      </c>
      <c r="D2648" s="22" t="s">
        <v>3191</v>
      </c>
      <c r="F2648" s="38">
        <v>42948</v>
      </c>
      <c r="G2648" s="22" t="s">
        <v>3207</v>
      </c>
      <c r="H2648" s="22">
        <v>32.775410000000001</v>
      </c>
      <c r="I2648" s="22">
        <v>-108.10621</v>
      </c>
      <c r="J2648" s="22" t="s">
        <v>3079</v>
      </c>
      <c r="K2648" s="22" t="s">
        <v>881</v>
      </c>
      <c r="L2648" s="26" t="s">
        <v>878</v>
      </c>
      <c r="M2648" s="22" t="s">
        <v>3209</v>
      </c>
      <c r="N2648" s="22" t="s">
        <v>4219</v>
      </c>
      <c r="O2648" s="22" t="s">
        <v>3091</v>
      </c>
      <c r="P2648" s="22" t="s">
        <v>3208</v>
      </c>
      <c r="Q2648" s="22" t="s">
        <v>3088</v>
      </c>
      <c r="S2648" s="22" t="s">
        <v>4228</v>
      </c>
      <c r="AI2648" s="34" t="s">
        <v>126</v>
      </c>
      <c r="AU2648" s="34" t="s">
        <v>121</v>
      </c>
      <c r="AV2648" s="34" t="s">
        <v>121</v>
      </c>
      <c r="AW2648" s="34" t="s">
        <v>83</v>
      </c>
      <c r="AX2648" s="34">
        <v>30</v>
      </c>
      <c r="AY2648" s="34">
        <v>1660</v>
      </c>
      <c r="AZ2648" s="34" t="s">
        <v>83</v>
      </c>
      <c r="BA2648" s="34">
        <v>0.3</v>
      </c>
      <c r="BC2648" s="34">
        <v>0.2</v>
      </c>
      <c r="BD2648" s="34">
        <v>1.8</v>
      </c>
      <c r="BE2648" s="34">
        <v>13</v>
      </c>
      <c r="BF2648" s="34">
        <v>1.9</v>
      </c>
      <c r="BG2648" s="34">
        <v>9</v>
      </c>
      <c r="BH2648" s="34">
        <v>10.1</v>
      </c>
      <c r="BI2648" s="34">
        <v>1</v>
      </c>
      <c r="BJ2648" s="34">
        <v>2</v>
      </c>
      <c r="BL2648" s="34" t="s">
        <v>124</v>
      </c>
      <c r="BM2648" s="34" t="s">
        <v>84</v>
      </c>
      <c r="BN2648" s="34" t="s">
        <v>123</v>
      </c>
      <c r="BO2648" s="34">
        <v>5.8</v>
      </c>
      <c r="BP2648" s="34">
        <v>11</v>
      </c>
      <c r="BQ2648" s="34">
        <v>14</v>
      </c>
      <c r="BR2648" s="34">
        <v>97.7</v>
      </c>
      <c r="BT2648" s="34">
        <v>0.6</v>
      </c>
      <c r="BU2648" s="34" t="s">
        <v>83</v>
      </c>
      <c r="BV2648" s="34" t="s">
        <v>83</v>
      </c>
      <c r="BW2648" s="34" t="s">
        <v>121</v>
      </c>
      <c r="BX2648" s="34">
        <v>75.2</v>
      </c>
      <c r="BY2648" s="34" t="s">
        <v>82</v>
      </c>
      <c r="BZ2648" s="34" t="s">
        <v>82</v>
      </c>
      <c r="CA2648" s="34">
        <v>6.7</v>
      </c>
      <c r="CB2648" s="34">
        <v>0.9</v>
      </c>
      <c r="CC2648" s="34">
        <v>1.96</v>
      </c>
      <c r="CD2648" s="34">
        <v>27</v>
      </c>
      <c r="CE2648" s="34">
        <v>1</v>
      </c>
      <c r="CF2648" s="34">
        <v>16</v>
      </c>
      <c r="CG2648" s="34">
        <v>70.5</v>
      </c>
      <c r="CH2648" s="34">
        <v>58</v>
      </c>
      <c r="CI2648" s="34">
        <v>19.399999999999999</v>
      </c>
      <c r="CJ2648" s="34">
        <v>36.9</v>
      </c>
      <c r="CK2648" s="34">
        <v>4.2</v>
      </c>
      <c r="CL2648" s="34">
        <v>13.6</v>
      </c>
      <c r="CM2648" s="34">
        <v>2.6</v>
      </c>
      <c r="CN2648" s="34">
        <v>0.72</v>
      </c>
      <c r="CO2648" s="34">
        <v>2.5</v>
      </c>
      <c r="CP2648" s="34">
        <v>0.41</v>
      </c>
      <c r="CQ2648" s="34">
        <v>2.6</v>
      </c>
      <c r="CR2648" s="34">
        <v>0.54</v>
      </c>
      <c r="CS2648" s="34">
        <v>1.79</v>
      </c>
      <c r="CT2648" s="34">
        <v>0.28999999999999998</v>
      </c>
      <c r="CU2648" s="34">
        <v>2.1</v>
      </c>
      <c r="CV2648" s="34">
        <v>0.34</v>
      </c>
      <c r="CW2648" s="34">
        <f t="shared" si="130"/>
        <v>87.99</v>
      </c>
      <c r="CX2648" s="34">
        <v>2.7099999999999999E-2</v>
      </c>
      <c r="CY2648" s="34">
        <v>1.05</v>
      </c>
      <c r="CZ2648" s="34">
        <v>5.24</v>
      </c>
      <c r="DA2648" s="34">
        <v>1.28</v>
      </c>
      <c r="DC2648" s="34">
        <v>2.44</v>
      </c>
      <c r="DD2648" s="34">
        <v>0.28999999999999998</v>
      </c>
      <c r="DE2648" s="34" t="s">
        <v>120</v>
      </c>
      <c r="DF2648" s="34">
        <v>35.700000000000003</v>
      </c>
      <c r="DG2648" s="34">
        <v>0.08</v>
      </c>
    </row>
    <row r="2649" spans="1:111" ht="26" x14ac:dyDescent="0.35">
      <c r="A2649" s="22" t="s">
        <v>3210</v>
      </c>
      <c r="B2649" s="37" t="s">
        <v>3075</v>
      </c>
      <c r="C2649" s="22" t="s">
        <v>4230</v>
      </c>
      <c r="D2649" s="22" t="s">
        <v>3158</v>
      </c>
      <c r="F2649" s="38">
        <v>42948</v>
      </c>
      <c r="G2649" s="22" t="s">
        <v>3207</v>
      </c>
      <c r="H2649" s="22">
        <v>32.793830999999997</v>
      </c>
      <c r="I2649" s="22">
        <v>-108.068326</v>
      </c>
      <c r="J2649" s="22" t="s">
        <v>3079</v>
      </c>
      <c r="K2649" s="22" t="s">
        <v>881</v>
      </c>
      <c r="L2649" s="26" t="s">
        <v>878</v>
      </c>
      <c r="M2649" s="22" t="s">
        <v>3212</v>
      </c>
      <c r="N2649" s="22" t="s">
        <v>4219</v>
      </c>
      <c r="O2649" s="22" t="s">
        <v>4221</v>
      </c>
      <c r="P2649" s="22" t="s">
        <v>3211</v>
      </c>
      <c r="Q2649" s="22" t="s">
        <v>3257</v>
      </c>
      <c r="S2649" s="22" t="s">
        <v>4229</v>
      </c>
      <c r="AI2649" s="34">
        <v>6</v>
      </c>
      <c r="AU2649" s="34" t="s">
        <v>121</v>
      </c>
      <c r="AV2649" s="34">
        <v>1</v>
      </c>
      <c r="AW2649" s="34" t="s">
        <v>83</v>
      </c>
      <c r="AX2649" s="34">
        <v>21</v>
      </c>
      <c r="AY2649" s="34">
        <v>85.6</v>
      </c>
      <c r="AZ2649" s="34" t="s">
        <v>83</v>
      </c>
      <c r="BA2649" s="34">
        <v>0.3</v>
      </c>
      <c r="BC2649" s="34" t="s">
        <v>124</v>
      </c>
      <c r="BD2649" s="34">
        <v>63.8</v>
      </c>
      <c r="BE2649" s="34">
        <v>60</v>
      </c>
      <c r="BF2649" s="34" t="s">
        <v>126</v>
      </c>
      <c r="BG2649" s="34">
        <v>14700</v>
      </c>
      <c r="BH2649" s="34">
        <v>8.77</v>
      </c>
      <c r="BI2649" s="34" t="s">
        <v>121</v>
      </c>
      <c r="BJ2649" s="34" t="s">
        <v>121</v>
      </c>
      <c r="BL2649" s="34" t="s">
        <v>124</v>
      </c>
      <c r="BM2649" s="34" t="s">
        <v>84</v>
      </c>
      <c r="BN2649" s="34">
        <v>122</v>
      </c>
      <c r="BO2649" s="34">
        <v>4.9000000000000004</v>
      </c>
      <c r="BP2649" s="34">
        <v>18</v>
      </c>
      <c r="BQ2649" s="34">
        <v>7</v>
      </c>
      <c r="BR2649" s="34">
        <v>22.9</v>
      </c>
      <c r="BT2649" s="34" t="s">
        <v>126</v>
      </c>
      <c r="BU2649" s="34">
        <v>13</v>
      </c>
      <c r="BV2649" s="34">
        <v>6</v>
      </c>
      <c r="BW2649" s="34">
        <v>1</v>
      </c>
      <c r="BX2649" s="34">
        <v>474</v>
      </c>
      <c r="BY2649" s="34" t="s">
        <v>82</v>
      </c>
      <c r="BZ2649" s="34">
        <v>0.6</v>
      </c>
      <c r="CA2649" s="34">
        <v>5.8</v>
      </c>
      <c r="CB2649" s="34" t="s">
        <v>82</v>
      </c>
      <c r="CC2649" s="34">
        <v>2.19</v>
      </c>
      <c r="CD2649" s="34">
        <v>156</v>
      </c>
      <c r="CE2649" s="34">
        <v>13</v>
      </c>
      <c r="CF2649" s="34">
        <v>39.1</v>
      </c>
      <c r="CG2649" s="34">
        <v>25.6</v>
      </c>
      <c r="CH2649" s="34">
        <v>8</v>
      </c>
      <c r="CI2649" s="34">
        <v>76.3</v>
      </c>
      <c r="CJ2649" s="34">
        <v>140</v>
      </c>
      <c r="CK2649" s="34">
        <v>7.86</v>
      </c>
      <c r="CL2649" s="34">
        <v>27.9</v>
      </c>
      <c r="CM2649" s="34">
        <v>5.0999999999999996</v>
      </c>
      <c r="CN2649" s="34">
        <v>0.67</v>
      </c>
      <c r="CO2649" s="34">
        <v>5.16</v>
      </c>
      <c r="CP2649" s="34">
        <v>0.87</v>
      </c>
      <c r="CQ2649" s="34">
        <v>5.73</v>
      </c>
      <c r="CR2649" s="34">
        <v>1.28</v>
      </c>
      <c r="CS2649" s="34">
        <v>4.32</v>
      </c>
      <c r="CT2649" s="34">
        <v>0.74</v>
      </c>
      <c r="CU2649" s="34">
        <v>5.7</v>
      </c>
      <c r="CV2649" s="34">
        <v>0.95</v>
      </c>
      <c r="CW2649" s="34">
        <f t="shared" si="130"/>
        <v>282.58000000000004</v>
      </c>
      <c r="CX2649" s="34" t="s">
        <v>134</v>
      </c>
      <c r="CY2649" s="34">
        <v>7.3</v>
      </c>
      <c r="CZ2649" s="34">
        <v>6.45</v>
      </c>
      <c r="DA2649" s="34">
        <v>0.16</v>
      </c>
      <c r="DC2649" s="34">
        <v>2.31</v>
      </c>
      <c r="DD2649" s="34">
        <v>0.04</v>
      </c>
      <c r="DE2649" s="34">
        <v>0.19</v>
      </c>
      <c r="DF2649" s="34">
        <v>12.4</v>
      </c>
      <c r="DG2649" s="34">
        <v>0.09</v>
      </c>
    </row>
    <row r="2650" spans="1:111" ht="26" x14ac:dyDescent="0.35">
      <c r="A2650" s="22" t="s">
        <v>3213</v>
      </c>
      <c r="B2650" s="37" t="s">
        <v>3075</v>
      </c>
      <c r="C2650" s="22" t="s">
        <v>3195</v>
      </c>
      <c r="D2650" s="22" t="s">
        <v>3197</v>
      </c>
      <c r="F2650" s="38">
        <v>42948</v>
      </c>
      <c r="G2650" s="22" t="s">
        <v>3207</v>
      </c>
      <c r="H2650" s="22">
        <v>33.321199999999997</v>
      </c>
      <c r="I2650" s="22">
        <v>-107.70393</v>
      </c>
      <c r="J2650" s="22" t="s">
        <v>3079</v>
      </c>
      <c r="K2650" s="22" t="s">
        <v>1306</v>
      </c>
      <c r="L2650" s="26" t="s">
        <v>878</v>
      </c>
      <c r="M2650" s="22" t="s">
        <v>3215</v>
      </c>
      <c r="N2650" s="22" t="s">
        <v>3198</v>
      </c>
      <c r="O2650" s="22" t="s">
        <v>3199</v>
      </c>
      <c r="P2650" s="22" t="s">
        <v>3214</v>
      </c>
      <c r="Q2650" s="22" t="s">
        <v>3088</v>
      </c>
      <c r="S2650" s="22" t="s">
        <v>3196</v>
      </c>
      <c r="AI2650" s="34">
        <v>12.8</v>
      </c>
      <c r="AV2650" s="34">
        <v>272</v>
      </c>
      <c r="AW2650" s="34" t="s">
        <v>83</v>
      </c>
      <c r="AX2650" s="34">
        <v>29</v>
      </c>
      <c r="AY2650" s="34">
        <v>1070</v>
      </c>
      <c r="AZ2650" s="34" t="s">
        <v>83</v>
      </c>
      <c r="BA2650" s="34">
        <v>0.2</v>
      </c>
      <c r="BC2650" s="34">
        <v>407</v>
      </c>
      <c r="BD2650" s="34">
        <v>36</v>
      </c>
      <c r="BE2650" s="34">
        <v>56</v>
      </c>
      <c r="BF2650" s="34">
        <v>1.7</v>
      </c>
      <c r="BG2650" s="34">
        <v>109000</v>
      </c>
      <c r="BH2650" s="34">
        <v>4.8600000000000003</v>
      </c>
      <c r="BI2650" s="34" t="s">
        <v>121</v>
      </c>
      <c r="BJ2650" s="34">
        <v>2</v>
      </c>
      <c r="BL2650" s="34" t="s">
        <v>124</v>
      </c>
      <c r="BM2650" s="34">
        <v>21</v>
      </c>
      <c r="BN2650" s="34" t="s">
        <v>123</v>
      </c>
      <c r="BO2650" s="34">
        <v>3.4</v>
      </c>
      <c r="BP2650" s="34">
        <v>25</v>
      </c>
      <c r="BQ2650" s="34">
        <v>102000</v>
      </c>
      <c r="BR2650" s="34">
        <v>230</v>
      </c>
      <c r="BT2650" s="34">
        <v>7</v>
      </c>
      <c r="BU2650" s="34">
        <v>7</v>
      </c>
      <c r="BV2650" s="34">
        <v>16</v>
      </c>
      <c r="BW2650" s="34" t="s">
        <v>121</v>
      </c>
      <c r="BX2650" s="34">
        <v>133</v>
      </c>
      <c r="BY2650" s="34" t="s">
        <v>82</v>
      </c>
      <c r="BZ2650" s="34">
        <v>0.7</v>
      </c>
      <c r="CA2650" s="34">
        <v>1.7</v>
      </c>
      <c r="CB2650" s="34">
        <v>2.8</v>
      </c>
      <c r="CC2650" s="34">
        <v>35.9</v>
      </c>
      <c r="CD2650" s="34">
        <v>41</v>
      </c>
      <c r="CE2650" s="34">
        <v>2</v>
      </c>
      <c r="CF2650" s="34">
        <v>6.8</v>
      </c>
      <c r="CG2650" s="34">
        <v>63.3</v>
      </c>
      <c r="CH2650" s="34">
        <v>79900</v>
      </c>
      <c r="CI2650" s="34">
        <v>11.3</v>
      </c>
      <c r="CJ2650" s="34">
        <v>22.9</v>
      </c>
      <c r="CK2650" s="34">
        <v>3</v>
      </c>
      <c r="CL2650" s="34">
        <v>10.7</v>
      </c>
      <c r="CM2650" s="34">
        <v>2.1</v>
      </c>
      <c r="CN2650" s="34">
        <v>0.82</v>
      </c>
      <c r="CO2650" s="34">
        <v>1.81</v>
      </c>
      <c r="CP2650" s="34">
        <v>0.27</v>
      </c>
      <c r="CQ2650" s="34">
        <v>1.44</v>
      </c>
      <c r="CR2650" s="34">
        <v>0.28999999999999998</v>
      </c>
      <c r="CS2650" s="34">
        <v>0.71</v>
      </c>
      <c r="CT2650" s="34">
        <v>0.11</v>
      </c>
      <c r="CU2650" s="34">
        <v>0.7</v>
      </c>
      <c r="CV2650" s="34">
        <v>0.09</v>
      </c>
      <c r="CW2650" s="34">
        <f t="shared" si="130"/>
        <v>56.240000000000016</v>
      </c>
      <c r="CX2650" s="34">
        <v>0.128</v>
      </c>
      <c r="CY2650" s="34">
        <v>6.93</v>
      </c>
      <c r="CZ2650" s="34">
        <v>3.64</v>
      </c>
      <c r="DA2650" s="34">
        <v>0.75</v>
      </c>
      <c r="DC2650" s="34">
        <v>4.22</v>
      </c>
      <c r="DD2650" s="34">
        <v>0.32</v>
      </c>
      <c r="DE2650" s="34">
        <v>0.08</v>
      </c>
      <c r="DF2650" s="34">
        <v>14.9</v>
      </c>
      <c r="DG2650" s="34">
        <v>0.24</v>
      </c>
    </row>
    <row r="2651" spans="1:111" ht="26" x14ac:dyDescent="0.35">
      <c r="A2651" s="22" t="s">
        <v>3216</v>
      </c>
      <c r="B2651" s="37" t="s">
        <v>3075</v>
      </c>
      <c r="C2651" s="22" t="s">
        <v>4227</v>
      </c>
      <c r="D2651" s="22" t="s">
        <v>3191</v>
      </c>
      <c r="F2651" s="38">
        <v>42948</v>
      </c>
      <c r="G2651" s="22" t="s">
        <v>3207</v>
      </c>
      <c r="H2651" s="22">
        <v>32.775410000000001</v>
      </c>
      <c r="I2651" s="22">
        <v>-108.10621</v>
      </c>
      <c r="J2651" s="22" t="s">
        <v>3079</v>
      </c>
      <c r="K2651" s="22" t="s">
        <v>881</v>
      </c>
      <c r="L2651" s="26" t="s">
        <v>878</v>
      </c>
      <c r="M2651" s="22" t="s">
        <v>3218</v>
      </c>
      <c r="N2651" s="22" t="s">
        <v>4219</v>
      </c>
      <c r="O2651" s="22" t="s">
        <v>3091</v>
      </c>
      <c r="P2651" s="22" t="s">
        <v>3217</v>
      </c>
      <c r="Q2651" s="22" t="s">
        <v>3088</v>
      </c>
      <c r="S2651" s="22" t="s">
        <v>4228</v>
      </c>
      <c r="AI2651" s="34">
        <v>4.2</v>
      </c>
      <c r="AV2651" s="34">
        <v>60</v>
      </c>
      <c r="AW2651" s="34">
        <v>6</v>
      </c>
      <c r="AX2651" s="34">
        <v>38</v>
      </c>
      <c r="AY2651" s="34">
        <v>299</v>
      </c>
      <c r="AZ2651" s="34">
        <v>26</v>
      </c>
      <c r="BA2651" s="34">
        <v>114</v>
      </c>
      <c r="BC2651" s="34">
        <v>21.4</v>
      </c>
      <c r="BD2651" s="34">
        <v>6.2</v>
      </c>
      <c r="BE2651" s="34" t="s">
        <v>84</v>
      </c>
      <c r="BF2651" s="34">
        <v>0.2</v>
      </c>
      <c r="BG2651" s="34">
        <v>140</v>
      </c>
      <c r="BH2651" s="34">
        <v>6.02</v>
      </c>
      <c r="BI2651" s="34">
        <v>10</v>
      </c>
      <c r="BJ2651" s="34" t="s">
        <v>121</v>
      </c>
      <c r="BL2651" s="34">
        <v>0.5</v>
      </c>
      <c r="BM2651" s="34">
        <v>10</v>
      </c>
      <c r="BN2651" s="34">
        <v>2</v>
      </c>
      <c r="BO2651" s="34">
        <v>0.3</v>
      </c>
      <c r="BP2651" s="34">
        <v>10</v>
      </c>
      <c r="BQ2651" s="34">
        <v>4900</v>
      </c>
      <c r="BR2651" s="34">
        <v>8.6</v>
      </c>
      <c r="BT2651" s="34">
        <v>11.4</v>
      </c>
      <c r="BU2651" s="34" t="s">
        <v>83</v>
      </c>
      <c r="BV2651" s="34" t="s">
        <v>83</v>
      </c>
      <c r="BW2651" s="34" t="s">
        <v>121</v>
      </c>
      <c r="BX2651" s="34">
        <v>167</v>
      </c>
      <c r="BY2651" s="34" t="s">
        <v>82</v>
      </c>
      <c r="BZ2651" s="34">
        <v>6.9</v>
      </c>
      <c r="CA2651" s="34">
        <v>0.6</v>
      </c>
      <c r="CB2651" s="34" t="s">
        <v>82</v>
      </c>
      <c r="CC2651" s="34">
        <v>0.28000000000000003</v>
      </c>
      <c r="CD2651" s="34">
        <v>9</v>
      </c>
      <c r="CE2651" s="34">
        <v>44</v>
      </c>
      <c r="CF2651" s="34">
        <v>5.4</v>
      </c>
      <c r="CG2651" s="34">
        <v>4.5999999999999996</v>
      </c>
      <c r="CH2651" s="34">
        <v>8610</v>
      </c>
      <c r="CI2651" s="34">
        <v>1.7</v>
      </c>
      <c r="CJ2651" s="34">
        <v>1.6</v>
      </c>
      <c r="CK2651" s="34">
        <v>0.35</v>
      </c>
      <c r="CL2651" s="34">
        <v>1.4</v>
      </c>
      <c r="CM2651" s="34">
        <v>0.2</v>
      </c>
      <c r="CN2651" s="34">
        <v>0.1</v>
      </c>
      <c r="CO2651" s="34">
        <v>0.37</v>
      </c>
      <c r="CP2651" s="34">
        <v>0.08</v>
      </c>
      <c r="CQ2651" s="34">
        <v>0.47</v>
      </c>
      <c r="CR2651" s="34">
        <v>0.1</v>
      </c>
      <c r="CS2651" s="34">
        <v>0.32</v>
      </c>
      <c r="CT2651" s="34" t="s">
        <v>148</v>
      </c>
      <c r="CU2651" s="34">
        <v>0.3</v>
      </c>
      <c r="CV2651" s="34" t="s">
        <v>148</v>
      </c>
      <c r="CW2651" s="34">
        <f t="shared" si="130"/>
        <v>6.9899999999999993</v>
      </c>
      <c r="CX2651" s="34">
        <v>6.12</v>
      </c>
      <c r="CY2651" s="34">
        <v>8.1199999999999992</v>
      </c>
      <c r="CZ2651" s="34">
        <v>0.28000000000000003</v>
      </c>
      <c r="DA2651" s="34">
        <v>13.8</v>
      </c>
      <c r="DC2651" s="34">
        <v>0.27</v>
      </c>
      <c r="DD2651" s="34">
        <v>2.44</v>
      </c>
      <c r="DE2651" s="34">
        <v>0.03</v>
      </c>
      <c r="DF2651" s="34">
        <v>16.5</v>
      </c>
      <c r="DG2651" s="34">
        <v>0.01</v>
      </c>
    </row>
    <row r="2652" spans="1:111" ht="26" x14ac:dyDescent="0.35">
      <c r="A2652" s="22" t="s">
        <v>3219</v>
      </c>
      <c r="B2652" s="37" t="s">
        <v>3075</v>
      </c>
      <c r="C2652" s="22" t="s">
        <v>3195</v>
      </c>
      <c r="D2652" s="22" t="s">
        <v>3197</v>
      </c>
      <c r="F2652" s="38">
        <v>42948</v>
      </c>
      <c r="G2652" s="22" t="s">
        <v>3207</v>
      </c>
      <c r="H2652" s="22">
        <v>33.321199999999997</v>
      </c>
      <c r="I2652" s="22">
        <v>-107.70393</v>
      </c>
      <c r="J2652" s="22" t="s">
        <v>3079</v>
      </c>
      <c r="K2652" s="22" t="s">
        <v>1306</v>
      </c>
      <c r="L2652" s="26" t="s">
        <v>878</v>
      </c>
      <c r="M2652" s="22" t="s">
        <v>3386</v>
      </c>
      <c r="N2652" s="22" t="s">
        <v>3198</v>
      </c>
      <c r="O2652" s="22" t="s">
        <v>3199</v>
      </c>
      <c r="P2652" s="22" t="s">
        <v>3220</v>
      </c>
      <c r="Q2652" s="22" t="s">
        <v>3088</v>
      </c>
      <c r="S2652" s="22" t="s">
        <v>3196</v>
      </c>
      <c r="AI2652" s="34">
        <v>6.5</v>
      </c>
      <c r="AU2652" s="34" t="s">
        <v>121</v>
      </c>
      <c r="AV2652" s="34">
        <v>2270</v>
      </c>
      <c r="AW2652" s="34" t="s">
        <v>83</v>
      </c>
      <c r="AX2652" s="34" t="s">
        <v>84</v>
      </c>
      <c r="AY2652" s="34">
        <v>489</v>
      </c>
      <c r="AZ2652" s="34" t="s">
        <v>83</v>
      </c>
      <c r="BA2652" s="34">
        <v>0.6</v>
      </c>
      <c r="BC2652" s="34">
        <v>366</v>
      </c>
      <c r="BD2652" s="34">
        <v>36.5</v>
      </c>
      <c r="BE2652" s="34">
        <v>31</v>
      </c>
      <c r="BF2652" s="34">
        <v>1.4</v>
      </c>
      <c r="BG2652" s="34">
        <v>32100</v>
      </c>
      <c r="BH2652" s="34">
        <v>3.83</v>
      </c>
      <c r="BI2652" s="34" t="s">
        <v>121</v>
      </c>
      <c r="BJ2652" s="34" t="s">
        <v>121</v>
      </c>
      <c r="BL2652" s="34" t="s">
        <v>124</v>
      </c>
      <c r="BM2652" s="34">
        <v>65</v>
      </c>
      <c r="BN2652" s="34">
        <v>32</v>
      </c>
      <c r="BO2652" s="34">
        <v>1.8</v>
      </c>
      <c r="BP2652" s="34">
        <v>20</v>
      </c>
      <c r="BQ2652" s="34">
        <v>43400</v>
      </c>
      <c r="BR2652" s="34">
        <v>154</v>
      </c>
      <c r="BT2652" s="34">
        <v>8</v>
      </c>
      <c r="BU2652" s="34" t="s">
        <v>83</v>
      </c>
      <c r="BV2652" s="34">
        <v>18</v>
      </c>
      <c r="BW2652" s="34" t="s">
        <v>121</v>
      </c>
      <c r="BX2652" s="34">
        <v>61.9</v>
      </c>
      <c r="BY2652" s="34" t="s">
        <v>82</v>
      </c>
      <c r="BZ2652" s="34">
        <v>0.9</v>
      </c>
      <c r="CA2652" s="34">
        <v>0.8</v>
      </c>
      <c r="CB2652" s="34">
        <v>2</v>
      </c>
      <c r="CC2652" s="34">
        <v>11.5</v>
      </c>
      <c r="CD2652" s="34">
        <v>31</v>
      </c>
      <c r="CE2652" s="34">
        <v>1</v>
      </c>
      <c r="CF2652" s="34">
        <v>3.8</v>
      </c>
      <c r="CG2652" s="34">
        <v>35.5</v>
      </c>
      <c r="CH2652" s="34">
        <v>73900</v>
      </c>
      <c r="CI2652" s="34">
        <v>6.8</v>
      </c>
      <c r="CJ2652" s="34">
        <v>13.8</v>
      </c>
      <c r="CK2652" s="34">
        <v>1.68</v>
      </c>
      <c r="CL2652" s="34">
        <v>6.3</v>
      </c>
      <c r="CM2652" s="34">
        <v>1.7</v>
      </c>
      <c r="CN2652" s="34">
        <v>0.4</v>
      </c>
      <c r="CO2652" s="34">
        <v>1.01</v>
      </c>
      <c r="CP2652" s="34">
        <v>0.16</v>
      </c>
      <c r="CQ2652" s="34">
        <v>0.87</v>
      </c>
      <c r="CR2652" s="34">
        <v>0.13</v>
      </c>
      <c r="CS2652" s="34">
        <v>0.43</v>
      </c>
      <c r="CT2652" s="34" t="s">
        <v>148</v>
      </c>
      <c r="CU2652" s="34">
        <v>0.4</v>
      </c>
      <c r="CV2652" s="34" t="s">
        <v>148</v>
      </c>
      <c r="CW2652" s="34">
        <f t="shared" si="130"/>
        <v>33.68</v>
      </c>
      <c r="CX2652" s="34">
        <v>8.4099999999999994E-2</v>
      </c>
      <c r="CY2652" s="34">
        <v>2.19</v>
      </c>
      <c r="CZ2652" s="34">
        <v>2.16</v>
      </c>
      <c r="DA2652" s="34">
        <v>0.48</v>
      </c>
      <c r="DC2652" s="34">
        <v>2.34</v>
      </c>
      <c r="DD2652" s="34">
        <v>0.14000000000000001</v>
      </c>
      <c r="DE2652" s="34">
        <v>0.03</v>
      </c>
      <c r="DF2652" s="34">
        <v>29.3</v>
      </c>
      <c r="DG2652" s="34">
        <v>0.13</v>
      </c>
    </row>
    <row r="2653" spans="1:111" ht="26" x14ac:dyDescent="0.35">
      <c r="A2653" s="22" t="s">
        <v>3221</v>
      </c>
      <c r="B2653" s="37" t="s">
        <v>3075</v>
      </c>
      <c r="C2653" s="22" t="s">
        <v>3409</v>
      </c>
      <c r="D2653" s="22" t="s">
        <v>3225</v>
      </c>
      <c r="F2653" s="38">
        <v>42948</v>
      </c>
      <c r="G2653" s="22" t="s">
        <v>3222</v>
      </c>
      <c r="H2653" s="22">
        <v>32.806780000000003</v>
      </c>
      <c r="I2653" s="22">
        <v>-108.12282999999999</v>
      </c>
      <c r="J2653" s="22" t="s">
        <v>3079</v>
      </c>
      <c r="K2653" s="22" t="s">
        <v>881</v>
      </c>
      <c r="L2653" s="26" t="s">
        <v>878</v>
      </c>
      <c r="M2653" s="22" t="s">
        <v>3226</v>
      </c>
      <c r="N2653" s="22" t="s">
        <v>4219</v>
      </c>
      <c r="O2653" s="22" t="s">
        <v>3096</v>
      </c>
      <c r="P2653" s="22" t="s">
        <v>3223</v>
      </c>
      <c r="Q2653" s="22" t="s">
        <v>3088</v>
      </c>
      <c r="S2653" s="22" t="s">
        <v>3224</v>
      </c>
      <c r="AI2653" s="34">
        <v>1.5</v>
      </c>
      <c r="AU2653" s="34" t="s">
        <v>121</v>
      </c>
      <c r="AV2653" s="34">
        <v>9</v>
      </c>
      <c r="AW2653" s="34" t="s">
        <v>83</v>
      </c>
      <c r="AX2653" s="34">
        <v>68</v>
      </c>
      <c r="AY2653" s="34">
        <v>1400</v>
      </c>
      <c r="AZ2653" s="34" t="s">
        <v>83</v>
      </c>
      <c r="BA2653" s="34">
        <v>1</v>
      </c>
      <c r="BC2653" s="34">
        <v>1.1000000000000001</v>
      </c>
      <c r="BD2653" s="34">
        <v>6</v>
      </c>
      <c r="BE2653" s="34">
        <v>12</v>
      </c>
      <c r="BF2653" s="34">
        <v>23.6</v>
      </c>
      <c r="BG2653" s="34">
        <v>14600</v>
      </c>
      <c r="BH2653" s="34">
        <v>25.7</v>
      </c>
      <c r="BI2653" s="34">
        <v>3</v>
      </c>
      <c r="BJ2653" s="34">
        <v>6</v>
      </c>
      <c r="BL2653" s="34">
        <v>0.5</v>
      </c>
      <c r="BM2653" s="34">
        <v>44</v>
      </c>
      <c r="BN2653" s="34">
        <v>104</v>
      </c>
      <c r="BO2653" s="34">
        <v>4.0999999999999996</v>
      </c>
      <c r="BP2653" s="34">
        <v>18</v>
      </c>
      <c r="BQ2653" s="34">
        <v>29</v>
      </c>
      <c r="BR2653" s="34">
        <v>700</v>
      </c>
      <c r="BS2653" s="34">
        <v>0.22700000000000001</v>
      </c>
      <c r="BT2653" s="34">
        <v>0.3</v>
      </c>
      <c r="BU2653" s="34">
        <v>10</v>
      </c>
      <c r="BV2653" s="34">
        <v>6</v>
      </c>
      <c r="BW2653" s="34">
        <v>6</v>
      </c>
      <c r="BX2653" s="34">
        <v>268</v>
      </c>
      <c r="BY2653" s="34" t="s">
        <v>82</v>
      </c>
      <c r="BZ2653" s="34">
        <v>1.2</v>
      </c>
      <c r="CA2653" s="34">
        <v>12.8</v>
      </c>
      <c r="CB2653" s="34">
        <v>3.6</v>
      </c>
      <c r="CC2653" s="34">
        <v>2.83</v>
      </c>
      <c r="CD2653" s="34">
        <v>162</v>
      </c>
      <c r="CE2653" s="34">
        <v>8</v>
      </c>
      <c r="CF2653" s="34">
        <v>11.6</v>
      </c>
      <c r="CG2653" s="34">
        <v>196</v>
      </c>
      <c r="CH2653" s="34">
        <v>195</v>
      </c>
      <c r="CI2653" s="34">
        <v>16.5</v>
      </c>
      <c r="CJ2653" s="34">
        <v>28.4</v>
      </c>
      <c r="CK2653" s="34">
        <v>2.93</v>
      </c>
      <c r="CL2653" s="34">
        <v>10.8</v>
      </c>
      <c r="CM2653" s="34">
        <v>2.1</v>
      </c>
      <c r="CN2653" s="34">
        <v>0.47</v>
      </c>
      <c r="CO2653" s="34">
        <v>1.94</v>
      </c>
      <c r="CP2653" s="34">
        <v>0.28000000000000003</v>
      </c>
      <c r="CQ2653" s="34">
        <v>1.7</v>
      </c>
      <c r="CR2653" s="34">
        <v>0.36</v>
      </c>
      <c r="CS2653" s="34">
        <v>1.0900000000000001</v>
      </c>
      <c r="CT2653" s="34">
        <v>0.17</v>
      </c>
      <c r="CU2653" s="34">
        <v>1.2</v>
      </c>
      <c r="CV2653" s="34">
        <v>0.22</v>
      </c>
      <c r="CW2653" s="34">
        <f t="shared" si="130"/>
        <v>68.16</v>
      </c>
      <c r="CX2653" s="34">
        <v>7.7700000000000005E-2</v>
      </c>
      <c r="CY2653" s="34">
        <v>10.199999999999999</v>
      </c>
      <c r="CZ2653" s="34">
        <v>7.39</v>
      </c>
      <c r="DA2653" s="34">
        <v>0.5</v>
      </c>
      <c r="DC2653" s="34">
        <v>8.4499999999999993</v>
      </c>
      <c r="DD2653" s="34">
        <v>1.78</v>
      </c>
      <c r="DE2653" s="34">
        <v>0.12</v>
      </c>
      <c r="DF2653" s="34">
        <v>23</v>
      </c>
      <c r="DG2653" s="34">
        <v>0.21</v>
      </c>
    </row>
    <row r="2654" spans="1:111" ht="26" x14ac:dyDescent="0.35">
      <c r="A2654" s="22" t="s">
        <v>3227</v>
      </c>
      <c r="B2654" s="37" t="s">
        <v>3075</v>
      </c>
      <c r="C2654" s="22" t="s">
        <v>3094</v>
      </c>
      <c r="D2654" s="22" t="s">
        <v>3095</v>
      </c>
      <c r="F2654" s="38">
        <v>42948</v>
      </c>
      <c r="G2654" s="22" t="s">
        <v>3222</v>
      </c>
      <c r="H2654" s="22">
        <v>32.850110000000001</v>
      </c>
      <c r="I2654" s="22">
        <v>-108.08391</v>
      </c>
      <c r="J2654" s="22" t="s">
        <v>3079</v>
      </c>
      <c r="K2654" s="22" t="s">
        <v>881</v>
      </c>
      <c r="L2654" s="26" t="s">
        <v>878</v>
      </c>
      <c r="M2654" s="22" t="s">
        <v>3229</v>
      </c>
      <c r="N2654" s="22" t="s">
        <v>4219</v>
      </c>
      <c r="O2654" s="22" t="s">
        <v>3096</v>
      </c>
      <c r="P2654" s="22" t="s">
        <v>3228</v>
      </c>
      <c r="Q2654" s="22" t="s">
        <v>3088</v>
      </c>
      <c r="S2654" s="22" t="s">
        <v>4248</v>
      </c>
      <c r="AI2654" s="34">
        <v>0.6</v>
      </c>
      <c r="AV2654" s="34">
        <v>1</v>
      </c>
      <c r="AW2654" s="34">
        <v>13</v>
      </c>
      <c r="AX2654" s="34">
        <v>22</v>
      </c>
      <c r="AY2654" s="34">
        <v>30.4</v>
      </c>
      <c r="AZ2654" s="34" t="s">
        <v>83</v>
      </c>
      <c r="BA2654" s="34" t="s">
        <v>126</v>
      </c>
      <c r="BC2654" s="34" t="s">
        <v>124</v>
      </c>
      <c r="BD2654" s="34">
        <v>21</v>
      </c>
      <c r="BE2654" s="34">
        <v>162</v>
      </c>
      <c r="BF2654" s="34">
        <v>0.4</v>
      </c>
      <c r="BG2654" s="34">
        <v>2930</v>
      </c>
      <c r="BH2654" s="34">
        <v>18.899999999999999</v>
      </c>
      <c r="BI2654" s="34">
        <v>2</v>
      </c>
      <c r="BJ2654" s="34">
        <v>5</v>
      </c>
      <c r="BL2654" s="34" t="s">
        <v>124</v>
      </c>
      <c r="BM2654" s="34">
        <v>11</v>
      </c>
      <c r="BN2654" s="34">
        <v>5</v>
      </c>
      <c r="BO2654" s="34">
        <v>12.7</v>
      </c>
      <c r="BP2654" s="34">
        <v>50</v>
      </c>
      <c r="BQ2654" s="34">
        <v>19</v>
      </c>
      <c r="BR2654" s="34">
        <v>8.3000000000000007</v>
      </c>
      <c r="BS2654" s="34">
        <v>1.0999999999999999E-2</v>
      </c>
      <c r="BT2654" s="34">
        <v>0.2</v>
      </c>
      <c r="BU2654" s="34">
        <v>15</v>
      </c>
      <c r="BV2654" s="34" t="s">
        <v>83</v>
      </c>
      <c r="BW2654" s="34">
        <v>3</v>
      </c>
      <c r="BX2654" s="34">
        <v>452</v>
      </c>
      <c r="BY2654" s="34">
        <v>1.1000000000000001</v>
      </c>
      <c r="BZ2654" s="34" t="s">
        <v>82</v>
      </c>
      <c r="CA2654" s="34">
        <v>7.9</v>
      </c>
      <c r="CB2654" s="34" t="s">
        <v>82</v>
      </c>
      <c r="CC2654" s="34">
        <v>4.62</v>
      </c>
      <c r="CD2654" s="34">
        <v>75</v>
      </c>
      <c r="CE2654" s="34" t="s">
        <v>121</v>
      </c>
      <c r="CF2654" s="34">
        <v>29</v>
      </c>
      <c r="CG2654" s="34">
        <v>166</v>
      </c>
      <c r="CH2654" s="34">
        <v>167</v>
      </c>
      <c r="CI2654" s="34">
        <v>21</v>
      </c>
      <c r="CJ2654" s="34">
        <v>57.2</v>
      </c>
      <c r="CK2654" s="34">
        <v>7.6</v>
      </c>
      <c r="CL2654" s="34">
        <v>31.1</v>
      </c>
      <c r="CM2654" s="34">
        <v>5.9</v>
      </c>
      <c r="CN2654" s="34">
        <v>0.97</v>
      </c>
      <c r="CO2654" s="34">
        <v>5.67</v>
      </c>
      <c r="CP2654" s="34">
        <v>0.92</v>
      </c>
      <c r="CQ2654" s="34">
        <v>4.95</v>
      </c>
      <c r="CR2654" s="34">
        <v>0.97</v>
      </c>
      <c r="CS2654" s="34">
        <v>3.04</v>
      </c>
      <c r="CT2654" s="34">
        <v>0.42</v>
      </c>
      <c r="CU2654" s="34">
        <v>2.7</v>
      </c>
      <c r="CV2654" s="34">
        <v>0.38</v>
      </c>
      <c r="CW2654" s="34">
        <f t="shared" si="130"/>
        <v>142.81999999999994</v>
      </c>
      <c r="CX2654" s="34">
        <v>0.16800000000000001</v>
      </c>
      <c r="CY2654" s="34">
        <v>3.47</v>
      </c>
      <c r="CZ2654" s="34">
        <v>8.11</v>
      </c>
      <c r="DA2654" s="34">
        <v>9.6999999999999993</v>
      </c>
      <c r="DC2654" s="34">
        <v>0.23</v>
      </c>
      <c r="DD2654" s="34">
        <v>2.54</v>
      </c>
      <c r="DE2654" s="34">
        <v>7.0000000000000007E-2</v>
      </c>
      <c r="DF2654" s="34">
        <v>27.4</v>
      </c>
      <c r="DG2654" s="34">
        <v>0.46</v>
      </c>
    </row>
    <row r="2655" spans="1:111" ht="26" x14ac:dyDescent="0.35">
      <c r="A2655" s="22" t="s">
        <v>3230</v>
      </c>
      <c r="B2655" s="37" t="s">
        <v>3075</v>
      </c>
      <c r="C2655" s="22" t="s">
        <v>3409</v>
      </c>
      <c r="D2655" s="22" t="s">
        <v>3225</v>
      </c>
      <c r="F2655" s="38">
        <v>42948</v>
      </c>
      <c r="G2655" s="22" t="s">
        <v>3222</v>
      </c>
      <c r="H2655" s="22">
        <v>32.806780000000003</v>
      </c>
      <c r="I2655" s="22">
        <v>-108.12282999999999</v>
      </c>
      <c r="J2655" s="22" t="s">
        <v>3079</v>
      </c>
      <c r="K2655" s="22" t="s">
        <v>881</v>
      </c>
      <c r="L2655" s="26" t="s">
        <v>878</v>
      </c>
      <c r="M2655" s="22" t="s">
        <v>3232</v>
      </c>
      <c r="N2655" s="22" t="s">
        <v>4219</v>
      </c>
      <c r="O2655" s="22" t="s">
        <v>3096</v>
      </c>
      <c r="P2655" s="22" t="s">
        <v>3231</v>
      </c>
      <c r="Q2655" s="22" t="s">
        <v>3088</v>
      </c>
      <c r="S2655" s="22" t="s">
        <v>3224</v>
      </c>
      <c r="AI2655" s="34">
        <v>1.2</v>
      </c>
      <c r="AU2655" s="34" t="s">
        <v>121</v>
      </c>
      <c r="AV2655" s="34">
        <v>2</v>
      </c>
      <c r="AW2655" s="34" t="s">
        <v>83</v>
      </c>
      <c r="AX2655" s="34">
        <v>31</v>
      </c>
      <c r="AY2655" s="34">
        <v>972</v>
      </c>
      <c r="AZ2655" s="34" t="s">
        <v>83</v>
      </c>
      <c r="BA2655" s="34">
        <v>13.2</v>
      </c>
      <c r="BC2655" s="34">
        <v>0.7</v>
      </c>
      <c r="BD2655" s="34">
        <v>6.8</v>
      </c>
      <c r="BE2655" s="34" t="s">
        <v>84</v>
      </c>
      <c r="BF2655" s="34">
        <v>9</v>
      </c>
      <c r="BG2655" s="34">
        <v>676</v>
      </c>
      <c r="BH2655" s="34">
        <v>16.5</v>
      </c>
      <c r="BI2655" s="34">
        <v>2</v>
      </c>
      <c r="BJ2655" s="34">
        <v>6</v>
      </c>
      <c r="BL2655" s="34" t="s">
        <v>124</v>
      </c>
      <c r="BM2655" s="34">
        <v>16</v>
      </c>
      <c r="BN2655" s="34" t="s">
        <v>123</v>
      </c>
      <c r="BO2655" s="34">
        <v>10</v>
      </c>
      <c r="BP2655" s="34">
        <v>11</v>
      </c>
      <c r="BQ2655" s="34">
        <v>25</v>
      </c>
      <c r="BR2655" s="34">
        <v>320</v>
      </c>
      <c r="BS2655" s="34">
        <v>2E-3</v>
      </c>
      <c r="BT2655" s="34">
        <v>4.0999999999999996</v>
      </c>
      <c r="BU2655" s="34">
        <v>7</v>
      </c>
      <c r="BV2655" s="34" t="s">
        <v>83</v>
      </c>
      <c r="BW2655" s="34">
        <v>4</v>
      </c>
      <c r="BX2655" s="34">
        <v>592</v>
      </c>
      <c r="BY2655" s="34">
        <v>0.8</v>
      </c>
      <c r="BZ2655" s="34">
        <v>3.8</v>
      </c>
      <c r="CA2655" s="34">
        <v>15.2</v>
      </c>
      <c r="CB2655" s="34">
        <v>2.6</v>
      </c>
      <c r="CC2655" s="34">
        <v>5.05</v>
      </c>
      <c r="CD2655" s="34">
        <v>61</v>
      </c>
      <c r="CE2655" s="34">
        <v>5</v>
      </c>
      <c r="CF2655" s="34">
        <v>22.5</v>
      </c>
      <c r="CG2655" s="34">
        <v>215</v>
      </c>
      <c r="CH2655" s="34">
        <v>104</v>
      </c>
      <c r="CI2655" s="34">
        <v>29.4</v>
      </c>
      <c r="CJ2655" s="34">
        <v>69.7</v>
      </c>
      <c r="CK2655" s="34">
        <v>6.66</v>
      </c>
      <c r="CL2655" s="34">
        <v>26.6</v>
      </c>
      <c r="CM2655" s="34">
        <v>5.0999999999999996</v>
      </c>
      <c r="CN2655" s="34">
        <v>1.37</v>
      </c>
      <c r="CO2655" s="34">
        <v>4.4400000000000004</v>
      </c>
      <c r="CP2655" s="34">
        <v>0.67</v>
      </c>
      <c r="CQ2655" s="34">
        <v>3.91</v>
      </c>
      <c r="CR2655" s="34">
        <v>0.77</v>
      </c>
      <c r="CS2655" s="34">
        <v>2.41</v>
      </c>
      <c r="CT2655" s="34">
        <v>0.37</v>
      </c>
      <c r="CU2655" s="34">
        <v>2.5</v>
      </c>
      <c r="CV2655" s="34">
        <v>0.34</v>
      </c>
      <c r="CW2655" s="34">
        <f t="shared" si="130"/>
        <v>154.23999999999998</v>
      </c>
      <c r="CX2655" s="34">
        <v>4.0500000000000001E-2</v>
      </c>
      <c r="CY2655" s="34">
        <v>3.93</v>
      </c>
      <c r="CZ2655" s="34">
        <v>8.74</v>
      </c>
      <c r="DA2655" s="34">
        <v>1.31</v>
      </c>
      <c r="DC2655" s="34">
        <v>5.78</v>
      </c>
      <c r="DD2655" s="34">
        <v>0.75</v>
      </c>
      <c r="DE2655" s="34">
        <v>0.08</v>
      </c>
      <c r="DF2655" s="34">
        <v>29.5</v>
      </c>
      <c r="DG2655" s="34">
        <v>0.28999999999999998</v>
      </c>
    </row>
    <row r="2656" spans="1:111" ht="26" x14ac:dyDescent="0.35">
      <c r="A2656" s="22" t="s">
        <v>3233</v>
      </c>
      <c r="B2656" s="37" t="s">
        <v>3075</v>
      </c>
      <c r="C2656" s="22" t="s">
        <v>4259</v>
      </c>
      <c r="D2656" s="22" t="s">
        <v>3235</v>
      </c>
      <c r="F2656" s="38">
        <v>42948</v>
      </c>
      <c r="G2656" s="22" t="s">
        <v>3222</v>
      </c>
      <c r="H2656" s="22">
        <v>32.796779999999998</v>
      </c>
      <c r="I2656" s="22">
        <v>-108.10393999999999</v>
      </c>
      <c r="J2656" s="22" t="s">
        <v>3079</v>
      </c>
      <c r="K2656" s="22" t="s">
        <v>881</v>
      </c>
      <c r="L2656" s="26" t="s">
        <v>878</v>
      </c>
      <c r="M2656" s="22" t="s">
        <v>3236</v>
      </c>
      <c r="N2656" s="22" t="s">
        <v>4219</v>
      </c>
      <c r="O2656" s="22" t="s">
        <v>3091</v>
      </c>
      <c r="P2656" s="22" t="s">
        <v>3234</v>
      </c>
      <c r="Q2656" s="22" t="s">
        <v>3088</v>
      </c>
      <c r="S2656" s="22" t="s">
        <v>4260</v>
      </c>
      <c r="AI2656" s="34">
        <v>1.2</v>
      </c>
      <c r="AV2656" s="34">
        <v>2</v>
      </c>
      <c r="AW2656" s="34" t="s">
        <v>83</v>
      </c>
      <c r="AX2656" s="34">
        <v>43</v>
      </c>
      <c r="AY2656" s="34">
        <v>7</v>
      </c>
      <c r="AZ2656" s="34" t="s">
        <v>83</v>
      </c>
      <c r="BA2656" s="34">
        <v>18.8</v>
      </c>
      <c r="BC2656" s="34">
        <v>20</v>
      </c>
      <c r="BD2656" s="34">
        <v>3</v>
      </c>
      <c r="BE2656" s="34">
        <v>40</v>
      </c>
      <c r="BF2656" s="34">
        <v>0.2</v>
      </c>
      <c r="BG2656" s="34">
        <v>180</v>
      </c>
      <c r="BH2656" s="34">
        <v>15.3</v>
      </c>
      <c r="BI2656" s="34">
        <v>11</v>
      </c>
      <c r="BJ2656" s="34">
        <v>6</v>
      </c>
      <c r="BL2656" s="34">
        <v>1.5</v>
      </c>
      <c r="BM2656" s="34">
        <v>27</v>
      </c>
      <c r="BN2656" s="34" t="s">
        <v>123</v>
      </c>
      <c r="BO2656" s="34">
        <v>9.5</v>
      </c>
      <c r="BP2656" s="34">
        <v>16</v>
      </c>
      <c r="BQ2656" s="34">
        <v>60</v>
      </c>
      <c r="BR2656" s="34">
        <v>5.6</v>
      </c>
      <c r="BS2656" s="34">
        <v>1E-3</v>
      </c>
      <c r="BT2656" s="34">
        <v>5.0999999999999996</v>
      </c>
      <c r="BU2656" s="34">
        <v>12</v>
      </c>
      <c r="BV2656" s="34" t="s">
        <v>83</v>
      </c>
      <c r="BW2656" s="34">
        <v>3</v>
      </c>
      <c r="BX2656" s="34">
        <v>416</v>
      </c>
      <c r="BY2656" s="34">
        <v>0.7</v>
      </c>
      <c r="BZ2656" s="34">
        <v>11</v>
      </c>
      <c r="CA2656" s="34">
        <v>10.4</v>
      </c>
      <c r="CB2656" s="34" t="s">
        <v>82</v>
      </c>
      <c r="CC2656" s="34">
        <v>17.7</v>
      </c>
      <c r="CD2656" s="34">
        <v>102</v>
      </c>
      <c r="CE2656" s="34">
        <v>90</v>
      </c>
      <c r="CF2656" s="34">
        <v>25.6</v>
      </c>
      <c r="CG2656" s="34">
        <v>203</v>
      </c>
      <c r="CH2656" s="34">
        <v>8370</v>
      </c>
      <c r="CI2656" s="34">
        <v>334</v>
      </c>
      <c r="CJ2656" s="34">
        <v>288</v>
      </c>
      <c r="CK2656" s="34">
        <v>26.3</v>
      </c>
      <c r="CL2656" s="34">
        <v>72.099999999999994</v>
      </c>
      <c r="CM2656" s="34">
        <v>7.6</v>
      </c>
      <c r="CN2656" s="34">
        <v>1.86</v>
      </c>
      <c r="CO2656" s="34">
        <v>6.67</v>
      </c>
      <c r="CP2656" s="34">
        <v>0.94</v>
      </c>
      <c r="CQ2656" s="34">
        <v>4.45</v>
      </c>
      <c r="CR2656" s="34">
        <v>0.92</v>
      </c>
      <c r="CS2656" s="34">
        <v>2.77</v>
      </c>
      <c r="CT2656" s="34">
        <v>0.41</v>
      </c>
      <c r="CU2656" s="34">
        <v>2.5</v>
      </c>
      <c r="CV2656" s="34">
        <v>0.41</v>
      </c>
      <c r="CW2656" s="34">
        <f t="shared" si="130"/>
        <v>748.93</v>
      </c>
      <c r="CX2656" s="34">
        <v>1.49</v>
      </c>
      <c r="CY2656" s="34">
        <v>5.97</v>
      </c>
      <c r="CZ2656" s="34">
        <v>7.85</v>
      </c>
      <c r="DA2656" s="34">
        <v>20.3</v>
      </c>
      <c r="DC2656" s="34">
        <v>0.05</v>
      </c>
      <c r="DD2656" s="34">
        <v>1.05</v>
      </c>
      <c r="DE2656" s="34">
        <v>0.14000000000000001</v>
      </c>
      <c r="DF2656" s="34">
        <v>17.3</v>
      </c>
      <c r="DG2656" s="34">
        <v>0.56000000000000005</v>
      </c>
    </row>
    <row r="2657" spans="1:111" ht="26" x14ac:dyDescent="0.35">
      <c r="A2657" s="22" t="s">
        <v>3237</v>
      </c>
      <c r="B2657" s="37" t="s">
        <v>3075</v>
      </c>
      <c r="C2657" s="22" t="s">
        <v>4259</v>
      </c>
      <c r="D2657" s="22" t="s">
        <v>3235</v>
      </c>
      <c r="F2657" s="38">
        <v>42948</v>
      </c>
      <c r="G2657" s="22" t="s">
        <v>3222</v>
      </c>
      <c r="H2657" s="22">
        <v>32.796779999999998</v>
      </c>
      <c r="I2657" s="22">
        <v>-108.10393999999999</v>
      </c>
      <c r="J2657" s="22" t="s">
        <v>3079</v>
      </c>
      <c r="K2657" s="22" t="s">
        <v>881</v>
      </c>
      <c r="L2657" s="26" t="s">
        <v>878</v>
      </c>
      <c r="M2657" s="22" t="s">
        <v>3239</v>
      </c>
      <c r="N2657" s="22" t="s">
        <v>4219</v>
      </c>
      <c r="O2657" s="22" t="s">
        <v>3091</v>
      </c>
      <c r="P2657" s="22" t="s">
        <v>3238</v>
      </c>
      <c r="Q2657" s="22" t="s">
        <v>3088</v>
      </c>
      <c r="S2657" s="22" t="s">
        <v>4260</v>
      </c>
      <c r="AI2657" s="34">
        <v>12</v>
      </c>
      <c r="AU2657" s="34" t="s">
        <v>121</v>
      </c>
      <c r="AV2657" s="34">
        <v>92</v>
      </c>
      <c r="AW2657" s="34">
        <v>24</v>
      </c>
      <c r="AX2657" s="34">
        <v>54</v>
      </c>
      <c r="AY2657" s="34" t="s">
        <v>82</v>
      </c>
      <c r="AZ2657" s="34">
        <v>6</v>
      </c>
      <c r="BA2657" s="34">
        <v>184</v>
      </c>
      <c r="BC2657" s="34">
        <v>504</v>
      </c>
      <c r="BD2657" s="34">
        <v>101</v>
      </c>
      <c r="BE2657" s="34" t="s">
        <v>84</v>
      </c>
      <c r="BF2657" s="34">
        <v>0.5</v>
      </c>
      <c r="BG2657" s="34">
        <v>2170</v>
      </c>
      <c r="BH2657" s="34">
        <v>4.59</v>
      </c>
      <c r="BI2657" s="34">
        <v>6</v>
      </c>
      <c r="BJ2657" s="34" t="s">
        <v>121</v>
      </c>
      <c r="BL2657" s="34">
        <v>3.3</v>
      </c>
      <c r="BM2657" s="34" t="s">
        <v>84</v>
      </c>
      <c r="BN2657" s="34" t="s">
        <v>123</v>
      </c>
      <c r="BO2657" s="34" t="s">
        <v>126</v>
      </c>
      <c r="BP2657" s="34">
        <v>14</v>
      </c>
      <c r="BQ2657" s="34">
        <v>12900</v>
      </c>
      <c r="BR2657" s="34">
        <v>1.5</v>
      </c>
      <c r="BS2657" s="34">
        <v>4.0000000000000001E-3</v>
      </c>
      <c r="BT2657" s="34">
        <v>5.0999999999999996</v>
      </c>
      <c r="BU2657" s="34" t="s">
        <v>83</v>
      </c>
      <c r="BV2657" s="34">
        <v>46</v>
      </c>
      <c r="BW2657" s="34" t="s">
        <v>121</v>
      </c>
      <c r="BX2657" s="34">
        <v>69.2</v>
      </c>
      <c r="BY2657" s="34" t="s">
        <v>82</v>
      </c>
      <c r="BZ2657" s="34">
        <v>13</v>
      </c>
      <c r="CA2657" s="34">
        <v>0.2</v>
      </c>
      <c r="CB2657" s="34" t="s">
        <v>82</v>
      </c>
      <c r="CC2657" s="34">
        <v>0.24</v>
      </c>
      <c r="CD2657" s="34" t="s">
        <v>83</v>
      </c>
      <c r="CE2657" s="34">
        <v>23</v>
      </c>
      <c r="CF2657" s="34">
        <v>7.1</v>
      </c>
      <c r="CG2657" s="34">
        <v>1.7</v>
      </c>
      <c r="CH2657" s="34">
        <v>219000</v>
      </c>
      <c r="CI2657" s="34">
        <v>3.8</v>
      </c>
      <c r="CJ2657" s="34">
        <v>2.4</v>
      </c>
      <c r="CK2657" s="34">
        <v>0.64</v>
      </c>
      <c r="CL2657" s="34">
        <v>3.2</v>
      </c>
      <c r="CM2657" s="34">
        <v>0.6</v>
      </c>
      <c r="CN2657" s="34">
        <v>0.14000000000000001</v>
      </c>
      <c r="CO2657" s="34">
        <v>0.96</v>
      </c>
      <c r="CP2657" s="34">
        <v>0.13</v>
      </c>
      <c r="CQ2657" s="34">
        <v>0.82</v>
      </c>
      <c r="CR2657" s="34">
        <v>0.15</v>
      </c>
      <c r="CS2657" s="34">
        <v>0.5</v>
      </c>
      <c r="CT2657" s="34">
        <v>0.05</v>
      </c>
      <c r="CU2657" s="34">
        <v>0.2</v>
      </c>
      <c r="CV2657" s="34" t="s">
        <v>148</v>
      </c>
      <c r="CW2657" s="34">
        <f t="shared" si="130"/>
        <v>13.59</v>
      </c>
      <c r="CX2657" s="34">
        <v>4.07</v>
      </c>
      <c r="CY2657" s="34">
        <v>7.01</v>
      </c>
      <c r="CZ2657" s="34">
        <v>0.09</v>
      </c>
      <c r="DA2657" s="34">
        <v>9.9499999999999993</v>
      </c>
      <c r="DC2657" s="34">
        <v>0.02</v>
      </c>
      <c r="DD2657" s="34">
        <v>1.1599999999999999</v>
      </c>
      <c r="DE2657" s="34">
        <v>0.12</v>
      </c>
      <c r="DF2657" s="34">
        <v>12.9</v>
      </c>
      <c r="DG2657" s="34" t="s">
        <v>120</v>
      </c>
    </row>
    <row r="2658" spans="1:111" ht="26" x14ac:dyDescent="0.35">
      <c r="A2658" s="22" t="s">
        <v>3240</v>
      </c>
      <c r="B2658" s="37" t="s">
        <v>3075</v>
      </c>
      <c r="C2658" s="22" t="s">
        <v>3409</v>
      </c>
      <c r="D2658" s="22" t="s">
        <v>3225</v>
      </c>
      <c r="F2658" s="38">
        <v>42948</v>
      </c>
      <c r="G2658" s="22" t="s">
        <v>3222</v>
      </c>
      <c r="H2658" s="22">
        <v>32.806780000000003</v>
      </c>
      <c r="I2658" s="22">
        <v>-108.12282999999999</v>
      </c>
      <c r="J2658" s="22" t="s">
        <v>3079</v>
      </c>
      <c r="K2658" s="22" t="s">
        <v>881</v>
      </c>
      <c r="L2658" s="26" t="s">
        <v>878</v>
      </c>
      <c r="M2658" s="22" t="s">
        <v>3387</v>
      </c>
      <c r="N2658" s="22" t="s">
        <v>4219</v>
      </c>
      <c r="O2658" s="22" t="s">
        <v>3096</v>
      </c>
      <c r="P2658" s="22" t="s">
        <v>3241</v>
      </c>
      <c r="Q2658" s="22" t="s">
        <v>3088</v>
      </c>
      <c r="S2658" s="22" t="s">
        <v>3224</v>
      </c>
      <c r="AI2658" s="34">
        <v>1.2</v>
      </c>
      <c r="AV2658" s="34">
        <v>4</v>
      </c>
      <c r="AW2658" s="34" t="s">
        <v>83</v>
      </c>
      <c r="AX2658" s="34">
        <v>43</v>
      </c>
      <c r="AY2658" s="34">
        <v>497</v>
      </c>
      <c r="AZ2658" s="34" t="s">
        <v>83</v>
      </c>
      <c r="BA2658" s="34">
        <v>2</v>
      </c>
      <c r="BC2658" s="34">
        <v>0.6</v>
      </c>
      <c r="BD2658" s="34">
        <v>2.1</v>
      </c>
      <c r="BE2658" s="34" t="s">
        <v>84</v>
      </c>
      <c r="BF2658" s="34">
        <v>5.8</v>
      </c>
      <c r="BG2658" s="34">
        <v>6050</v>
      </c>
      <c r="BH2658" s="34">
        <v>16.100000000000001</v>
      </c>
      <c r="BI2658" s="34">
        <v>2</v>
      </c>
      <c r="BJ2658" s="34">
        <v>7</v>
      </c>
      <c r="BL2658" s="34" t="s">
        <v>124</v>
      </c>
      <c r="BM2658" s="34">
        <v>32</v>
      </c>
      <c r="BN2658" s="34">
        <v>37</v>
      </c>
      <c r="BO2658" s="34">
        <v>14.6</v>
      </c>
      <c r="BP2658" s="34">
        <v>9</v>
      </c>
      <c r="BQ2658" s="34">
        <v>69</v>
      </c>
      <c r="BR2658" s="34">
        <v>298</v>
      </c>
      <c r="BS2658" s="34">
        <v>2.7E-2</v>
      </c>
      <c r="BT2658" s="34">
        <v>1.3</v>
      </c>
      <c r="BU2658" s="34" t="s">
        <v>83</v>
      </c>
      <c r="BV2658" s="34" t="s">
        <v>83</v>
      </c>
      <c r="BW2658" s="34">
        <v>7</v>
      </c>
      <c r="BX2658" s="34">
        <v>307</v>
      </c>
      <c r="BY2658" s="34">
        <v>1.2</v>
      </c>
      <c r="BZ2658" s="34" t="s">
        <v>82</v>
      </c>
      <c r="CA2658" s="34">
        <v>24.7</v>
      </c>
      <c r="CB2658" s="34">
        <v>1.9</v>
      </c>
      <c r="CC2658" s="34">
        <v>15.7</v>
      </c>
      <c r="CD2658" s="34">
        <v>27</v>
      </c>
      <c r="CE2658" s="34">
        <v>12</v>
      </c>
      <c r="CF2658" s="34">
        <v>25.7</v>
      </c>
      <c r="CG2658" s="34">
        <v>234</v>
      </c>
      <c r="CH2658" s="34">
        <v>86</v>
      </c>
      <c r="CI2658" s="34">
        <v>31</v>
      </c>
      <c r="CJ2658" s="34">
        <v>56.6</v>
      </c>
      <c r="CK2658" s="34">
        <v>5.65</v>
      </c>
      <c r="CL2658" s="34">
        <v>19.8</v>
      </c>
      <c r="CM2658" s="34">
        <v>3.8</v>
      </c>
      <c r="CN2658" s="34">
        <v>0.97</v>
      </c>
      <c r="CO2658" s="34">
        <v>3.96</v>
      </c>
      <c r="CP2658" s="34">
        <v>0.62</v>
      </c>
      <c r="CQ2658" s="34">
        <v>4.4400000000000004</v>
      </c>
      <c r="CR2658" s="34">
        <v>0.88</v>
      </c>
      <c r="CS2658" s="34">
        <v>3.08</v>
      </c>
      <c r="CT2658" s="34">
        <v>0.49</v>
      </c>
      <c r="CU2658" s="34">
        <v>3.4</v>
      </c>
      <c r="CV2658" s="34">
        <v>0.55000000000000004</v>
      </c>
      <c r="CW2658" s="34">
        <f t="shared" si="130"/>
        <v>135.24</v>
      </c>
      <c r="CX2658" s="34">
        <v>1.2800000000000001E-2</v>
      </c>
      <c r="CY2658" s="34">
        <v>1.51</v>
      </c>
      <c r="CZ2658" s="34">
        <v>7.97</v>
      </c>
      <c r="DA2658" s="34">
        <v>1.21</v>
      </c>
      <c r="DC2658" s="34">
        <v>4.8600000000000003</v>
      </c>
      <c r="DD2658" s="34">
        <v>0.34</v>
      </c>
      <c r="DE2658" s="34">
        <v>0.03</v>
      </c>
      <c r="DF2658" s="34">
        <v>31.5</v>
      </c>
      <c r="DG2658" s="34">
        <v>0.19</v>
      </c>
    </row>
    <row r="2659" spans="1:111" ht="26" x14ac:dyDescent="0.35">
      <c r="A2659" s="22" t="s">
        <v>3242</v>
      </c>
      <c r="B2659" s="37" t="s">
        <v>3075</v>
      </c>
      <c r="C2659" s="22" t="s">
        <v>3094</v>
      </c>
      <c r="D2659" s="22" t="s">
        <v>3095</v>
      </c>
      <c r="F2659" s="38">
        <v>42948</v>
      </c>
      <c r="G2659" s="22" t="s">
        <v>3222</v>
      </c>
      <c r="H2659" s="22">
        <v>32.850110000000001</v>
      </c>
      <c r="I2659" s="22">
        <v>-108.08391</v>
      </c>
      <c r="J2659" s="22" t="s">
        <v>3079</v>
      </c>
      <c r="K2659" s="22" t="s">
        <v>881</v>
      </c>
      <c r="L2659" s="26" t="s">
        <v>878</v>
      </c>
      <c r="M2659" s="22" t="s">
        <v>3388</v>
      </c>
      <c r="N2659" s="22" t="s">
        <v>4219</v>
      </c>
      <c r="O2659" s="22" t="s">
        <v>3096</v>
      </c>
      <c r="P2659" s="22" t="s">
        <v>3243</v>
      </c>
      <c r="Q2659" s="22" t="s">
        <v>3088</v>
      </c>
      <c r="S2659" s="22" t="s">
        <v>4248</v>
      </c>
      <c r="AI2659" s="34">
        <v>1.6</v>
      </c>
      <c r="AU2659" s="34" t="s">
        <v>121</v>
      </c>
      <c r="AV2659" s="34">
        <v>9</v>
      </c>
      <c r="AW2659" s="34" t="s">
        <v>83</v>
      </c>
      <c r="AX2659" s="34">
        <v>367</v>
      </c>
      <c r="AY2659" s="34">
        <v>4</v>
      </c>
      <c r="AZ2659" s="34" t="s">
        <v>83</v>
      </c>
      <c r="BA2659" s="34">
        <v>5</v>
      </c>
      <c r="BC2659" s="34">
        <v>2.7</v>
      </c>
      <c r="BD2659" s="34">
        <v>208</v>
      </c>
      <c r="BE2659" s="34" t="s">
        <v>84</v>
      </c>
      <c r="BF2659" s="34" t="s">
        <v>126</v>
      </c>
      <c r="BG2659" s="34">
        <v>15100</v>
      </c>
      <c r="BH2659" s="34">
        <v>17.100000000000001</v>
      </c>
      <c r="BI2659" s="34">
        <v>2</v>
      </c>
      <c r="BJ2659" s="34" t="s">
        <v>121</v>
      </c>
      <c r="BL2659" s="34">
        <v>3.2</v>
      </c>
      <c r="BM2659" s="34" t="s">
        <v>84</v>
      </c>
      <c r="BN2659" s="34" t="s">
        <v>123</v>
      </c>
      <c r="BO2659" s="34">
        <v>1.8</v>
      </c>
      <c r="BP2659" s="34">
        <v>41</v>
      </c>
      <c r="BQ2659" s="34">
        <v>29</v>
      </c>
      <c r="BR2659" s="34">
        <v>0.8</v>
      </c>
      <c r="BS2659" s="34">
        <v>3.0000000000000001E-3</v>
      </c>
      <c r="BT2659" s="34">
        <v>0.2</v>
      </c>
      <c r="BU2659" s="34" t="s">
        <v>83</v>
      </c>
      <c r="BV2659" s="34" t="s">
        <v>83</v>
      </c>
      <c r="BW2659" s="34">
        <v>18</v>
      </c>
      <c r="BX2659" s="34">
        <v>11.4</v>
      </c>
      <c r="BY2659" s="34" t="s">
        <v>82</v>
      </c>
      <c r="BZ2659" s="34">
        <v>1.7</v>
      </c>
      <c r="CA2659" s="34">
        <v>0.3</v>
      </c>
      <c r="CB2659" s="34" t="s">
        <v>82</v>
      </c>
      <c r="CC2659" s="34">
        <v>4.49</v>
      </c>
      <c r="CD2659" s="34">
        <v>20</v>
      </c>
      <c r="CE2659" s="34">
        <v>1</v>
      </c>
      <c r="CF2659" s="34">
        <v>4.2</v>
      </c>
      <c r="CG2659" s="34">
        <v>4.0999999999999996</v>
      </c>
      <c r="CH2659" s="34">
        <v>2790</v>
      </c>
      <c r="CI2659" s="34">
        <v>1.8</v>
      </c>
      <c r="CJ2659" s="34">
        <v>9.9</v>
      </c>
      <c r="CK2659" s="34">
        <v>1.92</v>
      </c>
      <c r="CL2659" s="34">
        <v>11.2</v>
      </c>
      <c r="CM2659" s="34">
        <v>1.7</v>
      </c>
      <c r="CN2659" s="34">
        <v>0.7</v>
      </c>
      <c r="CO2659" s="34">
        <v>1.1100000000000001</v>
      </c>
      <c r="CP2659" s="34">
        <v>0.12</v>
      </c>
      <c r="CQ2659" s="34">
        <v>0.62</v>
      </c>
      <c r="CR2659" s="34">
        <v>0.12</v>
      </c>
      <c r="CS2659" s="34">
        <v>0.32</v>
      </c>
      <c r="CT2659" s="34">
        <v>0.05</v>
      </c>
      <c r="CU2659" s="34">
        <v>0.3</v>
      </c>
      <c r="CV2659" s="34" t="s">
        <v>148</v>
      </c>
      <c r="CW2659" s="34">
        <f t="shared" si="130"/>
        <v>29.860000000000003</v>
      </c>
      <c r="CX2659" s="34">
        <v>1.37</v>
      </c>
      <c r="CY2659" s="34">
        <v>60</v>
      </c>
      <c r="CZ2659" s="34">
        <v>0.54</v>
      </c>
      <c r="DA2659" s="34">
        <v>2.62</v>
      </c>
      <c r="DC2659" s="34" t="s">
        <v>120</v>
      </c>
      <c r="DD2659" s="34">
        <v>0.72</v>
      </c>
      <c r="DE2659" s="34">
        <v>0.01</v>
      </c>
      <c r="DF2659" s="34">
        <v>1.74</v>
      </c>
      <c r="DG2659" s="34" t="s">
        <v>120</v>
      </c>
    </row>
    <row r="2660" spans="1:111" ht="26" x14ac:dyDescent="0.35">
      <c r="A2660" s="22" t="s">
        <v>3244</v>
      </c>
      <c r="B2660" s="37" t="s">
        <v>3075</v>
      </c>
      <c r="C2660" s="22" t="s">
        <v>3409</v>
      </c>
      <c r="D2660" s="22" t="s">
        <v>3225</v>
      </c>
      <c r="F2660" s="38">
        <v>42948</v>
      </c>
      <c r="G2660" s="22" t="s">
        <v>3245</v>
      </c>
      <c r="H2660" s="22">
        <v>32.806780000000003</v>
      </c>
      <c r="I2660" s="22">
        <v>-108.12282999999999</v>
      </c>
      <c r="J2660" s="22" t="s">
        <v>3079</v>
      </c>
      <c r="K2660" s="22" t="s">
        <v>881</v>
      </c>
      <c r="L2660" s="26" t="s">
        <v>878</v>
      </c>
      <c r="M2660" s="22" t="s">
        <v>3389</v>
      </c>
      <c r="N2660" s="22" t="s">
        <v>4219</v>
      </c>
      <c r="O2660" s="22" t="s">
        <v>3096</v>
      </c>
      <c r="P2660" s="22" t="s">
        <v>3246</v>
      </c>
      <c r="Q2660" s="22" t="s">
        <v>3088</v>
      </c>
      <c r="S2660" s="22" t="s">
        <v>3224</v>
      </c>
      <c r="AI2660" s="34">
        <v>1.1000000000000001</v>
      </c>
      <c r="AV2660" s="34">
        <v>2</v>
      </c>
      <c r="AW2660" s="34">
        <v>11</v>
      </c>
      <c r="AX2660" s="34">
        <v>41</v>
      </c>
      <c r="AY2660" s="34">
        <v>618</v>
      </c>
      <c r="AZ2660" s="34" t="s">
        <v>83</v>
      </c>
      <c r="BA2660" s="34">
        <v>0.9</v>
      </c>
      <c r="BC2660" s="34">
        <v>0.4</v>
      </c>
      <c r="BD2660" s="34">
        <v>5.8</v>
      </c>
      <c r="BE2660" s="34">
        <v>17</v>
      </c>
      <c r="BF2660" s="34">
        <v>5.5</v>
      </c>
      <c r="BG2660" s="34">
        <v>6340</v>
      </c>
      <c r="BH2660" s="34">
        <v>19.2</v>
      </c>
      <c r="BI2660" s="34">
        <v>3</v>
      </c>
      <c r="BJ2660" s="34">
        <v>9</v>
      </c>
      <c r="BL2660" s="34" t="s">
        <v>124</v>
      </c>
      <c r="BM2660" s="34">
        <v>21</v>
      </c>
      <c r="BN2660" s="34">
        <v>99</v>
      </c>
      <c r="BO2660" s="34">
        <v>14.9</v>
      </c>
      <c r="BP2660" s="34">
        <v>12</v>
      </c>
      <c r="BQ2660" s="34">
        <v>47</v>
      </c>
      <c r="BR2660" s="34">
        <v>285</v>
      </c>
      <c r="BS2660" s="34">
        <v>0.23899999999999999</v>
      </c>
      <c r="BT2660" s="34">
        <v>23.4</v>
      </c>
      <c r="BU2660" s="34" t="s">
        <v>83</v>
      </c>
      <c r="BV2660" s="34" t="s">
        <v>83</v>
      </c>
      <c r="BW2660" s="34">
        <v>6</v>
      </c>
      <c r="BX2660" s="34">
        <v>301</v>
      </c>
      <c r="BY2660" s="34">
        <v>1.2</v>
      </c>
      <c r="BZ2660" s="34" t="s">
        <v>82</v>
      </c>
      <c r="CA2660" s="34">
        <v>27.2</v>
      </c>
      <c r="CB2660" s="34">
        <v>2</v>
      </c>
      <c r="CC2660" s="34">
        <v>31.9</v>
      </c>
      <c r="CD2660" s="34">
        <v>35</v>
      </c>
      <c r="CE2660" s="34">
        <v>10</v>
      </c>
      <c r="CF2660" s="34">
        <v>95</v>
      </c>
      <c r="CG2660" s="34">
        <v>296</v>
      </c>
      <c r="CH2660" s="34">
        <v>43</v>
      </c>
      <c r="CI2660" s="34">
        <v>165</v>
      </c>
      <c r="CJ2660" s="34">
        <v>387</v>
      </c>
      <c r="CK2660" s="34">
        <v>46.2</v>
      </c>
      <c r="CL2660" s="34">
        <v>199</v>
      </c>
      <c r="CM2660" s="34">
        <v>41.8</v>
      </c>
      <c r="CN2660" s="34">
        <v>6.81</v>
      </c>
      <c r="CO2660" s="34">
        <v>39.799999999999997</v>
      </c>
      <c r="CP2660" s="34">
        <v>4.87</v>
      </c>
      <c r="CQ2660" s="34">
        <v>23.8</v>
      </c>
      <c r="CR2660" s="34">
        <v>3.65</v>
      </c>
      <c r="CS2660" s="34">
        <v>9.75</v>
      </c>
      <c r="CT2660" s="34">
        <v>1.22</v>
      </c>
      <c r="CU2660" s="34">
        <v>7.7</v>
      </c>
      <c r="CV2660" s="34">
        <v>1.1299999999999999</v>
      </c>
      <c r="CW2660" s="34">
        <f t="shared" si="130"/>
        <v>937.7299999999999</v>
      </c>
      <c r="CX2660" s="34">
        <v>2.0999999999999999E-3</v>
      </c>
      <c r="CY2660" s="34">
        <v>1.33</v>
      </c>
      <c r="CZ2660" s="34">
        <v>8.89</v>
      </c>
      <c r="DA2660" s="34">
        <v>0.13</v>
      </c>
      <c r="DC2660" s="34">
        <v>4.82</v>
      </c>
      <c r="DD2660" s="34">
        <v>0.22</v>
      </c>
      <c r="DE2660" s="34">
        <v>0.06</v>
      </c>
      <c r="DF2660" s="34">
        <v>32.799999999999997</v>
      </c>
      <c r="DG2660" s="34">
        <v>0.22</v>
      </c>
    </row>
    <row r="2661" spans="1:111" ht="26" x14ac:dyDescent="0.35">
      <c r="A2661" s="22" t="s">
        <v>3247</v>
      </c>
      <c r="B2661" s="37" t="s">
        <v>3075</v>
      </c>
      <c r="C2661" s="22" t="s">
        <v>4230</v>
      </c>
      <c r="D2661" s="22" t="s">
        <v>3390</v>
      </c>
      <c r="F2661" s="38">
        <v>42948</v>
      </c>
      <c r="G2661" s="22" t="s">
        <v>3248</v>
      </c>
      <c r="H2661" s="22">
        <v>32.793830999999997</v>
      </c>
      <c r="I2661" s="22">
        <v>-108.068326</v>
      </c>
      <c r="J2661" s="22" t="s">
        <v>3079</v>
      </c>
      <c r="K2661" s="22" t="s">
        <v>881</v>
      </c>
      <c r="L2661" s="26" t="s">
        <v>878</v>
      </c>
      <c r="M2661" s="22" t="s">
        <v>3249</v>
      </c>
      <c r="N2661" s="22" t="s">
        <v>4219</v>
      </c>
      <c r="O2661" s="22" t="s">
        <v>4221</v>
      </c>
      <c r="P2661" s="22" t="s">
        <v>3085</v>
      </c>
      <c r="Q2661" s="22" t="s">
        <v>4225</v>
      </c>
      <c r="S2661" s="22" t="s">
        <v>4229</v>
      </c>
      <c r="AI2661" s="34">
        <v>41.7</v>
      </c>
      <c r="AV2661" s="34">
        <v>3</v>
      </c>
      <c r="AW2661" s="34" t="s">
        <v>83</v>
      </c>
      <c r="AX2661" s="34">
        <v>150</v>
      </c>
      <c r="AY2661" s="34">
        <v>69</v>
      </c>
      <c r="AZ2661" s="34" t="s">
        <v>83</v>
      </c>
      <c r="BA2661" s="34">
        <v>0.8</v>
      </c>
      <c r="BC2661" s="34">
        <v>0.3</v>
      </c>
      <c r="BD2661" s="34">
        <v>261</v>
      </c>
      <c r="BE2661" s="34" t="s">
        <v>84</v>
      </c>
      <c r="BF2661" s="34" t="s">
        <v>126</v>
      </c>
      <c r="BG2661" s="34">
        <v>15600</v>
      </c>
      <c r="BH2661" s="34">
        <v>6.98</v>
      </c>
      <c r="BI2661" s="34" t="s">
        <v>121</v>
      </c>
      <c r="BJ2661" s="34" t="s">
        <v>121</v>
      </c>
      <c r="BL2661" s="34" t="s">
        <v>124</v>
      </c>
      <c r="BM2661" s="34" t="s">
        <v>84</v>
      </c>
      <c r="BN2661" s="34">
        <v>10</v>
      </c>
      <c r="BO2661" s="34">
        <v>0.2</v>
      </c>
      <c r="BP2661" s="34">
        <v>84</v>
      </c>
      <c r="BQ2661" s="34">
        <v>18</v>
      </c>
      <c r="BR2661" s="34">
        <v>10.9</v>
      </c>
      <c r="BT2661" s="34">
        <v>0.5</v>
      </c>
      <c r="BU2661" s="34" t="s">
        <v>83</v>
      </c>
      <c r="BV2661" s="34">
        <v>32</v>
      </c>
      <c r="BW2661" s="34">
        <v>3</v>
      </c>
      <c r="BX2661" s="34">
        <v>182</v>
      </c>
      <c r="BY2661" s="34" t="s">
        <v>82</v>
      </c>
      <c r="BZ2661" s="34">
        <v>1.2</v>
      </c>
      <c r="CA2661" s="34">
        <v>1.5</v>
      </c>
      <c r="CB2661" s="34" t="s">
        <v>82</v>
      </c>
      <c r="CC2661" s="34">
        <v>0.67</v>
      </c>
      <c r="CD2661" s="34">
        <v>52</v>
      </c>
      <c r="CE2661" s="34" t="s">
        <v>121</v>
      </c>
      <c r="CF2661" s="34">
        <v>1.8</v>
      </c>
      <c r="CG2661" s="34">
        <v>10.3</v>
      </c>
      <c r="CH2661" s="34">
        <v>13</v>
      </c>
      <c r="CI2661" s="34">
        <v>15.1</v>
      </c>
      <c r="CJ2661" s="34">
        <v>31.1</v>
      </c>
      <c r="CK2661" s="34">
        <v>4.3600000000000003</v>
      </c>
      <c r="CL2661" s="34">
        <v>21</v>
      </c>
      <c r="CM2661" s="34">
        <v>4.7</v>
      </c>
      <c r="CN2661" s="34">
        <v>1.2</v>
      </c>
      <c r="CO2661" s="34">
        <v>2.78</v>
      </c>
      <c r="CP2661" s="34">
        <v>0.28999999999999998</v>
      </c>
      <c r="CQ2661" s="34">
        <v>0.91</v>
      </c>
      <c r="CR2661" s="34">
        <v>0.12</v>
      </c>
      <c r="CS2661" s="34">
        <v>0.26</v>
      </c>
      <c r="CT2661" s="34" t="s">
        <v>148</v>
      </c>
      <c r="CU2661" s="34">
        <v>0.2</v>
      </c>
      <c r="CV2661" s="34" t="s">
        <v>148</v>
      </c>
      <c r="CW2661" s="34">
        <f t="shared" si="130"/>
        <v>82.020000000000024</v>
      </c>
      <c r="CX2661" s="34" t="s">
        <v>134</v>
      </c>
      <c r="CY2661" s="34">
        <v>33.4</v>
      </c>
      <c r="CZ2661" s="34">
        <v>2.3199999999999998</v>
      </c>
      <c r="DA2661" s="34">
        <v>7.0000000000000007E-2</v>
      </c>
      <c r="DC2661" s="34">
        <v>0.98</v>
      </c>
      <c r="DD2661" s="34">
        <v>0.01</v>
      </c>
      <c r="DE2661" s="34">
        <v>0.09</v>
      </c>
      <c r="DF2661" s="34">
        <v>6.44</v>
      </c>
      <c r="DG2661" s="34">
        <v>0.03</v>
      </c>
    </row>
    <row r="2662" spans="1:111" ht="26" x14ac:dyDescent="0.35">
      <c r="A2662" s="22" t="s">
        <v>3250</v>
      </c>
      <c r="B2662" s="37" t="s">
        <v>3075</v>
      </c>
      <c r="C2662" s="22" t="s">
        <v>4230</v>
      </c>
      <c r="D2662" s="22" t="s">
        <v>3390</v>
      </c>
      <c r="F2662" s="38">
        <v>42948</v>
      </c>
      <c r="G2662" s="22" t="s">
        <v>3251</v>
      </c>
      <c r="H2662" s="22">
        <v>32.793830999999997</v>
      </c>
      <c r="I2662" s="22">
        <v>-108.068326</v>
      </c>
      <c r="J2662" s="22" t="s">
        <v>3079</v>
      </c>
      <c r="K2662" s="22" t="s">
        <v>881</v>
      </c>
      <c r="L2662" s="26" t="s">
        <v>878</v>
      </c>
      <c r="M2662" s="22" t="s">
        <v>3391</v>
      </c>
      <c r="N2662" s="22" t="s">
        <v>4219</v>
      </c>
      <c r="O2662" s="22" t="s">
        <v>3115</v>
      </c>
      <c r="P2662" s="22" t="s">
        <v>3252</v>
      </c>
      <c r="Q2662" s="22" t="s">
        <v>4225</v>
      </c>
      <c r="S2662" s="22" t="s">
        <v>4229</v>
      </c>
      <c r="AI2662" s="34">
        <v>29</v>
      </c>
      <c r="AV2662" s="34">
        <v>79</v>
      </c>
      <c r="AW2662" s="34">
        <v>26</v>
      </c>
      <c r="AX2662" s="34">
        <v>47</v>
      </c>
      <c r="AY2662" s="34" t="s">
        <v>82</v>
      </c>
      <c r="AZ2662" s="34" t="s">
        <v>83</v>
      </c>
      <c r="BA2662" s="34">
        <v>94.5</v>
      </c>
      <c r="BC2662" s="34">
        <v>1070</v>
      </c>
      <c r="BD2662" s="34">
        <v>41</v>
      </c>
      <c r="BE2662" s="34" t="s">
        <v>84</v>
      </c>
      <c r="BF2662" s="34" t="s">
        <v>126</v>
      </c>
      <c r="BG2662" s="34">
        <v>4860</v>
      </c>
      <c r="BH2662" s="34">
        <v>3.57</v>
      </c>
      <c r="BI2662" s="34" t="s">
        <v>121</v>
      </c>
      <c r="BJ2662" s="34" t="s">
        <v>121</v>
      </c>
      <c r="BL2662" s="34">
        <v>0.2</v>
      </c>
      <c r="BM2662" s="34" t="s">
        <v>84</v>
      </c>
      <c r="BN2662" s="34" t="s">
        <v>123</v>
      </c>
      <c r="BO2662" s="34" t="s">
        <v>126</v>
      </c>
      <c r="BP2662" s="34">
        <v>13</v>
      </c>
      <c r="BQ2662" s="34">
        <v>185000</v>
      </c>
      <c r="BR2662" s="34">
        <v>0.3</v>
      </c>
      <c r="BT2662" s="34">
        <v>4.0999999999999996</v>
      </c>
      <c r="BU2662" s="34" t="s">
        <v>83</v>
      </c>
      <c r="BV2662" s="34">
        <v>35</v>
      </c>
      <c r="BW2662" s="34">
        <v>1</v>
      </c>
      <c r="BX2662" s="34">
        <v>5.8</v>
      </c>
      <c r="BY2662" s="34" t="s">
        <v>82</v>
      </c>
      <c r="BZ2662" s="34">
        <v>1.8</v>
      </c>
      <c r="CA2662" s="34" t="s">
        <v>126</v>
      </c>
      <c r="CB2662" s="34" t="s">
        <v>82</v>
      </c>
      <c r="CC2662" s="34">
        <v>0.11</v>
      </c>
      <c r="CD2662" s="34" t="s">
        <v>83</v>
      </c>
      <c r="CE2662" s="34">
        <v>10</v>
      </c>
      <c r="CF2662" s="34">
        <v>2.7</v>
      </c>
      <c r="CG2662" s="34" t="s">
        <v>82</v>
      </c>
      <c r="CH2662" s="34">
        <v>300000</v>
      </c>
      <c r="CI2662" s="34">
        <v>0.4</v>
      </c>
      <c r="CJ2662" s="34">
        <v>0.5</v>
      </c>
      <c r="CK2662" s="34">
        <v>0.09</v>
      </c>
      <c r="CL2662" s="34">
        <v>0.5</v>
      </c>
      <c r="CM2662" s="34">
        <v>0.1</v>
      </c>
      <c r="CN2662" s="34" t="s">
        <v>148</v>
      </c>
      <c r="CO2662" s="34">
        <v>0.17</v>
      </c>
      <c r="CP2662" s="34" t="s">
        <v>148</v>
      </c>
      <c r="CQ2662" s="34">
        <v>0.2</v>
      </c>
      <c r="CR2662" s="34">
        <v>0.05</v>
      </c>
      <c r="CS2662" s="34">
        <v>0.16</v>
      </c>
      <c r="CT2662" s="34" t="s">
        <v>148</v>
      </c>
      <c r="CU2662" s="34">
        <v>0.1</v>
      </c>
      <c r="CV2662" s="34" t="s">
        <v>148</v>
      </c>
      <c r="CW2662" s="34">
        <f t="shared" si="130"/>
        <v>2.27</v>
      </c>
      <c r="CX2662" s="34">
        <v>0.38400000000000001</v>
      </c>
      <c r="CY2662" s="34">
        <v>12.8</v>
      </c>
      <c r="CZ2662" s="34">
        <v>0.63</v>
      </c>
      <c r="DA2662" s="34">
        <v>1.49</v>
      </c>
      <c r="DC2662" s="34">
        <v>0.01</v>
      </c>
      <c r="DD2662" s="34">
        <v>0.44</v>
      </c>
      <c r="DE2662" s="34">
        <v>0.03</v>
      </c>
      <c r="DF2662" s="34">
        <v>0.88</v>
      </c>
      <c r="DG2662" s="34" t="s">
        <v>120</v>
      </c>
    </row>
    <row r="2663" spans="1:111" ht="26" x14ac:dyDescent="0.35">
      <c r="A2663" s="22" t="s">
        <v>3253</v>
      </c>
      <c r="B2663" s="37" t="s">
        <v>3075</v>
      </c>
      <c r="C2663" s="22" t="s">
        <v>4230</v>
      </c>
      <c r="D2663" s="22" t="s">
        <v>3390</v>
      </c>
      <c r="F2663" s="38">
        <v>42948</v>
      </c>
      <c r="G2663" s="22" t="s">
        <v>3251</v>
      </c>
      <c r="H2663" s="22">
        <v>32.793830999999997</v>
      </c>
      <c r="I2663" s="22">
        <v>-108.068326</v>
      </c>
      <c r="J2663" s="22" t="s">
        <v>3079</v>
      </c>
      <c r="K2663" s="22" t="s">
        <v>881</v>
      </c>
      <c r="L2663" s="26" t="s">
        <v>878</v>
      </c>
      <c r="M2663" s="22" t="s">
        <v>3255</v>
      </c>
      <c r="N2663" s="22" t="s">
        <v>4219</v>
      </c>
      <c r="O2663" s="22" t="s">
        <v>4221</v>
      </c>
      <c r="P2663" s="22" t="s">
        <v>3254</v>
      </c>
      <c r="Q2663" s="22" t="s">
        <v>4225</v>
      </c>
      <c r="S2663" s="22" t="s">
        <v>4229</v>
      </c>
      <c r="AI2663" s="34">
        <v>10.7</v>
      </c>
      <c r="AV2663" s="34">
        <v>3</v>
      </c>
      <c r="AW2663" s="34" t="s">
        <v>83</v>
      </c>
      <c r="AX2663" s="34">
        <v>45</v>
      </c>
      <c r="AY2663" s="34">
        <v>409</v>
      </c>
      <c r="AZ2663" s="34" t="s">
        <v>83</v>
      </c>
      <c r="BA2663" s="34">
        <v>0.5</v>
      </c>
      <c r="BC2663" s="34">
        <v>0.4</v>
      </c>
      <c r="BD2663" s="34">
        <v>180</v>
      </c>
      <c r="BE2663" s="34" t="s">
        <v>84</v>
      </c>
      <c r="BF2663" s="34">
        <v>0.3</v>
      </c>
      <c r="BG2663" s="34">
        <v>2450</v>
      </c>
      <c r="BH2663" s="34">
        <v>14.2</v>
      </c>
      <c r="BI2663" s="34">
        <v>2</v>
      </c>
      <c r="BJ2663" s="34">
        <v>2</v>
      </c>
      <c r="BL2663" s="34" t="s">
        <v>124</v>
      </c>
      <c r="BM2663" s="34" t="s">
        <v>84</v>
      </c>
      <c r="BN2663" s="34">
        <v>23</v>
      </c>
      <c r="BO2663" s="34">
        <v>2.7</v>
      </c>
      <c r="BP2663" s="34">
        <v>20</v>
      </c>
      <c r="BQ2663" s="34">
        <v>20</v>
      </c>
      <c r="BR2663" s="34">
        <v>50.2</v>
      </c>
      <c r="BT2663" s="34">
        <v>1</v>
      </c>
      <c r="BU2663" s="34" t="s">
        <v>83</v>
      </c>
      <c r="BV2663" s="34">
        <v>11</v>
      </c>
      <c r="BW2663" s="34">
        <v>9</v>
      </c>
      <c r="BX2663" s="34">
        <v>22.3</v>
      </c>
      <c r="BY2663" s="34" t="s">
        <v>82</v>
      </c>
      <c r="BZ2663" s="34">
        <v>0.7</v>
      </c>
      <c r="CA2663" s="34">
        <v>2.6</v>
      </c>
      <c r="CB2663" s="34" t="s">
        <v>82</v>
      </c>
      <c r="CC2663" s="34">
        <v>0.39</v>
      </c>
      <c r="CD2663" s="34">
        <v>90</v>
      </c>
      <c r="CE2663" s="34">
        <v>6</v>
      </c>
      <c r="CF2663" s="34">
        <v>0.8</v>
      </c>
      <c r="CG2663" s="34">
        <v>64</v>
      </c>
      <c r="CH2663" s="34">
        <v>72</v>
      </c>
      <c r="CI2663" s="34">
        <v>6.8</v>
      </c>
      <c r="CJ2663" s="34">
        <v>10</v>
      </c>
      <c r="CK2663" s="34">
        <v>0.93</v>
      </c>
      <c r="CL2663" s="34">
        <v>2.9</v>
      </c>
      <c r="CM2663" s="34">
        <v>0.4</v>
      </c>
      <c r="CN2663" s="34">
        <v>0.1</v>
      </c>
      <c r="CO2663" s="34">
        <v>0.28999999999999998</v>
      </c>
      <c r="CP2663" s="34" t="s">
        <v>148</v>
      </c>
      <c r="CQ2663" s="34">
        <v>0.15</v>
      </c>
      <c r="CR2663" s="34" t="s">
        <v>148</v>
      </c>
      <c r="CS2663" s="34">
        <v>0.11</v>
      </c>
      <c r="CT2663" s="34" t="s">
        <v>148</v>
      </c>
      <c r="CU2663" s="34">
        <v>0.2</v>
      </c>
      <c r="CV2663" s="34" t="s">
        <v>148</v>
      </c>
      <c r="CW2663" s="34">
        <f t="shared" si="130"/>
        <v>21.879999999999995</v>
      </c>
      <c r="CX2663" s="34">
        <v>1.4E-3</v>
      </c>
      <c r="CY2663" s="34">
        <v>9.33</v>
      </c>
      <c r="CZ2663" s="34">
        <v>4.3099999999999996</v>
      </c>
      <c r="DA2663" s="34">
        <v>0.02</v>
      </c>
      <c r="DC2663" s="34">
        <v>2.4900000000000002</v>
      </c>
      <c r="DD2663" s="34">
        <v>0.14000000000000001</v>
      </c>
      <c r="DE2663" s="34" t="s">
        <v>120</v>
      </c>
      <c r="DF2663" s="34">
        <v>31.1</v>
      </c>
      <c r="DG2663" s="34">
        <v>0.13</v>
      </c>
    </row>
    <row r="2664" spans="1:111" s="47" customFormat="1" ht="15.65" customHeight="1" x14ac:dyDescent="0.3">
      <c r="A2664" s="22" t="s">
        <v>4280</v>
      </c>
      <c r="B2664" s="47" t="s">
        <v>4281</v>
      </c>
      <c r="C2664" s="47" t="s">
        <v>4940</v>
      </c>
      <c r="D2664" s="47" t="s">
        <v>4942</v>
      </c>
      <c r="E2664" s="48">
        <v>40431</v>
      </c>
      <c r="F2664" s="48">
        <v>43948</v>
      </c>
      <c r="G2664" s="47" t="s">
        <v>4283</v>
      </c>
      <c r="H2664" s="47">
        <v>34.216115000000002</v>
      </c>
      <c r="I2664" s="47">
        <v>-105.751074</v>
      </c>
      <c r="J2664" s="47" t="s">
        <v>873</v>
      </c>
      <c r="K2664" s="47" t="s">
        <v>879</v>
      </c>
      <c r="L2664" s="47" t="s">
        <v>878</v>
      </c>
      <c r="M2664" s="47" t="s">
        <v>4284</v>
      </c>
      <c r="N2664" s="70" t="s">
        <v>3393</v>
      </c>
      <c r="O2664" s="70" t="s">
        <v>3394</v>
      </c>
      <c r="P2664" s="72"/>
      <c r="Q2664" s="22" t="s">
        <v>2942</v>
      </c>
      <c r="R2664" s="47" t="s">
        <v>2954</v>
      </c>
      <c r="S2664" s="72"/>
      <c r="T2664" s="72"/>
      <c r="U2664" s="72"/>
      <c r="V2664" s="72"/>
      <c r="W2664" s="72">
        <v>67.7</v>
      </c>
      <c r="X2664" s="72">
        <v>0.41</v>
      </c>
      <c r="Y2664" s="72">
        <v>11.5</v>
      </c>
      <c r="Z2664" s="72">
        <v>3.27</v>
      </c>
      <c r="AA2664" s="72">
        <v>0.08</v>
      </c>
      <c r="AB2664" s="72">
        <v>0.44</v>
      </c>
      <c r="AC2664" s="72">
        <v>1.21</v>
      </c>
      <c r="AD2664" s="72">
        <v>2.4300000000000002</v>
      </c>
      <c r="AE2664" s="72">
        <v>3.85</v>
      </c>
      <c r="AF2664" s="72">
        <v>0.11</v>
      </c>
      <c r="AG2664" s="72">
        <v>9.2899999999999991</v>
      </c>
      <c r="AH2664" s="72">
        <v>200</v>
      </c>
      <c r="AI2664" s="72" t="s">
        <v>126</v>
      </c>
      <c r="AJ2664" s="72"/>
      <c r="AO2664" s="47">
        <f>SUM(W2664:AG2664)+(AH2664*0.0001)</f>
        <v>100.30999999999999</v>
      </c>
      <c r="AP2664" s="47">
        <f t="shared" ref="AP2664:AP2695" si="131">(0.6633*(Y2664+Z2664)-0.7083*(Y2664))</f>
        <v>1.651491</v>
      </c>
      <c r="AQ2664" s="47">
        <f t="shared" ref="AQ2664:AQ2695" si="132">(Z2664-1.1*(AP2664))</f>
        <v>1.4533598999999999</v>
      </c>
      <c r="AR2664" s="47">
        <f t="shared" ref="AR2664:AR2695" si="133">(Z2664/1.1)</f>
        <v>2.9727272727272727</v>
      </c>
      <c r="AU2664" s="47">
        <v>6</v>
      </c>
      <c r="AV2664" s="47" t="s">
        <v>121</v>
      </c>
      <c r="AW2664" s="47" t="s">
        <v>83</v>
      </c>
      <c r="AX2664" s="47">
        <v>12</v>
      </c>
      <c r="AY2664" s="47">
        <v>695</v>
      </c>
      <c r="AZ2664" s="47" t="s">
        <v>83</v>
      </c>
      <c r="BA2664" s="47">
        <v>0.8</v>
      </c>
      <c r="BC2664" s="47" t="s">
        <v>124</v>
      </c>
      <c r="BD2664" s="47">
        <v>4.0999999999999996</v>
      </c>
      <c r="BE2664" s="47" t="s">
        <v>84</v>
      </c>
      <c r="BF2664" s="47">
        <v>3.8</v>
      </c>
      <c r="BG2664" s="47">
        <v>33</v>
      </c>
      <c r="BH2664" s="47">
        <v>15.2</v>
      </c>
      <c r="BI2664" s="47">
        <v>2</v>
      </c>
      <c r="BJ2664" s="47">
        <v>6</v>
      </c>
      <c r="BL2664" s="47" t="s">
        <v>124</v>
      </c>
      <c r="BM2664" s="47">
        <v>14</v>
      </c>
      <c r="BN2664" s="47" t="s">
        <v>123</v>
      </c>
      <c r="BO2664" s="47">
        <v>13.1</v>
      </c>
      <c r="BP2664" s="47">
        <v>8</v>
      </c>
      <c r="BQ2664" s="47">
        <v>37</v>
      </c>
      <c r="BR2664" s="47">
        <v>175</v>
      </c>
      <c r="BS2664" s="47" t="s">
        <v>85</v>
      </c>
      <c r="BT2664" s="47">
        <v>0.3</v>
      </c>
      <c r="BU2664" s="47">
        <v>6</v>
      </c>
      <c r="BV2664" s="47" t="s">
        <v>83</v>
      </c>
      <c r="BW2664" s="47">
        <v>2</v>
      </c>
      <c r="BX2664" s="47">
        <v>108</v>
      </c>
      <c r="BY2664" s="47">
        <v>1.3</v>
      </c>
      <c r="BZ2664" s="47" t="s">
        <v>82</v>
      </c>
      <c r="CA2664" s="47">
        <v>19</v>
      </c>
      <c r="CB2664" s="47">
        <v>0.7</v>
      </c>
      <c r="CC2664" s="47">
        <v>4.1399999999999997</v>
      </c>
      <c r="CD2664" s="47">
        <v>23</v>
      </c>
      <c r="CE2664" s="47">
        <v>2</v>
      </c>
      <c r="CF2664" s="47">
        <v>48.2</v>
      </c>
      <c r="CG2664" s="47">
        <v>204</v>
      </c>
      <c r="CH2664" s="47">
        <v>47</v>
      </c>
      <c r="CI2664" s="47">
        <v>22.7</v>
      </c>
      <c r="CJ2664" s="47">
        <v>52</v>
      </c>
      <c r="CK2664" s="47">
        <v>6.36</v>
      </c>
      <c r="CL2664" s="47">
        <v>25.4</v>
      </c>
      <c r="CM2664" s="47">
        <v>5.7</v>
      </c>
      <c r="CN2664" s="47">
        <v>1.04</v>
      </c>
      <c r="CO2664" s="47">
        <v>7.04</v>
      </c>
      <c r="CP2664" s="47">
        <v>1.1599999999999999</v>
      </c>
      <c r="CQ2664" s="47">
        <v>7.19</v>
      </c>
      <c r="CR2664" s="47">
        <v>1.6</v>
      </c>
      <c r="CS2664" s="47">
        <v>5.04</v>
      </c>
      <c r="CT2664" s="47">
        <v>0.79</v>
      </c>
      <c r="CU2664" s="47">
        <v>5.5</v>
      </c>
      <c r="CV2664" s="47">
        <v>0.89</v>
      </c>
      <c r="CW2664" s="47">
        <f t="shared" ref="CW2664:CW2727" si="134">SUM(CI2664:CV2664)</f>
        <v>142.41</v>
      </c>
      <c r="CX2664" s="47">
        <v>603</v>
      </c>
      <c r="CY2664" s="47">
        <v>2.25</v>
      </c>
      <c r="CZ2664" s="47">
        <v>6</v>
      </c>
      <c r="DA2664" s="47">
        <v>0.88</v>
      </c>
      <c r="DC2664" s="47">
        <v>3.24</v>
      </c>
      <c r="DD2664" s="47">
        <v>0.25</v>
      </c>
      <c r="DE2664" s="47">
        <v>0.05</v>
      </c>
      <c r="DF2664" s="47">
        <v>32.6</v>
      </c>
      <c r="DG2664" s="47">
        <v>0.24</v>
      </c>
    </row>
    <row r="2665" spans="1:111" s="47" customFormat="1" ht="15.65" customHeight="1" x14ac:dyDescent="0.3">
      <c r="A2665" s="22" t="s">
        <v>4285</v>
      </c>
      <c r="B2665" s="47" t="s">
        <v>4281</v>
      </c>
      <c r="C2665" s="47" t="s">
        <v>4940</v>
      </c>
      <c r="D2665" s="47" t="s">
        <v>4942</v>
      </c>
      <c r="E2665" s="48">
        <v>40431</v>
      </c>
      <c r="F2665" s="48">
        <v>43948</v>
      </c>
      <c r="G2665" s="47" t="s">
        <v>4283</v>
      </c>
      <c r="H2665" s="47">
        <v>34.214306999999998</v>
      </c>
      <c r="I2665" s="47">
        <v>-105.749893</v>
      </c>
      <c r="J2665" s="47" t="s">
        <v>873</v>
      </c>
      <c r="K2665" s="47" t="s">
        <v>879</v>
      </c>
      <c r="L2665" s="47" t="s">
        <v>878</v>
      </c>
      <c r="M2665" s="47" t="s">
        <v>4284</v>
      </c>
      <c r="N2665" s="70" t="s">
        <v>3393</v>
      </c>
      <c r="O2665" s="70" t="s">
        <v>3394</v>
      </c>
      <c r="P2665" s="72"/>
      <c r="Q2665" s="22" t="s">
        <v>2942</v>
      </c>
      <c r="R2665" s="47" t="s">
        <v>2954</v>
      </c>
      <c r="S2665" s="72"/>
      <c r="T2665" s="72"/>
      <c r="U2665" s="72"/>
      <c r="V2665" s="72"/>
      <c r="W2665" s="72">
        <v>62.8</v>
      </c>
      <c r="X2665" s="72">
        <v>1.08</v>
      </c>
      <c r="Y2665" s="72">
        <v>14</v>
      </c>
      <c r="Z2665" s="72">
        <v>7.73</v>
      </c>
      <c r="AA2665" s="72">
        <v>0.17</v>
      </c>
      <c r="AB2665" s="72">
        <v>1.0900000000000001</v>
      </c>
      <c r="AC2665" s="72">
        <v>2.44</v>
      </c>
      <c r="AD2665" s="72">
        <v>2.93</v>
      </c>
      <c r="AE2665" s="72">
        <v>3.02</v>
      </c>
      <c r="AF2665" s="72">
        <v>0.31</v>
      </c>
      <c r="AG2665" s="72">
        <v>5.22</v>
      </c>
      <c r="AH2665" s="72">
        <v>800</v>
      </c>
      <c r="AI2665" s="72" t="s">
        <v>126</v>
      </c>
      <c r="AJ2665" s="72"/>
      <c r="AO2665" s="47">
        <f>SUM(W2665:AG2665)+(AH2665*0.0001)</f>
        <v>100.87</v>
      </c>
      <c r="AP2665" s="47">
        <f t="shared" si="131"/>
        <v>4.4973089999999996</v>
      </c>
      <c r="AQ2665" s="47">
        <f t="shared" si="132"/>
        <v>2.7829601000000004</v>
      </c>
      <c r="AR2665" s="47">
        <f t="shared" si="133"/>
        <v>7.0272727272727273</v>
      </c>
      <c r="AU2665" s="47">
        <v>7</v>
      </c>
      <c r="AV2665" s="47">
        <v>1</v>
      </c>
      <c r="AW2665" s="47" t="s">
        <v>83</v>
      </c>
      <c r="AX2665" s="47">
        <v>21</v>
      </c>
      <c r="AY2665" s="47">
        <v>707</v>
      </c>
      <c r="AZ2665" s="47" t="s">
        <v>83</v>
      </c>
      <c r="BA2665" s="47">
        <v>0.6</v>
      </c>
      <c r="BC2665" s="47">
        <v>0.2</v>
      </c>
      <c r="BD2665" s="47">
        <v>10.8</v>
      </c>
      <c r="BE2665" s="47">
        <v>12</v>
      </c>
      <c r="BF2665" s="47">
        <v>7.1</v>
      </c>
      <c r="BG2665" s="47">
        <v>25</v>
      </c>
      <c r="BH2665" s="47">
        <v>22.9</v>
      </c>
      <c r="BI2665" s="47">
        <v>2</v>
      </c>
      <c r="BJ2665" s="47">
        <v>17</v>
      </c>
      <c r="BL2665" s="47" t="s">
        <v>124</v>
      </c>
      <c r="BM2665" s="47">
        <v>37</v>
      </c>
      <c r="BN2665" s="47" t="s">
        <v>123</v>
      </c>
      <c r="BO2665" s="47">
        <v>22.8</v>
      </c>
      <c r="BP2665" s="47">
        <v>10</v>
      </c>
      <c r="BQ2665" s="47">
        <v>34</v>
      </c>
      <c r="BR2665" s="47">
        <v>177</v>
      </c>
      <c r="BS2665" s="47" t="s">
        <v>85</v>
      </c>
      <c r="BT2665" s="47">
        <v>0.2</v>
      </c>
      <c r="BU2665" s="47">
        <v>17</v>
      </c>
      <c r="BV2665" s="47" t="s">
        <v>83</v>
      </c>
      <c r="BW2665" s="47">
        <v>6</v>
      </c>
      <c r="BX2665" s="47">
        <v>168</v>
      </c>
      <c r="BY2665" s="47">
        <v>1.7</v>
      </c>
      <c r="BZ2665" s="47" t="s">
        <v>82</v>
      </c>
      <c r="CA2665" s="47">
        <v>16.2</v>
      </c>
      <c r="CB2665" s="47">
        <v>0.7</v>
      </c>
      <c r="CC2665" s="47">
        <v>6.57</v>
      </c>
      <c r="CD2665" s="47">
        <v>57</v>
      </c>
      <c r="CE2665" s="47">
        <v>1</v>
      </c>
      <c r="CF2665" s="47">
        <v>88.5</v>
      </c>
      <c r="CG2665" s="47">
        <v>595</v>
      </c>
      <c r="CH2665" s="47">
        <v>129</v>
      </c>
      <c r="CI2665" s="47">
        <v>49.4</v>
      </c>
      <c r="CJ2665" s="47">
        <v>120</v>
      </c>
      <c r="CK2665" s="47">
        <v>15.9</v>
      </c>
      <c r="CL2665" s="47">
        <v>67.599999999999994</v>
      </c>
      <c r="CM2665" s="47">
        <v>16.5</v>
      </c>
      <c r="CN2665" s="47">
        <v>3.06</v>
      </c>
      <c r="CO2665" s="47">
        <v>19.3</v>
      </c>
      <c r="CP2665" s="47">
        <v>2.85</v>
      </c>
      <c r="CQ2665" s="47">
        <v>16.5</v>
      </c>
      <c r="CR2665" s="47">
        <v>3.42</v>
      </c>
      <c r="CS2665" s="47">
        <v>10.1</v>
      </c>
      <c r="CT2665" s="47">
        <v>1.46</v>
      </c>
      <c r="CU2665" s="47">
        <v>9.6999999999999993</v>
      </c>
      <c r="CV2665" s="47">
        <v>1.44</v>
      </c>
      <c r="CW2665" s="47">
        <f t="shared" si="134"/>
        <v>337.23</v>
      </c>
      <c r="CX2665" s="47">
        <v>1310</v>
      </c>
      <c r="CY2665" s="47">
        <v>5.44</v>
      </c>
      <c r="CZ2665" s="47">
        <v>7.44</v>
      </c>
      <c r="DA2665" s="47">
        <v>1.8</v>
      </c>
      <c r="DC2665" s="47">
        <v>2.66</v>
      </c>
      <c r="DD2665" s="47">
        <v>0.66</v>
      </c>
      <c r="DE2665" s="47">
        <v>0.14000000000000001</v>
      </c>
      <c r="DF2665" s="47">
        <v>28.9</v>
      </c>
      <c r="DG2665" s="47">
        <v>0.65</v>
      </c>
    </row>
    <row r="2666" spans="1:111" s="47" customFormat="1" ht="15.65" customHeight="1" x14ac:dyDescent="0.3">
      <c r="A2666" s="22" t="s">
        <v>4286</v>
      </c>
      <c r="B2666" s="47" t="s">
        <v>4281</v>
      </c>
      <c r="C2666" s="47" t="s">
        <v>4940</v>
      </c>
      <c r="D2666" s="47" t="s">
        <v>4942</v>
      </c>
      <c r="E2666" s="48">
        <v>43705</v>
      </c>
      <c r="F2666" s="48">
        <v>43948</v>
      </c>
      <c r="G2666" s="47" t="s">
        <v>4283</v>
      </c>
      <c r="H2666" s="47">
        <v>34.196852</v>
      </c>
      <c r="I2666" s="47">
        <v>-105.73964599999999</v>
      </c>
      <c r="J2666" s="47" t="s">
        <v>873</v>
      </c>
      <c r="K2666" s="47" t="s">
        <v>879</v>
      </c>
      <c r="L2666" s="47" t="s">
        <v>878</v>
      </c>
      <c r="M2666" s="47" t="s">
        <v>4287</v>
      </c>
      <c r="N2666" s="70" t="s">
        <v>3393</v>
      </c>
      <c r="O2666" s="70" t="s">
        <v>3394</v>
      </c>
      <c r="P2666" s="72" t="s">
        <v>4288</v>
      </c>
      <c r="Q2666" s="22" t="s">
        <v>4289</v>
      </c>
      <c r="R2666" s="47" t="s">
        <v>2943</v>
      </c>
      <c r="S2666" s="72"/>
      <c r="T2666" s="72"/>
      <c r="U2666" s="72"/>
      <c r="V2666" s="72"/>
      <c r="W2666" s="72">
        <v>74.5</v>
      </c>
      <c r="X2666" s="72">
        <v>0.51</v>
      </c>
      <c r="Y2666" s="72">
        <v>8.41</v>
      </c>
      <c r="Z2666" s="72">
        <v>2.2799999999999998</v>
      </c>
      <c r="AA2666" s="72">
        <v>0.08</v>
      </c>
      <c r="AB2666" s="72">
        <v>0.1</v>
      </c>
      <c r="AC2666" s="72">
        <v>4.22</v>
      </c>
      <c r="AD2666" s="72">
        <v>0.26</v>
      </c>
      <c r="AE2666" s="72">
        <v>7.13</v>
      </c>
      <c r="AF2666" s="72">
        <v>0.11</v>
      </c>
      <c r="AG2666" s="72">
        <v>1.47</v>
      </c>
      <c r="AH2666" s="72">
        <v>27700</v>
      </c>
      <c r="AI2666" s="72" t="s">
        <v>126</v>
      </c>
      <c r="AJ2666" s="72"/>
      <c r="AO2666" s="47">
        <f>SUM(W2666:AG2666)+(AH2666*0.0001)</f>
        <v>101.83999999999999</v>
      </c>
      <c r="AP2666" s="47">
        <f t="shared" si="131"/>
        <v>1.1338739999999987</v>
      </c>
      <c r="AQ2666" s="47">
        <f t="shared" si="132"/>
        <v>1.0327386000000012</v>
      </c>
      <c r="AR2666" s="47">
        <f t="shared" si="133"/>
        <v>2.0727272727272723</v>
      </c>
      <c r="AU2666" s="47">
        <v>82</v>
      </c>
      <c r="AV2666" s="47">
        <v>4</v>
      </c>
      <c r="AW2666" s="47">
        <v>81</v>
      </c>
      <c r="AX2666" s="47" t="s">
        <v>84</v>
      </c>
      <c r="AY2666" s="47">
        <v>355</v>
      </c>
      <c r="AZ2666" s="47" t="s">
        <v>83</v>
      </c>
      <c r="BA2666" s="47">
        <v>0.5</v>
      </c>
      <c r="BC2666" s="47">
        <v>1.9</v>
      </c>
      <c r="BD2666" s="47">
        <v>4.4000000000000004</v>
      </c>
      <c r="BE2666" s="47">
        <v>39</v>
      </c>
      <c r="BF2666" s="47">
        <v>0.8</v>
      </c>
      <c r="BG2666" s="47">
        <v>310</v>
      </c>
      <c r="BH2666" s="47">
        <v>11.9</v>
      </c>
      <c r="BI2666" s="47">
        <v>4</v>
      </c>
      <c r="BJ2666" s="47">
        <v>6</v>
      </c>
      <c r="BL2666" s="47" t="s">
        <v>124</v>
      </c>
      <c r="BM2666" s="47">
        <v>16</v>
      </c>
      <c r="BN2666" s="47">
        <v>5</v>
      </c>
      <c r="BO2666" s="47">
        <v>9.9</v>
      </c>
      <c r="BP2666" s="47">
        <v>15</v>
      </c>
      <c r="BQ2666" s="47">
        <v>605</v>
      </c>
      <c r="BR2666" s="47">
        <v>256</v>
      </c>
      <c r="BS2666" s="47" t="s">
        <v>85</v>
      </c>
      <c r="BT2666" s="47">
        <v>35.9</v>
      </c>
      <c r="BU2666" s="47" t="s">
        <v>83</v>
      </c>
      <c r="BV2666" s="47">
        <v>6</v>
      </c>
      <c r="BW2666" s="47">
        <v>4</v>
      </c>
      <c r="BX2666" s="47">
        <v>55.1</v>
      </c>
      <c r="BY2666" s="47">
        <v>0.7</v>
      </c>
      <c r="BZ2666" s="47">
        <v>0.9</v>
      </c>
      <c r="CA2666" s="47">
        <v>7.3</v>
      </c>
      <c r="CB2666" s="47">
        <v>2</v>
      </c>
      <c r="CC2666" s="47">
        <v>17.2</v>
      </c>
      <c r="CD2666" s="47">
        <v>57</v>
      </c>
      <c r="CE2666" s="47">
        <v>23</v>
      </c>
      <c r="CF2666" s="47">
        <v>368</v>
      </c>
      <c r="CG2666" s="47">
        <v>232</v>
      </c>
      <c r="CH2666" s="47">
        <v>250</v>
      </c>
      <c r="CI2666" s="47">
        <v>236</v>
      </c>
      <c r="CJ2666" s="47">
        <v>455</v>
      </c>
      <c r="CK2666" s="47">
        <v>44.5</v>
      </c>
      <c r="CL2666" s="47">
        <v>138</v>
      </c>
      <c r="CM2666" s="47">
        <v>33.299999999999997</v>
      </c>
      <c r="CN2666" s="47">
        <v>8.6199999999999992</v>
      </c>
      <c r="CO2666" s="47">
        <v>39.4</v>
      </c>
      <c r="CP2666" s="47">
        <v>6.49</v>
      </c>
      <c r="CQ2666" s="47">
        <v>38.799999999999997</v>
      </c>
      <c r="CR2666" s="47">
        <v>8.31</v>
      </c>
      <c r="CS2666" s="47">
        <v>25</v>
      </c>
      <c r="CT2666" s="47">
        <v>3.8</v>
      </c>
      <c r="CU2666" s="47">
        <v>22.7</v>
      </c>
      <c r="CV2666" s="47">
        <v>2.63</v>
      </c>
      <c r="CW2666" s="47">
        <f t="shared" si="134"/>
        <v>1062.55</v>
      </c>
      <c r="CX2666" s="47">
        <v>596</v>
      </c>
      <c r="CY2666" s="47">
        <v>1.56</v>
      </c>
      <c r="CZ2666" s="47">
        <v>4.42</v>
      </c>
      <c r="DA2666" s="47">
        <v>3</v>
      </c>
      <c r="DC2666" s="47">
        <v>5.97</v>
      </c>
      <c r="DD2666" s="47">
        <v>0.04</v>
      </c>
      <c r="DE2666" s="47">
        <v>0.05</v>
      </c>
      <c r="DF2666" s="47">
        <v>35.5</v>
      </c>
      <c r="DG2666" s="47">
        <v>0.31</v>
      </c>
    </row>
    <row r="2667" spans="1:111" s="47" customFormat="1" ht="15.65" customHeight="1" x14ac:dyDescent="0.3">
      <c r="A2667" s="22" t="s">
        <v>4290</v>
      </c>
      <c r="B2667" s="47" t="s">
        <v>4281</v>
      </c>
      <c r="C2667" s="47" t="s">
        <v>4940</v>
      </c>
      <c r="D2667" s="47" t="s">
        <v>4942</v>
      </c>
      <c r="E2667" s="48">
        <v>43845</v>
      </c>
      <c r="F2667" s="48">
        <v>43948</v>
      </c>
      <c r="G2667" s="47" t="s">
        <v>4283</v>
      </c>
      <c r="H2667" s="47">
        <v>34.266775000000003</v>
      </c>
      <c r="I2667" s="47">
        <v>-105.718231</v>
      </c>
      <c r="J2667" s="47" t="s">
        <v>873</v>
      </c>
      <c r="K2667" s="47" t="s">
        <v>879</v>
      </c>
      <c r="L2667" s="47" t="s">
        <v>878</v>
      </c>
      <c r="M2667" s="47" t="s">
        <v>4291</v>
      </c>
      <c r="N2667" s="70" t="s">
        <v>3393</v>
      </c>
      <c r="O2667" s="70" t="s">
        <v>3394</v>
      </c>
      <c r="P2667" s="72" t="s">
        <v>4292</v>
      </c>
      <c r="Q2667" s="22" t="s">
        <v>2942</v>
      </c>
      <c r="R2667" s="47" t="s">
        <v>2943</v>
      </c>
      <c r="S2667" s="72"/>
      <c r="T2667" s="72"/>
      <c r="U2667" s="72"/>
      <c r="V2667" s="72"/>
      <c r="W2667" s="72">
        <v>66.150000000000006</v>
      </c>
      <c r="X2667" s="72">
        <v>0.35499999999999998</v>
      </c>
      <c r="Y2667" s="72">
        <v>17.149999999999999</v>
      </c>
      <c r="Z2667" s="72">
        <v>3.36</v>
      </c>
      <c r="AA2667" s="72">
        <v>4.4999999999999998E-2</v>
      </c>
      <c r="AB2667" s="72">
        <v>0.185</v>
      </c>
      <c r="AC2667" s="72">
        <v>0.70499999999999996</v>
      </c>
      <c r="AD2667" s="72">
        <v>5.9050000000000002</v>
      </c>
      <c r="AE2667" s="72">
        <v>3.9449999999999998</v>
      </c>
      <c r="AF2667" s="72">
        <v>0.17499999999999999</v>
      </c>
      <c r="AG2667" s="72">
        <v>1.585</v>
      </c>
      <c r="AH2667" s="72">
        <v>500</v>
      </c>
      <c r="AI2667" s="72" t="s">
        <v>126</v>
      </c>
      <c r="AJ2667" s="72"/>
      <c r="AO2667" s="47">
        <f>SUM(W2667:AG2667)+(AH2667*0.0001)</f>
        <v>99.609999999999985</v>
      </c>
      <c r="AP2667" s="47">
        <f t="shared" si="131"/>
        <v>1.4569379999999992</v>
      </c>
      <c r="AQ2667" s="47">
        <f t="shared" si="132"/>
        <v>1.7573682000000006</v>
      </c>
      <c r="AR2667" s="47">
        <f t="shared" si="133"/>
        <v>3.0545454545454542</v>
      </c>
      <c r="AU2667" s="47">
        <v>3</v>
      </c>
      <c r="AV2667" s="47" t="s">
        <v>121</v>
      </c>
      <c r="AW2667" s="47" t="s">
        <v>83</v>
      </c>
      <c r="AX2667" s="47">
        <v>12</v>
      </c>
      <c r="AY2667" s="47">
        <v>3005</v>
      </c>
      <c r="AZ2667" s="47" t="s">
        <v>83</v>
      </c>
      <c r="BA2667" s="47" t="s">
        <v>126</v>
      </c>
      <c r="BC2667" s="47" t="s">
        <v>124</v>
      </c>
      <c r="BD2667" s="47">
        <v>3.85</v>
      </c>
      <c r="BE2667" s="47" t="s">
        <v>84</v>
      </c>
      <c r="BF2667" s="47">
        <v>3.25</v>
      </c>
      <c r="BG2667" s="47">
        <v>8</v>
      </c>
      <c r="BH2667" s="47">
        <v>21.35</v>
      </c>
      <c r="BI2667" s="47">
        <v>1.5</v>
      </c>
      <c r="BJ2667" s="47">
        <v>4.5</v>
      </c>
      <c r="BL2667" s="47" t="s">
        <v>124</v>
      </c>
      <c r="BM2667" s="47">
        <v>13</v>
      </c>
      <c r="BN2667" s="47" t="s">
        <v>123</v>
      </c>
      <c r="BO2667" s="47">
        <v>11.85</v>
      </c>
      <c r="BP2667" s="47">
        <v>6.5</v>
      </c>
      <c r="BQ2667" s="47">
        <v>12</v>
      </c>
      <c r="BR2667" s="47">
        <v>68.7</v>
      </c>
      <c r="BS2667" s="47" t="s">
        <v>85</v>
      </c>
      <c r="BT2667" s="47">
        <v>0.3</v>
      </c>
      <c r="BU2667" s="47" t="s">
        <v>83</v>
      </c>
      <c r="BV2667" s="47" t="s">
        <v>83</v>
      </c>
      <c r="BW2667" s="47">
        <v>1.5</v>
      </c>
      <c r="BX2667" s="47">
        <v>736.5</v>
      </c>
      <c r="BY2667" s="47" t="s">
        <v>82</v>
      </c>
      <c r="BZ2667" s="47" t="s">
        <v>82</v>
      </c>
      <c r="CA2667" s="47">
        <v>6.45</v>
      </c>
      <c r="CB2667" s="47" t="s">
        <v>82</v>
      </c>
      <c r="CC2667" s="47">
        <v>1.885</v>
      </c>
      <c r="CD2667" s="47">
        <v>64</v>
      </c>
      <c r="CE2667" s="47" t="s">
        <v>121</v>
      </c>
      <c r="CF2667" s="47">
        <v>20.25</v>
      </c>
      <c r="CG2667" s="47">
        <v>175</v>
      </c>
      <c r="CH2667" s="47">
        <v>34.5</v>
      </c>
      <c r="CI2667" s="47">
        <v>33.799999999999997</v>
      </c>
      <c r="CJ2667" s="47">
        <v>61.2</v>
      </c>
      <c r="CK2667" s="47">
        <v>6.3650000000000002</v>
      </c>
      <c r="CL2667" s="47">
        <v>23.45</v>
      </c>
      <c r="CM2667" s="47">
        <v>4.05</v>
      </c>
      <c r="CN2667" s="47">
        <v>1.2649999999999999</v>
      </c>
      <c r="CO2667" s="47">
        <v>4.16</v>
      </c>
      <c r="CP2667" s="47">
        <v>0.60499999999999998</v>
      </c>
      <c r="CQ2667" s="47">
        <v>3.1850000000000001</v>
      </c>
      <c r="CR2667" s="47">
        <v>0.67500000000000004</v>
      </c>
      <c r="CS2667" s="47">
        <v>2.11</v>
      </c>
      <c r="CT2667" s="47">
        <v>0.32</v>
      </c>
      <c r="CU2667" s="47">
        <v>2.2999999999999998</v>
      </c>
      <c r="CV2667" s="47">
        <v>0.37</v>
      </c>
      <c r="CW2667" s="47">
        <f t="shared" si="134"/>
        <v>143.85500000000002</v>
      </c>
      <c r="CX2667" s="47">
        <v>3525</v>
      </c>
      <c r="CY2667" s="47">
        <v>2.4</v>
      </c>
      <c r="CZ2667" s="47">
        <v>9.2249999999999996</v>
      </c>
      <c r="DA2667" s="47">
        <v>0.54500000000000004</v>
      </c>
      <c r="DC2667" s="47" t="s">
        <v>4293</v>
      </c>
      <c r="DD2667" s="47">
        <v>0.1</v>
      </c>
      <c r="DE2667" s="47">
        <v>8.5000000000000006E-2</v>
      </c>
      <c r="DF2667" s="47">
        <v>32.549999999999997</v>
      </c>
      <c r="DG2667" s="47">
        <v>0.21</v>
      </c>
    </row>
    <row r="2668" spans="1:111" s="47" customFormat="1" ht="15.65" customHeight="1" x14ac:dyDescent="0.3">
      <c r="A2668" s="22" t="s">
        <v>4294</v>
      </c>
      <c r="B2668" s="47" t="s">
        <v>4281</v>
      </c>
      <c r="C2668" s="47" t="s">
        <v>4940</v>
      </c>
      <c r="D2668" s="47" t="s">
        <v>4942</v>
      </c>
      <c r="E2668" s="48">
        <v>43718</v>
      </c>
      <c r="F2668" s="48">
        <v>43948</v>
      </c>
      <c r="G2668" s="47" t="s">
        <v>4283</v>
      </c>
      <c r="H2668" s="47">
        <v>34.210382000000003</v>
      </c>
      <c r="I2668" s="47">
        <v>-105.770049</v>
      </c>
      <c r="J2668" s="47" t="s">
        <v>873</v>
      </c>
      <c r="K2668" s="47" t="s">
        <v>879</v>
      </c>
      <c r="L2668" s="47" t="s">
        <v>878</v>
      </c>
      <c r="M2668" s="47" t="s">
        <v>908</v>
      </c>
      <c r="N2668" s="70" t="s">
        <v>3393</v>
      </c>
      <c r="O2668" s="70" t="s">
        <v>3394</v>
      </c>
      <c r="P2668" s="72" t="s">
        <v>4295</v>
      </c>
      <c r="Q2668" s="22" t="s">
        <v>2942</v>
      </c>
      <c r="R2668" s="47" t="s">
        <v>2943</v>
      </c>
      <c r="S2668" s="72"/>
      <c r="T2668" s="72"/>
      <c r="U2668" s="72"/>
      <c r="V2668" s="72"/>
      <c r="W2668" s="72">
        <v>67.7</v>
      </c>
      <c r="X2668" s="72">
        <v>0.2</v>
      </c>
      <c r="Y2668" s="72">
        <v>16.899999999999999</v>
      </c>
      <c r="Z2668" s="72">
        <v>1.97</v>
      </c>
      <c r="AA2668" s="72">
        <v>0.05</v>
      </c>
      <c r="AB2668" s="72">
        <v>0.03</v>
      </c>
      <c r="AC2668" s="72">
        <v>0.75</v>
      </c>
      <c r="AD2668" s="72">
        <v>6.32</v>
      </c>
      <c r="AE2668" s="72">
        <v>5.22</v>
      </c>
      <c r="AF2668" s="72">
        <v>0.05</v>
      </c>
      <c r="AG2668" s="72">
        <v>0.79</v>
      </c>
      <c r="AH2668" s="72">
        <v>200</v>
      </c>
      <c r="AI2668" s="72" t="s">
        <v>126</v>
      </c>
      <c r="AJ2668" s="72"/>
      <c r="AO2668" s="47">
        <f>SUM(W2668:AG2668)+(AH2668*0.0001)</f>
        <v>100.00000000000001</v>
      </c>
      <c r="AP2668" s="47">
        <f t="shared" si="131"/>
        <v>0.54620099999999816</v>
      </c>
      <c r="AQ2668" s="47">
        <f t="shared" si="132"/>
        <v>1.3691789000000019</v>
      </c>
      <c r="AR2668" s="47">
        <f t="shared" si="133"/>
        <v>1.7909090909090908</v>
      </c>
      <c r="AU2668" s="47">
        <v>67</v>
      </c>
      <c r="AV2668" s="47">
        <v>3</v>
      </c>
      <c r="AW2668" s="47" t="s">
        <v>83</v>
      </c>
      <c r="AX2668" s="47" t="s">
        <v>84</v>
      </c>
      <c r="AY2668" s="47">
        <v>920</v>
      </c>
      <c r="AZ2668" s="47">
        <v>6</v>
      </c>
      <c r="BA2668" s="47" t="s">
        <v>126</v>
      </c>
      <c r="BC2668" s="47" t="s">
        <v>124</v>
      </c>
      <c r="BD2668" s="47">
        <v>1</v>
      </c>
      <c r="BE2668" s="47" t="s">
        <v>84</v>
      </c>
      <c r="BF2668" s="47">
        <v>0.3</v>
      </c>
      <c r="BG2668" s="47">
        <v>11</v>
      </c>
      <c r="BH2668" s="47">
        <v>28.5</v>
      </c>
      <c r="BI2668" s="47">
        <v>2</v>
      </c>
      <c r="BJ2668" s="47">
        <v>11</v>
      </c>
      <c r="BL2668" s="47" t="s">
        <v>124</v>
      </c>
      <c r="BM2668" s="47" t="s">
        <v>84</v>
      </c>
      <c r="BN2668" s="47" t="s">
        <v>123</v>
      </c>
      <c r="BO2668" s="47">
        <v>100</v>
      </c>
      <c r="BP2668" s="47">
        <v>7</v>
      </c>
      <c r="BQ2668" s="47">
        <v>13</v>
      </c>
      <c r="BR2668" s="47">
        <v>129</v>
      </c>
      <c r="BS2668" s="47" t="s">
        <v>85</v>
      </c>
      <c r="BT2668" s="47">
        <v>0.2</v>
      </c>
      <c r="BU2668" s="47" t="s">
        <v>83</v>
      </c>
      <c r="BV2668" s="47" t="s">
        <v>83</v>
      </c>
      <c r="BW2668" s="47">
        <v>1</v>
      </c>
      <c r="BX2668" s="47">
        <v>196</v>
      </c>
      <c r="BY2668" s="47">
        <v>3.9</v>
      </c>
      <c r="BZ2668" s="47" t="s">
        <v>82</v>
      </c>
      <c r="CA2668" s="47">
        <v>54</v>
      </c>
      <c r="CB2668" s="47" t="s">
        <v>82</v>
      </c>
      <c r="CC2668" s="47">
        <v>6.7</v>
      </c>
      <c r="CD2668" s="47">
        <v>13</v>
      </c>
      <c r="CE2668" s="47" t="s">
        <v>121</v>
      </c>
      <c r="CF2668" s="47">
        <v>30.4</v>
      </c>
      <c r="CG2668" s="47">
        <v>419</v>
      </c>
      <c r="CH2668" s="47">
        <v>8</v>
      </c>
      <c r="CI2668" s="47">
        <v>64.7</v>
      </c>
      <c r="CJ2668" s="47">
        <v>124</v>
      </c>
      <c r="CK2668" s="47">
        <v>13.9</v>
      </c>
      <c r="CL2668" s="47">
        <v>45.4</v>
      </c>
      <c r="CM2668" s="47">
        <v>7</v>
      </c>
      <c r="CN2668" s="47">
        <v>1.5</v>
      </c>
      <c r="CO2668" s="47">
        <v>6.33</v>
      </c>
      <c r="CP2668" s="47">
        <v>0.87</v>
      </c>
      <c r="CQ2668" s="47">
        <v>4.5599999999999996</v>
      </c>
      <c r="CR2668" s="47">
        <v>0.97</v>
      </c>
      <c r="CS2668" s="47">
        <v>2.99</v>
      </c>
      <c r="CT2668" s="47">
        <v>0.51</v>
      </c>
      <c r="CU2668" s="47">
        <v>3.8</v>
      </c>
      <c r="CV2668" s="47">
        <v>0.61</v>
      </c>
      <c r="CW2668" s="47">
        <f t="shared" si="134"/>
        <v>277.14000000000004</v>
      </c>
      <c r="CX2668" s="47">
        <v>376</v>
      </c>
      <c r="CY2668" s="47">
        <v>1.47</v>
      </c>
      <c r="CZ2668" s="47">
        <v>9.23</v>
      </c>
      <c r="DA2668" s="47">
        <v>0.59</v>
      </c>
      <c r="DC2668" s="47">
        <v>4.53</v>
      </c>
      <c r="DD2668" s="47">
        <v>0.02</v>
      </c>
      <c r="DE2668" s="47">
        <v>0.02</v>
      </c>
      <c r="DF2668" s="47">
        <v>33.4</v>
      </c>
      <c r="DG2668" s="47">
        <v>0.12</v>
      </c>
    </row>
    <row r="2669" spans="1:111" s="47" customFormat="1" ht="15.65" customHeight="1" x14ac:dyDescent="0.3">
      <c r="A2669" s="22" t="s">
        <v>4296</v>
      </c>
      <c r="B2669" s="47" t="s">
        <v>4281</v>
      </c>
      <c r="C2669" s="47" t="s">
        <v>4940</v>
      </c>
      <c r="D2669" s="47" t="s">
        <v>4942</v>
      </c>
      <c r="E2669" s="48">
        <v>43977</v>
      </c>
      <c r="F2669" s="48">
        <v>44145</v>
      </c>
      <c r="G2669" s="47" t="s">
        <v>4297</v>
      </c>
      <c r="H2669" s="47">
        <v>34.274149999999999</v>
      </c>
      <c r="I2669" s="47">
        <v>-105.72598000000001</v>
      </c>
      <c r="J2669" s="47" t="s">
        <v>873</v>
      </c>
      <c r="K2669" s="47" t="s">
        <v>879</v>
      </c>
      <c r="L2669" s="47" t="s">
        <v>878</v>
      </c>
      <c r="M2669" s="47" t="s">
        <v>4291</v>
      </c>
      <c r="N2669" s="70" t="s">
        <v>3393</v>
      </c>
      <c r="O2669" s="70" t="s">
        <v>3394</v>
      </c>
      <c r="P2669" s="72" t="s">
        <v>4292</v>
      </c>
      <c r="Q2669" s="22" t="s">
        <v>2942</v>
      </c>
      <c r="R2669" s="47" t="s">
        <v>2943</v>
      </c>
      <c r="S2669" s="72"/>
      <c r="T2669" s="72"/>
      <c r="U2669" s="72"/>
      <c r="V2669" s="72"/>
      <c r="W2669" s="72">
        <v>63.1</v>
      </c>
      <c r="X2669" s="72">
        <v>0.43</v>
      </c>
      <c r="Y2669" s="72">
        <v>16.899999999999999</v>
      </c>
      <c r="Z2669" s="72">
        <v>4.21</v>
      </c>
      <c r="AA2669" s="72">
        <v>0.16</v>
      </c>
      <c r="AB2669" s="72">
        <v>1.25</v>
      </c>
      <c r="AC2669" s="72">
        <v>2.75</v>
      </c>
      <c r="AD2669" s="72">
        <v>6.42</v>
      </c>
      <c r="AE2669" s="72">
        <v>3.5</v>
      </c>
      <c r="AF2669" s="72">
        <v>0.31</v>
      </c>
      <c r="AG2669" s="72">
        <v>0.65</v>
      </c>
      <c r="AH2669" s="72">
        <v>800</v>
      </c>
      <c r="AI2669" s="72" t="s">
        <v>126</v>
      </c>
      <c r="AJ2669" s="72"/>
      <c r="AO2669" s="47">
        <f>SUM(W2669:AG2669)+(AH2669*0.0001)+AM2669+(AY2669*0.0001)</f>
        <v>99.951999999999998</v>
      </c>
      <c r="AP2669" s="47">
        <f t="shared" si="131"/>
        <v>2.0319929999999999</v>
      </c>
      <c r="AQ2669" s="47">
        <f t="shared" si="132"/>
        <v>1.9748076999999999</v>
      </c>
      <c r="AR2669" s="47">
        <f t="shared" si="133"/>
        <v>3.8272727272727267</v>
      </c>
      <c r="AU2669" s="47">
        <v>267</v>
      </c>
      <c r="AV2669" s="47" t="s">
        <v>121</v>
      </c>
      <c r="AW2669" s="47" t="s">
        <v>83</v>
      </c>
      <c r="AX2669" s="47" t="s">
        <v>84</v>
      </c>
      <c r="AY2669" s="47">
        <v>1920</v>
      </c>
      <c r="AZ2669" s="47" t="s">
        <v>83</v>
      </c>
      <c r="BA2669" s="47">
        <v>0.1</v>
      </c>
      <c r="BC2669" s="47">
        <v>0.2</v>
      </c>
      <c r="BD2669" s="47">
        <v>9.1999999999999993</v>
      </c>
      <c r="BE2669" s="47">
        <v>21</v>
      </c>
      <c r="BF2669" s="47">
        <v>0.8</v>
      </c>
      <c r="BG2669" s="47">
        <v>7</v>
      </c>
      <c r="BH2669" s="47">
        <v>23.9</v>
      </c>
      <c r="BI2669" s="47">
        <v>1</v>
      </c>
      <c r="BJ2669" s="47">
        <v>5</v>
      </c>
      <c r="BK2669" s="47">
        <v>0.91</v>
      </c>
      <c r="BL2669" s="47" t="s">
        <v>124</v>
      </c>
      <c r="BM2669" s="47" t="s">
        <v>84</v>
      </c>
      <c r="BN2669" s="47" t="s">
        <v>123</v>
      </c>
      <c r="BO2669" s="47">
        <v>10.3</v>
      </c>
      <c r="BP2669" s="47">
        <v>6</v>
      </c>
      <c r="BQ2669" s="47">
        <v>23</v>
      </c>
      <c r="BR2669" s="47">
        <v>68.5</v>
      </c>
      <c r="BS2669" s="47" t="s">
        <v>85</v>
      </c>
      <c r="BT2669" s="47" t="s">
        <v>126</v>
      </c>
      <c r="BU2669" s="47">
        <v>7</v>
      </c>
      <c r="BV2669" s="47" t="s">
        <v>83</v>
      </c>
      <c r="BW2669" s="47">
        <v>1</v>
      </c>
      <c r="BX2669" s="47">
        <v>1240</v>
      </c>
      <c r="BY2669" s="47">
        <v>1.3</v>
      </c>
      <c r="BZ2669" s="47" t="s">
        <v>82</v>
      </c>
      <c r="CA2669" s="47">
        <v>8.1999999999999993</v>
      </c>
      <c r="CB2669" s="47">
        <v>0.5</v>
      </c>
      <c r="CC2669" s="47">
        <v>1.84</v>
      </c>
      <c r="CD2669" s="47">
        <v>79</v>
      </c>
      <c r="CE2669" s="47" t="s">
        <v>121</v>
      </c>
      <c r="CF2669" s="47">
        <v>24</v>
      </c>
      <c r="CG2669" s="47">
        <v>209</v>
      </c>
      <c r="CH2669" s="47">
        <v>67</v>
      </c>
      <c r="CI2669" s="47">
        <v>39.4</v>
      </c>
      <c r="CJ2669" s="47">
        <v>69.8</v>
      </c>
      <c r="CK2669" s="47">
        <v>7.96</v>
      </c>
      <c r="CL2669" s="47">
        <v>30.4</v>
      </c>
      <c r="CM2669" s="47">
        <v>5.7</v>
      </c>
      <c r="CN2669" s="47">
        <v>1.71</v>
      </c>
      <c r="CO2669" s="47">
        <v>5.28</v>
      </c>
      <c r="CP2669" s="47">
        <v>0.77</v>
      </c>
      <c r="CQ2669" s="47">
        <v>4.43</v>
      </c>
      <c r="CR2669" s="47">
        <v>0.91</v>
      </c>
      <c r="CS2669" s="47">
        <v>2.67</v>
      </c>
      <c r="CT2669" s="47">
        <v>0.41</v>
      </c>
      <c r="CU2669" s="47">
        <v>3</v>
      </c>
      <c r="CV2669" s="47">
        <v>0.45</v>
      </c>
      <c r="CW2669" s="47">
        <f t="shared" si="134"/>
        <v>172.88999999999996</v>
      </c>
      <c r="CX2669" s="47">
        <v>1230</v>
      </c>
      <c r="CY2669" s="47">
        <v>2.86</v>
      </c>
      <c r="CZ2669" s="47">
        <v>8.77</v>
      </c>
      <c r="DA2669" s="47">
        <v>1.88</v>
      </c>
      <c r="DC2669" s="47">
        <v>2.8</v>
      </c>
      <c r="DD2669" s="47">
        <v>0.71</v>
      </c>
      <c r="DE2669" s="47">
        <v>0.13</v>
      </c>
      <c r="DF2669" s="47">
        <v>29.5</v>
      </c>
      <c r="DG2669" s="47">
        <v>0.25</v>
      </c>
    </row>
    <row r="2670" spans="1:111" s="47" customFormat="1" ht="15.65" customHeight="1" x14ac:dyDescent="0.3">
      <c r="A2670" s="22" t="s">
        <v>4298</v>
      </c>
      <c r="B2670" s="47" t="s">
        <v>4281</v>
      </c>
      <c r="C2670" s="47" t="s">
        <v>4940</v>
      </c>
      <c r="D2670" s="47" t="s">
        <v>4942</v>
      </c>
      <c r="E2670" s="48">
        <v>43977</v>
      </c>
      <c r="F2670" s="48">
        <v>44145</v>
      </c>
      <c r="G2670" s="47" t="s">
        <v>4297</v>
      </c>
      <c r="H2670" s="47">
        <v>34.273449999999997</v>
      </c>
      <c r="I2670" s="47">
        <v>-105.725238</v>
      </c>
      <c r="J2670" s="47" t="s">
        <v>873</v>
      </c>
      <c r="K2670" s="47" t="s">
        <v>879</v>
      </c>
      <c r="L2670" s="47" t="s">
        <v>878</v>
      </c>
      <c r="M2670" s="47" t="s">
        <v>4299</v>
      </c>
      <c r="N2670" s="70" t="s">
        <v>3393</v>
      </c>
      <c r="O2670" s="70" t="s">
        <v>3394</v>
      </c>
      <c r="P2670" s="72" t="s">
        <v>4292</v>
      </c>
      <c r="Q2670" s="22" t="s">
        <v>2942</v>
      </c>
      <c r="R2670" s="47" t="s">
        <v>2943</v>
      </c>
      <c r="S2670" s="72"/>
      <c r="T2670" s="72"/>
      <c r="U2670" s="72"/>
      <c r="V2670" s="72"/>
      <c r="W2670" s="72">
        <v>56.95</v>
      </c>
      <c r="X2670" s="72">
        <v>0.65</v>
      </c>
      <c r="Y2670" s="72">
        <v>13.7</v>
      </c>
      <c r="Z2670" s="72">
        <v>7.2149999999999999</v>
      </c>
      <c r="AA2670" s="72">
        <v>0.33</v>
      </c>
      <c r="AB2670" s="72">
        <v>4.62</v>
      </c>
      <c r="AC2670" s="72">
        <v>5.915</v>
      </c>
      <c r="AD2670" s="72">
        <v>5.2200000000000006</v>
      </c>
      <c r="AE2670" s="72">
        <v>3.1799999999999997</v>
      </c>
      <c r="AF2670" s="72">
        <v>0.49</v>
      </c>
      <c r="AG2670" s="72">
        <v>1.4950000000000001</v>
      </c>
      <c r="AH2670" s="72">
        <v>9750</v>
      </c>
      <c r="AI2670" s="72">
        <v>0.25</v>
      </c>
      <c r="AJ2670" s="72"/>
      <c r="AO2670" s="47">
        <f>SUM(W2670:AG2670)+(AH2670*0.0001)+AI2670+AM2670</f>
        <v>100.99</v>
      </c>
      <c r="AP2670" s="47">
        <f t="shared" si="131"/>
        <v>4.1692095000000009</v>
      </c>
      <c r="AQ2670" s="47">
        <f t="shared" si="132"/>
        <v>2.6288695499999983</v>
      </c>
      <c r="AR2670" s="47">
        <f t="shared" si="133"/>
        <v>6.5590909090909086</v>
      </c>
      <c r="AU2670" s="47">
        <v>23.5</v>
      </c>
      <c r="AV2670" s="47" t="s">
        <v>121</v>
      </c>
      <c r="AW2670" s="47" t="s">
        <v>83</v>
      </c>
      <c r="AX2670" s="47" t="s">
        <v>84</v>
      </c>
      <c r="AY2670" s="47">
        <v>5720</v>
      </c>
      <c r="AZ2670" s="47" t="s">
        <v>83</v>
      </c>
      <c r="BA2670" s="47">
        <v>0.1</v>
      </c>
      <c r="BC2670" s="47">
        <v>0.25</v>
      </c>
      <c r="BD2670" s="47">
        <v>23.799999999999997</v>
      </c>
      <c r="BE2670" s="47">
        <v>210</v>
      </c>
      <c r="BF2670" s="47">
        <v>0.95</v>
      </c>
      <c r="BG2670" s="47">
        <v>12.5</v>
      </c>
      <c r="BH2670" s="47">
        <v>19.3</v>
      </c>
      <c r="BI2670" s="47">
        <v>2.5</v>
      </c>
      <c r="BJ2670" s="47">
        <v>3</v>
      </c>
      <c r="BK2670" s="47">
        <v>0.75</v>
      </c>
      <c r="BL2670" s="47" t="s">
        <v>124</v>
      </c>
      <c r="BM2670" s="47" t="s">
        <v>84</v>
      </c>
      <c r="BN2670" s="47" t="s">
        <v>123</v>
      </c>
      <c r="BO2670" s="47">
        <v>6.95</v>
      </c>
      <c r="BP2670" s="47">
        <v>37.5</v>
      </c>
      <c r="BQ2670" s="47">
        <v>72.5</v>
      </c>
      <c r="BR2670" s="47">
        <v>60.5</v>
      </c>
      <c r="BS2670" s="47" t="s">
        <v>85</v>
      </c>
      <c r="BT2670" s="47">
        <v>0.9</v>
      </c>
      <c r="BU2670" s="47">
        <v>19</v>
      </c>
      <c r="BV2670" s="47" t="s">
        <v>83</v>
      </c>
      <c r="BW2670" s="47" t="s">
        <v>121</v>
      </c>
      <c r="BX2670" s="47">
        <v>511.5</v>
      </c>
      <c r="BY2670" s="47">
        <v>0.7</v>
      </c>
      <c r="BZ2670" s="47" t="s">
        <v>82</v>
      </c>
      <c r="CA2670" s="47">
        <v>5.85</v>
      </c>
      <c r="CB2670" s="47" t="s">
        <v>82</v>
      </c>
      <c r="CC2670" s="47">
        <v>1.57</v>
      </c>
      <c r="CD2670" s="47">
        <v>154.5</v>
      </c>
      <c r="CE2670" s="47" t="s">
        <v>121</v>
      </c>
      <c r="CF2670" s="47">
        <v>19.799999999999997</v>
      </c>
      <c r="CG2670" s="47">
        <v>136</v>
      </c>
      <c r="CH2670" s="47">
        <v>150.5</v>
      </c>
      <c r="CI2670" s="47">
        <v>33.75</v>
      </c>
      <c r="CJ2670" s="47">
        <v>60.9</v>
      </c>
      <c r="CK2670" s="47">
        <v>7.2649999999999997</v>
      </c>
      <c r="CL2670" s="47">
        <v>28.9</v>
      </c>
      <c r="CM2670" s="47">
        <v>5.5</v>
      </c>
      <c r="CN2670" s="47">
        <v>1.6800000000000002</v>
      </c>
      <c r="CO2670" s="47">
        <v>4.8900000000000006</v>
      </c>
      <c r="CP2670" s="47">
        <v>0.7</v>
      </c>
      <c r="CQ2670" s="47">
        <v>3.7450000000000001</v>
      </c>
      <c r="CR2670" s="47">
        <v>0.75</v>
      </c>
      <c r="CS2670" s="47">
        <v>2.1349999999999998</v>
      </c>
      <c r="CT2670" s="47">
        <v>0.30499999999999999</v>
      </c>
      <c r="CU2670" s="47">
        <v>2.1</v>
      </c>
      <c r="CV2670" s="47">
        <v>0.31</v>
      </c>
      <c r="CW2670" s="47">
        <f t="shared" si="134"/>
        <v>152.92999999999998</v>
      </c>
      <c r="CX2670" s="47">
        <v>2460</v>
      </c>
      <c r="CY2670" s="47">
        <v>4.8650000000000002</v>
      </c>
      <c r="CZ2670" s="47">
        <v>7.15</v>
      </c>
      <c r="DA2670" s="47">
        <v>4.0949999999999998</v>
      </c>
      <c r="DC2670" s="47">
        <v>2.5649999999999999</v>
      </c>
      <c r="DD2670" s="47">
        <v>2.6349999999999998</v>
      </c>
      <c r="DE2670" s="47">
        <v>0.19</v>
      </c>
      <c r="DF2670" s="47">
        <v>26.65</v>
      </c>
      <c r="DG2670" s="47">
        <v>0.375</v>
      </c>
    </row>
    <row r="2671" spans="1:111" s="47" customFormat="1" ht="15.65" customHeight="1" x14ac:dyDescent="0.3">
      <c r="A2671" s="22" t="s">
        <v>4300</v>
      </c>
      <c r="B2671" s="47" t="s">
        <v>4281</v>
      </c>
      <c r="C2671" s="47" t="s">
        <v>4940</v>
      </c>
      <c r="D2671" s="47" t="s">
        <v>4942</v>
      </c>
      <c r="E2671" s="48">
        <v>43718</v>
      </c>
      <c r="F2671" s="48">
        <v>43948</v>
      </c>
      <c r="G2671" s="47" t="s">
        <v>4283</v>
      </c>
      <c r="H2671" s="47">
        <v>34.210382000000003</v>
      </c>
      <c r="I2671" s="47">
        <v>-105.770049</v>
      </c>
      <c r="J2671" s="47" t="s">
        <v>873</v>
      </c>
      <c r="K2671" s="47" t="s">
        <v>879</v>
      </c>
      <c r="L2671" s="47" t="s">
        <v>878</v>
      </c>
      <c r="M2671" s="47" t="s">
        <v>2968</v>
      </c>
      <c r="N2671" s="70" t="s">
        <v>3393</v>
      </c>
      <c r="O2671" s="70" t="s">
        <v>3394</v>
      </c>
      <c r="P2671" s="72" t="s">
        <v>4301</v>
      </c>
      <c r="Q2671" s="22" t="s">
        <v>870</v>
      </c>
      <c r="R2671" s="47" t="s">
        <v>2943</v>
      </c>
      <c r="S2671" s="72"/>
      <c r="T2671" s="72"/>
      <c r="U2671" s="72"/>
      <c r="V2671" s="72"/>
      <c r="W2671" s="72">
        <v>43.3</v>
      </c>
      <c r="X2671" s="72">
        <v>0.15</v>
      </c>
      <c r="Y2671" s="72">
        <v>4.8099999999999996</v>
      </c>
      <c r="Z2671" s="72">
        <v>11</v>
      </c>
      <c r="AA2671" s="72">
        <v>0.39</v>
      </c>
      <c r="AB2671" s="72">
        <v>3.42</v>
      </c>
      <c r="AC2671" s="72">
        <v>17.5</v>
      </c>
      <c r="AD2671" s="72">
        <v>1.75</v>
      </c>
      <c r="AE2671" s="72">
        <v>1.66</v>
      </c>
      <c r="AF2671" s="72">
        <v>0.17</v>
      </c>
      <c r="AG2671" s="72">
        <v>14.8</v>
      </c>
      <c r="AH2671" s="72">
        <v>8400</v>
      </c>
      <c r="AI2671" s="72" t="s">
        <v>126</v>
      </c>
      <c r="AJ2671" s="72"/>
      <c r="AO2671" s="47">
        <f>SUM(W2671:AG2671)+(AH2671*0.0001)</f>
        <v>99.789999999999992</v>
      </c>
      <c r="AP2671" s="47">
        <f t="shared" si="131"/>
        <v>7.0798499999999995</v>
      </c>
      <c r="AQ2671" s="47">
        <f t="shared" si="132"/>
        <v>3.2121649999999997</v>
      </c>
      <c r="AR2671" s="47">
        <f t="shared" si="133"/>
        <v>10</v>
      </c>
      <c r="AU2671" s="47">
        <v>2</v>
      </c>
      <c r="AV2671" s="47">
        <v>2</v>
      </c>
      <c r="AW2671" s="47" t="s">
        <v>83</v>
      </c>
      <c r="AX2671" s="47">
        <v>24</v>
      </c>
      <c r="AY2671" s="47">
        <v>320</v>
      </c>
      <c r="AZ2671" s="47">
        <v>63</v>
      </c>
      <c r="BA2671" s="47">
        <v>0.1</v>
      </c>
      <c r="BC2671" s="47" t="s">
        <v>124</v>
      </c>
      <c r="BD2671" s="47">
        <v>17.600000000000001</v>
      </c>
      <c r="BE2671" s="47" t="s">
        <v>84</v>
      </c>
      <c r="BF2671" s="47">
        <v>2.4</v>
      </c>
      <c r="BG2671" s="47">
        <v>66</v>
      </c>
      <c r="BH2671" s="47">
        <v>18.100000000000001</v>
      </c>
      <c r="BI2671" s="47">
        <v>3</v>
      </c>
      <c r="BJ2671" s="47">
        <v>8</v>
      </c>
      <c r="BL2671" s="47">
        <v>0.3</v>
      </c>
      <c r="BM2671" s="47">
        <v>402</v>
      </c>
      <c r="BN2671" s="47">
        <v>3</v>
      </c>
      <c r="BO2671" s="47">
        <v>57.5</v>
      </c>
      <c r="BP2671" s="47">
        <v>9</v>
      </c>
      <c r="BQ2671" s="47">
        <v>11</v>
      </c>
      <c r="BR2671" s="47">
        <v>139</v>
      </c>
      <c r="BS2671" s="47" t="s">
        <v>85</v>
      </c>
      <c r="BT2671" s="47">
        <v>1.2</v>
      </c>
      <c r="BU2671" s="47" t="s">
        <v>83</v>
      </c>
      <c r="BV2671" s="47" t="s">
        <v>83</v>
      </c>
      <c r="BW2671" s="47">
        <v>5</v>
      </c>
      <c r="BX2671" s="47">
        <v>79.3</v>
      </c>
      <c r="BY2671" s="47">
        <v>1.2</v>
      </c>
      <c r="BZ2671" s="47" t="s">
        <v>82</v>
      </c>
      <c r="CA2671" s="47">
        <v>24.4</v>
      </c>
      <c r="CB2671" s="47" t="s">
        <v>82</v>
      </c>
      <c r="CC2671" s="47">
        <v>11.3</v>
      </c>
      <c r="CD2671" s="47">
        <v>200</v>
      </c>
      <c r="CE2671" s="47">
        <v>7</v>
      </c>
      <c r="CF2671" s="47">
        <v>28.9</v>
      </c>
      <c r="CG2671" s="47">
        <v>198</v>
      </c>
      <c r="CH2671" s="47">
        <v>14</v>
      </c>
      <c r="CI2671" s="47">
        <v>680</v>
      </c>
      <c r="CJ2671" s="47">
        <v>803</v>
      </c>
      <c r="CK2671" s="47">
        <v>54.1</v>
      </c>
      <c r="CL2671" s="47">
        <v>123</v>
      </c>
      <c r="CM2671" s="47">
        <v>9.8000000000000007</v>
      </c>
      <c r="CN2671" s="47">
        <v>2.14</v>
      </c>
      <c r="CO2671" s="47">
        <v>6.79</v>
      </c>
      <c r="CP2671" s="47">
        <v>1.03</v>
      </c>
      <c r="CQ2671" s="47">
        <v>3.85</v>
      </c>
      <c r="CR2671" s="47">
        <v>0.84</v>
      </c>
      <c r="CS2671" s="47">
        <v>3.02</v>
      </c>
      <c r="CT2671" s="47">
        <v>0.67</v>
      </c>
      <c r="CU2671" s="47">
        <v>7.2</v>
      </c>
      <c r="CV2671" s="47">
        <v>2.02</v>
      </c>
      <c r="CW2671" s="47">
        <f t="shared" si="134"/>
        <v>1697.4599999999998</v>
      </c>
      <c r="CX2671" s="47">
        <v>3050</v>
      </c>
      <c r="CY2671" s="47">
        <v>7.61</v>
      </c>
      <c r="CZ2671" s="47">
        <v>2.66</v>
      </c>
      <c r="DA2671" s="47">
        <v>13.2</v>
      </c>
      <c r="DC2671" s="47">
        <v>1.44</v>
      </c>
      <c r="DD2671" s="47">
        <v>2.06</v>
      </c>
      <c r="DE2671" s="47">
        <v>0.08</v>
      </c>
      <c r="DF2671" s="47">
        <v>20.7</v>
      </c>
      <c r="DG2671" s="47">
        <v>0.09</v>
      </c>
    </row>
    <row r="2672" spans="1:111" s="47" customFormat="1" ht="15.65" customHeight="1" x14ac:dyDescent="0.3">
      <c r="A2672" s="22" t="s">
        <v>4302</v>
      </c>
      <c r="B2672" s="47" t="s">
        <v>4281</v>
      </c>
      <c r="C2672" s="47" t="s">
        <v>4940</v>
      </c>
      <c r="D2672" s="47" t="s">
        <v>4942</v>
      </c>
      <c r="E2672" s="48">
        <v>43853</v>
      </c>
      <c r="F2672" s="48">
        <v>43948</v>
      </c>
      <c r="G2672" s="47" t="s">
        <v>4283</v>
      </c>
      <c r="H2672" s="47">
        <v>34.219239000000002</v>
      </c>
      <c r="I2672" s="47">
        <v>-105.759992</v>
      </c>
      <c r="J2672" s="47" t="s">
        <v>873</v>
      </c>
      <c r="K2672" s="47" t="s">
        <v>879</v>
      </c>
      <c r="L2672" s="47" t="s">
        <v>878</v>
      </c>
      <c r="M2672" s="47" t="s">
        <v>163</v>
      </c>
      <c r="N2672" s="70" t="s">
        <v>3393</v>
      </c>
      <c r="O2672" s="70" t="s">
        <v>3394</v>
      </c>
      <c r="P2672" s="72" t="s">
        <v>4303</v>
      </c>
      <c r="Q2672" s="22" t="s">
        <v>2942</v>
      </c>
      <c r="R2672" s="47" t="s">
        <v>2943</v>
      </c>
      <c r="S2672" s="72"/>
      <c r="T2672" s="72"/>
      <c r="U2672" s="72"/>
      <c r="V2672" s="72"/>
      <c r="W2672" s="72">
        <v>55.8</v>
      </c>
      <c r="X2672" s="72">
        <v>0.5</v>
      </c>
      <c r="Y2672" s="72">
        <v>19.5</v>
      </c>
      <c r="Z2672" s="72">
        <v>3.51</v>
      </c>
      <c r="AA2672" s="72">
        <v>0.13</v>
      </c>
      <c r="AB2672" s="72">
        <v>0.3</v>
      </c>
      <c r="AC2672" s="72">
        <v>3.61</v>
      </c>
      <c r="AD2672" s="72">
        <v>4.47</v>
      </c>
      <c r="AE2672" s="72">
        <v>7.14</v>
      </c>
      <c r="AF2672" s="72">
        <v>0.16</v>
      </c>
      <c r="AG2672" s="72">
        <v>4.07</v>
      </c>
      <c r="AH2672" s="72">
        <v>1100</v>
      </c>
      <c r="AI2672" s="72" t="s">
        <v>126</v>
      </c>
      <c r="AJ2672" s="72"/>
      <c r="AO2672" s="47">
        <f>SUM(W2672:AG2672)+(AH2672*0.0001)</f>
        <v>99.3</v>
      </c>
      <c r="AP2672" s="47">
        <f t="shared" si="131"/>
        <v>1.4506829999999979</v>
      </c>
      <c r="AQ2672" s="47">
        <f t="shared" si="132"/>
        <v>1.9142487000000019</v>
      </c>
      <c r="AR2672" s="47">
        <f t="shared" si="133"/>
        <v>3.1909090909090905</v>
      </c>
      <c r="AU2672" s="47">
        <v>7</v>
      </c>
      <c r="AV2672" s="47">
        <v>3</v>
      </c>
      <c r="AW2672" s="47">
        <v>10</v>
      </c>
      <c r="AX2672" s="47">
        <v>23</v>
      </c>
      <c r="AY2672" s="47">
        <v>4650</v>
      </c>
      <c r="AZ2672" s="47" t="s">
        <v>83</v>
      </c>
      <c r="BA2672" s="47">
        <v>0.3</v>
      </c>
      <c r="BC2672" s="47" t="s">
        <v>124</v>
      </c>
      <c r="BD2672" s="47">
        <v>5</v>
      </c>
      <c r="BE2672" s="47" t="s">
        <v>84</v>
      </c>
      <c r="BF2672" s="47">
        <v>1.8</v>
      </c>
      <c r="BG2672" s="47">
        <v>15</v>
      </c>
      <c r="BH2672" s="47">
        <v>23.9</v>
      </c>
      <c r="BI2672" s="47">
        <v>1</v>
      </c>
      <c r="BJ2672" s="47">
        <v>5</v>
      </c>
      <c r="BL2672" s="47" t="s">
        <v>124</v>
      </c>
      <c r="BM2672" s="47">
        <v>95</v>
      </c>
      <c r="BN2672" s="47" t="s">
        <v>123</v>
      </c>
      <c r="BO2672" s="47">
        <v>109</v>
      </c>
      <c r="BP2672" s="47">
        <v>7</v>
      </c>
      <c r="BQ2672" s="47">
        <v>30</v>
      </c>
      <c r="BR2672" s="47">
        <v>266</v>
      </c>
      <c r="BS2672" s="47" t="s">
        <v>85</v>
      </c>
      <c r="BT2672" s="47">
        <v>0.7</v>
      </c>
      <c r="BU2672" s="47" t="s">
        <v>83</v>
      </c>
      <c r="BV2672" s="47" t="s">
        <v>83</v>
      </c>
      <c r="BW2672" s="47" t="s">
        <v>121</v>
      </c>
      <c r="BX2672" s="47">
        <v>1440</v>
      </c>
      <c r="BY2672" s="47">
        <v>4.4000000000000004</v>
      </c>
      <c r="BZ2672" s="47" t="s">
        <v>82</v>
      </c>
      <c r="CA2672" s="47">
        <v>37.299999999999997</v>
      </c>
      <c r="CB2672" s="47">
        <v>2.1</v>
      </c>
      <c r="CC2672" s="47">
        <v>5.88</v>
      </c>
      <c r="CD2672" s="47">
        <v>95</v>
      </c>
      <c r="CE2672" s="47">
        <v>3</v>
      </c>
      <c r="CF2672" s="47">
        <v>27.3</v>
      </c>
      <c r="CG2672" s="47">
        <v>256</v>
      </c>
      <c r="CH2672" s="47">
        <v>90</v>
      </c>
      <c r="CI2672" s="47">
        <v>144</v>
      </c>
      <c r="CJ2672" s="47">
        <v>232</v>
      </c>
      <c r="CK2672" s="47">
        <v>23.7</v>
      </c>
      <c r="CL2672" s="47">
        <v>75.900000000000006</v>
      </c>
      <c r="CM2672" s="47">
        <v>11.2</v>
      </c>
      <c r="CN2672" s="47">
        <v>2.93</v>
      </c>
      <c r="CO2672" s="47">
        <v>8.83</v>
      </c>
      <c r="CP2672" s="47">
        <v>1.1299999999999999</v>
      </c>
      <c r="CQ2672" s="47">
        <v>4.88</v>
      </c>
      <c r="CR2672" s="47">
        <v>0.96</v>
      </c>
      <c r="CS2672" s="47">
        <v>2.71</v>
      </c>
      <c r="CT2672" s="47">
        <v>0.39</v>
      </c>
      <c r="CU2672" s="47">
        <v>2.6</v>
      </c>
      <c r="CV2672" s="47">
        <v>0.4</v>
      </c>
      <c r="CW2672" s="47">
        <f t="shared" si="134"/>
        <v>511.62999999999994</v>
      </c>
      <c r="CX2672" s="47">
        <v>1020</v>
      </c>
      <c r="CY2672" s="47">
        <v>2.39</v>
      </c>
      <c r="CZ2672" s="47">
        <v>10.5</v>
      </c>
      <c r="DA2672" s="47">
        <v>2.71</v>
      </c>
      <c r="DC2672" s="47">
        <v>6.19</v>
      </c>
      <c r="DD2672" s="47">
        <v>0.18</v>
      </c>
      <c r="DE2672" s="47">
        <v>0.08</v>
      </c>
      <c r="DF2672" s="47">
        <v>27</v>
      </c>
      <c r="DG2672" s="47">
        <v>0.28999999999999998</v>
      </c>
    </row>
    <row r="2673" spans="1:111" s="47" customFormat="1" ht="15.65" customHeight="1" x14ac:dyDescent="0.3">
      <c r="A2673" s="22" t="s">
        <v>4304</v>
      </c>
      <c r="B2673" s="47" t="s">
        <v>4281</v>
      </c>
      <c r="C2673" s="47" t="s">
        <v>4940</v>
      </c>
      <c r="D2673" s="47" t="s">
        <v>4942</v>
      </c>
      <c r="E2673" s="48">
        <v>43978</v>
      </c>
      <c r="F2673" s="48">
        <v>44145</v>
      </c>
      <c r="G2673" s="47" t="s">
        <v>4297</v>
      </c>
      <c r="H2673" s="47">
        <v>34.260069000000001</v>
      </c>
      <c r="I2673" s="47">
        <v>-105.80166199999999</v>
      </c>
      <c r="J2673" s="47" t="s">
        <v>873</v>
      </c>
      <c r="K2673" s="47" t="s">
        <v>879</v>
      </c>
      <c r="L2673" s="47" t="s">
        <v>878</v>
      </c>
      <c r="M2673" s="47" t="s">
        <v>1041</v>
      </c>
      <c r="N2673" s="70" t="s">
        <v>3393</v>
      </c>
      <c r="O2673" s="70" t="s">
        <v>3394</v>
      </c>
      <c r="P2673" s="72" t="s">
        <v>4305</v>
      </c>
      <c r="Q2673" s="22" t="s">
        <v>2942</v>
      </c>
      <c r="R2673" s="47" t="s">
        <v>2943</v>
      </c>
      <c r="S2673" s="72"/>
      <c r="T2673" s="72"/>
      <c r="U2673" s="72"/>
      <c r="V2673" s="72"/>
      <c r="W2673" s="72">
        <v>75.099999999999994</v>
      </c>
      <c r="X2673" s="72">
        <v>0.08</v>
      </c>
      <c r="Y2673" s="72">
        <v>13.4</v>
      </c>
      <c r="Z2673" s="72">
        <v>0.83</v>
      </c>
      <c r="AA2673" s="72">
        <v>0.02</v>
      </c>
      <c r="AB2673" s="72">
        <v>0.05</v>
      </c>
      <c r="AC2673" s="72">
        <v>0.38</v>
      </c>
      <c r="AD2673" s="72">
        <v>4.49</v>
      </c>
      <c r="AE2673" s="72">
        <v>4.54</v>
      </c>
      <c r="AF2673" s="72">
        <v>0.01</v>
      </c>
      <c r="AG2673" s="72">
        <v>0.43</v>
      </c>
      <c r="AH2673" s="72">
        <v>200</v>
      </c>
      <c r="AI2673" s="72" t="s">
        <v>126</v>
      </c>
      <c r="AJ2673" s="72"/>
      <c r="AO2673" s="47">
        <f>SUM(W2673:AG2673)+(AH2673*0.0001)+AM2673+(AY2673*0.0001)</f>
        <v>99.375</v>
      </c>
      <c r="AP2673" s="47">
        <f t="shared" si="131"/>
        <v>-5.2460999999999203E-2</v>
      </c>
      <c r="AQ2673" s="47">
        <f t="shared" si="132"/>
        <v>0.88770709999999908</v>
      </c>
      <c r="AR2673" s="47">
        <f t="shared" si="133"/>
        <v>0.75454545454545441</v>
      </c>
      <c r="AU2673" s="47">
        <v>12</v>
      </c>
      <c r="AV2673" s="47">
        <v>1</v>
      </c>
      <c r="AW2673" s="47" t="s">
        <v>83</v>
      </c>
      <c r="AX2673" s="47" t="s">
        <v>84</v>
      </c>
      <c r="AY2673" s="47">
        <v>250</v>
      </c>
      <c r="AZ2673" s="47">
        <v>5</v>
      </c>
      <c r="BA2673" s="47">
        <v>0.2</v>
      </c>
      <c r="BC2673" s="47" t="s">
        <v>124</v>
      </c>
      <c r="BD2673" s="47" t="s">
        <v>82</v>
      </c>
      <c r="BE2673" s="47" t="s">
        <v>84</v>
      </c>
      <c r="BF2673" s="47">
        <v>1.1000000000000001</v>
      </c>
      <c r="BG2673" s="47" t="s">
        <v>83</v>
      </c>
      <c r="BH2673" s="47">
        <v>20.2</v>
      </c>
      <c r="BI2673" s="47">
        <v>1</v>
      </c>
      <c r="BJ2673" s="47">
        <v>4</v>
      </c>
      <c r="BK2673" s="47">
        <v>0.38</v>
      </c>
      <c r="BL2673" s="47" t="s">
        <v>124</v>
      </c>
      <c r="BM2673" s="47">
        <v>17</v>
      </c>
      <c r="BN2673" s="47">
        <v>3</v>
      </c>
      <c r="BO2673" s="47">
        <v>74.7</v>
      </c>
      <c r="BP2673" s="47" t="s">
        <v>83</v>
      </c>
      <c r="BQ2673" s="47">
        <v>30</v>
      </c>
      <c r="BR2673" s="47">
        <v>150</v>
      </c>
      <c r="BS2673" s="47" t="s">
        <v>85</v>
      </c>
      <c r="BT2673" s="47">
        <v>0.1</v>
      </c>
      <c r="BU2673" s="47" t="s">
        <v>83</v>
      </c>
      <c r="BV2673" s="47" t="s">
        <v>83</v>
      </c>
      <c r="BW2673" s="47" t="s">
        <v>121</v>
      </c>
      <c r="BX2673" s="47">
        <v>62.9</v>
      </c>
      <c r="BY2673" s="47">
        <v>6.3</v>
      </c>
      <c r="BZ2673" s="47" t="s">
        <v>82</v>
      </c>
      <c r="CA2673" s="47">
        <v>27.4</v>
      </c>
      <c r="CB2673" s="47">
        <v>0.7</v>
      </c>
      <c r="CC2673" s="47">
        <v>4.71</v>
      </c>
      <c r="CD2673" s="47" t="s">
        <v>83</v>
      </c>
      <c r="CE2673" s="47">
        <v>2</v>
      </c>
      <c r="CF2673" s="47">
        <v>11</v>
      </c>
      <c r="CG2673" s="47">
        <v>121</v>
      </c>
      <c r="CH2673" s="47">
        <v>27</v>
      </c>
      <c r="CI2673" s="47">
        <v>18.399999999999999</v>
      </c>
      <c r="CJ2673" s="47">
        <v>34.6</v>
      </c>
      <c r="CK2673" s="47">
        <v>3.84</v>
      </c>
      <c r="CL2673" s="47">
        <v>12.7</v>
      </c>
      <c r="CM2673" s="47">
        <v>2.1</v>
      </c>
      <c r="CN2673" s="47">
        <v>0.44</v>
      </c>
      <c r="CO2673" s="47">
        <v>1.99</v>
      </c>
      <c r="CP2673" s="47">
        <v>0.32</v>
      </c>
      <c r="CQ2673" s="47">
        <v>1.82</v>
      </c>
      <c r="CR2673" s="47">
        <v>0.38</v>
      </c>
      <c r="CS2673" s="47">
        <v>1.28</v>
      </c>
      <c r="CT2673" s="47">
        <v>0.21</v>
      </c>
      <c r="CU2673" s="47">
        <v>1.8</v>
      </c>
      <c r="CV2673" s="47">
        <v>0.3</v>
      </c>
      <c r="CW2673" s="47">
        <f t="shared" si="134"/>
        <v>80.179999999999964</v>
      </c>
      <c r="CX2673" s="47">
        <v>135</v>
      </c>
      <c r="CY2673" s="47">
        <v>0.56999999999999995</v>
      </c>
      <c r="CZ2673" s="47">
        <v>7.09</v>
      </c>
      <c r="DA2673" s="47">
        <v>0.26</v>
      </c>
      <c r="DC2673" s="47">
        <v>3.66</v>
      </c>
      <c r="DD2673" s="47">
        <v>0.02</v>
      </c>
      <c r="DE2673" s="47" t="s">
        <v>120</v>
      </c>
      <c r="DF2673" s="47">
        <v>35.5</v>
      </c>
      <c r="DG2673" s="47">
        <v>0.04</v>
      </c>
    </row>
    <row r="2674" spans="1:111" s="47" customFormat="1" ht="15.65" customHeight="1" x14ac:dyDescent="0.3">
      <c r="A2674" s="22" t="s">
        <v>4306</v>
      </c>
      <c r="B2674" s="47" t="s">
        <v>4281</v>
      </c>
      <c r="C2674" s="47" t="s">
        <v>4940</v>
      </c>
      <c r="D2674" s="47" t="s">
        <v>4942</v>
      </c>
      <c r="E2674" s="48">
        <v>43979</v>
      </c>
      <c r="F2674" s="48">
        <v>44145</v>
      </c>
      <c r="G2674" s="47" t="s">
        <v>4297</v>
      </c>
      <c r="H2674" s="47">
        <v>34.27469</v>
      </c>
      <c r="I2674" s="47">
        <v>-105.73865000000001</v>
      </c>
      <c r="J2674" s="47" t="s">
        <v>873</v>
      </c>
      <c r="K2674" s="47" t="s">
        <v>879</v>
      </c>
      <c r="L2674" s="47" t="s">
        <v>878</v>
      </c>
      <c r="M2674" s="47" t="s">
        <v>4307</v>
      </c>
      <c r="N2674" s="70" t="s">
        <v>3393</v>
      </c>
      <c r="O2674" s="70" t="s">
        <v>3394</v>
      </c>
      <c r="P2674" s="72" t="s">
        <v>4308</v>
      </c>
      <c r="Q2674" s="22" t="s">
        <v>2942</v>
      </c>
      <c r="R2674" s="47" t="s">
        <v>2943</v>
      </c>
      <c r="S2674" s="72"/>
      <c r="T2674" s="72"/>
      <c r="U2674" s="72"/>
      <c r="V2674" s="72"/>
      <c r="W2674" s="72">
        <v>61.9</v>
      </c>
      <c r="X2674" s="72">
        <v>0.44</v>
      </c>
      <c r="Y2674" s="72">
        <v>17.3</v>
      </c>
      <c r="Z2674" s="72">
        <v>2.9</v>
      </c>
      <c r="AA2674" s="72">
        <v>0.09</v>
      </c>
      <c r="AB2674" s="72">
        <v>0.12</v>
      </c>
      <c r="AC2674" s="72">
        <v>2.63</v>
      </c>
      <c r="AD2674" s="72">
        <v>6.58</v>
      </c>
      <c r="AE2674" s="72">
        <v>4.6399999999999997</v>
      </c>
      <c r="AF2674" s="72">
        <v>0.13</v>
      </c>
      <c r="AG2674" s="72">
        <v>2.91</v>
      </c>
      <c r="AH2674" s="72">
        <v>700</v>
      </c>
      <c r="AI2674" s="72" t="s">
        <v>126</v>
      </c>
      <c r="AJ2674" s="72"/>
      <c r="AO2674" s="47">
        <f>SUM(W2674:AG2674)+(AH2674*0.0001)+AM2674+(AY2674*0.0001)</f>
        <v>100.09699999999999</v>
      </c>
      <c r="AP2674" s="47">
        <f t="shared" si="131"/>
        <v>1.1450699999999987</v>
      </c>
      <c r="AQ2674" s="47">
        <f t="shared" si="132"/>
        <v>1.6404230000000013</v>
      </c>
      <c r="AR2674" s="47">
        <f t="shared" si="133"/>
        <v>2.6363636363636362</v>
      </c>
      <c r="AU2674" s="47">
        <v>7</v>
      </c>
      <c r="AV2674" s="47">
        <v>2</v>
      </c>
      <c r="AW2674" s="47">
        <v>6</v>
      </c>
      <c r="AX2674" s="47" t="s">
        <v>84</v>
      </c>
      <c r="AY2674" s="47">
        <v>3870</v>
      </c>
      <c r="AZ2674" s="47">
        <v>6</v>
      </c>
      <c r="BA2674" s="47">
        <v>0.1</v>
      </c>
      <c r="BC2674" s="47" t="s">
        <v>124</v>
      </c>
      <c r="BD2674" s="47">
        <v>0.9</v>
      </c>
      <c r="BE2674" s="47" t="s">
        <v>84</v>
      </c>
      <c r="BF2674" s="47">
        <v>0.8</v>
      </c>
      <c r="BG2674" s="47" t="s">
        <v>83</v>
      </c>
      <c r="BH2674" s="47">
        <v>21.5</v>
      </c>
      <c r="BI2674" s="47">
        <v>1</v>
      </c>
      <c r="BJ2674" s="47">
        <v>8</v>
      </c>
      <c r="BK2674" s="47">
        <v>1.07</v>
      </c>
      <c r="BL2674" s="47" t="s">
        <v>124</v>
      </c>
      <c r="BM2674" s="47" t="s">
        <v>84</v>
      </c>
      <c r="BN2674" s="47" t="s">
        <v>123</v>
      </c>
      <c r="BO2674" s="47">
        <v>115</v>
      </c>
      <c r="BP2674" s="47" t="s">
        <v>83</v>
      </c>
      <c r="BQ2674" s="47">
        <v>10</v>
      </c>
      <c r="BR2674" s="47">
        <v>117</v>
      </c>
      <c r="BS2674" s="47" t="s">
        <v>85</v>
      </c>
      <c r="BT2674" s="47">
        <v>0.6</v>
      </c>
      <c r="BU2674" s="47" t="s">
        <v>83</v>
      </c>
      <c r="BV2674" s="47" t="s">
        <v>83</v>
      </c>
      <c r="BW2674" s="47">
        <v>1</v>
      </c>
      <c r="BX2674" s="47">
        <v>162</v>
      </c>
      <c r="BY2674" s="47">
        <v>7.5</v>
      </c>
      <c r="BZ2674" s="47" t="s">
        <v>82</v>
      </c>
      <c r="CA2674" s="47">
        <v>36.6</v>
      </c>
      <c r="CB2674" s="47">
        <v>0.8</v>
      </c>
      <c r="CC2674" s="47">
        <v>7.4</v>
      </c>
      <c r="CD2674" s="47">
        <v>15</v>
      </c>
      <c r="CE2674" s="47" t="s">
        <v>121</v>
      </c>
      <c r="CF2674" s="47">
        <v>32.1</v>
      </c>
      <c r="CG2674" s="47">
        <v>447</v>
      </c>
      <c r="CH2674" s="47">
        <v>35</v>
      </c>
      <c r="CI2674" s="47">
        <v>152</v>
      </c>
      <c r="CJ2674" s="47">
        <v>258</v>
      </c>
      <c r="CK2674" s="47">
        <v>25.5</v>
      </c>
      <c r="CL2674" s="47">
        <v>82.4</v>
      </c>
      <c r="CM2674" s="47">
        <v>10.9</v>
      </c>
      <c r="CN2674" s="47">
        <v>2.59</v>
      </c>
      <c r="CO2674" s="47">
        <v>8.16</v>
      </c>
      <c r="CP2674" s="47">
        <v>1.19</v>
      </c>
      <c r="CQ2674" s="47">
        <v>5.51</v>
      </c>
      <c r="CR2674" s="47">
        <v>1.07</v>
      </c>
      <c r="CS2674" s="47">
        <v>3.23</v>
      </c>
      <c r="CT2674" s="47">
        <v>0.5</v>
      </c>
      <c r="CU2674" s="47">
        <v>3.5</v>
      </c>
      <c r="CV2674" s="47">
        <v>0.55000000000000004</v>
      </c>
      <c r="CW2674" s="47">
        <f t="shared" si="134"/>
        <v>555.1</v>
      </c>
      <c r="CX2674" s="47">
        <v>728</v>
      </c>
      <c r="CY2674" s="47">
        <v>2</v>
      </c>
      <c r="CZ2674" s="47">
        <v>9.1999999999999993</v>
      </c>
      <c r="DA2674" s="47">
        <v>1.86</v>
      </c>
      <c r="DC2674" s="47">
        <v>3.8</v>
      </c>
      <c r="DD2674" s="47">
        <v>0.08</v>
      </c>
      <c r="DE2674" s="47">
        <v>0.05</v>
      </c>
      <c r="DF2674" s="47">
        <v>29.6</v>
      </c>
      <c r="DG2674" s="47">
        <v>0.26</v>
      </c>
    </row>
    <row r="2675" spans="1:111" s="47" customFormat="1" ht="15.65" customHeight="1" x14ac:dyDescent="0.3">
      <c r="A2675" s="22" t="s">
        <v>4309</v>
      </c>
      <c r="B2675" s="47" t="s">
        <v>4281</v>
      </c>
      <c r="C2675" s="47" t="s">
        <v>4940</v>
      </c>
      <c r="D2675" s="47" t="s">
        <v>4942</v>
      </c>
      <c r="E2675" s="48">
        <v>43859</v>
      </c>
      <c r="F2675" s="48">
        <v>43948</v>
      </c>
      <c r="G2675" s="47" t="s">
        <v>4283</v>
      </c>
      <c r="H2675" s="47">
        <v>34.194733999999997</v>
      </c>
      <c r="I2675" s="47">
        <v>-105.734842</v>
      </c>
      <c r="J2675" s="47" t="s">
        <v>873</v>
      </c>
      <c r="K2675" s="47" t="s">
        <v>879</v>
      </c>
      <c r="L2675" s="47" t="s">
        <v>878</v>
      </c>
      <c r="M2675" s="47" t="s">
        <v>908</v>
      </c>
      <c r="N2675" s="70" t="s">
        <v>3393</v>
      </c>
      <c r="O2675" s="70" t="s">
        <v>3394</v>
      </c>
      <c r="P2675" s="72" t="s">
        <v>4295</v>
      </c>
      <c r="Q2675" s="22" t="s">
        <v>2942</v>
      </c>
      <c r="R2675" s="47" t="s">
        <v>2943</v>
      </c>
      <c r="S2675" s="72" t="s">
        <v>4310</v>
      </c>
      <c r="T2675" s="72"/>
      <c r="U2675" s="72"/>
      <c r="V2675" s="72"/>
      <c r="W2675" s="72">
        <v>67.599999999999994</v>
      </c>
      <c r="X2675" s="72">
        <v>0.28999999999999998</v>
      </c>
      <c r="Y2675" s="72">
        <v>16.600000000000001</v>
      </c>
      <c r="Z2675" s="72">
        <v>2.13</v>
      </c>
      <c r="AA2675" s="72">
        <v>0.12</v>
      </c>
      <c r="AB2675" s="72">
        <v>0.1</v>
      </c>
      <c r="AC2675" s="72">
        <v>0.32</v>
      </c>
      <c r="AD2675" s="72">
        <v>5.87</v>
      </c>
      <c r="AE2675" s="72">
        <v>5.05</v>
      </c>
      <c r="AF2675" s="72">
        <v>0.12</v>
      </c>
      <c r="AG2675" s="72">
        <v>1.01</v>
      </c>
      <c r="AH2675" s="72">
        <v>900</v>
      </c>
      <c r="AI2675" s="72" t="s">
        <v>126</v>
      </c>
      <c r="AJ2675" s="72"/>
      <c r="AO2675" s="47">
        <f>SUM(W2675:AG2675)+(AH2675*0.0001)</f>
        <v>99.300000000000011</v>
      </c>
      <c r="AP2675" s="47">
        <f t="shared" si="131"/>
        <v>0.66582899999999867</v>
      </c>
      <c r="AQ2675" s="47">
        <f t="shared" si="132"/>
        <v>1.3975881000000014</v>
      </c>
      <c r="AR2675" s="47">
        <f t="shared" si="133"/>
        <v>1.9363636363636361</v>
      </c>
      <c r="AU2675" s="47">
        <v>11</v>
      </c>
      <c r="AV2675" s="47">
        <v>2</v>
      </c>
      <c r="AW2675" s="47" t="s">
        <v>83</v>
      </c>
      <c r="AX2675" s="47" t="s">
        <v>84</v>
      </c>
      <c r="AY2675" s="47">
        <v>1840</v>
      </c>
      <c r="AZ2675" s="47" t="s">
        <v>83</v>
      </c>
      <c r="BA2675" s="47" t="s">
        <v>126</v>
      </c>
      <c r="BC2675" s="47" t="s">
        <v>124</v>
      </c>
      <c r="BD2675" s="47">
        <v>2.2999999999999998</v>
      </c>
      <c r="BE2675" s="47" t="s">
        <v>84</v>
      </c>
      <c r="BF2675" s="47">
        <v>0.6</v>
      </c>
      <c r="BG2675" s="47">
        <v>5</v>
      </c>
      <c r="BH2675" s="47">
        <v>23.9</v>
      </c>
      <c r="BI2675" s="47">
        <v>2</v>
      </c>
      <c r="BJ2675" s="47">
        <v>7</v>
      </c>
      <c r="BL2675" s="47" t="s">
        <v>124</v>
      </c>
      <c r="BM2675" s="47" t="s">
        <v>84</v>
      </c>
      <c r="BN2675" s="47" t="s">
        <v>123</v>
      </c>
      <c r="BO2675" s="47">
        <v>59.5</v>
      </c>
      <c r="BP2675" s="47">
        <v>6</v>
      </c>
      <c r="BQ2675" s="47">
        <v>7</v>
      </c>
      <c r="BR2675" s="47">
        <v>183</v>
      </c>
      <c r="BS2675" s="47" t="s">
        <v>85</v>
      </c>
      <c r="BT2675" s="47">
        <v>0.5</v>
      </c>
      <c r="BU2675" s="47" t="s">
        <v>83</v>
      </c>
      <c r="BV2675" s="47" t="s">
        <v>83</v>
      </c>
      <c r="BW2675" s="47">
        <v>1</v>
      </c>
      <c r="BX2675" s="47">
        <v>190</v>
      </c>
      <c r="BY2675" s="47">
        <v>2.4</v>
      </c>
      <c r="BZ2675" s="47" t="s">
        <v>82</v>
      </c>
      <c r="CA2675" s="47">
        <v>26.3</v>
      </c>
      <c r="CB2675" s="47">
        <v>1.4</v>
      </c>
      <c r="CC2675" s="47">
        <v>4.47</v>
      </c>
      <c r="CD2675" s="47">
        <v>25</v>
      </c>
      <c r="CE2675" s="47">
        <v>7</v>
      </c>
      <c r="CF2675" s="47">
        <v>35.299999999999997</v>
      </c>
      <c r="CG2675" s="47">
        <v>287</v>
      </c>
      <c r="CH2675" s="47">
        <v>69</v>
      </c>
      <c r="CI2675" s="47">
        <v>98.3</v>
      </c>
      <c r="CJ2675" s="47">
        <v>168</v>
      </c>
      <c r="CK2675" s="47">
        <v>18.7</v>
      </c>
      <c r="CL2675" s="47">
        <v>63.2</v>
      </c>
      <c r="CM2675" s="47">
        <v>10</v>
      </c>
      <c r="CN2675" s="47">
        <v>2.4500000000000002</v>
      </c>
      <c r="CO2675" s="47">
        <v>8.7200000000000006</v>
      </c>
      <c r="CP2675" s="47">
        <v>1.19</v>
      </c>
      <c r="CQ2675" s="47">
        <v>5.8</v>
      </c>
      <c r="CR2675" s="47">
        <v>1.1499999999999999</v>
      </c>
      <c r="CS2675" s="47">
        <v>3.54</v>
      </c>
      <c r="CT2675" s="47">
        <v>0.56000000000000005</v>
      </c>
      <c r="CU2675" s="47">
        <v>3.8</v>
      </c>
      <c r="CV2675" s="47">
        <v>0.61</v>
      </c>
      <c r="CW2675" s="47">
        <f t="shared" si="134"/>
        <v>386.02000000000004</v>
      </c>
      <c r="CX2675" s="47">
        <v>927</v>
      </c>
      <c r="CY2675" s="47">
        <v>1.51</v>
      </c>
      <c r="CZ2675" s="47">
        <v>8.6199999999999992</v>
      </c>
      <c r="DA2675" s="47">
        <v>0.26</v>
      </c>
      <c r="DC2675" s="47">
        <v>4.3</v>
      </c>
      <c r="DD2675" s="47">
        <v>0.05</v>
      </c>
      <c r="DE2675" s="47">
        <v>0.05</v>
      </c>
      <c r="DF2675" s="47">
        <v>32.5</v>
      </c>
      <c r="DG2675" s="47">
        <v>0.17</v>
      </c>
    </row>
    <row r="2676" spans="1:111" s="47" customFormat="1" ht="15.65" customHeight="1" x14ac:dyDescent="0.3">
      <c r="A2676" s="22" t="s">
        <v>4311</v>
      </c>
      <c r="B2676" s="47" t="s">
        <v>4281</v>
      </c>
      <c r="C2676" s="47" t="s">
        <v>4940</v>
      </c>
      <c r="D2676" s="47" t="s">
        <v>4942</v>
      </c>
      <c r="E2676" s="48">
        <v>43980</v>
      </c>
      <c r="F2676" s="48">
        <v>44145</v>
      </c>
      <c r="G2676" s="47" t="s">
        <v>4297</v>
      </c>
      <c r="H2676" s="47">
        <v>34.244419999999998</v>
      </c>
      <c r="I2676" s="47">
        <v>-105.77276999999999</v>
      </c>
      <c r="J2676" s="47" t="s">
        <v>873</v>
      </c>
      <c r="K2676" s="47" t="s">
        <v>879</v>
      </c>
      <c r="L2676" s="47" t="s">
        <v>878</v>
      </c>
      <c r="M2676" s="83" t="s">
        <v>163</v>
      </c>
      <c r="N2676" s="70" t="s">
        <v>3393</v>
      </c>
      <c r="O2676" s="70" t="s">
        <v>3394</v>
      </c>
      <c r="P2676" s="72" t="s">
        <v>4312</v>
      </c>
      <c r="Q2676" s="22" t="s">
        <v>2942</v>
      </c>
      <c r="R2676" s="47" t="s">
        <v>2943</v>
      </c>
      <c r="S2676" s="72"/>
      <c r="T2676" s="72"/>
      <c r="U2676" s="72"/>
      <c r="V2676" s="72"/>
      <c r="W2676" s="72">
        <v>53.7</v>
      </c>
      <c r="X2676" s="72">
        <v>0.54</v>
      </c>
      <c r="Y2676" s="72">
        <v>19.7</v>
      </c>
      <c r="Z2676" s="72">
        <v>4.6100000000000003</v>
      </c>
      <c r="AA2676" s="72">
        <v>0.21</v>
      </c>
      <c r="AB2676" s="72">
        <v>0.28999999999999998</v>
      </c>
      <c r="AC2676" s="72">
        <v>2.59</v>
      </c>
      <c r="AD2676" s="72">
        <v>0.89</v>
      </c>
      <c r="AE2676" s="72">
        <v>12.3</v>
      </c>
      <c r="AF2676" s="72">
        <v>0.26</v>
      </c>
      <c r="AG2676" s="72">
        <v>3.12</v>
      </c>
      <c r="AH2676" s="72">
        <v>900</v>
      </c>
      <c r="AI2676" s="72">
        <v>0.1</v>
      </c>
      <c r="AJ2676" s="72"/>
      <c r="AO2676" s="47">
        <f>SUM(W2676:AG2676)+(AH2676*0.0001)+AI2676+AM2676</f>
        <v>98.4</v>
      </c>
      <c r="AP2676" s="47">
        <f t="shared" si="131"/>
        <v>2.1713129999999996</v>
      </c>
      <c r="AQ2676" s="47">
        <f t="shared" si="132"/>
        <v>2.2215557000000006</v>
      </c>
      <c r="AR2676" s="47">
        <f t="shared" si="133"/>
        <v>4.1909090909090905</v>
      </c>
      <c r="AU2676" s="47">
        <v>6</v>
      </c>
      <c r="AV2676" s="47">
        <v>2</v>
      </c>
      <c r="AW2676" s="47">
        <v>7</v>
      </c>
      <c r="AX2676" s="47">
        <v>45</v>
      </c>
      <c r="AY2676" s="47">
        <v>7740</v>
      </c>
      <c r="AZ2676" s="47" t="s">
        <v>83</v>
      </c>
      <c r="BA2676" s="47">
        <v>0.2</v>
      </c>
      <c r="BC2676" s="47" t="s">
        <v>124</v>
      </c>
      <c r="BD2676" s="47">
        <v>8.1</v>
      </c>
      <c r="BE2676" s="47" t="s">
        <v>84</v>
      </c>
      <c r="BF2676" s="47">
        <v>0.9</v>
      </c>
      <c r="BG2676" s="47" t="s">
        <v>83</v>
      </c>
      <c r="BH2676" s="47">
        <v>23.1</v>
      </c>
      <c r="BI2676" s="47">
        <v>2</v>
      </c>
      <c r="BJ2676" s="47">
        <v>6</v>
      </c>
      <c r="BK2676" s="47">
        <v>1.0900000000000001</v>
      </c>
      <c r="BL2676" s="47" t="s">
        <v>124</v>
      </c>
      <c r="BM2676" s="47">
        <v>101</v>
      </c>
      <c r="BN2676" s="47" t="s">
        <v>123</v>
      </c>
      <c r="BO2676" s="47">
        <v>118</v>
      </c>
      <c r="BP2676" s="47">
        <v>7</v>
      </c>
      <c r="BQ2676" s="47">
        <v>12</v>
      </c>
      <c r="BR2676" s="47">
        <v>398</v>
      </c>
      <c r="BS2676" s="47" t="s">
        <v>85</v>
      </c>
      <c r="BT2676" s="47">
        <v>1.2</v>
      </c>
      <c r="BU2676" s="47" t="s">
        <v>83</v>
      </c>
      <c r="BV2676" s="47" t="s">
        <v>83</v>
      </c>
      <c r="BW2676" s="47" t="s">
        <v>121</v>
      </c>
      <c r="BX2676" s="47">
        <v>1050</v>
      </c>
      <c r="BY2676" s="47">
        <v>6.5</v>
      </c>
      <c r="BZ2676" s="47" t="s">
        <v>82</v>
      </c>
      <c r="CA2676" s="47">
        <v>35.4</v>
      </c>
      <c r="CB2676" s="47">
        <v>2.4</v>
      </c>
      <c r="CC2676" s="47">
        <v>7.32</v>
      </c>
      <c r="CD2676" s="47">
        <v>122</v>
      </c>
      <c r="CE2676" s="47">
        <v>7</v>
      </c>
      <c r="CF2676" s="47">
        <v>29.9</v>
      </c>
      <c r="CG2676" s="47">
        <v>359</v>
      </c>
      <c r="CH2676" s="47">
        <v>90</v>
      </c>
      <c r="CI2676" s="47">
        <v>165</v>
      </c>
      <c r="CJ2676" s="47">
        <v>264</v>
      </c>
      <c r="CK2676" s="47">
        <v>26</v>
      </c>
      <c r="CL2676" s="47">
        <v>85.1</v>
      </c>
      <c r="CM2676" s="47">
        <v>11.9</v>
      </c>
      <c r="CN2676" s="47">
        <v>3.04</v>
      </c>
      <c r="CO2676" s="47">
        <v>9.25</v>
      </c>
      <c r="CP2676" s="47">
        <v>1.21</v>
      </c>
      <c r="CQ2676" s="47">
        <v>5.64</v>
      </c>
      <c r="CR2676" s="47">
        <v>1.0900000000000001</v>
      </c>
      <c r="CS2676" s="47">
        <v>3.15</v>
      </c>
      <c r="CT2676" s="47">
        <v>0.44</v>
      </c>
      <c r="CU2676" s="47">
        <v>3</v>
      </c>
      <c r="CV2676" s="47">
        <v>0.48</v>
      </c>
      <c r="CW2676" s="47">
        <f t="shared" si="134"/>
        <v>579.30000000000007</v>
      </c>
      <c r="CX2676" s="47">
        <v>1590</v>
      </c>
      <c r="CY2676" s="47">
        <v>3.18</v>
      </c>
      <c r="CZ2676" s="47">
        <v>10.4</v>
      </c>
      <c r="DA2676" s="47">
        <v>1.83</v>
      </c>
      <c r="DC2676" s="47">
        <v>9.98</v>
      </c>
      <c r="DD2676" s="47">
        <v>0.17</v>
      </c>
      <c r="DE2676" s="47">
        <v>0.1</v>
      </c>
      <c r="DF2676" s="47">
        <v>25.6</v>
      </c>
      <c r="DG2676" s="47">
        <v>0.31</v>
      </c>
    </row>
    <row r="2677" spans="1:111" s="47" customFormat="1" ht="15.65" customHeight="1" x14ac:dyDescent="0.3">
      <c r="A2677" s="22" t="s">
        <v>4314</v>
      </c>
      <c r="B2677" s="47" t="s">
        <v>4281</v>
      </c>
      <c r="C2677" s="47" t="s">
        <v>4940</v>
      </c>
      <c r="D2677" s="47" t="s">
        <v>4942</v>
      </c>
      <c r="E2677" s="48">
        <v>43859</v>
      </c>
      <c r="F2677" s="48">
        <v>43948</v>
      </c>
      <c r="G2677" s="47" t="s">
        <v>4283</v>
      </c>
      <c r="H2677" s="47">
        <v>34.195956000000002</v>
      </c>
      <c r="I2677" s="47">
        <v>-105.735677</v>
      </c>
      <c r="J2677" s="47" t="s">
        <v>873</v>
      </c>
      <c r="K2677" s="47" t="s">
        <v>879</v>
      </c>
      <c r="L2677" s="47" t="s">
        <v>878</v>
      </c>
      <c r="M2677" s="47" t="s">
        <v>908</v>
      </c>
      <c r="N2677" s="70" t="s">
        <v>3393</v>
      </c>
      <c r="O2677" s="70" t="s">
        <v>3394</v>
      </c>
      <c r="P2677" s="72" t="s">
        <v>4295</v>
      </c>
      <c r="Q2677" s="22" t="s">
        <v>2942</v>
      </c>
      <c r="R2677" s="47" t="s">
        <v>2943</v>
      </c>
      <c r="S2677" s="72" t="s">
        <v>4315</v>
      </c>
      <c r="T2677" s="72"/>
      <c r="U2677" s="72"/>
      <c r="V2677" s="72"/>
      <c r="W2677" s="72">
        <v>67.2</v>
      </c>
      <c r="X2677" s="72">
        <v>0.26</v>
      </c>
      <c r="Y2677" s="72">
        <v>18.600000000000001</v>
      </c>
      <c r="Z2677" s="72">
        <v>1.63</v>
      </c>
      <c r="AA2677" s="72">
        <v>0.01</v>
      </c>
      <c r="AB2677" s="72">
        <v>0.04</v>
      </c>
      <c r="AC2677" s="72">
        <v>0.14000000000000001</v>
      </c>
      <c r="AD2677" s="72">
        <v>6.78</v>
      </c>
      <c r="AE2677" s="72">
        <v>6.22</v>
      </c>
      <c r="AF2677" s="72">
        <v>0.05</v>
      </c>
      <c r="AG2677" s="72">
        <v>0.52</v>
      </c>
      <c r="AH2677" s="72">
        <v>300</v>
      </c>
      <c r="AI2677" s="72" t="s">
        <v>126</v>
      </c>
      <c r="AJ2677" s="72"/>
      <c r="AO2677" s="47">
        <f>SUM(W2677:AG2677)+(AH2677*0.0001)</f>
        <v>101.48</v>
      </c>
      <c r="AP2677" s="47">
        <f t="shared" si="131"/>
        <v>0.24417899999999904</v>
      </c>
      <c r="AQ2677" s="47">
        <f t="shared" si="132"/>
        <v>1.3614031000000009</v>
      </c>
      <c r="AR2677" s="47">
        <f t="shared" si="133"/>
        <v>1.4818181818181817</v>
      </c>
      <c r="AU2677" s="47">
        <v>53</v>
      </c>
      <c r="AV2677" s="47">
        <v>3</v>
      </c>
      <c r="AW2677" s="47" t="s">
        <v>83</v>
      </c>
      <c r="AX2677" s="47" t="s">
        <v>84</v>
      </c>
      <c r="AY2677" s="47">
        <v>1020</v>
      </c>
      <c r="AZ2677" s="47" t="s">
        <v>83</v>
      </c>
      <c r="BA2677" s="47">
        <v>0.1</v>
      </c>
      <c r="BC2677" s="47" t="s">
        <v>124</v>
      </c>
      <c r="BD2677" s="47" t="s">
        <v>82</v>
      </c>
      <c r="BE2677" s="47" t="s">
        <v>84</v>
      </c>
      <c r="BF2677" s="47">
        <v>0.7</v>
      </c>
      <c r="BG2677" s="47" t="s">
        <v>83</v>
      </c>
      <c r="BH2677" s="47">
        <v>26.8</v>
      </c>
      <c r="BI2677" s="47">
        <v>2</v>
      </c>
      <c r="BJ2677" s="47">
        <v>11</v>
      </c>
      <c r="BL2677" s="47" t="s">
        <v>124</v>
      </c>
      <c r="BM2677" s="47" t="s">
        <v>84</v>
      </c>
      <c r="BN2677" s="47">
        <v>3</v>
      </c>
      <c r="BO2677" s="47">
        <v>109</v>
      </c>
      <c r="BP2677" s="47" t="s">
        <v>83</v>
      </c>
      <c r="BQ2677" s="47">
        <v>33</v>
      </c>
      <c r="BR2677" s="47">
        <v>203</v>
      </c>
      <c r="BS2677" s="47" t="s">
        <v>85</v>
      </c>
      <c r="BT2677" s="47">
        <v>0.2</v>
      </c>
      <c r="BU2677" s="47" t="s">
        <v>83</v>
      </c>
      <c r="BV2677" s="47" t="s">
        <v>83</v>
      </c>
      <c r="BW2677" s="47">
        <v>1</v>
      </c>
      <c r="BX2677" s="47">
        <v>43.9</v>
      </c>
      <c r="BY2677" s="47">
        <v>4.9000000000000004</v>
      </c>
      <c r="BZ2677" s="47" t="s">
        <v>82</v>
      </c>
      <c r="CA2677" s="47">
        <v>48.2</v>
      </c>
      <c r="CB2677" s="47">
        <v>1.7</v>
      </c>
      <c r="CC2677" s="47">
        <v>6.74</v>
      </c>
      <c r="CD2677" s="47">
        <v>16</v>
      </c>
      <c r="CE2677" s="47">
        <v>5</v>
      </c>
      <c r="CF2677" s="47">
        <v>34.200000000000003</v>
      </c>
      <c r="CG2677" s="47">
        <v>566</v>
      </c>
      <c r="CH2677" s="47">
        <v>11</v>
      </c>
      <c r="CI2677" s="47">
        <v>169</v>
      </c>
      <c r="CJ2677" s="47">
        <v>292</v>
      </c>
      <c r="CK2677" s="47">
        <v>27.5</v>
      </c>
      <c r="CL2677" s="47">
        <v>81.599999999999994</v>
      </c>
      <c r="CM2677" s="47">
        <v>10.5</v>
      </c>
      <c r="CN2677" s="47">
        <v>1.86</v>
      </c>
      <c r="CO2677" s="47">
        <v>8.26</v>
      </c>
      <c r="CP2677" s="47">
        <v>1.2</v>
      </c>
      <c r="CQ2677" s="47">
        <v>5.66</v>
      </c>
      <c r="CR2677" s="47">
        <v>1.17</v>
      </c>
      <c r="CS2677" s="47">
        <v>3.65</v>
      </c>
      <c r="CT2677" s="47">
        <v>0.6</v>
      </c>
      <c r="CU2677" s="47">
        <v>4.0999999999999996</v>
      </c>
      <c r="CV2677" s="47">
        <v>0.65</v>
      </c>
      <c r="CW2677" s="47">
        <f t="shared" si="134"/>
        <v>607.75</v>
      </c>
      <c r="CX2677" s="47">
        <v>80</v>
      </c>
      <c r="CY2677" s="47">
        <v>1.1599999999999999</v>
      </c>
      <c r="CZ2677" s="47">
        <v>10</v>
      </c>
      <c r="DA2677" s="47">
        <v>0.12</v>
      </c>
      <c r="DC2677" s="47">
        <v>5.29</v>
      </c>
      <c r="DD2677" s="47">
        <v>0.01</v>
      </c>
      <c r="DE2677" s="47">
        <v>0.02</v>
      </c>
      <c r="DF2677" s="47">
        <v>32.6</v>
      </c>
      <c r="DG2677" s="47">
        <v>0.16</v>
      </c>
    </row>
    <row r="2678" spans="1:111" s="47" customFormat="1" ht="15.65" customHeight="1" x14ac:dyDescent="0.3">
      <c r="A2678" s="30" t="s">
        <v>4316</v>
      </c>
      <c r="B2678" s="47" t="s">
        <v>4281</v>
      </c>
      <c r="C2678" s="47" t="s">
        <v>4940</v>
      </c>
      <c r="D2678" s="47" t="s">
        <v>4942</v>
      </c>
      <c r="E2678" s="43">
        <v>44126</v>
      </c>
      <c r="F2678" s="46">
        <v>44348</v>
      </c>
      <c r="G2678" s="45" t="s">
        <v>4317</v>
      </c>
      <c r="H2678" s="44">
        <v>34.251773999999997</v>
      </c>
      <c r="I2678" s="44">
        <v>-105.779005</v>
      </c>
      <c r="J2678" s="44" t="s">
        <v>873</v>
      </c>
      <c r="K2678" s="84" t="s">
        <v>879</v>
      </c>
      <c r="L2678" s="84" t="s">
        <v>878</v>
      </c>
      <c r="M2678" s="44" t="s">
        <v>2968</v>
      </c>
      <c r="N2678" s="70" t="s">
        <v>3393</v>
      </c>
      <c r="O2678" s="70" t="s">
        <v>3394</v>
      </c>
      <c r="P2678" s="72" t="s">
        <v>4301</v>
      </c>
      <c r="Q2678" s="33" t="s">
        <v>1665</v>
      </c>
      <c r="R2678" s="44" t="s">
        <v>2943</v>
      </c>
      <c r="S2678" s="72"/>
      <c r="T2678" s="72"/>
      <c r="U2678" s="72"/>
      <c r="V2678" s="72"/>
      <c r="W2678" s="72">
        <v>1.58</v>
      </c>
      <c r="X2678" s="72">
        <v>0.03</v>
      </c>
      <c r="Y2678" s="72">
        <v>0.56000000000000005</v>
      </c>
      <c r="Z2678" s="72">
        <v>72.900000000000006</v>
      </c>
      <c r="AA2678" s="72">
        <v>0.15</v>
      </c>
      <c r="AB2678" s="72">
        <v>1.56</v>
      </c>
      <c r="AC2678" s="72">
        <v>12.3</v>
      </c>
      <c r="AD2678" s="72" t="s">
        <v>120</v>
      </c>
      <c r="AE2678" s="72">
        <v>0.01</v>
      </c>
      <c r="AF2678" s="72">
        <v>0.01</v>
      </c>
      <c r="AG2678" s="72">
        <v>10.3</v>
      </c>
      <c r="AH2678" s="72">
        <v>400</v>
      </c>
      <c r="AI2678" s="72">
        <v>1.6E-2</v>
      </c>
      <c r="AJ2678" s="72"/>
      <c r="AL2678" s="84"/>
      <c r="AM2678" s="84"/>
      <c r="AN2678" s="84"/>
      <c r="AO2678" s="47">
        <f>SUM(W2678:AG2678)+(AH2678*0.0001)+AI2678+AM2678</f>
        <v>99.456000000000031</v>
      </c>
      <c r="AP2678" s="47">
        <f t="shared" si="131"/>
        <v>48.329370000000004</v>
      </c>
      <c r="AQ2678" s="47">
        <f t="shared" si="132"/>
        <v>19.737692999999993</v>
      </c>
      <c r="AR2678" s="47">
        <f t="shared" si="133"/>
        <v>66.272727272727266</v>
      </c>
      <c r="AU2678" s="45">
        <v>4</v>
      </c>
      <c r="AV2678" s="45" t="s">
        <v>121</v>
      </c>
      <c r="AW2678" s="45">
        <v>6</v>
      </c>
      <c r="AX2678" s="45">
        <v>47</v>
      </c>
      <c r="AY2678" s="45">
        <v>60.4</v>
      </c>
      <c r="AZ2678" s="45" t="s">
        <v>83</v>
      </c>
      <c r="BA2678" s="45">
        <v>0.1</v>
      </c>
      <c r="BB2678" s="84"/>
      <c r="BC2678" s="45" t="s">
        <v>124</v>
      </c>
      <c r="BD2678" s="45">
        <v>42.4</v>
      </c>
      <c r="BE2678" s="45" t="s">
        <v>84</v>
      </c>
      <c r="BF2678" s="45">
        <v>0.2</v>
      </c>
      <c r="BG2678" s="45">
        <v>40</v>
      </c>
      <c r="BH2678" s="45">
        <v>5.36</v>
      </c>
      <c r="BI2678" s="45" t="s">
        <v>121</v>
      </c>
      <c r="BJ2678" s="45" t="s">
        <v>121</v>
      </c>
      <c r="BK2678" s="84"/>
      <c r="BL2678" s="45">
        <v>0.3</v>
      </c>
      <c r="BM2678" s="45" t="s">
        <v>84</v>
      </c>
      <c r="BN2678" s="45" t="s">
        <v>123</v>
      </c>
      <c r="BO2678" s="45">
        <v>27.5</v>
      </c>
      <c r="BP2678" s="45">
        <v>22</v>
      </c>
      <c r="BQ2678" s="45">
        <v>20</v>
      </c>
      <c r="BR2678" s="45">
        <v>0.8</v>
      </c>
      <c r="BS2678" s="45" t="s">
        <v>85</v>
      </c>
      <c r="BT2678" s="45">
        <v>1.3</v>
      </c>
      <c r="BU2678" s="45" t="s">
        <v>83</v>
      </c>
      <c r="BV2678" s="45" t="s">
        <v>83</v>
      </c>
      <c r="BW2678" s="45">
        <v>15</v>
      </c>
      <c r="BX2678" s="45">
        <v>43.7</v>
      </c>
      <c r="BY2678" s="45" t="s">
        <v>82</v>
      </c>
      <c r="BZ2678" s="45" t="s">
        <v>82</v>
      </c>
      <c r="CA2678" s="45">
        <v>2.2000000000000002</v>
      </c>
      <c r="CB2678" s="45" t="s">
        <v>82</v>
      </c>
      <c r="CC2678" s="45">
        <v>2.2000000000000002</v>
      </c>
      <c r="CD2678" s="45">
        <v>74</v>
      </c>
      <c r="CE2678" s="45">
        <v>4</v>
      </c>
      <c r="CF2678" s="45">
        <v>7.9</v>
      </c>
      <c r="CG2678" s="45">
        <v>4.5999999999999996</v>
      </c>
      <c r="CH2678" s="45">
        <v>31</v>
      </c>
      <c r="CI2678" s="45">
        <v>31.9</v>
      </c>
      <c r="CJ2678" s="45">
        <v>5.6</v>
      </c>
      <c r="CK2678" s="45">
        <v>3.6</v>
      </c>
      <c r="CL2678" s="45">
        <v>10.5</v>
      </c>
      <c r="CM2678" s="45">
        <v>1.1000000000000001</v>
      </c>
      <c r="CN2678" s="45">
        <v>0.15</v>
      </c>
      <c r="CO2678" s="45">
        <v>1.21</v>
      </c>
      <c r="CP2678" s="45">
        <v>0.15</v>
      </c>
      <c r="CQ2678" s="45">
        <v>0.84</v>
      </c>
      <c r="CR2678" s="45">
        <v>0.18</v>
      </c>
      <c r="CS2678" s="45">
        <v>0.52</v>
      </c>
      <c r="CT2678" s="45">
        <v>0.09</v>
      </c>
      <c r="CU2678" s="45">
        <v>0.7</v>
      </c>
      <c r="CV2678" s="45">
        <v>0.11</v>
      </c>
      <c r="CW2678" s="47">
        <f t="shared" si="134"/>
        <v>56.650000000000013</v>
      </c>
      <c r="CX2678" s="45">
        <v>1280</v>
      </c>
      <c r="CY2678" s="45">
        <v>50.6</v>
      </c>
      <c r="CZ2678" s="45">
        <v>0.28999999999999998</v>
      </c>
      <c r="DA2678" s="45">
        <v>8.73</v>
      </c>
      <c r="DC2678" s="45">
        <v>0.01</v>
      </c>
      <c r="DD2678" s="45">
        <v>0.89</v>
      </c>
      <c r="DE2678" s="45" t="s">
        <v>120</v>
      </c>
      <c r="DF2678" s="45">
        <v>0.73</v>
      </c>
      <c r="DG2678" s="45">
        <v>0.02</v>
      </c>
    </row>
    <row r="2679" spans="1:111" s="47" customFormat="1" ht="15.65" customHeight="1" x14ac:dyDescent="0.3">
      <c r="A2679" s="30" t="s">
        <v>4318</v>
      </c>
      <c r="B2679" s="47" t="s">
        <v>4281</v>
      </c>
      <c r="C2679" s="47" t="s">
        <v>4940</v>
      </c>
      <c r="D2679" s="47" t="s">
        <v>4942</v>
      </c>
      <c r="E2679" s="43">
        <v>44126</v>
      </c>
      <c r="F2679" s="46">
        <v>44348</v>
      </c>
      <c r="G2679" s="45" t="s">
        <v>4317</v>
      </c>
      <c r="H2679" s="44">
        <v>34.255400000000002</v>
      </c>
      <c r="I2679" s="44">
        <v>-105.78377999999999</v>
      </c>
      <c r="J2679" s="44" t="s">
        <v>873</v>
      </c>
      <c r="K2679" s="84" t="s">
        <v>879</v>
      </c>
      <c r="L2679" s="84" t="s">
        <v>878</v>
      </c>
      <c r="M2679" s="44" t="s">
        <v>2184</v>
      </c>
      <c r="N2679" s="70" t="s">
        <v>3393</v>
      </c>
      <c r="O2679" s="70" t="s">
        <v>3394</v>
      </c>
      <c r="P2679" s="72" t="s">
        <v>4319</v>
      </c>
      <c r="Q2679" s="33" t="s">
        <v>2942</v>
      </c>
      <c r="R2679" s="44" t="s">
        <v>2943</v>
      </c>
      <c r="S2679" s="72"/>
      <c r="T2679" s="72"/>
      <c r="U2679" s="72"/>
      <c r="V2679" s="72"/>
      <c r="W2679" s="72">
        <v>36.6</v>
      </c>
      <c r="X2679" s="72">
        <v>0.92</v>
      </c>
      <c r="Y2679" s="72">
        <v>9.81</v>
      </c>
      <c r="Z2679" s="72">
        <v>7.06</v>
      </c>
      <c r="AA2679" s="72">
        <v>0.19</v>
      </c>
      <c r="AB2679" s="72">
        <v>3.3</v>
      </c>
      <c r="AC2679" s="72">
        <v>18.8</v>
      </c>
      <c r="AD2679" s="72">
        <v>2</v>
      </c>
      <c r="AE2679" s="72">
        <v>2.04</v>
      </c>
      <c r="AF2679" s="72">
        <v>0.72</v>
      </c>
      <c r="AG2679" s="72">
        <v>16.3</v>
      </c>
      <c r="AH2679" s="72">
        <v>1700</v>
      </c>
      <c r="AI2679" s="72">
        <v>3.9E-2</v>
      </c>
      <c r="AJ2679" s="72"/>
      <c r="AL2679" s="84"/>
      <c r="AM2679" s="84"/>
      <c r="AN2679" s="84"/>
      <c r="AO2679" s="47">
        <f>SUM(W2679:AG2679)+(AH2679*0.0001)+AI2679+AM2679</f>
        <v>97.949000000000012</v>
      </c>
      <c r="AP2679" s="47">
        <f t="shared" si="131"/>
        <v>4.2414479999999992</v>
      </c>
      <c r="AQ2679" s="47">
        <f t="shared" si="132"/>
        <v>2.3944071999999998</v>
      </c>
      <c r="AR2679" s="47">
        <f t="shared" si="133"/>
        <v>6.4181818181818171</v>
      </c>
      <c r="AU2679" s="45">
        <v>2</v>
      </c>
      <c r="AV2679" s="45">
        <v>1</v>
      </c>
      <c r="AW2679" s="45" t="s">
        <v>83</v>
      </c>
      <c r="AX2679" s="45">
        <v>22</v>
      </c>
      <c r="AY2679" s="45">
        <v>1940</v>
      </c>
      <c r="AZ2679" s="45">
        <v>10</v>
      </c>
      <c r="BA2679" s="45" t="s">
        <v>126</v>
      </c>
      <c r="BB2679" s="84"/>
      <c r="BC2679" s="45" t="s">
        <v>124</v>
      </c>
      <c r="BD2679" s="45">
        <v>25.5</v>
      </c>
      <c r="BE2679" s="45">
        <v>614</v>
      </c>
      <c r="BF2679" s="45">
        <v>5.3</v>
      </c>
      <c r="BG2679" s="45" t="s">
        <v>83</v>
      </c>
      <c r="BH2679" s="45">
        <v>11.3</v>
      </c>
      <c r="BI2679" s="45">
        <v>1</v>
      </c>
      <c r="BJ2679" s="45">
        <v>3</v>
      </c>
      <c r="BK2679" s="84"/>
      <c r="BL2679" s="45" t="s">
        <v>124</v>
      </c>
      <c r="BM2679" s="45">
        <v>16</v>
      </c>
      <c r="BN2679" s="45" t="s">
        <v>123</v>
      </c>
      <c r="BO2679" s="45">
        <v>45.4</v>
      </c>
      <c r="BP2679" s="45">
        <v>204</v>
      </c>
      <c r="BQ2679" s="45">
        <v>9</v>
      </c>
      <c r="BR2679" s="45">
        <v>105</v>
      </c>
      <c r="BS2679" s="45" t="s">
        <v>85</v>
      </c>
      <c r="BT2679" s="45">
        <v>1.3</v>
      </c>
      <c r="BU2679" s="45">
        <v>24</v>
      </c>
      <c r="BV2679" s="45" t="s">
        <v>83</v>
      </c>
      <c r="BW2679" s="45">
        <v>1</v>
      </c>
      <c r="BX2679" s="45">
        <v>723</v>
      </c>
      <c r="BY2679" s="45">
        <v>1.8</v>
      </c>
      <c r="BZ2679" s="45" t="s">
        <v>82</v>
      </c>
      <c r="CA2679" s="45">
        <v>19.899999999999999</v>
      </c>
      <c r="CB2679" s="45" t="s">
        <v>82</v>
      </c>
      <c r="CC2679" s="45">
        <v>3.28</v>
      </c>
      <c r="CD2679" s="45">
        <v>179</v>
      </c>
      <c r="CE2679" s="45" t="s">
        <v>121</v>
      </c>
      <c r="CF2679" s="45">
        <v>20.9</v>
      </c>
      <c r="CG2679" s="45">
        <v>147</v>
      </c>
      <c r="CH2679" s="45">
        <v>40</v>
      </c>
      <c r="CI2679" s="45">
        <v>93.1</v>
      </c>
      <c r="CJ2679" s="45">
        <v>165</v>
      </c>
      <c r="CK2679" s="45">
        <v>18.8</v>
      </c>
      <c r="CL2679" s="45">
        <v>67.900000000000006</v>
      </c>
      <c r="CM2679" s="45">
        <v>9.4</v>
      </c>
      <c r="CN2679" s="45">
        <v>2.5</v>
      </c>
      <c r="CO2679" s="45">
        <v>7.89</v>
      </c>
      <c r="CP2679" s="45">
        <v>0.98</v>
      </c>
      <c r="CQ2679" s="45">
        <v>4.8600000000000003</v>
      </c>
      <c r="CR2679" s="45">
        <v>0.82</v>
      </c>
      <c r="CS2679" s="45">
        <v>2.2200000000000002</v>
      </c>
      <c r="CT2679" s="45">
        <v>0.3</v>
      </c>
      <c r="CU2679" s="45">
        <v>1.9</v>
      </c>
      <c r="CV2679" s="45">
        <v>0.28999999999999998</v>
      </c>
      <c r="CW2679" s="47">
        <f t="shared" si="134"/>
        <v>375.96000000000009</v>
      </c>
      <c r="CX2679" s="45">
        <v>1400</v>
      </c>
      <c r="CY2679" s="45">
        <v>4.58</v>
      </c>
      <c r="CZ2679" s="45">
        <v>4.87</v>
      </c>
      <c r="DA2679" s="45">
        <v>12.3</v>
      </c>
      <c r="DC2679" s="45">
        <v>1.64</v>
      </c>
      <c r="DD2679" s="45">
        <v>1.81</v>
      </c>
      <c r="DE2679" s="45">
        <v>0.32</v>
      </c>
      <c r="DF2679" s="45">
        <v>16.3</v>
      </c>
      <c r="DG2679" s="45">
        <v>0.55000000000000004</v>
      </c>
    </row>
    <row r="2680" spans="1:111" s="47" customFormat="1" ht="15.65" customHeight="1" x14ac:dyDescent="0.3">
      <c r="A2680" s="26" t="s">
        <v>4320</v>
      </c>
      <c r="B2680" s="47" t="s">
        <v>4281</v>
      </c>
      <c r="C2680" s="47" t="s">
        <v>4940</v>
      </c>
      <c r="D2680" s="47" t="s">
        <v>4942</v>
      </c>
      <c r="E2680" s="85">
        <v>44084</v>
      </c>
      <c r="F2680" s="48">
        <v>43948</v>
      </c>
      <c r="G2680" s="47" t="s">
        <v>4283</v>
      </c>
      <c r="H2680" s="49">
        <v>34.205792000000002</v>
      </c>
      <c r="I2680" s="49">
        <v>-105.73312</v>
      </c>
      <c r="J2680" s="49" t="s">
        <v>873</v>
      </c>
      <c r="K2680" s="47" t="s">
        <v>879</v>
      </c>
      <c r="L2680" s="47" t="s">
        <v>878</v>
      </c>
      <c r="M2680" s="47" t="s">
        <v>4287</v>
      </c>
      <c r="N2680" s="70" t="s">
        <v>3393</v>
      </c>
      <c r="O2680" s="70" t="s">
        <v>3394</v>
      </c>
      <c r="P2680" s="72" t="s">
        <v>4288</v>
      </c>
      <c r="Q2680" s="26" t="s">
        <v>1665</v>
      </c>
      <c r="R2680" s="49" t="s">
        <v>2955</v>
      </c>
      <c r="S2680" s="72"/>
      <c r="T2680" s="72"/>
      <c r="U2680" s="72"/>
      <c r="V2680" s="72"/>
      <c r="W2680" s="72">
        <v>6.67</v>
      </c>
      <c r="X2680" s="72">
        <v>0.02</v>
      </c>
      <c r="Y2680" s="72">
        <v>0.75</v>
      </c>
      <c r="Z2680" s="72">
        <v>2.2400000000000002</v>
      </c>
      <c r="AA2680" s="72">
        <v>0.08</v>
      </c>
      <c r="AB2680" s="72">
        <v>0.15</v>
      </c>
      <c r="AC2680" s="72">
        <v>45.2</v>
      </c>
      <c r="AD2680" s="72">
        <v>0.06</v>
      </c>
      <c r="AE2680" s="72">
        <v>0.13</v>
      </c>
      <c r="AF2680" s="72">
        <v>0.02</v>
      </c>
      <c r="AG2680" s="72">
        <v>9.66</v>
      </c>
      <c r="AH2680" s="72">
        <v>261000</v>
      </c>
      <c r="AI2680" s="72">
        <v>1.6</v>
      </c>
      <c r="AJ2680" s="72"/>
      <c r="AO2680" s="47">
        <f>SUM(W2680:AG2680)+(AH2680*0.0001)+AI2680+AM2680+(AY2680*0.0001)</f>
        <v>98.95</v>
      </c>
      <c r="AP2680" s="47">
        <f t="shared" si="131"/>
        <v>1.4520420000000001</v>
      </c>
      <c r="AQ2680" s="47">
        <f t="shared" si="132"/>
        <v>0.64275379999999993</v>
      </c>
      <c r="AR2680" s="47">
        <f t="shared" si="133"/>
        <v>2.0363636363636366</v>
      </c>
      <c r="AU2680" s="49">
        <v>70</v>
      </c>
      <c r="AV2680" s="49">
        <v>2</v>
      </c>
      <c r="AW2680" s="49">
        <v>174</v>
      </c>
      <c r="AX2680" s="49" t="s">
        <v>84</v>
      </c>
      <c r="AY2680" s="49">
        <v>62700</v>
      </c>
      <c r="AZ2680" s="49" t="s">
        <v>83</v>
      </c>
      <c r="BA2680" s="49">
        <v>5.3</v>
      </c>
      <c r="BC2680" s="49">
        <v>4.2</v>
      </c>
      <c r="BD2680" s="49">
        <v>5.7</v>
      </c>
      <c r="BE2680" s="49">
        <v>15</v>
      </c>
      <c r="BF2680" s="49" t="s">
        <v>126</v>
      </c>
      <c r="BG2680" s="49">
        <v>2950</v>
      </c>
      <c r="BH2680" s="49">
        <v>96.5</v>
      </c>
      <c r="BI2680" s="49">
        <v>11</v>
      </c>
      <c r="BJ2680" s="49" t="s">
        <v>121</v>
      </c>
      <c r="BL2680" s="49" t="s">
        <v>124</v>
      </c>
      <c r="BM2680" s="49">
        <v>18</v>
      </c>
      <c r="BN2680" s="49">
        <v>184</v>
      </c>
      <c r="BO2680" s="49">
        <v>4.5</v>
      </c>
      <c r="BP2680" s="49">
        <v>28</v>
      </c>
      <c r="BQ2680" s="49">
        <v>356</v>
      </c>
      <c r="BR2680" s="49">
        <v>4.3</v>
      </c>
      <c r="BS2680" s="49" t="s">
        <v>85</v>
      </c>
      <c r="BT2680" s="49">
        <v>27.7</v>
      </c>
      <c r="BU2680" s="49" t="s">
        <v>83</v>
      </c>
      <c r="BV2680" s="49">
        <v>8</v>
      </c>
      <c r="BW2680" s="49" t="s">
        <v>121</v>
      </c>
      <c r="BX2680" s="49">
        <v>12900</v>
      </c>
      <c r="BY2680" s="49">
        <v>2.6</v>
      </c>
      <c r="BZ2680" s="49">
        <v>1.2</v>
      </c>
      <c r="CA2680" s="49">
        <v>119</v>
      </c>
      <c r="CB2680" s="49">
        <v>0.7</v>
      </c>
      <c r="CC2680" s="49">
        <v>17.600000000000001</v>
      </c>
      <c r="CD2680" s="49">
        <v>87</v>
      </c>
      <c r="CE2680" s="49">
        <v>1</v>
      </c>
      <c r="CF2680" s="49">
        <v>250</v>
      </c>
      <c r="CG2680" s="49">
        <v>7.8</v>
      </c>
      <c r="CH2680" s="49">
        <v>455</v>
      </c>
      <c r="CI2680" s="49">
        <v>10200</v>
      </c>
      <c r="CJ2680" s="49">
        <v>16900</v>
      </c>
      <c r="CK2680" s="49">
        <v>1470</v>
      </c>
      <c r="CL2680" s="49">
        <v>3950</v>
      </c>
      <c r="CM2680" s="49">
        <v>455</v>
      </c>
      <c r="CN2680" s="49">
        <v>95.5</v>
      </c>
      <c r="CO2680" s="49">
        <v>285</v>
      </c>
      <c r="CP2680" s="49">
        <v>31.7</v>
      </c>
      <c r="CQ2680" s="49">
        <v>71.599999999999994</v>
      </c>
      <c r="CR2680" s="49">
        <v>9.82</v>
      </c>
      <c r="CS2680" s="49">
        <v>18.7</v>
      </c>
      <c r="CT2680" s="49">
        <v>1.95</v>
      </c>
      <c r="CU2680" s="49">
        <v>9.4</v>
      </c>
      <c r="CV2680" s="49">
        <v>0.98</v>
      </c>
      <c r="CW2680" s="47">
        <f t="shared" si="134"/>
        <v>33499.649999999994</v>
      </c>
      <c r="CX2680" s="49">
        <v>825</v>
      </c>
      <c r="CY2680" s="49">
        <v>1.62</v>
      </c>
      <c r="CZ2680" s="49">
        <v>0.42</v>
      </c>
      <c r="DA2680" s="49">
        <v>33.6</v>
      </c>
      <c r="DC2680" s="49">
        <v>0.13</v>
      </c>
      <c r="DD2680" s="49">
        <v>7.0000000000000007E-2</v>
      </c>
      <c r="DE2680" s="49">
        <v>0.01</v>
      </c>
      <c r="DF2680" s="49">
        <v>3.19</v>
      </c>
      <c r="DG2680" s="49" t="s">
        <v>120</v>
      </c>
    </row>
    <row r="2681" spans="1:111" s="47" customFormat="1" ht="15.65" customHeight="1" x14ac:dyDescent="0.3">
      <c r="A2681" s="26" t="s">
        <v>4321</v>
      </c>
      <c r="B2681" s="47" t="s">
        <v>4281</v>
      </c>
      <c r="C2681" s="47" t="s">
        <v>4940</v>
      </c>
      <c r="D2681" s="47" t="s">
        <v>4942</v>
      </c>
      <c r="E2681" s="85">
        <v>43776</v>
      </c>
      <c r="F2681" s="48">
        <v>43948</v>
      </c>
      <c r="G2681" s="47" t="s">
        <v>4283</v>
      </c>
      <c r="H2681" s="49">
        <v>34.207487</v>
      </c>
      <c r="I2681" s="49">
        <v>-105.737774</v>
      </c>
      <c r="J2681" s="49" t="s">
        <v>873</v>
      </c>
      <c r="K2681" s="47" t="s">
        <v>879</v>
      </c>
      <c r="L2681" s="47" t="s">
        <v>878</v>
      </c>
      <c r="M2681" s="49" t="s">
        <v>4322</v>
      </c>
      <c r="N2681" s="70" t="s">
        <v>3393</v>
      </c>
      <c r="O2681" s="70" t="s">
        <v>3394</v>
      </c>
      <c r="P2681" s="72" t="s">
        <v>4288</v>
      </c>
      <c r="Q2681" s="26" t="s">
        <v>2942</v>
      </c>
      <c r="R2681" s="49" t="s">
        <v>2943</v>
      </c>
      <c r="S2681" s="72"/>
      <c r="T2681" s="72"/>
      <c r="U2681" s="72"/>
      <c r="V2681" s="72"/>
      <c r="W2681" s="72">
        <v>33.9</v>
      </c>
      <c r="X2681" s="72">
        <v>0.3</v>
      </c>
      <c r="Y2681" s="72">
        <v>5.05</v>
      </c>
      <c r="Z2681" s="72">
        <v>1.37</v>
      </c>
      <c r="AA2681" s="72">
        <v>0.03</v>
      </c>
      <c r="AB2681" s="72">
        <v>0.06</v>
      </c>
      <c r="AC2681" s="72">
        <v>28.9</v>
      </c>
      <c r="AD2681" s="72">
        <v>0.21</v>
      </c>
      <c r="AE2681" s="72">
        <v>3.97</v>
      </c>
      <c r="AF2681" s="72">
        <v>0.05</v>
      </c>
      <c r="AG2681" s="72">
        <v>2.1800000000000002</v>
      </c>
      <c r="AH2681" s="72">
        <v>187000</v>
      </c>
      <c r="AI2681" s="72">
        <v>1.6</v>
      </c>
      <c r="AJ2681" s="72"/>
      <c r="AO2681" s="47">
        <f>SUM(W2681:AG2681)+(AH2681*0.0001)+AI2681+AM2681+(AY2681*0.0001)</f>
        <v>98.949999999999974</v>
      </c>
      <c r="AP2681" s="47">
        <f t="shared" si="131"/>
        <v>0.68147099999999972</v>
      </c>
      <c r="AQ2681" s="47">
        <f t="shared" si="132"/>
        <v>0.62038190000000037</v>
      </c>
      <c r="AR2681" s="47">
        <f t="shared" si="133"/>
        <v>1.2454545454545454</v>
      </c>
      <c r="AU2681" s="49">
        <v>77</v>
      </c>
      <c r="AV2681" s="49">
        <v>5</v>
      </c>
      <c r="AW2681" s="49">
        <v>337</v>
      </c>
      <c r="AX2681" s="49" t="s">
        <v>84</v>
      </c>
      <c r="AY2681" s="49">
        <v>26300</v>
      </c>
      <c r="AZ2681" s="49" t="s">
        <v>83</v>
      </c>
      <c r="BA2681" s="49">
        <v>0.2</v>
      </c>
      <c r="BC2681" s="49">
        <v>7.8</v>
      </c>
      <c r="BD2681" s="49">
        <v>4.3</v>
      </c>
      <c r="BE2681" s="49">
        <v>27</v>
      </c>
      <c r="BF2681" s="49">
        <v>0.6</v>
      </c>
      <c r="BG2681" s="49">
        <v>1780</v>
      </c>
      <c r="BH2681" s="49">
        <v>35.9</v>
      </c>
      <c r="BI2681" s="49">
        <v>5</v>
      </c>
      <c r="BJ2681" s="49">
        <v>4</v>
      </c>
      <c r="BL2681" s="49" t="s">
        <v>124</v>
      </c>
      <c r="BM2681" s="49">
        <v>20</v>
      </c>
      <c r="BN2681" s="49">
        <v>8</v>
      </c>
      <c r="BO2681" s="49">
        <v>7.7</v>
      </c>
      <c r="BP2681" s="49">
        <v>12</v>
      </c>
      <c r="BQ2681" s="49">
        <v>73</v>
      </c>
      <c r="BR2681" s="49">
        <v>163</v>
      </c>
      <c r="BS2681" s="49" t="s">
        <v>85</v>
      </c>
      <c r="BT2681" s="49">
        <v>262</v>
      </c>
      <c r="BU2681" s="49" t="s">
        <v>83</v>
      </c>
      <c r="BV2681" s="49" t="s">
        <v>83</v>
      </c>
      <c r="BW2681" s="49">
        <v>1</v>
      </c>
      <c r="BX2681" s="49">
        <v>28200</v>
      </c>
      <c r="BY2681" s="49">
        <v>1.5</v>
      </c>
      <c r="BZ2681" s="49">
        <v>0.6</v>
      </c>
      <c r="CA2681" s="49">
        <v>17.5</v>
      </c>
      <c r="CB2681" s="49">
        <v>1.2</v>
      </c>
      <c r="CC2681" s="49">
        <v>5.14</v>
      </c>
      <c r="CD2681" s="49">
        <v>22</v>
      </c>
      <c r="CE2681" s="49">
        <v>12</v>
      </c>
      <c r="CF2681" s="49">
        <v>74.400000000000006</v>
      </c>
      <c r="CG2681" s="49">
        <v>141</v>
      </c>
      <c r="CH2681" s="49">
        <v>426</v>
      </c>
      <c r="CI2681" s="49">
        <v>4810</v>
      </c>
      <c r="CJ2681" s="49">
        <v>5000</v>
      </c>
      <c r="CK2681" s="49">
        <v>434</v>
      </c>
      <c r="CL2681" s="49">
        <v>1000</v>
      </c>
      <c r="CM2681" s="49">
        <v>63.4</v>
      </c>
      <c r="CN2681" s="49">
        <v>11.4</v>
      </c>
      <c r="CO2681" s="49">
        <v>37</v>
      </c>
      <c r="CP2681" s="49">
        <v>6.09</v>
      </c>
      <c r="CQ2681" s="49">
        <v>15.7</v>
      </c>
      <c r="CR2681" s="49">
        <v>2.72</v>
      </c>
      <c r="CS2681" s="49">
        <v>6.64</v>
      </c>
      <c r="CT2681" s="49">
        <v>0.83</v>
      </c>
      <c r="CU2681" s="49">
        <v>4.5999999999999996</v>
      </c>
      <c r="CV2681" s="49">
        <v>0.62</v>
      </c>
      <c r="CW2681" s="47">
        <f t="shared" si="134"/>
        <v>11393</v>
      </c>
      <c r="CX2681" s="49">
        <v>331</v>
      </c>
      <c r="CY2681" s="49">
        <v>1</v>
      </c>
      <c r="CZ2681" s="49">
        <v>2.78</v>
      </c>
      <c r="DA2681" s="49">
        <v>22.3</v>
      </c>
      <c r="DC2681" s="49">
        <v>3.47</v>
      </c>
      <c r="DD2681" s="49">
        <v>0.02</v>
      </c>
      <c r="DE2681" s="49">
        <v>0.02</v>
      </c>
      <c r="DF2681" s="49">
        <v>16.2</v>
      </c>
      <c r="DG2681" s="49">
        <v>0.19</v>
      </c>
    </row>
    <row r="2682" spans="1:111" s="47" customFormat="1" ht="15.65" customHeight="1" x14ac:dyDescent="0.3">
      <c r="A2682" s="30" t="s">
        <v>4323</v>
      </c>
      <c r="B2682" s="47" t="s">
        <v>4281</v>
      </c>
      <c r="C2682" s="47" t="s">
        <v>4940</v>
      </c>
      <c r="D2682" s="47" t="s">
        <v>4942</v>
      </c>
      <c r="E2682" s="86">
        <v>44141</v>
      </c>
      <c r="F2682" s="46">
        <v>44348</v>
      </c>
      <c r="G2682" s="45" t="s">
        <v>4317</v>
      </c>
      <c r="H2682" s="44">
        <v>34.354170000000003</v>
      </c>
      <c r="I2682" s="44">
        <v>-105.78898</v>
      </c>
      <c r="J2682" s="44" t="s">
        <v>873</v>
      </c>
      <c r="K2682" s="84" t="s">
        <v>879</v>
      </c>
      <c r="L2682" s="84" t="s">
        <v>878</v>
      </c>
      <c r="M2682" s="44" t="s">
        <v>4324</v>
      </c>
      <c r="N2682" s="70" t="s">
        <v>3393</v>
      </c>
      <c r="O2682" s="70" t="s">
        <v>3394</v>
      </c>
      <c r="P2682" s="72" t="s">
        <v>4325</v>
      </c>
      <c r="Q2682" s="33" t="s">
        <v>2942</v>
      </c>
      <c r="R2682" s="44" t="s">
        <v>2943</v>
      </c>
      <c r="S2682" s="72"/>
      <c r="T2682" s="72"/>
      <c r="U2682" s="72"/>
      <c r="V2682" s="72"/>
      <c r="W2682" s="72">
        <v>68.55</v>
      </c>
      <c r="X2682" s="72">
        <v>0.315</v>
      </c>
      <c r="Y2682" s="72">
        <v>16</v>
      </c>
      <c r="Z2682" s="72">
        <v>2.1850000000000001</v>
      </c>
      <c r="AA2682" s="72">
        <v>0.04</v>
      </c>
      <c r="AB2682" s="72">
        <v>0.2</v>
      </c>
      <c r="AC2682" s="72">
        <v>0.59499999999999997</v>
      </c>
      <c r="AD2682" s="72">
        <v>5.17</v>
      </c>
      <c r="AE2682" s="72">
        <v>5.26</v>
      </c>
      <c r="AF2682" s="72">
        <v>0.1</v>
      </c>
      <c r="AG2682" s="72">
        <v>0.70500000000000007</v>
      </c>
      <c r="AH2682" s="72">
        <v>550</v>
      </c>
      <c r="AI2682" s="72">
        <v>1.3499999999999998E-2</v>
      </c>
      <c r="AJ2682" s="72"/>
      <c r="AL2682" s="45"/>
      <c r="AM2682" s="45"/>
      <c r="AN2682" s="45"/>
      <c r="AO2682" s="47">
        <f>SUM(W2682:AG2682)+(AH2682*0.0001)+AI2682+AM2682</f>
        <v>99.188500000000005</v>
      </c>
      <c r="AP2682" s="47">
        <f t="shared" si="131"/>
        <v>0.72931049999999864</v>
      </c>
      <c r="AQ2682" s="47">
        <f t="shared" si="132"/>
        <v>1.3827584500000016</v>
      </c>
      <c r="AR2682" s="47">
        <f t="shared" si="133"/>
        <v>1.9863636363636363</v>
      </c>
      <c r="AU2682" s="45">
        <v>1</v>
      </c>
      <c r="AV2682" s="45">
        <v>2</v>
      </c>
      <c r="AW2682" s="45" t="s">
        <v>83</v>
      </c>
      <c r="AX2682" s="45">
        <v>12</v>
      </c>
      <c r="AY2682" s="45">
        <v>2165</v>
      </c>
      <c r="AZ2682" s="45">
        <v>5</v>
      </c>
      <c r="BA2682" s="45">
        <v>0.1</v>
      </c>
      <c r="BB2682" s="45"/>
      <c r="BC2682" s="45" t="s">
        <v>124</v>
      </c>
      <c r="BD2682" s="45">
        <v>1.4</v>
      </c>
      <c r="BE2682" s="45" t="s">
        <v>84</v>
      </c>
      <c r="BF2682" s="45">
        <v>0.5</v>
      </c>
      <c r="BG2682" s="45">
        <v>6.5</v>
      </c>
      <c r="BH2682" s="45">
        <v>21.6</v>
      </c>
      <c r="BI2682" s="45">
        <v>2</v>
      </c>
      <c r="BJ2682" s="45">
        <v>9</v>
      </c>
      <c r="BK2682" s="45"/>
      <c r="BL2682" s="45" t="s">
        <v>124</v>
      </c>
      <c r="BM2682" s="45">
        <v>15.5</v>
      </c>
      <c r="BN2682" s="45">
        <v>2</v>
      </c>
      <c r="BO2682" s="45">
        <v>74.45</v>
      </c>
      <c r="BP2682" s="45">
        <v>7</v>
      </c>
      <c r="BQ2682" s="45">
        <v>25.5</v>
      </c>
      <c r="BR2682" s="45">
        <v>140.5</v>
      </c>
      <c r="BS2682" s="45" t="s">
        <v>85</v>
      </c>
      <c r="BT2682" s="45">
        <v>0.15000000000000002</v>
      </c>
      <c r="BU2682" s="45" t="s">
        <v>83</v>
      </c>
      <c r="BV2682" s="45" t="s">
        <v>83</v>
      </c>
      <c r="BW2682" s="45">
        <v>2</v>
      </c>
      <c r="BX2682" s="45">
        <v>423</v>
      </c>
      <c r="BY2682" s="45">
        <v>4.3499999999999996</v>
      </c>
      <c r="BZ2682" s="45" t="s">
        <v>82</v>
      </c>
      <c r="CA2682" s="45">
        <v>35.200000000000003</v>
      </c>
      <c r="CB2682" s="45" t="s">
        <v>82</v>
      </c>
      <c r="CC2682" s="45">
        <v>5.72</v>
      </c>
      <c r="CD2682" s="45">
        <v>13.5</v>
      </c>
      <c r="CE2682" s="45">
        <v>1</v>
      </c>
      <c r="CF2682" s="45">
        <v>12.5</v>
      </c>
      <c r="CG2682" s="45">
        <v>367.5</v>
      </c>
      <c r="CH2682" s="45">
        <v>39</v>
      </c>
      <c r="CI2682" s="45">
        <v>40.299999999999997</v>
      </c>
      <c r="CJ2682" s="45">
        <v>167.5</v>
      </c>
      <c r="CK2682" s="45">
        <v>6.6750000000000007</v>
      </c>
      <c r="CL2682" s="45">
        <v>19.850000000000001</v>
      </c>
      <c r="CM2682" s="45">
        <v>2.95</v>
      </c>
      <c r="CN2682" s="45">
        <v>0.80499999999999994</v>
      </c>
      <c r="CO2682" s="45">
        <v>2.3149999999999999</v>
      </c>
      <c r="CP2682" s="45">
        <v>0.37</v>
      </c>
      <c r="CQ2682" s="45">
        <v>2.19</v>
      </c>
      <c r="CR2682" s="45">
        <v>0.45499999999999996</v>
      </c>
      <c r="CS2682" s="45">
        <v>1.5550000000000002</v>
      </c>
      <c r="CT2682" s="45">
        <v>0.28000000000000003</v>
      </c>
      <c r="CU2682" s="45">
        <v>2.2000000000000002</v>
      </c>
      <c r="CV2682" s="45">
        <v>0.37</v>
      </c>
      <c r="CW2682" s="47">
        <f t="shared" si="134"/>
        <v>247.81500000000003</v>
      </c>
      <c r="CX2682" s="45">
        <v>345</v>
      </c>
      <c r="CY2682" s="45">
        <v>1.6400000000000001</v>
      </c>
      <c r="CZ2682" s="45">
        <v>8.6349999999999998</v>
      </c>
      <c r="DA2682" s="45">
        <v>0.44999999999999996</v>
      </c>
      <c r="DC2682" s="45">
        <v>4.54</v>
      </c>
      <c r="DD2682" s="45">
        <v>0.13</v>
      </c>
      <c r="DE2682" s="45">
        <v>0.05</v>
      </c>
      <c r="DF2682" s="45">
        <v>33.9</v>
      </c>
      <c r="DG2682" s="45">
        <v>0.215</v>
      </c>
    </row>
    <row r="2683" spans="1:111" s="47" customFormat="1" ht="15.65" customHeight="1" x14ac:dyDescent="0.3">
      <c r="A2683" s="30" t="s">
        <v>4326</v>
      </c>
      <c r="B2683" s="47" t="s">
        <v>4281</v>
      </c>
      <c r="C2683" s="47" t="s">
        <v>4940</v>
      </c>
      <c r="D2683" s="47" t="s">
        <v>4942</v>
      </c>
      <c r="E2683" s="43">
        <v>44141</v>
      </c>
      <c r="F2683" s="46">
        <v>44348</v>
      </c>
      <c r="G2683" s="45" t="s">
        <v>4317</v>
      </c>
      <c r="H2683" s="44">
        <v>34.255139999999997</v>
      </c>
      <c r="I2683" s="44">
        <v>-105.79107999999999</v>
      </c>
      <c r="J2683" s="44" t="s">
        <v>873</v>
      </c>
      <c r="K2683" s="84" t="s">
        <v>879</v>
      </c>
      <c r="L2683" s="84" t="s">
        <v>878</v>
      </c>
      <c r="M2683" s="44" t="s">
        <v>4324</v>
      </c>
      <c r="N2683" s="70" t="s">
        <v>3393</v>
      </c>
      <c r="O2683" s="70" t="s">
        <v>3394</v>
      </c>
      <c r="P2683" s="72" t="s">
        <v>4325</v>
      </c>
      <c r="Q2683" s="33" t="s">
        <v>2942</v>
      </c>
      <c r="R2683" s="44" t="s">
        <v>2943</v>
      </c>
      <c r="S2683" s="72"/>
      <c r="T2683" s="72"/>
      <c r="U2683" s="72"/>
      <c r="V2683" s="72"/>
      <c r="W2683" s="72">
        <v>69.8</v>
      </c>
      <c r="X2683" s="72">
        <v>0.23</v>
      </c>
      <c r="Y2683" s="72">
        <v>15.2</v>
      </c>
      <c r="Z2683" s="72">
        <v>1.69</v>
      </c>
      <c r="AA2683" s="72">
        <v>0.03</v>
      </c>
      <c r="AB2683" s="72">
        <v>0.08</v>
      </c>
      <c r="AC2683" s="72">
        <v>0.46</v>
      </c>
      <c r="AD2683" s="72">
        <v>4.78</v>
      </c>
      <c r="AE2683" s="72">
        <v>5.38</v>
      </c>
      <c r="AF2683" s="72">
        <v>0.05</v>
      </c>
      <c r="AG2683" s="72">
        <v>0.66</v>
      </c>
      <c r="AH2683" s="72">
        <v>400</v>
      </c>
      <c r="AI2683" s="72">
        <v>6.0000000000000001E-3</v>
      </c>
      <c r="AJ2683" s="72"/>
      <c r="AL2683" s="84"/>
      <c r="AM2683" s="84"/>
      <c r="AN2683" s="84"/>
      <c r="AO2683" s="47">
        <f>SUM(W2683:AG2683)+(AH2683*0.0001)+AI2683+AM2683</f>
        <v>98.405999999999992</v>
      </c>
      <c r="AP2683" s="47">
        <f t="shared" si="131"/>
        <v>0.43697700000000061</v>
      </c>
      <c r="AQ2683" s="47">
        <f t="shared" si="132"/>
        <v>1.2093252999999993</v>
      </c>
      <c r="AR2683" s="47">
        <f t="shared" si="133"/>
        <v>1.5363636363636362</v>
      </c>
      <c r="AU2683" s="45">
        <v>2</v>
      </c>
      <c r="AV2683" s="45">
        <v>2</v>
      </c>
      <c r="AW2683" s="45" t="s">
        <v>83</v>
      </c>
      <c r="AX2683" s="45">
        <v>15</v>
      </c>
      <c r="AY2683" s="45">
        <v>1620</v>
      </c>
      <c r="AZ2683" s="45" t="s">
        <v>83</v>
      </c>
      <c r="BA2683" s="45">
        <v>0.1</v>
      </c>
      <c r="BB2683" s="84"/>
      <c r="BC2683" s="45" t="s">
        <v>124</v>
      </c>
      <c r="BD2683" s="45">
        <v>1.3</v>
      </c>
      <c r="BE2683" s="45" t="s">
        <v>84</v>
      </c>
      <c r="BF2683" s="45">
        <v>0.6</v>
      </c>
      <c r="BG2683" s="45" t="s">
        <v>83</v>
      </c>
      <c r="BH2683" s="45">
        <v>20.8</v>
      </c>
      <c r="BI2683" s="45">
        <v>2</v>
      </c>
      <c r="BJ2683" s="45">
        <v>8</v>
      </c>
      <c r="BK2683" s="84"/>
      <c r="BL2683" s="45" t="s">
        <v>124</v>
      </c>
      <c r="BM2683" s="45">
        <v>10</v>
      </c>
      <c r="BN2683" s="45" t="s">
        <v>123</v>
      </c>
      <c r="BO2683" s="45">
        <v>79.099999999999994</v>
      </c>
      <c r="BP2683" s="45">
        <v>8</v>
      </c>
      <c r="BQ2683" s="45">
        <v>27</v>
      </c>
      <c r="BR2683" s="45">
        <v>139</v>
      </c>
      <c r="BS2683" s="45" t="s">
        <v>85</v>
      </c>
      <c r="BT2683" s="45">
        <v>0.1</v>
      </c>
      <c r="BU2683" s="45" t="s">
        <v>83</v>
      </c>
      <c r="BV2683" s="45" t="s">
        <v>83</v>
      </c>
      <c r="BW2683" s="45">
        <v>2</v>
      </c>
      <c r="BX2683" s="45">
        <v>278</v>
      </c>
      <c r="BY2683" s="45">
        <v>4.9000000000000004</v>
      </c>
      <c r="BZ2683" s="45" t="s">
        <v>82</v>
      </c>
      <c r="CA2683" s="45">
        <v>34.200000000000003</v>
      </c>
      <c r="CB2683" s="45" t="s">
        <v>82</v>
      </c>
      <c r="CC2683" s="45">
        <v>4.6100000000000003</v>
      </c>
      <c r="CD2683" s="45">
        <v>10</v>
      </c>
      <c r="CE2683" s="45">
        <v>1</v>
      </c>
      <c r="CF2683" s="45">
        <v>8.8000000000000007</v>
      </c>
      <c r="CG2683" s="45">
        <v>287</v>
      </c>
      <c r="CH2683" s="45">
        <v>34</v>
      </c>
      <c r="CI2683" s="45">
        <v>22.7</v>
      </c>
      <c r="CJ2683" s="45">
        <v>97.6</v>
      </c>
      <c r="CK2683" s="45">
        <v>3.64</v>
      </c>
      <c r="CL2683" s="45">
        <v>10.7</v>
      </c>
      <c r="CM2683" s="45">
        <v>1.5</v>
      </c>
      <c r="CN2683" s="45">
        <v>0.67</v>
      </c>
      <c r="CO2683" s="45">
        <v>0.9</v>
      </c>
      <c r="CP2683" s="45">
        <v>0.2</v>
      </c>
      <c r="CQ2683" s="45">
        <v>1.52</v>
      </c>
      <c r="CR2683" s="45">
        <v>0.34</v>
      </c>
      <c r="CS2683" s="45">
        <v>1.21</v>
      </c>
      <c r="CT2683" s="45">
        <v>0.23</v>
      </c>
      <c r="CU2683" s="45">
        <v>1.9</v>
      </c>
      <c r="CV2683" s="45">
        <v>0.33</v>
      </c>
      <c r="CW2683" s="47">
        <f t="shared" si="134"/>
        <v>143.44</v>
      </c>
      <c r="CX2683" s="45">
        <v>223</v>
      </c>
      <c r="CY2683" s="45">
        <v>1.22</v>
      </c>
      <c r="CZ2683" s="45">
        <v>8.15</v>
      </c>
      <c r="DA2683" s="45">
        <v>0.33</v>
      </c>
      <c r="DC2683" s="45">
        <v>4.57</v>
      </c>
      <c r="DD2683" s="45">
        <v>0.05</v>
      </c>
      <c r="DE2683" s="45">
        <v>0.02</v>
      </c>
      <c r="DF2683" s="45">
        <v>33.9</v>
      </c>
      <c r="DG2683" s="45">
        <v>0.15</v>
      </c>
    </row>
    <row r="2684" spans="1:111" s="47" customFormat="1" ht="15.65" customHeight="1" x14ac:dyDescent="0.3">
      <c r="A2684" s="30" t="s">
        <v>4327</v>
      </c>
      <c r="B2684" s="47" t="s">
        <v>4281</v>
      </c>
      <c r="C2684" s="47" t="s">
        <v>4940</v>
      </c>
      <c r="D2684" s="47" t="s">
        <v>4942</v>
      </c>
      <c r="E2684" s="43">
        <v>44153</v>
      </c>
      <c r="F2684" s="46">
        <v>44348</v>
      </c>
      <c r="G2684" s="45" t="s">
        <v>4317</v>
      </c>
      <c r="H2684" s="44">
        <v>34.236319999999999</v>
      </c>
      <c r="I2684" s="44">
        <v>-105.7801</v>
      </c>
      <c r="J2684" s="44" t="s">
        <v>873</v>
      </c>
      <c r="K2684" s="84" t="s">
        <v>879</v>
      </c>
      <c r="L2684" s="84" t="s">
        <v>878</v>
      </c>
      <c r="M2684" s="44" t="s">
        <v>2184</v>
      </c>
      <c r="N2684" s="70" t="s">
        <v>3393</v>
      </c>
      <c r="O2684" s="70" t="s">
        <v>3394</v>
      </c>
      <c r="P2684" s="72" t="s">
        <v>4319</v>
      </c>
      <c r="Q2684" s="33" t="s">
        <v>2942</v>
      </c>
      <c r="R2684" s="44" t="s">
        <v>2943</v>
      </c>
      <c r="S2684" s="72"/>
      <c r="T2684" s="72"/>
      <c r="U2684" s="72"/>
      <c r="V2684" s="72"/>
      <c r="W2684" s="72">
        <v>62.5</v>
      </c>
      <c r="X2684" s="72">
        <v>0.51</v>
      </c>
      <c r="Y2684" s="72">
        <v>18.100000000000001</v>
      </c>
      <c r="Z2684" s="72">
        <v>3.89</v>
      </c>
      <c r="AA2684" s="72">
        <v>0.12</v>
      </c>
      <c r="AB2684" s="72">
        <v>0.11</v>
      </c>
      <c r="AC2684" s="72">
        <v>0.24</v>
      </c>
      <c r="AD2684" s="72">
        <v>4.42</v>
      </c>
      <c r="AE2684" s="72">
        <v>8.23</v>
      </c>
      <c r="AF2684" s="72">
        <v>0.21</v>
      </c>
      <c r="AG2684" s="72">
        <v>1.46</v>
      </c>
      <c r="AH2684" s="72">
        <v>600</v>
      </c>
      <c r="AI2684" s="72">
        <v>4.1000000000000002E-2</v>
      </c>
      <c r="AJ2684" s="72"/>
      <c r="AL2684" s="84"/>
      <c r="AM2684" s="84"/>
      <c r="AN2684" s="84"/>
      <c r="AO2684" s="47">
        <f>SUM(W2684:AG2684)+(AH2684*0.0001)+AI2684+AM2684</f>
        <v>99.890999999999991</v>
      </c>
      <c r="AP2684" s="47">
        <f t="shared" si="131"/>
        <v>1.7657369999999997</v>
      </c>
      <c r="AQ2684" s="47">
        <f t="shared" si="132"/>
        <v>1.9476893000000004</v>
      </c>
      <c r="AR2684" s="47">
        <f t="shared" si="133"/>
        <v>3.5363636363636362</v>
      </c>
      <c r="AU2684" s="45">
        <v>3</v>
      </c>
      <c r="AV2684" s="45">
        <v>3</v>
      </c>
      <c r="AW2684" s="45" t="s">
        <v>83</v>
      </c>
      <c r="AX2684" s="45">
        <v>14</v>
      </c>
      <c r="AY2684" s="45">
        <v>1560</v>
      </c>
      <c r="AZ2684" s="45" t="s">
        <v>83</v>
      </c>
      <c r="BA2684" s="45">
        <v>0.1</v>
      </c>
      <c r="BB2684" s="84"/>
      <c r="BC2684" s="45" t="s">
        <v>124</v>
      </c>
      <c r="BD2684" s="45">
        <v>4.5</v>
      </c>
      <c r="BE2684" s="45" t="s">
        <v>84</v>
      </c>
      <c r="BF2684" s="45">
        <v>0.8</v>
      </c>
      <c r="BG2684" s="45" t="s">
        <v>83</v>
      </c>
      <c r="BH2684" s="45">
        <v>23.7</v>
      </c>
      <c r="BI2684" s="45">
        <v>2</v>
      </c>
      <c r="BJ2684" s="45">
        <v>8</v>
      </c>
      <c r="BK2684" s="84"/>
      <c r="BL2684" s="45" t="s">
        <v>124</v>
      </c>
      <c r="BM2684" s="45" t="s">
        <v>84</v>
      </c>
      <c r="BN2684" s="45" t="s">
        <v>123</v>
      </c>
      <c r="BO2684" s="45">
        <v>126</v>
      </c>
      <c r="BP2684" s="45">
        <v>7</v>
      </c>
      <c r="BQ2684" s="45">
        <v>8</v>
      </c>
      <c r="BR2684" s="45">
        <v>279</v>
      </c>
      <c r="BS2684" s="45" t="s">
        <v>85</v>
      </c>
      <c r="BT2684" s="45">
        <v>0.8</v>
      </c>
      <c r="BU2684" s="45" t="s">
        <v>83</v>
      </c>
      <c r="BV2684" s="45" t="s">
        <v>83</v>
      </c>
      <c r="BW2684" s="45">
        <v>2</v>
      </c>
      <c r="BX2684" s="45">
        <v>394</v>
      </c>
      <c r="BY2684" s="45">
        <v>5.6</v>
      </c>
      <c r="BZ2684" s="45" t="s">
        <v>82</v>
      </c>
      <c r="CA2684" s="45">
        <v>48.1</v>
      </c>
      <c r="CB2684" s="45">
        <v>3</v>
      </c>
      <c r="CC2684" s="45">
        <v>12.9</v>
      </c>
      <c r="CD2684" s="45">
        <v>55</v>
      </c>
      <c r="CE2684" s="45">
        <v>3</v>
      </c>
      <c r="CF2684" s="45">
        <v>23.7</v>
      </c>
      <c r="CG2684" s="45">
        <v>368</v>
      </c>
      <c r="CH2684" s="45">
        <v>12</v>
      </c>
      <c r="CI2684" s="45">
        <v>92.9</v>
      </c>
      <c r="CJ2684" s="45">
        <v>176</v>
      </c>
      <c r="CK2684" s="45">
        <v>16.100000000000001</v>
      </c>
      <c r="CL2684" s="45">
        <v>51.4</v>
      </c>
      <c r="CM2684" s="45">
        <v>7.3</v>
      </c>
      <c r="CN2684" s="45">
        <v>2.08</v>
      </c>
      <c r="CO2684" s="45">
        <v>6.2</v>
      </c>
      <c r="CP2684" s="45">
        <v>0.82</v>
      </c>
      <c r="CQ2684" s="45">
        <v>4.58</v>
      </c>
      <c r="CR2684" s="45">
        <v>0.85</v>
      </c>
      <c r="CS2684" s="45">
        <v>2.4900000000000002</v>
      </c>
      <c r="CT2684" s="45">
        <v>0.39</v>
      </c>
      <c r="CU2684" s="45">
        <v>2.9</v>
      </c>
      <c r="CV2684" s="45">
        <v>0.47</v>
      </c>
      <c r="CW2684" s="47">
        <f t="shared" si="134"/>
        <v>364.47999999999996</v>
      </c>
      <c r="CX2684" s="45">
        <v>1090</v>
      </c>
      <c r="CY2684" s="45">
        <v>2.77</v>
      </c>
      <c r="CZ2684" s="45">
        <v>9.43</v>
      </c>
      <c r="DA2684" s="45">
        <v>0.16</v>
      </c>
      <c r="DC2684" s="45">
        <v>6.78</v>
      </c>
      <c r="DD2684" s="45">
        <v>0.06</v>
      </c>
      <c r="DE2684" s="45">
        <v>0.11</v>
      </c>
      <c r="DF2684" s="45">
        <v>29.4</v>
      </c>
      <c r="DG2684" s="45">
        <v>0.32</v>
      </c>
    </row>
    <row r="2685" spans="1:111" s="47" customFormat="1" ht="15.65" customHeight="1" x14ac:dyDescent="0.3">
      <c r="A2685" s="30" t="s">
        <v>4328</v>
      </c>
      <c r="B2685" s="47" t="s">
        <v>4281</v>
      </c>
      <c r="C2685" s="47" t="s">
        <v>4940</v>
      </c>
      <c r="D2685" s="47" t="s">
        <v>4942</v>
      </c>
      <c r="E2685" s="43">
        <v>44155</v>
      </c>
      <c r="F2685" s="46">
        <v>44348</v>
      </c>
      <c r="G2685" s="45" t="s">
        <v>4317</v>
      </c>
      <c r="H2685" s="44">
        <v>34.247010000000003</v>
      </c>
      <c r="I2685" s="44">
        <v>-105.78798999999999</v>
      </c>
      <c r="J2685" s="44" t="s">
        <v>873</v>
      </c>
      <c r="K2685" s="84" t="s">
        <v>879</v>
      </c>
      <c r="L2685" s="84" t="s">
        <v>878</v>
      </c>
      <c r="M2685" s="44" t="s">
        <v>1041</v>
      </c>
      <c r="N2685" s="70" t="s">
        <v>3393</v>
      </c>
      <c r="O2685" s="70" t="s">
        <v>3394</v>
      </c>
      <c r="P2685" s="72" t="s">
        <v>4305</v>
      </c>
      <c r="Q2685" s="33" t="s">
        <v>2942</v>
      </c>
      <c r="R2685" s="44" t="s">
        <v>2943</v>
      </c>
      <c r="S2685" s="72"/>
      <c r="T2685" s="72"/>
      <c r="U2685" s="72"/>
      <c r="V2685" s="72"/>
      <c r="W2685" s="72">
        <v>73.8</v>
      </c>
      <c r="X2685" s="72">
        <v>0.08</v>
      </c>
      <c r="Y2685" s="72">
        <v>13.7</v>
      </c>
      <c r="Z2685" s="72">
        <v>0.88</v>
      </c>
      <c r="AA2685" s="72">
        <v>0.03</v>
      </c>
      <c r="AB2685" s="72">
        <v>0.02</v>
      </c>
      <c r="AC2685" s="72">
        <v>0.33</v>
      </c>
      <c r="AD2685" s="72">
        <v>4.47</v>
      </c>
      <c r="AE2685" s="72">
        <v>4.71</v>
      </c>
      <c r="AF2685" s="72">
        <v>0.01</v>
      </c>
      <c r="AG2685" s="72">
        <v>0.37</v>
      </c>
      <c r="AH2685" s="72">
        <v>300</v>
      </c>
      <c r="AI2685" s="72" t="s">
        <v>145</v>
      </c>
      <c r="AJ2685" s="72"/>
      <c r="AL2685" s="84"/>
      <c r="AM2685" s="84"/>
      <c r="AN2685" s="84"/>
      <c r="AO2685" s="47">
        <f>SUM(W2685:AG2685)</f>
        <v>98.399999999999991</v>
      </c>
      <c r="AP2685" s="47">
        <f t="shared" si="131"/>
        <v>-3.2795999999999381E-2</v>
      </c>
      <c r="AQ2685" s="47">
        <f t="shared" si="132"/>
        <v>0.91607559999999932</v>
      </c>
      <c r="AR2685" s="47">
        <f t="shared" si="133"/>
        <v>0.79999999999999993</v>
      </c>
      <c r="AU2685" s="45">
        <v>2</v>
      </c>
      <c r="AV2685" s="45">
        <v>2</v>
      </c>
      <c r="AW2685" s="45" t="s">
        <v>83</v>
      </c>
      <c r="AX2685" s="45">
        <v>11</v>
      </c>
      <c r="AY2685" s="45">
        <v>366</v>
      </c>
      <c r="AZ2685" s="45" t="s">
        <v>83</v>
      </c>
      <c r="BA2685" s="45">
        <v>0.2</v>
      </c>
      <c r="BB2685" s="84"/>
      <c r="BC2685" s="45" t="s">
        <v>124</v>
      </c>
      <c r="BD2685" s="45">
        <v>0.6</v>
      </c>
      <c r="BE2685" s="45" t="s">
        <v>84</v>
      </c>
      <c r="BF2685" s="45">
        <v>0.9</v>
      </c>
      <c r="BG2685" s="45" t="s">
        <v>83</v>
      </c>
      <c r="BH2685" s="45">
        <v>20.9</v>
      </c>
      <c r="BI2685" s="45">
        <v>2</v>
      </c>
      <c r="BJ2685" s="45">
        <v>5</v>
      </c>
      <c r="BK2685" s="84"/>
      <c r="BL2685" s="45" t="s">
        <v>124</v>
      </c>
      <c r="BM2685" s="45" t="s">
        <v>84</v>
      </c>
      <c r="BN2685" s="45">
        <v>2</v>
      </c>
      <c r="BO2685" s="45">
        <v>68.400000000000006</v>
      </c>
      <c r="BP2685" s="45">
        <v>5</v>
      </c>
      <c r="BQ2685" s="45">
        <v>20</v>
      </c>
      <c r="BR2685" s="45">
        <v>132</v>
      </c>
      <c r="BS2685" s="45" t="s">
        <v>85</v>
      </c>
      <c r="BT2685" s="45">
        <v>0.2</v>
      </c>
      <c r="BU2685" s="45" t="s">
        <v>83</v>
      </c>
      <c r="BV2685" s="45" t="s">
        <v>83</v>
      </c>
      <c r="BW2685" s="45">
        <v>2</v>
      </c>
      <c r="BX2685" s="45">
        <v>84.2</v>
      </c>
      <c r="BY2685" s="45">
        <v>4.5</v>
      </c>
      <c r="BZ2685" s="45" t="s">
        <v>82</v>
      </c>
      <c r="CA2685" s="45">
        <v>30.8</v>
      </c>
      <c r="CB2685" s="45" t="s">
        <v>82</v>
      </c>
      <c r="CC2685" s="45">
        <v>6.32</v>
      </c>
      <c r="CD2685" s="45" t="s">
        <v>83</v>
      </c>
      <c r="CE2685" s="45">
        <v>2</v>
      </c>
      <c r="CF2685" s="45">
        <v>11.3</v>
      </c>
      <c r="CG2685" s="45">
        <v>132</v>
      </c>
      <c r="CH2685" s="45">
        <v>26</v>
      </c>
      <c r="CI2685" s="45">
        <v>8.4</v>
      </c>
      <c r="CJ2685" s="45">
        <v>35.700000000000003</v>
      </c>
      <c r="CK2685" s="45">
        <v>1.61</v>
      </c>
      <c r="CL2685" s="45">
        <v>4.8</v>
      </c>
      <c r="CM2685" s="45">
        <v>0.9</v>
      </c>
      <c r="CN2685" s="45">
        <v>0.31</v>
      </c>
      <c r="CO2685" s="45">
        <v>0.83</v>
      </c>
      <c r="CP2685" s="45">
        <v>0.19</v>
      </c>
      <c r="CQ2685" s="45">
        <v>1.59</v>
      </c>
      <c r="CR2685" s="45">
        <v>0.39</v>
      </c>
      <c r="CS2685" s="45">
        <v>1.44</v>
      </c>
      <c r="CT2685" s="45">
        <v>0.28000000000000003</v>
      </c>
      <c r="CU2685" s="45">
        <v>2</v>
      </c>
      <c r="CV2685" s="45">
        <v>0.36</v>
      </c>
      <c r="CW2685" s="47">
        <f t="shared" si="134"/>
        <v>58.8</v>
      </c>
      <c r="CX2685" s="45">
        <v>211</v>
      </c>
      <c r="CY2685" s="45">
        <v>0.71</v>
      </c>
      <c r="CZ2685" s="45">
        <v>7.41</v>
      </c>
      <c r="DA2685" s="45">
        <v>0.23</v>
      </c>
      <c r="DC2685" s="45">
        <v>4.04</v>
      </c>
      <c r="DD2685" s="45">
        <v>0.01</v>
      </c>
      <c r="DE2685" s="45" t="s">
        <v>120</v>
      </c>
      <c r="DF2685" s="45">
        <v>35.299999999999997</v>
      </c>
      <c r="DG2685" s="45">
        <v>0.05</v>
      </c>
    </row>
    <row r="2686" spans="1:111" s="47" customFormat="1" ht="15.65" customHeight="1" x14ac:dyDescent="0.3">
      <c r="A2686" s="30" t="s">
        <v>4329</v>
      </c>
      <c r="B2686" s="47" t="s">
        <v>4281</v>
      </c>
      <c r="C2686" s="47" t="s">
        <v>4940</v>
      </c>
      <c r="D2686" s="47" t="s">
        <v>4942</v>
      </c>
      <c r="E2686" s="43">
        <v>44155</v>
      </c>
      <c r="F2686" s="46">
        <v>44348</v>
      </c>
      <c r="G2686" s="45" t="s">
        <v>4317</v>
      </c>
      <c r="H2686" s="44">
        <v>34.24344</v>
      </c>
      <c r="I2686" s="44">
        <v>-105.8045</v>
      </c>
      <c r="J2686" s="44" t="s">
        <v>873</v>
      </c>
      <c r="K2686" s="84" t="s">
        <v>879</v>
      </c>
      <c r="L2686" s="84" t="s">
        <v>878</v>
      </c>
      <c r="M2686" s="44" t="s">
        <v>4324</v>
      </c>
      <c r="N2686" s="70" t="s">
        <v>3393</v>
      </c>
      <c r="O2686" s="70" t="s">
        <v>3394</v>
      </c>
      <c r="P2686" s="72" t="s">
        <v>4325</v>
      </c>
      <c r="Q2686" s="33" t="s">
        <v>2942</v>
      </c>
      <c r="R2686" s="44" t="s">
        <v>2943</v>
      </c>
      <c r="S2686" s="72"/>
      <c r="T2686" s="72"/>
      <c r="U2686" s="72"/>
      <c r="V2686" s="72"/>
      <c r="W2686" s="72">
        <v>70.3</v>
      </c>
      <c r="X2686" s="72">
        <v>0.23</v>
      </c>
      <c r="Y2686" s="72">
        <v>15.5</v>
      </c>
      <c r="Z2686" s="72">
        <v>1.85</v>
      </c>
      <c r="AA2686" s="72">
        <v>0.04</v>
      </c>
      <c r="AB2686" s="72">
        <v>7.0000000000000007E-2</v>
      </c>
      <c r="AC2686" s="72">
        <v>0.43</v>
      </c>
      <c r="AD2686" s="72">
        <v>4.78</v>
      </c>
      <c r="AE2686" s="72">
        <v>5.31</v>
      </c>
      <c r="AF2686" s="72">
        <v>7.0000000000000007E-2</v>
      </c>
      <c r="AG2686" s="72">
        <v>0.56000000000000005</v>
      </c>
      <c r="AH2686" s="72">
        <v>2300</v>
      </c>
      <c r="AI2686" s="72">
        <v>6.0000000000000001E-3</v>
      </c>
      <c r="AJ2686" s="72"/>
      <c r="AL2686" s="84"/>
      <c r="AM2686" s="84"/>
      <c r="AN2686" s="84"/>
      <c r="AO2686" s="47">
        <f t="shared" ref="AO2686:AO2698" si="135">SUM(W2686:AG2686)+(AH2686*0.0001)+AI2686+AM2686</f>
        <v>99.376000000000005</v>
      </c>
      <c r="AP2686" s="47">
        <f t="shared" si="131"/>
        <v>0.5296050000000001</v>
      </c>
      <c r="AQ2686" s="47">
        <f t="shared" si="132"/>
        <v>1.2674344999999998</v>
      </c>
      <c r="AR2686" s="47">
        <f t="shared" si="133"/>
        <v>1.6818181818181817</v>
      </c>
      <c r="AU2686" s="45">
        <v>3</v>
      </c>
      <c r="AV2686" s="45">
        <v>2</v>
      </c>
      <c r="AW2686" s="45" t="s">
        <v>83</v>
      </c>
      <c r="AX2686" s="45">
        <v>10</v>
      </c>
      <c r="AY2686" s="45">
        <v>1650</v>
      </c>
      <c r="AZ2686" s="45" t="s">
        <v>83</v>
      </c>
      <c r="BA2686" s="45">
        <v>0.1</v>
      </c>
      <c r="BB2686" s="84"/>
      <c r="BC2686" s="45" t="s">
        <v>124</v>
      </c>
      <c r="BD2686" s="45">
        <v>1.5</v>
      </c>
      <c r="BE2686" s="45" t="s">
        <v>84</v>
      </c>
      <c r="BF2686" s="45">
        <v>0.4</v>
      </c>
      <c r="BG2686" s="45" t="s">
        <v>83</v>
      </c>
      <c r="BH2686" s="45">
        <v>21.2</v>
      </c>
      <c r="BI2686" s="45">
        <v>2</v>
      </c>
      <c r="BJ2686" s="45">
        <v>8</v>
      </c>
      <c r="BK2686" s="84"/>
      <c r="BL2686" s="45" t="s">
        <v>124</v>
      </c>
      <c r="BM2686" s="45">
        <v>14</v>
      </c>
      <c r="BN2686" s="45" t="s">
        <v>123</v>
      </c>
      <c r="BO2686" s="45">
        <v>71.7</v>
      </c>
      <c r="BP2686" s="45">
        <v>7</v>
      </c>
      <c r="BQ2686" s="45">
        <v>14</v>
      </c>
      <c r="BR2686" s="45">
        <v>136</v>
      </c>
      <c r="BS2686" s="45" t="s">
        <v>85</v>
      </c>
      <c r="BT2686" s="45">
        <v>0.3</v>
      </c>
      <c r="BU2686" s="45" t="s">
        <v>83</v>
      </c>
      <c r="BV2686" s="45" t="s">
        <v>83</v>
      </c>
      <c r="BW2686" s="45">
        <v>2</v>
      </c>
      <c r="BX2686" s="45">
        <v>251</v>
      </c>
      <c r="BY2686" s="45">
        <v>4.3</v>
      </c>
      <c r="BZ2686" s="45" t="s">
        <v>82</v>
      </c>
      <c r="CA2686" s="45">
        <v>33.6</v>
      </c>
      <c r="CB2686" s="45" t="s">
        <v>82</v>
      </c>
      <c r="CC2686" s="45">
        <v>5.22</v>
      </c>
      <c r="CD2686" s="45">
        <v>12</v>
      </c>
      <c r="CE2686" s="45">
        <v>1</v>
      </c>
      <c r="CF2686" s="45">
        <v>9.1999999999999993</v>
      </c>
      <c r="CG2686" s="45">
        <v>297</v>
      </c>
      <c r="CH2686" s="45">
        <v>14</v>
      </c>
      <c r="CI2686" s="45">
        <v>19.5</v>
      </c>
      <c r="CJ2686" s="45">
        <v>129</v>
      </c>
      <c r="CK2686" s="45">
        <v>3.5</v>
      </c>
      <c r="CL2686" s="45">
        <v>10.6</v>
      </c>
      <c r="CM2686" s="45">
        <v>1.4</v>
      </c>
      <c r="CN2686" s="45">
        <v>0.39</v>
      </c>
      <c r="CO2686" s="45">
        <v>1.18</v>
      </c>
      <c r="CP2686" s="45">
        <v>0.22</v>
      </c>
      <c r="CQ2686" s="45">
        <v>1.58</v>
      </c>
      <c r="CR2686" s="45">
        <v>0.37</v>
      </c>
      <c r="CS2686" s="45">
        <v>1.51</v>
      </c>
      <c r="CT2686" s="45">
        <v>0.28000000000000003</v>
      </c>
      <c r="CU2686" s="45">
        <v>2.2000000000000002</v>
      </c>
      <c r="CV2686" s="45">
        <v>0.39</v>
      </c>
      <c r="CW2686" s="47">
        <f t="shared" si="134"/>
        <v>172.11999999999998</v>
      </c>
      <c r="CX2686" s="45">
        <v>302</v>
      </c>
      <c r="CY2686" s="45">
        <v>1.36</v>
      </c>
      <c r="CZ2686" s="45">
        <v>7.99</v>
      </c>
      <c r="DA2686" s="45">
        <v>0.3</v>
      </c>
      <c r="DC2686" s="45">
        <v>4.42</v>
      </c>
      <c r="DD2686" s="45">
        <v>0.04</v>
      </c>
      <c r="DE2686" s="45">
        <v>0.03</v>
      </c>
      <c r="DF2686" s="45">
        <v>32.700000000000003</v>
      </c>
      <c r="DG2686" s="45">
        <v>0.14000000000000001</v>
      </c>
    </row>
    <row r="2687" spans="1:111" s="47" customFormat="1" ht="15.65" customHeight="1" x14ac:dyDescent="0.3">
      <c r="A2687" s="26" t="s">
        <v>4330</v>
      </c>
      <c r="B2687" s="47" t="s">
        <v>4281</v>
      </c>
      <c r="C2687" s="47" t="s">
        <v>4940</v>
      </c>
      <c r="D2687" s="47" t="s">
        <v>4942</v>
      </c>
      <c r="E2687" s="85">
        <v>43894</v>
      </c>
      <c r="F2687" s="48">
        <v>44090</v>
      </c>
      <c r="G2687" s="47" t="s">
        <v>4331</v>
      </c>
      <c r="H2687" s="49">
        <v>34.216931000000002</v>
      </c>
      <c r="I2687" s="49">
        <v>-105.750742</v>
      </c>
      <c r="J2687" s="49" t="s">
        <v>873</v>
      </c>
      <c r="K2687" s="47" t="s">
        <v>879</v>
      </c>
      <c r="L2687" s="47" t="s">
        <v>878</v>
      </c>
      <c r="M2687" s="47" t="s">
        <v>4287</v>
      </c>
      <c r="N2687" s="70" t="s">
        <v>3393</v>
      </c>
      <c r="O2687" s="70" t="s">
        <v>3394</v>
      </c>
      <c r="P2687" s="72" t="s">
        <v>4288</v>
      </c>
      <c r="Q2687" s="26" t="s">
        <v>2955</v>
      </c>
      <c r="R2687" s="49" t="s">
        <v>2955</v>
      </c>
      <c r="S2687" s="72"/>
      <c r="T2687" s="72"/>
      <c r="U2687" s="72"/>
      <c r="V2687" s="72"/>
      <c r="W2687" s="72">
        <v>4.49</v>
      </c>
      <c r="X2687" s="72">
        <v>0.06</v>
      </c>
      <c r="Y2687" s="72">
        <v>0.78</v>
      </c>
      <c r="Z2687" s="72">
        <v>2.2599999999999998</v>
      </c>
      <c r="AA2687" s="72">
        <v>0.2</v>
      </c>
      <c r="AB2687" s="72">
        <v>15.2</v>
      </c>
      <c r="AC2687" s="72">
        <v>32.5</v>
      </c>
      <c r="AD2687" s="72">
        <v>0.06</v>
      </c>
      <c r="AE2687" s="72">
        <v>0.56000000000000005</v>
      </c>
      <c r="AF2687" s="72">
        <v>0.04</v>
      </c>
      <c r="AG2687" s="72">
        <v>42.9</v>
      </c>
      <c r="AH2687" s="72">
        <v>600</v>
      </c>
      <c r="AI2687" s="72"/>
      <c r="AJ2687" s="72"/>
      <c r="AO2687" s="47">
        <f t="shared" si="135"/>
        <v>99.11</v>
      </c>
      <c r="AP2687" s="47">
        <f t="shared" si="131"/>
        <v>1.4639579999999999</v>
      </c>
      <c r="AQ2687" s="47">
        <f t="shared" si="132"/>
        <v>0.64964619999999984</v>
      </c>
      <c r="AR2687" s="47">
        <f t="shared" si="133"/>
        <v>2.0545454545454542</v>
      </c>
      <c r="AU2687" s="49">
        <v>9</v>
      </c>
      <c r="AV2687" s="49" t="s">
        <v>121</v>
      </c>
      <c r="AW2687" s="49">
        <v>9</v>
      </c>
      <c r="AX2687" s="49" t="s">
        <v>84</v>
      </c>
      <c r="AY2687" s="49">
        <v>1330</v>
      </c>
      <c r="AZ2687" s="49" t="s">
        <v>83</v>
      </c>
      <c r="BA2687" s="49">
        <v>0.4</v>
      </c>
      <c r="BC2687" s="49">
        <v>0.6</v>
      </c>
      <c r="BD2687" s="49">
        <v>10</v>
      </c>
      <c r="BE2687" s="49" t="s">
        <v>84</v>
      </c>
      <c r="BF2687" s="49" t="s">
        <v>126</v>
      </c>
      <c r="BG2687" s="49">
        <v>34</v>
      </c>
      <c r="BH2687" s="49">
        <v>1.1100000000000001</v>
      </c>
      <c r="BI2687" s="49" t="s">
        <v>121</v>
      </c>
      <c r="BJ2687" s="49" t="s">
        <v>121</v>
      </c>
      <c r="BL2687" s="49" t="s">
        <v>124</v>
      </c>
      <c r="BM2687" s="49" t="s">
        <v>84</v>
      </c>
      <c r="BN2687" s="49">
        <v>2</v>
      </c>
      <c r="BO2687" s="49" t="s">
        <v>126</v>
      </c>
      <c r="BP2687" s="49" t="s">
        <v>83</v>
      </c>
      <c r="BQ2687" s="49">
        <v>192</v>
      </c>
      <c r="BR2687" s="49">
        <v>18.5</v>
      </c>
      <c r="BS2687" s="49" t="s">
        <v>85</v>
      </c>
      <c r="BT2687" s="49">
        <v>0.9</v>
      </c>
      <c r="BU2687" s="49" t="s">
        <v>83</v>
      </c>
      <c r="BV2687" s="49" t="s">
        <v>83</v>
      </c>
      <c r="BW2687" s="49">
        <v>2</v>
      </c>
      <c r="BX2687" s="49">
        <v>636</v>
      </c>
      <c r="BY2687" s="49" t="s">
        <v>82</v>
      </c>
      <c r="BZ2687" s="49" t="s">
        <v>82</v>
      </c>
      <c r="CA2687" s="49">
        <v>1.1000000000000001</v>
      </c>
      <c r="CB2687" s="49">
        <v>0.9</v>
      </c>
      <c r="CC2687" s="49">
        <v>0.83</v>
      </c>
      <c r="CD2687" s="49">
        <v>30</v>
      </c>
      <c r="CE2687" s="49">
        <v>2</v>
      </c>
      <c r="CF2687" s="49">
        <v>5.9</v>
      </c>
      <c r="CG2687" s="49">
        <v>20.3</v>
      </c>
      <c r="CH2687" s="49">
        <v>114</v>
      </c>
      <c r="CI2687" s="49">
        <v>15.4</v>
      </c>
      <c r="CJ2687" s="49">
        <v>23.4</v>
      </c>
      <c r="CK2687" s="49">
        <v>2.39</v>
      </c>
      <c r="CL2687" s="49">
        <v>7.5</v>
      </c>
      <c r="CM2687" s="49">
        <v>1.5</v>
      </c>
      <c r="CN2687" s="49">
        <v>0.33</v>
      </c>
      <c r="CO2687" s="49">
        <v>1.26</v>
      </c>
      <c r="CP2687" s="49">
        <v>0.19</v>
      </c>
      <c r="CQ2687" s="49">
        <v>1.02</v>
      </c>
      <c r="CR2687" s="49">
        <v>0.2</v>
      </c>
      <c r="CS2687" s="49">
        <v>0.56000000000000005</v>
      </c>
      <c r="CT2687" s="49">
        <v>0.08</v>
      </c>
      <c r="CU2687" s="49">
        <v>0.5</v>
      </c>
      <c r="CV2687" s="49">
        <v>7.0000000000000007E-2</v>
      </c>
      <c r="CW2687" s="47">
        <f t="shared" si="134"/>
        <v>54.4</v>
      </c>
      <c r="CX2687" s="49">
        <v>1530</v>
      </c>
      <c r="CY2687" s="49">
        <v>1.57</v>
      </c>
      <c r="CZ2687" s="49">
        <v>0.45</v>
      </c>
      <c r="DA2687" s="49">
        <v>23.8</v>
      </c>
      <c r="DC2687" s="49">
        <v>0.51</v>
      </c>
      <c r="DD2687" s="49">
        <v>9.06</v>
      </c>
      <c r="DE2687" s="49">
        <v>0.02</v>
      </c>
      <c r="DF2687" s="49">
        <v>2.0699999999999998</v>
      </c>
      <c r="DG2687" s="49">
        <v>0.03</v>
      </c>
    </row>
    <row r="2688" spans="1:111" s="47" customFormat="1" ht="15.65" customHeight="1" x14ac:dyDescent="0.3">
      <c r="A2688" s="26" t="s">
        <v>4332</v>
      </c>
      <c r="B2688" s="47" t="s">
        <v>4281</v>
      </c>
      <c r="C2688" s="47" t="s">
        <v>4940</v>
      </c>
      <c r="D2688" s="47" t="s">
        <v>4942</v>
      </c>
      <c r="E2688" s="85">
        <v>43894</v>
      </c>
      <c r="F2688" s="48">
        <v>44090</v>
      </c>
      <c r="G2688" s="47" t="s">
        <v>4331</v>
      </c>
      <c r="H2688" s="49">
        <v>34.217058000000002</v>
      </c>
      <c r="I2688" s="49">
        <v>-105.750732</v>
      </c>
      <c r="J2688" s="49" t="s">
        <v>873</v>
      </c>
      <c r="K2688" s="47" t="s">
        <v>879</v>
      </c>
      <c r="L2688" s="47" t="s">
        <v>878</v>
      </c>
      <c r="M2688" s="47" t="s">
        <v>4287</v>
      </c>
      <c r="N2688" s="70" t="s">
        <v>3393</v>
      </c>
      <c r="O2688" s="70" t="s">
        <v>3394</v>
      </c>
      <c r="P2688" s="72" t="s">
        <v>4288</v>
      </c>
      <c r="Q2688" s="26" t="s">
        <v>2943</v>
      </c>
      <c r="R2688" s="49" t="s">
        <v>2943</v>
      </c>
      <c r="S2688" s="72"/>
      <c r="T2688" s="72"/>
      <c r="U2688" s="72"/>
      <c r="V2688" s="72"/>
      <c r="W2688" s="72">
        <v>75.099999999999994</v>
      </c>
      <c r="X2688" s="72">
        <v>0.18</v>
      </c>
      <c r="Y2688" s="72">
        <v>4.72</v>
      </c>
      <c r="Z2688" s="72">
        <v>0.56000000000000005</v>
      </c>
      <c r="AA2688" s="72">
        <v>0.03</v>
      </c>
      <c r="AB2688" s="72">
        <v>7.0000000000000007E-2</v>
      </c>
      <c r="AC2688" s="72">
        <v>9.9600000000000009</v>
      </c>
      <c r="AD2688" s="72">
        <v>0.14000000000000001</v>
      </c>
      <c r="AE2688" s="72">
        <v>3.68</v>
      </c>
      <c r="AF2688" s="72">
        <v>7.0000000000000007E-2</v>
      </c>
      <c r="AG2688" s="72">
        <v>1.39</v>
      </c>
      <c r="AH2688" s="72">
        <v>86900</v>
      </c>
      <c r="AI2688" s="72"/>
      <c r="AJ2688" s="72"/>
      <c r="AO2688" s="47">
        <f t="shared" si="135"/>
        <v>104.59</v>
      </c>
      <c r="AP2688" s="47">
        <f t="shared" si="131"/>
        <v>0.15904799999999941</v>
      </c>
      <c r="AQ2688" s="47">
        <f t="shared" si="132"/>
        <v>0.3850472000000007</v>
      </c>
      <c r="AR2688" s="47">
        <f t="shared" si="133"/>
        <v>0.50909090909090915</v>
      </c>
      <c r="AU2688" s="49">
        <v>3</v>
      </c>
      <c r="AV2688" s="49" t="s">
        <v>121</v>
      </c>
      <c r="AW2688" s="49" t="s">
        <v>83</v>
      </c>
      <c r="AX2688" s="49">
        <v>18</v>
      </c>
      <c r="AY2688" s="49">
        <v>1020</v>
      </c>
      <c r="AZ2688" s="49" t="s">
        <v>83</v>
      </c>
      <c r="BA2688" s="49" t="s">
        <v>126</v>
      </c>
      <c r="BC2688" s="49" t="s">
        <v>124</v>
      </c>
      <c r="BD2688" s="49">
        <v>1.6</v>
      </c>
      <c r="BE2688" s="49">
        <v>32</v>
      </c>
      <c r="BF2688" s="49">
        <v>0.3</v>
      </c>
      <c r="BG2688" s="49">
        <v>20</v>
      </c>
      <c r="BH2688" s="49">
        <v>5.23</v>
      </c>
      <c r="BI2688" s="49">
        <v>6</v>
      </c>
      <c r="BJ2688" s="49">
        <v>5</v>
      </c>
      <c r="BL2688" s="49" t="s">
        <v>124</v>
      </c>
      <c r="BM2688" s="49">
        <v>16</v>
      </c>
      <c r="BN2688" s="49">
        <v>6</v>
      </c>
      <c r="BO2688" s="49">
        <v>3.1</v>
      </c>
      <c r="BP2688" s="49">
        <v>14</v>
      </c>
      <c r="BQ2688" s="49">
        <v>24</v>
      </c>
      <c r="BR2688" s="49">
        <v>121</v>
      </c>
      <c r="BS2688" s="49" t="s">
        <v>85</v>
      </c>
      <c r="BT2688" s="49">
        <v>1.4</v>
      </c>
      <c r="BU2688" s="49" t="s">
        <v>83</v>
      </c>
      <c r="BV2688" s="49" t="s">
        <v>83</v>
      </c>
      <c r="BW2688" s="49" t="s">
        <v>121</v>
      </c>
      <c r="BX2688" s="49">
        <v>322</v>
      </c>
      <c r="BY2688" s="49">
        <v>0.5</v>
      </c>
      <c r="BZ2688" s="49" t="s">
        <v>82</v>
      </c>
      <c r="CA2688" s="49">
        <v>3.2</v>
      </c>
      <c r="CB2688" s="49">
        <v>1.5</v>
      </c>
      <c r="CC2688" s="49">
        <v>2.23</v>
      </c>
      <c r="CD2688" s="49">
        <v>9</v>
      </c>
      <c r="CE2688" s="49">
        <v>6</v>
      </c>
      <c r="CF2688" s="49">
        <v>51.7</v>
      </c>
      <c r="CG2688" s="49">
        <v>132</v>
      </c>
      <c r="CH2688" s="49">
        <v>33</v>
      </c>
      <c r="CI2688" s="49">
        <v>190</v>
      </c>
      <c r="CJ2688" s="49">
        <v>232</v>
      </c>
      <c r="CK2688" s="49">
        <v>18.5</v>
      </c>
      <c r="CL2688" s="49">
        <v>46.9</v>
      </c>
      <c r="CM2688" s="49">
        <v>6.8</v>
      </c>
      <c r="CN2688" s="49">
        <v>1.6</v>
      </c>
      <c r="CO2688" s="49">
        <v>6.96</v>
      </c>
      <c r="CP2688" s="49">
        <v>1.1100000000000001</v>
      </c>
      <c r="CQ2688" s="49">
        <v>6.8</v>
      </c>
      <c r="CR2688" s="49">
        <v>1.38</v>
      </c>
      <c r="CS2688" s="49">
        <v>4.3899999999999997</v>
      </c>
      <c r="CT2688" s="49">
        <v>0.59</v>
      </c>
      <c r="CU2688" s="49">
        <v>3.5</v>
      </c>
      <c r="CV2688" s="49">
        <v>0.43</v>
      </c>
      <c r="CW2688" s="47">
        <f t="shared" si="134"/>
        <v>520.96</v>
      </c>
      <c r="CX2688" s="49">
        <v>188</v>
      </c>
      <c r="CY2688" s="49">
        <v>0.36</v>
      </c>
      <c r="CZ2688" s="49">
        <v>2.41</v>
      </c>
      <c r="DA2688" s="49">
        <v>7.18</v>
      </c>
      <c r="DC2688" s="49">
        <v>3.17</v>
      </c>
      <c r="DD2688" s="49">
        <v>0.02</v>
      </c>
      <c r="DE2688" s="49">
        <v>0.03</v>
      </c>
      <c r="DF2688" s="49">
        <v>35.299999999999997</v>
      </c>
      <c r="DG2688" s="49">
        <v>0.1</v>
      </c>
    </row>
    <row r="2689" spans="1:111" s="47" customFormat="1" ht="15.65" customHeight="1" x14ac:dyDescent="0.3">
      <c r="A2689" s="26" t="s">
        <v>4333</v>
      </c>
      <c r="B2689" s="47" t="s">
        <v>4281</v>
      </c>
      <c r="C2689" s="47" t="s">
        <v>4940</v>
      </c>
      <c r="D2689" s="47" t="s">
        <v>4942</v>
      </c>
      <c r="E2689" s="48">
        <v>43895</v>
      </c>
      <c r="F2689" s="48">
        <v>44090</v>
      </c>
      <c r="G2689" s="47" t="s">
        <v>4331</v>
      </c>
      <c r="H2689" s="49">
        <v>34.279277</v>
      </c>
      <c r="I2689" s="49">
        <v>-105.72980699999999</v>
      </c>
      <c r="J2689" s="49" t="s">
        <v>873</v>
      </c>
      <c r="K2689" s="47" t="s">
        <v>879</v>
      </c>
      <c r="L2689" s="47" t="s">
        <v>878</v>
      </c>
      <c r="M2689" s="49" t="s">
        <v>4291</v>
      </c>
      <c r="N2689" s="70" t="s">
        <v>3393</v>
      </c>
      <c r="O2689" s="70" t="s">
        <v>3394</v>
      </c>
      <c r="P2689" s="72" t="s">
        <v>4292</v>
      </c>
      <c r="Q2689" s="26" t="s">
        <v>2943</v>
      </c>
      <c r="R2689" s="49" t="s">
        <v>2943</v>
      </c>
      <c r="S2689" s="72"/>
      <c r="T2689" s="72"/>
      <c r="U2689" s="72"/>
      <c r="V2689" s="72"/>
      <c r="W2689" s="72">
        <v>62.1</v>
      </c>
      <c r="X2689" s="72">
        <v>0.45</v>
      </c>
      <c r="Y2689" s="72">
        <v>16.8</v>
      </c>
      <c r="Z2689" s="72">
        <v>4.51</v>
      </c>
      <c r="AA2689" s="72">
        <v>0.08</v>
      </c>
      <c r="AB2689" s="72">
        <v>1.9</v>
      </c>
      <c r="AC2689" s="72">
        <v>1.87</v>
      </c>
      <c r="AD2689" s="72">
        <v>6.96</v>
      </c>
      <c r="AE2689" s="72">
        <v>3.52</v>
      </c>
      <c r="AF2689" s="72">
        <v>0.24</v>
      </c>
      <c r="AG2689" s="72">
        <v>1.58</v>
      </c>
      <c r="AH2689" s="72">
        <v>900</v>
      </c>
      <c r="AI2689" s="72"/>
      <c r="AJ2689" s="72"/>
      <c r="AO2689" s="47">
        <f t="shared" si="135"/>
        <v>100.10000000000001</v>
      </c>
      <c r="AP2689" s="47">
        <f t="shared" si="131"/>
        <v>2.2354830000000003</v>
      </c>
      <c r="AQ2689" s="47">
        <f t="shared" si="132"/>
        <v>2.0509686999999994</v>
      </c>
      <c r="AR2689" s="47">
        <f t="shared" si="133"/>
        <v>4.0999999999999996</v>
      </c>
      <c r="AU2689" s="47">
        <v>2</v>
      </c>
      <c r="AV2689" s="47" t="s">
        <v>121</v>
      </c>
      <c r="AW2689" s="47" t="s">
        <v>83</v>
      </c>
      <c r="AX2689" s="47" t="s">
        <v>84</v>
      </c>
      <c r="AY2689" s="47">
        <v>889</v>
      </c>
      <c r="AZ2689" s="47" t="s">
        <v>83</v>
      </c>
      <c r="BA2689" s="47" t="s">
        <v>126</v>
      </c>
      <c r="BC2689" s="47" t="s">
        <v>124</v>
      </c>
      <c r="BD2689" s="47">
        <v>11.7</v>
      </c>
      <c r="BE2689" s="47">
        <v>48</v>
      </c>
      <c r="BF2689" s="47">
        <v>0.3</v>
      </c>
      <c r="BG2689" s="47">
        <v>22</v>
      </c>
      <c r="BH2689" s="47">
        <v>24.8</v>
      </c>
      <c r="BI2689" s="47">
        <v>2</v>
      </c>
      <c r="BJ2689" s="47">
        <v>4</v>
      </c>
      <c r="BL2689" s="47" t="s">
        <v>124</v>
      </c>
      <c r="BM2689" s="47" t="s">
        <v>84</v>
      </c>
      <c r="BN2689" s="47" t="s">
        <v>123</v>
      </c>
      <c r="BO2689" s="47">
        <v>11.7</v>
      </c>
      <c r="BP2689" s="47">
        <v>18</v>
      </c>
      <c r="BQ2689" s="47">
        <v>17</v>
      </c>
      <c r="BR2689" s="47">
        <v>56.5</v>
      </c>
      <c r="BS2689" s="47" t="s">
        <v>85</v>
      </c>
      <c r="BT2689" s="47" t="s">
        <v>126</v>
      </c>
      <c r="BU2689" s="47">
        <v>8</v>
      </c>
      <c r="BV2689" s="47" t="s">
        <v>83</v>
      </c>
      <c r="BW2689" s="47">
        <v>1</v>
      </c>
      <c r="BX2689" s="47">
        <v>673</v>
      </c>
      <c r="BY2689" s="47" t="s">
        <v>82</v>
      </c>
      <c r="BZ2689" s="47" t="s">
        <v>82</v>
      </c>
      <c r="CA2689" s="47">
        <v>5.9</v>
      </c>
      <c r="CB2689" s="47">
        <v>0.9</v>
      </c>
      <c r="CC2689" s="47">
        <v>1.7</v>
      </c>
      <c r="CD2689" s="47">
        <v>93</v>
      </c>
      <c r="CE2689" s="47" t="s">
        <v>121</v>
      </c>
      <c r="CF2689" s="47">
        <v>23.2</v>
      </c>
      <c r="CG2689" s="47">
        <v>163</v>
      </c>
      <c r="CH2689" s="47">
        <v>58</v>
      </c>
      <c r="CI2689" s="47">
        <v>34.299999999999997</v>
      </c>
      <c r="CJ2689" s="47">
        <v>63.8</v>
      </c>
      <c r="CK2689" s="47">
        <v>7.51</v>
      </c>
      <c r="CL2689" s="47">
        <v>26.2</v>
      </c>
      <c r="CM2689" s="47">
        <v>5.3</v>
      </c>
      <c r="CN2689" s="47">
        <v>1.56</v>
      </c>
      <c r="CO2689" s="47">
        <v>5.05</v>
      </c>
      <c r="CP2689" s="47">
        <v>0.72</v>
      </c>
      <c r="CQ2689" s="47">
        <v>3.96</v>
      </c>
      <c r="CR2689" s="47">
        <v>0.79</v>
      </c>
      <c r="CS2689" s="47">
        <v>2.5099999999999998</v>
      </c>
      <c r="CT2689" s="47">
        <v>0.36</v>
      </c>
      <c r="CU2689" s="47">
        <v>2.4</v>
      </c>
      <c r="CV2689" s="47">
        <v>0.39</v>
      </c>
      <c r="CW2689" s="47">
        <f t="shared" si="134"/>
        <v>154.85000000000002</v>
      </c>
      <c r="CX2689" s="47">
        <v>609</v>
      </c>
      <c r="CY2689" s="47">
        <v>3.11</v>
      </c>
      <c r="CZ2689" s="47">
        <v>8.5</v>
      </c>
      <c r="DA2689" s="47">
        <v>1.32</v>
      </c>
      <c r="DC2689" s="47">
        <v>2.98</v>
      </c>
      <c r="DD2689" s="47">
        <v>1.03</v>
      </c>
      <c r="DE2689" s="47">
        <v>0.12</v>
      </c>
      <c r="DF2689" s="47">
        <v>28.9</v>
      </c>
      <c r="DG2689" s="47">
        <v>0.26</v>
      </c>
    </row>
    <row r="2690" spans="1:111" s="47" customFormat="1" ht="15.65" customHeight="1" x14ac:dyDescent="0.3">
      <c r="A2690" s="22" t="s">
        <v>4334</v>
      </c>
      <c r="B2690" s="47" t="s">
        <v>4281</v>
      </c>
      <c r="C2690" s="47" t="s">
        <v>4940</v>
      </c>
      <c r="D2690" s="47" t="s">
        <v>4942</v>
      </c>
      <c r="E2690" s="48">
        <v>43895</v>
      </c>
      <c r="F2690" s="48">
        <v>44090</v>
      </c>
      <c r="G2690" s="47" t="s">
        <v>4331</v>
      </c>
      <c r="H2690" s="47">
        <v>34.273429</v>
      </c>
      <c r="I2690" s="47">
        <v>-105.716689</v>
      </c>
      <c r="J2690" s="47" t="s">
        <v>873</v>
      </c>
      <c r="K2690" s="47" t="s">
        <v>879</v>
      </c>
      <c r="L2690" s="47" t="s">
        <v>878</v>
      </c>
      <c r="M2690" s="47" t="s">
        <v>4291</v>
      </c>
      <c r="N2690" s="70" t="s">
        <v>3393</v>
      </c>
      <c r="O2690" s="70" t="s">
        <v>3394</v>
      </c>
      <c r="P2690" s="72" t="s">
        <v>4292</v>
      </c>
      <c r="Q2690" s="22" t="s">
        <v>2943</v>
      </c>
      <c r="R2690" s="47" t="s">
        <v>2943</v>
      </c>
      <c r="S2690" s="72"/>
      <c r="T2690" s="72"/>
      <c r="U2690" s="72"/>
      <c r="V2690" s="72"/>
      <c r="W2690" s="72">
        <v>64.2</v>
      </c>
      <c r="X2690" s="72">
        <v>0.4</v>
      </c>
      <c r="Y2690" s="72">
        <v>17.2</v>
      </c>
      <c r="Z2690" s="72">
        <v>3.88</v>
      </c>
      <c r="AA2690" s="72">
        <v>0.12</v>
      </c>
      <c r="AB2690" s="72">
        <v>1</v>
      </c>
      <c r="AC2690" s="72">
        <v>2.08</v>
      </c>
      <c r="AD2690" s="72">
        <v>6.48</v>
      </c>
      <c r="AE2690" s="72">
        <v>3.66</v>
      </c>
      <c r="AF2690" s="72">
        <v>0.2</v>
      </c>
      <c r="AG2690" s="72">
        <v>1.03</v>
      </c>
      <c r="AH2690" s="72">
        <v>700</v>
      </c>
      <c r="AI2690" s="72"/>
      <c r="AJ2690" s="72"/>
      <c r="AO2690" s="47">
        <f t="shared" si="135"/>
        <v>100.32000000000001</v>
      </c>
      <c r="AP2690" s="47">
        <f t="shared" si="131"/>
        <v>1.7996039999999986</v>
      </c>
      <c r="AQ2690" s="47">
        <f t="shared" si="132"/>
        <v>1.9004356000000011</v>
      </c>
      <c r="AR2690" s="47">
        <f t="shared" si="133"/>
        <v>3.5272727272727269</v>
      </c>
      <c r="AU2690" s="47">
        <v>1</v>
      </c>
      <c r="AV2690" s="47" t="s">
        <v>121</v>
      </c>
      <c r="AW2690" s="47" t="s">
        <v>83</v>
      </c>
      <c r="AX2690" s="47">
        <v>14</v>
      </c>
      <c r="AY2690" s="47">
        <v>2170</v>
      </c>
      <c r="AZ2690" s="47" t="s">
        <v>83</v>
      </c>
      <c r="BA2690" s="47" t="s">
        <v>126</v>
      </c>
      <c r="BC2690" s="47" t="s">
        <v>124</v>
      </c>
      <c r="BD2690" s="47">
        <v>6.8</v>
      </c>
      <c r="BE2690" s="47">
        <v>15</v>
      </c>
      <c r="BF2690" s="47">
        <v>1</v>
      </c>
      <c r="BG2690" s="47">
        <v>7</v>
      </c>
      <c r="BH2690" s="47">
        <v>24.1</v>
      </c>
      <c r="BI2690" s="47">
        <v>2</v>
      </c>
      <c r="BJ2690" s="47">
        <v>5</v>
      </c>
      <c r="BL2690" s="47" t="s">
        <v>124</v>
      </c>
      <c r="BM2690" s="47" t="s">
        <v>84</v>
      </c>
      <c r="BN2690" s="47" t="s">
        <v>123</v>
      </c>
      <c r="BO2690" s="47">
        <v>10.7</v>
      </c>
      <c r="BP2690" s="47">
        <v>14</v>
      </c>
      <c r="BQ2690" s="47">
        <v>20</v>
      </c>
      <c r="BR2690" s="47">
        <v>64.2</v>
      </c>
      <c r="BS2690" s="47" t="s">
        <v>85</v>
      </c>
      <c r="BT2690" s="47" t="s">
        <v>126</v>
      </c>
      <c r="BU2690" s="47">
        <v>6</v>
      </c>
      <c r="BV2690" s="47" t="s">
        <v>83</v>
      </c>
      <c r="BW2690" s="47">
        <v>1</v>
      </c>
      <c r="BX2690" s="47">
        <v>1070</v>
      </c>
      <c r="BY2690" s="47" t="s">
        <v>82</v>
      </c>
      <c r="BZ2690" s="47" t="s">
        <v>82</v>
      </c>
      <c r="CA2690" s="47">
        <v>6.3</v>
      </c>
      <c r="CB2690" s="47">
        <v>1</v>
      </c>
      <c r="CC2690" s="47">
        <v>1.74</v>
      </c>
      <c r="CD2690" s="47">
        <v>71</v>
      </c>
      <c r="CE2690" s="47" t="s">
        <v>121</v>
      </c>
      <c r="CF2690" s="47">
        <v>20.8</v>
      </c>
      <c r="CG2690" s="47">
        <v>214</v>
      </c>
      <c r="CH2690" s="47">
        <v>66</v>
      </c>
      <c r="CI2690" s="47">
        <v>36.200000000000003</v>
      </c>
      <c r="CJ2690" s="47">
        <v>64.400000000000006</v>
      </c>
      <c r="CK2690" s="47">
        <v>7.49</v>
      </c>
      <c r="CL2690" s="47">
        <v>25.5</v>
      </c>
      <c r="CM2690" s="47">
        <v>4.7</v>
      </c>
      <c r="CN2690" s="47">
        <v>1.36</v>
      </c>
      <c r="CO2690" s="47">
        <v>4.6900000000000004</v>
      </c>
      <c r="CP2690" s="47">
        <v>0.64</v>
      </c>
      <c r="CQ2690" s="47">
        <v>3.69</v>
      </c>
      <c r="CR2690" s="47">
        <v>0.75</v>
      </c>
      <c r="CS2690" s="47">
        <v>2.34</v>
      </c>
      <c r="CT2690" s="47">
        <v>0.33</v>
      </c>
      <c r="CU2690" s="47">
        <v>2.5</v>
      </c>
      <c r="CV2690" s="47">
        <v>0.39</v>
      </c>
      <c r="CW2690" s="47">
        <f t="shared" si="134"/>
        <v>154.97999999999999</v>
      </c>
      <c r="CX2690" s="47">
        <v>937</v>
      </c>
      <c r="CY2690" s="47">
        <v>2.63</v>
      </c>
      <c r="CZ2690" s="47">
        <v>8.6999999999999993</v>
      </c>
      <c r="DA2690" s="47">
        <v>1.46</v>
      </c>
      <c r="DC2690" s="47">
        <v>3.08</v>
      </c>
      <c r="DD2690" s="47">
        <v>0.53</v>
      </c>
      <c r="DE2690" s="47">
        <v>0.09</v>
      </c>
      <c r="DF2690" s="47">
        <v>29.7</v>
      </c>
      <c r="DG2690" s="47">
        <v>0.22</v>
      </c>
    </row>
    <row r="2691" spans="1:111" s="47" customFormat="1" ht="15.65" customHeight="1" x14ac:dyDescent="0.3">
      <c r="A2691" s="22" t="s">
        <v>4335</v>
      </c>
      <c r="B2691" s="47" t="s">
        <v>4281</v>
      </c>
      <c r="C2691" s="47" t="s">
        <v>4940</v>
      </c>
      <c r="D2691" s="47" t="s">
        <v>4942</v>
      </c>
      <c r="E2691" s="48">
        <v>43895</v>
      </c>
      <c r="F2691" s="48">
        <v>44090</v>
      </c>
      <c r="G2691" s="47" t="s">
        <v>4331</v>
      </c>
      <c r="H2691" s="47">
        <v>34.283757000000001</v>
      </c>
      <c r="I2691" s="47">
        <v>-105.743611</v>
      </c>
      <c r="J2691" s="47" t="s">
        <v>873</v>
      </c>
      <c r="K2691" s="47" t="s">
        <v>879</v>
      </c>
      <c r="L2691" s="47" t="s">
        <v>878</v>
      </c>
      <c r="M2691" s="47" t="s">
        <v>4307</v>
      </c>
      <c r="N2691" s="70" t="s">
        <v>3393</v>
      </c>
      <c r="O2691" s="70" t="s">
        <v>3394</v>
      </c>
      <c r="P2691" s="72" t="s">
        <v>4308</v>
      </c>
      <c r="Q2691" s="22" t="s">
        <v>2943</v>
      </c>
      <c r="R2691" s="47" t="s">
        <v>2943</v>
      </c>
      <c r="S2691" s="72"/>
      <c r="T2691" s="72"/>
      <c r="U2691" s="72"/>
      <c r="V2691" s="72"/>
      <c r="W2691" s="72">
        <v>64.2</v>
      </c>
      <c r="X2691" s="72">
        <v>0.44</v>
      </c>
      <c r="Y2691" s="72">
        <v>17.8</v>
      </c>
      <c r="Z2691" s="72">
        <v>2.91</v>
      </c>
      <c r="AA2691" s="72">
        <v>0.11</v>
      </c>
      <c r="AB2691" s="72">
        <v>0.09</v>
      </c>
      <c r="AC2691" s="72">
        <v>1.02</v>
      </c>
      <c r="AD2691" s="72">
        <v>7.27</v>
      </c>
      <c r="AE2691" s="72">
        <v>4.75</v>
      </c>
      <c r="AF2691" s="72">
        <v>0.12</v>
      </c>
      <c r="AG2691" s="72">
        <v>1.36</v>
      </c>
      <c r="AH2691" s="72">
        <v>400</v>
      </c>
      <c r="AI2691" s="72"/>
      <c r="AJ2691" s="72"/>
      <c r="AO2691" s="47">
        <f t="shared" si="135"/>
        <v>100.11</v>
      </c>
      <c r="AP2691" s="47">
        <f t="shared" si="131"/>
        <v>1.1292029999999986</v>
      </c>
      <c r="AQ2691" s="47">
        <f t="shared" si="132"/>
        <v>1.6678767000000017</v>
      </c>
      <c r="AR2691" s="47">
        <f t="shared" si="133"/>
        <v>2.6454545454545455</v>
      </c>
      <c r="AU2691" s="47">
        <v>2</v>
      </c>
      <c r="AV2691" s="47">
        <v>2</v>
      </c>
      <c r="AW2691" s="47" t="s">
        <v>83</v>
      </c>
      <c r="AX2691" s="47">
        <v>20</v>
      </c>
      <c r="AY2691" s="47">
        <v>3740</v>
      </c>
      <c r="AZ2691" s="47">
        <v>6</v>
      </c>
      <c r="BA2691" s="47">
        <v>0.1</v>
      </c>
      <c r="BC2691" s="47" t="s">
        <v>124</v>
      </c>
      <c r="BD2691" s="47">
        <v>1.3</v>
      </c>
      <c r="BE2691" s="47" t="s">
        <v>84</v>
      </c>
      <c r="BF2691" s="47">
        <v>0.5</v>
      </c>
      <c r="BG2691" s="47" t="s">
        <v>83</v>
      </c>
      <c r="BH2691" s="47">
        <v>24.5</v>
      </c>
      <c r="BI2691" s="47">
        <v>1</v>
      </c>
      <c r="BJ2691" s="47">
        <v>10</v>
      </c>
      <c r="BL2691" s="47" t="s">
        <v>124</v>
      </c>
      <c r="BM2691" s="47" t="s">
        <v>84</v>
      </c>
      <c r="BN2691" s="47">
        <v>2</v>
      </c>
      <c r="BO2691" s="47">
        <v>127</v>
      </c>
      <c r="BP2691" s="47">
        <v>5</v>
      </c>
      <c r="BQ2691" s="47" t="s">
        <v>83</v>
      </c>
      <c r="BR2691" s="47">
        <v>95</v>
      </c>
      <c r="BS2691" s="47" t="s">
        <v>85</v>
      </c>
      <c r="BT2691" s="47">
        <v>0.2</v>
      </c>
      <c r="BU2691" s="47" t="s">
        <v>83</v>
      </c>
      <c r="BV2691" s="47" t="s">
        <v>83</v>
      </c>
      <c r="BW2691" s="47">
        <v>2</v>
      </c>
      <c r="BX2691" s="47">
        <v>173</v>
      </c>
      <c r="BY2691" s="47">
        <v>7.7</v>
      </c>
      <c r="BZ2691" s="47" t="s">
        <v>82</v>
      </c>
      <c r="CA2691" s="47">
        <v>35.4</v>
      </c>
      <c r="CB2691" s="47">
        <v>1.2</v>
      </c>
      <c r="CC2691" s="47">
        <v>8.09</v>
      </c>
      <c r="CD2691" s="47">
        <v>19</v>
      </c>
      <c r="CE2691" s="47">
        <v>1</v>
      </c>
      <c r="CF2691" s="47">
        <v>29.7</v>
      </c>
      <c r="CG2691" s="47">
        <v>535</v>
      </c>
      <c r="CH2691" s="47">
        <v>113</v>
      </c>
      <c r="CI2691" s="47">
        <v>147</v>
      </c>
      <c r="CJ2691" s="47">
        <v>252</v>
      </c>
      <c r="CK2691" s="47">
        <v>25.8</v>
      </c>
      <c r="CL2691" s="47">
        <v>74</v>
      </c>
      <c r="CM2691" s="47">
        <v>10.7</v>
      </c>
      <c r="CN2691" s="47">
        <v>2.5</v>
      </c>
      <c r="CO2691" s="47">
        <v>8.14</v>
      </c>
      <c r="CP2691" s="47">
        <v>1.07</v>
      </c>
      <c r="CQ2691" s="47">
        <v>5.52</v>
      </c>
      <c r="CR2691" s="47">
        <v>1.05</v>
      </c>
      <c r="CS2691" s="47">
        <v>3.22</v>
      </c>
      <c r="CT2691" s="47">
        <v>0.47</v>
      </c>
      <c r="CU2691" s="47">
        <v>3.4</v>
      </c>
      <c r="CV2691" s="47">
        <v>0.53</v>
      </c>
      <c r="CW2691" s="47">
        <f t="shared" si="134"/>
        <v>535.4</v>
      </c>
      <c r="CX2691" s="47">
        <v>823</v>
      </c>
      <c r="CY2691" s="47">
        <v>1.96</v>
      </c>
      <c r="CZ2691" s="47">
        <v>8.85</v>
      </c>
      <c r="DA2691" s="47">
        <v>0.7</v>
      </c>
      <c r="DC2691" s="47">
        <v>3.93</v>
      </c>
      <c r="DD2691" s="47">
        <v>0.04</v>
      </c>
      <c r="DE2691" s="47">
        <v>7.0000000000000007E-2</v>
      </c>
      <c r="DF2691" s="47">
        <v>29.2</v>
      </c>
      <c r="DG2691" s="47">
        <v>0.25</v>
      </c>
    </row>
    <row r="2692" spans="1:111" s="47" customFormat="1" ht="15.65" customHeight="1" x14ac:dyDescent="0.3">
      <c r="A2692" s="22" t="s">
        <v>4336</v>
      </c>
      <c r="B2692" s="47" t="s">
        <v>4281</v>
      </c>
      <c r="C2692" s="47" t="s">
        <v>4940</v>
      </c>
      <c r="D2692" s="47" t="s">
        <v>4942</v>
      </c>
      <c r="E2692" s="48">
        <v>43895</v>
      </c>
      <c r="F2692" s="48">
        <v>44090</v>
      </c>
      <c r="G2692" s="47" t="s">
        <v>4331</v>
      </c>
      <c r="H2692" s="47">
        <v>34.269424999999998</v>
      </c>
      <c r="I2692" s="47">
        <v>-105.71201600000001</v>
      </c>
      <c r="J2692" s="47" t="s">
        <v>873</v>
      </c>
      <c r="K2692" s="47" t="s">
        <v>879</v>
      </c>
      <c r="L2692" s="47" t="s">
        <v>878</v>
      </c>
      <c r="M2692" s="47" t="s">
        <v>4291</v>
      </c>
      <c r="N2692" s="70" t="s">
        <v>3393</v>
      </c>
      <c r="O2692" s="70" t="s">
        <v>3394</v>
      </c>
      <c r="P2692" s="72" t="s">
        <v>4292</v>
      </c>
      <c r="Q2692" s="22" t="s">
        <v>2943</v>
      </c>
      <c r="R2692" s="47" t="s">
        <v>2943</v>
      </c>
      <c r="S2692" s="72"/>
      <c r="T2692" s="72"/>
      <c r="U2692" s="72"/>
      <c r="V2692" s="72"/>
      <c r="W2692" s="72">
        <v>61.9</v>
      </c>
      <c r="X2692" s="72">
        <v>0.47</v>
      </c>
      <c r="Y2692" s="72">
        <v>16.8</v>
      </c>
      <c r="Z2692" s="72">
        <v>4.7699999999999996</v>
      </c>
      <c r="AA2692" s="72">
        <v>0.12</v>
      </c>
      <c r="AB2692" s="72">
        <v>1.78</v>
      </c>
      <c r="AC2692" s="72">
        <v>3.05</v>
      </c>
      <c r="AD2692" s="72">
        <v>6.57</v>
      </c>
      <c r="AE2692" s="72">
        <v>3.57</v>
      </c>
      <c r="AF2692" s="72">
        <v>0.25</v>
      </c>
      <c r="AG2692" s="72">
        <v>0.47</v>
      </c>
      <c r="AH2692" s="72">
        <v>700</v>
      </c>
      <c r="AI2692" s="72"/>
      <c r="AJ2692" s="72"/>
      <c r="AO2692" s="47">
        <f t="shared" si="135"/>
        <v>99.82</v>
      </c>
      <c r="AP2692" s="47">
        <f t="shared" si="131"/>
        <v>2.4079409999999974</v>
      </c>
      <c r="AQ2692" s="47">
        <f t="shared" si="132"/>
        <v>2.1212649000000021</v>
      </c>
      <c r="AR2692" s="47">
        <f t="shared" si="133"/>
        <v>4.336363636363636</v>
      </c>
      <c r="AU2692" s="47">
        <v>2</v>
      </c>
      <c r="AV2692" s="47" t="s">
        <v>121</v>
      </c>
      <c r="AW2692" s="47" t="s">
        <v>83</v>
      </c>
      <c r="AX2692" s="47">
        <v>14</v>
      </c>
      <c r="AY2692" s="47">
        <v>1940</v>
      </c>
      <c r="AZ2692" s="47" t="s">
        <v>83</v>
      </c>
      <c r="BA2692" s="47">
        <v>0.1</v>
      </c>
      <c r="BC2692" s="47" t="s">
        <v>124</v>
      </c>
      <c r="BD2692" s="47">
        <v>12.1</v>
      </c>
      <c r="BE2692" s="47">
        <v>37</v>
      </c>
      <c r="BF2692" s="47">
        <v>0.2</v>
      </c>
      <c r="BG2692" s="47">
        <v>6</v>
      </c>
      <c r="BH2692" s="47">
        <v>24.3</v>
      </c>
      <c r="BI2692" s="47">
        <v>2</v>
      </c>
      <c r="BJ2692" s="47">
        <v>4</v>
      </c>
      <c r="BL2692" s="47" t="s">
        <v>124</v>
      </c>
      <c r="BM2692" s="47" t="s">
        <v>84</v>
      </c>
      <c r="BN2692" s="47" t="s">
        <v>123</v>
      </c>
      <c r="BO2692" s="47">
        <v>10.7</v>
      </c>
      <c r="BP2692" s="47">
        <v>16</v>
      </c>
      <c r="BQ2692" s="47">
        <v>17</v>
      </c>
      <c r="BR2692" s="47">
        <v>62.5</v>
      </c>
      <c r="BS2692" s="47" t="s">
        <v>85</v>
      </c>
      <c r="BT2692" s="47" t="s">
        <v>126</v>
      </c>
      <c r="BU2692" s="47">
        <v>9</v>
      </c>
      <c r="BV2692" s="47" t="s">
        <v>83</v>
      </c>
      <c r="BW2692" s="47">
        <v>1</v>
      </c>
      <c r="BX2692" s="47">
        <v>1040</v>
      </c>
      <c r="BY2692" s="47" t="s">
        <v>82</v>
      </c>
      <c r="BZ2692" s="47" t="s">
        <v>82</v>
      </c>
      <c r="CA2692" s="47">
        <v>7.3</v>
      </c>
      <c r="CB2692" s="47">
        <v>0.8</v>
      </c>
      <c r="CC2692" s="47">
        <v>1.82</v>
      </c>
      <c r="CD2692" s="47">
        <v>97</v>
      </c>
      <c r="CE2692" s="47" t="s">
        <v>121</v>
      </c>
      <c r="CF2692" s="47">
        <v>23</v>
      </c>
      <c r="CG2692" s="47">
        <v>173</v>
      </c>
      <c r="CH2692" s="47">
        <v>67</v>
      </c>
      <c r="CI2692" s="47">
        <v>37.700000000000003</v>
      </c>
      <c r="CJ2692" s="47">
        <v>67.400000000000006</v>
      </c>
      <c r="CK2692" s="47">
        <v>7.89</v>
      </c>
      <c r="CL2692" s="47">
        <v>27.5</v>
      </c>
      <c r="CM2692" s="47">
        <v>5.4</v>
      </c>
      <c r="CN2692" s="47">
        <v>1.61</v>
      </c>
      <c r="CO2692" s="47">
        <v>5.14</v>
      </c>
      <c r="CP2692" s="47">
        <v>0.75</v>
      </c>
      <c r="CQ2692" s="47">
        <v>4.2</v>
      </c>
      <c r="CR2692" s="47">
        <v>0.85</v>
      </c>
      <c r="CS2692" s="47">
        <v>2.5299999999999998</v>
      </c>
      <c r="CT2692" s="47">
        <v>0.38</v>
      </c>
      <c r="CU2692" s="47">
        <v>2.6</v>
      </c>
      <c r="CV2692" s="47">
        <v>0.41</v>
      </c>
      <c r="CW2692" s="47">
        <f t="shared" si="134"/>
        <v>164.35999999999999</v>
      </c>
      <c r="CX2692" s="47">
        <v>978</v>
      </c>
      <c r="CY2692" s="47">
        <v>3.27</v>
      </c>
      <c r="CZ2692" s="47">
        <v>8.6999999999999993</v>
      </c>
      <c r="DA2692" s="47">
        <v>2.1800000000000002</v>
      </c>
      <c r="DC2692" s="47">
        <v>3.11</v>
      </c>
      <c r="DD2692" s="47">
        <v>0.96</v>
      </c>
      <c r="DE2692" s="47">
        <v>0.11</v>
      </c>
      <c r="DF2692" s="47">
        <v>29.4</v>
      </c>
      <c r="DG2692" s="47">
        <v>0.28000000000000003</v>
      </c>
    </row>
    <row r="2693" spans="1:111" s="47" customFormat="1" ht="15.65" customHeight="1" x14ac:dyDescent="0.3">
      <c r="A2693" s="22" t="s">
        <v>4337</v>
      </c>
      <c r="B2693" s="47" t="s">
        <v>4281</v>
      </c>
      <c r="C2693" s="47" t="s">
        <v>4940</v>
      </c>
      <c r="D2693" s="47" t="s">
        <v>4942</v>
      </c>
      <c r="E2693" s="48">
        <v>43895</v>
      </c>
      <c r="F2693" s="48">
        <v>44090</v>
      </c>
      <c r="G2693" s="47" t="s">
        <v>4331</v>
      </c>
      <c r="H2693" s="47">
        <v>34.269323999999997</v>
      </c>
      <c r="I2693" s="47">
        <v>-105.7122</v>
      </c>
      <c r="J2693" s="47" t="s">
        <v>873</v>
      </c>
      <c r="K2693" s="47" t="s">
        <v>879</v>
      </c>
      <c r="L2693" s="47" t="s">
        <v>878</v>
      </c>
      <c r="M2693" s="47" t="s">
        <v>1493</v>
      </c>
      <c r="N2693" s="70" t="s">
        <v>3393</v>
      </c>
      <c r="O2693" s="70" t="s">
        <v>3394</v>
      </c>
      <c r="P2693" s="72" t="s">
        <v>4338</v>
      </c>
      <c r="Q2693" s="22" t="s">
        <v>2955</v>
      </c>
      <c r="R2693" s="47" t="s">
        <v>2955</v>
      </c>
      <c r="S2693" s="72"/>
      <c r="T2693" s="72"/>
      <c r="U2693" s="72"/>
      <c r="V2693" s="72"/>
      <c r="W2693" s="72">
        <v>1.83</v>
      </c>
      <c r="X2693" s="72" t="s">
        <v>120</v>
      </c>
      <c r="Y2693" s="72">
        <v>0.12</v>
      </c>
      <c r="Z2693" s="72">
        <v>0.2</v>
      </c>
      <c r="AA2693" s="72">
        <v>0.02</v>
      </c>
      <c r="AB2693" s="72">
        <v>0.435</v>
      </c>
      <c r="AC2693" s="72">
        <v>54</v>
      </c>
      <c r="AD2693" s="72">
        <v>0.11</v>
      </c>
      <c r="AE2693" s="72">
        <v>0.04</v>
      </c>
      <c r="AF2693" s="72" t="s">
        <v>120</v>
      </c>
      <c r="AG2693" s="72">
        <v>43.2</v>
      </c>
      <c r="AH2693" s="72">
        <v>100</v>
      </c>
      <c r="AI2693" s="72"/>
      <c r="AJ2693" s="72"/>
      <c r="AO2693" s="47">
        <f t="shared" si="135"/>
        <v>99.965000000000018</v>
      </c>
      <c r="AP2693" s="47">
        <f t="shared" si="131"/>
        <v>0.12725999999999998</v>
      </c>
      <c r="AQ2693" s="47">
        <f t="shared" si="132"/>
        <v>6.0014000000000012E-2</v>
      </c>
      <c r="AR2693" s="47">
        <f t="shared" si="133"/>
        <v>0.18181818181818182</v>
      </c>
      <c r="AU2693" s="47">
        <v>3</v>
      </c>
      <c r="AV2693" s="47" t="s">
        <v>121</v>
      </c>
      <c r="AW2693" s="47" t="s">
        <v>83</v>
      </c>
      <c r="AX2693" s="47" t="s">
        <v>84</v>
      </c>
      <c r="AY2693" s="47">
        <v>27.75</v>
      </c>
      <c r="AZ2693" s="47" t="s">
        <v>83</v>
      </c>
      <c r="BA2693" s="47" t="s">
        <v>126</v>
      </c>
      <c r="BC2693" s="47" t="s">
        <v>124</v>
      </c>
      <c r="BD2693" s="47">
        <v>1.2</v>
      </c>
      <c r="BE2693" s="47" t="s">
        <v>84</v>
      </c>
      <c r="BF2693" s="47" t="s">
        <v>126</v>
      </c>
      <c r="BG2693" s="47" t="s">
        <v>83</v>
      </c>
      <c r="BH2693" s="47">
        <v>0.155</v>
      </c>
      <c r="BI2693" s="47" t="s">
        <v>121</v>
      </c>
      <c r="BJ2693" s="47" t="s">
        <v>121</v>
      </c>
      <c r="BL2693" s="47" t="s">
        <v>124</v>
      </c>
      <c r="BM2693" s="47" t="s">
        <v>84</v>
      </c>
      <c r="BN2693" s="47" t="s">
        <v>123</v>
      </c>
      <c r="BO2693" s="47" t="s">
        <v>126</v>
      </c>
      <c r="BP2693" s="47" t="s">
        <v>83</v>
      </c>
      <c r="BQ2693" s="47" t="s">
        <v>83</v>
      </c>
      <c r="BR2693" s="47">
        <v>1</v>
      </c>
      <c r="BS2693" s="47" t="s">
        <v>85</v>
      </c>
      <c r="BT2693" s="47" t="s">
        <v>126</v>
      </c>
      <c r="BU2693" s="47" t="s">
        <v>83</v>
      </c>
      <c r="BV2693" s="47" t="s">
        <v>83</v>
      </c>
      <c r="BW2693" s="47" t="s">
        <v>121</v>
      </c>
      <c r="BX2693" s="47">
        <v>306</v>
      </c>
      <c r="BY2693" s="47" t="s">
        <v>82</v>
      </c>
      <c r="BZ2693" s="47" t="s">
        <v>82</v>
      </c>
      <c r="CA2693" s="47">
        <v>0.55000000000000004</v>
      </c>
      <c r="CB2693" s="47">
        <v>0.5</v>
      </c>
      <c r="CC2693" s="47">
        <v>1.0549999999999999</v>
      </c>
      <c r="CD2693" s="47" t="s">
        <v>83</v>
      </c>
      <c r="CE2693" s="47" t="s">
        <v>121</v>
      </c>
      <c r="CF2693" s="47">
        <v>0.8</v>
      </c>
      <c r="CG2693" s="47">
        <v>7</v>
      </c>
      <c r="CH2693" s="47" t="s">
        <v>83</v>
      </c>
      <c r="CI2693" s="47">
        <v>4.55</v>
      </c>
      <c r="CJ2693" s="47">
        <v>5.3</v>
      </c>
      <c r="CK2693" s="47">
        <v>0.46</v>
      </c>
      <c r="CL2693" s="47">
        <v>1.45</v>
      </c>
      <c r="CM2693" s="47">
        <v>0.2</v>
      </c>
      <c r="CN2693" s="47" t="s">
        <v>148</v>
      </c>
      <c r="CO2693" s="47">
        <v>0.2</v>
      </c>
      <c r="CP2693" s="47" t="s">
        <v>148</v>
      </c>
      <c r="CQ2693" s="47">
        <v>0.11</v>
      </c>
      <c r="CR2693" s="47" t="s">
        <v>148</v>
      </c>
      <c r="CS2693" s="47">
        <v>0.05</v>
      </c>
      <c r="CT2693" s="47" t="s">
        <v>148</v>
      </c>
      <c r="CU2693" s="47" t="s">
        <v>126</v>
      </c>
      <c r="CV2693" s="47" t="s">
        <v>148</v>
      </c>
      <c r="CW2693" s="47">
        <f t="shared" si="134"/>
        <v>12.319999999999999</v>
      </c>
      <c r="CX2693" s="47">
        <v>129</v>
      </c>
      <c r="CY2693" s="47">
        <v>0.11</v>
      </c>
      <c r="CZ2693" s="47">
        <v>0.06</v>
      </c>
      <c r="DA2693" s="47">
        <v>39.35</v>
      </c>
      <c r="DC2693" s="47">
        <v>3.5000000000000003E-2</v>
      </c>
      <c r="DD2693" s="47">
        <v>0.22</v>
      </c>
      <c r="DE2693" s="47" t="s">
        <v>120</v>
      </c>
      <c r="DF2693" s="47">
        <v>0.83499999999999996</v>
      </c>
      <c r="DG2693" s="47" t="s">
        <v>120</v>
      </c>
    </row>
    <row r="2694" spans="1:111" s="47" customFormat="1" ht="15.65" customHeight="1" x14ac:dyDescent="0.3">
      <c r="A2694" s="22" t="s">
        <v>4340</v>
      </c>
      <c r="B2694" s="47" t="s">
        <v>4281</v>
      </c>
      <c r="C2694" s="47" t="s">
        <v>4940</v>
      </c>
      <c r="D2694" s="47" t="s">
        <v>4942</v>
      </c>
      <c r="E2694" s="48">
        <v>43901</v>
      </c>
      <c r="F2694" s="48">
        <v>44090</v>
      </c>
      <c r="G2694" s="47" t="s">
        <v>4331</v>
      </c>
      <c r="H2694" s="47">
        <v>34.238652000000002</v>
      </c>
      <c r="I2694" s="47">
        <v>-105.79453100000001</v>
      </c>
      <c r="J2694" s="47" t="s">
        <v>873</v>
      </c>
      <c r="K2694" s="47" t="s">
        <v>879</v>
      </c>
      <c r="L2694" s="47" t="s">
        <v>878</v>
      </c>
      <c r="M2694" s="47" t="s">
        <v>1041</v>
      </c>
      <c r="N2694" s="70" t="s">
        <v>3393</v>
      </c>
      <c r="O2694" s="70" t="s">
        <v>3394</v>
      </c>
      <c r="P2694" s="72" t="s">
        <v>4305</v>
      </c>
      <c r="Q2694" s="22" t="s">
        <v>2943</v>
      </c>
      <c r="R2694" s="47" t="s">
        <v>2943</v>
      </c>
      <c r="S2694" s="72"/>
      <c r="T2694" s="72"/>
      <c r="U2694" s="72"/>
      <c r="V2694" s="72"/>
      <c r="W2694" s="72">
        <v>71.150000000000006</v>
      </c>
      <c r="X2694" s="72">
        <v>0.16</v>
      </c>
      <c r="Y2694" s="72">
        <v>14.9</v>
      </c>
      <c r="Z2694" s="72">
        <v>1.3</v>
      </c>
      <c r="AA2694" s="72">
        <v>0.04</v>
      </c>
      <c r="AB2694" s="72">
        <v>0.1</v>
      </c>
      <c r="AC2694" s="72">
        <v>0.33</v>
      </c>
      <c r="AD2694" s="72">
        <v>4.8</v>
      </c>
      <c r="AE2694" s="72">
        <v>5.0599999999999996</v>
      </c>
      <c r="AF2694" s="72">
        <v>0.03</v>
      </c>
      <c r="AG2694" s="72">
        <v>0.85</v>
      </c>
      <c r="AH2694" s="72">
        <v>300</v>
      </c>
      <c r="AI2694" s="72"/>
      <c r="AJ2694" s="72"/>
      <c r="AO2694" s="47">
        <f t="shared" si="135"/>
        <v>98.75</v>
      </c>
      <c r="AP2694" s="47">
        <f t="shared" si="131"/>
        <v>0.19178999999999924</v>
      </c>
      <c r="AQ2694" s="47">
        <f t="shared" si="132"/>
        <v>1.0890310000000007</v>
      </c>
      <c r="AR2694" s="47">
        <f t="shared" si="133"/>
        <v>1.1818181818181817</v>
      </c>
      <c r="AU2694" s="47">
        <v>2</v>
      </c>
      <c r="AV2694" s="47">
        <v>1</v>
      </c>
      <c r="AW2694" s="47" t="s">
        <v>83</v>
      </c>
      <c r="AX2694" s="47">
        <v>20</v>
      </c>
      <c r="AY2694" s="47">
        <v>830.5</v>
      </c>
      <c r="AZ2694" s="47">
        <v>5</v>
      </c>
      <c r="BA2694" s="47" t="s">
        <v>126</v>
      </c>
      <c r="BC2694" s="47" t="s">
        <v>124</v>
      </c>
      <c r="BD2694" s="47">
        <v>0.9</v>
      </c>
      <c r="BE2694" s="47" t="s">
        <v>84</v>
      </c>
      <c r="BF2694" s="47">
        <v>0.7</v>
      </c>
      <c r="BG2694" s="47" t="s">
        <v>83</v>
      </c>
      <c r="BH2694" s="47">
        <v>23.25</v>
      </c>
      <c r="BI2694" s="47">
        <v>2</v>
      </c>
      <c r="BJ2694" s="47">
        <v>7</v>
      </c>
      <c r="BL2694" s="47" t="s">
        <v>124</v>
      </c>
      <c r="BM2694" s="47">
        <v>11</v>
      </c>
      <c r="BN2694" s="47">
        <v>2</v>
      </c>
      <c r="BO2694" s="47">
        <v>79.55</v>
      </c>
      <c r="BP2694" s="47">
        <v>11</v>
      </c>
      <c r="BQ2694" s="47">
        <v>13</v>
      </c>
      <c r="BR2694" s="47">
        <v>140</v>
      </c>
      <c r="BS2694" s="47" t="s">
        <v>85</v>
      </c>
      <c r="BT2694" s="47" t="s">
        <v>126</v>
      </c>
      <c r="BU2694" s="47" t="s">
        <v>83</v>
      </c>
      <c r="BV2694" s="47" t="s">
        <v>83</v>
      </c>
      <c r="BW2694" s="47">
        <v>2</v>
      </c>
      <c r="BX2694" s="47">
        <v>118</v>
      </c>
      <c r="BY2694" s="47">
        <v>6.15</v>
      </c>
      <c r="BZ2694" s="47" t="s">
        <v>82</v>
      </c>
      <c r="CA2694" s="47">
        <v>36.15</v>
      </c>
      <c r="CB2694" s="47">
        <v>0.95</v>
      </c>
      <c r="CC2694" s="47">
        <v>4.3250000000000002</v>
      </c>
      <c r="CD2694" s="47">
        <v>7</v>
      </c>
      <c r="CE2694" s="47" t="s">
        <v>121</v>
      </c>
      <c r="CF2694" s="47">
        <v>14.1</v>
      </c>
      <c r="CG2694" s="47">
        <v>243</v>
      </c>
      <c r="CH2694" s="47">
        <v>21.5</v>
      </c>
      <c r="CI2694" s="47">
        <v>27.1</v>
      </c>
      <c r="CJ2694" s="47">
        <v>129</v>
      </c>
      <c r="CK2694" s="47">
        <v>5.22</v>
      </c>
      <c r="CL2694" s="47">
        <v>14.25</v>
      </c>
      <c r="CM2694" s="47">
        <v>2.35</v>
      </c>
      <c r="CN2694" s="47">
        <v>0.60499999999999998</v>
      </c>
      <c r="CO2694" s="47">
        <v>0.60499999999999998</v>
      </c>
      <c r="CP2694" s="47">
        <v>0.34</v>
      </c>
      <c r="CQ2694" s="47">
        <v>2.2949999999999999</v>
      </c>
      <c r="CR2694" s="47">
        <v>0.55000000000000004</v>
      </c>
      <c r="CS2694" s="47">
        <v>2.08</v>
      </c>
      <c r="CT2694" s="47">
        <v>0.34</v>
      </c>
      <c r="CU2694" s="47">
        <v>2.5499999999999998</v>
      </c>
      <c r="CV2694" s="47">
        <v>0.41</v>
      </c>
      <c r="CW2694" s="47">
        <f t="shared" si="134"/>
        <v>187.69499999999999</v>
      </c>
      <c r="CX2694" s="47">
        <v>307.5</v>
      </c>
      <c r="CY2694" s="47">
        <v>0.87</v>
      </c>
      <c r="CZ2694" s="47">
        <v>7.54</v>
      </c>
      <c r="DA2694" s="47">
        <v>0.22</v>
      </c>
      <c r="DC2694" s="47">
        <v>4.3099999999999996</v>
      </c>
      <c r="DD2694" s="47">
        <v>0.04</v>
      </c>
      <c r="DE2694" s="47">
        <v>0.01</v>
      </c>
      <c r="DF2694" s="47">
        <v>33.6</v>
      </c>
      <c r="DG2694" s="47">
        <v>0.09</v>
      </c>
    </row>
    <row r="2695" spans="1:111" s="47" customFormat="1" ht="15.65" customHeight="1" x14ac:dyDescent="0.3">
      <c r="A2695" s="26" t="s">
        <v>4341</v>
      </c>
      <c r="B2695" s="47" t="s">
        <v>4281</v>
      </c>
      <c r="C2695" s="47" t="s">
        <v>4940</v>
      </c>
      <c r="D2695" s="47" t="s">
        <v>4942</v>
      </c>
      <c r="E2695" s="85">
        <v>43901</v>
      </c>
      <c r="F2695" s="48">
        <v>44090</v>
      </c>
      <c r="G2695" s="47" t="s">
        <v>4331</v>
      </c>
      <c r="H2695" s="49">
        <v>34.218142999999998</v>
      </c>
      <c r="I2695" s="49">
        <v>-105.75898100000001</v>
      </c>
      <c r="J2695" s="49" t="s">
        <v>873</v>
      </c>
      <c r="K2695" s="47" t="s">
        <v>879</v>
      </c>
      <c r="L2695" s="47" t="s">
        <v>878</v>
      </c>
      <c r="M2695" s="47" t="s">
        <v>4287</v>
      </c>
      <c r="N2695" s="70" t="s">
        <v>3393</v>
      </c>
      <c r="O2695" s="70" t="s">
        <v>3394</v>
      </c>
      <c r="P2695" s="72" t="s">
        <v>4301</v>
      </c>
      <c r="Q2695" s="26" t="s">
        <v>2943</v>
      </c>
      <c r="R2695" s="49" t="s">
        <v>2943</v>
      </c>
      <c r="S2695" s="72"/>
      <c r="T2695" s="72"/>
      <c r="U2695" s="72"/>
      <c r="V2695" s="72"/>
      <c r="W2695" s="72">
        <v>91.3</v>
      </c>
      <c r="X2695" s="72">
        <v>7.0000000000000007E-2</v>
      </c>
      <c r="Y2695" s="72">
        <v>3.01</v>
      </c>
      <c r="Z2695" s="72">
        <v>1.94</v>
      </c>
      <c r="AA2695" s="72" t="s">
        <v>120</v>
      </c>
      <c r="AB2695" s="72">
        <v>0.02</v>
      </c>
      <c r="AC2695" s="72">
        <v>0.03</v>
      </c>
      <c r="AD2695" s="72">
        <v>0.08</v>
      </c>
      <c r="AE2695" s="72">
        <v>2.4</v>
      </c>
      <c r="AF2695" s="72">
        <v>0.04</v>
      </c>
      <c r="AG2695" s="72">
        <v>0.5</v>
      </c>
      <c r="AH2695" s="72">
        <v>100</v>
      </c>
      <c r="AI2695" s="72"/>
      <c r="AJ2695" s="72"/>
      <c r="AO2695" s="47">
        <f t="shared" si="135"/>
        <v>99.4</v>
      </c>
      <c r="AP2695" s="47">
        <f t="shared" si="131"/>
        <v>1.1513519999999997</v>
      </c>
      <c r="AQ2695" s="47">
        <f t="shared" si="132"/>
        <v>0.67351280000000013</v>
      </c>
      <c r="AR2695" s="47">
        <f t="shared" si="133"/>
        <v>1.7636363636363634</v>
      </c>
      <c r="AU2695" s="49">
        <v>2</v>
      </c>
      <c r="AV2695" s="49" t="s">
        <v>121</v>
      </c>
      <c r="AW2695" s="49">
        <v>10</v>
      </c>
      <c r="AX2695" s="49">
        <v>22</v>
      </c>
      <c r="AY2695" s="49">
        <v>157</v>
      </c>
      <c r="AZ2695" s="49" t="s">
        <v>83</v>
      </c>
      <c r="BA2695" s="49">
        <v>0.6</v>
      </c>
      <c r="BC2695" s="49" t="s">
        <v>124</v>
      </c>
      <c r="BD2695" s="49">
        <v>1.1000000000000001</v>
      </c>
      <c r="BE2695" s="49">
        <v>26</v>
      </c>
      <c r="BF2695" s="49">
        <v>0.3</v>
      </c>
      <c r="BG2695" s="49">
        <v>11</v>
      </c>
      <c r="BH2695" s="49">
        <v>3.99</v>
      </c>
      <c r="BI2695" s="49">
        <v>1</v>
      </c>
      <c r="BJ2695" s="49">
        <v>2</v>
      </c>
      <c r="BL2695" s="49" t="s">
        <v>124</v>
      </c>
      <c r="BM2695" s="49" t="s">
        <v>84</v>
      </c>
      <c r="BN2695" s="49">
        <v>9</v>
      </c>
      <c r="BO2695" s="49">
        <v>1.8</v>
      </c>
      <c r="BP2695" s="49">
        <v>13</v>
      </c>
      <c r="BQ2695" s="49">
        <v>137</v>
      </c>
      <c r="BR2695" s="49">
        <v>70.8</v>
      </c>
      <c r="BS2695" s="49" t="s">
        <v>85</v>
      </c>
      <c r="BT2695" s="49">
        <v>3.2</v>
      </c>
      <c r="BU2695" s="49" t="s">
        <v>83</v>
      </c>
      <c r="BV2695" s="49" t="s">
        <v>83</v>
      </c>
      <c r="BW2695" s="49" t="s">
        <v>121</v>
      </c>
      <c r="BX2695" s="49">
        <v>25.8</v>
      </c>
      <c r="BY2695" s="49" t="s">
        <v>82</v>
      </c>
      <c r="BZ2695" s="49" t="s">
        <v>82</v>
      </c>
      <c r="CA2695" s="49">
        <v>3.3</v>
      </c>
      <c r="CB2695" s="49">
        <v>1</v>
      </c>
      <c r="CC2695" s="49">
        <v>1.88</v>
      </c>
      <c r="CD2695" s="49">
        <v>13</v>
      </c>
      <c r="CE2695" s="49">
        <v>6</v>
      </c>
      <c r="CF2695" s="49">
        <v>56.6</v>
      </c>
      <c r="CG2695" s="49">
        <v>71.8</v>
      </c>
      <c r="CH2695" s="49">
        <v>24</v>
      </c>
      <c r="CI2695" s="49">
        <v>79.8</v>
      </c>
      <c r="CJ2695" s="49">
        <v>96.2</v>
      </c>
      <c r="CK2695" s="49">
        <v>8.44</v>
      </c>
      <c r="CL2695" s="49">
        <v>22</v>
      </c>
      <c r="CM2695" s="49">
        <v>3.9</v>
      </c>
      <c r="CN2695" s="49">
        <v>1</v>
      </c>
      <c r="CO2695" s="49">
        <v>4.71</v>
      </c>
      <c r="CP2695" s="49">
        <v>0.91</v>
      </c>
      <c r="CQ2695" s="49">
        <v>6.58</v>
      </c>
      <c r="CR2695" s="49">
        <v>1.43</v>
      </c>
      <c r="CS2695" s="49">
        <v>4.63</v>
      </c>
      <c r="CT2695" s="49">
        <v>0.66</v>
      </c>
      <c r="CU2695" s="49">
        <v>4.0999999999999996</v>
      </c>
      <c r="CV2695" s="49">
        <v>0.52</v>
      </c>
      <c r="CW2695" s="47">
        <f t="shared" si="134"/>
        <v>234.88000000000002</v>
      </c>
      <c r="CX2695" s="49">
        <v>30</v>
      </c>
      <c r="CY2695" s="49">
        <v>1.32</v>
      </c>
      <c r="CZ2695" s="49">
        <v>1.55</v>
      </c>
      <c r="DA2695" s="49">
        <v>0.02</v>
      </c>
      <c r="DC2695" s="49">
        <v>2.0299999999999998</v>
      </c>
      <c r="DD2695" s="49" t="s">
        <v>120</v>
      </c>
      <c r="DE2695" s="49">
        <v>0.03</v>
      </c>
      <c r="DF2695" s="49">
        <v>43.1</v>
      </c>
      <c r="DG2695" s="49">
        <v>0.04</v>
      </c>
    </row>
    <row r="2696" spans="1:111" s="47" customFormat="1" ht="15.65" customHeight="1" x14ac:dyDescent="0.3">
      <c r="A2696" s="26" t="s">
        <v>4342</v>
      </c>
      <c r="B2696" s="47" t="s">
        <v>4281</v>
      </c>
      <c r="C2696" s="47" t="s">
        <v>4940</v>
      </c>
      <c r="D2696" s="47" t="s">
        <v>4942</v>
      </c>
      <c r="E2696" s="85">
        <v>43901</v>
      </c>
      <c r="F2696" s="48">
        <v>44090</v>
      </c>
      <c r="G2696" s="47" t="s">
        <v>4331</v>
      </c>
      <c r="H2696" s="49">
        <v>34.217967000000002</v>
      </c>
      <c r="I2696" s="49">
        <v>-105.758263</v>
      </c>
      <c r="J2696" s="49" t="s">
        <v>873</v>
      </c>
      <c r="K2696" s="47" t="s">
        <v>879</v>
      </c>
      <c r="L2696" s="47" t="s">
        <v>878</v>
      </c>
      <c r="M2696" s="47" t="s">
        <v>4287</v>
      </c>
      <c r="N2696" s="70" t="s">
        <v>3393</v>
      </c>
      <c r="O2696" s="70" t="s">
        <v>3394</v>
      </c>
      <c r="P2696" s="72" t="s">
        <v>4301</v>
      </c>
      <c r="Q2696" s="26" t="s">
        <v>2943</v>
      </c>
      <c r="R2696" s="49" t="s">
        <v>2943</v>
      </c>
      <c r="S2696" s="72"/>
      <c r="T2696" s="72"/>
      <c r="U2696" s="72"/>
      <c r="V2696" s="72"/>
      <c r="W2696" s="72">
        <v>65.8</v>
      </c>
      <c r="X2696" s="72">
        <v>0.2</v>
      </c>
      <c r="Y2696" s="72">
        <v>18.7</v>
      </c>
      <c r="Z2696" s="72">
        <v>1.91</v>
      </c>
      <c r="AA2696" s="72" t="s">
        <v>120</v>
      </c>
      <c r="AB2696" s="72">
        <v>0.03</v>
      </c>
      <c r="AC2696" s="72">
        <v>0.04</v>
      </c>
      <c r="AD2696" s="72">
        <v>10.8</v>
      </c>
      <c r="AE2696" s="72">
        <v>0.83</v>
      </c>
      <c r="AF2696" s="72">
        <v>0.02</v>
      </c>
      <c r="AG2696" s="72">
        <v>0.97</v>
      </c>
      <c r="AH2696" s="72">
        <v>100</v>
      </c>
      <c r="AI2696" s="72"/>
      <c r="AJ2696" s="72"/>
      <c r="AO2696" s="47">
        <f t="shared" si="135"/>
        <v>99.31</v>
      </c>
      <c r="AP2696" s="47">
        <f t="shared" ref="AP2696:AP2727" si="136">(0.6633*(Y2696+Z2696)-0.7083*(Y2696))</f>
        <v>0.42540299999999931</v>
      </c>
      <c r="AQ2696" s="47">
        <f t="shared" ref="AQ2696:AQ2727" si="137">(Z2696-1.1*(AP2696))</f>
        <v>1.4420567000000006</v>
      </c>
      <c r="AR2696" s="47">
        <f t="shared" ref="AR2696:AR2727" si="138">(Z2696/1.1)</f>
        <v>1.7363636363636361</v>
      </c>
      <c r="AU2696" s="49">
        <v>7</v>
      </c>
      <c r="AV2696" s="49">
        <v>2</v>
      </c>
      <c r="AW2696" s="49" t="s">
        <v>83</v>
      </c>
      <c r="AX2696" s="49" t="s">
        <v>84</v>
      </c>
      <c r="AY2696" s="49">
        <v>657</v>
      </c>
      <c r="AZ2696" s="49" t="s">
        <v>83</v>
      </c>
      <c r="BA2696" s="49" t="s">
        <v>126</v>
      </c>
      <c r="BC2696" s="49" t="s">
        <v>124</v>
      </c>
      <c r="BD2696" s="49" t="s">
        <v>82</v>
      </c>
      <c r="BE2696" s="49" t="s">
        <v>84</v>
      </c>
      <c r="BF2696" s="49">
        <v>0.2</v>
      </c>
      <c r="BG2696" s="49" t="s">
        <v>83</v>
      </c>
      <c r="BH2696" s="49">
        <v>31.9</v>
      </c>
      <c r="BI2696" s="49">
        <v>2</v>
      </c>
      <c r="BJ2696" s="49">
        <v>11</v>
      </c>
      <c r="BL2696" s="49" t="s">
        <v>124</v>
      </c>
      <c r="BM2696" s="49" t="s">
        <v>84</v>
      </c>
      <c r="BN2696" s="49">
        <v>5</v>
      </c>
      <c r="BO2696" s="49">
        <v>116</v>
      </c>
      <c r="BP2696" s="49">
        <v>11</v>
      </c>
      <c r="BQ2696" s="49">
        <v>12</v>
      </c>
      <c r="BR2696" s="49">
        <v>28.2</v>
      </c>
      <c r="BS2696" s="49" t="s">
        <v>85</v>
      </c>
      <c r="BT2696" s="49">
        <v>0.3</v>
      </c>
      <c r="BU2696" s="49" t="s">
        <v>83</v>
      </c>
      <c r="BV2696" s="49" t="s">
        <v>83</v>
      </c>
      <c r="BW2696" s="49">
        <v>1</v>
      </c>
      <c r="BX2696" s="49">
        <v>40.5</v>
      </c>
      <c r="BY2696" s="49">
        <v>6.6</v>
      </c>
      <c r="BZ2696" s="49" t="s">
        <v>82</v>
      </c>
      <c r="CA2696" s="49">
        <v>43</v>
      </c>
      <c r="CB2696" s="49">
        <v>0.8</v>
      </c>
      <c r="CC2696" s="49">
        <v>13.1</v>
      </c>
      <c r="CD2696" s="49">
        <v>19</v>
      </c>
      <c r="CE2696" s="49">
        <v>6</v>
      </c>
      <c r="CF2696" s="49">
        <v>34.299999999999997</v>
      </c>
      <c r="CG2696" s="49">
        <v>554</v>
      </c>
      <c r="CH2696" s="49">
        <v>6</v>
      </c>
      <c r="CI2696" s="49">
        <v>116</v>
      </c>
      <c r="CJ2696" s="49">
        <v>195</v>
      </c>
      <c r="CK2696" s="49">
        <v>18.899999999999999</v>
      </c>
      <c r="CL2696" s="49">
        <v>49.7</v>
      </c>
      <c r="CM2696" s="49">
        <v>6.6</v>
      </c>
      <c r="CN2696" s="49">
        <v>1.2</v>
      </c>
      <c r="CO2696" s="49">
        <v>5.45</v>
      </c>
      <c r="CP2696" s="49">
        <v>0.8</v>
      </c>
      <c r="CQ2696" s="49">
        <v>4.58</v>
      </c>
      <c r="CR2696" s="49">
        <v>0.96</v>
      </c>
      <c r="CS2696" s="49">
        <v>3.48</v>
      </c>
      <c r="CT2696" s="49">
        <v>0.59</v>
      </c>
      <c r="CU2696" s="49">
        <v>4.3</v>
      </c>
      <c r="CV2696" s="49">
        <v>0.68</v>
      </c>
      <c r="CW2696" s="47">
        <f t="shared" si="134"/>
        <v>408.23999999999995</v>
      </c>
      <c r="CX2696" s="49">
        <v>11</v>
      </c>
      <c r="CY2696" s="49">
        <v>1.32</v>
      </c>
      <c r="CZ2696" s="49">
        <v>9.65</v>
      </c>
      <c r="DA2696" s="49">
        <v>0.03</v>
      </c>
      <c r="DC2696" s="49">
        <v>0.74</v>
      </c>
      <c r="DD2696" s="49" t="s">
        <v>120</v>
      </c>
      <c r="DE2696" s="49">
        <v>0.02</v>
      </c>
      <c r="DF2696" s="49">
        <v>31.6</v>
      </c>
      <c r="DG2696" s="49">
        <v>0.11</v>
      </c>
    </row>
    <row r="2697" spans="1:111" s="47" customFormat="1" ht="15.65" customHeight="1" x14ac:dyDescent="0.3">
      <c r="A2697" s="22" t="s">
        <v>4343</v>
      </c>
      <c r="B2697" s="47" t="s">
        <v>4281</v>
      </c>
      <c r="C2697" s="47" t="s">
        <v>4940</v>
      </c>
      <c r="D2697" s="47" t="s">
        <v>4942</v>
      </c>
      <c r="E2697" s="48">
        <v>43901</v>
      </c>
      <c r="F2697" s="48">
        <v>44090</v>
      </c>
      <c r="G2697" s="47" t="s">
        <v>4331</v>
      </c>
      <c r="H2697" s="47">
        <v>34.202697999999998</v>
      </c>
      <c r="I2697" s="47">
        <v>-105.742204</v>
      </c>
      <c r="J2697" s="47" t="s">
        <v>873</v>
      </c>
      <c r="K2697" s="47" t="s">
        <v>879</v>
      </c>
      <c r="L2697" s="47" t="s">
        <v>878</v>
      </c>
      <c r="M2697" s="47" t="s">
        <v>908</v>
      </c>
      <c r="N2697" s="70" t="s">
        <v>3393</v>
      </c>
      <c r="O2697" s="70" t="s">
        <v>3394</v>
      </c>
      <c r="P2697" s="72" t="s">
        <v>4295</v>
      </c>
      <c r="Q2697" s="22" t="s">
        <v>2943</v>
      </c>
      <c r="R2697" s="47" t="s">
        <v>2943</v>
      </c>
      <c r="S2697" s="72"/>
      <c r="T2697" s="72"/>
      <c r="U2697" s="72"/>
      <c r="V2697" s="72"/>
      <c r="W2697" s="72">
        <v>66.400000000000006</v>
      </c>
      <c r="X2697" s="72">
        <v>0.25</v>
      </c>
      <c r="Y2697" s="72">
        <v>17.3</v>
      </c>
      <c r="Z2697" s="72">
        <v>2.16</v>
      </c>
      <c r="AA2697" s="72">
        <v>0.01</v>
      </c>
      <c r="AB2697" s="72">
        <v>0.06</v>
      </c>
      <c r="AC2697" s="72">
        <v>1.56</v>
      </c>
      <c r="AD2697" s="72">
        <v>9.7899999999999991</v>
      </c>
      <c r="AE2697" s="72">
        <v>0.99</v>
      </c>
      <c r="AF2697" s="72">
        <v>0.13</v>
      </c>
      <c r="AG2697" s="72">
        <v>1.28</v>
      </c>
      <c r="AH2697" s="72">
        <v>8700</v>
      </c>
      <c r="AI2697" s="72"/>
      <c r="AJ2697" s="72"/>
      <c r="AO2697" s="47">
        <f t="shared" si="135"/>
        <v>100.8</v>
      </c>
      <c r="AP2697" s="47">
        <f t="shared" si="136"/>
        <v>0.65422799999999981</v>
      </c>
      <c r="AQ2697" s="47">
        <f t="shared" si="137"/>
        <v>1.4403492000000004</v>
      </c>
      <c r="AR2697" s="47">
        <f t="shared" si="138"/>
        <v>1.9636363636363636</v>
      </c>
      <c r="AU2697" s="47">
        <v>25</v>
      </c>
      <c r="AV2697" s="47">
        <v>2</v>
      </c>
      <c r="AW2697" s="47">
        <v>6</v>
      </c>
      <c r="AX2697" s="47">
        <v>10</v>
      </c>
      <c r="AY2697" s="47">
        <v>1400</v>
      </c>
      <c r="AZ2697" s="47" t="s">
        <v>83</v>
      </c>
      <c r="BA2697" s="47">
        <v>0.2</v>
      </c>
      <c r="BC2697" s="47" t="s">
        <v>124</v>
      </c>
      <c r="BD2697" s="47">
        <v>1.3</v>
      </c>
      <c r="BE2697" s="47" t="s">
        <v>84</v>
      </c>
      <c r="BF2697" s="47">
        <v>0.1</v>
      </c>
      <c r="BG2697" s="47" t="s">
        <v>83</v>
      </c>
      <c r="BH2697" s="47">
        <v>30.7</v>
      </c>
      <c r="BI2697" s="47">
        <v>2</v>
      </c>
      <c r="BJ2697" s="47">
        <v>10</v>
      </c>
      <c r="BL2697" s="47" t="s">
        <v>124</v>
      </c>
      <c r="BM2697" s="47" t="s">
        <v>84</v>
      </c>
      <c r="BN2697" s="47">
        <v>3</v>
      </c>
      <c r="BO2697" s="47">
        <v>123</v>
      </c>
      <c r="BP2697" s="47">
        <v>8</v>
      </c>
      <c r="BQ2697" s="47">
        <v>7</v>
      </c>
      <c r="BR2697" s="47">
        <v>42.1</v>
      </c>
      <c r="BS2697" s="47" t="s">
        <v>85</v>
      </c>
      <c r="BT2697" s="47">
        <v>0.6</v>
      </c>
      <c r="BU2697" s="47" t="s">
        <v>83</v>
      </c>
      <c r="BV2697" s="47" t="s">
        <v>83</v>
      </c>
      <c r="BW2697" s="47">
        <v>1</v>
      </c>
      <c r="BX2697" s="47">
        <v>316</v>
      </c>
      <c r="BY2697" s="47">
        <v>6.5</v>
      </c>
      <c r="BZ2697" s="47">
        <v>0.6</v>
      </c>
      <c r="CA2697" s="47">
        <v>64.900000000000006</v>
      </c>
      <c r="CB2697" s="47">
        <v>0.9</v>
      </c>
      <c r="CC2697" s="47">
        <v>10.5</v>
      </c>
      <c r="CD2697" s="47">
        <v>30</v>
      </c>
      <c r="CE2697" s="47">
        <v>9</v>
      </c>
      <c r="CF2697" s="47">
        <v>46.7</v>
      </c>
      <c r="CG2697" s="47">
        <v>446</v>
      </c>
      <c r="CH2697" s="47">
        <v>62</v>
      </c>
      <c r="CI2697" s="47">
        <v>150</v>
      </c>
      <c r="CJ2697" s="47">
        <v>249</v>
      </c>
      <c r="CK2697" s="47">
        <v>25.8</v>
      </c>
      <c r="CL2697" s="47">
        <v>72.7</v>
      </c>
      <c r="CM2697" s="47">
        <v>11.2</v>
      </c>
      <c r="CN2697" s="47">
        <v>2.35</v>
      </c>
      <c r="CO2697" s="47">
        <v>9.18</v>
      </c>
      <c r="CP2697" s="47">
        <v>1.23</v>
      </c>
      <c r="CQ2697" s="47">
        <v>6.56</v>
      </c>
      <c r="CR2697" s="47">
        <v>1.35</v>
      </c>
      <c r="CS2697" s="47">
        <v>4.42</v>
      </c>
      <c r="CT2697" s="47">
        <v>0.69</v>
      </c>
      <c r="CU2697" s="47">
        <v>5.4</v>
      </c>
      <c r="CV2697" s="47">
        <v>0.85</v>
      </c>
      <c r="CW2697" s="47">
        <f t="shared" si="134"/>
        <v>540.73</v>
      </c>
      <c r="CX2697" s="47">
        <v>78</v>
      </c>
      <c r="CY2697" s="47">
        <v>1.47</v>
      </c>
      <c r="CZ2697" s="47">
        <v>8.84</v>
      </c>
      <c r="DA2697" s="47">
        <v>1.1399999999999999</v>
      </c>
      <c r="DC2697" s="47">
        <v>0.85</v>
      </c>
      <c r="DD2697" s="47">
        <v>0.02</v>
      </c>
      <c r="DE2697" s="47">
        <v>0.06</v>
      </c>
      <c r="DF2697" s="47">
        <v>31.1</v>
      </c>
      <c r="DG2697" s="47">
        <v>0.14000000000000001</v>
      </c>
    </row>
    <row r="2698" spans="1:111" s="47" customFormat="1" ht="15.65" customHeight="1" x14ac:dyDescent="0.3">
      <c r="A2698" s="22" t="s">
        <v>4344</v>
      </c>
      <c r="B2698" s="47" t="s">
        <v>4281</v>
      </c>
      <c r="C2698" s="47" t="s">
        <v>4940</v>
      </c>
      <c r="D2698" s="47" t="s">
        <v>4942</v>
      </c>
      <c r="E2698" s="48">
        <v>43715</v>
      </c>
      <c r="F2698" s="48">
        <v>44090</v>
      </c>
      <c r="G2698" s="47" t="s">
        <v>4331</v>
      </c>
      <c r="H2698" s="47">
        <v>34.243675000000003</v>
      </c>
      <c r="I2698" s="47">
        <v>-105.79449200000001</v>
      </c>
      <c r="J2698" s="47" t="s">
        <v>873</v>
      </c>
      <c r="K2698" s="47" t="s">
        <v>879</v>
      </c>
      <c r="L2698" s="47" t="s">
        <v>878</v>
      </c>
      <c r="M2698" s="47" t="s">
        <v>4324</v>
      </c>
      <c r="N2698" s="70" t="s">
        <v>3393</v>
      </c>
      <c r="O2698" s="70" t="s">
        <v>3394</v>
      </c>
      <c r="P2698" s="72" t="s">
        <v>4325</v>
      </c>
      <c r="Q2698" s="22" t="s">
        <v>2943</v>
      </c>
      <c r="R2698" s="47" t="s">
        <v>2943</v>
      </c>
      <c r="S2698" s="72"/>
      <c r="T2698" s="72"/>
      <c r="U2698" s="72"/>
      <c r="V2698" s="72"/>
      <c r="W2698" s="72">
        <v>71.5</v>
      </c>
      <c r="X2698" s="72">
        <v>0.21</v>
      </c>
      <c r="Y2698" s="72">
        <v>15.4</v>
      </c>
      <c r="Z2698" s="72">
        <v>1.67</v>
      </c>
      <c r="AA2698" s="72">
        <v>0.03</v>
      </c>
      <c r="AB2698" s="72">
        <v>0.08</v>
      </c>
      <c r="AC2698" s="72">
        <v>0.37</v>
      </c>
      <c r="AD2698" s="72">
        <v>5.19</v>
      </c>
      <c r="AE2698" s="72">
        <v>5.09</v>
      </c>
      <c r="AF2698" s="72">
        <v>0.04</v>
      </c>
      <c r="AG2698" s="72">
        <v>0.81</v>
      </c>
      <c r="AH2698" s="72">
        <v>300</v>
      </c>
      <c r="AI2698" s="72"/>
      <c r="AJ2698" s="72"/>
      <c r="AO2698" s="47">
        <f t="shared" si="135"/>
        <v>100.42000000000002</v>
      </c>
      <c r="AP2698" s="47">
        <f t="shared" si="136"/>
        <v>0.41471099999999872</v>
      </c>
      <c r="AQ2698" s="47">
        <f t="shared" si="137"/>
        <v>1.2138179000000013</v>
      </c>
      <c r="AR2698" s="47">
        <f t="shared" si="138"/>
        <v>1.5181818181818181</v>
      </c>
      <c r="AU2698" s="47">
        <v>2</v>
      </c>
      <c r="AV2698" s="47">
        <v>1</v>
      </c>
      <c r="AW2698" s="47" t="s">
        <v>83</v>
      </c>
      <c r="AX2698" s="47">
        <v>18</v>
      </c>
      <c r="AY2698" s="47">
        <v>1340</v>
      </c>
      <c r="AZ2698" s="47" t="s">
        <v>83</v>
      </c>
      <c r="BA2698" s="47" t="s">
        <v>126</v>
      </c>
      <c r="BC2698" s="47" t="s">
        <v>124</v>
      </c>
      <c r="BD2698" s="47">
        <v>1.2</v>
      </c>
      <c r="BE2698" s="47" t="s">
        <v>84</v>
      </c>
      <c r="BF2698" s="47">
        <v>0.4</v>
      </c>
      <c r="BG2698" s="47" t="s">
        <v>83</v>
      </c>
      <c r="BH2698" s="47">
        <v>22.9</v>
      </c>
      <c r="BI2698" s="47">
        <v>1</v>
      </c>
      <c r="BJ2698" s="47">
        <v>7</v>
      </c>
      <c r="BL2698" s="47" t="s">
        <v>124</v>
      </c>
      <c r="BM2698" s="47" t="s">
        <v>84</v>
      </c>
      <c r="BN2698" s="47">
        <v>2</v>
      </c>
      <c r="BO2698" s="47">
        <v>72.3</v>
      </c>
      <c r="BP2698" s="47">
        <v>8</v>
      </c>
      <c r="BQ2698" s="47" t="s">
        <v>83</v>
      </c>
      <c r="BR2698" s="47">
        <v>118</v>
      </c>
      <c r="BS2698" s="47" t="s">
        <v>85</v>
      </c>
      <c r="BT2698" s="47" t="s">
        <v>126</v>
      </c>
      <c r="BU2698" s="47" t="s">
        <v>83</v>
      </c>
      <c r="BV2698" s="47" t="s">
        <v>83</v>
      </c>
      <c r="BW2698" s="47">
        <v>1</v>
      </c>
      <c r="BX2698" s="47">
        <v>219</v>
      </c>
      <c r="BY2698" s="47">
        <v>4.9000000000000004</v>
      </c>
      <c r="BZ2698" s="47" t="s">
        <v>82</v>
      </c>
      <c r="CA2698" s="47">
        <v>32.5</v>
      </c>
      <c r="CB2698" s="47">
        <v>0.8</v>
      </c>
      <c r="CC2698" s="47">
        <v>4.45</v>
      </c>
      <c r="CD2698" s="47">
        <v>7</v>
      </c>
      <c r="CE2698" s="47">
        <v>1</v>
      </c>
      <c r="CF2698" s="47">
        <v>10.1</v>
      </c>
      <c r="CG2698" s="47">
        <v>292</v>
      </c>
      <c r="CH2698" s="47">
        <v>16</v>
      </c>
      <c r="CI2698" s="47">
        <v>56.1</v>
      </c>
      <c r="CJ2698" s="47">
        <v>159</v>
      </c>
      <c r="CK2698" s="47">
        <v>6.9</v>
      </c>
      <c r="CL2698" s="47">
        <v>17.3</v>
      </c>
      <c r="CM2698" s="47">
        <v>2.5</v>
      </c>
      <c r="CN2698" s="47">
        <v>0.7</v>
      </c>
      <c r="CO2698" s="47">
        <v>1.75</v>
      </c>
      <c r="CP2698" s="47">
        <v>0.32</v>
      </c>
      <c r="CQ2698" s="47">
        <v>1.82</v>
      </c>
      <c r="CR2698" s="47">
        <v>0.39</v>
      </c>
      <c r="CS2698" s="47">
        <v>1.51</v>
      </c>
      <c r="CT2698" s="47">
        <v>0.25</v>
      </c>
      <c r="CU2698" s="47">
        <v>2</v>
      </c>
      <c r="CV2698" s="47">
        <v>0.33</v>
      </c>
      <c r="CW2698" s="47">
        <f t="shared" si="134"/>
        <v>250.86999999999998</v>
      </c>
      <c r="CX2698" s="47">
        <v>217</v>
      </c>
      <c r="CY2698" s="47">
        <v>1.1200000000000001</v>
      </c>
      <c r="CZ2698" s="47">
        <v>7.87</v>
      </c>
      <c r="DA2698" s="47">
        <v>0.26</v>
      </c>
      <c r="DC2698" s="47">
        <v>4.3099999999999996</v>
      </c>
      <c r="DD2698" s="47">
        <v>0.02</v>
      </c>
      <c r="DE2698" s="47">
        <v>0.03</v>
      </c>
      <c r="DF2698" s="47">
        <v>33.1</v>
      </c>
      <c r="DG2698" s="47">
        <v>0.13</v>
      </c>
    </row>
    <row r="2699" spans="1:111" s="47" customFormat="1" ht="15.65" customHeight="1" x14ac:dyDescent="0.3">
      <c r="A2699" s="22" t="s">
        <v>4345</v>
      </c>
      <c r="B2699" s="47" t="s">
        <v>4281</v>
      </c>
      <c r="C2699" s="47" t="s">
        <v>4940</v>
      </c>
      <c r="D2699" s="47" t="s">
        <v>4942</v>
      </c>
      <c r="E2699" s="85">
        <v>43906</v>
      </c>
      <c r="F2699" s="48">
        <v>44145</v>
      </c>
      <c r="G2699" s="47" t="s">
        <v>4297</v>
      </c>
      <c r="H2699" s="49">
        <v>34.204288599999998</v>
      </c>
      <c r="I2699" s="49">
        <v>-105.732677</v>
      </c>
      <c r="J2699" s="47" t="s">
        <v>873</v>
      </c>
      <c r="K2699" s="47" t="s">
        <v>879</v>
      </c>
      <c r="L2699" s="47" t="s">
        <v>878</v>
      </c>
      <c r="M2699" s="47" t="s">
        <v>4287</v>
      </c>
      <c r="N2699" s="70" t="s">
        <v>3393</v>
      </c>
      <c r="O2699" s="70" t="s">
        <v>3394</v>
      </c>
      <c r="P2699" s="72" t="s">
        <v>4288</v>
      </c>
      <c r="Q2699" s="22" t="s">
        <v>2942</v>
      </c>
      <c r="R2699" s="49" t="s">
        <v>2943</v>
      </c>
      <c r="S2699" s="72"/>
      <c r="T2699" s="72"/>
      <c r="U2699" s="72"/>
      <c r="V2699" s="72"/>
      <c r="W2699" s="72">
        <v>6.32</v>
      </c>
      <c r="X2699" s="72">
        <v>0.03</v>
      </c>
      <c r="Y2699" s="72">
        <v>0.64</v>
      </c>
      <c r="Z2699" s="72">
        <v>0.49</v>
      </c>
      <c r="AA2699" s="72" t="s">
        <v>120</v>
      </c>
      <c r="AB2699" s="72">
        <v>0.03</v>
      </c>
      <c r="AC2699" s="72">
        <v>57.7</v>
      </c>
      <c r="AD2699" s="72">
        <v>0.09</v>
      </c>
      <c r="AE2699" s="72">
        <v>0.28999999999999998</v>
      </c>
      <c r="AF2699" s="72">
        <v>0.09</v>
      </c>
      <c r="AG2699" s="72">
        <v>1.85</v>
      </c>
      <c r="AH2699" s="72">
        <v>267000</v>
      </c>
      <c r="AI2699" s="72">
        <v>1.6</v>
      </c>
      <c r="AJ2699" s="72"/>
      <c r="AO2699" s="47">
        <f>SUM(W2699:AG2699)+(AH2699*0.0001)+AM2699+(AY2699*0.0001)</f>
        <v>97.65000000000002</v>
      </c>
      <c r="AP2699" s="47">
        <f t="shared" si="136"/>
        <v>0.29621699999999984</v>
      </c>
      <c r="AQ2699" s="47">
        <f t="shared" si="137"/>
        <v>0.16416130000000012</v>
      </c>
      <c r="AR2699" s="47">
        <f t="shared" si="138"/>
        <v>0.44545454545454544</v>
      </c>
      <c r="AU2699" s="47">
        <v>16</v>
      </c>
      <c r="AV2699" s="47" t="s">
        <v>121</v>
      </c>
      <c r="AW2699" s="47">
        <v>86</v>
      </c>
      <c r="AX2699" s="47" t="s">
        <v>84</v>
      </c>
      <c r="AY2699" s="47">
        <v>34200</v>
      </c>
      <c r="AZ2699" s="47" t="s">
        <v>83</v>
      </c>
      <c r="BA2699" s="47">
        <v>1.4</v>
      </c>
      <c r="BC2699" s="47">
        <v>0.2</v>
      </c>
      <c r="BD2699" s="47">
        <v>1.7</v>
      </c>
      <c r="BE2699" s="47" t="s">
        <v>84</v>
      </c>
      <c r="BF2699" s="47" t="s">
        <v>126</v>
      </c>
      <c r="BG2699" s="47">
        <v>133</v>
      </c>
      <c r="BH2699" s="47">
        <v>26.2</v>
      </c>
      <c r="BI2699" s="47">
        <v>4</v>
      </c>
      <c r="BJ2699" s="47">
        <v>24</v>
      </c>
      <c r="BK2699" s="47">
        <v>9.5399999999999991</v>
      </c>
      <c r="BL2699" s="47" t="s">
        <v>124</v>
      </c>
      <c r="BM2699" s="47" t="s">
        <v>84</v>
      </c>
      <c r="BN2699" s="47">
        <v>34</v>
      </c>
      <c r="BO2699" s="47">
        <v>16.7</v>
      </c>
      <c r="BP2699" s="47">
        <v>7</v>
      </c>
      <c r="BQ2699" s="47">
        <v>123</v>
      </c>
      <c r="BR2699" s="47">
        <v>10.7</v>
      </c>
      <c r="BS2699" s="47" t="s">
        <v>85</v>
      </c>
      <c r="BT2699" s="47">
        <v>10.7</v>
      </c>
      <c r="BU2699" s="47">
        <v>5</v>
      </c>
      <c r="BV2699" s="47">
        <v>9</v>
      </c>
      <c r="BW2699" s="47">
        <v>1</v>
      </c>
      <c r="BX2699" s="47">
        <v>6150</v>
      </c>
      <c r="BY2699" s="47">
        <v>28.7</v>
      </c>
      <c r="BZ2699" s="47" t="s">
        <v>82</v>
      </c>
      <c r="CA2699" s="47">
        <v>48.9</v>
      </c>
      <c r="CB2699" s="47" t="s">
        <v>82</v>
      </c>
      <c r="CC2699" s="47">
        <v>2.56</v>
      </c>
      <c r="CD2699" s="47">
        <v>14</v>
      </c>
      <c r="CE2699" s="47" t="s">
        <v>121</v>
      </c>
      <c r="CF2699" s="47">
        <v>349</v>
      </c>
      <c r="CG2699" s="47">
        <v>61.4</v>
      </c>
      <c r="CH2699" s="47">
        <v>12</v>
      </c>
      <c r="CI2699" s="47">
        <v>3470</v>
      </c>
      <c r="CJ2699" s="47">
        <v>6260</v>
      </c>
      <c r="CK2699" s="47">
        <v>593</v>
      </c>
      <c r="CL2699" s="47">
        <v>1740</v>
      </c>
      <c r="CM2699" s="47">
        <v>208</v>
      </c>
      <c r="CN2699" s="47">
        <v>43</v>
      </c>
      <c r="CO2699" s="47">
        <v>142</v>
      </c>
      <c r="CP2699" s="47">
        <v>16.3</v>
      </c>
      <c r="CQ2699" s="47">
        <v>56.9</v>
      </c>
      <c r="CR2699" s="47">
        <v>9.5399999999999991</v>
      </c>
      <c r="CS2699" s="47">
        <v>22.4</v>
      </c>
      <c r="CT2699" s="47">
        <v>2.57</v>
      </c>
      <c r="CU2699" s="47">
        <v>14.9</v>
      </c>
      <c r="CV2699" s="47">
        <v>1.67</v>
      </c>
      <c r="CW2699" s="47">
        <f t="shared" si="134"/>
        <v>12580.279999999999</v>
      </c>
      <c r="CX2699" s="47">
        <v>109</v>
      </c>
      <c r="CY2699" s="47">
        <v>0.33</v>
      </c>
      <c r="CZ2699" s="47">
        <v>0.36</v>
      </c>
      <c r="DA2699" s="47">
        <v>42.1</v>
      </c>
      <c r="DC2699" s="47">
        <v>0.24</v>
      </c>
      <c r="DD2699" s="47" t="s">
        <v>120</v>
      </c>
      <c r="DE2699" s="47">
        <v>0.03</v>
      </c>
      <c r="DF2699" s="47">
        <v>2.85</v>
      </c>
      <c r="DG2699" s="47" t="s">
        <v>120</v>
      </c>
    </row>
    <row r="2700" spans="1:111" s="47" customFormat="1" ht="15.65" customHeight="1" x14ac:dyDescent="0.3">
      <c r="A2700" s="22" t="s">
        <v>4346</v>
      </c>
      <c r="B2700" s="47" t="s">
        <v>4281</v>
      </c>
      <c r="C2700" s="47" t="s">
        <v>4940</v>
      </c>
      <c r="D2700" s="47" t="s">
        <v>4942</v>
      </c>
      <c r="E2700" s="48">
        <v>43906</v>
      </c>
      <c r="F2700" s="48">
        <v>44145</v>
      </c>
      <c r="G2700" s="47" t="s">
        <v>4297</v>
      </c>
      <c r="H2700" s="47">
        <v>34.204288599999998</v>
      </c>
      <c r="I2700" s="47">
        <v>-105.732677</v>
      </c>
      <c r="J2700" s="47" t="s">
        <v>873</v>
      </c>
      <c r="K2700" s="47" t="s">
        <v>879</v>
      </c>
      <c r="L2700" s="47" t="s">
        <v>878</v>
      </c>
      <c r="M2700" s="47" t="s">
        <v>4287</v>
      </c>
      <c r="N2700" s="70" t="s">
        <v>3393</v>
      </c>
      <c r="O2700" s="70" t="s">
        <v>3394</v>
      </c>
      <c r="P2700" s="72" t="s">
        <v>4288</v>
      </c>
      <c r="Q2700" s="22" t="s">
        <v>1665</v>
      </c>
      <c r="R2700" s="47" t="s">
        <v>2955</v>
      </c>
      <c r="S2700" s="72"/>
      <c r="T2700" s="72"/>
      <c r="U2700" s="72"/>
      <c r="V2700" s="72"/>
      <c r="W2700" s="72">
        <v>24.4</v>
      </c>
      <c r="X2700" s="72">
        <v>0.17</v>
      </c>
      <c r="Y2700" s="72">
        <v>3.76</v>
      </c>
      <c r="Z2700" s="72">
        <v>2.2400000000000002</v>
      </c>
      <c r="AA2700" s="72">
        <v>0.31</v>
      </c>
      <c r="AB2700" s="72">
        <v>0.56000000000000005</v>
      </c>
      <c r="AC2700" s="72">
        <v>27.5</v>
      </c>
      <c r="AD2700" s="72">
        <v>0.13</v>
      </c>
      <c r="AE2700" s="72">
        <v>1.99</v>
      </c>
      <c r="AF2700" s="72">
        <v>0.15</v>
      </c>
      <c r="AG2700" s="72">
        <v>9.68</v>
      </c>
      <c r="AH2700" s="72">
        <v>115000</v>
      </c>
      <c r="AI2700" s="72">
        <v>2.2999999999999998</v>
      </c>
      <c r="AJ2700" s="72"/>
      <c r="AO2700" s="47">
        <f>SUM(W2700:AG2700)+(AH2700*0.0001)+AM2700+(AY2700*0.0001)</f>
        <v>91.12</v>
      </c>
      <c r="AP2700" s="47">
        <f t="shared" si="136"/>
        <v>1.316592</v>
      </c>
      <c r="AQ2700" s="47">
        <f t="shared" si="137"/>
        <v>0.79174880000000014</v>
      </c>
      <c r="AR2700" s="47">
        <f t="shared" si="138"/>
        <v>2.0363636363636366</v>
      </c>
      <c r="AU2700" s="47">
        <v>53</v>
      </c>
      <c r="AV2700" s="47">
        <v>1</v>
      </c>
      <c r="AW2700" s="47">
        <v>210</v>
      </c>
      <c r="AX2700" s="47" t="s">
        <v>84</v>
      </c>
      <c r="AY2700" s="47">
        <v>87300</v>
      </c>
      <c r="AZ2700" s="47" t="s">
        <v>83</v>
      </c>
      <c r="BA2700" s="47">
        <v>2.8</v>
      </c>
      <c r="BC2700" s="47">
        <v>1.6</v>
      </c>
      <c r="BD2700" s="47">
        <v>7.3</v>
      </c>
      <c r="BE2700" s="47">
        <v>22</v>
      </c>
      <c r="BF2700" s="47">
        <v>0.6</v>
      </c>
      <c r="BG2700" s="47">
        <v>416</v>
      </c>
      <c r="BH2700" s="47">
        <v>55.6</v>
      </c>
      <c r="BI2700" s="47">
        <v>8</v>
      </c>
      <c r="BJ2700" s="47">
        <v>5</v>
      </c>
      <c r="BK2700" s="47">
        <v>11.2</v>
      </c>
      <c r="BL2700" s="47" t="s">
        <v>124</v>
      </c>
      <c r="BM2700" s="47">
        <v>19</v>
      </c>
      <c r="BN2700" s="47">
        <v>22</v>
      </c>
      <c r="BO2700" s="47">
        <v>10</v>
      </c>
      <c r="BP2700" s="47">
        <v>17</v>
      </c>
      <c r="BQ2700" s="47">
        <v>832</v>
      </c>
      <c r="BR2700" s="47">
        <v>64.5</v>
      </c>
      <c r="BS2700" s="47" t="s">
        <v>85</v>
      </c>
      <c r="BT2700" s="47">
        <v>31</v>
      </c>
      <c r="BU2700" s="47">
        <v>15</v>
      </c>
      <c r="BV2700" s="47">
        <v>10</v>
      </c>
      <c r="BW2700" s="47" t="s">
        <v>121</v>
      </c>
      <c r="BX2700" s="47">
        <v>16900</v>
      </c>
      <c r="BY2700" s="47">
        <v>5.0999999999999996</v>
      </c>
      <c r="BZ2700" s="47">
        <v>0.6</v>
      </c>
      <c r="CA2700" s="47">
        <v>94.8</v>
      </c>
      <c r="CB2700" s="47">
        <v>0.7</v>
      </c>
      <c r="CC2700" s="47">
        <v>8.9499999999999993</v>
      </c>
      <c r="CD2700" s="47">
        <v>74</v>
      </c>
      <c r="CE2700" s="47">
        <v>4</v>
      </c>
      <c r="CF2700" s="47">
        <v>426</v>
      </c>
      <c r="CG2700" s="47">
        <v>93.6</v>
      </c>
      <c r="CH2700" s="47">
        <v>174</v>
      </c>
      <c r="CI2700" s="47">
        <v>7440</v>
      </c>
      <c r="CJ2700" s="47">
        <v>12800</v>
      </c>
      <c r="CK2700" s="47">
        <v>1210</v>
      </c>
      <c r="CL2700" s="47">
        <v>3540</v>
      </c>
      <c r="CM2700" s="47">
        <v>423</v>
      </c>
      <c r="CN2700" s="47">
        <v>84.7</v>
      </c>
      <c r="CO2700" s="47">
        <v>262</v>
      </c>
      <c r="CP2700" s="47">
        <v>27.2</v>
      </c>
      <c r="CQ2700" s="47">
        <v>76.5</v>
      </c>
      <c r="CR2700" s="47">
        <v>11.2</v>
      </c>
      <c r="CS2700" s="47">
        <v>24.1</v>
      </c>
      <c r="CT2700" s="47">
        <v>2.5499999999999998</v>
      </c>
      <c r="CU2700" s="47">
        <v>14</v>
      </c>
      <c r="CV2700" s="47">
        <v>1.6</v>
      </c>
      <c r="CW2700" s="47">
        <f t="shared" si="134"/>
        <v>25916.85</v>
      </c>
      <c r="CX2700" s="47">
        <v>2580</v>
      </c>
      <c r="CY2700" s="47">
        <v>1.5</v>
      </c>
      <c r="CZ2700" s="47">
        <v>1.99</v>
      </c>
      <c r="DA2700" s="47">
        <v>19.3</v>
      </c>
      <c r="DC2700" s="47">
        <v>1.62</v>
      </c>
      <c r="DD2700" s="47">
        <v>0.32</v>
      </c>
      <c r="DE2700" s="47">
        <v>0.06</v>
      </c>
      <c r="DF2700" s="47">
        <v>11.1</v>
      </c>
      <c r="DG2700" s="47">
        <v>0.1</v>
      </c>
    </row>
    <row r="2701" spans="1:111" s="47" customFormat="1" ht="15.65" customHeight="1" x14ac:dyDescent="0.3">
      <c r="A2701" s="22" t="s">
        <v>4347</v>
      </c>
      <c r="B2701" s="47" t="s">
        <v>4281</v>
      </c>
      <c r="C2701" s="47" t="s">
        <v>4940</v>
      </c>
      <c r="D2701" s="47" t="s">
        <v>4942</v>
      </c>
      <c r="E2701" s="85">
        <v>43906</v>
      </c>
      <c r="F2701" s="48">
        <v>44145</v>
      </c>
      <c r="G2701" s="47" t="s">
        <v>4297</v>
      </c>
      <c r="H2701" s="49">
        <v>34.203890000000001</v>
      </c>
      <c r="I2701" s="49">
        <v>-105.731382</v>
      </c>
      <c r="J2701" s="47" t="s">
        <v>873</v>
      </c>
      <c r="K2701" s="47" t="s">
        <v>879</v>
      </c>
      <c r="L2701" s="47" t="s">
        <v>878</v>
      </c>
      <c r="M2701" s="47" t="s">
        <v>4287</v>
      </c>
      <c r="N2701" s="70" t="s">
        <v>3393</v>
      </c>
      <c r="O2701" s="70" t="s">
        <v>3394</v>
      </c>
      <c r="P2701" s="72" t="s">
        <v>4288</v>
      </c>
      <c r="Q2701" s="26" t="s">
        <v>2942</v>
      </c>
      <c r="R2701" s="49" t="s">
        <v>2955</v>
      </c>
      <c r="S2701" s="72"/>
      <c r="T2701" s="72"/>
      <c r="U2701" s="72"/>
      <c r="V2701" s="72"/>
      <c r="W2701" s="72">
        <v>38.299999999999997</v>
      </c>
      <c r="X2701" s="72">
        <v>0.35</v>
      </c>
      <c r="Y2701" s="72">
        <v>6.3</v>
      </c>
      <c r="Z2701" s="72">
        <v>1.7</v>
      </c>
      <c r="AA2701" s="72">
        <v>0.05</v>
      </c>
      <c r="AB2701" s="72">
        <v>0.1</v>
      </c>
      <c r="AC2701" s="72">
        <v>28</v>
      </c>
      <c r="AD2701" s="72">
        <v>0.12</v>
      </c>
      <c r="AE2701" s="72">
        <v>5.05</v>
      </c>
      <c r="AF2701" s="72">
        <v>0.11</v>
      </c>
      <c r="AG2701" s="72">
        <v>5.22</v>
      </c>
      <c r="AH2701" s="72">
        <v>140000</v>
      </c>
      <c r="AI2701" s="72">
        <v>0.9</v>
      </c>
      <c r="AJ2701" s="72"/>
      <c r="AO2701" s="47">
        <f>SUM(W2701:AG2701)+(AH2701*0.0001)+AI2701+AM2701</f>
        <v>100.2</v>
      </c>
      <c r="AP2701" s="47">
        <f t="shared" si="136"/>
        <v>0.84410999999999969</v>
      </c>
      <c r="AQ2701" s="47">
        <f t="shared" si="137"/>
        <v>0.77147900000000025</v>
      </c>
      <c r="AR2701" s="47">
        <f t="shared" si="138"/>
        <v>1.5454545454545452</v>
      </c>
      <c r="AU2701" s="47">
        <v>228</v>
      </c>
      <c r="AV2701" s="47">
        <v>2</v>
      </c>
      <c r="AW2701" s="47">
        <v>87</v>
      </c>
      <c r="AX2701" s="47" t="s">
        <v>84</v>
      </c>
      <c r="AY2701" s="47">
        <v>23800</v>
      </c>
      <c r="AZ2701" s="47" t="s">
        <v>83</v>
      </c>
      <c r="BA2701" s="47">
        <v>2.4</v>
      </c>
      <c r="BC2701" s="47">
        <v>1</v>
      </c>
      <c r="BD2701" s="47">
        <v>5.7</v>
      </c>
      <c r="BE2701" s="47">
        <v>38</v>
      </c>
      <c r="BF2701" s="47">
        <v>0.5</v>
      </c>
      <c r="BG2701" s="47">
        <v>144</v>
      </c>
      <c r="BH2701" s="47">
        <v>17.8</v>
      </c>
      <c r="BI2701" s="47">
        <v>3</v>
      </c>
      <c r="BJ2701" s="47">
        <v>6</v>
      </c>
      <c r="BK2701" s="47">
        <v>4.72</v>
      </c>
      <c r="BL2701" s="47" t="s">
        <v>124</v>
      </c>
      <c r="BM2701" s="47">
        <v>11</v>
      </c>
      <c r="BN2701" s="47">
        <v>10</v>
      </c>
      <c r="BO2701" s="47">
        <v>10.199999999999999</v>
      </c>
      <c r="BP2701" s="47">
        <v>18</v>
      </c>
      <c r="BQ2701" s="47">
        <v>93</v>
      </c>
      <c r="BR2701" s="47">
        <v>164</v>
      </c>
      <c r="BS2701" s="47" t="s">
        <v>85</v>
      </c>
      <c r="BT2701" s="47">
        <v>19.3</v>
      </c>
      <c r="BU2701" s="47">
        <v>8</v>
      </c>
      <c r="BV2701" s="47" t="s">
        <v>83</v>
      </c>
      <c r="BW2701" s="47">
        <v>1</v>
      </c>
      <c r="BX2701" s="47">
        <v>1370</v>
      </c>
      <c r="BY2701" s="47">
        <v>4.7</v>
      </c>
      <c r="BZ2701" s="47" t="s">
        <v>82</v>
      </c>
      <c r="CA2701" s="47">
        <v>35</v>
      </c>
      <c r="CB2701" s="47">
        <v>1.7</v>
      </c>
      <c r="CC2701" s="47">
        <v>7.52</v>
      </c>
      <c r="CD2701" s="47">
        <v>73</v>
      </c>
      <c r="CE2701" s="47">
        <v>21</v>
      </c>
      <c r="CF2701" s="47">
        <v>177</v>
      </c>
      <c r="CG2701" s="47">
        <v>172</v>
      </c>
      <c r="CH2701" s="47">
        <v>165</v>
      </c>
      <c r="CI2701" s="47">
        <v>1490</v>
      </c>
      <c r="CJ2701" s="47">
        <v>2510</v>
      </c>
      <c r="CK2701" s="47">
        <v>235</v>
      </c>
      <c r="CL2701" s="47">
        <v>696</v>
      </c>
      <c r="CM2701" s="47">
        <v>92.8</v>
      </c>
      <c r="CN2701" s="47">
        <v>20.7</v>
      </c>
      <c r="CO2701" s="47">
        <v>65.099999999999994</v>
      </c>
      <c r="CP2701" s="47">
        <v>7.41</v>
      </c>
      <c r="CQ2701" s="47">
        <v>28.2</v>
      </c>
      <c r="CR2701" s="47">
        <v>4.72</v>
      </c>
      <c r="CS2701" s="47">
        <v>11.2</v>
      </c>
      <c r="CT2701" s="47">
        <v>1.33</v>
      </c>
      <c r="CU2701" s="47">
        <v>7.9</v>
      </c>
      <c r="CV2701" s="47">
        <v>1.01</v>
      </c>
      <c r="CW2701" s="47">
        <f t="shared" si="134"/>
        <v>5171.37</v>
      </c>
      <c r="CX2701" s="47">
        <v>452</v>
      </c>
      <c r="CY2701" s="47">
        <v>1.17</v>
      </c>
      <c r="CZ2701" s="47">
        <v>3.36</v>
      </c>
      <c r="DA2701" s="47">
        <v>20.5</v>
      </c>
      <c r="DC2701" s="47">
        <v>4.1500000000000004</v>
      </c>
      <c r="DD2701" s="47">
        <v>0.05</v>
      </c>
      <c r="DE2701" s="47">
        <v>0.05</v>
      </c>
      <c r="DF2701" s="47">
        <v>17.8</v>
      </c>
      <c r="DG2701" s="47">
        <v>0.2</v>
      </c>
    </row>
    <row r="2702" spans="1:111" s="47" customFormat="1" ht="15.65" customHeight="1" x14ac:dyDescent="0.3">
      <c r="A2702" s="22" t="s">
        <v>4348</v>
      </c>
      <c r="B2702" s="47" t="s">
        <v>4281</v>
      </c>
      <c r="C2702" s="47" t="s">
        <v>4940</v>
      </c>
      <c r="D2702" s="47" t="s">
        <v>4942</v>
      </c>
      <c r="E2702" s="48">
        <v>43906</v>
      </c>
      <c r="F2702" s="48">
        <v>44145</v>
      </c>
      <c r="G2702" s="47" t="s">
        <v>4297</v>
      </c>
      <c r="H2702" s="47">
        <v>34.204045800000003</v>
      </c>
      <c r="I2702" s="47">
        <v>-105.73105820000001</v>
      </c>
      <c r="J2702" s="47" t="s">
        <v>873</v>
      </c>
      <c r="K2702" s="47" t="s">
        <v>879</v>
      </c>
      <c r="L2702" s="47" t="s">
        <v>878</v>
      </c>
      <c r="M2702" s="47" t="s">
        <v>4287</v>
      </c>
      <c r="N2702" s="70" t="s">
        <v>3393</v>
      </c>
      <c r="O2702" s="70" t="s">
        <v>3394</v>
      </c>
      <c r="P2702" s="72" t="s">
        <v>4288</v>
      </c>
      <c r="Q2702" s="22" t="s">
        <v>2942</v>
      </c>
      <c r="R2702" s="47" t="s">
        <v>2955</v>
      </c>
      <c r="S2702" s="72"/>
      <c r="T2702" s="72"/>
      <c r="U2702" s="72"/>
      <c r="V2702" s="72"/>
      <c r="W2702" s="72">
        <v>1.07</v>
      </c>
      <c r="X2702" s="72" t="s">
        <v>120</v>
      </c>
      <c r="Y2702" s="72">
        <v>0.2</v>
      </c>
      <c r="Z2702" s="72">
        <v>0.32</v>
      </c>
      <c r="AA2702" s="72" t="s">
        <v>120</v>
      </c>
      <c r="AB2702" s="72">
        <v>0.2</v>
      </c>
      <c r="AC2702" s="72">
        <v>56.1</v>
      </c>
      <c r="AD2702" s="72">
        <v>0.09</v>
      </c>
      <c r="AE2702" s="72">
        <v>0.06</v>
      </c>
      <c r="AF2702" s="72">
        <v>0.03</v>
      </c>
      <c r="AG2702" s="72">
        <v>10.3</v>
      </c>
      <c r="AH2702" s="72">
        <v>200000</v>
      </c>
      <c r="AI2702" s="72">
        <v>2.1</v>
      </c>
      <c r="AJ2702" s="72"/>
      <c r="AO2702" s="47">
        <f>SUM(W2702:AG2702)+(AH2702*0.0001)+AM2702+(AY2702*0.0001)</f>
        <v>95.160000000000011</v>
      </c>
      <c r="AP2702" s="47">
        <f t="shared" si="136"/>
        <v>0.20325599999999999</v>
      </c>
      <c r="AQ2702" s="47">
        <f t="shared" si="137"/>
        <v>9.6418399999999987E-2</v>
      </c>
      <c r="AR2702" s="47">
        <f t="shared" si="138"/>
        <v>0.29090909090909089</v>
      </c>
      <c r="AU2702" s="47">
        <v>52</v>
      </c>
      <c r="AV2702" s="47">
        <v>1</v>
      </c>
      <c r="AW2702" s="47">
        <v>91</v>
      </c>
      <c r="AX2702" s="47" t="s">
        <v>84</v>
      </c>
      <c r="AY2702" s="47">
        <v>67900</v>
      </c>
      <c r="AZ2702" s="47" t="s">
        <v>83</v>
      </c>
      <c r="BA2702" s="47">
        <v>1</v>
      </c>
      <c r="BC2702" s="47">
        <v>1</v>
      </c>
      <c r="BD2702" s="47">
        <v>1.7</v>
      </c>
      <c r="BE2702" s="47" t="s">
        <v>84</v>
      </c>
      <c r="BF2702" s="47" t="s">
        <v>126</v>
      </c>
      <c r="BG2702" s="47">
        <v>476</v>
      </c>
      <c r="BH2702" s="47">
        <v>24.2</v>
      </c>
      <c r="BI2702" s="47">
        <v>3</v>
      </c>
      <c r="BJ2702" s="47">
        <v>5</v>
      </c>
      <c r="BK2702" s="47">
        <v>7.32</v>
      </c>
      <c r="BL2702" s="47" t="s">
        <v>124</v>
      </c>
      <c r="BM2702" s="47" t="s">
        <v>84</v>
      </c>
      <c r="BN2702" s="47" t="s">
        <v>123</v>
      </c>
      <c r="BO2702" s="47">
        <v>4.0999999999999996</v>
      </c>
      <c r="BP2702" s="47" t="s">
        <v>83</v>
      </c>
      <c r="BQ2702" s="47">
        <v>489</v>
      </c>
      <c r="BR2702" s="47">
        <v>2.8</v>
      </c>
      <c r="BS2702" s="47" t="s">
        <v>85</v>
      </c>
      <c r="BT2702" s="47">
        <v>30.3</v>
      </c>
      <c r="BU2702" s="47">
        <v>6</v>
      </c>
      <c r="BV2702" s="47" t="s">
        <v>83</v>
      </c>
      <c r="BW2702" s="47" t="s">
        <v>121</v>
      </c>
      <c r="BX2702" s="47">
        <v>1890</v>
      </c>
      <c r="BY2702" s="47">
        <v>15</v>
      </c>
      <c r="BZ2702" s="47" t="s">
        <v>82</v>
      </c>
      <c r="CA2702" s="47">
        <v>46</v>
      </c>
      <c r="CB2702" s="47" t="s">
        <v>82</v>
      </c>
      <c r="CC2702" s="47">
        <v>6.94</v>
      </c>
      <c r="CD2702" s="47">
        <v>23</v>
      </c>
      <c r="CE2702" s="47" t="s">
        <v>121</v>
      </c>
      <c r="CF2702" s="47">
        <v>303</v>
      </c>
      <c r="CG2702" s="47">
        <v>13.3</v>
      </c>
      <c r="CH2702" s="47">
        <v>155</v>
      </c>
      <c r="CI2702" s="47">
        <v>3490</v>
      </c>
      <c r="CJ2702" s="47">
        <v>5700</v>
      </c>
      <c r="CK2702" s="47">
        <v>536</v>
      </c>
      <c r="CL2702" s="47">
        <v>1580</v>
      </c>
      <c r="CM2702" s="47">
        <v>198</v>
      </c>
      <c r="CN2702" s="47">
        <v>42.5</v>
      </c>
      <c r="CO2702" s="47">
        <v>133</v>
      </c>
      <c r="CP2702" s="47">
        <v>14.5</v>
      </c>
      <c r="CQ2702" s="47">
        <v>47.2</v>
      </c>
      <c r="CR2702" s="47">
        <v>7.32</v>
      </c>
      <c r="CS2702" s="47">
        <v>16.7</v>
      </c>
      <c r="CT2702" s="47">
        <v>1.81</v>
      </c>
      <c r="CU2702" s="47">
        <v>10.8</v>
      </c>
      <c r="CV2702" s="47">
        <v>1.19</v>
      </c>
      <c r="CW2702" s="47">
        <f t="shared" si="134"/>
        <v>11779.02</v>
      </c>
      <c r="CX2702" s="47">
        <v>84</v>
      </c>
      <c r="CY2702" s="47">
        <v>0.22</v>
      </c>
      <c r="CZ2702" s="47">
        <v>0.09</v>
      </c>
      <c r="DA2702" s="47">
        <v>40.9</v>
      </c>
      <c r="DC2702" s="47">
        <v>0.05</v>
      </c>
      <c r="DD2702" s="47">
        <v>0.11</v>
      </c>
      <c r="DE2702" s="47" t="s">
        <v>120</v>
      </c>
      <c r="DF2702" s="47">
        <v>0.53</v>
      </c>
      <c r="DG2702" s="47" t="s">
        <v>120</v>
      </c>
    </row>
    <row r="2703" spans="1:111" s="47" customFormat="1" ht="15.65" customHeight="1" x14ac:dyDescent="0.3">
      <c r="A2703" s="26" t="s">
        <v>4349</v>
      </c>
      <c r="B2703" s="47" t="s">
        <v>4281</v>
      </c>
      <c r="C2703" s="47" t="s">
        <v>4940</v>
      </c>
      <c r="D2703" s="47" t="s">
        <v>4942</v>
      </c>
      <c r="E2703" s="48">
        <v>43910</v>
      </c>
      <c r="F2703" s="48">
        <v>44145</v>
      </c>
      <c r="G2703" s="47" t="s">
        <v>4297</v>
      </c>
      <c r="H2703" s="49">
        <v>34.203035999999997</v>
      </c>
      <c r="I2703" s="49">
        <v>-105.729399</v>
      </c>
      <c r="J2703" s="49" t="s">
        <v>873</v>
      </c>
      <c r="K2703" s="47" t="s">
        <v>879</v>
      </c>
      <c r="L2703" s="47" t="s">
        <v>878</v>
      </c>
      <c r="M2703" s="49" t="s">
        <v>1493</v>
      </c>
      <c r="N2703" s="70" t="s">
        <v>3393</v>
      </c>
      <c r="O2703" s="70" t="s">
        <v>3394</v>
      </c>
      <c r="P2703" s="72" t="s">
        <v>4288</v>
      </c>
      <c r="Q2703" s="26" t="s">
        <v>1665</v>
      </c>
      <c r="R2703" s="49" t="s">
        <v>2943</v>
      </c>
      <c r="S2703" s="72"/>
      <c r="T2703" s="72"/>
      <c r="U2703" s="72"/>
      <c r="V2703" s="72"/>
      <c r="W2703" s="72">
        <v>4.5999999999999996</v>
      </c>
      <c r="X2703" s="72">
        <v>0.26</v>
      </c>
      <c r="Y2703" s="72">
        <v>1.25</v>
      </c>
      <c r="Z2703" s="72">
        <v>1.78</v>
      </c>
      <c r="AA2703" s="72">
        <v>0.03</v>
      </c>
      <c r="AB2703" s="72">
        <v>0.09</v>
      </c>
      <c r="AC2703" s="72">
        <v>53.1</v>
      </c>
      <c r="AD2703" s="72">
        <v>0.08</v>
      </c>
      <c r="AE2703" s="72">
        <v>0.74</v>
      </c>
      <c r="AF2703" s="72">
        <v>0.06</v>
      </c>
      <c r="AG2703" s="72">
        <v>3.16</v>
      </c>
      <c r="AH2703" s="72">
        <v>262000</v>
      </c>
      <c r="AI2703" s="72">
        <v>2.2000000000000002</v>
      </c>
      <c r="AJ2703" s="72"/>
      <c r="AO2703" s="47">
        <f>SUM(W2703:AG2703)+(AH2703*0.0001)+AM2703+(AY2703*0.0001)</f>
        <v>98.670000000000016</v>
      </c>
      <c r="AP2703" s="47">
        <f t="shared" si="136"/>
        <v>1.1244240000000001</v>
      </c>
      <c r="AQ2703" s="47">
        <f t="shared" si="137"/>
        <v>0.54313359999999977</v>
      </c>
      <c r="AR2703" s="47">
        <f t="shared" si="138"/>
        <v>1.6181818181818182</v>
      </c>
      <c r="AU2703" s="47">
        <v>11</v>
      </c>
      <c r="AV2703" s="47">
        <v>2</v>
      </c>
      <c r="AW2703" s="47">
        <v>257</v>
      </c>
      <c r="AX2703" s="47" t="s">
        <v>84</v>
      </c>
      <c r="AY2703" s="47">
        <v>73200</v>
      </c>
      <c r="AZ2703" s="47" t="s">
        <v>83</v>
      </c>
      <c r="BA2703" s="47">
        <v>1.1000000000000001</v>
      </c>
      <c r="BC2703" s="47">
        <v>1.1000000000000001</v>
      </c>
      <c r="BD2703" s="47">
        <v>8.6</v>
      </c>
      <c r="BE2703" s="47">
        <v>15</v>
      </c>
      <c r="BF2703" s="47">
        <v>0.4</v>
      </c>
      <c r="BG2703" s="47">
        <v>431</v>
      </c>
      <c r="BH2703" s="47">
        <v>30.7</v>
      </c>
      <c r="BI2703" s="47">
        <v>4</v>
      </c>
      <c r="BJ2703" s="47">
        <v>4</v>
      </c>
      <c r="BK2703" s="47">
        <v>8.3000000000000007</v>
      </c>
      <c r="BL2703" s="47" t="s">
        <v>124</v>
      </c>
      <c r="BM2703" s="47">
        <v>24</v>
      </c>
      <c r="BN2703" s="47">
        <v>78</v>
      </c>
      <c r="BO2703" s="47">
        <v>14.3</v>
      </c>
      <c r="BP2703" s="47">
        <v>18</v>
      </c>
      <c r="BQ2703" s="47">
        <v>686</v>
      </c>
      <c r="BR2703" s="47">
        <v>26.2</v>
      </c>
      <c r="BS2703" s="47" t="s">
        <v>85</v>
      </c>
      <c r="BT2703" s="47">
        <v>34</v>
      </c>
      <c r="BU2703" s="47">
        <v>8</v>
      </c>
      <c r="BV2703" s="47">
        <v>7</v>
      </c>
      <c r="BW2703" s="47" t="s">
        <v>121</v>
      </c>
      <c r="BX2703" s="47">
        <v>11200</v>
      </c>
      <c r="BY2703" s="47">
        <v>14.6</v>
      </c>
      <c r="BZ2703" s="47" t="s">
        <v>82</v>
      </c>
      <c r="CA2703" s="47">
        <v>72.400000000000006</v>
      </c>
      <c r="CB2703" s="47" t="s">
        <v>82</v>
      </c>
      <c r="CC2703" s="47">
        <v>35.700000000000003</v>
      </c>
      <c r="CD2703" s="47">
        <v>42</v>
      </c>
      <c r="CE2703" s="47" t="s">
        <v>121</v>
      </c>
      <c r="CF2703" s="47">
        <v>338</v>
      </c>
      <c r="CG2703" s="47">
        <v>28</v>
      </c>
      <c r="CH2703" s="47">
        <v>216</v>
      </c>
      <c r="CI2703" s="47">
        <v>4510</v>
      </c>
      <c r="CJ2703" s="47">
        <v>7230</v>
      </c>
      <c r="CK2703" s="47">
        <v>678</v>
      </c>
      <c r="CL2703" s="47">
        <v>2010</v>
      </c>
      <c r="CM2703" s="47">
        <v>207</v>
      </c>
      <c r="CN2703" s="47">
        <v>43.2</v>
      </c>
      <c r="CO2703" s="47">
        <v>137</v>
      </c>
      <c r="CP2703" s="47">
        <v>15.5</v>
      </c>
      <c r="CQ2703" s="47">
        <v>50.6</v>
      </c>
      <c r="CR2703" s="47">
        <v>8.3000000000000007</v>
      </c>
      <c r="CS2703" s="47">
        <v>18.8</v>
      </c>
      <c r="CT2703" s="47">
        <v>2.08</v>
      </c>
      <c r="CU2703" s="47">
        <v>11.6</v>
      </c>
      <c r="CV2703" s="47">
        <v>1.29</v>
      </c>
      <c r="CW2703" s="47">
        <f t="shared" si="134"/>
        <v>14923.37</v>
      </c>
      <c r="CX2703" s="47">
        <v>458</v>
      </c>
      <c r="CY2703" s="47">
        <v>1.21</v>
      </c>
      <c r="CZ2703" s="47">
        <v>0.68</v>
      </c>
      <c r="DA2703" s="47">
        <v>38.5</v>
      </c>
      <c r="DC2703" s="47">
        <v>0.63</v>
      </c>
      <c r="DD2703" s="47">
        <v>0.04</v>
      </c>
      <c r="DE2703" s="47">
        <v>0.03</v>
      </c>
      <c r="DF2703" s="47">
        <v>2.15</v>
      </c>
      <c r="DG2703" s="47">
        <v>0.14000000000000001</v>
      </c>
    </row>
    <row r="2704" spans="1:111" s="47" customFormat="1" ht="15.65" customHeight="1" x14ac:dyDescent="0.3">
      <c r="A2704" s="22" t="s">
        <v>4350</v>
      </c>
      <c r="B2704" s="47" t="s">
        <v>4281</v>
      </c>
      <c r="C2704" s="47" t="s">
        <v>4940</v>
      </c>
      <c r="D2704" s="47" t="s">
        <v>4942</v>
      </c>
      <c r="E2704" s="48">
        <v>43910</v>
      </c>
      <c r="F2704" s="48">
        <v>44145</v>
      </c>
      <c r="G2704" s="47" t="s">
        <v>4297</v>
      </c>
      <c r="H2704" s="47">
        <v>34.202400799999999</v>
      </c>
      <c r="I2704" s="47">
        <v>-105.7271149</v>
      </c>
      <c r="J2704" s="47" t="s">
        <v>873</v>
      </c>
      <c r="K2704" s="47" t="s">
        <v>879</v>
      </c>
      <c r="L2704" s="47" t="s">
        <v>878</v>
      </c>
      <c r="M2704" s="47" t="s">
        <v>4287</v>
      </c>
      <c r="N2704" s="70" t="s">
        <v>3393</v>
      </c>
      <c r="O2704" s="70" t="s">
        <v>3394</v>
      </c>
      <c r="P2704" s="72" t="s">
        <v>4288</v>
      </c>
      <c r="Q2704" s="22" t="s">
        <v>2942</v>
      </c>
      <c r="R2704" s="47" t="s">
        <v>2955</v>
      </c>
      <c r="S2704" s="72"/>
      <c r="T2704" s="72"/>
      <c r="U2704" s="72"/>
      <c r="V2704" s="72"/>
      <c r="W2704" s="72">
        <v>67.7</v>
      </c>
      <c r="X2704" s="72">
        <v>0.43</v>
      </c>
      <c r="Y2704" s="72">
        <v>5.29</v>
      </c>
      <c r="Z2704" s="72">
        <v>1.99</v>
      </c>
      <c r="AA2704" s="72">
        <v>0.01</v>
      </c>
      <c r="AB2704" s="72">
        <v>0.11</v>
      </c>
      <c r="AC2704" s="72">
        <v>7.27</v>
      </c>
      <c r="AD2704" s="72">
        <v>1.3</v>
      </c>
      <c r="AE2704" s="72">
        <v>1.44</v>
      </c>
      <c r="AF2704" s="72">
        <v>0.11</v>
      </c>
      <c r="AG2704" s="72">
        <v>4.93</v>
      </c>
      <c r="AH2704" s="72">
        <v>43900</v>
      </c>
      <c r="AI2704" s="72">
        <v>0.2</v>
      </c>
      <c r="AJ2704" s="72"/>
      <c r="AO2704" s="47">
        <f>SUM(W2704:AG2704)+(AH2704*0.0001)+AM2704+(AY2704*0.0001)</f>
        <v>95.414000000000016</v>
      </c>
      <c r="AP2704" s="47">
        <f t="shared" si="136"/>
        <v>1.0819169999999998</v>
      </c>
      <c r="AQ2704" s="47">
        <f t="shared" si="137"/>
        <v>0.79989130000000008</v>
      </c>
      <c r="AR2704" s="47">
        <f t="shared" si="138"/>
        <v>1.8090909090909089</v>
      </c>
      <c r="AU2704" s="47">
        <v>50</v>
      </c>
      <c r="AV2704" s="47">
        <v>102</v>
      </c>
      <c r="AW2704" s="47">
        <v>8670</v>
      </c>
      <c r="AX2704" s="47" t="s">
        <v>84</v>
      </c>
      <c r="AY2704" s="47">
        <v>4440</v>
      </c>
      <c r="AZ2704" s="47" t="s">
        <v>83</v>
      </c>
      <c r="BA2704" s="47">
        <v>0.9</v>
      </c>
      <c r="BC2704" s="47">
        <v>43.5</v>
      </c>
      <c r="BD2704" s="47">
        <v>3.9</v>
      </c>
      <c r="BE2704" s="47">
        <v>31</v>
      </c>
      <c r="BF2704" s="47">
        <v>0.3</v>
      </c>
      <c r="BG2704" s="47">
        <v>36600</v>
      </c>
      <c r="BH2704" s="47">
        <v>9.92</v>
      </c>
      <c r="BI2704" s="47">
        <v>16</v>
      </c>
      <c r="BJ2704" s="47">
        <v>7</v>
      </c>
      <c r="BK2704" s="47">
        <v>1.66</v>
      </c>
      <c r="BL2704" s="47" t="s">
        <v>124</v>
      </c>
      <c r="BM2704" s="47">
        <v>23</v>
      </c>
      <c r="BN2704" s="47">
        <v>11</v>
      </c>
      <c r="BO2704" s="47">
        <v>6.1</v>
      </c>
      <c r="BP2704" s="47">
        <v>12</v>
      </c>
      <c r="BQ2704" s="47">
        <v>1360</v>
      </c>
      <c r="BR2704" s="47">
        <v>51.7</v>
      </c>
      <c r="BS2704" s="47" t="s">
        <v>85</v>
      </c>
      <c r="BT2704" s="47">
        <v>2890</v>
      </c>
      <c r="BU2704" s="47">
        <v>5</v>
      </c>
      <c r="BV2704" s="47" t="s">
        <v>83</v>
      </c>
      <c r="BW2704" s="47" t="s">
        <v>121</v>
      </c>
      <c r="BX2704" s="47">
        <v>1190</v>
      </c>
      <c r="BY2704" s="47">
        <v>1.3</v>
      </c>
      <c r="BZ2704" s="47" t="s">
        <v>82</v>
      </c>
      <c r="CA2704" s="47">
        <v>10.7</v>
      </c>
      <c r="CB2704" s="47">
        <v>1.3</v>
      </c>
      <c r="CC2704" s="47">
        <v>12.8</v>
      </c>
      <c r="CD2704" s="47">
        <v>51</v>
      </c>
      <c r="CE2704" s="47">
        <v>12</v>
      </c>
      <c r="CF2704" s="47">
        <v>51.7</v>
      </c>
      <c r="CG2704" s="47">
        <v>294</v>
      </c>
      <c r="CH2704" s="47">
        <v>2280</v>
      </c>
      <c r="CI2704" s="47">
        <v>469</v>
      </c>
      <c r="CJ2704" s="47">
        <v>668</v>
      </c>
      <c r="CK2704" s="47">
        <v>56.7</v>
      </c>
      <c r="CL2704" s="47">
        <v>163</v>
      </c>
      <c r="CM2704" s="47">
        <v>21.9</v>
      </c>
      <c r="CN2704" s="47">
        <v>4.92</v>
      </c>
      <c r="CO2704" s="47">
        <v>17.3</v>
      </c>
      <c r="CP2704" s="47">
        <v>2.2000000000000002</v>
      </c>
      <c r="CQ2704" s="47">
        <v>9.2899999999999991</v>
      </c>
      <c r="CR2704" s="47">
        <v>1.66</v>
      </c>
      <c r="CS2704" s="47">
        <v>4.1500000000000004</v>
      </c>
      <c r="CT2704" s="47">
        <v>0.56999999999999995</v>
      </c>
      <c r="CU2704" s="47">
        <v>3.5</v>
      </c>
      <c r="CV2704" s="47">
        <v>0.5</v>
      </c>
      <c r="CW2704" s="47">
        <f t="shared" si="134"/>
        <v>1422.6900000000003</v>
      </c>
      <c r="CX2704" s="47">
        <v>131</v>
      </c>
      <c r="CY2704" s="47">
        <v>1.41</v>
      </c>
      <c r="CZ2704" s="47">
        <v>2.79</v>
      </c>
      <c r="DA2704" s="47">
        <v>5.12</v>
      </c>
      <c r="DC2704" s="47">
        <v>1.18</v>
      </c>
      <c r="DD2704" s="47">
        <v>0.05</v>
      </c>
      <c r="DE2704" s="47">
        <v>0.04</v>
      </c>
      <c r="DF2704" s="47">
        <v>32.299999999999997</v>
      </c>
      <c r="DG2704" s="47">
        <v>0.25</v>
      </c>
    </row>
    <row r="2705" spans="1:111" s="47" customFormat="1" ht="15.65" customHeight="1" x14ac:dyDescent="0.3">
      <c r="A2705" s="22" t="s">
        <v>4351</v>
      </c>
      <c r="B2705" s="47" t="s">
        <v>4281</v>
      </c>
      <c r="C2705" s="47" t="s">
        <v>4940</v>
      </c>
      <c r="D2705" s="47" t="s">
        <v>4942</v>
      </c>
      <c r="E2705" s="48">
        <v>43910</v>
      </c>
      <c r="F2705" s="48">
        <v>44145</v>
      </c>
      <c r="G2705" s="47" t="s">
        <v>4297</v>
      </c>
      <c r="H2705" s="47">
        <v>34.202325000000002</v>
      </c>
      <c r="I2705" s="47">
        <v>-105.7261049</v>
      </c>
      <c r="J2705" s="47" t="s">
        <v>873</v>
      </c>
      <c r="K2705" s="47" t="s">
        <v>879</v>
      </c>
      <c r="L2705" s="47" t="s">
        <v>878</v>
      </c>
      <c r="M2705" s="47" t="s">
        <v>908</v>
      </c>
      <c r="N2705" s="70" t="s">
        <v>3393</v>
      </c>
      <c r="O2705" s="70" t="s">
        <v>3394</v>
      </c>
      <c r="P2705" s="72" t="s">
        <v>4295</v>
      </c>
      <c r="Q2705" s="22" t="s">
        <v>2942</v>
      </c>
      <c r="R2705" s="47" t="s">
        <v>2943</v>
      </c>
      <c r="S2705" s="72"/>
      <c r="T2705" s="72"/>
      <c r="U2705" s="72"/>
      <c r="V2705" s="72"/>
      <c r="W2705" s="72">
        <v>65.2</v>
      </c>
      <c r="X2705" s="72">
        <v>0.33</v>
      </c>
      <c r="Y2705" s="72">
        <v>18.600000000000001</v>
      </c>
      <c r="Z2705" s="72">
        <v>2.2599999999999998</v>
      </c>
      <c r="AA2705" s="72">
        <v>0.01</v>
      </c>
      <c r="AB2705" s="72">
        <v>0.06</v>
      </c>
      <c r="AC2705" s="72">
        <v>0.11</v>
      </c>
      <c r="AD2705" s="72">
        <v>8.14</v>
      </c>
      <c r="AE2705" s="72">
        <v>4.45</v>
      </c>
      <c r="AF2705" s="72">
        <v>0.11</v>
      </c>
      <c r="AG2705" s="72">
        <v>1.22</v>
      </c>
      <c r="AH2705" s="72">
        <v>200</v>
      </c>
      <c r="AI2705" s="72">
        <v>0.2</v>
      </c>
      <c r="AJ2705" s="72"/>
      <c r="AO2705" s="47">
        <f>SUM(W2705:AG2705)+(AH2705*0.0001)+AI2705+AM2705</f>
        <v>100.71000000000001</v>
      </c>
      <c r="AP2705" s="47">
        <f t="shared" si="136"/>
        <v>0.66205799999999826</v>
      </c>
      <c r="AQ2705" s="47">
        <f t="shared" si="137"/>
        <v>1.5317362000000017</v>
      </c>
      <c r="AR2705" s="47">
        <f t="shared" si="138"/>
        <v>2.0545454545454542</v>
      </c>
      <c r="AU2705" s="47">
        <v>32</v>
      </c>
      <c r="AV2705" s="47">
        <v>2</v>
      </c>
      <c r="AW2705" s="47">
        <v>38</v>
      </c>
      <c r="AX2705" s="47" t="s">
        <v>84</v>
      </c>
      <c r="AY2705" s="47">
        <v>4030</v>
      </c>
      <c r="AZ2705" s="47" t="s">
        <v>83</v>
      </c>
      <c r="BA2705" s="47">
        <v>0.2</v>
      </c>
      <c r="BC2705" s="47" t="s">
        <v>124</v>
      </c>
      <c r="BD2705" s="47">
        <v>1.5</v>
      </c>
      <c r="BE2705" s="47" t="s">
        <v>84</v>
      </c>
      <c r="BF2705" s="47">
        <v>0.2</v>
      </c>
      <c r="BG2705" s="47">
        <v>31</v>
      </c>
      <c r="BH2705" s="47">
        <v>27.6</v>
      </c>
      <c r="BI2705" s="47">
        <v>2</v>
      </c>
      <c r="BJ2705" s="47">
        <v>8</v>
      </c>
      <c r="BK2705" s="47">
        <v>1.29</v>
      </c>
      <c r="BL2705" s="47" t="s">
        <v>124</v>
      </c>
      <c r="BM2705" s="47" t="s">
        <v>84</v>
      </c>
      <c r="BN2705" s="47">
        <v>3</v>
      </c>
      <c r="BO2705" s="47">
        <v>98.5</v>
      </c>
      <c r="BP2705" s="47" t="s">
        <v>83</v>
      </c>
      <c r="BQ2705" s="47">
        <v>19</v>
      </c>
      <c r="BR2705" s="47">
        <v>147</v>
      </c>
      <c r="BS2705" s="47" t="s">
        <v>85</v>
      </c>
      <c r="BT2705" s="47">
        <v>3.9</v>
      </c>
      <c r="BU2705" s="47" t="s">
        <v>83</v>
      </c>
      <c r="BV2705" s="47" t="s">
        <v>83</v>
      </c>
      <c r="BW2705" s="47">
        <v>2</v>
      </c>
      <c r="BX2705" s="47">
        <v>304</v>
      </c>
      <c r="BY2705" s="47">
        <v>6.4</v>
      </c>
      <c r="BZ2705" s="47" t="s">
        <v>82</v>
      </c>
      <c r="CA2705" s="47">
        <v>41.3</v>
      </c>
      <c r="CB2705" s="47">
        <v>1.2</v>
      </c>
      <c r="CC2705" s="47">
        <v>11.4</v>
      </c>
      <c r="CD2705" s="47">
        <v>38</v>
      </c>
      <c r="CE2705" s="47">
        <v>8</v>
      </c>
      <c r="CF2705" s="47">
        <v>42.3</v>
      </c>
      <c r="CG2705" s="47">
        <v>445</v>
      </c>
      <c r="CH2705" s="47">
        <v>24</v>
      </c>
      <c r="CI2705" s="47">
        <v>159</v>
      </c>
      <c r="CJ2705" s="47">
        <v>258</v>
      </c>
      <c r="CK2705" s="47">
        <v>26.6</v>
      </c>
      <c r="CL2705" s="47">
        <v>86.8</v>
      </c>
      <c r="CM2705" s="47">
        <v>12.7</v>
      </c>
      <c r="CN2705" s="47">
        <v>3.03</v>
      </c>
      <c r="CO2705" s="47">
        <v>9.4700000000000006</v>
      </c>
      <c r="CP2705" s="47">
        <v>1.3</v>
      </c>
      <c r="CQ2705" s="47">
        <v>6.56</v>
      </c>
      <c r="CR2705" s="47">
        <v>1.29</v>
      </c>
      <c r="CS2705" s="47">
        <v>3.9</v>
      </c>
      <c r="CT2705" s="47">
        <v>0.62</v>
      </c>
      <c r="CU2705" s="47">
        <v>4.5</v>
      </c>
      <c r="CV2705" s="47">
        <v>0.68</v>
      </c>
      <c r="CW2705" s="47">
        <f t="shared" si="134"/>
        <v>574.44999999999982</v>
      </c>
      <c r="CX2705" s="47">
        <v>134</v>
      </c>
      <c r="CY2705" s="47">
        <v>1.54</v>
      </c>
      <c r="CZ2705" s="47">
        <v>9.6300000000000008</v>
      </c>
      <c r="DA2705" s="47">
        <v>0.06</v>
      </c>
      <c r="DC2705" s="47">
        <v>3.52</v>
      </c>
      <c r="DD2705" s="47">
        <v>0.02</v>
      </c>
      <c r="DE2705" s="47">
        <v>0.05</v>
      </c>
      <c r="DF2705" s="47">
        <v>30.3</v>
      </c>
      <c r="DG2705" s="47">
        <v>0.19</v>
      </c>
    </row>
    <row r="2706" spans="1:111" s="47" customFormat="1" ht="15.65" customHeight="1" x14ac:dyDescent="0.3">
      <c r="A2706" s="22" t="s">
        <v>4352</v>
      </c>
      <c r="B2706" s="47" t="s">
        <v>4281</v>
      </c>
      <c r="C2706" s="47" t="s">
        <v>4940</v>
      </c>
      <c r="D2706" s="47" t="s">
        <v>4942</v>
      </c>
      <c r="E2706" s="48">
        <v>43910</v>
      </c>
      <c r="F2706" s="48">
        <v>44263</v>
      </c>
      <c r="G2706" s="47" t="s">
        <v>4353</v>
      </c>
      <c r="H2706" s="47">
        <v>34.205785800000001</v>
      </c>
      <c r="I2706" s="47">
        <v>-105.731149</v>
      </c>
      <c r="J2706" s="47" t="s">
        <v>873</v>
      </c>
      <c r="K2706" s="47" t="s">
        <v>879</v>
      </c>
      <c r="L2706" s="47" t="s">
        <v>878</v>
      </c>
      <c r="M2706" s="47" t="s">
        <v>4287</v>
      </c>
      <c r="N2706" s="70" t="s">
        <v>3393</v>
      </c>
      <c r="O2706" s="70" t="s">
        <v>3394</v>
      </c>
      <c r="P2706" s="72" t="s">
        <v>4288</v>
      </c>
      <c r="Q2706" s="22" t="s">
        <v>2942</v>
      </c>
      <c r="R2706" s="47" t="s">
        <v>2955</v>
      </c>
      <c r="S2706" s="72"/>
      <c r="T2706" s="72"/>
      <c r="U2706" s="72"/>
      <c r="V2706" s="72"/>
      <c r="W2706" s="72">
        <v>80.449999999999989</v>
      </c>
      <c r="X2706" s="72">
        <v>0.41</v>
      </c>
      <c r="Y2706" s="72">
        <v>6.6099999999999994</v>
      </c>
      <c r="Z2706" s="72">
        <v>1.9550000000000001</v>
      </c>
      <c r="AA2706" s="72">
        <v>0.02</v>
      </c>
      <c r="AB2706" s="72">
        <v>0.11</v>
      </c>
      <c r="AC2706" s="72">
        <v>2.5300000000000002</v>
      </c>
      <c r="AD2706" s="72">
        <v>0.125</v>
      </c>
      <c r="AE2706" s="72">
        <v>5.0950000000000006</v>
      </c>
      <c r="AF2706" s="72">
        <v>0.09</v>
      </c>
      <c r="AG2706" s="72">
        <v>1.28</v>
      </c>
      <c r="AH2706" s="72">
        <v>138500</v>
      </c>
      <c r="AI2706" s="72">
        <v>2.5000000000000001E-2</v>
      </c>
      <c r="AJ2706" s="72"/>
      <c r="AO2706" s="47">
        <f>SUM(W2706:AG2706)+(AH2706*0.0001)+AI2706+AM2706</f>
        <v>112.54999999999998</v>
      </c>
      <c r="AP2706" s="47">
        <f t="shared" si="136"/>
        <v>0.99930149999999962</v>
      </c>
      <c r="AQ2706" s="47">
        <f t="shared" si="137"/>
        <v>0.8557683500000004</v>
      </c>
      <c r="AR2706" s="47">
        <f t="shared" si="138"/>
        <v>1.7772727272727271</v>
      </c>
      <c r="AU2706" s="47">
        <v>129</v>
      </c>
      <c r="AV2706" s="47">
        <v>2</v>
      </c>
      <c r="AW2706" s="47">
        <v>63</v>
      </c>
      <c r="AX2706" s="47" t="s">
        <v>84</v>
      </c>
      <c r="AY2706" s="47">
        <v>507</v>
      </c>
      <c r="AZ2706" s="47" t="s">
        <v>83</v>
      </c>
      <c r="BA2706" s="47">
        <v>0.75</v>
      </c>
      <c r="BC2706" s="47">
        <v>0.3</v>
      </c>
      <c r="BD2706" s="47">
        <v>3.8499999999999996</v>
      </c>
      <c r="BE2706" s="47">
        <v>44</v>
      </c>
      <c r="BF2706" s="47">
        <v>0.6</v>
      </c>
      <c r="BG2706" s="47">
        <v>127.5</v>
      </c>
      <c r="BH2706" s="47">
        <v>8.0250000000000004</v>
      </c>
      <c r="BI2706" s="47">
        <v>2</v>
      </c>
      <c r="BJ2706" s="47">
        <v>7</v>
      </c>
      <c r="BL2706" s="47" t="s">
        <v>124</v>
      </c>
      <c r="BM2706" s="47">
        <v>16</v>
      </c>
      <c r="BN2706" s="47">
        <v>63.5</v>
      </c>
      <c r="BO2706" s="47">
        <v>9</v>
      </c>
      <c r="BP2706" s="47">
        <v>18.5</v>
      </c>
      <c r="BQ2706" s="47">
        <v>204</v>
      </c>
      <c r="BR2706" s="47">
        <v>159.5</v>
      </c>
      <c r="BS2706" s="47" t="s">
        <v>85</v>
      </c>
      <c r="BT2706" s="47">
        <v>9.25</v>
      </c>
      <c r="BU2706" s="47" t="s">
        <v>83</v>
      </c>
      <c r="BV2706" s="47" t="s">
        <v>83</v>
      </c>
      <c r="BW2706" s="47">
        <v>1</v>
      </c>
      <c r="BX2706" s="47">
        <v>245</v>
      </c>
      <c r="BY2706" s="47">
        <v>0.55000000000000004</v>
      </c>
      <c r="BZ2706" s="47" t="s">
        <v>82</v>
      </c>
      <c r="CA2706" s="47">
        <v>6.65</v>
      </c>
      <c r="CB2706" s="47">
        <v>1.7</v>
      </c>
      <c r="CC2706" s="47">
        <v>9.4450000000000003</v>
      </c>
      <c r="CD2706" s="47">
        <v>33</v>
      </c>
      <c r="CE2706" s="47">
        <v>9</v>
      </c>
      <c r="CF2706" s="47">
        <v>71</v>
      </c>
      <c r="CG2706" s="47">
        <v>257</v>
      </c>
      <c r="CH2706" s="47">
        <v>92</v>
      </c>
      <c r="CI2706" s="47">
        <v>80.2</v>
      </c>
      <c r="CJ2706" s="47">
        <v>190.5</v>
      </c>
      <c r="CK2706" s="47">
        <v>21</v>
      </c>
      <c r="CL2706" s="47">
        <v>68.099999999999994</v>
      </c>
      <c r="CM2706" s="47">
        <v>13.649999999999999</v>
      </c>
      <c r="CN2706" s="47">
        <v>3.7349999999999999</v>
      </c>
      <c r="CO2706" s="47">
        <v>12.8</v>
      </c>
      <c r="CP2706" s="47">
        <v>1.9750000000000001</v>
      </c>
      <c r="CQ2706" s="47">
        <v>11</v>
      </c>
      <c r="CR2706" s="47">
        <v>2.0649999999999999</v>
      </c>
      <c r="CS2706" s="47">
        <v>5.8100000000000005</v>
      </c>
      <c r="CT2706" s="47">
        <v>0.81</v>
      </c>
      <c r="CU2706" s="47">
        <v>5.15</v>
      </c>
      <c r="CV2706" s="47">
        <v>0.67999999999999994</v>
      </c>
      <c r="CW2706" s="47">
        <f t="shared" si="134"/>
        <v>417.47499999999997</v>
      </c>
      <c r="CX2706" s="47">
        <v>153.5</v>
      </c>
      <c r="CY2706" s="47">
        <v>1.395</v>
      </c>
      <c r="CZ2706" s="47">
        <v>3.4649999999999999</v>
      </c>
      <c r="DA2706" s="47">
        <v>1.8900000000000001</v>
      </c>
      <c r="DC2706" s="47">
        <v>4.3949999999999996</v>
      </c>
      <c r="DD2706" s="47">
        <v>0.05</v>
      </c>
      <c r="DE2706" s="47">
        <v>3.5000000000000003E-2</v>
      </c>
      <c r="DF2706" s="47">
        <v>40.400000000000006</v>
      </c>
      <c r="DG2706" s="47">
        <v>0.25</v>
      </c>
    </row>
    <row r="2707" spans="1:111" s="47" customFormat="1" ht="15.65" customHeight="1" x14ac:dyDescent="0.3">
      <c r="A2707" s="22" t="s">
        <v>4354</v>
      </c>
      <c r="B2707" s="47" t="s">
        <v>4281</v>
      </c>
      <c r="C2707" s="47" t="s">
        <v>4940</v>
      </c>
      <c r="D2707" s="47" t="s">
        <v>4942</v>
      </c>
      <c r="E2707" s="48">
        <v>43969</v>
      </c>
      <c r="F2707" s="48">
        <v>44263</v>
      </c>
      <c r="G2707" s="47" t="s">
        <v>4353</v>
      </c>
      <c r="H2707" s="47">
        <v>34.201988</v>
      </c>
      <c r="I2707" s="47">
        <v>-105.731312</v>
      </c>
      <c r="J2707" s="47" t="s">
        <v>873</v>
      </c>
      <c r="K2707" s="47" t="s">
        <v>879</v>
      </c>
      <c r="L2707" s="47" t="s">
        <v>878</v>
      </c>
      <c r="M2707" s="47" t="s">
        <v>4287</v>
      </c>
      <c r="N2707" s="70" t="s">
        <v>3393</v>
      </c>
      <c r="O2707" s="70" t="s">
        <v>3394</v>
      </c>
      <c r="P2707" s="72" t="s">
        <v>4288</v>
      </c>
      <c r="Q2707" s="22" t="s">
        <v>2942</v>
      </c>
      <c r="R2707" s="47" t="s">
        <v>2955</v>
      </c>
      <c r="S2707" s="72"/>
      <c r="T2707" s="72"/>
      <c r="U2707" s="72"/>
      <c r="V2707" s="72"/>
      <c r="W2707" s="72">
        <v>25.9</v>
      </c>
      <c r="X2707" s="72">
        <v>0.17</v>
      </c>
      <c r="Y2707" s="72">
        <v>3.59</v>
      </c>
      <c r="Z2707" s="72">
        <v>1.42</v>
      </c>
      <c r="AA2707" s="72" t="s">
        <v>120</v>
      </c>
      <c r="AB2707" s="72">
        <v>0.09</v>
      </c>
      <c r="AC2707" s="72">
        <v>42.3</v>
      </c>
      <c r="AD2707" s="72">
        <v>0.11</v>
      </c>
      <c r="AE2707" s="72">
        <v>2.81</v>
      </c>
      <c r="AF2707" s="72">
        <v>0.09</v>
      </c>
      <c r="AG2707" s="72">
        <v>2.67</v>
      </c>
      <c r="AH2707" s="72">
        <v>243000</v>
      </c>
      <c r="AI2707" s="72">
        <v>0.33</v>
      </c>
      <c r="AJ2707" s="72"/>
      <c r="AO2707" s="47">
        <f>SUM(W2707:AG2707)+(AH2707*0.0001)+AI2707+AM2707</f>
        <v>103.78</v>
      </c>
      <c r="AP2707" s="47">
        <f t="shared" si="136"/>
        <v>0.7803359999999997</v>
      </c>
      <c r="AQ2707" s="47">
        <f t="shared" si="137"/>
        <v>0.5616304000000002</v>
      </c>
      <c r="AR2707" s="47">
        <f t="shared" si="138"/>
        <v>1.2909090909090908</v>
      </c>
      <c r="AU2707" s="47">
        <v>113</v>
      </c>
      <c r="AV2707" s="47">
        <v>15</v>
      </c>
      <c r="AW2707" s="47">
        <v>275</v>
      </c>
      <c r="AX2707" s="47" t="s">
        <v>84</v>
      </c>
      <c r="AY2707" s="47">
        <v>10200</v>
      </c>
      <c r="AZ2707" s="47" t="s">
        <v>83</v>
      </c>
      <c r="BA2707" s="47">
        <v>2.2999999999999998</v>
      </c>
      <c r="BC2707" s="47">
        <v>2.8</v>
      </c>
      <c r="BD2707" s="47">
        <v>2.2000000000000002</v>
      </c>
      <c r="BE2707" s="47">
        <v>17</v>
      </c>
      <c r="BF2707" s="47">
        <v>0.2</v>
      </c>
      <c r="BG2707" s="47">
        <v>3870</v>
      </c>
      <c r="BH2707" s="47">
        <v>10.6</v>
      </c>
      <c r="BI2707" s="47">
        <v>2</v>
      </c>
      <c r="BJ2707" s="47">
        <v>3</v>
      </c>
      <c r="BL2707" s="47" t="s">
        <v>124</v>
      </c>
      <c r="BM2707" s="47">
        <v>18</v>
      </c>
      <c r="BN2707" s="47">
        <v>223</v>
      </c>
      <c r="BO2707" s="47">
        <v>9.8000000000000007</v>
      </c>
      <c r="BP2707" s="47" t="s">
        <v>83</v>
      </c>
      <c r="BQ2707" s="47">
        <v>899</v>
      </c>
      <c r="BR2707" s="47">
        <v>88</v>
      </c>
      <c r="BS2707" s="47" t="s">
        <v>85</v>
      </c>
      <c r="BT2707" s="47">
        <v>276</v>
      </c>
      <c r="BU2707" s="47" t="s">
        <v>83</v>
      </c>
      <c r="BV2707" s="47" t="s">
        <v>83</v>
      </c>
      <c r="BW2707" s="47">
        <v>3</v>
      </c>
      <c r="BX2707" s="47">
        <v>1470</v>
      </c>
      <c r="BY2707" s="47" t="s">
        <v>82</v>
      </c>
      <c r="BZ2707" s="47" t="s">
        <v>82</v>
      </c>
      <c r="CA2707" s="47">
        <v>15.8</v>
      </c>
      <c r="CB2707" s="47">
        <v>0.9</v>
      </c>
      <c r="CC2707" s="47">
        <v>25</v>
      </c>
      <c r="CD2707" s="47">
        <v>35</v>
      </c>
      <c r="CE2707" s="47">
        <v>4</v>
      </c>
      <c r="CF2707" s="47">
        <v>300</v>
      </c>
      <c r="CG2707" s="47">
        <v>79.8</v>
      </c>
      <c r="CH2707" s="47">
        <v>48</v>
      </c>
      <c r="CI2707" s="47">
        <v>615</v>
      </c>
      <c r="CJ2707" s="47">
        <v>1260</v>
      </c>
      <c r="CK2707" s="47">
        <v>133</v>
      </c>
      <c r="CL2707" s="47">
        <v>418</v>
      </c>
      <c r="CM2707" s="47">
        <v>73</v>
      </c>
      <c r="CN2707" s="47">
        <v>19.399999999999999</v>
      </c>
      <c r="CO2707" s="47">
        <v>62.6</v>
      </c>
      <c r="CP2707" s="47">
        <v>8.68</v>
      </c>
      <c r="CQ2707" s="47">
        <v>45.7</v>
      </c>
      <c r="CR2707" s="47">
        <v>8.41</v>
      </c>
      <c r="CS2707" s="47">
        <v>22.9</v>
      </c>
      <c r="CT2707" s="47">
        <v>3.08</v>
      </c>
      <c r="CU2707" s="47">
        <v>17.899999999999999</v>
      </c>
      <c r="CV2707" s="47">
        <v>2.11</v>
      </c>
      <c r="CW2707" s="47">
        <f t="shared" si="134"/>
        <v>2689.7799999999997</v>
      </c>
      <c r="CX2707" s="47">
        <v>25</v>
      </c>
      <c r="CY2707" s="47">
        <v>1.03</v>
      </c>
      <c r="CZ2707" s="47">
        <v>2.02</v>
      </c>
      <c r="DA2707" s="47">
        <v>32.700000000000003</v>
      </c>
      <c r="DC2707" s="47">
        <v>2.59</v>
      </c>
      <c r="DD2707" s="47">
        <v>0.03</v>
      </c>
      <c r="DE2707" s="47">
        <v>0.04</v>
      </c>
      <c r="DF2707" s="47">
        <v>12.8</v>
      </c>
      <c r="DG2707" s="47">
        <v>0.11</v>
      </c>
    </row>
    <row r="2708" spans="1:111" s="47" customFormat="1" ht="15.65" customHeight="1" x14ac:dyDescent="0.3">
      <c r="A2708" s="30" t="s">
        <v>4355</v>
      </c>
      <c r="B2708" s="47" t="s">
        <v>4281</v>
      </c>
      <c r="C2708" s="47" t="s">
        <v>4940</v>
      </c>
      <c r="D2708" s="47" t="s">
        <v>4942</v>
      </c>
      <c r="E2708" s="43">
        <v>43969</v>
      </c>
      <c r="F2708" s="46">
        <v>44348</v>
      </c>
      <c r="G2708" s="45" t="s">
        <v>4317</v>
      </c>
      <c r="H2708" s="44">
        <v>34.201554999999999</v>
      </c>
      <c r="I2708" s="44">
        <v>-105.72823699999999</v>
      </c>
      <c r="J2708" s="44" t="s">
        <v>873</v>
      </c>
      <c r="K2708" s="84" t="s">
        <v>879</v>
      </c>
      <c r="L2708" s="84" t="s">
        <v>878</v>
      </c>
      <c r="M2708" s="47" t="s">
        <v>4287</v>
      </c>
      <c r="N2708" s="70" t="s">
        <v>3393</v>
      </c>
      <c r="O2708" s="70" t="s">
        <v>3394</v>
      </c>
      <c r="P2708" s="72" t="s">
        <v>4288</v>
      </c>
      <c r="Q2708" s="33" t="s">
        <v>2942</v>
      </c>
      <c r="R2708" s="44" t="s">
        <v>2955</v>
      </c>
      <c r="S2708" s="72"/>
      <c r="T2708" s="72"/>
      <c r="U2708" s="72"/>
      <c r="V2708" s="72"/>
      <c r="W2708" s="72">
        <v>26.1</v>
      </c>
      <c r="X2708" s="72">
        <v>0.14000000000000001</v>
      </c>
      <c r="Y2708" s="72">
        <v>2.72</v>
      </c>
      <c r="Z2708" s="72">
        <v>1.1399999999999999</v>
      </c>
      <c r="AA2708" s="72" t="s">
        <v>120</v>
      </c>
      <c r="AB2708" s="72">
        <v>0.12</v>
      </c>
      <c r="AC2708" s="72">
        <v>35</v>
      </c>
      <c r="AD2708" s="72">
        <v>0.15</v>
      </c>
      <c r="AE2708" s="72">
        <v>2.1800000000000002</v>
      </c>
      <c r="AF2708" s="72">
        <v>0.12</v>
      </c>
      <c r="AG2708" s="72">
        <v>4.13</v>
      </c>
      <c r="AH2708" s="72">
        <v>181000</v>
      </c>
      <c r="AI2708" s="72">
        <v>0.44600000000000001</v>
      </c>
      <c r="AJ2708" s="72"/>
      <c r="AL2708" s="84"/>
      <c r="AM2708" s="84"/>
      <c r="AN2708" s="84"/>
      <c r="AO2708" s="47">
        <f>SUM(W2708:AG2708)+(AH2708*0.0001)+AI2708+AM2708</f>
        <v>90.346000000000004</v>
      </c>
      <c r="AP2708" s="47">
        <f t="shared" si="136"/>
        <v>0.63376199999999994</v>
      </c>
      <c r="AQ2708" s="47">
        <f t="shared" si="137"/>
        <v>0.44286179999999986</v>
      </c>
      <c r="AR2708" s="47">
        <f t="shared" si="138"/>
        <v>1.0363636363636362</v>
      </c>
      <c r="AU2708" s="45">
        <v>68</v>
      </c>
      <c r="AV2708" s="45">
        <v>20</v>
      </c>
      <c r="AW2708" s="45">
        <v>4160</v>
      </c>
      <c r="AX2708" s="45" t="s">
        <v>84</v>
      </c>
      <c r="AY2708" s="45">
        <v>6070</v>
      </c>
      <c r="AZ2708" s="45" t="s">
        <v>83</v>
      </c>
      <c r="BA2708" s="45">
        <v>0.6</v>
      </c>
      <c r="BB2708" s="84"/>
      <c r="BC2708" s="45">
        <v>6.8</v>
      </c>
      <c r="BD2708" s="45">
        <v>1.7</v>
      </c>
      <c r="BE2708" s="45">
        <v>11</v>
      </c>
      <c r="BF2708" s="45">
        <v>0.2</v>
      </c>
      <c r="BG2708" s="45">
        <v>11000</v>
      </c>
      <c r="BH2708" s="45">
        <v>11.4</v>
      </c>
      <c r="BI2708" s="45">
        <v>4</v>
      </c>
      <c r="BJ2708" s="45">
        <v>2</v>
      </c>
      <c r="BK2708" s="84"/>
      <c r="BL2708" s="45" t="s">
        <v>124</v>
      </c>
      <c r="BM2708" s="45">
        <v>20</v>
      </c>
      <c r="BN2708" s="45">
        <v>101</v>
      </c>
      <c r="BO2708" s="45">
        <v>6</v>
      </c>
      <c r="BP2708" s="45" t="s">
        <v>83</v>
      </c>
      <c r="BQ2708" s="45">
        <v>90700</v>
      </c>
      <c r="BR2708" s="45">
        <v>73.2</v>
      </c>
      <c r="BS2708" s="45" t="s">
        <v>85</v>
      </c>
      <c r="BT2708" s="45">
        <v>2040</v>
      </c>
      <c r="BU2708" s="45" t="s">
        <v>83</v>
      </c>
      <c r="BV2708" s="45" t="s">
        <v>83</v>
      </c>
      <c r="BW2708" s="45">
        <v>1</v>
      </c>
      <c r="BX2708" s="45">
        <v>6060</v>
      </c>
      <c r="BY2708" s="45" t="s">
        <v>82</v>
      </c>
      <c r="BZ2708" s="45">
        <v>1.8</v>
      </c>
      <c r="CA2708" s="45">
        <v>14.8</v>
      </c>
      <c r="CB2708" s="45">
        <v>0.9</v>
      </c>
      <c r="CC2708" s="45">
        <v>26.4</v>
      </c>
      <c r="CD2708" s="45">
        <v>16</v>
      </c>
      <c r="CE2708" s="45">
        <v>24</v>
      </c>
      <c r="CF2708" s="45">
        <v>163</v>
      </c>
      <c r="CG2708" s="45">
        <v>81.8</v>
      </c>
      <c r="CH2708" s="45">
        <v>53</v>
      </c>
      <c r="CI2708" s="45">
        <v>552</v>
      </c>
      <c r="CJ2708" s="45">
        <v>936</v>
      </c>
      <c r="CK2708" s="45">
        <v>108</v>
      </c>
      <c r="CL2708" s="45">
        <v>313</v>
      </c>
      <c r="CM2708" s="45">
        <v>47.5</v>
      </c>
      <c r="CN2708" s="45">
        <v>12.6</v>
      </c>
      <c r="CO2708" s="45">
        <v>36.1</v>
      </c>
      <c r="CP2708" s="45">
        <v>4.6500000000000004</v>
      </c>
      <c r="CQ2708" s="45">
        <v>26.3</v>
      </c>
      <c r="CR2708" s="45">
        <v>4.4800000000000004</v>
      </c>
      <c r="CS2708" s="45">
        <v>11.5</v>
      </c>
      <c r="CT2708" s="45">
        <v>1.51</v>
      </c>
      <c r="CU2708" s="45">
        <v>8.6999999999999993</v>
      </c>
      <c r="CV2708" s="45">
        <v>1.0900000000000001</v>
      </c>
      <c r="CW2708" s="47">
        <f t="shared" si="134"/>
        <v>2063.4300000000003</v>
      </c>
      <c r="CX2708" s="45">
        <v>32</v>
      </c>
      <c r="CY2708" s="45">
        <v>0.81</v>
      </c>
      <c r="CZ2708" s="45">
        <v>1.47</v>
      </c>
      <c r="DA2708" s="45">
        <v>26.1</v>
      </c>
      <c r="DC2708" s="45">
        <v>1.9</v>
      </c>
      <c r="DD2708" s="45">
        <v>0.05</v>
      </c>
      <c r="DE2708" s="45">
        <v>0.05</v>
      </c>
      <c r="DF2708" s="45">
        <v>11.9</v>
      </c>
      <c r="DG2708" s="45">
        <v>0.11</v>
      </c>
    </row>
    <row r="2709" spans="1:111" s="47" customFormat="1" ht="15.65" customHeight="1" x14ac:dyDescent="0.3">
      <c r="A2709" s="22" t="s">
        <v>4356</v>
      </c>
      <c r="B2709" s="47" t="s">
        <v>4281</v>
      </c>
      <c r="C2709" s="47" t="s">
        <v>4940</v>
      </c>
      <c r="D2709" s="47" t="s">
        <v>4942</v>
      </c>
      <c r="E2709" s="48">
        <v>43969</v>
      </c>
      <c r="F2709" s="48">
        <v>44263</v>
      </c>
      <c r="G2709" s="47" t="s">
        <v>4353</v>
      </c>
      <c r="H2709" s="47">
        <v>34.200954000000003</v>
      </c>
      <c r="I2709" s="47">
        <v>-105.72627799999999</v>
      </c>
      <c r="J2709" s="47" t="s">
        <v>873</v>
      </c>
      <c r="K2709" s="47" t="s">
        <v>879</v>
      </c>
      <c r="L2709" s="47" t="s">
        <v>878</v>
      </c>
      <c r="M2709" s="47" t="s">
        <v>908</v>
      </c>
      <c r="N2709" s="70" t="s">
        <v>3393</v>
      </c>
      <c r="O2709" s="70" t="s">
        <v>3394</v>
      </c>
      <c r="P2709" s="72" t="s">
        <v>4295</v>
      </c>
      <c r="Q2709" s="22" t="s">
        <v>2942</v>
      </c>
      <c r="R2709" s="47" t="s">
        <v>2955</v>
      </c>
      <c r="S2709" s="72"/>
      <c r="T2709" s="72"/>
      <c r="U2709" s="72"/>
      <c r="V2709" s="72"/>
      <c r="W2709" s="72">
        <v>61.9</v>
      </c>
      <c r="X2709" s="72">
        <v>0.19</v>
      </c>
      <c r="Y2709" s="72">
        <v>17.899999999999999</v>
      </c>
      <c r="Z2709" s="72">
        <v>0.39</v>
      </c>
      <c r="AA2709" s="72">
        <v>0.03</v>
      </c>
      <c r="AB2709" s="72">
        <v>0.12</v>
      </c>
      <c r="AC2709" s="72">
        <v>4.32</v>
      </c>
      <c r="AD2709" s="72">
        <v>9.15</v>
      </c>
      <c r="AE2709" s="72">
        <v>2</v>
      </c>
      <c r="AF2709" s="72">
        <v>0.08</v>
      </c>
      <c r="AG2709" s="72">
        <v>3.64</v>
      </c>
      <c r="AH2709" s="72">
        <v>200</v>
      </c>
      <c r="AI2709" s="72">
        <v>1.4E-2</v>
      </c>
      <c r="AJ2709" s="72"/>
      <c r="AO2709" s="47">
        <f>SUM(W2709:AG2709)+(AH2709*0.0001)+AI2709+AM2709</f>
        <v>99.753999999999991</v>
      </c>
      <c r="AP2709" s="47">
        <f t="shared" si="136"/>
        <v>-0.54681300000000199</v>
      </c>
      <c r="AQ2709" s="47">
        <f t="shared" si="137"/>
        <v>0.99149430000000227</v>
      </c>
      <c r="AR2709" s="47">
        <f t="shared" si="138"/>
        <v>0.35454545454545455</v>
      </c>
      <c r="AU2709" s="47">
        <v>9</v>
      </c>
      <c r="AV2709" s="47">
        <v>2</v>
      </c>
      <c r="AW2709" s="47" t="s">
        <v>83</v>
      </c>
      <c r="AX2709" s="47" t="s">
        <v>84</v>
      </c>
      <c r="AY2709" s="47">
        <v>160</v>
      </c>
      <c r="AZ2709" s="47" t="s">
        <v>83</v>
      </c>
      <c r="BA2709" s="47" t="s">
        <v>126</v>
      </c>
      <c r="BC2709" s="47">
        <v>0.4</v>
      </c>
      <c r="BD2709" s="47" t="s">
        <v>82</v>
      </c>
      <c r="BE2709" s="47" t="s">
        <v>84</v>
      </c>
      <c r="BF2709" s="47">
        <v>0.1</v>
      </c>
      <c r="BG2709" s="47">
        <v>7</v>
      </c>
      <c r="BH2709" s="47">
        <v>26</v>
      </c>
      <c r="BI2709" s="47">
        <v>2</v>
      </c>
      <c r="BJ2709" s="47">
        <v>11</v>
      </c>
      <c r="BL2709" s="47" t="s">
        <v>124</v>
      </c>
      <c r="BM2709" s="47" t="s">
        <v>84</v>
      </c>
      <c r="BN2709" s="47" t="s">
        <v>123</v>
      </c>
      <c r="BO2709" s="47">
        <v>77.900000000000006</v>
      </c>
      <c r="BP2709" s="47">
        <v>5</v>
      </c>
      <c r="BQ2709" s="47">
        <v>142</v>
      </c>
      <c r="BR2709" s="47">
        <v>73.8</v>
      </c>
      <c r="BS2709" s="47" t="s">
        <v>85</v>
      </c>
      <c r="BT2709" s="47">
        <v>0.7</v>
      </c>
      <c r="BU2709" s="47" t="s">
        <v>83</v>
      </c>
      <c r="BV2709" s="47" t="s">
        <v>83</v>
      </c>
      <c r="BW2709" s="47">
        <v>1</v>
      </c>
      <c r="BX2709" s="47">
        <v>87.2</v>
      </c>
      <c r="BY2709" s="47">
        <v>3.5</v>
      </c>
      <c r="BZ2709" s="47" t="s">
        <v>82</v>
      </c>
      <c r="CA2709" s="47">
        <v>50.2</v>
      </c>
      <c r="CB2709" s="47">
        <v>0.6</v>
      </c>
      <c r="CC2709" s="47">
        <v>14.3</v>
      </c>
      <c r="CD2709" s="47">
        <v>30</v>
      </c>
      <c r="CE2709" s="47">
        <v>7</v>
      </c>
      <c r="CF2709" s="47">
        <v>31.1</v>
      </c>
      <c r="CG2709" s="47">
        <v>508</v>
      </c>
      <c r="CH2709" s="47">
        <v>33</v>
      </c>
      <c r="CI2709" s="47">
        <v>119</v>
      </c>
      <c r="CJ2709" s="47">
        <v>200</v>
      </c>
      <c r="CK2709" s="47">
        <v>19.8</v>
      </c>
      <c r="CL2709" s="47">
        <v>61</v>
      </c>
      <c r="CM2709" s="47">
        <v>8.8000000000000007</v>
      </c>
      <c r="CN2709" s="47">
        <v>2.12</v>
      </c>
      <c r="CO2709" s="47">
        <v>7</v>
      </c>
      <c r="CP2709" s="47">
        <v>0.99</v>
      </c>
      <c r="CQ2709" s="47">
        <v>5.19</v>
      </c>
      <c r="CR2709" s="47">
        <v>0.99</v>
      </c>
      <c r="CS2709" s="47">
        <v>3.08</v>
      </c>
      <c r="CT2709" s="47">
        <v>0.5</v>
      </c>
      <c r="CU2709" s="47">
        <v>3.7</v>
      </c>
      <c r="CV2709" s="47">
        <v>0.57999999999999996</v>
      </c>
      <c r="CW2709" s="47">
        <f t="shared" si="134"/>
        <v>432.75</v>
      </c>
      <c r="CX2709" s="47">
        <v>181</v>
      </c>
      <c r="CY2709" s="47">
        <v>0.28000000000000003</v>
      </c>
      <c r="CZ2709" s="47">
        <v>9.52</v>
      </c>
      <c r="DA2709" s="47">
        <v>3.14</v>
      </c>
      <c r="DC2709" s="47">
        <v>1.71</v>
      </c>
      <c r="DD2709" s="47">
        <v>0.05</v>
      </c>
      <c r="DE2709" s="47">
        <v>0.02</v>
      </c>
      <c r="DF2709" s="47">
        <v>30.8</v>
      </c>
      <c r="DG2709" s="47">
        <v>0.11</v>
      </c>
    </row>
    <row r="2710" spans="1:111" s="47" customFormat="1" ht="15.65" customHeight="1" x14ac:dyDescent="0.3">
      <c r="A2710" s="26" t="s">
        <v>4357</v>
      </c>
      <c r="B2710" s="47" t="s">
        <v>4281</v>
      </c>
      <c r="C2710" s="47" t="s">
        <v>4940</v>
      </c>
      <c r="D2710" s="47" t="s">
        <v>4942</v>
      </c>
      <c r="E2710" s="48">
        <v>43972</v>
      </c>
      <c r="F2710" s="48">
        <v>44145</v>
      </c>
      <c r="G2710" s="47" t="s">
        <v>4297</v>
      </c>
      <c r="H2710" s="49">
        <v>34.203913999999997</v>
      </c>
      <c r="I2710" s="49">
        <v>-105.728951</v>
      </c>
      <c r="J2710" s="49" t="s">
        <v>873</v>
      </c>
      <c r="K2710" s="47" t="s">
        <v>879</v>
      </c>
      <c r="L2710" s="47" t="s">
        <v>878</v>
      </c>
      <c r="M2710" s="47" t="s">
        <v>4287</v>
      </c>
      <c r="N2710" s="70" t="s">
        <v>3393</v>
      </c>
      <c r="O2710" s="70" t="s">
        <v>3394</v>
      </c>
      <c r="P2710" s="72" t="s">
        <v>4288</v>
      </c>
      <c r="Q2710" s="26" t="s">
        <v>1665</v>
      </c>
      <c r="R2710" s="49" t="s">
        <v>2955</v>
      </c>
      <c r="S2710" s="72"/>
      <c r="T2710" s="72"/>
      <c r="U2710" s="72"/>
      <c r="V2710" s="72"/>
      <c r="W2710" s="72">
        <v>13.3</v>
      </c>
      <c r="X2710" s="72">
        <v>0.06</v>
      </c>
      <c r="Y2710" s="72">
        <v>0.93500000000000005</v>
      </c>
      <c r="Z2710" s="72">
        <v>2.395</v>
      </c>
      <c r="AA2710" s="72">
        <v>0.15</v>
      </c>
      <c r="AB2710" s="72">
        <v>0.12</v>
      </c>
      <c r="AC2710" s="72">
        <v>38.950000000000003</v>
      </c>
      <c r="AD2710" s="72" t="s">
        <v>120</v>
      </c>
      <c r="AE2710" s="72">
        <v>0.53</v>
      </c>
      <c r="AF2710" s="72">
        <v>0.125</v>
      </c>
      <c r="AG2710" s="72">
        <v>8.129999999999999</v>
      </c>
      <c r="AH2710" s="72">
        <v>122000</v>
      </c>
      <c r="AI2710" s="72">
        <v>0.8</v>
      </c>
      <c r="AJ2710" s="72"/>
      <c r="AO2710" s="47">
        <f>SUM(W2710:AG2710)+(AH2710*0.0001)+AM2710+(AY2710*0.0001)</f>
        <v>78.280000000000015</v>
      </c>
      <c r="AP2710" s="47">
        <f t="shared" si="136"/>
        <v>1.5465285</v>
      </c>
      <c r="AQ2710" s="47">
        <f t="shared" si="137"/>
        <v>0.69381864999999987</v>
      </c>
      <c r="AR2710" s="47">
        <f t="shared" si="138"/>
        <v>2.1772727272727272</v>
      </c>
      <c r="AU2710" s="47">
        <v>224.5</v>
      </c>
      <c r="AV2710" s="47">
        <v>397.5</v>
      </c>
      <c r="AW2710" s="47">
        <v>19000</v>
      </c>
      <c r="AX2710" s="47" t="s">
        <v>84</v>
      </c>
      <c r="AY2710" s="47">
        <v>13850</v>
      </c>
      <c r="AZ2710" s="47" t="s">
        <v>83</v>
      </c>
      <c r="BA2710" s="47">
        <v>70.400000000000006</v>
      </c>
      <c r="BC2710" s="47">
        <v>121.5</v>
      </c>
      <c r="BD2710" s="47">
        <v>5.35</v>
      </c>
      <c r="BE2710" s="47">
        <v>20.5</v>
      </c>
      <c r="BF2710" s="47">
        <v>0.1</v>
      </c>
      <c r="BG2710" s="47">
        <v>104000</v>
      </c>
      <c r="BH2710" s="47">
        <v>4.4850000000000003</v>
      </c>
      <c r="BI2710" s="47">
        <v>3</v>
      </c>
      <c r="BJ2710" s="47">
        <v>2.5</v>
      </c>
      <c r="BK2710" s="47">
        <v>5.32</v>
      </c>
      <c r="BL2710" s="47" t="s">
        <v>124</v>
      </c>
      <c r="BM2710" s="47" t="s">
        <v>84</v>
      </c>
      <c r="BN2710" s="47">
        <v>25</v>
      </c>
      <c r="BO2710" s="47">
        <v>5.6</v>
      </c>
      <c r="BP2710" s="47">
        <v>5</v>
      </c>
      <c r="BQ2710" s="47">
        <v>2880</v>
      </c>
      <c r="BR2710" s="47">
        <v>20.6</v>
      </c>
      <c r="BS2710" s="47" t="s">
        <v>85</v>
      </c>
      <c r="BT2710" s="47">
        <v>3025</v>
      </c>
      <c r="BU2710" s="47">
        <v>13</v>
      </c>
      <c r="BV2710" s="47">
        <v>5.5</v>
      </c>
      <c r="BW2710" s="47">
        <v>52</v>
      </c>
      <c r="BX2710" s="47">
        <v>1019</v>
      </c>
      <c r="BY2710" s="47">
        <v>7.6999999999999993</v>
      </c>
      <c r="BZ2710" s="47" t="s">
        <v>82</v>
      </c>
      <c r="CA2710" s="47">
        <v>13.4</v>
      </c>
      <c r="CB2710" s="47">
        <v>0.64999999999999991</v>
      </c>
      <c r="CC2710" s="47">
        <v>132.5</v>
      </c>
      <c r="CD2710" s="47">
        <v>151.5</v>
      </c>
      <c r="CE2710" s="47">
        <v>1.5</v>
      </c>
      <c r="CF2710" s="47">
        <v>206</v>
      </c>
      <c r="CG2710" s="47">
        <v>33.25</v>
      </c>
      <c r="CH2710" s="47">
        <v>4810</v>
      </c>
      <c r="CI2710" s="47">
        <v>372.5</v>
      </c>
      <c r="CJ2710" s="47">
        <v>736.5</v>
      </c>
      <c r="CK2710" s="47">
        <v>75.5</v>
      </c>
      <c r="CL2710" s="47">
        <v>246</v>
      </c>
      <c r="CM2710" s="47">
        <v>46.6</v>
      </c>
      <c r="CN2710" s="47">
        <v>12.55</v>
      </c>
      <c r="CO2710" s="47">
        <v>41.25</v>
      </c>
      <c r="CP2710" s="47">
        <v>5.875</v>
      </c>
      <c r="CQ2710" s="47">
        <v>29.25</v>
      </c>
      <c r="CR2710" s="47">
        <v>5.32</v>
      </c>
      <c r="CS2710" s="47">
        <v>13.899999999999999</v>
      </c>
      <c r="CT2710" s="47">
        <v>1.6850000000000001</v>
      </c>
      <c r="CU2710" s="47">
        <v>9.75</v>
      </c>
      <c r="CV2710" s="47">
        <v>1.17</v>
      </c>
      <c r="CW2710" s="47">
        <f t="shared" si="134"/>
        <v>1597.85</v>
      </c>
      <c r="CX2710" s="47">
        <v>12155</v>
      </c>
      <c r="CY2710" s="47">
        <v>1.6850000000000001</v>
      </c>
      <c r="CZ2710" s="47">
        <v>0.51</v>
      </c>
      <c r="DA2710" s="47">
        <v>28.8</v>
      </c>
      <c r="DC2710" s="47">
        <v>0.46499999999999997</v>
      </c>
      <c r="DD2710" s="47">
        <v>0.04</v>
      </c>
      <c r="DE2710" s="47">
        <v>6.5000000000000002E-2</v>
      </c>
      <c r="DF2710" s="47">
        <v>6.1349999999999998</v>
      </c>
      <c r="DG2710" s="47">
        <v>0.03</v>
      </c>
    </row>
    <row r="2711" spans="1:111" s="47" customFormat="1" ht="15.65" customHeight="1" x14ac:dyDescent="0.3">
      <c r="A2711" s="26" t="s">
        <v>4358</v>
      </c>
      <c r="B2711" s="47" t="s">
        <v>4281</v>
      </c>
      <c r="C2711" s="47" t="s">
        <v>4940</v>
      </c>
      <c r="D2711" s="47" t="s">
        <v>4942</v>
      </c>
      <c r="E2711" s="48">
        <v>43972</v>
      </c>
      <c r="F2711" s="48">
        <v>44145</v>
      </c>
      <c r="G2711" s="47" t="s">
        <v>4297</v>
      </c>
      <c r="H2711" s="47">
        <v>34.203913999999997</v>
      </c>
      <c r="I2711" s="49">
        <v>-105.728951</v>
      </c>
      <c r="J2711" s="49" t="s">
        <v>873</v>
      </c>
      <c r="K2711" s="47" t="s">
        <v>879</v>
      </c>
      <c r="L2711" s="47" t="s">
        <v>878</v>
      </c>
      <c r="M2711" s="49" t="s">
        <v>908</v>
      </c>
      <c r="N2711" s="70" t="s">
        <v>3393</v>
      </c>
      <c r="O2711" s="70" t="s">
        <v>3394</v>
      </c>
      <c r="P2711" s="72" t="s">
        <v>4295</v>
      </c>
      <c r="Q2711" s="26" t="s">
        <v>1665</v>
      </c>
      <c r="R2711" s="49" t="s">
        <v>2943</v>
      </c>
      <c r="S2711" s="72"/>
      <c r="T2711" s="72"/>
      <c r="U2711" s="72"/>
      <c r="V2711" s="72"/>
      <c r="W2711" s="72">
        <v>61.1</v>
      </c>
      <c r="X2711" s="72">
        <v>0.16</v>
      </c>
      <c r="Y2711" s="72">
        <v>18.2</v>
      </c>
      <c r="Z2711" s="72">
        <v>2.35</v>
      </c>
      <c r="AA2711" s="72">
        <v>0.02</v>
      </c>
      <c r="AB2711" s="72">
        <v>0.04</v>
      </c>
      <c r="AC2711" s="72">
        <v>1.4</v>
      </c>
      <c r="AD2711" s="72">
        <v>1.39</v>
      </c>
      <c r="AE2711" s="72">
        <v>13</v>
      </c>
      <c r="AF2711" s="72">
        <v>0.06</v>
      </c>
      <c r="AG2711" s="72">
        <v>1.79</v>
      </c>
      <c r="AH2711" s="72">
        <v>9300</v>
      </c>
      <c r="AI2711" s="72" t="s">
        <v>126</v>
      </c>
      <c r="AJ2711" s="72"/>
      <c r="AO2711" s="47">
        <f>SUM(W2711:AG2711)+(AH2711*0.0001)</f>
        <v>100.44000000000001</v>
      </c>
      <c r="AP2711" s="47">
        <f t="shared" si="136"/>
        <v>0.73975500000000061</v>
      </c>
      <c r="AQ2711" s="47">
        <f t="shared" si="137"/>
        <v>1.5362694999999995</v>
      </c>
      <c r="AR2711" s="47">
        <f t="shared" si="138"/>
        <v>2.1363636363636362</v>
      </c>
      <c r="AU2711" s="47">
        <v>52</v>
      </c>
      <c r="AV2711" s="47">
        <v>4</v>
      </c>
      <c r="AW2711" s="47">
        <v>229</v>
      </c>
      <c r="AX2711" s="47" t="s">
        <v>84</v>
      </c>
      <c r="AY2711" s="47">
        <v>408</v>
      </c>
      <c r="AZ2711" s="47" t="s">
        <v>83</v>
      </c>
      <c r="BA2711" s="47">
        <v>0.3</v>
      </c>
      <c r="BC2711" s="47">
        <v>2</v>
      </c>
      <c r="BD2711" s="47">
        <v>1.1000000000000001</v>
      </c>
      <c r="BE2711" s="47" t="s">
        <v>84</v>
      </c>
      <c r="BF2711" s="47">
        <v>0.8</v>
      </c>
      <c r="BG2711" s="47">
        <v>783</v>
      </c>
      <c r="BH2711" s="47">
        <v>33.200000000000003</v>
      </c>
      <c r="BI2711" s="47">
        <v>1</v>
      </c>
      <c r="BJ2711" s="47">
        <v>17</v>
      </c>
      <c r="BK2711" s="47">
        <v>1.63</v>
      </c>
      <c r="BL2711" s="47" t="s">
        <v>124</v>
      </c>
      <c r="BM2711" s="47" t="s">
        <v>84</v>
      </c>
      <c r="BN2711" s="47">
        <v>27</v>
      </c>
      <c r="BO2711" s="47">
        <v>114</v>
      </c>
      <c r="BP2711" s="47" t="s">
        <v>83</v>
      </c>
      <c r="BQ2711" s="47">
        <v>1000</v>
      </c>
      <c r="BR2711" s="47">
        <v>437</v>
      </c>
      <c r="BS2711" s="47" t="s">
        <v>85</v>
      </c>
      <c r="BT2711" s="47">
        <v>56.4</v>
      </c>
      <c r="BU2711" s="47">
        <v>6</v>
      </c>
      <c r="BV2711" s="47" t="s">
        <v>83</v>
      </c>
      <c r="BW2711" s="47">
        <v>2</v>
      </c>
      <c r="BX2711" s="47">
        <v>55.5</v>
      </c>
      <c r="BY2711" s="47">
        <v>6.5</v>
      </c>
      <c r="BZ2711" s="47" t="s">
        <v>82</v>
      </c>
      <c r="CA2711" s="47">
        <v>66.400000000000006</v>
      </c>
      <c r="CB2711" s="47">
        <v>4.0999999999999996</v>
      </c>
      <c r="CC2711" s="47">
        <v>21.5</v>
      </c>
      <c r="CD2711" s="47">
        <v>59</v>
      </c>
      <c r="CE2711" s="47">
        <v>5</v>
      </c>
      <c r="CF2711" s="47">
        <v>57.6</v>
      </c>
      <c r="CG2711" s="47">
        <v>643</v>
      </c>
      <c r="CH2711" s="47">
        <v>312</v>
      </c>
      <c r="CI2711" s="47">
        <v>135</v>
      </c>
      <c r="CJ2711" s="47">
        <v>245</v>
      </c>
      <c r="CK2711" s="47">
        <v>26.2</v>
      </c>
      <c r="CL2711" s="47">
        <v>84.7</v>
      </c>
      <c r="CM2711" s="47">
        <v>13.6</v>
      </c>
      <c r="CN2711" s="47">
        <v>2.89</v>
      </c>
      <c r="CO2711" s="47">
        <v>10.3</v>
      </c>
      <c r="CP2711" s="47">
        <v>1.46</v>
      </c>
      <c r="CQ2711" s="47">
        <v>7.62</v>
      </c>
      <c r="CR2711" s="47">
        <v>1.63</v>
      </c>
      <c r="CS2711" s="47">
        <v>5.25</v>
      </c>
      <c r="CT2711" s="47">
        <v>0.85</v>
      </c>
      <c r="CU2711" s="47">
        <v>6.7</v>
      </c>
      <c r="CV2711" s="47">
        <v>1.05</v>
      </c>
      <c r="CW2711" s="47">
        <f t="shared" si="134"/>
        <v>542.25</v>
      </c>
      <c r="CX2711" s="47">
        <v>178</v>
      </c>
      <c r="CY2711" s="47">
        <v>1.62</v>
      </c>
      <c r="CZ2711" s="47">
        <v>9.4</v>
      </c>
      <c r="DA2711" s="47">
        <v>0.96</v>
      </c>
      <c r="DC2711" s="47">
        <v>10.4</v>
      </c>
      <c r="DD2711" s="47">
        <v>0.02</v>
      </c>
      <c r="DE2711" s="47">
        <v>0.02</v>
      </c>
      <c r="DF2711" s="47">
        <v>28.5</v>
      </c>
      <c r="DG2711" s="47">
        <v>0.09</v>
      </c>
    </row>
    <row r="2712" spans="1:111" s="47" customFormat="1" ht="15.65" customHeight="1" x14ac:dyDescent="0.3">
      <c r="A2712" s="22" t="s">
        <v>4359</v>
      </c>
      <c r="B2712" s="47" t="s">
        <v>4281</v>
      </c>
      <c r="C2712" s="47" t="s">
        <v>4940</v>
      </c>
      <c r="D2712" s="47" t="s">
        <v>4942</v>
      </c>
      <c r="E2712" s="48">
        <v>43976</v>
      </c>
      <c r="F2712" s="48">
        <v>44263</v>
      </c>
      <c r="G2712" s="47" t="s">
        <v>4353</v>
      </c>
      <c r="H2712" s="47">
        <v>34.204098000000002</v>
      </c>
      <c r="I2712" s="47">
        <v>-105.73445599999999</v>
      </c>
      <c r="J2712" s="47" t="s">
        <v>873</v>
      </c>
      <c r="K2712" s="47" t="s">
        <v>879</v>
      </c>
      <c r="L2712" s="47" t="s">
        <v>878</v>
      </c>
      <c r="M2712" s="47" t="s">
        <v>4287</v>
      </c>
      <c r="N2712" s="70" t="s">
        <v>3393</v>
      </c>
      <c r="O2712" s="70" t="s">
        <v>3394</v>
      </c>
      <c r="P2712" s="72" t="s">
        <v>4288</v>
      </c>
      <c r="Q2712" s="22" t="s">
        <v>2942</v>
      </c>
      <c r="R2712" s="47" t="s">
        <v>2955</v>
      </c>
      <c r="S2712" s="72"/>
      <c r="T2712" s="72"/>
      <c r="U2712" s="72"/>
      <c r="V2712" s="72"/>
      <c r="W2712" s="72">
        <v>19.7</v>
      </c>
      <c r="X2712" s="72">
        <v>0.12</v>
      </c>
      <c r="Y2712" s="72">
        <v>2.04</v>
      </c>
      <c r="Z2712" s="72">
        <v>0.99</v>
      </c>
      <c r="AA2712" s="72">
        <v>0.03</v>
      </c>
      <c r="AB2712" s="72">
        <v>7.0000000000000007E-2</v>
      </c>
      <c r="AC2712" s="72">
        <v>40.1</v>
      </c>
      <c r="AD2712" s="72">
        <v>0.14000000000000001</v>
      </c>
      <c r="AE2712" s="72">
        <v>1.42</v>
      </c>
      <c r="AF2712" s="72">
        <v>0.06</v>
      </c>
      <c r="AG2712" s="72">
        <v>2.58</v>
      </c>
      <c r="AH2712" s="72">
        <v>244000</v>
      </c>
      <c r="AI2712" s="72">
        <v>2.09</v>
      </c>
      <c r="AJ2712" s="72"/>
      <c r="AO2712" s="47">
        <f>SUM(W2712:AG2712)+(AH2712*0.0001)+AM2712+(AY2712*0.0001)</f>
        <v>96.06</v>
      </c>
      <c r="AP2712" s="47">
        <f t="shared" si="136"/>
        <v>0.56486700000000001</v>
      </c>
      <c r="AQ2712" s="47">
        <f t="shared" si="137"/>
        <v>0.36864629999999998</v>
      </c>
      <c r="AR2712" s="47">
        <f t="shared" si="138"/>
        <v>0.89999999999999991</v>
      </c>
      <c r="AU2712" s="47">
        <v>13</v>
      </c>
      <c r="AV2712" s="47" t="s">
        <v>121</v>
      </c>
      <c r="AW2712" s="47">
        <v>51</v>
      </c>
      <c r="AX2712" s="47" t="s">
        <v>84</v>
      </c>
      <c r="AY2712" s="47">
        <v>44100</v>
      </c>
      <c r="AZ2712" s="47" t="s">
        <v>83</v>
      </c>
      <c r="BA2712" s="47">
        <v>1.1000000000000001</v>
      </c>
      <c r="BC2712" s="47">
        <v>0.3</v>
      </c>
      <c r="BD2712" s="47">
        <v>2.2999999999999998</v>
      </c>
      <c r="BE2712" s="47">
        <v>20</v>
      </c>
      <c r="BF2712" s="47">
        <v>0.2</v>
      </c>
      <c r="BG2712" s="47">
        <v>22</v>
      </c>
      <c r="BH2712" s="47">
        <v>42</v>
      </c>
      <c r="BI2712" s="47">
        <v>4</v>
      </c>
      <c r="BJ2712" s="47">
        <v>2</v>
      </c>
      <c r="BL2712" s="47" t="s">
        <v>124</v>
      </c>
      <c r="BM2712" s="47">
        <v>16</v>
      </c>
      <c r="BN2712" s="47">
        <v>25</v>
      </c>
      <c r="BO2712" s="47">
        <v>3.6</v>
      </c>
      <c r="BP2712" s="47">
        <v>11</v>
      </c>
      <c r="BQ2712" s="47">
        <v>168</v>
      </c>
      <c r="BR2712" s="47">
        <v>47.8</v>
      </c>
      <c r="BS2712" s="47" t="s">
        <v>85</v>
      </c>
      <c r="BT2712" s="47">
        <v>1.2</v>
      </c>
      <c r="BU2712" s="47">
        <v>5</v>
      </c>
      <c r="BV2712" s="47" t="s">
        <v>83</v>
      </c>
      <c r="BW2712" s="47" t="s">
        <v>121</v>
      </c>
      <c r="BX2712" s="47">
        <v>24600</v>
      </c>
      <c r="BY2712" s="47" t="s">
        <v>82</v>
      </c>
      <c r="BZ2712" s="47" t="s">
        <v>82</v>
      </c>
      <c r="CA2712" s="47">
        <v>23.7</v>
      </c>
      <c r="CB2712" s="47" t="s">
        <v>82</v>
      </c>
      <c r="CC2712" s="47">
        <v>3.31</v>
      </c>
      <c r="CD2712" s="47">
        <v>17</v>
      </c>
      <c r="CE2712" s="47">
        <v>2</v>
      </c>
      <c r="CF2712" s="47">
        <v>202</v>
      </c>
      <c r="CG2712" s="47">
        <v>74.599999999999994</v>
      </c>
      <c r="CH2712" s="47">
        <v>139</v>
      </c>
      <c r="CI2712" s="47">
        <v>8550</v>
      </c>
      <c r="CJ2712" s="47">
        <v>8970</v>
      </c>
      <c r="CK2712" s="47">
        <v>642</v>
      </c>
      <c r="CL2712" s="47">
        <v>1530</v>
      </c>
      <c r="CM2712" s="47">
        <v>93.1</v>
      </c>
      <c r="CN2712" s="47">
        <v>15.6</v>
      </c>
      <c r="CO2712" s="47">
        <v>75.599999999999994</v>
      </c>
      <c r="CP2712" s="47">
        <v>9.77</v>
      </c>
      <c r="CQ2712" s="47">
        <v>27.4</v>
      </c>
      <c r="CR2712" s="47">
        <v>4.91</v>
      </c>
      <c r="CS2712" s="47">
        <v>13.2</v>
      </c>
      <c r="CT2712" s="47">
        <v>1.7</v>
      </c>
      <c r="CU2712" s="47">
        <v>10.1</v>
      </c>
      <c r="CV2712" s="47">
        <v>1.26</v>
      </c>
      <c r="CW2712" s="47">
        <f t="shared" si="134"/>
        <v>19944.639999999996</v>
      </c>
      <c r="CX2712" s="47">
        <v>469</v>
      </c>
      <c r="CY2712" s="47">
        <v>0.74</v>
      </c>
      <c r="CZ2712" s="47">
        <v>1.1399999999999999</v>
      </c>
      <c r="DA2712" s="47">
        <v>30.1</v>
      </c>
      <c r="DC2712" s="47">
        <v>1.29</v>
      </c>
      <c r="DD2712" s="47">
        <v>0.02</v>
      </c>
      <c r="DE2712" s="47">
        <v>0.03</v>
      </c>
      <c r="DF2712" s="47">
        <v>9.67</v>
      </c>
      <c r="DG2712" s="47">
        <v>7.0000000000000007E-2</v>
      </c>
    </row>
    <row r="2713" spans="1:111" s="47" customFormat="1" ht="15.65" customHeight="1" x14ac:dyDescent="0.3">
      <c r="A2713" s="30" t="s">
        <v>4360</v>
      </c>
      <c r="B2713" s="47" t="s">
        <v>4281</v>
      </c>
      <c r="C2713" s="47" t="s">
        <v>4940</v>
      </c>
      <c r="D2713" s="47" t="s">
        <v>4942</v>
      </c>
      <c r="E2713" s="43">
        <v>43976</v>
      </c>
      <c r="F2713" s="46">
        <v>44348</v>
      </c>
      <c r="G2713" s="45" t="s">
        <v>4317</v>
      </c>
      <c r="H2713" s="44">
        <v>34.204006999999997</v>
      </c>
      <c r="I2713" s="44">
        <v>-105.73456400000001</v>
      </c>
      <c r="J2713" s="44" t="s">
        <v>873</v>
      </c>
      <c r="K2713" s="84" t="s">
        <v>879</v>
      </c>
      <c r="L2713" s="84" t="s">
        <v>878</v>
      </c>
      <c r="M2713" s="47" t="s">
        <v>4287</v>
      </c>
      <c r="N2713" s="70" t="s">
        <v>3393</v>
      </c>
      <c r="O2713" s="70" t="s">
        <v>3394</v>
      </c>
      <c r="P2713" s="72" t="s">
        <v>4288</v>
      </c>
      <c r="Q2713" s="33" t="s">
        <v>1665</v>
      </c>
      <c r="R2713" s="44" t="s">
        <v>2955</v>
      </c>
      <c r="S2713" s="72"/>
      <c r="T2713" s="72"/>
      <c r="U2713" s="72"/>
      <c r="V2713" s="72"/>
      <c r="W2713" s="72">
        <v>6.76</v>
      </c>
      <c r="X2713" s="72">
        <v>0.02</v>
      </c>
      <c r="Y2713" s="72">
        <v>0.57999999999999996</v>
      </c>
      <c r="Z2713" s="72">
        <v>1.98</v>
      </c>
      <c r="AA2713" s="72">
        <v>0.21</v>
      </c>
      <c r="AB2713" s="72">
        <v>0.06</v>
      </c>
      <c r="AC2713" s="72">
        <v>46.5</v>
      </c>
      <c r="AD2713" s="72">
        <v>0.12</v>
      </c>
      <c r="AE2713" s="72">
        <v>0.23</v>
      </c>
      <c r="AF2713" s="72">
        <v>0.14000000000000001</v>
      </c>
      <c r="AG2713" s="72">
        <v>2.5099999999999998</v>
      </c>
      <c r="AH2713" s="72">
        <v>258000</v>
      </c>
      <c r="AI2713" s="72">
        <v>2.74</v>
      </c>
      <c r="AJ2713" s="72"/>
      <c r="AL2713" s="84"/>
      <c r="AM2713" s="84"/>
      <c r="AN2713" s="84"/>
      <c r="AO2713" s="47">
        <f>SUM(W2713:AG2713)+(AH2713*0.0001)+AI2713+AM2713</f>
        <v>87.649999999999991</v>
      </c>
      <c r="AP2713" s="47">
        <f t="shared" si="136"/>
        <v>1.287234</v>
      </c>
      <c r="AQ2713" s="47">
        <f t="shared" si="137"/>
        <v>0.56404259999999984</v>
      </c>
      <c r="AR2713" s="47">
        <f t="shared" si="138"/>
        <v>1.7999999999999998</v>
      </c>
      <c r="AU2713" s="45">
        <v>19</v>
      </c>
      <c r="AV2713" s="45" t="s">
        <v>121</v>
      </c>
      <c r="AW2713" s="45">
        <v>75</v>
      </c>
      <c r="AX2713" s="45" t="s">
        <v>84</v>
      </c>
      <c r="AY2713" s="45">
        <v>108000</v>
      </c>
      <c r="AZ2713" s="45" t="s">
        <v>83</v>
      </c>
      <c r="BA2713" s="45">
        <v>0.3</v>
      </c>
      <c r="BB2713" s="84"/>
      <c r="BC2713" s="45">
        <v>0.3</v>
      </c>
      <c r="BD2713" s="45">
        <v>3.9</v>
      </c>
      <c r="BE2713" s="45">
        <v>18</v>
      </c>
      <c r="BF2713" s="45">
        <v>0.1</v>
      </c>
      <c r="BG2713" s="45">
        <v>21</v>
      </c>
      <c r="BH2713" s="45">
        <v>79.900000000000006</v>
      </c>
      <c r="BI2713" s="45">
        <v>7</v>
      </c>
      <c r="BJ2713" s="45" t="s">
        <v>121</v>
      </c>
      <c r="BK2713" s="84"/>
      <c r="BL2713" s="45" t="s">
        <v>124</v>
      </c>
      <c r="BM2713" s="45">
        <v>24</v>
      </c>
      <c r="BN2713" s="45">
        <v>16</v>
      </c>
      <c r="BO2713" s="45">
        <v>1.8</v>
      </c>
      <c r="BP2713" s="45">
        <v>25</v>
      </c>
      <c r="BQ2713" s="45">
        <v>189</v>
      </c>
      <c r="BR2713" s="45">
        <v>9.1</v>
      </c>
      <c r="BS2713" s="45" t="s">
        <v>85</v>
      </c>
      <c r="BT2713" s="45">
        <v>3.3</v>
      </c>
      <c r="BU2713" s="45">
        <v>8</v>
      </c>
      <c r="BV2713" s="45" t="s">
        <v>83</v>
      </c>
      <c r="BW2713" s="45">
        <v>1</v>
      </c>
      <c r="BX2713" s="45">
        <v>5270</v>
      </c>
      <c r="BY2713" s="45" t="s">
        <v>82</v>
      </c>
      <c r="BZ2713" s="45" t="s">
        <v>82</v>
      </c>
      <c r="CA2713" s="45">
        <v>21.6</v>
      </c>
      <c r="CB2713" s="45" t="s">
        <v>82</v>
      </c>
      <c r="CC2713" s="45">
        <v>12.9</v>
      </c>
      <c r="CD2713" s="45">
        <v>49</v>
      </c>
      <c r="CE2713" s="45">
        <v>1</v>
      </c>
      <c r="CF2713" s="45">
        <v>189</v>
      </c>
      <c r="CG2713" s="45">
        <v>17.7</v>
      </c>
      <c r="CH2713" s="45">
        <v>295</v>
      </c>
      <c r="CI2713" s="45">
        <v>12600</v>
      </c>
      <c r="CJ2713" s="45">
        <v>13200</v>
      </c>
      <c r="CK2713" s="45">
        <v>940</v>
      </c>
      <c r="CL2713" s="45">
        <v>2280</v>
      </c>
      <c r="CM2713" s="45">
        <v>147</v>
      </c>
      <c r="CN2713" s="45">
        <v>26.5</v>
      </c>
      <c r="CO2713" s="45">
        <v>66.8</v>
      </c>
      <c r="CP2713" s="45">
        <v>6.87</v>
      </c>
      <c r="CQ2713" s="45">
        <v>32.799999999999997</v>
      </c>
      <c r="CR2713" s="45">
        <v>5.04</v>
      </c>
      <c r="CS2713" s="45">
        <v>11.7</v>
      </c>
      <c r="CT2713" s="45">
        <v>1.28</v>
      </c>
      <c r="CU2713" s="45">
        <v>7</v>
      </c>
      <c r="CV2713" s="45">
        <v>0.86</v>
      </c>
      <c r="CW2713" s="47">
        <f t="shared" si="134"/>
        <v>29325.85</v>
      </c>
      <c r="CX2713" s="45">
        <v>1690</v>
      </c>
      <c r="CY2713" s="45">
        <v>1.52</v>
      </c>
      <c r="CZ2713" s="45">
        <v>0.33</v>
      </c>
      <c r="DA2713" s="45">
        <v>35.9</v>
      </c>
      <c r="DC2713" s="45">
        <v>0.22</v>
      </c>
      <c r="DD2713" s="45">
        <v>0.03</v>
      </c>
      <c r="DE2713" s="45">
        <v>0.08</v>
      </c>
      <c r="DF2713" s="45">
        <v>3.38</v>
      </c>
      <c r="DG2713" s="45">
        <v>0.02</v>
      </c>
    </row>
    <row r="2714" spans="1:111" s="47" customFormat="1" ht="15.65" customHeight="1" x14ac:dyDescent="0.3">
      <c r="A2714" s="22" t="s">
        <v>4361</v>
      </c>
      <c r="B2714" s="47" t="s">
        <v>4281</v>
      </c>
      <c r="C2714" s="47" t="s">
        <v>4940</v>
      </c>
      <c r="D2714" s="47" t="s">
        <v>4942</v>
      </c>
      <c r="E2714" s="48">
        <v>43976</v>
      </c>
      <c r="F2714" s="48">
        <v>44263</v>
      </c>
      <c r="G2714" s="47" t="s">
        <v>4353</v>
      </c>
      <c r="H2714" s="49">
        <v>34.203288000000001</v>
      </c>
      <c r="I2714" s="49">
        <v>-105.735697</v>
      </c>
      <c r="J2714" s="47" t="s">
        <v>873</v>
      </c>
      <c r="K2714" s="47" t="s">
        <v>879</v>
      </c>
      <c r="L2714" s="47" t="s">
        <v>878</v>
      </c>
      <c r="M2714" s="49" t="s">
        <v>4322</v>
      </c>
      <c r="N2714" s="70" t="s">
        <v>3393</v>
      </c>
      <c r="O2714" s="70" t="s">
        <v>3394</v>
      </c>
      <c r="P2714" s="72" t="s">
        <v>4288</v>
      </c>
      <c r="Q2714" s="22" t="s">
        <v>1665</v>
      </c>
      <c r="R2714" s="49" t="s">
        <v>2943</v>
      </c>
      <c r="S2714" s="72"/>
      <c r="T2714" s="72"/>
      <c r="U2714" s="72"/>
      <c r="V2714" s="72"/>
      <c r="W2714" s="72">
        <v>5.85</v>
      </c>
      <c r="X2714" s="72">
        <v>0.03</v>
      </c>
      <c r="Y2714" s="72">
        <v>0.69</v>
      </c>
      <c r="Z2714" s="72">
        <v>1.87</v>
      </c>
      <c r="AA2714" s="72">
        <v>0.15</v>
      </c>
      <c r="AB2714" s="72">
        <v>7.0000000000000007E-2</v>
      </c>
      <c r="AC2714" s="72">
        <v>52.3</v>
      </c>
      <c r="AD2714" s="72">
        <v>0.17</v>
      </c>
      <c r="AE2714" s="72">
        <v>0.14000000000000001</v>
      </c>
      <c r="AF2714" s="72">
        <v>0.11</v>
      </c>
      <c r="AG2714" s="72">
        <v>2.1800000000000002</v>
      </c>
      <c r="AH2714" s="72">
        <v>338000</v>
      </c>
      <c r="AI2714" s="72">
        <v>1.95</v>
      </c>
      <c r="AJ2714" s="72"/>
      <c r="AO2714" s="47">
        <f>SUM(W2714:AG2714)+(AH2714*0.0001)+AI2714+AM2714</f>
        <v>99.310000000000016</v>
      </c>
      <c r="AP2714" s="47">
        <f t="shared" si="136"/>
        <v>1.2093210000000001</v>
      </c>
      <c r="AQ2714" s="47">
        <f t="shared" si="137"/>
        <v>0.53974689999999992</v>
      </c>
      <c r="AR2714" s="47">
        <f t="shared" si="138"/>
        <v>1.7</v>
      </c>
      <c r="AU2714" s="47">
        <v>8</v>
      </c>
      <c r="AV2714" s="47" t="s">
        <v>121</v>
      </c>
      <c r="AW2714" s="47">
        <v>25</v>
      </c>
      <c r="AX2714" s="47" t="s">
        <v>84</v>
      </c>
      <c r="AY2714" s="47">
        <v>79200</v>
      </c>
      <c r="AZ2714" s="47" t="s">
        <v>83</v>
      </c>
      <c r="BA2714" s="47">
        <v>0.3</v>
      </c>
      <c r="BC2714" s="47" t="s">
        <v>124</v>
      </c>
      <c r="BD2714" s="47">
        <v>3.4</v>
      </c>
      <c r="BE2714" s="47">
        <v>11</v>
      </c>
      <c r="BF2714" s="47" t="s">
        <v>126</v>
      </c>
      <c r="BG2714" s="47">
        <v>7</v>
      </c>
      <c r="BH2714" s="47">
        <v>18.3</v>
      </c>
      <c r="BI2714" s="47">
        <v>3</v>
      </c>
      <c r="BJ2714" s="47" t="s">
        <v>121</v>
      </c>
      <c r="BL2714" s="47" t="s">
        <v>124</v>
      </c>
      <c r="BM2714" s="47">
        <v>19</v>
      </c>
      <c r="BN2714" s="47">
        <v>12</v>
      </c>
      <c r="BO2714" s="47">
        <v>0.5</v>
      </c>
      <c r="BP2714" s="47">
        <v>11</v>
      </c>
      <c r="BQ2714" s="47">
        <v>158</v>
      </c>
      <c r="BR2714" s="47">
        <v>6.1</v>
      </c>
      <c r="BS2714" s="47" t="s">
        <v>85</v>
      </c>
      <c r="BT2714" s="47">
        <v>0.8</v>
      </c>
      <c r="BU2714" s="47">
        <v>6</v>
      </c>
      <c r="BV2714" s="47" t="s">
        <v>83</v>
      </c>
      <c r="BW2714" s="47" t="s">
        <v>121</v>
      </c>
      <c r="BX2714" s="47">
        <v>1680</v>
      </c>
      <c r="BY2714" s="47" t="s">
        <v>82</v>
      </c>
      <c r="BZ2714" s="47" t="s">
        <v>82</v>
      </c>
      <c r="CA2714" s="47">
        <v>5.5</v>
      </c>
      <c r="CB2714" s="47" t="s">
        <v>82</v>
      </c>
      <c r="CC2714" s="47">
        <v>14</v>
      </c>
      <c r="CD2714" s="47">
        <v>47</v>
      </c>
      <c r="CE2714" s="47" t="s">
        <v>121</v>
      </c>
      <c r="CF2714" s="47">
        <v>163</v>
      </c>
      <c r="CG2714" s="47">
        <v>12.5</v>
      </c>
      <c r="CH2714" s="47">
        <v>247</v>
      </c>
      <c r="CI2714" s="47">
        <v>3430</v>
      </c>
      <c r="CJ2714" s="47">
        <v>3930</v>
      </c>
      <c r="CK2714" s="47">
        <v>307</v>
      </c>
      <c r="CL2714" s="47">
        <v>780</v>
      </c>
      <c r="CM2714" s="47">
        <v>70.7</v>
      </c>
      <c r="CN2714" s="47">
        <v>14.8</v>
      </c>
      <c r="CO2714" s="47">
        <v>57.8</v>
      </c>
      <c r="CP2714" s="47">
        <v>7.32</v>
      </c>
      <c r="CQ2714" s="47">
        <v>26.9</v>
      </c>
      <c r="CR2714" s="47">
        <v>4.8600000000000003</v>
      </c>
      <c r="CS2714" s="47">
        <v>12.1</v>
      </c>
      <c r="CT2714" s="47">
        <v>1.57</v>
      </c>
      <c r="CU2714" s="47">
        <v>9.6999999999999993</v>
      </c>
      <c r="CV2714" s="47">
        <v>1.22</v>
      </c>
      <c r="CW2714" s="47">
        <f t="shared" si="134"/>
        <v>8653.9699999999993</v>
      </c>
      <c r="CX2714" s="47">
        <v>1280</v>
      </c>
      <c r="CY2714" s="47">
        <v>1.34</v>
      </c>
      <c r="CZ2714" s="47">
        <v>0.38</v>
      </c>
      <c r="DA2714" s="47">
        <v>40.200000000000003</v>
      </c>
      <c r="DC2714" s="47">
        <v>0.14000000000000001</v>
      </c>
      <c r="DD2714" s="47">
        <v>0.03</v>
      </c>
      <c r="DE2714" s="47">
        <v>0.04</v>
      </c>
      <c r="DF2714" s="47">
        <v>2.86</v>
      </c>
      <c r="DG2714" s="47">
        <v>0.01</v>
      </c>
    </row>
    <row r="2715" spans="1:111" s="47" customFormat="1" ht="15.65" customHeight="1" x14ac:dyDescent="0.3">
      <c r="A2715" s="26" t="s">
        <v>4362</v>
      </c>
      <c r="B2715" s="47" t="s">
        <v>4281</v>
      </c>
      <c r="C2715" s="47" t="s">
        <v>4940</v>
      </c>
      <c r="D2715" s="47" t="s">
        <v>4942</v>
      </c>
      <c r="E2715" s="48">
        <v>43746</v>
      </c>
      <c r="F2715" s="48">
        <v>43948</v>
      </c>
      <c r="G2715" s="47" t="s">
        <v>4283</v>
      </c>
      <c r="H2715" s="49">
        <v>34.211087999999997</v>
      </c>
      <c r="I2715" s="49">
        <v>-105.729697</v>
      </c>
      <c r="J2715" s="49" t="s">
        <v>873</v>
      </c>
      <c r="K2715" s="47" t="s">
        <v>879</v>
      </c>
      <c r="L2715" s="47" t="s">
        <v>878</v>
      </c>
      <c r="M2715" s="49" t="s">
        <v>4322</v>
      </c>
      <c r="N2715" s="70" t="s">
        <v>3393</v>
      </c>
      <c r="O2715" s="70" t="s">
        <v>3394</v>
      </c>
      <c r="P2715" s="72" t="s">
        <v>4288</v>
      </c>
      <c r="Q2715" s="26" t="s">
        <v>4289</v>
      </c>
      <c r="R2715" s="49" t="s">
        <v>2943</v>
      </c>
      <c r="S2715" s="72"/>
      <c r="T2715" s="72"/>
      <c r="U2715" s="72"/>
      <c r="V2715" s="72"/>
      <c r="W2715" s="72">
        <v>35.4</v>
      </c>
      <c r="X2715" s="72">
        <v>0.14000000000000001</v>
      </c>
      <c r="Y2715" s="72">
        <v>2.54</v>
      </c>
      <c r="Z2715" s="72">
        <v>1.32</v>
      </c>
      <c r="AA2715" s="72" t="s">
        <v>120</v>
      </c>
      <c r="AB2715" s="72">
        <v>0.38</v>
      </c>
      <c r="AC2715" s="72">
        <v>0.76</v>
      </c>
      <c r="AD2715" s="72" t="s">
        <v>120</v>
      </c>
      <c r="AE2715" s="72">
        <v>1.59</v>
      </c>
      <c r="AF2715" s="72">
        <v>0.08</v>
      </c>
      <c r="AG2715" s="72">
        <v>14.6</v>
      </c>
      <c r="AH2715" s="72">
        <v>3100</v>
      </c>
      <c r="AI2715" s="72">
        <v>0.4</v>
      </c>
      <c r="AJ2715" s="72"/>
      <c r="AO2715" s="47">
        <f>SUM(W2715:AG2715)+(AH2715*0.0001)+AI2715+AM2715+(AY2715*0.0001)</f>
        <v>57.677</v>
      </c>
      <c r="AP2715" s="47">
        <f t="shared" si="136"/>
        <v>0.76125600000000015</v>
      </c>
      <c r="AQ2715" s="47">
        <f t="shared" si="137"/>
        <v>0.48261839999999978</v>
      </c>
      <c r="AR2715" s="47">
        <f t="shared" si="138"/>
        <v>1.2</v>
      </c>
      <c r="AU2715" s="47">
        <v>653</v>
      </c>
      <c r="AV2715" s="47">
        <v>893</v>
      </c>
      <c r="AW2715" s="47">
        <v>15900</v>
      </c>
      <c r="AX2715" s="47" t="s">
        <v>84</v>
      </c>
      <c r="AY2715" s="47">
        <v>1570</v>
      </c>
      <c r="AZ2715" s="47" t="s">
        <v>83</v>
      </c>
      <c r="BA2715" s="47">
        <v>0.5</v>
      </c>
      <c r="BC2715" s="47">
        <v>64.599999999999994</v>
      </c>
      <c r="BD2715" s="47">
        <v>1.6</v>
      </c>
      <c r="BE2715" s="47">
        <v>24</v>
      </c>
      <c r="BF2715" s="47">
        <v>0.2</v>
      </c>
      <c r="BG2715" s="47">
        <v>256000</v>
      </c>
      <c r="BH2715" s="47">
        <v>59.9</v>
      </c>
      <c r="BI2715" s="47">
        <v>7</v>
      </c>
      <c r="BJ2715" s="47">
        <v>2</v>
      </c>
      <c r="BL2715" s="47">
        <v>0.2</v>
      </c>
      <c r="BM2715" s="47">
        <v>12</v>
      </c>
      <c r="BN2715" s="47">
        <v>331</v>
      </c>
      <c r="BO2715" s="47">
        <v>3.2</v>
      </c>
      <c r="BP2715" s="47">
        <v>17</v>
      </c>
      <c r="BQ2715" s="47">
        <v>77000</v>
      </c>
      <c r="BR2715" s="47">
        <v>54.7</v>
      </c>
      <c r="BS2715" s="47" t="s">
        <v>85</v>
      </c>
      <c r="BT2715" s="47">
        <v>2090</v>
      </c>
      <c r="BU2715" s="47" t="s">
        <v>83</v>
      </c>
      <c r="BV2715" s="47" t="s">
        <v>83</v>
      </c>
      <c r="BW2715" s="47">
        <v>2</v>
      </c>
      <c r="BX2715" s="47">
        <v>520</v>
      </c>
      <c r="BY2715" s="47" t="s">
        <v>82</v>
      </c>
      <c r="BZ2715" s="47">
        <v>0.9</v>
      </c>
      <c r="CA2715" s="47">
        <v>2.7</v>
      </c>
      <c r="CB2715" s="47">
        <v>0.8</v>
      </c>
      <c r="CC2715" s="47">
        <v>80.900000000000006</v>
      </c>
      <c r="CD2715" s="47">
        <v>27</v>
      </c>
      <c r="CE2715" s="47">
        <v>6</v>
      </c>
      <c r="CF2715" s="47">
        <v>125</v>
      </c>
      <c r="CG2715" s="47">
        <v>53.1</v>
      </c>
      <c r="CH2715" s="47">
        <v>7380</v>
      </c>
      <c r="CI2715" s="47">
        <v>18.100000000000001</v>
      </c>
      <c r="CJ2715" s="47">
        <v>49.8</v>
      </c>
      <c r="CK2715" s="47">
        <v>6.32</v>
      </c>
      <c r="CL2715" s="47">
        <v>22.7</v>
      </c>
      <c r="CM2715" s="47">
        <v>7.7</v>
      </c>
      <c r="CN2715" s="47">
        <v>2.76</v>
      </c>
      <c r="CO2715" s="47">
        <v>14.7</v>
      </c>
      <c r="CP2715" s="47">
        <v>2.77</v>
      </c>
      <c r="CQ2715" s="47">
        <v>18.100000000000001</v>
      </c>
      <c r="CR2715" s="47">
        <v>3.72</v>
      </c>
      <c r="CS2715" s="47">
        <v>11.5</v>
      </c>
      <c r="CT2715" s="47">
        <v>1.63</v>
      </c>
      <c r="CU2715" s="47">
        <v>9.4</v>
      </c>
      <c r="CV2715" s="47">
        <v>1.08</v>
      </c>
      <c r="CW2715" s="47">
        <f t="shared" si="134"/>
        <v>170.28000000000003</v>
      </c>
      <c r="CX2715" s="47">
        <v>14</v>
      </c>
      <c r="CY2715" s="47">
        <v>0.88</v>
      </c>
      <c r="CZ2715" s="47">
        <v>1.36</v>
      </c>
      <c r="DA2715" s="47">
        <v>0.52</v>
      </c>
      <c r="DC2715" s="47">
        <v>1.36</v>
      </c>
      <c r="DD2715" s="47">
        <v>0.2</v>
      </c>
      <c r="DE2715" s="47">
        <v>0.03</v>
      </c>
      <c r="DF2715" s="47">
        <v>16.5</v>
      </c>
      <c r="DG2715" s="47">
        <v>0.1</v>
      </c>
    </row>
    <row r="2716" spans="1:111" s="47" customFormat="1" ht="15.65" customHeight="1" x14ac:dyDescent="0.3">
      <c r="A2716" s="22" t="s">
        <v>4363</v>
      </c>
      <c r="B2716" s="47" t="s">
        <v>4281</v>
      </c>
      <c r="C2716" s="47" t="s">
        <v>4940</v>
      </c>
      <c r="D2716" s="47" t="s">
        <v>4942</v>
      </c>
      <c r="E2716" s="48">
        <v>43976</v>
      </c>
      <c r="F2716" s="48">
        <v>44263</v>
      </c>
      <c r="G2716" s="47" t="s">
        <v>4353</v>
      </c>
      <c r="H2716" s="47">
        <v>34.202998999999998</v>
      </c>
      <c r="I2716" s="47">
        <v>-105.73564</v>
      </c>
      <c r="J2716" s="47" t="s">
        <v>873</v>
      </c>
      <c r="K2716" s="47" t="s">
        <v>879</v>
      </c>
      <c r="L2716" s="47" t="s">
        <v>878</v>
      </c>
      <c r="M2716" s="47" t="s">
        <v>4287</v>
      </c>
      <c r="N2716" s="70" t="s">
        <v>3393</v>
      </c>
      <c r="O2716" s="70" t="s">
        <v>3394</v>
      </c>
      <c r="P2716" s="72" t="s">
        <v>4288</v>
      </c>
      <c r="Q2716" s="22" t="s">
        <v>1665</v>
      </c>
      <c r="R2716" s="49" t="s">
        <v>2943</v>
      </c>
      <c r="S2716" s="72"/>
      <c r="T2716" s="72"/>
      <c r="U2716" s="72"/>
      <c r="V2716" s="72"/>
      <c r="W2716" s="72">
        <v>1.82</v>
      </c>
      <c r="X2716" s="72" t="s">
        <v>120</v>
      </c>
      <c r="Y2716" s="72">
        <v>0.28999999999999998</v>
      </c>
      <c r="Z2716" s="72">
        <v>0.34</v>
      </c>
      <c r="AA2716" s="72" t="s">
        <v>120</v>
      </c>
      <c r="AB2716" s="72">
        <v>0.05</v>
      </c>
      <c r="AC2716" s="72">
        <v>53</v>
      </c>
      <c r="AD2716" s="72">
        <v>0.1</v>
      </c>
      <c r="AE2716" s="72">
        <v>0.01</v>
      </c>
      <c r="AF2716" s="72">
        <v>0.1</v>
      </c>
      <c r="AG2716" s="72">
        <v>1.65</v>
      </c>
      <c r="AH2716" s="72">
        <v>341000</v>
      </c>
      <c r="AI2716" s="72">
        <v>2.35</v>
      </c>
      <c r="AJ2716" s="72"/>
      <c r="AO2716" s="47">
        <f>SUM(W2716:AG2716)+(AH2716*0.0001)+AM2716+(AY2716*0.0001)</f>
        <v>100.71000000000001</v>
      </c>
      <c r="AP2716" s="47">
        <f t="shared" si="136"/>
        <v>0.21247199999999999</v>
      </c>
      <c r="AQ2716" s="47">
        <f t="shared" si="137"/>
        <v>0.10628080000000001</v>
      </c>
      <c r="AR2716" s="47">
        <f t="shared" si="138"/>
        <v>0.30909090909090908</v>
      </c>
      <c r="AU2716" s="47">
        <v>10</v>
      </c>
      <c r="AV2716" s="47" t="s">
        <v>121</v>
      </c>
      <c r="AW2716" s="47">
        <v>61</v>
      </c>
      <c r="AX2716" s="47" t="s">
        <v>84</v>
      </c>
      <c r="AY2716" s="47">
        <v>92500</v>
      </c>
      <c r="AZ2716" s="47" t="s">
        <v>83</v>
      </c>
      <c r="BA2716" s="47">
        <v>1.6</v>
      </c>
      <c r="BC2716" s="47" t="s">
        <v>124</v>
      </c>
      <c r="BD2716" s="47">
        <v>1.3</v>
      </c>
      <c r="BE2716" s="47" t="s">
        <v>84</v>
      </c>
      <c r="BF2716" s="47" t="s">
        <v>126</v>
      </c>
      <c r="BG2716" s="47">
        <v>9</v>
      </c>
      <c r="BH2716" s="47">
        <v>51</v>
      </c>
      <c r="BI2716" s="47">
        <v>4</v>
      </c>
      <c r="BJ2716" s="47" t="s">
        <v>121</v>
      </c>
      <c r="BL2716" s="47" t="s">
        <v>124</v>
      </c>
      <c r="BM2716" s="47">
        <v>17</v>
      </c>
      <c r="BN2716" s="47">
        <v>5</v>
      </c>
      <c r="BO2716" s="47" t="s">
        <v>126</v>
      </c>
      <c r="BP2716" s="47" t="s">
        <v>83</v>
      </c>
      <c r="BQ2716" s="47">
        <v>160</v>
      </c>
      <c r="BR2716" s="47">
        <v>0.6</v>
      </c>
      <c r="BS2716" s="47" t="s">
        <v>85</v>
      </c>
      <c r="BT2716" s="47">
        <v>0.3</v>
      </c>
      <c r="BU2716" s="47">
        <v>7</v>
      </c>
      <c r="BV2716" s="47" t="s">
        <v>83</v>
      </c>
      <c r="BW2716" s="47" t="s">
        <v>121</v>
      </c>
      <c r="BX2716" s="47">
        <v>2510</v>
      </c>
      <c r="BY2716" s="47" t="s">
        <v>82</v>
      </c>
      <c r="BZ2716" s="47" t="s">
        <v>82</v>
      </c>
      <c r="CA2716" s="47">
        <v>21.9</v>
      </c>
      <c r="CB2716" s="47" t="s">
        <v>82</v>
      </c>
      <c r="CC2716" s="47">
        <v>19.8</v>
      </c>
      <c r="CD2716" s="47">
        <v>15</v>
      </c>
      <c r="CE2716" s="47" t="s">
        <v>121</v>
      </c>
      <c r="CF2716" s="47">
        <v>155</v>
      </c>
      <c r="CG2716" s="47">
        <v>1.3</v>
      </c>
      <c r="CH2716" s="47">
        <v>25</v>
      </c>
      <c r="CI2716" s="47">
        <v>11700</v>
      </c>
      <c r="CJ2716" s="47">
        <v>11400</v>
      </c>
      <c r="CK2716" s="47">
        <v>795</v>
      </c>
      <c r="CL2716" s="47">
        <v>1910</v>
      </c>
      <c r="CM2716" s="47">
        <v>119</v>
      </c>
      <c r="CN2716" s="47">
        <v>21.1</v>
      </c>
      <c r="CO2716" s="47">
        <v>92.3</v>
      </c>
      <c r="CP2716" s="47">
        <v>11.6</v>
      </c>
      <c r="CQ2716" s="47">
        <v>27.8</v>
      </c>
      <c r="CR2716" s="47">
        <v>4.53</v>
      </c>
      <c r="CS2716" s="47">
        <v>11.4</v>
      </c>
      <c r="CT2716" s="47">
        <v>1.37</v>
      </c>
      <c r="CU2716" s="47">
        <v>8</v>
      </c>
      <c r="CV2716" s="47">
        <v>1.07</v>
      </c>
      <c r="CW2716" s="47">
        <f t="shared" si="134"/>
        <v>26103.169999999995</v>
      </c>
      <c r="CX2716" s="47">
        <v>57</v>
      </c>
      <c r="CY2716" s="47">
        <v>0.26</v>
      </c>
      <c r="CZ2716" s="47">
        <v>0.14000000000000001</v>
      </c>
      <c r="DA2716" s="47">
        <v>41</v>
      </c>
      <c r="DC2716" s="47">
        <v>0.01</v>
      </c>
      <c r="DD2716" s="47">
        <v>0.01</v>
      </c>
      <c r="DE2716" s="47">
        <v>0.04</v>
      </c>
      <c r="DF2716" s="47">
        <v>0.81</v>
      </c>
      <c r="DG2716" s="47" t="s">
        <v>120</v>
      </c>
    </row>
    <row r="2717" spans="1:111" s="47" customFormat="1" ht="15.65" customHeight="1" x14ac:dyDescent="0.3">
      <c r="A2717" s="22" t="s">
        <v>4364</v>
      </c>
      <c r="B2717" s="47" t="s">
        <v>4281</v>
      </c>
      <c r="C2717" s="47" t="s">
        <v>4940</v>
      </c>
      <c r="D2717" s="47" t="s">
        <v>4942</v>
      </c>
      <c r="E2717" s="48">
        <v>43977</v>
      </c>
      <c r="F2717" s="48">
        <v>44145</v>
      </c>
      <c r="G2717" s="47" t="s">
        <v>4297</v>
      </c>
      <c r="H2717" s="47">
        <v>34.210352</v>
      </c>
      <c r="I2717" s="47">
        <v>-105.733718</v>
      </c>
      <c r="J2717" s="47" t="s">
        <v>873</v>
      </c>
      <c r="K2717" s="47" t="s">
        <v>879</v>
      </c>
      <c r="L2717" s="47" t="s">
        <v>878</v>
      </c>
      <c r="M2717" s="47" t="s">
        <v>4287</v>
      </c>
      <c r="N2717" s="70" t="s">
        <v>3393</v>
      </c>
      <c r="O2717" s="70" t="s">
        <v>3394</v>
      </c>
      <c r="P2717" s="72" t="s">
        <v>4288</v>
      </c>
      <c r="Q2717" s="22" t="s">
        <v>1665</v>
      </c>
      <c r="R2717" s="49" t="s">
        <v>2943</v>
      </c>
      <c r="S2717" s="72"/>
      <c r="T2717" s="72"/>
      <c r="U2717" s="72"/>
      <c r="V2717" s="72"/>
      <c r="W2717" s="72">
        <v>79.3</v>
      </c>
      <c r="X2717" s="72">
        <v>0.66</v>
      </c>
      <c r="Y2717" s="72">
        <v>8.68</v>
      </c>
      <c r="Z2717" s="72">
        <v>1.97</v>
      </c>
      <c r="AA2717" s="72">
        <v>0.31</v>
      </c>
      <c r="AB2717" s="72">
        <v>0.2</v>
      </c>
      <c r="AC2717" s="72">
        <v>0.94</v>
      </c>
      <c r="AD2717" s="72">
        <v>1.5</v>
      </c>
      <c r="AE2717" s="72">
        <v>4.37</v>
      </c>
      <c r="AF2717" s="72">
        <v>0.09</v>
      </c>
      <c r="AG2717" s="72">
        <v>1.41</v>
      </c>
      <c r="AH2717" s="72">
        <v>6600</v>
      </c>
      <c r="AI2717" s="72" t="s">
        <v>126</v>
      </c>
      <c r="AJ2717" s="72"/>
      <c r="AO2717" s="47">
        <f>SUM(W2717:AG2717)+(AH2717*0.0001)</f>
        <v>100.08999999999999</v>
      </c>
      <c r="AP2717" s="47">
        <f t="shared" si="136"/>
        <v>0.91610099999999939</v>
      </c>
      <c r="AQ2717" s="47">
        <f t="shared" si="137"/>
        <v>0.96228890000000056</v>
      </c>
      <c r="AR2717" s="47">
        <f t="shared" si="138"/>
        <v>1.7909090909090908</v>
      </c>
      <c r="AU2717" s="47">
        <v>93</v>
      </c>
      <c r="AV2717" s="47">
        <v>3</v>
      </c>
      <c r="AW2717" s="47">
        <v>22</v>
      </c>
      <c r="AX2717" s="47" t="s">
        <v>84</v>
      </c>
      <c r="AY2717" s="47">
        <v>1110</v>
      </c>
      <c r="AZ2717" s="47" t="s">
        <v>83</v>
      </c>
      <c r="BA2717" s="47">
        <v>0.1</v>
      </c>
      <c r="BC2717" s="47" t="s">
        <v>124</v>
      </c>
      <c r="BD2717" s="47">
        <v>6.4</v>
      </c>
      <c r="BE2717" s="47">
        <v>57</v>
      </c>
      <c r="BF2717" s="47">
        <v>0.9</v>
      </c>
      <c r="BG2717" s="47">
        <v>10</v>
      </c>
      <c r="BH2717" s="47">
        <v>14.4</v>
      </c>
      <c r="BI2717" s="47">
        <v>5</v>
      </c>
      <c r="BJ2717" s="47">
        <v>10</v>
      </c>
      <c r="BK2717" s="47">
        <v>19.600000000000001</v>
      </c>
      <c r="BL2717" s="47" t="s">
        <v>124</v>
      </c>
      <c r="BM2717" s="47">
        <v>48</v>
      </c>
      <c r="BN2717" s="47">
        <v>2</v>
      </c>
      <c r="BO2717" s="47">
        <v>12.3</v>
      </c>
      <c r="BP2717" s="47">
        <v>29</v>
      </c>
      <c r="BQ2717" s="47">
        <v>14</v>
      </c>
      <c r="BR2717" s="47">
        <v>185</v>
      </c>
      <c r="BS2717" s="47" t="s">
        <v>85</v>
      </c>
      <c r="BT2717" s="47">
        <v>1.6</v>
      </c>
      <c r="BU2717" s="47">
        <v>5</v>
      </c>
      <c r="BV2717" s="47">
        <v>10</v>
      </c>
      <c r="BW2717" s="47">
        <v>1</v>
      </c>
      <c r="BX2717" s="47">
        <v>174</v>
      </c>
      <c r="BY2717" s="47">
        <v>1.5</v>
      </c>
      <c r="BZ2717" s="47">
        <v>0.9</v>
      </c>
      <c r="CA2717" s="47">
        <v>16.3</v>
      </c>
      <c r="CB2717" s="47">
        <v>1</v>
      </c>
      <c r="CC2717" s="47">
        <v>5.27</v>
      </c>
      <c r="CD2717" s="47">
        <v>58</v>
      </c>
      <c r="CE2717" s="47">
        <v>23</v>
      </c>
      <c r="CF2717" s="47">
        <v>556</v>
      </c>
      <c r="CG2717" s="47">
        <v>383</v>
      </c>
      <c r="CH2717" s="47">
        <v>150</v>
      </c>
      <c r="CI2717" s="47">
        <v>148</v>
      </c>
      <c r="CJ2717" s="47">
        <v>481</v>
      </c>
      <c r="CK2717" s="47">
        <v>55.3</v>
      </c>
      <c r="CL2717" s="47">
        <v>199</v>
      </c>
      <c r="CM2717" s="47">
        <v>67</v>
      </c>
      <c r="CN2717" s="47">
        <v>19.899999999999999</v>
      </c>
      <c r="CO2717" s="47">
        <v>74.3</v>
      </c>
      <c r="CP2717" s="47">
        <v>14.8</v>
      </c>
      <c r="CQ2717" s="47">
        <v>93.3</v>
      </c>
      <c r="CR2717" s="47">
        <v>19.600000000000001</v>
      </c>
      <c r="CS2717" s="47">
        <v>62.1</v>
      </c>
      <c r="CT2717" s="47">
        <v>9.4499999999999993</v>
      </c>
      <c r="CU2717" s="47">
        <v>59.5</v>
      </c>
      <c r="CV2717" s="47">
        <v>7.24</v>
      </c>
      <c r="CW2717" s="47">
        <f t="shared" si="134"/>
        <v>1310.4899999999998</v>
      </c>
      <c r="CX2717" s="47">
        <v>2280</v>
      </c>
      <c r="CY2717" s="47">
        <v>1.32</v>
      </c>
      <c r="CZ2717" s="47">
        <v>4.42</v>
      </c>
      <c r="DA2717" s="47">
        <v>0.63</v>
      </c>
      <c r="DC2717" s="47">
        <v>3.43</v>
      </c>
      <c r="DD2717" s="47">
        <v>0.12</v>
      </c>
      <c r="DE2717" s="47">
        <v>0.04</v>
      </c>
      <c r="DF2717" s="47">
        <v>36.4</v>
      </c>
      <c r="DG2717" s="47">
        <v>0.37</v>
      </c>
    </row>
    <row r="2718" spans="1:111" s="47" customFormat="1" x14ac:dyDescent="0.3">
      <c r="A2718" s="22" t="s">
        <v>4365</v>
      </c>
      <c r="B2718" s="47" t="s">
        <v>4281</v>
      </c>
      <c r="C2718" s="47" t="s">
        <v>4940</v>
      </c>
      <c r="D2718" s="47" t="s">
        <v>4942</v>
      </c>
      <c r="E2718" s="48">
        <v>43977</v>
      </c>
      <c r="F2718" s="48">
        <v>44145</v>
      </c>
      <c r="G2718" s="47" t="s">
        <v>4297</v>
      </c>
      <c r="H2718" s="47">
        <v>34.211547000000003</v>
      </c>
      <c r="I2718" s="47">
        <v>-105.73595400000001</v>
      </c>
      <c r="J2718" s="47" t="s">
        <v>873</v>
      </c>
      <c r="K2718" s="47" t="s">
        <v>879</v>
      </c>
      <c r="L2718" s="47" t="s">
        <v>878</v>
      </c>
      <c r="M2718" s="47" t="s">
        <v>163</v>
      </c>
      <c r="N2718" s="70" t="s">
        <v>3393</v>
      </c>
      <c r="O2718" s="70" t="s">
        <v>3394</v>
      </c>
      <c r="P2718" s="72" t="s">
        <v>4303</v>
      </c>
      <c r="Q2718" s="22" t="s">
        <v>1665</v>
      </c>
      <c r="R2718" s="47" t="s">
        <v>2955</v>
      </c>
      <c r="S2718" s="72"/>
      <c r="T2718" s="72"/>
      <c r="U2718" s="72"/>
      <c r="V2718" s="72"/>
      <c r="W2718" s="72">
        <v>65.7</v>
      </c>
      <c r="X2718" s="72">
        <v>0.43</v>
      </c>
      <c r="Y2718" s="72">
        <v>15.9</v>
      </c>
      <c r="Z2718" s="72">
        <v>3.04</v>
      </c>
      <c r="AA2718" s="72">
        <v>0.09</v>
      </c>
      <c r="AB2718" s="72">
        <v>0.25</v>
      </c>
      <c r="AC2718" s="72">
        <v>2.2400000000000002</v>
      </c>
      <c r="AD2718" s="72">
        <v>5.48</v>
      </c>
      <c r="AE2718" s="72">
        <v>4.09</v>
      </c>
      <c r="AF2718" s="72">
        <v>0.19</v>
      </c>
      <c r="AG2718" s="72">
        <v>2.79</v>
      </c>
      <c r="AH2718" s="72">
        <v>600</v>
      </c>
      <c r="AI2718" s="72" t="s">
        <v>126</v>
      </c>
      <c r="AJ2718" s="72"/>
      <c r="AO2718" s="47">
        <f>SUM(W2718:AG2718)+(AH2718*0.0001)</f>
        <v>100.26000000000003</v>
      </c>
      <c r="AP2718" s="47">
        <f t="shared" si="136"/>
        <v>1.3009319999999995</v>
      </c>
      <c r="AQ2718" s="47">
        <f t="shared" si="137"/>
        <v>1.6089748000000004</v>
      </c>
      <c r="AR2718" s="47">
        <f t="shared" si="138"/>
        <v>2.7636363636363632</v>
      </c>
      <c r="AU2718" s="47">
        <v>3</v>
      </c>
      <c r="AV2718" s="47">
        <v>1</v>
      </c>
      <c r="AW2718" s="47" t="s">
        <v>83</v>
      </c>
      <c r="AX2718" s="47" t="s">
        <v>84</v>
      </c>
      <c r="AY2718" s="47">
        <v>3110</v>
      </c>
      <c r="AZ2718" s="47" t="s">
        <v>83</v>
      </c>
      <c r="BA2718" s="47">
        <v>0.1</v>
      </c>
      <c r="BC2718" s="47" t="s">
        <v>124</v>
      </c>
      <c r="BD2718" s="47">
        <v>4.2</v>
      </c>
      <c r="BE2718" s="47">
        <v>11</v>
      </c>
      <c r="BF2718" s="47">
        <v>2.2999999999999998</v>
      </c>
      <c r="BG2718" s="47" t="s">
        <v>83</v>
      </c>
      <c r="BH2718" s="47">
        <v>19.8</v>
      </c>
      <c r="BI2718" s="47">
        <v>1</v>
      </c>
      <c r="BJ2718" s="47">
        <v>7</v>
      </c>
      <c r="BK2718" s="47">
        <v>0.82</v>
      </c>
      <c r="BL2718" s="47" t="s">
        <v>124</v>
      </c>
      <c r="BM2718" s="47" t="s">
        <v>84</v>
      </c>
      <c r="BN2718" s="47" t="s">
        <v>123</v>
      </c>
      <c r="BO2718" s="47">
        <v>67.5</v>
      </c>
      <c r="BP2718" s="47">
        <v>7</v>
      </c>
      <c r="BQ2718" s="47">
        <v>6</v>
      </c>
      <c r="BR2718" s="47">
        <v>132</v>
      </c>
      <c r="BS2718" s="47" t="s">
        <v>85</v>
      </c>
      <c r="BT2718" s="47">
        <v>0.2</v>
      </c>
      <c r="BU2718" s="47" t="s">
        <v>83</v>
      </c>
      <c r="BV2718" s="47" t="s">
        <v>83</v>
      </c>
      <c r="BW2718" s="47" t="s">
        <v>121</v>
      </c>
      <c r="BX2718" s="47">
        <v>333</v>
      </c>
      <c r="BY2718" s="47">
        <v>4.5</v>
      </c>
      <c r="BZ2718" s="47" t="s">
        <v>82</v>
      </c>
      <c r="CA2718" s="47">
        <v>25.5</v>
      </c>
      <c r="CB2718" s="47">
        <v>0.8</v>
      </c>
      <c r="CC2718" s="47">
        <v>5.48</v>
      </c>
      <c r="CD2718" s="47">
        <v>42</v>
      </c>
      <c r="CE2718" s="47">
        <v>1</v>
      </c>
      <c r="CF2718" s="47">
        <v>25.6</v>
      </c>
      <c r="CG2718" s="47">
        <v>335</v>
      </c>
      <c r="CH2718" s="47">
        <v>17</v>
      </c>
      <c r="CI2718" s="47">
        <v>90.4</v>
      </c>
      <c r="CJ2718" s="47">
        <v>154</v>
      </c>
      <c r="CK2718" s="47">
        <v>15.5</v>
      </c>
      <c r="CL2718" s="47">
        <v>51</v>
      </c>
      <c r="CM2718" s="47">
        <v>7.1</v>
      </c>
      <c r="CN2718" s="47">
        <v>1.7</v>
      </c>
      <c r="CO2718" s="47">
        <v>5.78</v>
      </c>
      <c r="CP2718" s="47">
        <v>0.82</v>
      </c>
      <c r="CQ2718" s="47">
        <v>4.1900000000000004</v>
      </c>
      <c r="CR2718" s="47">
        <v>0.82</v>
      </c>
      <c r="CS2718" s="47">
        <v>2.4700000000000002</v>
      </c>
      <c r="CT2718" s="47">
        <v>0.39</v>
      </c>
      <c r="CU2718" s="47">
        <v>2.6</v>
      </c>
      <c r="CV2718" s="47">
        <v>0.4</v>
      </c>
      <c r="CW2718" s="47">
        <f t="shared" si="134"/>
        <v>337.16999999999996</v>
      </c>
      <c r="CX2718" s="47">
        <v>672</v>
      </c>
      <c r="CY2718" s="47">
        <v>2.06</v>
      </c>
      <c r="CZ2718" s="47">
        <v>8.24</v>
      </c>
      <c r="DA2718" s="47">
        <v>1.57</v>
      </c>
      <c r="DC2718" s="47">
        <v>3.26</v>
      </c>
      <c r="DD2718" s="47">
        <v>0.14000000000000001</v>
      </c>
      <c r="DE2718" s="47">
        <v>7.0000000000000007E-2</v>
      </c>
      <c r="DF2718" s="47">
        <v>30.7</v>
      </c>
      <c r="DG2718" s="47">
        <v>0.24</v>
      </c>
    </row>
    <row r="2719" spans="1:111" s="47" customFormat="1" ht="15.65" customHeight="1" x14ac:dyDescent="0.3">
      <c r="A2719" s="22" t="s">
        <v>4366</v>
      </c>
      <c r="B2719" s="47" t="s">
        <v>4281</v>
      </c>
      <c r="C2719" s="47" t="s">
        <v>4940</v>
      </c>
      <c r="D2719" s="47" t="s">
        <v>4942</v>
      </c>
      <c r="E2719" s="48">
        <v>43977</v>
      </c>
      <c r="F2719" s="48">
        <v>44145</v>
      </c>
      <c r="G2719" s="47" t="s">
        <v>4297</v>
      </c>
      <c r="H2719" s="49">
        <v>34.210495999999999</v>
      </c>
      <c r="I2719" s="49">
        <v>-105.733752</v>
      </c>
      <c r="J2719" s="47" t="s">
        <v>873</v>
      </c>
      <c r="K2719" s="47" t="s">
        <v>879</v>
      </c>
      <c r="L2719" s="47" t="s">
        <v>878</v>
      </c>
      <c r="M2719" s="47" t="s">
        <v>4287</v>
      </c>
      <c r="N2719" s="70" t="s">
        <v>3393</v>
      </c>
      <c r="O2719" s="70" t="s">
        <v>3394</v>
      </c>
      <c r="P2719" s="72" t="s">
        <v>4288</v>
      </c>
      <c r="Q2719" s="22" t="s">
        <v>1665</v>
      </c>
      <c r="R2719" s="49" t="s">
        <v>2955</v>
      </c>
      <c r="S2719" s="72"/>
      <c r="T2719" s="72"/>
      <c r="U2719" s="72"/>
      <c r="V2719" s="72"/>
      <c r="W2719" s="72">
        <v>31.5</v>
      </c>
      <c r="X2719" s="72">
        <v>0.19</v>
      </c>
      <c r="Y2719" s="72">
        <v>4.12</v>
      </c>
      <c r="Z2719" s="72">
        <v>17.8</v>
      </c>
      <c r="AA2719" s="72">
        <v>1.01</v>
      </c>
      <c r="AB2719" s="72">
        <v>0.28999999999999998</v>
      </c>
      <c r="AC2719" s="72">
        <v>22.6</v>
      </c>
      <c r="AD2719" s="72">
        <v>0.05</v>
      </c>
      <c r="AE2719" s="72">
        <v>3.31</v>
      </c>
      <c r="AF2719" s="72">
        <v>0.08</v>
      </c>
      <c r="AG2719" s="72">
        <v>5.5</v>
      </c>
      <c r="AH2719" s="72">
        <v>132000</v>
      </c>
      <c r="AI2719" s="72">
        <v>0.7</v>
      </c>
      <c r="AJ2719" s="72"/>
      <c r="AO2719" s="47">
        <f>SUM(W2719:AG2719)+(AH2719*0.0001)+AI2719+AM2719</f>
        <v>100.35</v>
      </c>
      <c r="AP2719" s="47">
        <f t="shared" si="136"/>
        <v>11.621340000000002</v>
      </c>
      <c r="AQ2719" s="47">
        <f t="shared" si="137"/>
        <v>5.0165259999999972</v>
      </c>
      <c r="AR2719" s="47">
        <f t="shared" si="138"/>
        <v>16.18181818181818</v>
      </c>
      <c r="AU2719" s="47">
        <v>247</v>
      </c>
      <c r="AV2719" s="47">
        <v>1</v>
      </c>
      <c r="AW2719" s="47">
        <v>70</v>
      </c>
      <c r="AX2719" s="47" t="s">
        <v>84</v>
      </c>
      <c r="AY2719" s="47">
        <v>19200</v>
      </c>
      <c r="AZ2719" s="47" t="s">
        <v>83</v>
      </c>
      <c r="BA2719" s="47">
        <v>0.7</v>
      </c>
      <c r="BC2719" s="47">
        <v>0.9</v>
      </c>
      <c r="BD2719" s="47">
        <v>47.4</v>
      </c>
      <c r="BE2719" s="47">
        <v>35</v>
      </c>
      <c r="BF2719" s="47">
        <v>0.4</v>
      </c>
      <c r="BG2719" s="47">
        <v>69</v>
      </c>
      <c r="BH2719" s="47">
        <v>16</v>
      </c>
      <c r="BI2719" s="47">
        <v>4</v>
      </c>
      <c r="BJ2719" s="47">
        <v>8</v>
      </c>
      <c r="BK2719" s="47">
        <v>20.399999999999999</v>
      </c>
      <c r="BL2719" s="47" t="s">
        <v>124</v>
      </c>
      <c r="BM2719" s="47">
        <v>19</v>
      </c>
      <c r="BN2719" s="47">
        <v>29</v>
      </c>
      <c r="BO2719" s="47">
        <v>9.1999999999999993</v>
      </c>
      <c r="BP2719" s="47">
        <v>152</v>
      </c>
      <c r="BQ2719" s="47">
        <v>48</v>
      </c>
      <c r="BR2719" s="47">
        <v>136</v>
      </c>
      <c r="BS2719" s="47" t="s">
        <v>85</v>
      </c>
      <c r="BT2719" s="47">
        <v>2.2000000000000002</v>
      </c>
      <c r="BU2719" s="47">
        <v>15</v>
      </c>
      <c r="BV2719" s="47">
        <v>13</v>
      </c>
      <c r="BW2719" s="47">
        <v>245</v>
      </c>
      <c r="BX2719" s="47">
        <v>737</v>
      </c>
      <c r="BY2719" s="47">
        <v>3.7</v>
      </c>
      <c r="BZ2719" s="47">
        <v>3.7</v>
      </c>
      <c r="CA2719" s="47">
        <v>24.2</v>
      </c>
      <c r="CB2719" s="47">
        <v>0.8</v>
      </c>
      <c r="CC2719" s="47">
        <v>10.4</v>
      </c>
      <c r="CD2719" s="47">
        <v>453</v>
      </c>
      <c r="CE2719" s="47">
        <v>26</v>
      </c>
      <c r="CF2719" s="47">
        <v>649</v>
      </c>
      <c r="CG2719" s="47">
        <v>118</v>
      </c>
      <c r="CH2719" s="47">
        <v>2670</v>
      </c>
      <c r="CI2719" s="47">
        <v>945</v>
      </c>
      <c r="CJ2719" s="47">
        <v>2360</v>
      </c>
      <c r="CK2719" s="47">
        <v>270</v>
      </c>
      <c r="CL2719" s="47">
        <v>913</v>
      </c>
      <c r="CM2719" s="47">
        <v>209</v>
      </c>
      <c r="CN2719" s="47">
        <v>50.8</v>
      </c>
      <c r="CO2719" s="47">
        <v>168</v>
      </c>
      <c r="CP2719" s="47">
        <v>22.8</v>
      </c>
      <c r="CQ2719" s="47">
        <v>110</v>
      </c>
      <c r="CR2719" s="47">
        <v>20.399999999999999</v>
      </c>
      <c r="CS2719" s="47">
        <v>54.5</v>
      </c>
      <c r="CT2719" s="47">
        <v>7.3</v>
      </c>
      <c r="CU2719" s="47">
        <v>42.1</v>
      </c>
      <c r="CV2719" s="47">
        <v>4.87</v>
      </c>
      <c r="CW2719" s="47">
        <f t="shared" si="134"/>
        <v>5177.7700000000004</v>
      </c>
      <c r="CX2719" s="47">
        <v>7870</v>
      </c>
      <c r="CY2719" s="47">
        <v>12.2</v>
      </c>
      <c r="CZ2719" s="47">
        <v>2.2599999999999998</v>
      </c>
      <c r="DA2719" s="47">
        <v>16.3</v>
      </c>
      <c r="DC2719" s="47">
        <v>2.75</v>
      </c>
      <c r="DD2719" s="47">
        <v>0.17</v>
      </c>
      <c r="DE2719" s="47">
        <v>0.04</v>
      </c>
      <c r="DF2719" s="47">
        <v>14.9</v>
      </c>
      <c r="DG2719" s="47">
        <v>0.11</v>
      </c>
    </row>
    <row r="2720" spans="1:111" s="47" customFormat="1" ht="15.65" customHeight="1" x14ac:dyDescent="0.3">
      <c r="A2720" s="22" t="s">
        <v>4367</v>
      </c>
      <c r="B2720" s="47" t="s">
        <v>4281</v>
      </c>
      <c r="C2720" s="47" t="s">
        <v>4940</v>
      </c>
      <c r="D2720" s="47" t="s">
        <v>4942</v>
      </c>
      <c r="E2720" s="48">
        <v>44071</v>
      </c>
      <c r="F2720" s="48">
        <v>43948</v>
      </c>
      <c r="G2720" s="47" t="s">
        <v>4283</v>
      </c>
      <c r="H2720" s="47">
        <v>34.206912000000003</v>
      </c>
      <c r="I2720" s="47">
        <v>-105.732874</v>
      </c>
      <c r="J2720" s="47" t="s">
        <v>873</v>
      </c>
      <c r="K2720" s="47" t="s">
        <v>879</v>
      </c>
      <c r="L2720" s="47" t="s">
        <v>878</v>
      </c>
      <c r="M2720" s="47" t="s">
        <v>4287</v>
      </c>
      <c r="N2720" s="70" t="s">
        <v>3393</v>
      </c>
      <c r="O2720" s="70" t="s">
        <v>3394</v>
      </c>
      <c r="P2720" s="72" t="s">
        <v>4288</v>
      </c>
      <c r="Q2720" s="22" t="s">
        <v>870</v>
      </c>
      <c r="R2720" s="47" t="s">
        <v>2955</v>
      </c>
      <c r="S2720" s="72"/>
      <c r="T2720" s="72"/>
      <c r="U2720" s="72"/>
      <c r="V2720" s="72"/>
      <c r="W2720" s="72">
        <v>67.3</v>
      </c>
      <c r="X2720" s="72">
        <v>0.45</v>
      </c>
      <c r="Y2720" s="72">
        <v>7.92</v>
      </c>
      <c r="Z2720" s="72">
        <v>2.23</v>
      </c>
      <c r="AA2720" s="72">
        <v>0.16</v>
      </c>
      <c r="AB2720" s="72">
        <v>0.14000000000000001</v>
      </c>
      <c r="AC2720" s="72">
        <v>10</v>
      </c>
      <c r="AD2720" s="72">
        <v>0.62</v>
      </c>
      <c r="AE2720" s="72">
        <v>5.94</v>
      </c>
      <c r="AF2720" s="72">
        <v>7.0000000000000007E-2</v>
      </c>
      <c r="AG2720" s="72">
        <v>3.1</v>
      </c>
      <c r="AH2720" s="72">
        <v>51300</v>
      </c>
      <c r="AI2720" s="72" t="s">
        <v>126</v>
      </c>
      <c r="AJ2720" s="72"/>
      <c r="AO2720" s="47">
        <f>SUM(W2720:AG2720)+(AH2720*0.0001)+AM2720+(AY2720*0.0001)</f>
        <v>103.21399999999998</v>
      </c>
      <c r="AP2720" s="47">
        <f t="shared" si="136"/>
        <v>1.1227590000000003</v>
      </c>
      <c r="AQ2720" s="47">
        <f t="shared" si="137"/>
        <v>0.99496509999999949</v>
      </c>
      <c r="AR2720" s="47">
        <f t="shared" si="138"/>
        <v>2.0272727272727269</v>
      </c>
      <c r="AU2720" s="47">
        <v>17</v>
      </c>
      <c r="AV2720" s="47">
        <v>2</v>
      </c>
      <c r="AW2720" s="47">
        <v>19</v>
      </c>
      <c r="AX2720" s="47" t="s">
        <v>84</v>
      </c>
      <c r="AY2720" s="47">
        <v>1540</v>
      </c>
      <c r="AZ2720" s="47" t="s">
        <v>83</v>
      </c>
      <c r="BA2720" s="47">
        <v>1.4</v>
      </c>
      <c r="BC2720" s="47">
        <v>0.4</v>
      </c>
      <c r="BD2720" s="47">
        <v>13.5</v>
      </c>
      <c r="BE2720" s="47">
        <v>34</v>
      </c>
      <c r="BF2720" s="47">
        <v>0.4</v>
      </c>
      <c r="BG2720" s="47">
        <v>100</v>
      </c>
      <c r="BH2720" s="47">
        <v>10</v>
      </c>
      <c r="BI2720" s="47">
        <v>2</v>
      </c>
      <c r="BJ2720" s="47">
        <v>6</v>
      </c>
      <c r="BL2720" s="47" t="s">
        <v>124</v>
      </c>
      <c r="BM2720" s="47">
        <v>17</v>
      </c>
      <c r="BN2720" s="47">
        <v>21</v>
      </c>
      <c r="BO2720" s="47">
        <v>9.4</v>
      </c>
      <c r="BP2720" s="47">
        <v>19</v>
      </c>
      <c r="BQ2720" s="47">
        <v>126</v>
      </c>
      <c r="BR2720" s="47">
        <v>197</v>
      </c>
      <c r="BS2720" s="47" t="s">
        <v>85</v>
      </c>
      <c r="BT2720" s="47">
        <v>3.9</v>
      </c>
      <c r="BU2720" s="47">
        <v>6</v>
      </c>
      <c r="BV2720" s="47" t="s">
        <v>83</v>
      </c>
      <c r="BW2720" s="47">
        <v>1</v>
      </c>
      <c r="BX2720" s="47">
        <v>398</v>
      </c>
      <c r="BY2720" s="47">
        <v>0.5</v>
      </c>
      <c r="BZ2720" s="47">
        <v>0.9</v>
      </c>
      <c r="CA2720" s="47">
        <v>6.1</v>
      </c>
      <c r="CB2720" s="47">
        <v>1.4</v>
      </c>
      <c r="CC2720" s="47">
        <v>3.62</v>
      </c>
      <c r="CD2720" s="47">
        <v>58</v>
      </c>
      <c r="CE2720" s="47">
        <v>8</v>
      </c>
      <c r="CF2720" s="47">
        <v>96.3</v>
      </c>
      <c r="CG2720" s="47">
        <v>250</v>
      </c>
      <c r="CH2720" s="47">
        <v>106</v>
      </c>
      <c r="CI2720" s="47">
        <v>130</v>
      </c>
      <c r="CJ2720" s="47">
        <v>196</v>
      </c>
      <c r="CK2720" s="47">
        <v>18.100000000000001</v>
      </c>
      <c r="CL2720" s="47">
        <v>52.8</v>
      </c>
      <c r="CM2720" s="47">
        <v>9.1</v>
      </c>
      <c r="CN2720" s="47">
        <v>2.4300000000000002</v>
      </c>
      <c r="CO2720" s="47">
        <v>11</v>
      </c>
      <c r="CP2720" s="47">
        <v>1.72</v>
      </c>
      <c r="CQ2720" s="47">
        <v>9.92</v>
      </c>
      <c r="CR2720" s="47">
        <v>2.0499999999999998</v>
      </c>
      <c r="CS2720" s="47">
        <v>6.12</v>
      </c>
      <c r="CT2720" s="47">
        <v>0.91</v>
      </c>
      <c r="CU2720" s="47">
        <v>5.6</v>
      </c>
      <c r="CV2720" s="47">
        <v>0.74</v>
      </c>
      <c r="CW2720" s="47">
        <f t="shared" si="134"/>
        <v>446.49000000000018</v>
      </c>
      <c r="CX2720" s="47">
        <v>1180</v>
      </c>
      <c r="CY2720" s="47">
        <v>1.59</v>
      </c>
      <c r="CZ2720" s="47">
        <v>4.2300000000000004</v>
      </c>
      <c r="DA2720" s="47">
        <v>7.39</v>
      </c>
      <c r="DC2720" s="47">
        <v>4.97</v>
      </c>
      <c r="DD2720" s="47">
        <v>7.0000000000000007E-2</v>
      </c>
      <c r="DE2720" s="47">
        <v>0.03</v>
      </c>
      <c r="DF2720" s="47">
        <v>32.1</v>
      </c>
      <c r="DG2720" s="47">
        <v>0.28000000000000003</v>
      </c>
    </row>
    <row r="2721" spans="1:111" s="47" customFormat="1" ht="15.65" customHeight="1" x14ac:dyDescent="0.3">
      <c r="A2721" s="22" t="s">
        <v>4368</v>
      </c>
      <c r="B2721" s="47" t="s">
        <v>4281</v>
      </c>
      <c r="C2721" s="47" t="s">
        <v>4940</v>
      </c>
      <c r="D2721" s="47" t="s">
        <v>4942</v>
      </c>
      <c r="E2721" s="48">
        <v>43894</v>
      </c>
      <c r="F2721" s="48">
        <v>44090</v>
      </c>
      <c r="G2721" s="47" t="s">
        <v>4331</v>
      </c>
      <c r="H2721" s="47">
        <v>34.212204</v>
      </c>
      <c r="I2721" s="47">
        <v>-105.755444</v>
      </c>
      <c r="J2721" s="47" t="s">
        <v>873</v>
      </c>
      <c r="K2721" s="47" t="s">
        <v>879</v>
      </c>
      <c r="L2721" s="47" t="s">
        <v>878</v>
      </c>
      <c r="M2721" s="47" t="s">
        <v>908</v>
      </c>
      <c r="N2721" s="70" t="s">
        <v>3393</v>
      </c>
      <c r="O2721" s="70" t="s">
        <v>3394</v>
      </c>
      <c r="P2721" s="72" t="s">
        <v>4295</v>
      </c>
      <c r="Q2721" s="22" t="s">
        <v>2943</v>
      </c>
      <c r="R2721" s="47" t="s">
        <v>2943</v>
      </c>
      <c r="S2721" s="72"/>
      <c r="T2721" s="72"/>
      <c r="U2721" s="72"/>
      <c r="V2721" s="72"/>
      <c r="W2721" s="72">
        <v>69.599999999999994</v>
      </c>
      <c r="X2721" s="72">
        <v>0.2</v>
      </c>
      <c r="Y2721" s="72">
        <v>17.600000000000001</v>
      </c>
      <c r="Z2721" s="72">
        <v>1.46</v>
      </c>
      <c r="AA2721" s="72">
        <v>0.02</v>
      </c>
      <c r="AB2721" s="72">
        <v>0.04</v>
      </c>
      <c r="AC2721" s="72">
        <v>0.1</v>
      </c>
      <c r="AD2721" s="72">
        <v>10.3</v>
      </c>
      <c r="AE2721" s="72">
        <v>0.57999999999999996</v>
      </c>
      <c r="AF2721" s="72">
        <v>0.05</v>
      </c>
      <c r="AG2721" s="72">
        <v>0.69</v>
      </c>
      <c r="AH2721" s="72">
        <v>100</v>
      </c>
      <c r="AI2721" s="72"/>
      <c r="AJ2721" s="72"/>
      <c r="AO2721" s="47">
        <f>SUM(W2721:AG2721)+(AH2721*0.0001)+AI2721+AM2721</f>
        <v>100.64999999999999</v>
      </c>
      <c r="AP2721" s="47">
        <f t="shared" si="136"/>
        <v>0.17641799999999996</v>
      </c>
      <c r="AQ2721" s="47">
        <f t="shared" si="137"/>
        <v>1.2659402</v>
      </c>
      <c r="AR2721" s="47">
        <f t="shared" si="138"/>
        <v>1.3272727272727272</v>
      </c>
      <c r="AU2721" s="47">
        <v>8</v>
      </c>
      <c r="AV2721" s="47">
        <v>2</v>
      </c>
      <c r="AW2721" s="47" t="s">
        <v>83</v>
      </c>
      <c r="AX2721" s="47">
        <v>19</v>
      </c>
      <c r="AY2721" s="47">
        <v>915</v>
      </c>
      <c r="AZ2721" s="47" t="s">
        <v>83</v>
      </c>
      <c r="BA2721" s="47">
        <v>0.2</v>
      </c>
      <c r="BC2721" s="47" t="s">
        <v>124</v>
      </c>
      <c r="BD2721" s="47">
        <v>1.9</v>
      </c>
      <c r="BE2721" s="47" t="s">
        <v>84</v>
      </c>
      <c r="BF2721" s="47">
        <v>0.1</v>
      </c>
      <c r="BG2721" s="47" t="s">
        <v>83</v>
      </c>
      <c r="BH2721" s="47">
        <v>31.7</v>
      </c>
      <c r="BI2721" s="47">
        <v>2</v>
      </c>
      <c r="BJ2721" s="47">
        <v>10</v>
      </c>
      <c r="BL2721" s="47" t="s">
        <v>124</v>
      </c>
      <c r="BM2721" s="47" t="s">
        <v>84</v>
      </c>
      <c r="BN2721" s="47" t="s">
        <v>123</v>
      </c>
      <c r="BO2721" s="47">
        <v>136</v>
      </c>
      <c r="BP2721" s="47">
        <v>16</v>
      </c>
      <c r="BQ2721" s="47" t="s">
        <v>83</v>
      </c>
      <c r="BR2721" s="47">
        <v>24.4</v>
      </c>
      <c r="BS2721" s="47" t="s">
        <v>85</v>
      </c>
      <c r="BT2721" s="47">
        <v>0.5</v>
      </c>
      <c r="BU2721" s="47" t="s">
        <v>83</v>
      </c>
      <c r="BV2721" s="47" t="s">
        <v>83</v>
      </c>
      <c r="BW2721" s="47">
        <v>1</v>
      </c>
      <c r="BX2721" s="47">
        <v>82.7</v>
      </c>
      <c r="BY2721" s="47">
        <v>6.6</v>
      </c>
      <c r="BZ2721" s="47" t="s">
        <v>82</v>
      </c>
      <c r="CA2721" s="47">
        <v>62.5</v>
      </c>
      <c r="CB2721" s="47">
        <v>0.6</v>
      </c>
      <c r="CC2721" s="47">
        <v>10.9</v>
      </c>
      <c r="CD2721" s="47">
        <v>26</v>
      </c>
      <c r="CE2721" s="47">
        <v>7</v>
      </c>
      <c r="CF2721" s="47">
        <v>36.200000000000003</v>
      </c>
      <c r="CG2721" s="47">
        <v>414</v>
      </c>
      <c r="CH2721" s="47">
        <v>18</v>
      </c>
      <c r="CI2721" s="47">
        <v>111</v>
      </c>
      <c r="CJ2721" s="47">
        <v>198</v>
      </c>
      <c r="CK2721" s="47">
        <v>20.9</v>
      </c>
      <c r="CL2721" s="47">
        <v>60.9</v>
      </c>
      <c r="CM2721" s="47">
        <v>9.1999999999999993</v>
      </c>
      <c r="CN2721" s="47">
        <v>1.99</v>
      </c>
      <c r="CO2721" s="47">
        <v>7.78</v>
      </c>
      <c r="CP2721" s="47">
        <v>1.01</v>
      </c>
      <c r="CQ2721" s="47">
        <v>5.4</v>
      </c>
      <c r="CR2721" s="47">
        <v>1.1499999999999999</v>
      </c>
      <c r="CS2721" s="47">
        <v>3.84</v>
      </c>
      <c r="CT2721" s="47">
        <v>0.63</v>
      </c>
      <c r="CU2721" s="47">
        <v>4.7</v>
      </c>
      <c r="CV2721" s="47">
        <v>0.76</v>
      </c>
      <c r="CW2721" s="47">
        <f t="shared" si="134"/>
        <v>427.25999999999982</v>
      </c>
      <c r="CX2721" s="47">
        <v>151</v>
      </c>
      <c r="CY2721" s="47">
        <v>0.97</v>
      </c>
      <c r="CZ2721" s="47">
        <v>8.9</v>
      </c>
      <c r="DA2721" s="47">
        <v>7.0000000000000007E-2</v>
      </c>
      <c r="DC2721" s="47">
        <v>0.49</v>
      </c>
      <c r="DD2721" s="47">
        <v>0.01</v>
      </c>
      <c r="DE2721" s="47">
        <v>0.03</v>
      </c>
      <c r="DF2721" s="47">
        <v>32.4</v>
      </c>
      <c r="DG2721" s="47">
        <v>0.11</v>
      </c>
    </row>
    <row r="2722" spans="1:111" s="47" customFormat="1" ht="15.65" customHeight="1" x14ac:dyDescent="0.3">
      <c r="A2722" s="22" t="s">
        <v>4369</v>
      </c>
      <c r="B2722" s="47" t="s">
        <v>4281</v>
      </c>
      <c r="C2722" s="47" t="s">
        <v>4940</v>
      </c>
      <c r="D2722" s="47" t="s">
        <v>4942</v>
      </c>
      <c r="E2722" s="48">
        <v>43894</v>
      </c>
      <c r="F2722" s="48">
        <v>44090</v>
      </c>
      <c r="G2722" s="47" t="s">
        <v>4331</v>
      </c>
      <c r="H2722" s="47">
        <v>34.212941999999998</v>
      </c>
      <c r="I2722" s="47">
        <v>-105.755689</v>
      </c>
      <c r="J2722" s="47" t="s">
        <v>873</v>
      </c>
      <c r="K2722" s="47" t="s">
        <v>879</v>
      </c>
      <c r="L2722" s="47" t="s">
        <v>878</v>
      </c>
      <c r="M2722" s="47" t="s">
        <v>908</v>
      </c>
      <c r="N2722" s="70" t="s">
        <v>3393</v>
      </c>
      <c r="O2722" s="70" t="s">
        <v>3394</v>
      </c>
      <c r="P2722" s="72" t="s">
        <v>4295</v>
      </c>
      <c r="Q2722" s="22" t="s">
        <v>2943</v>
      </c>
      <c r="R2722" s="47" t="s">
        <v>2943</v>
      </c>
      <c r="S2722" s="72"/>
      <c r="T2722" s="72"/>
      <c r="U2722" s="72"/>
      <c r="V2722" s="72"/>
      <c r="W2722" s="72">
        <v>71</v>
      </c>
      <c r="X2722" s="72">
        <v>0.19</v>
      </c>
      <c r="Y2722" s="72">
        <v>17</v>
      </c>
      <c r="Z2722" s="72">
        <v>0.93</v>
      </c>
      <c r="AA2722" s="72">
        <v>0.03</v>
      </c>
      <c r="AB2722" s="72">
        <v>0.03</v>
      </c>
      <c r="AC2722" s="72">
        <v>0.05</v>
      </c>
      <c r="AD2722" s="72">
        <v>9.24</v>
      </c>
      <c r="AE2722" s="72">
        <v>0.82</v>
      </c>
      <c r="AF2722" s="72">
        <v>0.06</v>
      </c>
      <c r="AG2722" s="72">
        <v>0.73</v>
      </c>
      <c r="AH2722" s="72">
        <v>100</v>
      </c>
      <c r="AI2722" s="72"/>
      <c r="AJ2722" s="72"/>
      <c r="AO2722" s="47">
        <f>SUM(W2722:AG2722)+(AH2722*0.0001)+AI2722+AM2722</f>
        <v>100.09</v>
      </c>
      <c r="AP2722" s="47">
        <f t="shared" si="136"/>
        <v>-0.14813100000000112</v>
      </c>
      <c r="AQ2722" s="47">
        <f t="shared" si="137"/>
        <v>1.0929441000000013</v>
      </c>
      <c r="AR2722" s="47">
        <f t="shared" si="138"/>
        <v>0.84545454545454546</v>
      </c>
      <c r="AU2722" s="47">
        <v>2</v>
      </c>
      <c r="AV2722" s="47">
        <v>2</v>
      </c>
      <c r="AW2722" s="47" t="s">
        <v>83</v>
      </c>
      <c r="AX2722" s="47">
        <v>15</v>
      </c>
      <c r="AY2722" s="47">
        <v>362</v>
      </c>
      <c r="AZ2722" s="47" t="s">
        <v>83</v>
      </c>
      <c r="BA2722" s="47" t="s">
        <v>126</v>
      </c>
      <c r="BC2722" s="47" t="s">
        <v>124</v>
      </c>
      <c r="BD2722" s="47">
        <v>1.3</v>
      </c>
      <c r="BE2722" s="47" t="s">
        <v>84</v>
      </c>
      <c r="BF2722" s="47">
        <v>0.1</v>
      </c>
      <c r="BG2722" s="47" t="s">
        <v>83</v>
      </c>
      <c r="BH2722" s="47">
        <v>31.4</v>
      </c>
      <c r="BI2722" s="47">
        <v>2</v>
      </c>
      <c r="BJ2722" s="47">
        <v>10</v>
      </c>
      <c r="BL2722" s="47" t="s">
        <v>124</v>
      </c>
      <c r="BM2722" s="47" t="s">
        <v>84</v>
      </c>
      <c r="BN2722" s="47">
        <v>3</v>
      </c>
      <c r="BO2722" s="47">
        <v>132</v>
      </c>
      <c r="BP2722" s="47">
        <v>11</v>
      </c>
      <c r="BQ2722" s="47">
        <v>68</v>
      </c>
      <c r="BR2722" s="47">
        <v>34.200000000000003</v>
      </c>
      <c r="BS2722" s="47" t="s">
        <v>85</v>
      </c>
      <c r="BT2722" s="47">
        <v>0.6</v>
      </c>
      <c r="BU2722" s="47" t="s">
        <v>83</v>
      </c>
      <c r="BV2722" s="47" t="s">
        <v>83</v>
      </c>
      <c r="BW2722" s="47">
        <v>1</v>
      </c>
      <c r="BX2722" s="47">
        <v>97.7</v>
      </c>
      <c r="BY2722" s="47">
        <v>6.3</v>
      </c>
      <c r="BZ2722" s="47" t="s">
        <v>82</v>
      </c>
      <c r="CA2722" s="47">
        <v>62.2</v>
      </c>
      <c r="CB2722" s="47">
        <v>0.6</v>
      </c>
      <c r="CC2722" s="47">
        <v>11.6</v>
      </c>
      <c r="CD2722" s="47">
        <v>27</v>
      </c>
      <c r="CE2722" s="47">
        <v>8</v>
      </c>
      <c r="CF2722" s="47">
        <v>49</v>
      </c>
      <c r="CG2722" s="47">
        <v>420</v>
      </c>
      <c r="CH2722" s="47">
        <v>16</v>
      </c>
      <c r="CI2722" s="47">
        <v>105</v>
      </c>
      <c r="CJ2722" s="47">
        <v>179</v>
      </c>
      <c r="CK2722" s="47">
        <v>18.3</v>
      </c>
      <c r="CL2722" s="47">
        <v>51.9</v>
      </c>
      <c r="CM2722" s="47">
        <v>8.1999999999999993</v>
      </c>
      <c r="CN2722" s="47">
        <v>1.76</v>
      </c>
      <c r="CO2722" s="47">
        <v>7.3</v>
      </c>
      <c r="CP2722" s="47">
        <v>1.0900000000000001</v>
      </c>
      <c r="CQ2722" s="47">
        <v>6.32</v>
      </c>
      <c r="CR2722" s="47">
        <v>1.3</v>
      </c>
      <c r="CS2722" s="47">
        <v>4.3499999999999996</v>
      </c>
      <c r="CT2722" s="47">
        <v>0.69</v>
      </c>
      <c r="CU2722" s="47">
        <v>5.3</v>
      </c>
      <c r="CV2722" s="47">
        <v>0.8</v>
      </c>
      <c r="CW2722" s="47">
        <f t="shared" si="134"/>
        <v>391.31</v>
      </c>
      <c r="CX2722" s="47">
        <v>221</v>
      </c>
      <c r="CY2722" s="47">
        <v>0.61</v>
      </c>
      <c r="CZ2722" s="47">
        <v>8.64</v>
      </c>
      <c r="DA2722" s="47">
        <v>0.01</v>
      </c>
      <c r="DC2722" s="47">
        <v>0.69</v>
      </c>
      <c r="DD2722" s="47" t="s">
        <v>120</v>
      </c>
      <c r="DE2722" s="47">
        <v>0.03</v>
      </c>
      <c r="DF2722" s="47">
        <v>32.9</v>
      </c>
      <c r="DG2722" s="47">
        <v>0.11</v>
      </c>
    </row>
    <row r="2723" spans="1:111" s="47" customFormat="1" ht="15.65" customHeight="1" x14ac:dyDescent="0.3">
      <c r="A2723" s="22" t="s">
        <v>4370</v>
      </c>
      <c r="B2723" s="47" t="s">
        <v>4281</v>
      </c>
      <c r="C2723" s="47" t="s">
        <v>4940</v>
      </c>
      <c r="D2723" s="47" t="s">
        <v>4942</v>
      </c>
      <c r="E2723" s="48">
        <v>43894</v>
      </c>
      <c r="F2723" s="48">
        <v>44090</v>
      </c>
      <c r="G2723" s="47" t="s">
        <v>4331</v>
      </c>
      <c r="H2723" s="47">
        <v>34.215139000000001</v>
      </c>
      <c r="I2723" s="47">
        <v>-105.756165</v>
      </c>
      <c r="J2723" s="47" t="s">
        <v>873</v>
      </c>
      <c r="K2723" s="47" t="s">
        <v>879</v>
      </c>
      <c r="L2723" s="47" t="s">
        <v>878</v>
      </c>
      <c r="M2723" s="47" t="s">
        <v>908</v>
      </c>
      <c r="N2723" s="70" t="s">
        <v>3393</v>
      </c>
      <c r="O2723" s="70" t="s">
        <v>3394</v>
      </c>
      <c r="P2723" s="72" t="s">
        <v>4295</v>
      </c>
      <c r="Q2723" s="22" t="s">
        <v>2943</v>
      </c>
      <c r="R2723" s="47" t="s">
        <v>2943</v>
      </c>
      <c r="S2723" s="72"/>
      <c r="T2723" s="72"/>
      <c r="U2723" s="72"/>
      <c r="V2723" s="72"/>
      <c r="W2723" s="72">
        <v>67.2</v>
      </c>
      <c r="X2723" s="72">
        <v>0.22</v>
      </c>
      <c r="Y2723" s="72">
        <v>17.5</v>
      </c>
      <c r="Z2723" s="72">
        <v>2.2799999999999998</v>
      </c>
      <c r="AA2723" s="72">
        <v>0.19</v>
      </c>
      <c r="AB2723" s="72">
        <v>7.0000000000000007E-2</v>
      </c>
      <c r="AC2723" s="72">
        <v>0.25</v>
      </c>
      <c r="AD2723" s="72">
        <v>7.27</v>
      </c>
      <c r="AE2723" s="72">
        <v>4.58</v>
      </c>
      <c r="AF2723" s="72">
        <v>0.08</v>
      </c>
      <c r="AG2723" s="72">
        <v>0.83</v>
      </c>
      <c r="AH2723" s="72">
        <v>300</v>
      </c>
      <c r="AI2723" s="72"/>
      <c r="AJ2723" s="72"/>
      <c r="AO2723" s="47">
        <f>SUM(W2723:AG2723)+(AH2723*0.0001)+AI2723+AM2723</f>
        <v>100.49999999999999</v>
      </c>
      <c r="AP2723" s="47">
        <f t="shared" si="136"/>
        <v>0.72482399999999991</v>
      </c>
      <c r="AQ2723" s="47">
        <f t="shared" si="137"/>
        <v>1.4826935999999997</v>
      </c>
      <c r="AR2723" s="47">
        <f t="shared" si="138"/>
        <v>2.0727272727272723</v>
      </c>
      <c r="AU2723" s="47">
        <v>1</v>
      </c>
      <c r="AV2723" s="47">
        <v>2</v>
      </c>
      <c r="AW2723" s="47" t="s">
        <v>83</v>
      </c>
      <c r="AX2723" s="47">
        <v>14</v>
      </c>
      <c r="AY2723" s="47">
        <v>1710</v>
      </c>
      <c r="AZ2723" s="47">
        <v>10</v>
      </c>
      <c r="BA2723" s="47">
        <v>0.5</v>
      </c>
      <c r="BC2723" s="47" t="s">
        <v>124</v>
      </c>
      <c r="BD2723" s="47">
        <v>2.2000000000000002</v>
      </c>
      <c r="BE2723" s="47" t="s">
        <v>84</v>
      </c>
      <c r="BF2723" s="47">
        <v>0.6</v>
      </c>
      <c r="BG2723" s="47">
        <v>10</v>
      </c>
      <c r="BH2723" s="47">
        <v>31.3</v>
      </c>
      <c r="BI2723" s="47">
        <v>2</v>
      </c>
      <c r="BJ2723" s="47">
        <v>11</v>
      </c>
      <c r="BL2723" s="47" t="s">
        <v>124</v>
      </c>
      <c r="BM2723" s="47" t="s">
        <v>84</v>
      </c>
      <c r="BN2723" s="47" t="s">
        <v>123</v>
      </c>
      <c r="BO2723" s="47">
        <v>140</v>
      </c>
      <c r="BP2723" s="47">
        <v>9</v>
      </c>
      <c r="BQ2723" s="47" t="s">
        <v>83</v>
      </c>
      <c r="BR2723" s="47">
        <v>155</v>
      </c>
      <c r="BS2723" s="47" t="s">
        <v>85</v>
      </c>
      <c r="BT2723" s="47">
        <v>0.4</v>
      </c>
      <c r="BU2723" s="47" t="s">
        <v>83</v>
      </c>
      <c r="BV2723" s="47" t="s">
        <v>83</v>
      </c>
      <c r="BW2723" s="47">
        <v>2</v>
      </c>
      <c r="BX2723" s="47">
        <v>285</v>
      </c>
      <c r="BY2723" s="47">
        <v>6.9</v>
      </c>
      <c r="BZ2723" s="47" t="s">
        <v>82</v>
      </c>
      <c r="CA2723" s="47">
        <v>68.5</v>
      </c>
      <c r="CB2723" s="47">
        <v>1.1000000000000001</v>
      </c>
      <c r="CC2723" s="47">
        <v>12.7</v>
      </c>
      <c r="CD2723" s="47">
        <v>20</v>
      </c>
      <c r="CE2723" s="47">
        <v>5</v>
      </c>
      <c r="CF2723" s="47">
        <v>39.6</v>
      </c>
      <c r="CG2723" s="47">
        <v>433</v>
      </c>
      <c r="CH2723" s="47">
        <v>24</v>
      </c>
      <c r="CI2723" s="47">
        <v>124</v>
      </c>
      <c r="CJ2723" s="47">
        <v>218</v>
      </c>
      <c r="CK2723" s="47">
        <v>23.5</v>
      </c>
      <c r="CL2723" s="47">
        <v>68.2</v>
      </c>
      <c r="CM2723" s="47">
        <v>10.6</v>
      </c>
      <c r="CN2723" s="47">
        <v>2.17</v>
      </c>
      <c r="CO2723" s="47">
        <v>8.93</v>
      </c>
      <c r="CP2723" s="47">
        <v>1.18</v>
      </c>
      <c r="CQ2723" s="47">
        <v>6.17</v>
      </c>
      <c r="CR2723" s="47">
        <v>1.27</v>
      </c>
      <c r="CS2723" s="47">
        <v>4.24</v>
      </c>
      <c r="CT2723" s="47">
        <v>0.68</v>
      </c>
      <c r="CU2723" s="47">
        <v>5.0999999999999996</v>
      </c>
      <c r="CV2723" s="47">
        <v>0.84</v>
      </c>
      <c r="CW2723" s="47">
        <f t="shared" si="134"/>
        <v>474.88000000000005</v>
      </c>
      <c r="CX2723" s="47">
        <v>1410</v>
      </c>
      <c r="CY2723" s="47">
        <v>1.52</v>
      </c>
      <c r="CZ2723" s="47">
        <v>8.7200000000000006</v>
      </c>
      <c r="DA2723" s="47">
        <v>0.13</v>
      </c>
      <c r="DC2723" s="47">
        <v>3.8</v>
      </c>
      <c r="DD2723" s="47">
        <v>0.01</v>
      </c>
      <c r="DE2723" s="47">
        <v>0.04</v>
      </c>
      <c r="DF2723" s="47">
        <v>30.6</v>
      </c>
      <c r="DG2723" s="47">
        <v>0.12</v>
      </c>
    </row>
    <row r="2724" spans="1:111" s="47" customFormat="1" ht="15.65" customHeight="1" x14ac:dyDescent="0.3">
      <c r="A2724" s="22" t="s">
        <v>4371</v>
      </c>
      <c r="B2724" s="47" t="s">
        <v>4281</v>
      </c>
      <c r="C2724" s="47" t="s">
        <v>4940</v>
      </c>
      <c r="D2724" s="47" t="s">
        <v>4942</v>
      </c>
      <c r="E2724" s="48">
        <v>43894</v>
      </c>
      <c r="F2724" s="48">
        <v>44090</v>
      </c>
      <c r="G2724" s="47" t="s">
        <v>4331</v>
      </c>
      <c r="H2724" s="47">
        <v>34.214415000000002</v>
      </c>
      <c r="I2724" s="47">
        <v>-105.753629</v>
      </c>
      <c r="J2724" s="47" t="s">
        <v>873</v>
      </c>
      <c r="K2724" s="47" t="s">
        <v>879</v>
      </c>
      <c r="L2724" s="47" t="s">
        <v>878</v>
      </c>
      <c r="M2724" s="47" t="s">
        <v>908</v>
      </c>
      <c r="N2724" s="70" t="s">
        <v>3393</v>
      </c>
      <c r="O2724" s="70" t="s">
        <v>3394</v>
      </c>
      <c r="P2724" s="72" t="s">
        <v>4295</v>
      </c>
      <c r="Q2724" s="22" t="s">
        <v>2943</v>
      </c>
      <c r="R2724" s="47" t="s">
        <v>2943</v>
      </c>
      <c r="S2724" s="72"/>
      <c r="T2724" s="72"/>
      <c r="U2724" s="72"/>
      <c r="V2724" s="72"/>
      <c r="W2724" s="72">
        <v>66.900000000000006</v>
      </c>
      <c r="X2724" s="72">
        <v>0.25</v>
      </c>
      <c r="Y2724" s="72">
        <v>17.600000000000001</v>
      </c>
      <c r="Z2724" s="72">
        <v>2.5299999999999998</v>
      </c>
      <c r="AA2724" s="72">
        <v>0.08</v>
      </c>
      <c r="AB2724" s="72">
        <v>0.1</v>
      </c>
      <c r="AC2724" s="72">
        <v>0.19</v>
      </c>
      <c r="AD2724" s="72">
        <v>9.07</v>
      </c>
      <c r="AE2724" s="72">
        <v>2.2599999999999998</v>
      </c>
      <c r="AF2724" s="72">
        <v>0.1</v>
      </c>
      <c r="AG2724" s="72">
        <v>0.91</v>
      </c>
      <c r="AH2724" s="72">
        <v>500</v>
      </c>
      <c r="AI2724" s="72"/>
      <c r="AJ2724" s="72"/>
      <c r="AO2724" s="47">
        <f>SUM(W2724:AG2724)+(AH2724*0.0001)+AI2724+AM2724</f>
        <v>100.03999999999999</v>
      </c>
      <c r="AP2724" s="47">
        <f t="shared" si="136"/>
        <v>0.88614899999999963</v>
      </c>
      <c r="AQ2724" s="47">
        <f t="shared" si="137"/>
        <v>1.5552361000000001</v>
      </c>
      <c r="AR2724" s="47">
        <f t="shared" si="138"/>
        <v>2.2999999999999998</v>
      </c>
      <c r="AU2724" s="47">
        <v>2</v>
      </c>
      <c r="AV2724" s="47">
        <v>2</v>
      </c>
      <c r="AW2724" s="47" t="s">
        <v>83</v>
      </c>
      <c r="AX2724" s="47">
        <v>16</v>
      </c>
      <c r="AY2724" s="47">
        <v>2520</v>
      </c>
      <c r="AZ2724" s="47" t="s">
        <v>83</v>
      </c>
      <c r="BA2724" s="47">
        <v>0.2</v>
      </c>
      <c r="BC2724" s="47" t="s">
        <v>124</v>
      </c>
      <c r="BD2724" s="47">
        <v>2.4</v>
      </c>
      <c r="BE2724" s="47" t="s">
        <v>84</v>
      </c>
      <c r="BF2724" s="47">
        <v>0.4</v>
      </c>
      <c r="BG2724" s="47" t="s">
        <v>83</v>
      </c>
      <c r="BH2724" s="47">
        <v>32.9</v>
      </c>
      <c r="BI2724" s="47">
        <v>2</v>
      </c>
      <c r="BJ2724" s="47">
        <v>11</v>
      </c>
      <c r="BL2724" s="47" t="s">
        <v>124</v>
      </c>
      <c r="BM2724" s="47">
        <v>19</v>
      </c>
      <c r="BN2724" s="47">
        <v>3</v>
      </c>
      <c r="BO2724" s="47">
        <v>148</v>
      </c>
      <c r="BP2724" s="47">
        <v>11</v>
      </c>
      <c r="BQ2724" s="47" t="s">
        <v>83</v>
      </c>
      <c r="BR2724" s="47">
        <v>82.2</v>
      </c>
      <c r="BS2724" s="47" t="s">
        <v>85</v>
      </c>
      <c r="BT2724" s="47">
        <v>0.4</v>
      </c>
      <c r="BU2724" s="47" t="s">
        <v>83</v>
      </c>
      <c r="BV2724" s="47" t="s">
        <v>83</v>
      </c>
      <c r="BW2724" s="47">
        <v>1</v>
      </c>
      <c r="BX2724" s="47">
        <v>299</v>
      </c>
      <c r="BY2724" s="47">
        <v>7.2</v>
      </c>
      <c r="BZ2724" s="47" t="s">
        <v>82</v>
      </c>
      <c r="CA2724" s="47">
        <v>68.7</v>
      </c>
      <c r="CB2724" s="47">
        <v>0.7</v>
      </c>
      <c r="CC2724" s="47">
        <v>11.3</v>
      </c>
      <c r="CD2724" s="47">
        <v>28</v>
      </c>
      <c r="CE2724" s="47">
        <v>7</v>
      </c>
      <c r="CF2724" s="47">
        <v>41.3</v>
      </c>
      <c r="CG2724" s="47">
        <v>501</v>
      </c>
      <c r="CH2724" s="47">
        <v>17</v>
      </c>
      <c r="CI2724" s="47">
        <v>147</v>
      </c>
      <c r="CJ2724" s="47">
        <v>257</v>
      </c>
      <c r="CK2724" s="47">
        <v>26.2</v>
      </c>
      <c r="CL2724" s="47">
        <v>75</v>
      </c>
      <c r="CM2724" s="47">
        <v>11</v>
      </c>
      <c r="CN2724" s="47">
        <v>2.39</v>
      </c>
      <c r="CO2724" s="47">
        <v>9.1300000000000008</v>
      </c>
      <c r="CP2724" s="47">
        <v>1.21</v>
      </c>
      <c r="CQ2724" s="47">
        <v>6.39</v>
      </c>
      <c r="CR2724" s="47">
        <v>1.27</v>
      </c>
      <c r="CS2724" s="47">
        <v>4.2</v>
      </c>
      <c r="CT2724" s="47">
        <v>0.73</v>
      </c>
      <c r="CU2724" s="47">
        <v>5.3</v>
      </c>
      <c r="CV2724" s="47">
        <v>0.85</v>
      </c>
      <c r="CW2724" s="47">
        <f t="shared" si="134"/>
        <v>547.67000000000007</v>
      </c>
      <c r="CX2724" s="47">
        <v>637</v>
      </c>
      <c r="CY2724" s="47">
        <v>1.73</v>
      </c>
      <c r="CZ2724" s="47">
        <v>8.8800000000000008</v>
      </c>
      <c r="DA2724" s="47">
        <v>0.13</v>
      </c>
      <c r="DC2724" s="47">
        <v>1.92</v>
      </c>
      <c r="DD2724" s="47">
        <v>0.04</v>
      </c>
      <c r="DE2724" s="47">
        <v>0.05</v>
      </c>
      <c r="DF2724" s="47">
        <v>31.1</v>
      </c>
      <c r="DG2724" s="47">
        <v>0.14000000000000001</v>
      </c>
    </row>
    <row r="2725" spans="1:111" s="47" customFormat="1" ht="15.65" customHeight="1" x14ac:dyDescent="0.3">
      <c r="A2725" s="22" t="s">
        <v>4372</v>
      </c>
      <c r="B2725" s="47" t="s">
        <v>4281</v>
      </c>
      <c r="C2725" s="47" t="s">
        <v>4940</v>
      </c>
      <c r="D2725" s="47" t="s">
        <v>4942</v>
      </c>
      <c r="E2725" s="48">
        <v>43894</v>
      </c>
      <c r="F2725" s="48">
        <v>44090</v>
      </c>
      <c r="G2725" s="47" t="s">
        <v>4331</v>
      </c>
      <c r="H2725" s="47">
        <v>34.215778</v>
      </c>
      <c r="I2725" s="47">
        <v>-105.74901699999999</v>
      </c>
      <c r="J2725" s="47" t="s">
        <v>873</v>
      </c>
      <c r="K2725" s="47" t="s">
        <v>879</v>
      </c>
      <c r="L2725" s="47" t="s">
        <v>878</v>
      </c>
      <c r="M2725" s="47" t="s">
        <v>908</v>
      </c>
      <c r="N2725" s="70" t="s">
        <v>3393</v>
      </c>
      <c r="O2725" s="70" t="s">
        <v>3394</v>
      </c>
      <c r="P2725" s="72" t="s">
        <v>4295</v>
      </c>
      <c r="Q2725" s="22" t="s">
        <v>2943</v>
      </c>
      <c r="R2725" s="47" t="s">
        <v>2943</v>
      </c>
      <c r="S2725" s="72"/>
      <c r="T2725" s="72"/>
      <c r="U2725" s="72"/>
      <c r="V2725" s="72"/>
      <c r="W2725" s="72">
        <v>65.7</v>
      </c>
      <c r="X2725" s="72">
        <v>0.17</v>
      </c>
      <c r="Y2725" s="72">
        <v>19.100000000000001</v>
      </c>
      <c r="Z2725" s="72">
        <v>1.48</v>
      </c>
      <c r="AA2725" s="72" t="s">
        <v>120</v>
      </c>
      <c r="AB2725" s="72">
        <v>0.06</v>
      </c>
      <c r="AC2725" s="72">
        <v>7.0000000000000007E-2</v>
      </c>
      <c r="AD2725" s="72">
        <v>7.21</v>
      </c>
      <c r="AE2725" s="72">
        <v>6.33</v>
      </c>
      <c r="AF2725" s="72">
        <v>0.02</v>
      </c>
      <c r="AG2725" s="72">
        <v>0.56000000000000005</v>
      </c>
      <c r="AH2725" s="72">
        <v>200</v>
      </c>
      <c r="AI2725" s="72"/>
      <c r="AJ2725" s="72"/>
      <c r="AO2725" s="47">
        <f>SUM(W2725:AG2725)+(AH2725*0.0001)+AI2725+AM2725</f>
        <v>100.71999999999998</v>
      </c>
      <c r="AP2725" s="47">
        <f t="shared" si="136"/>
        <v>0.12218399999999896</v>
      </c>
      <c r="AQ2725" s="47">
        <f t="shared" si="137"/>
        <v>1.3455976000000012</v>
      </c>
      <c r="AR2725" s="47">
        <f t="shared" si="138"/>
        <v>1.3454545454545452</v>
      </c>
      <c r="AU2725" s="47">
        <v>4</v>
      </c>
      <c r="AV2725" s="47">
        <v>2</v>
      </c>
      <c r="AW2725" s="47">
        <v>6</v>
      </c>
      <c r="AX2725" s="47">
        <v>17</v>
      </c>
      <c r="AY2725" s="47">
        <v>939</v>
      </c>
      <c r="AZ2725" s="47" t="s">
        <v>83</v>
      </c>
      <c r="BA2725" s="47">
        <v>0.4</v>
      </c>
      <c r="BC2725" s="47" t="s">
        <v>124</v>
      </c>
      <c r="BD2725" s="47">
        <v>0.5</v>
      </c>
      <c r="BE2725" s="47" t="s">
        <v>84</v>
      </c>
      <c r="BF2725" s="47">
        <v>0.6</v>
      </c>
      <c r="BG2725" s="47" t="s">
        <v>83</v>
      </c>
      <c r="BH2725" s="47">
        <v>32.5</v>
      </c>
      <c r="BI2725" s="47">
        <v>2</v>
      </c>
      <c r="BJ2725" s="47">
        <v>12</v>
      </c>
      <c r="BL2725" s="47" t="s">
        <v>124</v>
      </c>
      <c r="BM2725" s="47" t="s">
        <v>84</v>
      </c>
      <c r="BN2725" s="47" t="s">
        <v>123</v>
      </c>
      <c r="BO2725" s="47">
        <v>126</v>
      </c>
      <c r="BP2725" s="47" t="s">
        <v>83</v>
      </c>
      <c r="BQ2725" s="47" t="s">
        <v>83</v>
      </c>
      <c r="BR2725" s="47">
        <v>217</v>
      </c>
      <c r="BS2725" s="47" t="s">
        <v>85</v>
      </c>
      <c r="BT2725" s="47">
        <v>0.2</v>
      </c>
      <c r="BU2725" s="47" t="s">
        <v>83</v>
      </c>
      <c r="BV2725" s="47" t="s">
        <v>83</v>
      </c>
      <c r="BW2725" s="47">
        <v>1</v>
      </c>
      <c r="BX2725" s="47">
        <v>203</v>
      </c>
      <c r="BY2725" s="47">
        <v>5.0999999999999996</v>
      </c>
      <c r="BZ2725" s="47" t="s">
        <v>82</v>
      </c>
      <c r="CA2725" s="47">
        <v>53.5</v>
      </c>
      <c r="CB2725" s="47">
        <v>1.2</v>
      </c>
      <c r="CC2725" s="47">
        <v>7.21</v>
      </c>
      <c r="CD2725" s="47">
        <v>11</v>
      </c>
      <c r="CE2725" s="47">
        <v>3</v>
      </c>
      <c r="CF2725" s="47">
        <v>33.1</v>
      </c>
      <c r="CG2725" s="47">
        <v>541</v>
      </c>
      <c r="CH2725" s="47" t="s">
        <v>83</v>
      </c>
      <c r="CI2725" s="47">
        <v>107</v>
      </c>
      <c r="CJ2725" s="47">
        <v>178</v>
      </c>
      <c r="CK2725" s="47">
        <v>19.100000000000001</v>
      </c>
      <c r="CL2725" s="47">
        <v>52</v>
      </c>
      <c r="CM2725" s="47">
        <v>7</v>
      </c>
      <c r="CN2725" s="47">
        <v>1.43</v>
      </c>
      <c r="CO2725" s="47">
        <v>6.1</v>
      </c>
      <c r="CP2725" s="47">
        <v>0.88</v>
      </c>
      <c r="CQ2725" s="47">
        <v>5.1100000000000003</v>
      </c>
      <c r="CR2725" s="47">
        <v>1.03</v>
      </c>
      <c r="CS2725" s="47">
        <v>3.56</v>
      </c>
      <c r="CT2725" s="47">
        <v>0.59</v>
      </c>
      <c r="CU2725" s="47">
        <v>4.3</v>
      </c>
      <c r="CV2725" s="47">
        <v>0.67</v>
      </c>
      <c r="CW2725" s="47">
        <f t="shared" si="134"/>
        <v>386.77000000000004</v>
      </c>
      <c r="CX2725" s="47">
        <v>25</v>
      </c>
      <c r="CY2725" s="47">
        <v>0.98</v>
      </c>
      <c r="CZ2725" s="47">
        <v>9.69</v>
      </c>
      <c r="DA2725" s="47">
        <v>0.04</v>
      </c>
      <c r="DC2725" s="47">
        <v>5.42</v>
      </c>
      <c r="DD2725" s="47" t="s">
        <v>120</v>
      </c>
      <c r="DE2725" s="47" t="s">
        <v>120</v>
      </c>
      <c r="DF2725" s="47">
        <v>30.7</v>
      </c>
      <c r="DG2725" s="47">
        <v>0.1</v>
      </c>
    </row>
    <row r="2726" spans="1:111" s="47" customFormat="1" ht="15.65" customHeight="1" x14ac:dyDescent="0.3">
      <c r="A2726" s="22" t="s">
        <v>4373</v>
      </c>
      <c r="B2726" s="47" t="s">
        <v>4281</v>
      </c>
      <c r="C2726" s="47" t="s">
        <v>4940</v>
      </c>
      <c r="D2726" s="47" t="s">
        <v>4942</v>
      </c>
      <c r="E2726" s="48">
        <v>43986</v>
      </c>
      <c r="F2726" s="48">
        <v>44145</v>
      </c>
      <c r="G2726" s="47" t="s">
        <v>4297</v>
      </c>
      <c r="H2726" s="47">
        <v>34.202367000000002</v>
      </c>
      <c r="I2726" s="47">
        <v>-105.731061</v>
      </c>
      <c r="J2726" s="47" t="s">
        <v>873</v>
      </c>
      <c r="K2726" s="47" t="s">
        <v>879</v>
      </c>
      <c r="L2726" s="47" t="s">
        <v>878</v>
      </c>
      <c r="M2726" s="47" t="s">
        <v>908</v>
      </c>
      <c r="N2726" s="70" t="s">
        <v>3393</v>
      </c>
      <c r="O2726" s="70" t="s">
        <v>3394</v>
      </c>
      <c r="P2726" s="72" t="s">
        <v>4295</v>
      </c>
      <c r="Q2726" s="22" t="s">
        <v>2942</v>
      </c>
      <c r="R2726" s="47" t="s">
        <v>2943</v>
      </c>
      <c r="S2726" s="72"/>
      <c r="T2726" s="72"/>
      <c r="U2726" s="72"/>
      <c r="V2726" s="72"/>
      <c r="W2726" s="72">
        <v>64.599999999999994</v>
      </c>
      <c r="X2726" s="72">
        <v>0.19</v>
      </c>
      <c r="Y2726" s="72">
        <v>18.7</v>
      </c>
      <c r="Z2726" s="72">
        <v>2.15</v>
      </c>
      <c r="AA2726" s="72">
        <v>0.05</v>
      </c>
      <c r="AB2726" s="72">
        <v>0.05</v>
      </c>
      <c r="AC2726" s="72">
        <v>0.08</v>
      </c>
      <c r="AD2726" s="72">
        <v>7.28</v>
      </c>
      <c r="AE2726" s="72">
        <v>5.54</v>
      </c>
      <c r="AF2726" s="72">
        <v>0.06</v>
      </c>
      <c r="AG2726" s="72">
        <v>1.39</v>
      </c>
      <c r="AH2726" s="72">
        <v>300</v>
      </c>
      <c r="AI2726" s="72" t="s">
        <v>126</v>
      </c>
      <c r="AJ2726" s="72"/>
      <c r="AO2726" s="47">
        <f>SUM(W2726:AG2726)+(AH2726*0.0001)</f>
        <v>100.12</v>
      </c>
      <c r="AP2726" s="47">
        <f t="shared" si="136"/>
        <v>0.58459499999999842</v>
      </c>
      <c r="AQ2726" s="47">
        <f t="shared" si="137"/>
        <v>1.5069455000000016</v>
      </c>
      <c r="AR2726" s="47">
        <f t="shared" si="138"/>
        <v>1.9545454545454544</v>
      </c>
      <c r="AU2726" s="47">
        <v>21</v>
      </c>
      <c r="AV2726" s="47">
        <v>3</v>
      </c>
      <c r="AW2726" s="47">
        <v>26</v>
      </c>
      <c r="AX2726" s="47" t="s">
        <v>84</v>
      </c>
      <c r="AY2726" s="47">
        <v>1830</v>
      </c>
      <c r="AZ2726" s="47" t="s">
        <v>83</v>
      </c>
      <c r="BA2726" s="47">
        <v>0.1</v>
      </c>
      <c r="BC2726" s="47">
        <v>0.2</v>
      </c>
      <c r="BD2726" s="47">
        <v>1.8</v>
      </c>
      <c r="BE2726" s="47" t="s">
        <v>84</v>
      </c>
      <c r="BF2726" s="47">
        <v>0.4</v>
      </c>
      <c r="BG2726" s="47">
        <v>59</v>
      </c>
      <c r="BH2726" s="47">
        <v>33.299999999999997</v>
      </c>
      <c r="BI2726" s="47">
        <v>2</v>
      </c>
      <c r="BJ2726" s="47">
        <v>12</v>
      </c>
      <c r="BK2726" s="47">
        <v>1.51</v>
      </c>
      <c r="BL2726" s="47" t="s">
        <v>124</v>
      </c>
      <c r="BM2726" s="47" t="s">
        <v>84</v>
      </c>
      <c r="BN2726" s="47">
        <v>8</v>
      </c>
      <c r="BO2726" s="47">
        <v>120</v>
      </c>
      <c r="BP2726" s="47" t="s">
        <v>83</v>
      </c>
      <c r="BQ2726" s="47">
        <v>1010</v>
      </c>
      <c r="BR2726" s="47">
        <v>173</v>
      </c>
      <c r="BS2726" s="47" t="s">
        <v>85</v>
      </c>
      <c r="BT2726" s="47">
        <v>11.5</v>
      </c>
      <c r="BU2726" s="47" t="s">
        <v>83</v>
      </c>
      <c r="BV2726" s="47" t="s">
        <v>83</v>
      </c>
      <c r="BW2726" s="47">
        <v>2</v>
      </c>
      <c r="BX2726" s="47">
        <v>157</v>
      </c>
      <c r="BY2726" s="47">
        <v>5.3</v>
      </c>
      <c r="BZ2726" s="47">
        <v>0.6</v>
      </c>
      <c r="CA2726" s="47">
        <v>57.3</v>
      </c>
      <c r="CB2726" s="47">
        <v>1.9</v>
      </c>
      <c r="CC2726" s="47">
        <v>17.5</v>
      </c>
      <c r="CD2726" s="47">
        <v>41</v>
      </c>
      <c r="CE2726" s="47">
        <v>3</v>
      </c>
      <c r="CF2726" s="47">
        <v>46.2</v>
      </c>
      <c r="CG2726" s="47">
        <v>593</v>
      </c>
      <c r="CH2726" s="47">
        <v>144</v>
      </c>
      <c r="CI2726" s="47">
        <v>122</v>
      </c>
      <c r="CJ2726" s="47">
        <v>228</v>
      </c>
      <c r="CK2726" s="47">
        <v>24</v>
      </c>
      <c r="CL2726" s="47">
        <v>78.3</v>
      </c>
      <c r="CM2726" s="47">
        <v>12.5</v>
      </c>
      <c r="CN2726" s="47">
        <v>2.68</v>
      </c>
      <c r="CO2726" s="47">
        <v>9.9600000000000009</v>
      </c>
      <c r="CP2726" s="47">
        <v>1.37</v>
      </c>
      <c r="CQ2726" s="47">
        <v>7.23</v>
      </c>
      <c r="CR2726" s="47">
        <v>1.51</v>
      </c>
      <c r="CS2726" s="47">
        <v>4.9400000000000004</v>
      </c>
      <c r="CT2726" s="47">
        <v>0.78</v>
      </c>
      <c r="CU2726" s="47">
        <v>5.8</v>
      </c>
      <c r="CV2726" s="47">
        <v>0.95</v>
      </c>
      <c r="CW2726" s="47">
        <f t="shared" si="134"/>
        <v>500.02</v>
      </c>
      <c r="CX2726" s="47">
        <v>431</v>
      </c>
      <c r="CY2726" s="47">
        <v>1.52</v>
      </c>
      <c r="CZ2726" s="47">
        <v>10</v>
      </c>
      <c r="DA2726" s="47">
        <v>7.0000000000000007E-2</v>
      </c>
      <c r="DC2726" s="47">
        <v>4.59</v>
      </c>
      <c r="DD2726" s="47">
        <v>0.03</v>
      </c>
      <c r="DE2726" s="47">
        <v>0.02</v>
      </c>
      <c r="DF2726" s="47">
        <v>31.3</v>
      </c>
      <c r="DG2726" s="47">
        <v>0.11</v>
      </c>
    </row>
    <row r="2727" spans="1:111" s="47" customFormat="1" ht="15.65" customHeight="1" x14ac:dyDescent="0.3">
      <c r="A2727" s="26" t="s">
        <v>4374</v>
      </c>
      <c r="B2727" s="47" t="s">
        <v>4281</v>
      </c>
      <c r="C2727" s="47" t="s">
        <v>4940</v>
      </c>
      <c r="D2727" s="47" t="s">
        <v>4942</v>
      </c>
      <c r="E2727" s="48">
        <v>43986</v>
      </c>
      <c r="F2727" s="48">
        <v>44145</v>
      </c>
      <c r="G2727" s="47" t="s">
        <v>4297</v>
      </c>
      <c r="H2727" s="49">
        <v>34.202381000000003</v>
      </c>
      <c r="I2727" s="49">
        <v>-105.729086</v>
      </c>
      <c r="J2727" s="49" t="s">
        <v>873</v>
      </c>
      <c r="K2727" s="47" t="s">
        <v>879</v>
      </c>
      <c r="L2727" s="47" t="s">
        <v>878</v>
      </c>
      <c r="M2727" s="49" t="s">
        <v>908</v>
      </c>
      <c r="N2727" s="70" t="s">
        <v>3393</v>
      </c>
      <c r="O2727" s="70" t="s">
        <v>3394</v>
      </c>
      <c r="P2727" s="72" t="s">
        <v>4288</v>
      </c>
      <c r="Q2727" s="26" t="s">
        <v>2942</v>
      </c>
      <c r="R2727" s="49" t="s">
        <v>4375</v>
      </c>
      <c r="S2727" s="72"/>
      <c r="T2727" s="72"/>
      <c r="U2727" s="72"/>
      <c r="V2727" s="72"/>
      <c r="W2727" s="72">
        <v>53.9</v>
      </c>
      <c r="X2727" s="72">
        <v>0.41</v>
      </c>
      <c r="Y2727" s="72">
        <v>7.1</v>
      </c>
      <c r="Z2727" s="72">
        <v>1.94</v>
      </c>
      <c r="AA2727" s="72" t="s">
        <v>120</v>
      </c>
      <c r="AB2727" s="72">
        <v>7.0000000000000007E-2</v>
      </c>
      <c r="AC2727" s="72">
        <v>17</v>
      </c>
      <c r="AD2727" s="72">
        <v>0.08</v>
      </c>
      <c r="AE2727" s="72">
        <v>5.75</v>
      </c>
      <c r="AF2727" s="72">
        <v>7.0000000000000007E-2</v>
      </c>
      <c r="AG2727" s="72">
        <v>3.58</v>
      </c>
      <c r="AH2727" s="72">
        <v>117000</v>
      </c>
      <c r="AI2727" s="72">
        <v>0.3</v>
      </c>
      <c r="AJ2727" s="72"/>
      <c r="AO2727" s="47">
        <f>SUM(W2727:AG2727)+(AH2727*0.0001)+AI2727+AM2727</f>
        <v>101.89999999999998</v>
      </c>
      <c r="AP2727" s="47">
        <f t="shared" si="136"/>
        <v>0.96730199999999922</v>
      </c>
      <c r="AQ2727" s="47">
        <f t="shared" si="137"/>
        <v>0.87596780000000063</v>
      </c>
      <c r="AR2727" s="47">
        <f t="shared" si="138"/>
        <v>1.7636363636363634</v>
      </c>
      <c r="AU2727" s="47">
        <v>87</v>
      </c>
      <c r="AV2727" s="47">
        <v>37</v>
      </c>
      <c r="AW2727" s="47">
        <v>1270</v>
      </c>
      <c r="AX2727" s="47" t="s">
        <v>84</v>
      </c>
      <c r="AY2727" s="47">
        <v>7380</v>
      </c>
      <c r="AZ2727" s="47" t="s">
        <v>83</v>
      </c>
      <c r="BA2727" s="47">
        <v>27.2</v>
      </c>
      <c r="BC2727" s="47">
        <v>2.8</v>
      </c>
      <c r="BD2727" s="47">
        <v>3.4</v>
      </c>
      <c r="BE2727" s="47">
        <v>37</v>
      </c>
      <c r="BF2727" s="47">
        <v>0.4</v>
      </c>
      <c r="BG2727" s="47">
        <v>18900</v>
      </c>
      <c r="BH2727" s="47">
        <v>12.2</v>
      </c>
      <c r="BI2727" s="47">
        <v>4</v>
      </c>
      <c r="BJ2727" s="47">
        <v>5</v>
      </c>
      <c r="BK2727" s="47">
        <v>6.84</v>
      </c>
      <c r="BL2727" s="47" t="s">
        <v>124</v>
      </c>
      <c r="BM2727" s="47">
        <v>29</v>
      </c>
      <c r="BN2727" s="47">
        <v>98</v>
      </c>
      <c r="BO2727" s="47">
        <v>21.3</v>
      </c>
      <c r="BP2727" s="47">
        <v>7</v>
      </c>
      <c r="BQ2727" s="47">
        <v>1160</v>
      </c>
      <c r="BR2727" s="47">
        <v>188</v>
      </c>
      <c r="BS2727" s="47" t="s">
        <v>85</v>
      </c>
      <c r="BT2727" s="47">
        <v>782</v>
      </c>
      <c r="BU2727" s="47" t="s">
        <v>83</v>
      </c>
      <c r="BV2727" s="47" t="s">
        <v>83</v>
      </c>
      <c r="BW2727" s="47">
        <v>8</v>
      </c>
      <c r="BX2727" s="47">
        <v>534</v>
      </c>
      <c r="BY2727" s="47">
        <v>1.9</v>
      </c>
      <c r="BZ2727" s="47">
        <v>0.9</v>
      </c>
      <c r="CA2727" s="47">
        <v>20.5</v>
      </c>
      <c r="CB2727" s="47">
        <v>1.8</v>
      </c>
      <c r="CC2727" s="47">
        <v>53.6</v>
      </c>
      <c r="CD2727" s="47">
        <v>64</v>
      </c>
      <c r="CE2727" s="47">
        <v>13</v>
      </c>
      <c r="CF2727" s="47">
        <v>263</v>
      </c>
      <c r="CG2727" s="47">
        <v>169</v>
      </c>
      <c r="CH2727" s="47">
        <v>204</v>
      </c>
      <c r="CI2727" s="47">
        <v>441</v>
      </c>
      <c r="CJ2727" s="47">
        <v>905</v>
      </c>
      <c r="CK2727" s="47">
        <v>94.2</v>
      </c>
      <c r="CL2727" s="47">
        <v>303</v>
      </c>
      <c r="CM2727" s="47">
        <v>58.1</v>
      </c>
      <c r="CN2727" s="47">
        <v>14.5</v>
      </c>
      <c r="CO2727" s="47">
        <v>49.1</v>
      </c>
      <c r="CP2727" s="47">
        <v>7.13</v>
      </c>
      <c r="CQ2727" s="47">
        <v>37.200000000000003</v>
      </c>
      <c r="CR2727" s="47">
        <v>6.84</v>
      </c>
      <c r="CS2727" s="47">
        <v>18.2</v>
      </c>
      <c r="CT2727" s="47">
        <v>2.29</v>
      </c>
      <c r="CU2727" s="47">
        <v>13.4</v>
      </c>
      <c r="CV2727" s="47">
        <v>1.52</v>
      </c>
      <c r="CW2727" s="47">
        <f t="shared" si="134"/>
        <v>1951.48</v>
      </c>
      <c r="CX2727" s="47">
        <v>67</v>
      </c>
      <c r="CY2727" s="47">
        <v>1.32</v>
      </c>
      <c r="CZ2727" s="47">
        <v>3.66</v>
      </c>
      <c r="DA2727" s="47">
        <v>12.1</v>
      </c>
      <c r="DC2727" s="47">
        <v>4.6500000000000004</v>
      </c>
      <c r="DD2727" s="47">
        <v>0.03</v>
      </c>
      <c r="DE2727" s="47">
        <v>0.02</v>
      </c>
      <c r="DF2727" s="47">
        <v>25.3</v>
      </c>
      <c r="DG2727" s="47">
        <v>0.24</v>
      </c>
    </row>
    <row r="2728" spans="1:111" s="47" customFormat="1" ht="15.65" customHeight="1" x14ac:dyDescent="0.3">
      <c r="A2728" s="22" t="s">
        <v>4376</v>
      </c>
      <c r="B2728" s="47" t="s">
        <v>4281</v>
      </c>
      <c r="C2728" s="47" t="s">
        <v>4940</v>
      </c>
      <c r="D2728" s="47" t="s">
        <v>4942</v>
      </c>
      <c r="E2728" s="48">
        <v>43986</v>
      </c>
      <c r="F2728" s="48">
        <v>44145</v>
      </c>
      <c r="G2728" s="47" t="s">
        <v>4297</v>
      </c>
      <c r="H2728" s="47">
        <v>34.204923999999998</v>
      </c>
      <c r="I2728" s="47">
        <v>-105.72600799999999</v>
      </c>
      <c r="J2728" s="47" t="s">
        <v>873</v>
      </c>
      <c r="K2728" s="47" t="s">
        <v>879</v>
      </c>
      <c r="L2728" s="47" t="s">
        <v>878</v>
      </c>
      <c r="M2728" s="47" t="s">
        <v>908</v>
      </c>
      <c r="N2728" s="70" t="s">
        <v>3393</v>
      </c>
      <c r="O2728" s="70" t="s">
        <v>3394</v>
      </c>
      <c r="P2728" s="72" t="s">
        <v>4288</v>
      </c>
      <c r="Q2728" s="22" t="s">
        <v>2942</v>
      </c>
      <c r="R2728" s="47" t="s">
        <v>2943</v>
      </c>
      <c r="S2728" s="72"/>
      <c r="T2728" s="72"/>
      <c r="U2728" s="72"/>
      <c r="V2728" s="72"/>
      <c r="W2728" s="72">
        <v>18.100000000000001</v>
      </c>
      <c r="X2728" s="72">
        <v>0.11</v>
      </c>
      <c r="Y2728" s="72">
        <v>2.2999999999999998</v>
      </c>
      <c r="Z2728" s="72">
        <v>3.36</v>
      </c>
      <c r="AA2728" s="72">
        <v>0.35</v>
      </c>
      <c r="AB2728" s="72">
        <v>0.13</v>
      </c>
      <c r="AC2728" s="72">
        <v>41.3</v>
      </c>
      <c r="AD2728" s="72">
        <v>0.04</v>
      </c>
      <c r="AE2728" s="72">
        <v>1.57</v>
      </c>
      <c r="AF2728" s="72">
        <v>0.31</v>
      </c>
      <c r="AG2728" s="72">
        <v>6.45</v>
      </c>
      <c r="AH2728" s="72">
        <v>254000</v>
      </c>
      <c r="AI2728" s="72">
        <v>0.5</v>
      </c>
      <c r="AJ2728" s="72"/>
      <c r="AO2728" s="47">
        <f>SUM(W2728:AG2728)+(AH2728*0.0001)+AI2728+AM2728</f>
        <v>99.920000000000016</v>
      </c>
      <c r="AP2728" s="47">
        <f t="shared" ref="AP2728:AP2759" si="139">(0.6633*(Y2728+Z2728)-0.7083*(Y2728))</f>
        <v>2.1251880000000005</v>
      </c>
      <c r="AQ2728" s="47">
        <f t="shared" ref="AQ2728:AQ2759" si="140">(Z2728-1.1*(AP2728))</f>
        <v>1.0222931999999991</v>
      </c>
      <c r="AR2728" s="47">
        <f t="shared" ref="AR2728:AR2759" si="141">(Z2728/1.1)</f>
        <v>3.0545454545454542</v>
      </c>
      <c r="AU2728" s="47">
        <v>73</v>
      </c>
      <c r="AV2728" s="47">
        <v>61</v>
      </c>
      <c r="AW2728" s="47">
        <v>10700</v>
      </c>
      <c r="AX2728" s="47" t="s">
        <v>84</v>
      </c>
      <c r="AY2728" s="47">
        <v>4320</v>
      </c>
      <c r="AZ2728" s="47" t="s">
        <v>83</v>
      </c>
      <c r="BA2728" s="47">
        <v>118</v>
      </c>
      <c r="BC2728" s="47">
        <v>116</v>
      </c>
      <c r="BD2728" s="47">
        <v>7.1</v>
      </c>
      <c r="BE2728" s="47">
        <v>21</v>
      </c>
      <c r="BF2728" s="47">
        <v>0.3</v>
      </c>
      <c r="BG2728" s="47">
        <v>58700</v>
      </c>
      <c r="BH2728" s="47">
        <v>3.72</v>
      </c>
      <c r="BI2728" s="47">
        <v>3</v>
      </c>
      <c r="BJ2728" s="47">
        <v>5</v>
      </c>
      <c r="BK2728" s="47">
        <v>5.81</v>
      </c>
      <c r="BL2728" s="47" t="s">
        <v>124</v>
      </c>
      <c r="BM2728" s="47" t="s">
        <v>84</v>
      </c>
      <c r="BN2728" s="47">
        <v>13</v>
      </c>
      <c r="BO2728" s="47">
        <v>9.6999999999999993</v>
      </c>
      <c r="BP2728" s="47">
        <v>14</v>
      </c>
      <c r="BQ2728" s="47">
        <v>1090</v>
      </c>
      <c r="BR2728" s="47">
        <v>59</v>
      </c>
      <c r="BS2728" s="47" t="s">
        <v>85</v>
      </c>
      <c r="BT2728" s="47">
        <v>2900</v>
      </c>
      <c r="BU2728" s="47">
        <v>19</v>
      </c>
      <c r="BV2728" s="47">
        <v>6</v>
      </c>
      <c r="BW2728" s="47">
        <v>3</v>
      </c>
      <c r="BX2728" s="47">
        <v>365</v>
      </c>
      <c r="BY2728" s="47">
        <v>8.1999999999999993</v>
      </c>
      <c r="BZ2728" s="47" t="s">
        <v>82</v>
      </c>
      <c r="CA2728" s="47">
        <v>12.5</v>
      </c>
      <c r="CB2728" s="47">
        <v>0.7</v>
      </c>
      <c r="CC2728" s="47">
        <v>87.7</v>
      </c>
      <c r="CD2728" s="47">
        <v>216</v>
      </c>
      <c r="CE2728" s="47">
        <v>3</v>
      </c>
      <c r="CF2728" s="47">
        <v>221</v>
      </c>
      <c r="CG2728" s="47">
        <v>81</v>
      </c>
      <c r="CH2728" s="47">
        <v>3530</v>
      </c>
      <c r="CI2728" s="47">
        <v>155</v>
      </c>
      <c r="CJ2728" s="47">
        <v>224</v>
      </c>
      <c r="CK2728" s="47">
        <v>22.9</v>
      </c>
      <c r="CL2728" s="47">
        <v>78</v>
      </c>
      <c r="CM2728" s="47">
        <v>22.3</v>
      </c>
      <c r="CN2728" s="47">
        <v>7.65</v>
      </c>
      <c r="CO2728" s="47">
        <v>28.8</v>
      </c>
      <c r="CP2728" s="47">
        <v>5.04</v>
      </c>
      <c r="CQ2728" s="47">
        <v>30.4</v>
      </c>
      <c r="CR2728" s="47">
        <v>5.81</v>
      </c>
      <c r="CS2728" s="47">
        <v>16.100000000000001</v>
      </c>
      <c r="CT2728" s="47">
        <v>2.0499999999999998</v>
      </c>
      <c r="CU2728" s="47">
        <v>12.5</v>
      </c>
      <c r="CV2728" s="47">
        <v>1.54</v>
      </c>
      <c r="CW2728" s="47">
        <f t="shared" ref="CW2728:CW2780" si="142">SUM(CI2728:CV2728)</f>
        <v>612.0899999999998</v>
      </c>
      <c r="CX2728" s="47">
        <v>2660</v>
      </c>
      <c r="CY2728" s="47">
        <v>2.34</v>
      </c>
      <c r="CZ2728" s="47">
        <v>1.25</v>
      </c>
      <c r="DA2728" s="47">
        <v>31</v>
      </c>
      <c r="DC2728" s="47">
        <v>1.37</v>
      </c>
      <c r="DD2728" s="47">
        <v>0.05</v>
      </c>
      <c r="DE2728" s="47">
        <v>0.13</v>
      </c>
      <c r="DF2728" s="47">
        <v>8.67</v>
      </c>
      <c r="DG2728" s="47">
        <v>0.06</v>
      </c>
    </row>
    <row r="2729" spans="1:111" s="47" customFormat="1" ht="15.65" customHeight="1" x14ac:dyDescent="0.3">
      <c r="A2729" s="22" t="s">
        <v>4377</v>
      </c>
      <c r="B2729" s="47" t="s">
        <v>4281</v>
      </c>
      <c r="C2729" s="47" t="s">
        <v>4940</v>
      </c>
      <c r="D2729" s="47" t="s">
        <v>4942</v>
      </c>
      <c r="E2729" s="48">
        <v>43986</v>
      </c>
      <c r="F2729" s="48">
        <v>44145</v>
      </c>
      <c r="G2729" s="47" t="s">
        <v>4297</v>
      </c>
      <c r="H2729" s="47">
        <v>34.205221999999999</v>
      </c>
      <c r="I2729" s="47">
        <v>-105.722863</v>
      </c>
      <c r="J2729" s="47" t="s">
        <v>873</v>
      </c>
      <c r="K2729" s="47" t="s">
        <v>879</v>
      </c>
      <c r="L2729" s="47" t="s">
        <v>878</v>
      </c>
      <c r="M2729" s="47" t="s">
        <v>908</v>
      </c>
      <c r="N2729" s="70" t="s">
        <v>3393</v>
      </c>
      <c r="O2729" s="70" t="s">
        <v>3394</v>
      </c>
      <c r="P2729" s="72" t="s">
        <v>4295</v>
      </c>
      <c r="Q2729" s="22" t="s">
        <v>2942</v>
      </c>
      <c r="R2729" s="47" t="s">
        <v>2943</v>
      </c>
      <c r="S2729" s="72"/>
      <c r="T2729" s="72"/>
      <c r="U2729" s="72"/>
      <c r="V2729" s="72"/>
      <c r="W2729" s="72">
        <v>66.099999999999994</v>
      </c>
      <c r="X2729" s="72">
        <v>0.19</v>
      </c>
      <c r="Y2729" s="72">
        <v>19.2</v>
      </c>
      <c r="Z2729" s="72">
        <v>2.11</v>
      </c>
      <c r="AA2729" s="72">
        <v>0.08</v>
      </c>
      <c r="AB2729" s="72">
        <v>0.08</v>
      </c>
      <c r="AC2729" s="72">
        <v>0.09</v>
      </c>
      <c r="AD2729" s="72">
        <v>11.4</v>
      </c>
      <c r="AE2729" s="72">
        <v>0.39</v>
      </c>
      <c r="AF2729" s="72">
        <v>0.05</v>
      </c>
      <c r="AG2729" s="72">
        <v>0.54</v>
      </c>
      <c r="AH2729" s="72">
        <v>500</v>
      </c>
      <c r="AI2729" s="72" t="s">
        <v>126</v>
      </c>
      <c r="AJ2729" s="72"/>
      <c r="AO2729" s="47">
        <f>SUM(W2729:AG2729)+(AH2729*0.0001)</f>
        <v>100.28</v>
      </c>
      <c r="AP2729" s="47">
        <f t="shared" si="139"/>
        <v>0.53556299999999801</v>
      </c>
      <c r="AQ2729" s="47">
        <f t="shared" si="140"/>
        <v>1.520880700000002</v>
      </c>
      <c r="AR2729" s="47">
        <f t="shared" si="141"/>
        <v>1.918181818181818</v>
      </c>
      <c r="AU2729" s="47">
        <v>6</v>
      </c>
      <c r="AV2729" s="47">
        <v>3</v>
      </c>
      <c r="AW2729" s="47" t="s">
        <v>83</v>
      </c>
      <c r="AX2729" s="47" t="s">
        <v>84</v>
      </c>
      <c r="AY2729" s="47">
        <v>1570</v>
      </c>
      <c r="AZ2729" s="47" t="s">
        <v>83</v>
      </c>
      <c r="BA2729" s="47">
        <v>0.2</v>
      </c>
      <c r="BC2729" s="47" t="s">
        <v>124</v>
      </c>
      <c r="BD2729" s="47">
        <v>1.5</v>
      </c>
      <c r="BE2729" s="47" t="s">
        <v>84</v>
      </c>
      <c r="BF2729" s="47">
        <v>0.4</v>
      </c>
      <c r="BG2729" s="47">
        <v>9</v>
      </c>
      <c r="BH2729" s="47">
        <v>36.200000000000003</v>
      </c>
      <c r="BI2729" s="47">
        <v>2</v>
      </c>
      <c r="BJ2729" s="47">
        <v>14</v>
      </c>
      <c r="BK2729" s="47">
        <v>1.34</v>
      </c>
      <c r="BL2729" s="47" t="s">
        <v>124</v>
      </c>
      <c r="BM2729" s="47" t="s">
        <v>84</v>
      </c>
      <c r="BN2729" s="47" t="s">
        <v>123</v>
      </c>
      <c r="BO2729" s="47">
        <v>129</v>
      </c>
      <c r="BP2729" s="47">
        <v>6</v>
      </c>
      <c r="BQ2729" s="47" t="s">
        <v>83</v>
      </c>
      <c r="BR2729" s="47">
        <v>21.9</v>
      </c>
      <c r="BS2729" s="47" t="s">
        <v>85</v>
      </c>
      <c r="BT2729" s="47">
        <v>1.1000000000000001</v>
      </c>
      <c r="BU2729" s="47" t="s">
        <v>83</v>
      </c>
      <c r="BV2729" s="47" t="s">
        <v>83</v>
      </c>
      <c r="BW2729" s="47">
        <v>1</v>
      </c>
      <c r="BX2729" s="47">
        <v>50</v>
      </c>
      <c r="BY2729" s="47">
        <v>5.8</v>
      </c>
      <c r="BZ2729" s="47" t="s">
        <v>82</v>
      </c>
      <c r="CA2729" s="47">
        <v>71.2</v>
      </c>
      <c r="CB2729" s="47" t="s">
        <v>82</v>
      </c>
      <c r="CC2729" s="47">
        <v>12.8</v>
      </c>
      <c r="CD2729" s="47">
        <v>17</v>
      </c>
      <c r="CE2729" s="47">
        <v>3</v>
      </c>
      <c r="CF2729" s="47">
        <v>37.200000000000003</v>
      </c>
      <c r="CG2729" s="47">
        <v>648</v>
      </c>
      <c r="CH2729" s="47" t="s">
        <v>83</v>
      </c>
      <c r="CI2729" s="47">
        <v>123</v>
      </c>
      <c r="CJ2729" s="47">
        <v>222</v>
      </c>
      <c r="CK2729" s="47">
        <v>23.3</v>
      </c>
      <c r="CL2729" s="47">
        <v>76.8</v>
      </c>
      <c r="CM2729" s="47">
        <v>11.5</v>
      </c>
      <c r="CN2729" s="47">
        <v>2.57</v>
      </c>
      <c r="CO2729" s="47">
        <v>9.0500000000000007</v>
      </c>
      <c r="CP2729" s="47">
        <v>1.25</v>
      </c>
      <c r="CQ2729" s="47">
        <v>6.46</v>
      </c>
      <c r="CR2729" s="47">
        <v>1.34</v>
      </c>
      <c r="CS2729" s="47">
        <v>4.3600000000000003</v>
      </c>
      <c r="CT2729" s="47">
        <v>0.71</v>
      </c>
      <c r="CU2729" s="47">
        <v>5.4</v>
      </c>
      <c r="CV2729" s="47">
        <v>0.88</v>
      </c>
      <c r="CW2729" s="47">
        <f t="shared" si="142"/>
        <v>488.61999999999995</v>
      </c>
      <c r="CX2729" s="47">
        <v>644</v>
      </c>
      <c r="CY2729" s="47">
        <v>1.45</v>
      </c>
      <c r="CZ2729" s="47">
        <v>9.8800000000000008</v>
      </c>
      <c r="DA2729" s="47">
        <v>0.05</v>
      </c>
      <c r="DC2729" s="47">
        <v>0.31</v>
      </c>
      <c r="DD2729" s="47">
        <v>0.05</v>
      </c>
      <c r="DE2729" s="47">
        <v>0.03</v>
      </c>
      <c r="DF2729" s="47">
        <v>31.1</v>
      </c>
      <c r="DG2729" s="47">
        <v>0.11</v>
      </c>
    </row>
    <row r="2730" spans="1:111" s="47" customFormat="1" ht="15.65" customHeight="1" x14ac:dyDescent="0.3">
      <c r="A2730" s="22" t="s">
        <v>4378</v>
      </c>
      <c r="B2730" s="47" t="s">
        <v>4281</v>
      </c>
      <c r="C2730" s="47" t="s">
        <v>4940</v>
      </c>
      <c r="D2730" s="47" t="s">
        <v>4942</v>
      </c>
      <c r="E2730" s="48">
        <v>43986</v>
      </c>
      <c r="F2730" s="48">
        <v>44145</v>
      </c>
      <c r="G2730" s="47" t="s">
        <v>4297</v>
      </c>
      <c r="H2730" s="47">
        <v>34.204413000000002</v>
      </c>
      <c r="I2730" s="47">
        <v>-105.725341</v>
      </c>
      <c r="J2730" s="47" t="s">
        <v>873</v>
      </c>
      <c r="K2730" s="47" t="s">
        <v>879</v>
      </c>
      <c r="L2730" s="47" t="s">
        <v>878</v>
      </c>
      <c r="M2730" s="47" t="s">
        <v>908</v>
      </c>
      <c r="N2730" s="70" t="s">
        <v>3393</v>
      </c>
      <c r="O2730" s="70" t="s">
        <v>3394</v>
      </c>
      <c r="P2730" s="72" t="s">
        <v>4295</v>
      </c>
      <c r="Q2730" s="22" t="s">
        <v>2942</v>
      </c>
      <c r="R2730" s="47" t="s">
        <v>2943</v>
      </c>
      <c r="S2730" s="72"/>
      <c r="T2730" s="72"/>
      <c r="U2730" s="72"/>
      <c r="V2730" s="72"/>
      <c r="W2730" s="72">
        <v>67.900000000000006</v>
      </c>
      <c r="X2730" s="72">
        <v>0.6</v>
      </c>
      <c r="Y2730" s="72">
        <v>14</v>
      </c>
      <c r="Z2730" s="72">
        <v>3.03</v>
      </c>
      <c r="AA2730" s="72">
        <v>0.1</v>
      </c>
      <c r="AB2730" s="72">
        <v>0.19</v>
      </c>
      <c r="AC2730" s="72">
        <v>0.59</v>
      </c>
      <c r="AD2730" s="72">
        <v>0.23</v>
      </c>
      <c r="AE2730" s="72">
        <v>9.94</v>
      </c>
      <c r="AF2730" s="72">
        <v>0.18</v>
      </c>
      <c r="AG2730" s="72">
        <v>1.98</v>
      </c>
      <c r="AH2730" s="72">
        <v>3700</v>
      </c>
      <c r="AI2730" s="72" t="s">
        <v>126</v>
      </c>
      <c r="AJ2730" s="72"/>
      <c r="AO2730" s="47">
        <f>SUM(W2730:AG2730)+(AH2730*0.0001)</f>
        <v>99.110000000000014</v>
      </c>
      <c r="AP2730" s="47">
        <f t="shared" si="139"/>
        <v>1.3797990000000002</v>
      </c>
      <c r="AQ2730" s="47">
        <f t="shared" si="140"/>
        <v>1.5122210999999994</v>
      </c>
      <c r="AR2730" s="47">
        <f t="shared" si="141"/>
        <v>2.754545454545454</v>
      </c>
      <c r="AU2730" s="47">
        <v>60</v>
      </c>
      <c r="AV2730" s="47">
        <v>4</v>
      </c>
      <c r="AW2730" s="47">
        <v>133</v>
      </c>
      <c r="AX2730" s="47">
        <v>15</v>
      </c>
      <c r="AY2730" s="47">
        <v>3640</v>
      </c>
      <c r="AZ2730" s="47">
        <v>5</v>
      </c>
      <c r="BA2730" s="47">
        <v>1</v>
      </c>
      <c r="BC2730" s="47">
        <v>1.1000000000000001</v>
      </c>
      <c r="BD2730" s="47">
        <v>8.9</v>
      </c>
      <c r="BE2730" s="47">
        <v>30</v>
      </c>
      <c r="BF2730" s="47">
        <v>2.6</v>
      </c>
      <c r="BG2730" s="47">
        <v>178</v>
      </c>
      <c r="BH2730" s="47">
        <v>18.100000000000001</v>
      </c>
      <c r="BI2730" s="47">
        <v>2</v>
      </c>
      <c r="BJ2730" s="47">
        <v>7</v>
      </c>
      <c r="BK2730" s="47">
        <v>1.33</v>
      </c>
      <c r="BL2730" s="47" t="s">
        <v>124</v>
      </c>
      <c r="BM2730" s="47">
        <v>26</v>
      </c>
      <c r="BN2730" s="47">
        <v>252</v>
      </c>
      <c r="BO2730" s="47">
        <v>100</v>
      </c>
      <c r="BP2730" s="47">
        <v>11</v>
      </c>
      <c r="BQ2730" s="47">
        <v>1790</v>
      </c>
      <c r="BR2730" s="47">
        <v>473</v>
      </c>
      <c r="BS2730" s="47" t="s">
        <v>85</v>
      </c>
      <c r="BT2730" s="47">
        <v>45.1</v>
      </c>
      <c r="BU2730" s="47" t="s">
        <v>83</v>
      </c>
      <c r="BV2730" s="47" t="s">
        <v>83</v>
      </c>
      <c r="BW2730" s="47" t="s">
        <v>121</v>
      </c>
      <c r="BX2730" s="47">
        <v>608</v>
      </c>
      <c r="BY2730" s="47">
        <v>6</v>
      </c>
      <c r="BZ2730" s="47" t="s">
        <v>82</v>
      </c>
      <c r="CA2730" s="47">
        <v>34.200000000000003</v>
      </c>
      <c r="CB2730" s="47">
        <v>6.6</v>
      </c>
      <c r="CC2730" s="47">
        <v>11.2</v>
      </c>
      <c r="CD2730" s="47">
        <v>102</v>
      </c>
      <c r="CE2730" s="47">
        <v>9</v>
      </c>
      <c r="CF2730" s="47">
        <v>42</v>
      </c>
      <c r="CG2730" s="47">
        <v>403</v>
      </c>
      <c r="CH2730" s="47">
        <v>610</v>
      </c>
      <c r="CI2730" s="47">
        <v>162</v>
      </c>
      <c r="CJ2730" s="47">
        <v>287</v>
      </c>
      <c r="CK2730" s="47">
        <v>25.6</v>
      </c>
      <c r="CL2730" s="47">
        <v>79.099999999999994</v>
      </c>
      <c r="CM2730" s="47">
        <v>11.5</v>
      </c>
      <c r="CN2730" s="47">
        <v>2.83</v>
      </c>
      <c r="CO2730" s="47">
        <v>8.8699999999999992</v>
      </c>
      <c r="CP2730" s="47">
        <v>1.34</v>
      </c>
      <c r="CQ2730" s="47">
        <v>6.56</v>
      </c>
      <c r="CR2730" s="47">
        <v>1.33</v>
      </c>
      <c r="CS2730" s="47">
        <v>3.75</v>
      </c>
      <c r="CT2730" s="47">
        <v>0.56999999999999995</v>
      </c>
      <c r="CU2730" s="47">
        <v>3.8</v>
      </c>
      <c r="CV2730" s="47">
        <v>0.54</v>
      </c>
      <c r="CW2730" s="47">
        <f t="shared" si="142"/>
        <v>594.79000000000008</v>
      </c>
      <c r="CX2730" s="47">
        <v>790</v>
      </c>
      <c r="CY2730" s="47">
        <v>2.08</v>
      </c>
      <c r="CZ2730" s="47">
        <v>7.25</v>
      </c>
      <c r="DA2730" s="47">
        <v>0.39</v>
      </c>
      <c r="DC2730" s="47">
        <v>8.02</v>
      </c>
      <c r="DD2730" s="47">
        <v>0.09</v>
      </c>
      <c r="DE2730" s="47">
        <v>0.08</v>
      </c>
      <c r="DF2730" s="47">
        <v>32</v>
      </c>
      <c r="DG2730" s="47">
        <v>0.35</v>
      </c>
    </row>
    <row r="2731" spans="1:111" s="47" customFormat="1" ht="15.65" customHeight="1" x14ac:dyDescent="0.3">
      <c r="A2731" s="22" t="s">
        <v>4379</v>
      </c>
      <c r="B2731" s="47" t="s">
        <v>4281</v>
      </c>
      <c r="C2731" s="47" t="s">
        <v>4940</v>
      </c>
      <c r="D2731" s="47" t="s">
        <v>4942</v>
      </c>
      <c r="E2731" s="48">
        <v>44071</v>
      </c>
      <c r="F2731" s="48">
        <v>44263</v>
      </c>
      <c r="G2731" s="47" t="s">
        <v>4353</v>
      </c>
      <c r="H2731" s="47">
        <v>34.192124</v>
      </c>
      <c r="I2731" s="47">
        <v>-105.771669</v>
      </c>
      <c r="J2731" s="47" t="s">
        <v>873</v>
      </c>
      <c r="K2731" s="47" t="s">
        <v>879</v>
      </c>
      <c r="L2731" s="47" t="s">
        <v>878</v>
      </c>
      <c r="M2731" s="47" t="s">
        <v>908</v>
      </c>
      <c r="N2731" s="70" t="s">
        <v>3393</v>
      </c>
      <c r="O2731" s="70" t="s">
        <v>3394</v>
      </c>
      <c r="P2731" s="72" t="s">
        <v>4380</v>
      </c>
      <c r="Q2731" s="22" t="s">
        <v>2942</v>
      </c>
      <c r="R2731" s="47" t="s">
        <v>2943</v>
      </c>
      <c r="S2731" s="72"/>
      <c r="T2731" s="72"/>
      <c r="U2731" s="72"/>
      <c r="V2731" s="72"/>
      <c r="W2731" s="72">
        <v>66.3</v>
      </c>
      <c r="X2731" s="72">
        <v>0.35</v>
      </c>
      <c r="Y2731" s="72">
        <v>18.100000000000001</v>
      </c>
      <c r="Z2731" s="72">
        <v>1.95</v>
      </c>
      <c r="AA2731" s="72">
        <v>0.13</v>
      </c>
      <c r="AB2731" s="72">
        <v>0.09</v>
      </c>
      <c r="AC2731" s="72">
        <v>0.44</v>
      </c>
      <c r="AD2731" s="72">
        <v>8.06</v>
      </c>
      <c r="AE2731" s="72">
        <v>3.06</v>
      </c>
      <c r="AF2731" s="72">
        <v>0.18</v>
      </c>
      <c r="AG2731" s="72">
        <v>0.81</v>
      </c>
      <c r="AH2731" s="72">
        <v>300</v>
      </c>
      <c r="AI2731" s="72">
        <v>3.3000000000000002E-2</v>
      </c>
      <c r="AJ2731" s="72"/>
      <c r="AO2731" s="47">
        <f t="shared" ref="AO2731:AO2737" si="143">SUM(W2731:AG2731)+(AH2731*0.0001)+AI2731+AM2731</f>
        <v>99.533000000000015</v>
      </c>
      <c r="AP2731" s="47">
        <f t="shared" si="139"/>
        <v>0.47893499999999811</v>
      </c>
      <c r="AQ2731" s="47">
        <f t="shared" si="140"/>
        <v>1.423171500000002</v>
      </c>
      <c r="AR2731" s="47">
        <f t="shared" si="141"/>
        <v>1.7727272727272725</v>
      </c>
      <c r="AU2731" s="47">
        <v>19</v>
      </c>
      <c r="AV2731" s="47">
        <v>2</v>
      </c>
      <c r="AW2731" s="47">
        <v>5</v>
      </c>
      <c r="AX2731" s="47" t="s">
        <v>84</v>
      </c>
      <c r="AY2731" s="47">
        <v>2070</v>
      </c>
      <c r="AZ2731" s="47" t="s">
        <v>83</v>
      </c>
      <c r="BA2731" s="47">
        <v>0.1</v>
      </c>
      <c r="BC2731" s="47">
        <v>0.3</v>
      </c>
      <c r="BD2731" s="47">
        <v>4.4000000000000004</v>
      </c>
      <c r="BE2731" s="47" t="s">
        <v>84</v>
      </c>
      <c r="BF2731" s="47">
        <v>0.4</v>
      </c>
      <c r="BG2731" s="47" t="s">
        <v>83</v>
      </c>
      <c r="BH2731" s="47">
        <v>25.6</v>
      </c>
      <c r="BI2731" s="47">
        <v>2</v>
      </c>
      <c r="BJ2731" s="47">
        <v>10</v>
      </c>
      <c r="BL2731" s="47" t="s">
        <v>124</v>
      </c>
      <c r="BM2731" s="47" t="s">
        <v>84</v>
      </c>
      <c r="BN2731" s="47" t="s">
        <v>123</v>
      </c>
      <c r="BO2731" s="47">
        <v>81.400000000000006</v>
      </c>
      <c r="BP2731" s="47">
        <v>7</v>
      </c>
      <c r="BQ2731" s="47" t="s">
        <v>83</v>
      </c>
      <c r="BR2731" s="47">
        <v>88</v>
      </c>
      <c r="BS2731" s="47" t="s">
        <v>85</v>
      </c>
      <c r="BT2731" s="47">
        <v>0.3</v>
      </c>
      <c r="BU2731" s="47" t="s">
        <v>83</v>
      </c>
      <c r="BV2731" s="47" t="s">
        <v>83</v>
      </c>
      <c r="BW2731" s="47">
        <v>2</v>
      </c>
      <c r="BX2731" s="47">
        <v>296</v>
      </c>
      <c r="BY2731" s="47">
        <v>3.6</v>
      </c>
      <c r="BZ2731" s="47">
        <v>0.8</v>
      </c>
      <c r="CA2731" s="47">
        <v>41.5</v>
      </c>
      <c r="CB2731" s="47">
        <v>0.7</v>
      </c>
      <c r="CC2731" s="47">
        <v>5.0199999999999996</v>
      </c>
      <c r="CD2731" s="47">
        <v>33</v>
      </c>
      <c r="CE2731" s="47">
        <v>10</v>
      </c>
      <c r="CF2731" s="47">
        <v>40.299999999999997</v>
      </c>
      <c r="CG2731" s="47">
        <v>409</v>
      </c>
      <c r="CH2731" s="47">
        <v>82</v>
      </c>
      <c r="CI2731" s="47">
        <v>106</v>
      </c>
      <c r="CJ2731" s="47">
        <v>197</v>
      </c>
      <c r="CK2731" s="47">
        <v>23.2</v>
      </c>
      <c r="CL2731" s="47">
        <v>76.3</v>
      </c>
      <c r="CM2731" s="47">
        <v>10.9</v>
      </c>
      <c r="CN2731" s="47">
        <v>2.62</v>
      </c>
      <c r="CO2731" s="47">
        <v>9.24</v>
      </c>
      <c r="CP2731" s="47">
        <v>1.31</v>
      </c>
      <c r="CQ2731" s="47">
        <v>6.83</v>
      </c>
      <c r="CR2731" s="47">
        <v>1.29</v>
      </c>
      <c r="CS2731" s="47">
        <v>4.24</v>
      </c>
      <c r="CT2731" s="47">
        <v>0.64</v>
      </c>
      <c r="CU2731" s="47">
        <v>4.5999999999999996</v>
      </c>
      <c r="CV2731" s="47">
        <v>0.7</v>
      </c>
      <c r="CW2731" s="47">
        <f t="shared" si="142"/>
        <v>444.87</v>
      </c>
      <c r="CX2731" s="47">
        <v>1070</v>
      </c>
      <c r="CY2731" s="47">
        <v>1.44</v>
      </c>
      <c r="CZ2731" s="47">
        <v>10</v>
      </c>
      <c r="DA2731" s="47">
        <v>0.28000000000000003</v>
      </c>
      <c r="DC2731" s="47">
        <v>2.74</v>
      </c>
      <c r="DD2731" s="47">
        <v>0.03</v>
      </c>
      <c r="DE2731" s="47">
        <v>7.0000000000000007E-2</v>
      </c>
      <c r="DF2731" s="47">
        <v>34.5</v>
      </c>
      <c r="DG2731" s="47">
        <v>0.22</v>
      </c>
    </row>
    <row r="2732" spans="1:111" s="47" customFormat="1" ht="15.65" customHeight="1" x14ac:dyDescent="0.3">
      <c r="A2732" s="30" t="s">
        <v>4381</v>
      </c>
      <c r="B2732" s="47" t="s">
        <v>4281</v>
      </c>
      <c r="C2732" s="47" t="s">
        <v>4940</v>
      </c>
      <c r="D2732" s="47" t="s">
        <v>4942</v>
      </c>
      <c r="E2732" s="43">
        <v>44071</v>
      </c>
      <c r="F2732" s="46">
        <v>44348</v>
      </c>
      <c r="G2732" s="45" t="s">
        <v>4317</v>
      </c>
      <c r="H2732" s="44">
        <v>34.192410000000002</v>
      </c>
      <c r="I2732" s="44">
        <v>-105.772171</v>
      </c>
      <c r="J2732" s="44" t="s">
        <v>873</v>
      </c>
      <c r="K2732" s="84" t="s">
        <v>879</v>
      </c>
      <c r="L2732" s="84" t="s">
        <v>878</v>
      </c>
      <c r="M2732" s="47" t="s">
        <v>908</v>
      </c>
      <c r="N2732" s="70" t="s">
        <v>3393</v>
      </c>
      <c r="O2732" s="70" t="s">
        <v>3394</v>
      </c>
      <c r="P2732" s="72" t="s">
        <v>4288</v>
      </c>
      <c r="Q2732" s="33" t="s">
        <v>2942</v>
      </c>
      <c r="R2732" s="44" t="s">
        <v>2955</v>
      </c>
      <c r="S2732" s="72"/>
      <c r="T2732" s="72"/>
      <c r="U2732" s="72"/>
      <c r="V2732" s="72"/>
      <c r="W2732" s="72">
        <v>22.9</v>
      </c>
      <c r="X2732" s="72">
        <v>0.08</v>
      </c>
      <c r="Y2732" s="72">
        <v>5.73</v>
      </c>
      <c r="Z2732" s="72">
        <v>3.16</v>
      </c>
      <c r="AA2732" s="72">
        <v>0.65</v>
      </c>
      <c r="AB2732" s="72">
        <v>0.05</v>
      </c>
      <c r="AC2732" s="72">
        <v>29.7</v>
      </c>
      <c r="AD2732" s="72">
        <v>1.82</v>
      </c>
      <c r="AE2732" s="72">
        <v>2.19</v>
      </c>
      <c r="AF2732" s="72">
        <v>7.0000000000000007E-2</v>
      </c>
      <c r="AG2732" s="72">
        <v>2.39</v>
      </c>
      <c r="AH2732" s="72">
        <v>131000</v>
      </c>
      <c r="AI2732" s="72">
        <v>1.86</v>
      </c>
      <c r="AJ2732" s="72"/>
      <c r="AL2732" s="84"/>
      <c r="AM2732" s="84"/>
      <c r="AN2732" s="84"/>
      <c r="AO2732" s="47">
        <f t="shared" si="143"/>
        <v>83.699999999999974</v>
      </c>
      <c r="AP2732" s="47">
        <f t="shared" si="139"/>
        <v>1.8381780000000001</v>
      </c>
      <c r="AQ2732" s="47">
        <f t="shared" si="140"/>
        <v>1.1380041999999997</v>
      </c>
      <c r="AR2732" s="47">
        <f t="shared" si="141"/>
        <v>2.8727272727272726</v>
      </c>
      <c r="AU2732" s="45">
        <v>59</v>
      </c>
      <c r="AV2732" s="45">
        <v>5</v>
      </c>
      <c r="AW2732" s="45">
        <v>367</v>
      </c>
      <c r="AX2732" s="45" t="s">
        <v>84</v>
      </c>
      <c r="AY2732" s="45">
        <v>37500</v>
      </c>
      <c r="AZ2732" s="45" t="s">
        <v>83</v>
      </c>
      <c r="BA2732" s="45">
        <v>1.5</v>
      </c>
      <c r="BB2732" s="84"/>
      <c r="BC2732" s="45">
        <v>2.8</v>
      </c>
      <c r="BD2732" s="45">
        <v>4</v>
      </c>
      <c r="BE2732" s="45">
        <v>10</v>
      </c>
      <c r="BF2732" s="45">
        <v>0.3</v>
      </c>
      <c r="BG2732" s="45">
        <v>1280</v>
      </c>
      <c r="BH2732" s="45">
        <v>46.5</v>
      </c>
      <c r="BI2732" s="45">
        <v>5</v>
      </c>
      <c r="BJ2732" s="45">
        <v>4</v>
      </c>
      <c r="BK2732" s="84"/>
      <c r="BL2732" s="45" t="s">
        <v>124</v>
      </c>
      <c r="BM2732" s="45">
        <v>10</v>
      </c>
      <c r="BN2732" s="45">
        <v>138</v>
      </c>
      <c r="BO2732" s="45">
        <v>33.1</v>
      </c>
      <c r="BP2732" s="45">
        <v>13</v>
      </c>
      <c r="BQ2732" s="45">
        <v>106000</v>
      </c>
      <c r="BR2732" s="45">
        <v>90.5</v>
      </c>
      <c r="BS2732" s="45" t="s">
        <v>85</v>
      </c>
      <c r="BT2732" s="45">
        <v>212</v>
      </c>
      <c r="BU2732" s="45">
        <v>6</v>
      </c>
      <c r="BV2732" s="45" t="s">
        <v>83</v>
      </c>
      <c r="BW2732" s="45">
        <v>1</v>
      </c>
      <c r="BX2732" s="45">
        <v>867</v>
      </c>
      <c r="BY2732" s="45">
        <v>1.2</v>
      </c>
      <c r="BZ2732" s="45">
        <v>2.4</v>
      </c>
      <c r="CA2732" s="45">
        <v>86.5</v>
      </c>
      <c r="CB2732" s="45">
        <v>1</v>
      </c>
      <c r="CC2732" s="45">
        <v>19.8</v>
      </c>
      <c r="CD2732" s="45">
        <v>38</v>
      </c>
      <c r="CE2732" s="45">
        <v>7</v>
      </c>
      <c r="CF2732" s="45">
        <v>428</v>
      </c>
      <c r="CG2732" s="45">
        <v>156</v>
      </c>
      <c r="CH2732" s="45">
        <v>408</v>
      </c>
      <c r="CI2732" s="45">
        <v>4920</v>
      </c>
      <c r="CJ2732" s="45">
        <v>6450</v>
      </c>
      <c r="CK2732" s="45">
        <v>530</v>
      </c>
      <c r="CL2732" s="45">
        <v>1360</v>
      </c>
      <c r="CM2732" s="45">
        <v>162</v>
      </c>
      <c r="CN2732" s="45">
        <v>34.6</v>
      </c>
      <c r="CO2732" s="45">
        <v>99.7</v>
      </c>
      <c r="CP2732" s="45">
        <v>11.1</v>
      </c>
      <c r="CQ2732" s="45">
        <v>62.7</v>
      </c>
      <c r="CR2732" s="45">
        <v>10.4</v>
      </c>
      <c r="CS2732" s="45">
        <v>27</v>
      </c>
      <c r="CT2732" s="45">
        <v>3.48</v>
      </c>
      <c r="CU2732" s="45">
        <v>21.3</v>
      </c>
      <c r="CV2732" s="45">
        <v>2.35</v>
      </c>
      <c r="CW2732" s="47">
        <f t="shared" si="142"/>
        <v>13694.630000000001</v>
      </c>
      <c r="CX2732" s="45">
        <v>5380</v>
      </c>
      <c r="CY2732" s="45">
        <v>2.33</v>
      </c>
      <c r="CZ2732" s="45">
        <v>3.13</v>
      </c>
      <c r="DA2732" s="45">
        <v>22.2</v>
      </c>
      <c r="DC2732" s="45">
        <v>1.94</v>
      </c>
      <c r="DD2732" s="45">
        <v>0.03</v>
      </c>
      <c r="DE2732" s="45">
        <v>0.03</v>
      </c>
      <c r="DF2732" s="45">
        <v>10.8</v>
      </c>
      <c r="DG2732" s="45">
        <v>0.08</v>
      </c>
    </row>
    <row r="2733" spans="1:111" s="47" customFormat="1" ht="15.65" customHeight="1" x14ac:dyDescent="0.3">
      <c r="A2733" s="26" t="s">
        <v>4382</v>
      </c>
      <c r="B2733" s="47" t="s">
        <v>4281</v>
      </c>
      <c r="C2733" s="47" t="s">
        <v>4940</v>
      </c>
      <c r="D2733" s="47" t="s">
        <v>4942</v>
      </c>
      <c r="E2733" s="48">
        <v>43984</v>
      </c>
      <c r="F2733" s="48">
        <v>44263</v>
      </c>
      <c r="G2733" s="47" t="s">
        <v>4353</v>
      </c>
      <c r="H2733" s="49">
        <v>34.197318000000003</v>
      </c>
      <c r="I2733" s="49">
        <v>-105.729535</v>
      </c>
      <c r="J2733" s="49" t="s">
        <v>873</v>
      </c>
      <c r="K2733" s="47" t="s">
        <v>879</v>
      </c>
      <c r="L2733" s="47" t="s">
        <v>878</v>
      </c>
      <c r="M2733" s="49" t="s">
        <v>908</v>
      </c>
      <c r="N2733" s="70" t="s">
        <v>3393</v>
      </c>
      <c r="O2733" s="70" t="s">
        <v>3394</v>
      </c>
      <c r="P2733" s="72" t="s">
        <v>4295</v>
      </c>
      <c r="Q2733" s="26" t="s">
        <v>2942</v>
      </c>
      <c r="R2733" s="49" t="s">
        <v>2943</v>
      </c>
      <c r="S2733" s="72"/>
      <c r="T2733" s="72"/>
      <c r="U2733" s="72"/>
      <c r="V2733" s="72"/>
      <c r="W2733" s="72">
        <v>59.9</v>
      </c>
      <c r="X2733" s="72">
        <v>0.12</v>
      </c>
      <c r="Y2733" s="72">
        <v>20.6</v>
      </c>
      <c r="Z2733" s="72">
        <v>1.77</v>
      </c>
      <c r="AA2733" s="72">
        <v>0.26</v>
      </c>
      <c r="AB2733" s="72">
        <v>7.0000000000000007E-2</v>
      </c>
      <c r="AC2733" s="72">
        <v>0.97</v>
      </c>
      <c r="AD2733" s="72">
        <v>9.33</v>
      </c>
      <c r="AE2733" s="72">
        <v>5.51</v>
      </c>
      <c r="AF2733" s="72">
        <v>0.03</v>
      </c>
      <c r="AG2733" s="72">
        <v>1.03</v>
      </c>
      <c r="AH2733" s="72">
        <v>1300</v>
      </c>
      <c r="AI2733" s="72">
        <v>7.8E-2</v>
      </c>
      <c r="AJ2733" s="72"/>
      <c r="AO2733" s="47">
        <f t="shared" si="143"/>
        <v>99.798000000000002</v>
      </c>
      <c r="AP2733" s="47">
        <f t="shared" si="139"/>
        <v>0.2470409999999994</v>
      </c>
      <c r="AQ2733" s="47">
        <f t="shared" si="140"/>
        <v>1.4982549000000007</v>
      </c>
      <c r="AR2733" s="47">
        <f t="shared" si="141"/>
        <v>1.6090909090909089</v>
      </c>
      <c r="AU2733" s="47">
        <v>5</v>
      </c>
      <c r="AV2733" s="47">
        <v>4</v>
      </c>
      <c r="AW2733" s="47" t="s">
        <v>83</v>
      </c>
      <c r="AX2733" s="47">
        <v>21</v>
      </c>
      <c r="AY2733" s="47">
        <v>50.2</v>
      </c>
      <c r="AZ2733" s="47">
        <v>11</v>
      </c>
      <c r="BA2733" s="47">
        <v>0.7</v>
      </c>
      <c r="BC2733" s="47">
        <v>0.2</v>
      </c>
      <c r="BD2733" s="47" t="s">
        <v>82</v>
      </c>
      <c r="BE2733" s="47" t="s">
        <v>84</v>
      </c>
      <c r="BF2733" s="47">
        <v>8.5</v>
      </c>
      <c r="BG2733" s="47" t="s">
        <v>83</v>
      </c>
      <c r="BH2733" s="47">
        <v>37.700000000000003</v>
      </c>
      <c r="BI2733" s="47">
        <v>2</v>
      </c>
      <c r="BJ2733" s="47">
        <v>18</v>
      </c>
      <c r="BL2733" s="47" t="s">
        <v>124</v>
      </c>
      <c r="BM2733" s="47">
        <v>39</v>
      </c>
      <c r="BN2733" s="47" t="s">
        <v>123</v>
      </c>
      <c r="BO2733" s="47">
        <v>146</v>
      </c>
      <c r="BP2733" s="47" t="s">
        <v>83</v>
      </c>
      <c r="BQ2733" s="47">
        <v>66</v>
      </c>
      <c r="BR2733" s="47">
        <v>246</v>
      </c>
      <c r="BS2733" s="47" t="s">
        <v>85</v>
      </c>
      <c r="BT2733" s="47">
        <v>0.5</v>
      </c>
      <c r="BU2733" s="47" t="s">
        <v>83</v>
      </c>
      <c r="BV2733" s="47" t="s">
        <v>83</v>
      </c>
      <c r="BW2733" s="47">
        <v>1</v>
      </c>
      <c r="BX2733" s="47">
        <v>39.1</v>
      </c>
      <c r="BY2733" s="47">
        <v>3.4</v>
      </c>
      <c r="BZ2733" s="47" t="s">
        <v>82</v>
      </c>
      <c r="CA2733" s="47">
        <v>85.5</v>
      </c>
      <c r="CB2733" s="47">
        <v>2.4</v>
      </c>
      <c r="CC2733" s="47">
        <v>24.6</v>
      </c>
      <c r="CD2733" s="47">
        <v>13</v>
      </c>
      <c r="CE2733" s="47" t="s">
        <v>121</v>
      </c>
      <c r="CF2733" s="47">
        <v>41.2</v>
      </c>
      <c r="CG2733" s="47">
        <v>914</v>
      </c>
      <c r="CH2733" s="47">
        <v>169</v>
      </c>
      <c r="CI2733" s="47">
        <v>75.3</v>
      </c>
      <c r="CJ2733" s="47">
        <v>139</v>
      </c>
      <c r="CK2733" s="47">
        <v>14</v>
      </c>
      <c r="CL2733" s="47">
        <v>40.9</v>
      </c>
      <c r="CM2733" s="47">
        <v>6.2</v>
      </c>
      <c r="CN2733" s="47">
        <v>1.28</v>
      </c>
      <c r="CO2733" s="47">
        <v>5.79</v>
      </c>
      <c r="CP2733" s="47">
        <v>0.85</v>
      </c>
      <c r="CQ2733" s="47">
        <v>5</v>
      </c>
      <c r="CR2733" s="47">
        <v>1.1000000000000001</v>
      </c>
      <c r="CS2733" s="47">
        <v>3.82</v>
      </c>
      <c r="CT2733" s="47">
        <v>0.71</v>
      </c>
      <c r="CU2733" s="47">
        <v>5.3</v>
      </c>
      <c r="CV2733" s="47">
        <v>0.89</v>
      </c>
      <c r="CW2733" s="47">
        <f t="shared" si="142"/>
        <v>300.14</v>
      </c>
      <c r="CX2733" s="47">
        <v>2040</v>
      </c>
      <c r="CY2733" s="47">
        <v>1.29</v>
      </c>
      <c r="CZ2733" s="47">
        <v>11</v>
      </c>
      <c r="DA2733" s="47">
        <v>0.72</v>
      </c>
      <c r="DC2733" s="47">
        <v>4.76</v>
      </c>
      <c r="DD2733" s="47">
        <v>0.03</v>
      </c>
      <c r="DE2733" s="47" t="s">
        <v>120</v>
      </c>
      <c r="DF2733" s="47">
        <v>30</v>
      </c>
      <c r="DG2733" s="47">
        <v>7.0000000000000007E-2</v>
      </c>
    </row>
    <row r="2734" spans="1:111" s="47" customFormat="1" ht="15.65" customHeight="1" x14ac:dyDescent="0.3">
      <c r="A2734" s="26" t="s">
        <v>4383</v>
      </c>
      <c r="B2734" s="47" t="s">
        <v>4281</v>
      </c>
      <c r="C2734" s="47" t="s">
        <v>4940</v>
      </c>
      <c r="D2734" s="47" t="s">
        <v>4942</v>
      </c>
      <c r="E2734" s="43">
        <v>43984</v>
      </c>
      <c r="F2734" s="48">
        <v>44315</v>
      </c>
      <c r="G2734" s="47" t="s">
        <v>4384</v>
      </c>
      <c r="H2734" s="44">
        <v>34.204090999999998</v>
      </c>
      <c r="I2734" s="44">
        <v>-105.72803</v>
      </c>
      <c r="J2734" s="49" t="s">
        <v>873</v>
      </c>
      <c r="K2734" s="47" t="s">
        <v>879</v>
      </c>
      <c r="L2734" s="47" t="s">
        <v>878</v>
      </c>
      <c r="M2734" s="44" t="s">
        <v>908</v>
      </c>
      <c r="N2734" s="70" t="s">
        <v>3393</v>
      </c>
      <c r="O2734" s="70" t="s">
        <v>3394</v>
      </c>
      <c r="P2734" s="72" t="s">
        <v>4295</v>
      </c>
      <c r="Q2734" s="26" t="s">
        <v>2942</v>
      </c>
      <c r="R2734" s="44" t="s">
        <v>2943</v>
      </c>
      <c r="S2734" s="72"/>
      <c r="T2734" s="72"/>
      <c r="U2734" s="72"/>
      <c r="V2734" s="72"/>
      <c r="W2734" s="72">
        <v>65.42</v>
      </c>
      <c r="X2734" s="72">
        <v>0.19</v>
      </c>
      <c r="Y2734" s="72">
        <v>18.850000000000001</v>
      </c>
      <c r="Z2734" s="72">
        <v>2.13</v>
      </c>
      <c r="AA2734" s="72">
        <v>0.16</v>
      </c>
      <c r="AB2734" s="72">
        <v>0.03</v>
      </c>
      <c r="AC2734" s="72">
        <v>7.0000000000000007E-2</v>
      </c>
      <c r="AD2734" s="72">
        <v>10</v>
      </c>
      <c r="AE2734" s="72">
        <v>1.21</v>
      </c>
      <c r="AF2734" s="72">
        <v>0.05</v>
      </c>
      <c r="AG2734" s="72">
        <v>0.6</v>
      </c>
      <c r="AH2734" s="72">
        <v>60</v>
      </c>
      <c r="AI2734" s="72">
        <v>0.01</v>
      </c>
      <c r="AJ2734" s="72"/>
      <c r="AM2734" s="47">
        <v>0.02</v>
      </c>
      <c r="AO2734" s="47">
        <f t="shared" si="143"/>
        <v>98.745999999999981</v>
      </c>
      <c r="AP2734" s="47">
        <f t="shared" si="139"/>
        <v>0.56457899999999839</v>
      </c>
      <c r="AQ2734" s="47">
        <f t="shared" si="140"/>
        <v>1.5089631000000017</v>
      </c>
      <c r="AR2734" s="47">
        <f t="shared" si="141"/>
        <v>1.9363636363636361</v>
      </c>
      <c r="AU2734" s="47">
        <v>21</v>
      </c>
      <c r="AV2734" s="47" t="s">
        <v>82</v>
      </c>
      <c r="AW2734" s="47">
        <v>4.9000000000000004</v>
      </c>
      <c r="AY2734" s="47">
        <v>416</v>
      </c>
      <c r="BA2734" s="47">
        <v>0.11</v>
      </c>
      <c r="BC2734" s="47">
        <v>1.1000000000000001</v>
      </c>
      <c r="BD2734" s="47">
        <v>3</v>
      </c>
      <c r="BE2734" s="47">
        <v>10</v>
      </c>
      <c r="BF2734" s="47">
        <v>0.15</v>
      </c>
      <c r="BG2734" s="47">
        <v>9</v>
      </c>
      <c r="BH2734" s="47">
        <v>37</v>
      </c>
      <c r="BI2734" s="47" t="s">
        <v>83</v>
      </c>
      <c r="BJ2734" s="47">
        <v>15.6</v>
      </c>
      <c r="BK2734" s="47">
        <v>1.2E-2</v>
      </c>
      <c r="BL2734" s="47">
        <v>2.3E-2</v>
      </c>
      <c r="BM2734" s="47" t="s">
        <v>84</v>
      </c>
      <c r="BN2734" s="47">
        <v>5</v>
      </c>
      <c r="BO2734" s="47">
        <v>131</v>
      </c>
      <c r="BP2734" s="47">
        <v>7</v>
      </c>
      <c r="BQ2734" s="47">
        <v>46</v>
      </c>
      <c r="BR2734" s="47">
        <v>39.799999999999997</v>
      </c>
      <c r="BS2734" s="47" t="s">
        <v>134</v>
      </c>
      <c r="BT2734" s="47">
        <v>1.34</v>
      </c>
      <c r="BU2734" s="47">
        <v>0.5</v>
      </c>
      <c r="BV2734" s="47" t="s">
        <v>124</v>
      </c>
      <c r="BW2734" s="47">
        <v>2</v>
      </c>
      <c r="BX2734" s="47">
        <v>36.200000000000003</v>
      </c>
      <c r="BY2734" s="47">
        <v>4.2</v>
      </c>
      <c r="BZ2734" s="47">
        <v>0.24</v>
      </c>
      <c r="CA2734" s="47">
        <v>67.599999999999994</v>
      </c>
      <c r="CB2734" s="47">
        <v>0.04</v>
      </c>
      <c r="CC2734" s="47">
        <v>18.100000000000001</v>
      </c>
      <c r="CD2734" s="47">
        <v>48</v>
      </c>
      <c r="CE2734" s="47">
        <v>10</v>
      </c>
      <c r="CF2734" s="47">
        <v>47.5</v>
      </c>
      <c r="CG2734" s="47">
        <v>695</v>
      </c>
      <c r="CH2734" s="47">
        <v>199</v>
      </c>
      <c r="CI2734" s="47">
        <v>109.5</v>
      </c>
      <c r="CJ2734" s="47">
        <v>208</v>
      </c>
      <c r="CK2734" s="47">
        <v>22.9</v>
      </c>
      <c r="CL2734" s="47">
        <v>73.3</v>
      </c>
      <c r="CM2734" s="47">
        <v>12.8</v>
      </c>
      <c r="CN2734" s="47">
        <v>2.46</v>
      </c>
      <c r="CO2734" s="47">
        <v>8.3699999999999992</v>
      </c>
      <c r="CP2734" s="47">
        <v>1.26</v>
      </c>
      <c r="CQ2734" s="47">
        <v>6.81</v>
      </c>
      <c r="CR2734" s="47">
        <v>1.51</v>
      </c>
      <c r="CS2734" s="47">
        <v>4.7</v>
      </c>
      <c r="CT2734" s="47">
        <v>0.76</v>
      </c>
      <c r="CU2734" s="47">
        <v>5.73</v>
      </c>
      <c r="CV2734" s="47">
        <v>0.91</v>
      </c>
      <c r="CW2734" s="47">
        <f t="shared" si="142"/>
        <v>459.01</v>
      </c>
    </row>
    <row r="2735" spans="1:111" s="47" customFormat="1" ht="15.65" customHeight="1" x14ac:dyDescent="0.3">
      <c r="A2735" s="22" t="s">
        <v>4385</v>
      </c>
      <c r="B2735" s="47" t="s">
        <v>4281</v>
      </c>
      <c r="C2735" s="47" t="s">
        <v>4940</v>
      </c>
      <c r="D2735" s="47" t="s">
        <v>4942</v>
      </c>
      <c r="E2735" s="48">
        <v>43990</v>
      </c>
      <c r="F2735" s="48">
        <v>44263</v>
      </c>
      <c r="G2735" s="47" t="s">
        <v>4353</v>
      </c>
      <c r="H2735" s="47">
        <v>34.198915</v>
      </c>
      <c r="I2735" s="47">
        <v>-105.735399</v>
      </c>
      <c r="J2735" s="47" t="s">
        <v>873</v>
      </c>
      <c r="K2735" s="47" t="s">
        <v>879</v>
      </c>
      <c r="L2735" s="47" t="s">
        <v>878</v>
      </c>
      <c r="M2735" s="47" t="s">
        <v>4287</v>
      </c>
      <c r="N2735" s="70" t="s">
        <v>3393</v>
      </c>
      <c r="O2735" s="70" t="s">
        <v>3394</v>
      </c>
      <c r="P2735" s="72" t="s">
        <v>4288</v>
      </c>
      <c r="Q2735" s="26" t="s">
        <v>2942</v>
      </c>
      <c r="R2735" s="49" t="s">
        <v>2955</v>
      </c>
      <c r="S2735" s="72"/>
      <c r="T2735" s="72"/>
      <c r="U2735" s="72"/>
      <c r="V2735" s="72"/>
      <c r="W2735" s="72">
        <v>37.1</v>
      </c>
      <c r="X2735" s="72">
        <v>0.35</v>
      </c>
      <c r="Y2735" s="72">
        <v>5.1100000000000003</v>
      </c>
      <c r="Z2735" s="72">
        <v>1.71</v>
      </c>
      <c r="AA2735" s="72" t="s">
        <v>120</v>
      </c>
      <c r="AB2735" s="72">
        <v>0.1</v>
      </c>
      <c r="AC2735" s="72">
        <v>33.1</v>
      </c>
      <c r="AD2735" s="72">
        <v>0.21</v>
      </c>
      <c r="AE2735" s="72">
        <v>4.08</v>
      </c>
      <c r="AF2735" s="72">
        <v>0.21</v>
      </c>
      <c r="AG2735" s="72">
        <v>2.0699999999999998</v>
      </c>
      <c r="AH2735" s="72">
        <v>178000</v>
      </c>
      <c r="AI2735" s="72">
        <v>0.23799999999999999</v>
      </c>
      <c r="AJ2735" s="72"/>
      <c r="AO2735" s="47">
        <f t="shared" si="143"/>
        <v>102.07799999999997</v>
      </c>
      <c r="AP2735" s="47">
        <f t="shared" si="139"/>
        <v>0.90429299999999957</v>
      </c>
      <c r="AQ2735" s="47">
        <f t="shared" si="140"/>
        <v>0.71527770000000035</v>
      </c>
      <c r="AR2735" s="47">
        <f t="shared" si="141"/>
        <v>1.5545454545454545</v>
      </c>
      <c r="AU2735" s="47">
        <v>14</v>
      </c>
      <c r="AV2735" s="47">
        <v>3</v>
      </c>
      <c r="AW2735" s="47">
        <v>64</v>
      </c>
      <c r="AX2735" s="47" t="s">
        <v>84</v>
      </c>
      <c r="AY2735" s="47">
        <v>7840</v>
      </c>
      <c r="AZ2735" s="47" t="s">
        <v>83</v>
      </c>
      <c r="BA2735" s="47">
        <v>8</v>
      </c>
      <c r="BC2735" s="47">
        <v>0.4</v>
      </c>
      <c r="BD2735" s="47">
        <v>3.6</v>
      </c>
      <c r="BE2735" s="47">
        <v>29</v>
      </c>
      <c r="BF2735" s="47">
        <v>0.5</v>
      </c>
      <c r="BG2735" s="47">
        <v>430</v>
      </c>
      <c r="BH2735" s="47">
        <v>16.899999999999999</v>
      </c>
      <c r="BI2735" s="47">
        <v>3</v>
      </c>
      <c r="BJ2735" s="47">
        <v>6</v>
      </c>
      <c r="BL2735" s="47" t="s">
        <v>124</v>
      </c>
      <c r="BM2735" s="47">
        <v>25</v>
      </c>
      <c r="BN2735" s="47">
        <v>19</v>
      </c>
      <c r="BO2735" s="47">
        <v>16.2</v>
      </c>
      <c r="BP2735" s="47">
        <v>9</v>
      </c>
      <c r="BQ2735" s="47">
        <v>39</v>
      </c>
      <c r="BR2735" s="47">
        <v>131</v>
      </c>
      <c r="BS2735" s="47" t="s">
        <v>85</v>
      </c>
      <c r="BT2735" s="47">
        <v>10.3</v>
      </c>
      <c r="BU2735" s="47">
        <v>6</v>
      </c>
      <c r="BV2735" s="47" t="s">
        <v>83</v>
      </c>
      <c r="BW2735" s="47">
        <v>1</v>
      </c>
      <c r="BX2735" s="47">
        <v>802</v>
      </c>
      <c r="BY2735" s="47">
        <v>0.5</v>
      </c>
      <c r="BZ2735" s="47">
        <v>0.8</v>
      </c>
      <c r="CA2735" s="47">
        <v>24.7</v>
      </c>
      <c r="CB2735" s="47">
        <v>1.2</v>
      </c>
      <c r="CC2735" s="47">
        <v>9.5299999999999994</v>
      </c>
      <c r="CD2735" s="47">
        <v>47</v>
      </c>
      <c r="CE2735" s="47">
        <v>7</v>
      </c>
      <c r="CF2735" s="47">
        <v>337</v>
      </c>
      <c r="CG2735" s="47">
        <v>203</v>
      </c>
      <c r="CH2735" s="47">
        <v>65</v>
      </c>
      <c r="CI2735" s="47">
        <v>1720</v>
      </c>
      <c r="CJ2735" s="47">
        <v>2350</v>
      </c>
      <c r="CK2735" s="47">
        <v>199</v>
      </c>
      <c r="CL2735" s="47">
        <v>547</v>
      </c>
      <c r="CM2735" s="47">
        <v>68</v>
      </c>
      <c r="CN2735" s="47">
        <v>16.100000000000001</v>
      </c>
      <c r="CO2735" s="47">
        <v>58.9</v>
      </c>
      <c r="CP2735" s="47">
        <v>8.1999999999999993</v>
      </c>
      <c r="CQ2735" s="47">
        <v>40.700000000000003</v>
      </c>
      <c r="CR2735" s="47">
        <v>7.93</v>
      </c>
      <c r="CS2735" s="47">
        <v>22.5</v>
      </c>
      <c r="CT2735" s="47">
        <v>3.09</v>
      </c>
      <c r="CU2735" s="47">
        <v>18.5</v>
      </c>
      <c r="CV2735" s="47">
        <v>2.35</v>
      </c>
      <c r="CW2735" s="47">
        <f t="shared" si="142"/>
        <v>5062.2700000000004</v>
      </c>
      <c r="CX2735" s="47">
        <v>132</v>
      </c>
      <c r="CY2735" s="47">
        <v>1.25</v>
      </c>
      <c r="CZ2735" s="47">
        <v>2.87</v>
      </c>
      <c r="DA2735" s="47">
        <v>25.2</v>
      </c>
      <c r="DC2735" s="47">
        <v>3.66</v>
      </c>
      <c r="DD2735" s="47">
        <v>0.05</v>
      </c>
      <c r="DE2735" s="47">
        <v>0.1</v>
      </c>
      <c r="DF2735" s="47">
        <v>17.899999999999999</v>
      </c>
      <c r="DG2735" s="47">
        <v>0.21</v>
      </c>
    </row>
    <row r="2736" spans="1:111" s="47" customFormat="1" ht="15.65" customHeight="1" x14ac:dyDescent="0.3">
      <c r="A2736" s="22" t="s">
        <v>4386</v>
      </c>
      <c r="B2736" s="47" t="s">
        <v>4281</v>
      </c>
      <c r="C2736" s="47" t="s">
        <v>4940</v>
      </c>
      <c r="D2736" s="47" t="s">
        <v>4942</v>
      </c>
      <c r="E2736" s="48">
        <v>43991</v>
      </c>
      <c r="F2736" s="48">
        <v>44263</v>
      </c>
      <c r="G2736" s="47" t="s">
        <v>4353</v>
      </c>
      <c r="H2736" s="47">
        <v>34.214575000000004</v>
      </c>
      <c r="I2736" s="47">
        <v>-105.758505</v>
      </c>
      <c r="J2736" s="47" t="s">
        <v>873</v>
      </c>
      <c r="K2736" s="47" t="s">
        <v>879</v>
      </c>
      <c r="L2736" s="47" t="s">
        <v>878</v>
      </c>
      <c r="M2736" s="47" t="s">
        <v>4387</v>
      </c>
      <c r="N2736" s="70" t="s">
        <v>3393</v>
      </c>
      <c r="O2736" s="70" t="s">
        <v>3394</v>
      </c>
      <c r="P2736" s="72" t="s">
        <v>4388</v>
      </c>
      <c r="Q2736" s="22" t="s">
        <v>2942</v>
      </c>
      <c r="R2736" s="47" t="s">
        <v>2943</v>
      </c>
      <c r="S2736" s="72"/>
      <c r="T2736" s="72"/>
      <c r="U2736" s="72"/>
      <c r="V2736" s="72"/>
      <c r="W2736" s="72">
        <v>65.099999999999994</v>
      </c>
      <c r="X2736" s="72">
        <v>0.23499999999999999</v>
      </c>
      <c r="Y2736" s="72">
        <v>18.100000000000001</v>
      </c>
      <c r="Z2736" s="72">
        <v>2.2250000000000001</v>
      </c>
      <c r="AA2736" s="72">
        <v>7.5000000000000011E-2</v>
      </c>
      <c r="AB2736" s="72">
        <v>0.05</v>
      </c>
      <c r="AC2736" s="72">
        <v>0.20500000000000002</v>
      </c>
      <c r="AD2736" s="72">
        <v>6.95</v>
      </c>
      <c r="AE2736" s="72">
        <v>5.4950000000000001</v>
      </c>
      <c r="AF2736" s="72">
        <v>6.5000000000000002E-2</v>
      </c>
      <c r="AG2736" s="72">
        <v>0.505</v>
      </c>
      <c r="AH2736" s="72">
        <v>200</v>
      </c>
      <c r="AI2736" s="72">
        <v>4.4999999999999998E-2</v>
      </c>
      <c r="AJ2736" s="72"/>
      <c r="AO2736" s="47">
        <f t="shared" si="143"/>
        <v>99.07</v>
      </c>
      <c r="AP2736" s="47">
        <f t="shared" si="139"/>
        <v>0.66134249999999994</v>
      </c>
      <c r="AQ2736" s="47">
        <f t="shared" si="140"/>
        <v>1.49752325</v>
      </c>
      <c r="AR2736" s="47">
        <f t="shared" si="141"/>
        <v>2.0227272727272725</v>
      </c>
      <c r="AU2736" s="47">
        <v>12.5</v>
      </c>
      <c r="AV2736" s="47">
        <v>3</v>
      </c>
      <c r="AW2736" s="47" t="s">
        <v>83</v>
      </c>
      <c r="AX2736" s="47" t="s">
        <v>84</v>
      </c>
      <c r="AY2736" s="47">
        <v>2810</v>
      </c>
      <c r="AZ2736" s="47" t="s">
        <v>83</v>
      </c>
      <c r="BA2736" s="47" t="s">
        <v>126</v>
      </c>
      <c r="BC2736" s="47" t="s">
        <v>124</v>
      </c>
      <c r="BD2736" s="47">
        <v>1.6</v>
      </c>
      <c r="BE2736" s="47" t="s">
        <v>84</v>
      </c>
      <c r="BF2736" s="47">
        <v>0.5</v>
      </c>
      <c r="BG2736" s="47">
        <v>21</v>
      </c>
      <c r="BH2736" s="47">
        <v>27.549999999999997</v>
      </c>
      <c r="BI2736" s="47">
        <v>1.5</v>
      </c>
      <c r="BJ2736" s="47">
        <v>9</v>
      </c>
      <c r="BL2736" s="47" t="s">
        <v>124</v>
      </c>
      <c r="BM2736" s="47" t="s">
        <v>84</v>
      </c>
      <c r="BN2736" s="47" t="s">
        <v>123</v>
      </c>
      <c r="BO2736" s="47">
        <v>96.85</v>
      </c>
      <c r="BP2736" s="47" t="s">
        <v>83</v>
      </c>
      <c r="BQ2736" s="47">
        <v>12</v>
      </c>
      <c r="BR2736" s="47">
        <v>122.5</v>
      </c>
      <c r="BS2736" s="47" t="s">
        <v>85</v>
      </c>
      <c r="BT2736" s="47">
        <v>0.6</v>
      </c>
      <c r="BU2736" s="47" t="s">
        <v>83</v>
      </c>
      <c r="BV2736" s="47" t="s">
        <v>83</v>
      </c>
      <c r="BW2736" s="47">
        <v>1</v>
      </c>
      <c r="BX2736" s="47">
        <v>561</v>
      </c>
      <c r="BY2736" s="47">
        <v>2.9</v>
      </c>
      <c r="BZ2736" s="47" t="s">
        <v>82</v>
      </c>
      <c r="CA2736" s="47">
        <v>39.85</v>
      </c>
      <c r="CB2736" s="47">
        <v>0.85000000000000009</v>
      </c>
      <c r="CC2736" s="47">
        <v>8.6349999999999998</v>
      </c>
      <c r="CD2736" s="47">
        <v>43.5</v>
      </c>
      <c r="CE2736" s="47">
        <v>7</v>
      </c>
      <c r="CF2736" s="47">
        <v>27.2</v>
      </c>
      <c r="CG2736" s="47">
        <v>481.5</v>
      </c>
      <c r="CH2736" s="47">
        <v>39</v>
      </c>
      <c r="CI2736" s="47">
        <v>63.6</v>
      </c>
      <c r="CJ2736" s="47">
        <v>115.5</v>
      </c>
      <c r="CK2736" s="47">
        <v>12.899999999999999</v>
      </c>
      <c r="CL2736" s="47">
        <v>45.4</v>
      </c>
      <c r="CM2736" s="47">
        <v>7</v>
      </c>
      <c r="CN2736" s="47">
        <v>1.6749999999999998</v>
      </c>
      <c r="CO2736" s="47">
        <v>5.7249999999999996</v>
      </c>
      <c r="CP2736" s="47">
        <v>0.79</v>
      </c>
      <c r="CQ2736" s="47">
        <v>4.1500000000000004</v>
      </c>
      <c r="CR2736" s="47">
        <v>0.88500000000000001</v>
      </c>
      <c r="CS2736" s="47">
        <v>2.77</v>
      </c>
      <c r="CT2736" s="47">
        <v>0.435</v>
      </c>
      <c r="CU2736" s="47">
        <v>3.1500000000000004</v>
      </c>
      <c r="CV2736" s="47">
        <v>0.55500000000000005</v>
      </c>
      <c r="CW2736" s="47">
        <f t="shared" si="142"/>
        <v>264.53499999999997</v>
      </c>
      <c r="CX2736" s="47">
        <v>610.5</v>
      </c>
      <c r="CY2736" s="47">
        <v>1.5750000000000002</v>
      </c>
      <c r="CZ2736" s="47">
        <v>9.6950000000000003</v>
      </c>
      <c r="DA2736" s="47">
        <v>0.13500000000000001</v>
      </c>
      <c r="DC2736" s="47">
        <v>4.7349999999999994</v>
      </c>
      <c r="DD2736" s="47">
        <v>0.02</v>
      </c>
      <c r="DE2736" s="47">
        <v>2.5000000000000001E-2</v>
      </c>
      <c r="DF2736" s="47">
        <v>32.9</v>
      </c>
      <c r="DG2736" s="47">
        <v>0.14000000000000001</v>
      </c>
    </row>
    <row r="2737" spans="1:111" s="47" customFormat="1" ht="15.65" customHeight="1" x14ac:dyDescent="0.3">
      <c r="A2737" s="22" t="s">
        <v>4389</v>
      </c>
      <c r="B2737" s="47" t="s">
        <v>4281</v>
      </c>
      <c r="C2737" s="47" t="s">
        <v>4940</v>
      </c>
      <c r="D2737" s="47" t="s">
        <v>4942</v>
      </c>
      <c r="E2737" s="48">
        <v>43991</v>
      </c>
      <c r="F2737" s="48">
        <v>44263</v>
      </c>
      <c r="G2737" s="47" t="s">
        <v>4353</v>
      </c>
      <c r="H2737" s="47">
        <v>34.214916000000002</v>
      </c>
      <c r="I2737" s="47">
        <v>-105.758768</v>
      </c>
      <c r="J2737" s="47" t="s">
        <v>873</v>
      </c>
      <c r="K2737" s="47" t="s">
        <v>879</v>
      </c>
      <c r="L2737" s="47" t="s">
        <v>878</v>
      </c>
      <c r="M2737" s="47" t="s">
        <v>4387</v>
      </c>
      <c r="N2737" s="70" t="s">
        <v>3393</v>
      </c>
      <c r="O2737" s="70" t="s">
        <v>3394</v>
      </c>
      <c r="P2737" s="72" t="s">
        <v>4388</v>
      </c>
      <c r="Q2737" s="22" t="s">
        <v>2942</v>
      </c>
      <c r="R2737" s="47" t="s">
        <v>2943</v>
      </c>
      <c r="S2737" s="72"/>
      <c r="T2737" s="72"/>
      <c r="U2737" s="72"/>
      <c r="V2737" s="72"/>
      <c r="W2737" s="72">
        <v>75.400000000000006</v>
      </c>
      <c r="X2737" s="72">
        <v>0.11</v>
      </c>
      <c r="Y2737" s="72">
        <v>12.5</v>
      </c>
      <c r="Z2737" s="72">
        <v>0.85</v>
      </c>
      <c r="AA2737" s="72">
        <v>0.02</v>
      </c>
      <c r="AB2737" s="72">
        <v>0.16</v>
      </c>
      <c r="AC2737" s="72">
        <v>0.62</v>
      </c>
      <c r="AD2737" s="72">
        <v>2.83</v>
      </c>
      <c r="AE2737" s="72">
        <v>6.16</v>
      </c>
      <c r="AF2737" s="72">
        <v>0.03</v>
      </c>
      <c r="AG2737" s="72">
        <v>0.45</v>
      </c>
      <c r="AH2737" s="72">
        <v>300</v>
      </c>
      <c r="AI2737" s="72">
        <v>1.2E-2</v>
      </c>
      <c r="AJ2737" s="72"/>
      <c r="AO2737" s="47">
        <f t="shared" si="143"/>
        <v>99.171999999999997</v>
      </c>
      <c r="AP2737" s="47">
        <f t="shared" si="139"/>
        <v>1.3050000000003337E-3</v>
      </c>
      <c r="AQ2737" s="47">
        <f t="shared" si="140"/>
        <v>0.84856449999999961</v>
      </c>
      <c r="AR2737" s="47">
        <f t="shared" si="141"/>
        <v>0.7727272727272726</v>
      </c>
      <c r="AU2737" s="47">
        <v>3</v>
      </c>
      <c r="AV2737" s="47" t="s">
        <v>121</v>
      </c>
      <c r="AW2737" s="47" t="s">
        <v>83</v>
      </c>
      <c r="AX2737" s="47" t="s">
        <v>84</v>
      </c>
      <c r="AY2737" s="47">
        <v>394</v>
      </c>
      <c r="AZ2737" s="47" t="s">
        <v>83</v>
      </c>
      <c r="BA2737" s="47" t="s">
        <v>126</v>
      </c>
      <c r="BC2737" s="47" t="s">
        <v>124</v>
      </c>
      <c r="BD2737" s="47">
        <v>1.2</v>
      </c>
      <c r="BE2737" s="47" t="s">
        <v>84</v>
      </c>
      <c r="BF2737" s="47">
        <v>1</v>
      </c>
      <c r="BG2737" s="47" t="s">
        <v>83</v>
      </c>
      <c r="BH2737" s="47">
        <v>13.8</v>
      </c>
      <c r="BI2737" s="47">
        <v>2</v>
      </c>
      <c r="BJ2737" s="47">
        <v>4</v>
      </c>
      <c r="BL2737" s="47" t="s">
        <v>124</v>
      </c>
      <c r="BM2737" s="47" t="s">
        <v>84</v>
      </c>
      <c r="BN2737" s="47" t="s">
        <v>123</v>
      </c>
      <c r="BO2737" s="47">
        <v>4.5</v>
      </c>
      <c r="BP2737" s="47">
        <v>7</v>
      </c>
      <c r="BQ2737" s="47">
        <v>35</v>
      </c>
      <c r="BR2737" s="47">
        <v>236</v>
      </c>
      <c r="BS2737" s="47" t="s">
        <v>85</v>
      </c>
      <c r="BT2737" s="47">
        <v>0.2</v>
      </c>
      <c r="BU2737" s="47" t="s">
        <v>83</v>
      </c>
      <c r="BV2737" s="47" t="s">
        <v>83</v>
      </c>
      <c r="BW2737" s="47" t="s">
        <v>121</v>
      </c>
      <c r="BX2737" s="47">
        <v>111</v>
      </c>
      <c r="BY2737" s="47" t="s">
        <v>82</v>
      </c>
      <c r="BZ2737" s="47" t="s">
        <v>82</v>
      </c>
      <c r="CA2737" s="47">
        <v>29.9</v>
      </c>
      <c r="CB2737" s="47">
        <v>1.1000000000000001</v>
      </c>
      <c r="CC2737" s="47">
        <v>2.41</v>
      </c>
      <c r="CD2737" s="47">
        <v>10</v>
      </c>
      <c r="CE2737" s="47">
        <v>3</v>
      </c>
      <c r="CF2737" s="47">
        <v>10.199999999999999</v>
      </c>
      <c r="CG2737" s="47">
        <v>101</v>
      </c>
      <c r="CH2737" s="47">
        <v>10</v>
      </c>
      <c r="CI2737" s="47">
        <v>23.9</v>
      </c>
      <c r="CJ2737" s="47">
        <v>44.6</v>
      </c>
      <c r="CK2737" s="47">
        <v>4.84</v>
      </c>
      <c r="CL2737" s="47">
        <v>15.7</v>
      </c>
      <c r="CM2737" s="47">
        <v>2.4</v>
      </c>
      <c r="CN2737" s="47">
        <v>0.56000000000000005</v>
      </c>
      <c r="CO2737" s="47">
        <v>1.97</v>
      </c>
      <c r="CP2737" s="47">
        <v>0.32</v>
      </c>
      <c r="CQ2737" s="47">
        <v>1.65</v>
      </c>
      <c r="CR2737" s="47">
        <v>0.33</v>
      </c>
      <c r="CS2737" s="47">
        <v>0.95</v>
      </c>
      <c r="CT2737" s="47">
        <v>0.15</v>
      </c>
      <c r="CU2737" s="47">
        <v>1.1000000000000001</v>
      </c>
      <c r="CV2737" s="47">
        <v>0.16</v>
      </c>
      <c r="CW2737" s="47">
        <f t="shared" si="142"/>
        <v>98.63000000000001</v>
      </c>
      <c r="CX2737" s="47">
        <v>130</v>
      </c>
      <c r="CY2737" s="47">
        <v>0.61</v>
      </c>
      <c r="CZ2737" s="47">
        <v>6.58</v>
      </c>
      <c r="DA2737" s="47">
        <v>0.39</v>
      </c>
      <c r="DC2737" s="47">
        <v>5.26</v>
      </c>
      <c r="DD2737" s="47">
        <v>0.1</v>
      </c>
      <c r="DE2737" s="47" t="s">
        <v>120</v>
      </c>
      <c r="DF2737" s="47">
        <v>38.9</v>
      </c>
      <c r="DG2737" s="47">
        <v>7.0000000000000007E-2</v>
      </c>
    </row>
    <row r="2738" spans="1:111" s="72" customFormat="1" x14ac:dyDescent="0.3">
      <c r="A2738" s="72" t="s">
        <v>4390</v>
      </c>
      <c r="B2738" s="47" t="s">
        <v>4281</v>
      </c>
      <c r="C2738" s="47" t="s">
        <v>4940</v>
      </c>
      <c r="D2738" s="47" t="s">
        <v>4942</v>
      </c>
      <c r="E2738" s="48">
        <v>43991</v>
      </c>
      <c r="F2738" s="48">
        <v>44519</v>
      </c>
      <c r="G2738" s="22" t="s">
        <v>4391</v>
      </c>
      <c r="H2738" s="47">
        <v>34.214176000000002</v>
      </c>
      <c r="I2738" s="47">
        <v>-105.758849</v>
      </c>
      <c r="J2738" s="47" t="s">
        <v>873</v>
      </c>
      <c r="K2738" s="47" t="s">
        <v>879</v>
      </c>
      <c r="L2738" s="47" t="s">
        <v>878</v>
      </c>
      <c r="M2738" s="47" t="s">
        <v>4392</v>
      </c>
      <c r="N2738" s="70" t="s">
        <v>3393</v>
      </c>
      <c r="O2738" s="70" t="s">
        <v>3394</v>
      </c>
      <c r="P2738" s="47" t="s">
        <v>4295</v>
      </c>
      <c r="Q2738" s="22" t="s">
        <v>1665</v>
      </c>
      <c r="R2738" s="47" t="s">
        <v>2943</v>
      </c>
      <c r="S2738" s="47"/>
      <c r="T2738" s="47"/>
      <c r="U2738" s="47"/>
      <c r="V2738" s="47"/>
      <c r="W2738" s="72">
        <v>69.08</v>
      </c>
      <c r="X2738" s="72">
        <v>0.53</v>
      </c>
      <c r="Y2738" s="72">
        <v>11.72</v>
      </c>
      <c r="Z2738" s="72">
        <v>4.1500000000000004</v>
      </c>
      <c r="AA2738" s="72">
        <v>0.22</v>
      </c>
      <c r="AB2738" s="72">
        <v>0.13</v>
      </c>
      <c r="AC2738" s="72">
        <v>0.54</v>
      </c>
      <c r="AD2738" s="72">
        <v>4.3099999999999996</v>
      </c>
      <c r="AE2738" s="72">
        <v>3.78</v>
      </c>
      <c r="AF2738" s="72">
        <v>0.35</v>
      </c>
      <c r="AG2738" s="72">
        <v>1.48</v>
      </c>
      <c r="AH2738" s="72">
        <v>720</v>
      </c>
      <c r="AI2738" s="72">
        <v>0.42</v>
      </c>
      <c r="AL2738" s="47"/>
      <c r="AM2738" s="72">
        <v>7.0000000000000007E-2</v>
      </c>
      <c r="AN2738" s="47"/>
      <c r="AO2738" s="72">
        <v>99.58</v>
      </c>
      <c r="AP2738" s="47">
        <f t="shared" si="139"/>
        <v>2.2252949999999991</v>
      </c>
      <c r="AQ2738" s="47">
        <f t="shared" si="140"/>
        <v>1.702175500000001</v>
      </c>
      <c r="AR2738" s="47">
        <f t="shared" si="141"/>
        <v>3.7727272727272729</v>
      </c>
      <c r="AU2738" s="72">
        <v>18</v>
      </c>
      <c r="AV2738" s="72" t="s">
        <v>82</v>
      </c>
      <c r="AW2738" s="72">
        <v>6.7</v>
      </c>
      <c r="AX2738" s="47"/>
      <c r="AY2738" s="72">
        <v>19600</v>
      </c>
      <c r="AZ2738" s="47"/>
      <c r="BA2738" s="72">
        <v>2.2000000000000002</v>
      </c>
      <c r="BB2738" s="47"/>
      <c r="BC2738" s="72" t="s">
        <v>82</v>
      </c>
      <c r="BD2738" s="72">
        <v>11</v>
      </c>
      <c r="BE2738" s="72">
        <v>70</v>
      </c>
      <c r="BF2738" s="72">
        <v>0.8</v>
      </c>
      <c r="BG2738" s="72">
        <v>17</v>
      </c>
      <c r="BH2738" s="72">
        <v>21.5</v>
      </c>
      <c r="BI2738" s="72" t="s">
        <v>83</v>
      </c>
      <c r="BJ2738" s="72">
        <v>5.5</v>
      </c>
      <c r="BK2738" s="72">
        <v>8.0000000000000002E-3</v>
      </c>
      <c r="BL2738" s="72">
        <v>6.9000000000000006E-2</v>
      </c>
      <c r="BM2738" s="72">
        <v>20</v>
      </c>
      <c r="BN2738" s="72">
        <v>11</v>
      </c>
      <c r="BO2738" s="72">
        <v>34.4</v>
      </c>
      <c r="BP2738" s="72">
        <v>20</v>
      </c>
      <c r="BQ2738" s="72">
        <v>34</v>
      </c>
      <c r="BR2738" s="72">
        <v>127.5</v>
      </c>
      <c r="BS2738" s="72">
        <v>1E-3</v>
      </c>
      <c r="BT2738" s="72">
        <v>1.1599999999999999</v>
      </c>
      <c r="BU2738" s="72">
        <v>11.2</v>
      </c>
      <c r="BV2738" s="72" t="s">
        <v>124</v>
      </c>
      <c r="BW2738" s="72">
        <v>1</v>
      </c>
      <c r="BX2738" s="72">
        <v>591</v>
      </c>
      <c r="BY2738" s="72">
        <v>1.2</v>
      </c>
      <c r="BZ2738" s="72">
        <v>0.88</v>
      </c>
      <c r="CA2738" s="72">
        <v>18.95</v>
      </c>
      <c r="CB2738" s="72">
        <v>0.11</v>
      </c>
      <c r="CC2738" s="72">
        <v>6.2</v>
      </c>
      <c r="CD2738" s="72">
        <v>130</v>
      </c>
      <c r="CE2738" s="72">
        <v>12</v>
      </c>
      <c r="CF2738" s="72">
        <v>48.7</v>
      </c>
      <c r="CG2738" s="72">
        <v>251</v>
      </c>
      <c r="CH2738" s="72">
        <v>85</v>
      </c>
      <c r="CI2738" s="72">
        <v>1100</v>
      </c>
      <c r="CJ2738" s="72">
        <v>1270</v>
      </c>
      <c r="CK2738" s="72">
        <v>94.8</v>
      </c>
      <c r="CL2738" s="72">
        <v>251</v>
      </c>
      <c r="CM2738" s="72">
        <v>29.3</v>
      </c>
      <c r="CN2738" s="72">
        <v>5.13</v>
      </c>
      <c r="CO2738" s="72">
        <v>17.45</v>
      </c>
      <c r="CP2738" s="72">
        <v>1.95</v>
      </c>
      <c r="CQ2738" s="72">
        <v>8.9</v>
      </c>
      <c r="CR2738" s="72">
        <v>1.51</v>
      </c>
      <c r="CS2738" s="72">
        <v>4.05</v>
      </c>
      <c r="CT2738" s="72">
        <v>0.49</v>
      </c>
      <c r="CU2738" s="72">
        <v>3.29</v>
      </c>
      <c r="CV2738" s="72">
        <v>0.52</v>
      </c>
      <c r="CW2738" s="87">
        <f>SUM(CI2738:CV2738)</f>
        <v>2788.3900000000003</v>
      </c>
      <c r="CZ2738" s="47"/>
    </row>
    <row r="2739" spans="1:111" s="72" customFormat="1" x14ac:dyDescent="0.3">
      <c r="A2739" s="72" t="s">
        <v>4393</v>
      </c>
      <c r="B2739" s="47" t="s">
        <v>4281</v>
      </c>
      <c r="C2739" s="47" t="s">
        <v>4940</v>
      </c>
      <c r="D2739" s="47" t="s">
        <v>4942</v>
      </c>
      <c r="E2739" s="48">
        <v>44006</v>
      </c>
      <c r="F2739" s="48">
        <v>44519</v>
      </c>
      <c r="G2739" s="22" t="s">
        <v>4391</v>
      </c>
      <c r="H2739" s="47">
        <v>34.214140999999998</v>
      </c>
      <c r="I2739" s="47">
        <v>-105.768922</v>
      </c>
      <c r="J2739" s="47" t="s">
        <v>873</v>
      </c>
      <c r="K2739" s="47" t="s">
        <v>879</v>
      </c>
      <c r="L2739" s="47" t="s">
        <v>878</v>
      </c>
      <c r="M2739" s="47" t="s">
        <v>163</v>
      </c>
      <c r="N2739" s="70" t="s">
        <v>3393</v>
      </c>
      <c r="O2739" s="70" t="s">
        <v>3394</v>
      </c>
      <c r="P2739" s="47" t="s">
        <v>4303</v>
      </c>
      <c r="Q2739" s="22" t="s">
        <v>2942</v>
      </c>
      <c r="R2739" s="47" t="s">
        <v>2943</v>
      </c>
      <c r="S2739" s="47"/>
      <c r="T2739" s="47"/>
      <c r="U2739" s="47"/>
      <c r="V2739" s="47"/>
      <c r="W2739" s="72">
        <v>62.4</v>
      </c>
      <c r="X2739" s="72">
        <v>0.22</v>
      </c>
      <c r="Y2739" s="72">
        <v>21.58</v>
      </c>
      <c r="Z2739" s="72">
        <v>1.57</v>
      </c>
      <c r="AA2739" s="72">
        <v>0.06</v>
      </c>
      <c r="AB2739" s="72">
        <v>0.18</v>
      </c>
      <c r="AC2739" s="72">
        <v>0.1</v>
      </c>
      <c r="AD2739" s="72">
        <v>7.73</v>
      </c>
      <c r="AE2739" s="72">
        <v>4.54</v>
      </c>
      <c r="AF2739" s="72">
        <v>0.03</v>
      </c>
      <c r="AG2739" s="72">
        <v>1.1299999999999999</v>
      </c>
      <c r="AH2739" s="72">
        <v>460</v>
      </c>
      <c r="AI2739" s="72">
        <v>0.01</v>
      </c>
      <c r="AL2739" s="47"/>
      <c r="AM2739" s="72">
        <v>0.04</v>
      </c>
      <c r="AN2739" s="47"/>
      <c r="AO2739" s="72">
        <v>99.77</v>
      </c>
      <c r="AP2739" s="47">
        <f t="shared" si="139"/>
        <v>7.0280999999999594E-2</v>
      </c>
      <c r="AQ2739" s="47">
        <f t="shared" si="140"/>
        <v>1.4926909000000006</v>
      </c>
      <c r="AR2739" s="47">
        <f t="shared" si="141"/>
        <v>1.4272727272727272</v>
      </c>
      <c r="AU2739" s="72">
        <v>3</v>
      </c>
      <c r="AV2739" s="72" t="s">
        <v>82</v>
      </c>
      <c r="AW2739" s="72">
        <v>2.2999999999999998</v>
      </c>
      <c r="AX2739" s="47"/>
      <c r="AY2739" s="72">
        <v>430</v>
      </c>
      <c r="AZ2739" s="47"/>
      <c r="BA2739" s="72">
        <v>0.23</v>
      </c>
      <c r="BB2739" s="47"/>
      <c r="BC2739" s="72" t="s">
        <v>82</v>
      </c>
      <c r="BD2739" s="72">
        <v>1</v>
      </c>
      <c r="BE2739" s="72" t="s">
        <v>84</v>
      </c>
      <c r="BF2739" s="72">
        <v>0.46</v>
      </c>
      <c r="BG2739" s="72">
        <v>1</v>
      </c>
      <c r="BH2739" s="72">
        <v>28.9</v>
      </c>
      <c r="BI2739" s="72" t="s">
        <v>83</v>
      </c>
      <c r="BJ2739" s="72">
        <v>9.6999999999999993</v>
      </c>
      <c r="BK2739" s="72" t="s">
        <v>145</v>
      </c>
      <c r="BL2739" s="72">
        <v>6.0000000000000001E-3</v>
      </c>
      <c r="BM2739" s="72">
        <v>30</v>
      </c>
      <c r="BN2739" s="72" t="s">
        <v>121</v>
      </c>
      <c r="BO2739" s="72">
        <v>118</v>
      </c>
      <c r="BP2739" s="72">
        <v>1</v>
      </c>
      <c r="BQ2739" s="72">
        <v>5</v>
      </c>
      <c r="BR2739" s="72">
        <v>137.5</v>
      </c>
      <c r="BS2739" s="72" t="s">
        <v>134</v>
      </c>
      <c r="BT2739" s="72">
        <v>0.39</v>
      </c>
      <c r="BU2739" s="72">
        <v>0.3</v>
      </c>
      <c r="BV2739" s="72" t="s">
        <v>124</v>
      </c>
      <c r="BW2739" s="72">
        <v>1</v>
      </c>
      <c r="BX2739" s="72">
        <v>201</v>
      </c>
      <c r="BY2739" s="72">
        <v>4</v>
      </c>
      <c r="BZ2739" s="72">
        <v>0.02</v>
      </c>
      <c r="CA2739" s="72">
        <v>52.5</v>
      </c>
      <c r="CB2739" s="72">
        <v>7.0000000000000007E-2</v>
      </c>
      <c r="CC2739" s="72">
        <v>10.5</v>
      </c>
      <c r="CD2739" s="72">
        <v>34</v>
      </c>
      <c r="CE2739" s="72">
        <v>6</v>
      </c>
      <c r="CF2739" s="72">
        <v>27.9</v>
      </c>
      <c r="CG2739" s="72">
        <v>642</v>
      </c>
      <c r="CH2739" s="72">
        <v>33</v>
      </c>
      <c r="CI2739" s="72">
        <v>78.599999999999994</v>
      </c>
      <c r="CJ2739" s="72">
        <v>203</v>
      </c>
      <c r="CK2739" s="72">
        <v>13.05</v>
      </c>
      <c r="CL2739" s="72">
        <v>36.200000000000003</v>
      </c>
      <c r="CM2739" s="72">
        <v>5.55</v>
      </c>
      <c r="CN2739" s="72">
        <v>1.19</v>
      </c>
      <c r="CO2739" s="72">
        <v>4.6100000000000003</v>
      </c>
      <c r="CP2739" s="72">
        <v>0.69</v>
      </c>
      <c r="CQ2739" s="72">
        <v>4.4400000000000004</v>
      </c>
      <c r="CR2739" s="72">
        <v>0.92</v>
      </c>
      <c r="CS2739" s="72">
        <v>3.18</v>
      </c>
      <c r="CT2739" s="72">
        <v>0.5</v>
      </c>
      <c r="CU2739" s="72">
        <v>3.49</v>
      </c>
      <c r="CV2739" s="72">
        <v>0.48</v>
      </c>
      <c r="CW2739" s="87">
        <f>SUM(CI2739:CV2739)</f>
        <v>355.90000000000009</v>
      </c>
      <c r="CZ2739" s="47"/>
    </row>
    <row r="2740" spans="1:111" s="47" customFormat="1" ht="15.65" customHeight="1" x14ac:dyDescent="0.3">
      <c r="A2740" s="22" t="s">
        <v>4394</v>
      </c>
      <c r="B2740" s="47" t="s">
        <v>4281</v>
      </c>
      <c r="C2740" s="47" t="s">
        <v>4940</v>
      </c>
      <c r="D2740" s="47" t="s">
        <v>4942</v>
      </c>
      <c r="E2740" s="48">
        <v>44006</v>
      </c>
      <c r="F2740" s="48">
        <v>44263</v>
      </c>
      <c r="G2740" s="47" t="s">
        <v>4353</v>
      </c>
      <c r="H2740" s="47">
        <v>34.214140999999998</v>
      </c>
      <c r="I2740" s="47">
        <v>-105.768922</v>
      </c>
      <c r="J2740" s="47" t="s">
        <v>873</v>
      </c>
      <c r="K2740" s="47" t="s">
        <v>879</v>
      </c>
      <c r="L2740" s="47" t="s">
        <v>878</v>
      </c>
      <c r="M2740" s="47" t="s">
        <v>163</v>
      </c>
      <c r="N2740" s="70" t="s">
        <v>3393</v>
      </c>
      <c r="O2740" s="70" t="s">
        <v>3394</v>
      </c>
      <c r="P2740" s="72" t="s">
        <v>4303</v>
      </c>
      <c r="Q2740" s="22" t="s">
        <v>2942</v>
      </c>
      <c r="R2740" s="47" t="s">
        <v>2943</v>
      </c>
      <c r="S2740" s="72"/>
      <c r="T2740" s="72"/>
      <c r="U2740" s="72"/>
      <c r="V2740" s="72"/>
      <c r="W2740" s="72">
        <v>61.4</v>
      </c>
      <c r="X2740" s="72">
        <v>0.2</v>
      </c>
      <c r="Y2740" s="72">
        <v>21.3</v>
      </c>
      <c r="Z2740" s="72">
        <v>2.21</v>
      </c>
      <c r="AA2740" s="72">
        <v>0.09</v>
      </c>
      <c r="AB2740" s="72">
        <v>0.11</v>
      </c>
      <c r="AC2740" s="72">
        <v>0.08</v>
      </c>
      <c r="AD2740" s="72">
        <v>4.41</v>
      </c>
      <c r="AE2740" s="72">
        <v>8.98</v>
      </c>
      <c r="AF2740" s="72">
        <v>0.04</v>
      </c>
      <c r="AG2740" s="72">
        <v>1.1499999999999999</v>
      </c>
      <c r="AH2740" s="72">
        <v>200</v>
      </c>
      <c r="AI2740" s="72">
        <v>6.0000000000000001E-3</v>
      </c>
      <c r="AJ2740" s="72"/>
      <c r="AO2740" s="47">
        <f>SUM(W2740:AG2740)+(AH2740*0.0001)+AI2740+AM2740</f>
        <v>99.996000000000009</v>
      </c>
      <c r="AP2740" s="47">
        <f t="shared" si="139"/>
        <v>0.50739300000000043</v>
      </c>
      <c r="AQ2740" s="47">
        <f t="shared" si="140"/>
        <v>1.6518676999999995</v>
      </c>
      <c r="AR2740" s="47">
        <f t="shared" si="141"/>
        <v>2.0090909090909088</v>
      </c>
      <c r="AU2740" s="47">
        <v>7</v>
      </c>
      <c r="AV2740" s="47">
        <v>2</v>
      </c>
      <c r="AW2740" s="47" t="s">
        <v>83</v>
      </c>
      <c r="AX2740" s="47">
        <v>14</v>
      </c>
      <c r="AY2740" s="47">
        <v>634</v>
      </c>
      <c r="AZ2740" s="47" t="s">
        <v>83</v>
      </c>
      <c r="BA2740" s="47">
        <v>0.2</v>
      </c>
      <c r="BC2740" s="47" t="s">
        <v>124</v>
      </c>
      <c r="BD2740" s="47">
        <v>0.8</v>
      </c>
      <c r="BE2740" s="47" t="s">
        <v>84</v>
      </c>
      <c r="BF2740" s="47">
        <v>0.7</v>
      </c>
      <c r="BG2740" s="47" t="s">
        <v>83</v>
      </c>
      <c r="BH2740" s="47">
        <v>28.9</v>
      </c>
      <c r="BI2740" s="47">
        <v>1</v>
      </c>
      <c r="BJ2740" s="47">
        <v>9</v>
      </c>
      <c r="BL2740" s="47" t="s">
        <v>124</v>
      </c>
      <c r="BM2740" s="47">
        <v>36</v>
      </c>
      <c r="BN2740" s="47" t="s">
        <v>123</v>
      </c>
      <c r="BO2740" s="47">
        <v>97.3</v>
      </c>
      <c r="BP2740" s="47" t="s">
        <v>83</v>
      </c>
      <c r="BQ2740" s="47">
        <v>8</v>
      </c>
      <c r="BR2740" s="47">
        <v>256</v>
      </c>
      <c r="BS2740" s="47" t="s">
        <v>85</v>
      </c>
      <c r="BT2740" s="47">
        <v>0.6</v>
      </c>
      <c r="BU2740" s="47" t="s">
        <v>83</v>
      </c>
      <c r="BV2740" s="47" t="s">
        <v>83</v>
      </c>
      <c r="BW2740" s="47" t="s">
        <v>121</v>
      </c>
      <c r="BX2740" s="47">
        <v>216</v>
      </c>
      <c r="BY2740" s="47">
        <v>3.6</v>
      </c>
      <c r="BZ2740" s="47" t="s">
        <v>82</v>
      </c>
      <c r="CA2740" s="47">
        <v>48.5</v>
      </c>
      <c r="CB2740" s="47">
        <v>2</v>
      </c>
      <c r="CC2740" s="47">
        <v>9.31</v>
      </c>
      <c r="CD2740" s="47">
        <v>35</v>
      </c>
      <c r="CE2740" s="47">
        <v>6</v>
      </c>
      <c r="CF2740" s="47">
        <v>26.2</v>
      </c>
      <c r="CG2740" s="47">
        <v>505</v>
      </c>
      <c r="CH2740" s="47">
        <v>64</v>
      </c>
      <c r="CI2740" s="47">
        <v>82.6</v>
      </c>
      <c r="CJ2740" s="47">
        <v>205</v>
      </c>
      <c r="CK2740" s="47">
        <v>13</v>
      </c>
      <c r="CL2740" s="47">
        <v>36.5</v>
      </c>
      <c r="CM2740" s="47">
        <v>5.5</v>
      </c>
      <c r="CN2740" s="47">
        <v>1.35</v>
      </c>
      <c r="CO2740" s="47">
        <v>4.3600000000000003</v>
      </c>
      <c r="CP2740" s="47">
        <v>0.71</v>
      </c>
      <c r="CQ2740" s="47">
        <v>3.79</v>
      </c>
      <c r="CR2740" s="47">
        <v>0.74</v>
      </c>
      <c r="CS2740" s="47">
        <v>2.37</v>
      </c>
      <c r="CT2740" s="47">
        <v>0.41</v>
      </c>
      <c r="CU2740" s="47">
        <v>2.8</v>
      </c>
      <c r="CV2740" s="47">
        <v>0.47</v>
      </c>
      <c r="CW2740" s="47">
        <f t="shared" si="142"/>
        <v>359.60000000000014</v>
      </c>
      <c r="CX2740" s="47">
        <v>732</v>
      </c>
      <c r="CY2740" s="47">
        <v>1.53</v>
      </c>
      <c r="CZ2740" s="47">
        <v>11.1</v>
      </c>
      <c r="DA2740" s="47">
        <v>0.04</v>
      </c>
      <c r="DC2740" s="47">
        <v>7.51</v>
      </c>
      <c r="DD2740" s="47">
        <v>0.05</v>
      </c>
      <c r="DE2740" s="47">
        <v>0.02</v>
      </c>
      <c r="DF2740" s="47">
        <v>29.6</v>
      </c>
      <c r="DG2740" s="47">
        <v>0.11</v>
      </c>
    </row>
    <row r="2741" spans="1:111" s="47" customFormat="1" ht="15.65" customHeight="1" x14ac:dyDescent="0.3">
      <c r="A2741" s="22" t="s">
        <v>4395</v>
      </c>
      <c r="B2741" s="47" t="s">
        <v>4281</v>
      </c>
      <c r="C2741" s="47" t="s">
        <v>4940</v>
      </c>
      <c r="D2741" s="47" t="s">
        <v>4942</v>
      </c>
      <c r="E2741" s="48">
        <v>44007</v>
      </c>
      <c r="F2741" s="48">
        <v>44145</v>
      </c>
      <c r="G2741" s="47" t="s">
        <v>4297</v>
      </c>
      <c r="H2741" s="47">
        <v>34.200592999999998</v>
      </c>
      <c r="I2741" s="47">
        <v>-105.726263</v>
      </c>
      <c r="J2741" s="47" t="s">
        <v>873</v>
      </c>
      <c r="K2741" s="47" t="s">
        <v>879</v>
      </c>
      <c r="L2741" s="47" t="s">
        <v>878</v>
      </c>
      <c r="M2741" s="47" t="s">
        <v>1493</v>
      </c>
      <c r="N2741" s="70" t="s">
        <v>3393</v>
      </c>
      <c r="O2741" s="70" t="s">
        <v>3394</v>
      </c>
      <c r="P2741" s="72" t="s">
        <v>4338</v>
      </c>
      <c r="Q2741" s="22" t="s">
        <v>1665</v>
      </c>
      <c r="R2741" s="47" t="s">
        <v>2943</v>
      </c>
      <c r="S2741" s="72"/>
      <c r="T2741" s="72"/>
      <c r="U2741" s="72"/>
      <c r="V2741" s="72"/>
      <c r="W2741" s="72">
        <v>29.4</v>
      </c>
      <c r="X2741" s="72">
        <v>0.22</v>
      </c>
      <c r="Y2741" s="72">
        <v>4.21</v>
      </c>
      <c r="Z2741" s="72">
        <v>0.73</v>
      </c>
      <c r="AA2741" s="72">
        <v>0.08</v>
      </c>
      <c r="AB2741" s="72">
        <v>0.71</v>
      </c>
      <c r="AC2741" s="72">
        <v>36.4</v>
      </c>
      <c r="AD2741" s="72">
        <v>0.52</v>
      </c>
      <c r="AE2741" s="72">
        <v>1.28</v>
      </c>
      <c r="AF2741" s="72">
        <v>0.05</v>
      </c>
      <c r="AG2741" s="72">
        <v>16.8</v>
      </c>
      <c r="AH2741" s="72">
        <v>101000</v>
      </c>
      <c r="AI2741" s="72">
        <v>0.5</v>
      </c>
      <c r="AJ2741" s="72"/>
      <c r="AO2741" s="47">
        <f>SUM(W2741:AG2741)+(AH2741*0.0001)+AI2741+AM2741</f>
        <v>100.99999999999999</v>
      </c>
      <c r="AP2741" s="47">
        <f t="shared" si="139"/>
        <v>0.29475899999999955</v>
      </c>
      <c r="AQ2741" s="47">
        <f t="shared" si="140"/>
        <v>0.40576510000000043</v>
      </c>
      <c r="AR2741" s="47">
        <f t="shared" si="141"/>
        <v>0.66363636363636358</v>
      </c>
      <c r="AU2741" s="47">
        <v>19</v>
      </c>
      <c r="AV2741" s="47">
        <v>4</v>
      </c>
      <c r="AW2741" s="47">
        <v>466</v>
      </c>
      <c r="AX2741" s="47" t="s">
        <v>84</v>
      </c>
      <c r="AY2741" s="47">
        <v>7430</v>
      </c>
      <c r="AZ2741" s="47" t="s">
        <v>83</v>
      </c>
      <c r="BA2741" s="47">
        <v>3.6</v>
      </c>
      <c r="BC2741" s="47">
        <v>8.9</v>
      </c>
      <c r="BD2741" s="47">
        <v>2.2000000000000002</v>
      </c>
      <c r="BE2741" s="47">
        <v>27</v>
      </c>
      <c r="BF2741" s="47">
        <v>0.5</v>
      </c>
      <c r="BG2741" s="47">
        <v>4540</v>
      </c>
      <c r="BH2741" s="47">
        <v>5.42</v>
      </c>
      <c r="BI2741" s="47">
        <v>2</v>
      </c>
      <c r="BJ2741" s="47">
        <v>2</v>
      </c>
      <c r="BK2741" s="47">
        <v>2.0499999999999998</v>
      </c>
      <c r="BL2741" s="47" t="s">
        <v>124</v>
      </c>
      <c r="BM2741" s="47">
        <v>16</v>
      </c>
      <c r="BN2741" s="47" t="s">
        <v>123</v>
      </c>
      <c r="BO2741" s="47">
        <v>7</v>
      </c>
      <c r="BP2741" s="47" t="s">
        <v>83</v>
      </c>
      <c r="BQ2741" s="47">
        <v>68</v>
      </c>
      <c r="BR2741" s="47">
        <v>49.7</v>
      </c>
      <c r="BS2741" s="47" t="s">
        <v>85</v>
      </c>
      <c r="BT2741" s="47">
        <v>132</v>
      </c>
      <c r="BU2741" s="47">
        <v>8</v>
      </c>
      <c r="BV2741" s="47" t="s">
        <v>83</v>
      </c>
      <c r="BW2741" s="47">
        <v>2</v>
      </c>
      <c r="BX2741" s="47">
        <v>489</v>
      </c>
      <c r="BY2741" s="47">
        <v>1.4</v>
      </c>
      <c r="BZ2741" s="47" t="s">
        <v>82</v>
      </c>
      <c r="CA2741" s="47">
        <v>7.9</v>
      </c>
      <c r="CB2741" s="47" t="s">
        <v>82</v>
      </c>
      <c r="CC2741" s="47">
        <v>2.2400000000000002</v>
      </c>
      <c r="CD2741" s="47">
        <v>66</v>
      </c>
      <c r="CE2741" s="47">
        <v>4</v>
      </c>
      <c r="CF2741" s="47">
        <v>79</v>
      </c>
      <c r="CG2741" s="47">
        <v>78.099999999999994</v>
      </c>
      <c r="CH2741" s="47">
        <v>194</v>
      </c>
      <c r="CI2741" s="47">
        <v>20.3</v>
      </c>
      <c r="CJ2741" s="47">
        <v>36.700000000000003</v>
      </c>
      <c r="CK2741" s="47">
        <v>4.45</v>
      </c>
      <c r="CL2741" s="47">
        <v>18.5</v>
      </c>
      <c r="CM2741" s="47">
        <v>8.6999999999999993</v>
      </c>
      <c r="CN2741" s="47">
        <v>3.2</v>
      </c>
      <c r="CO2741" s="47">
        <v>11.8</v>
      </c>
      <c r="CP2741" s="47">
        <v>2.08</v>
      </c>
      <c r="CQ2741" s="47">
        <v>11.5</v>
      </c>
      <c r="CR2741" s="47">
        <v>2.0499999999999998</v>
      </c>
      <c r="CS2741" s="47">
        <v>5.37</v>
      </c>
      <c r="CT2741" s="47">
        <v>0.68</v>
      </c>
      <c r="CU2741" s="47">
        <v>4</v>
      </c>
      <c r="CV2741" s="47">
        <v>0.5</v>
      </c>
      <c r="CW2741" s="47">
        <f t="shared" si="142"/>
        <v>129.83000000000001</v>
      </c>
      <c r="CX2741" s="47">
        <v>613</v>
      </c>
      <c r="CY2741" s="47">
        <v>0.5</v>
      </c>
      <c r="CZ2741" s="47">
        <v>2.2200000000000002</v>
      </c>
      <c r="DA2741" s="47">
        <v>26.6</v>
      </c>
      <c r="DC2741" s="47">
        <v>1.08</v>
      </c>
      <c r="DD2741" s="47">
        <v>0.39</v>
      </c>
      <c r="DE2741" s="47">
        <v>0.01</v>
      </c>
      <c r="DF2741" s="47">
        <v>14.2</v>
      </c>
      <c r="DG2741" s="47">
        <v>0.12</v>
      </c>
    </row>
    <row r="2742" spans="1:111" s="47" customFormat="1" ht="15.65" customHeight="1" x14ac:dyDescent="0.3">
      <c r="A2742" s="22" t="s">
        <v>4396</v>
      </c>
      <c r="B2742" s="47" t="s">
        <v>4281</v>
      </c>
      <c r="C2742" s="47" t="s">
        <v>4940</v>
      </c>
      <c r="D2742" s="47" t="s">
        <v>4942</v>
      </c>
      <c r="E2742" s="48">
        <v>44007</v>
      </c>
      <c r="F2742" s="48">
        <v>44263</v>
      </c>
      <c r="G2742" s="47" t="s">
        <v>4353</v>
      </c>
      <c r="H2742" s="47">
        <v>34.190057000000003</v>
      </c>
      <c r="I2742" s="47">
        <v>-105.72215799999999</v>
      </c>
      <c r="J2742" s="47" t="s">
        <v>873</v>
      </c>
      <c r="K2742" s="47" t="s">
        <v>879</v>
      </c>
      <c r="L2742" s="47" t="s">
        <v>878</v>
      </c>
      <c r="M2742" s="47" t="s">
        <v>908</v>
      </c>
      <c r="N2742" s="70" t="s">
        <v>3393</v>
      </c>
      <c r="O2742" s="70" t="s">
        <v>3394</v>
      </c>
      <c r="P2742" s="72" t="s">
        <v>4295</v>
      </c>
      <c r="Q2742" s="22" t="s">
        <v>1665</v>
      </c>
      <c r="R2742" s="47" t="s">
        <v>2943</v>
      </c>
      <c r="S2742" s="72"/>
      <c r="T2742" s="72"/>
      <c r="U2742" s="72"/>
      <c r="V2742" s="72"/>
      <c r="W2742" s="72">
        <v>66.099999999999994</v>
      </c>
      <c r="X2742" s="72">
        <v>0.23</v>
      </c>
      <c r="Y2742" s="72">
        <v>17.5</v>
      </c>
      <c r="Z2742" s="72">
        <v>2.75</v>
      </c>
      <c r="AA2742" s="72">
        <v>0.16</v>
      </c>
      <c r="AB2742" s="72">
        <v>0.08</v>
      </c>
      <c r="AC2742" s="72">
        <v>0.25</v>
      </c>
      <c r="AD2742" s="72">
        <v>5.48</v>
      </c>
      <c r="AE2742" s="72">
        <v>6.51</v>
      </c>
      <c r="AF2742" s="72">
        <v>0.16</v>
      </c>
      <c r="AG2742" s="72">
        <v>1.02</v>
      </c>
      <c r="AH2742" s="72">
        <v>200</v>
      </c>
      <c r="AI2742" s="72">
        <v>7.0000000000000001E-3</v>
      </c>
      <c r="AJ2742" s="72"/>
      <c r="AO2742" s="47">
        <f>SUM(W2742:AG2742)+(AH2742*0.0001)+AI2742+AM2742</f>
        <v>100.267</v>
      </c>
      <c r="AP2742" s="47">
        <f t="shared" si="139"/>
        <v>1.0365749999999991</v>
      </c>
      <c r="AQ2742" s="47">
        <f t="shared" si="140"/>
        <v>1.6097675000000009</v>
      </c>
      <c r="AR2742" s="47">
        <f t="shared" si="141"/>
        <v>2.5</v>
      </c>
      <c r="AU2742" s="47">
        <v>4</v>
      </c>
      <c r="AV2742" s="47">
        <v>2</v>
      </c>
      <c r="AW2742" s="47" t="s">
        <v>83</v>
      </c>
      <c r="AX2742" s="47" t="s">
        <v>84</v>
      </c>
      <c r="AY2742" s="47">
        <v>580</v>
      </c>
      <c r="AZ2742" s="47" t="s">
        <v>83</v>
      </c>
      <c r="BA2742" s="47">
        <v>0.1</v>
      </c>
      <c r="BC2742" s="47" t="s">
        <v>124</v>
      </c>
      <c r="BD2742" s="47">
        <v>1.6</v>
      </c>
      <c r="BE2742" s="47" t="s">
        <v>84</v>
      </c>
      <c r="BF2742" s="47">
        <v>0.4</v>
      </c>
      <c r="BG2742" s="47" t="s">
        <v>83</v>
      </c>
      <c r="BH2742" s="47">
        <v>23.4</v>
      </c>
      <c r="BI2742" s="47">
        <v>2</v>
      </c>
      <c r="BJ2742" s="47">
        <v>8</v>
      </c>
      <c r="BL2742" s="47" t="s">
        <v>124</v>
      </c>
      <c r="BM2742" s="47" t="s">
        <v>84</v>
      </c>
      <c r="BN2742" s="47" t="s">
        <v>123</v>
      </c>
      <c r="BO2742" s="47">
        <v>96.4</v>
      </c>
      <c r="BP2742" s="47">
        <v>6</v>
      </c>
      <c r="BQ2742" s="47" t="s">
        <v>83</v>
      </c>
      <c r="BR2742" s="47">
        <v>190</v>
      </c>
      <c r="BS2742" s="47" t="s">
        <v>85</v>
      </c>
      <c r="BT2742" s="47">
        <v>0.8</v>
      </c>
      <c r="BU2742" s="47" t="s">
        <v>83</v>
      </c>
      <c r="BV2742" s="47" t="s">
        <v>83</v>
      </c>
      <c r="BW2742" s="47">
        <v>1</v>
      </c>
      <c r="BX2742" s="47">
        <v>76.8</v>
      </c>
      <c r="BY2742" s="47">
        <v>4</v>
      </c>
      <c r="BZ2742" s="47" t="s">
        <v>82</v>
      </c>
      <c r="CA2742" s="47">
        <v>55.8</v>
      </c>
      <c r="CB2742" s="47">
        <v>0.9</v>
      </c>
      <c r="CC2742" s="47">
        <v>9.19</v>
      </c>
      <c r="CD2742" s="47">
        <v>25</v>
      </c>
      <c r="CE2742" s="47">
        <v>4</v>
      </c>
      <c r="CF2742" s="47">
        <v>29.6</v>
      </c>
      <c r="CG2742" s="47">
        <v>292</v>
      </c>
      <c r="CH2742" s="47">
        <v>7</v>
      </c>
      <c r="CI2742" s="47">
        <v>84.3</v>
      </c>
      <c r="CJ2742" s="47">
        <v>167</v>
      </c>
      <c r="CK2742" s="47">
        <v>15.7</v>
      </c>
      <c r="CL2742" s="47">
        <v>48.3</v>
      </c>
      <c r="CM2742" s="47">
        <v>6.9</v>
      </c>
      <c r="CN2742" s="47">
        <v>1.51</v>
      </c>
      <c r="CO2742" s="47">
        <v>5.63</v>
      </c>
      <c r="CP2742" s="47">
        <v>0.86</v>
      </c>
      <c r="CQ2742" s="47">
        <v>4.49</v>
      </c>
      <c r="CR2742" s="47">
        <v>0.89</v>
      </c>
      <c r="CS2742" s="47">
        <v>2.97</v>
      </c>
      <c r="CT2742" s="47">
        <v>0.52</v>
      </c>
      <c r="CU2742" s="47">
        <v>3.8</v>
      </c>
      <c r="CV2742" s="47">
        <v>0.63</v>
      </c>
      <c r="CW2742" s="47">
        <f t="shared" si="142"/>
        <v>343.5</v>
      </c>
      <c r="CX2742" s="47">
        <v>1240</v>
      </c>
      <c r="CY2742" s="47">
        <v>1.91</v>
      </c>
      <c r="CZ2742" s="47">
        <v>9.17</v>
      </c>
      <c r="DA2742" s="47">
        <v>0.16</v>
      </c>
      <c r="DC2742" s="47">
        <v>5.5</v>
      </c>
      <c r="DD2742" s="47">
        <v>0.03</v>
      </c>
      <c r="DE2742" s="47">
        <v>7.0000000000000007E-2</v>
      </c>
      <c r="DF2742" s="47">
        <v>32.6</v>
      </c>
      <c r="DG2742" s="47">
        <v>0.13</v>
      </c>
    </row>
    <row r="2743" spans="1:111" s="47" customFormat="1" ht="15.65" customHeight="1" x14ac:dyDescent="0.3">
      <c r="A2743" s="22" t="s">
        <v>4397</v>
      </c>
      <c r="B2743" s="47" t="s">
        <v>4281</v>
      </c>
      <c r="C2743" s="47" t="s">
        <v>4940</v>
      </c>
      <c r="D2743" s="47" t="s">
        <v>4942</v>
      </c>
      <c r="E2743" s="48">
        <v>43754</v>
      </c>
      <c r="F2743" s="48">
        <v>43948</v>
      </c>
      <c r="G2743" s="47" t="s">
        <v>4283</v>
      </c>
      <c r="H2743" s="47">
        <v>34.219932999999997</v>
      </c>
      <c r="I2743" s="47">
        <v>-105.753961</v>
      </c>
      <c r="J2743" s="47" t="s">
        <v>873</v>
      </c>
      <c r="K2743" s="47" t="s">
        <v>879</v>
      </c>
      <c r="L2743" s="47" t="s">
        <v>878</v>
      </c>
      <c r="M2743" s="47" t="s">
        <v>1493</v>
      </c>
      <c r="N2743" s="70" t="s">
        <v>3393</v>
      </c>
      <c r="O2743" s="70" t="s">
        <v>3394</v>
      </c>
      <c r="P2743" s="72" t="s">
        <v>4338</v>
      </c>
      <c r="Q2743" s="22" t="s">
        <v>2942</v>
      </c>
      <c r="R2743" s="47" t="s">
        <v>2955</v>
      </c>
      <c r="S2743" s="72"/>
      <c r="T2743" s="72"/>
      <c r="U2743" s="72"/>
      <c r="V2743" s="72"/>
      <c r="W2743" s="72">
        <v>3.44</v>
      </c>
      <c r="X2743" s="72">
        <v>0.04</v>
      </c>
      <c r="Y2743" s="72">
        <v>0.43</v>
      </c>
      <c r="Z2743" s="72">
        <v>0.96</v>
      </c>
      <c r="AA2743" s="72">
        <v>0.08</v>
      </c>
      <c r="AB2743" s="72">
        <v>0.56999999999999995</v>
      </c>
      <c r="AC2743" s="72">
        <v>44.7</v>
      </c>
      <c r="AD2743" s="72">
        <v>0.12</v>
      </c>
      <c r="AE2743" s="72">
        <v>0.27</v>
      </c>
      <c r="AF2743" s="72">
        <v>0.02</v>
      </c>
      <c r="AG2743" s="72">
        <v>21.5</v>
      </c>
      <c r="AH2743" s="72">
        <v>108000</v>
      </c>
      <c r="AI2743" s="72">
        <v>2.6</v>
      </c>
      <c r="AJ2743" s="72"/>
      <c r="AO2743" s="47">
        <f>SUM(W2743:AG2743)+(AH2743*0.0001)+AI2743+AM2743+(AY2743*0.0001)</f>
        <v>95.63</v>
      </c>
      <c r="AP2743" s="47">
        <f t="shared" si="139"/>
        <v>0.6174179999999998</v>
      </c>
      <c r="AQ2743" s="47">
        <f t="shared" si="140"/>
        <v>0.2808402000000001</v>
      </c>
      <c r="AR2743" s="47">
        <f t="shared" si="141"/>
        <v>0.87272727272727257</v>
      </c>
      <c r="AU2743" s="47">
        <v>35</v>
      </c>
      <c r="AV2743" s="47" t="s">
        <v>121</v>
      </c>
      <c r="AW2743" s="47">
        <v>22</v>
      </c>
      <c r="AX2743" s="47" t="s">
        <v>84</v>
      </c>
      <c r="AY2743" s="47">
        <v>101000</v>
      </c>
      <c r="AZ2743" s="47" t="s">
        <v>83</v>
      </c>
      <c r="BA2743" s="47">
        <v>1.5</v>
      </c>
      <c r="BC2743" s="47">
        <v>0.3</v>
      </c>
      <c r="BD2743" s="47">
        <v>3.2</v>
      </c>
      <c r="BE2743" s="47" t="s">
        <v>84</v>
      </c>
      <c r="BF2743" s="47" t="s">
        <v>126</v>
      </c>
      <c r="BG2743" s="47">
        <v>18</v>
      </c>
      <c r="BH2743" s="47">
        <v>25.7</v>
      </c>
      <c r="BI2743" s="47">
        <v>2</v>
      </c>
      <c r="BJ2743" s="47" t="s">
        <v>121</v>
      </c>
      <c r="BL2743" s="47" t="s">
        <v>124</v>
      </c>
      <c r="BM2743" s="47">
        <v>19</v>
      </c>
      <c r="BN2743" s="47">
        <v>9</v>
      </c>
      <c r="BO2743" s="47">
        <v>15.3</v>
      </c>
      <c r="BP2743" s="47">
        <v>9</v>
      </c>
      <c r="BQ2743" s="47">
        <v>164</v>
      </c>
      <c r="BR2743" s="47">
        <v>10.3</v>
      </c>
      <c r="BS2743" s="47" t="s">
        <v>85</v>
      </c>
      <c r="BT2743" s="47">
        <v>0.9</v>
      </c>
      <c r="BU2743" s="47" t="s">
        <v>83</v>
      </c>
      <c r="BV2743" s="47" t="s">
        <v>83</v>
      </c>
      <c r="BW2743" s="47" t="s">
        <v>121</v>
      </c>
      <c r="BX2743" s="47">
        <v>1890</v>
      </c>
      <c r="BY2743" s="47">
        <v>0.7</v>
      </c>
      <c r="BZ2743" s="47" t="s">
        <v>82</v>
      </c>
      <c r="CA2743" s="47">
        <v>4.5999999999999996</v>
      </c>
      <c r="CB2743" s="47" t="s">
        <v>82</v>
      </c>
      <c r="CC2743" s="47">
        <v>17</v>
      </c>
      <c r="CD2743" s="47">
        <v>26</v>
      </c>
      <c r="CE2743" s="47">
        <v>3</v>
      </c>
      <c r="CF2743" s="47">
        <v>71.5</v>
      </c>
      <c r="CG2743" s="47">
        <v>28.7</v>
      </c>
      <c r="CH2743" s="47">
        <v>6</v>
      </c>
      <c r="CI2743" s="47">
        <v>5000</v>
      </c>
      <c r="CJ2743" s="47">
        <v>5080</v>
      </c>
      <c r="CK2743" s="47">
        <v>339</v>
      </c>
      <c r="CL2743" s="47">
        <v>771</v>
      </c>
      <c r="CM2743" s="47">
        <v>53.3</v>
      </c>
      <c r="CN2743" s="47">
        <v>13.2</v>
      </c>
      <c r="CO2743" s="47">
        <v>32.5</v>
      </c>
      <c r="CP2743" s="47">
        <v>4.91</v>
      </c>
      <c r="CQ2743" s="47">
        <v>12.1</v>
      </c>
      <c r="CR2743" s="47">
        <v>2.06</v>
      </c>
      <c r="CS2743" s="47">
        <v>4.7699999999999996</v>
      </c>
      <c r="CT2743" s="47">
        <v>0.57999999999999996</v>
      </c>
      <c r="CU2743" s="47">
        <v>2.9</v>
      </c>
      <c r="CV2743" s="47">
        <v>0.38</v>
      </c>
      <c r="CW2743" s="47">
        <f t="shared" si="142"/>
        <v>11316.699999999999</v>
      </c>
      <c r="CX2743" s="47">
        <v>675</v>
      </c>
      <c r="CY2743" s="47">
        <v>0.67</v>
      </c>
      <c r="CZ2743" s="47">
        <v>0.2</v>
      </c>
      <c r="DA2743" s="47">
        <v>33.299999999999997</v>
      </c>
      <c r="DC2743" s="47">
        <v>0.26</v>
      </c>
      <c r="DD2743" s="47">
        <v>0.32</v>
      </c>
      <c r="DE2743" s="47">
        <v>0.01</v>
      </c>
      <c r="DF2743" s="47">
        <v>1.52</v>
      </c>
      <c r="DG2743" s="47">
        <v>0.03</v>
      </c>
    </row>
    <row r="2744" spans="1:111" s="47" customFormat="1" ht="15.65" customHeight="1" x14ac:dyDescent="0.3">
      <c r="A2744" s="22" t="s">
        <v>4398</v>
      </c>
      <c r="B2744" s="47" t="s">
        <v>4281</v>
      </c>
      <c r="C2744" s="47" t="s">
        <v>4940</v>
      </c>
      <c r="D2744" s="47" t="s">
        <v>4942</v>
      </c>
      <c r="E2744" s="48">
        <v>44027</v>
      </c>
      <c r="F2744" s="48">
        <v>44145</v>
      </c>
      <c r="G2744" s="47" t="s">
        <v>4297</v>
      </c>
      <c r="H2744" s="47">
        <v>34.220247999999998</v>
      </c>
      <c r="I2744" s="47">
        <v>-105.75837</v>
      </c>
      <c r="J2744" s="47" t="s">
        <v>873</v>
      </c>
      <c r="K2744" s="47" t="s">
        <v>879</v>
      </c>
      <c r="L2744" s="47" t="s">
        <v>878</v>
      </c>
      <c r="M2744" s="47" t="s">
        <v>2184</v>
      </c>
      <c r="N2744" s="70" t="s">
        <v>3393</v>
      </c>
      <c r="O2744" s="70" t="s">
        <v>3394</v>
      </c>
      <c r="P2744" s="72" t="s">
        <v>4319</v>
      </c>
      <c r="Q2744" s="22" t="s">
        <v>2942</v>
      </c>
      <c r="R2744" s="47" t="s">
        <v>2943</v>
      </c>
      <c r="S2744" s="72"/>
      <c r="T2744" s="72"/>
      <c r="U2744" s="72"/>
      <c r="V2744" s="72"/>
      <c r="W2744" s="72">
        <v>68.900000000000006</v>
      </c>
      <c r="X2744" s="72">
        <v>0.14000000000000001</v>
      </c>
      <c r="Y2744" s="72">
        <v>12.2</v>
      </c>
      <c r="Z2744" s="72">
        <v>1.22</v>
      </c>
      <c r="AA2744" s="72">
        <v>0.05</v>
      </c>
      <c r="AB2744" s="72">
        <v>0.35</v>
      </c>
      <c r="AC2744" s="72">
        <v>3.58</v>
      </c>
      <c r="AD2744" s="72">
        <v>1.4</v>
      </c>
      <c r="AE2744" s="72">
        <v>8.3800000000000008</v>
      </c>
      <c r="AF2744" s="72">
        <v>0.05</v>
      </c>
      <c r="AG2744" s="72">
        <v>3.43</v>
      </c>
      <c r="AH2744" s="72">
        <v>300</v>
      </c>
      <c r="AI2744" s="72" t="s">
        <v>126</v>
      </c>
      <c r="AJ2744" s="72"/>
      <c r="AO2744" s="47">
        <f>SUM(W2744:AG2744)+(AH2744*0.0001)</f>
        <v>99.73</v>
      </c>
      <c r="AP2744" s="47">
        <f t="shared" si="139"/>
        <v>0.2602259999999994</v>
      </c>
      <c r="AQ2744" s="47">
        <f t="shared" si="140"/>
        <v>0.93375140000000068</v>
      </c>
      <c r="AR2744" s="47">
        <f t="shared" si="141"/>
        <v>1.1090909090909089</v>
      </c>
      <c r="AU2744" s="47">
        <v>4</v>
      </c>
      <c r="AV2744" s="47">
        <v>2</v>
      </c>
      <c r="AW2744" s="47">
        <v>5</v>
      </c>
      <c r="AX2744" s="47" t="s">
        <v>84</v>
      </c>
      <c r="AY2744" s="47">
        <v>1940</v>
      </c>
      <c r="AZ2744" s="47" t="s">
        <v>83</v>
      </c>
      <c r="BA2744" s="47">
        <v>0.2</v>
      </c>
      <c r="BC2744" s="47" t="s">
        <v>124</v>
      </c>
      <c r="BD2744" s="47">
        <v>3.6</v>
      </c>
      <c r="BE2744" s="47" t="s">
        <v>84</v>
      </c>
      <c r="BF2744" s="47">
        <v>0.7</v>
      </c>
      <c r="BG2744" s="47">
        <v>15</v>
      </c>
      <c r="BH2744" s="47">
        <v>18.2</v>
      </c>
      <c r="BI2744" s="47">
        <v>1</v>
      </c>
      <c r="BJ2744" s="47">
        <v>3</v>
      </c>
      <c r="BK2744" s="47">
        <v>0.39</v>
      </c>
      <c r="BL2744" s="47" t="s">
        <v>124</v>
      </c>
      <c r="BM2744" s="47">
        <v>12</v>
      </c>
      <c r="BN2744" s="47" t="s">
        <v>123</v>
      </c>
      <c r="BO2744" s="47">
        <v>75.2</v>
      </c>
      <c r="BP2744" s="47">
        <v>9</v>
      </c>
      <c r="BQ2744" s="47">
        <v>12</v>
      </c>
      <c r="BR2744" s="47">
        <v>282</v>
      </c>
      <c r="BS2744" s="47" t="s">
        <v>85</v>
      </c>
      <c r="BT2744" s="47">
        <v>2</v>
      </c>
      <c r="BU2744" s="47" t="s">
        <v>83</v>
      </c>
      <c r="BV2744" s="47" t="s">
        <v>83</v>
      </c>
      <c r="BW2744" s="47" t="s">
        <v>121</v>
      </c>
      <c r="BX2744" s="47">
        <v>70.2</v>
      </c>
      <c r="BY2744" s="47">
        <v>4</v>
      </c>
      <c r="BZ2744" s="47" t="s">
        <v>82</v>
      </c>
      <c r="CA2744" s="47">
        <v>32.6</v>
      </c>
      <c r="CB2744" s="47">
        <v>4.0999999999999996</v>
      </c>
      <c r="CC2744" s="47">
        <v>12.1</v>
      </c>
      <c r="CD2744" s="47">
        <v>20</v>
      </c>
      <c r="CE2744" s="47">
        <v>6</v>
      </c>
      <c r="CF2744" s="47">
        <v>13</v>
      </c>
      <c r="CG2744" s="47">
        <v>129</v>
      </c>
      <c r="CH2744" s="47">
        <v>18</v>
      </c>
      <c r="CI2744" s="47">
        <v>39.6</v>
      </c>
      <c r="CJ2744" s="47">
        <v>61.3</v>
      </c>
      <c r="CK2744" s="47">
        <v>5.7</v>
      </c>
      <c r="CL2744" s="47">
        <v>18.399999999999999</v>
      </c>
      <c r="CM2744" s="47">
        <v>2.6</v>
      </c>
      <c r="CN2744" s="47">
        <v>0.64</v>
      </c>
      <c r="CO2744" s="47">
        <v>2.15</v>
      </c>
      <c r="CP2744" s="47">
        <v>0.31</v>
      </c>
      <c r="CQ2744" s="47">
        <v>1.77</v>
      </c>
      <c r="CR2744" s="47">
        <v>0.39</v>
      </c>
      <c r="CS2744" s="47">
        <v>1.31</v>
      </c>
      <c r="CT2744" s="47">
        <v>0.21</v>
      </c>
      <c r="CU2744" s="47">
        <v>1.7</v>
      </c>
      <c r="CV2744" s="47">
        <v>0.28000000000000003</v>
      </c>
      <c r="CW2744" s="47">
        <f t="shared" si="142"/>
        <v>136.35999999999999</v>
      </c>
      <c r="CX2744" s="47">
        <v>389</v>
      </c>
      <c r="CY2744" s="47">
        <v>0.82</v>
      </c>
      <c r="CZ2744" s="47">
        <v>6.17</v>
      </c>
      <c r="DA2744" s="47">
        <v>2.5</v>
      </c>
      <c r="DC2744" s="47">
        <v>6.72</v>
      </c>
      <c r="DD2744" s="47">
        <v>0.19</v>
      </c>
      <c r="DE2744" s="47" t="s">
        <v>120</v>
      </c>
      <c r="DF2744" s="47">
        <v>32.299999999999997</v>
      </c>
      <c r="DG2744" s="47">
        <v>0.08</v>
      </c>
    </row>
    <row r="2745" spans="1:111" s="47" customFormat="1" ht="15.65" customHeight="1" x14ac:dyDescent="0.3">
      <c r="A2745" s="22" t="s">
        <v>4399</v>
      </c>
      <c r="B2745" s="47" t="s">
        <v>4281</v>
      </c>
      <c r="C2745" s="47" t="s">
        <v>4940</v>
      </c>
      <c r="D2745" s="47" t="s">
        <v>4942</v>
      </c>
      <c r="E2745" s="48">
        <v>44027</v>
      </c>
      <c r="F2745" s="48">
        <v>44263</v>
      </c>
      <c r="G2745" s="47" t="s">
        <v>4353</v>
      </c>
      <c r="H2745" s="47">
        <v>34.229864999999997</v>
      </c>
      <c r="I2745" s="47">
        <v>-105.76516700000001</v>
      </c>
      <c r="J2745" s="47" t="s">
        <v>873</v>
      </c>
      <c r="K2745" s="47" t="s">
        <v>879</v>
      </c>
      <c r="L2745" s="47" t="s">
        <v>878</v>
      </c>
      <c r="M2745" s="49" t="s">
        <v>4322</v>
      </c>
      <c r="N2745" s="70" t="s">
        <v>3393</v>
      </c>
      <c r="O2745" s="70" t="s">
        <v>3394</v>
      </c>
      <c r="P2745" s="72" t="s">
        <v>4400</v>
      </c>
      <c r="Q2745" s="22" t="s">
        <v>1665</v>
      </c>
      <c r="R2745" s="47" t="s">
        <v>2943</v>
      </c>
      <c r="S2745" s="72"/>
      <c r="T2745" s="72"/>
      <c r="U2745" s="72"/>
      <c r="V2745" s="72"/>
      <c r="W2745" s="72">
        <v>61.3</v>
      </c>
      <c r="X2745" s="72">
        <v>0.26</v>
      </c>
      <c r="Y2745" s="72">
        <v>9.9600000000000009</v>
      </c>
      <c r="Z2745" s="72">
        <v>1.28</v>
      </c>
      <c r="AA2745" s="72">
        <v>0.1</v>
      </c>
      <c r="AB2745" s="72">
        <v>0.23</v>
      </c>
      <c r="AC2745" s="72">
        <v>10.3</v>
      </c>
      <c r="AD2745" s="72">
        <v>4.47</v>
      </c>
      <c r="AE2745" s="72">
        <v>1.7</v>
      </c>
      <c r="AF2745" s="72">
        <v>0.09</v>
      </c>
      <c r="AG2745" s="72">
        <v>8.84</v>
      </c>
      <c r="AH2745" s="72">
        <v>400</v>
      </c>
      <c r="AI2745" s="72">
        <v>1.7999999999999999E-2</v>
      </c>
      <c r="AJ2745" s="72"/>
      <c r="AO2745" s="47">
        <f t="shared" ref="AO2745:AO2751" si="144">SUM(W2745:AG2745)+(AH2745*0.0001)+AI2745+AM2745</f>
        <v>98.588000000000008</v>
      </c>
      <c r="AP2745" s="47">
        <f t="shared" si="139"/>
        <v>0.40082399999999918</v>
      </c>
      <c r="AQ2745" s="47">
        <f t="shared" si="140"/>
        <v>0.83909360000000088</v>
      </c>
      <c r="AR2745" s="47">
        <f t="shared" si="141"/>
        <v>1.1636363636363636</v>
      </c>
      <c r="AU2745" s="47">
        <v>13</v>
      </c>
      <c r="AV2745" s="47">
        <v>1</v>
      </c>
      <c r="AW2745" s="47" t="s">
        <v>83</v>
      </c>
      <c r="AX2745" s="47" t="s">
        <v>84</v>
      </c>
      <c r="AY2745" s="47">
        <v>191</v>
      </c>
      <c r="AZ2745" s="47" t="s">
        <v>83</v>
      </c>
      <c r="BA2745" s="47">
        <v>0.3</v>
      </c>
      <c r="BC2745" s="47" t="s">
        <v>124</v>
      </c>
      <c r="BD2745" s="47">
        <v>3.1</v>
      </c>
      <c r="BE2745" s="47">
        <v>21</v>
      </c>
      <c r="BF2745" s="47">
        <v>0.4</v>
      </c>
      <c r="BG2745" s="47" t="s">
        <v>83</v>
      </c>
      <c r="BH2745" s="47">
        <v>14.6</v>
      </c>
      <c r="BI2745" s="47">
        <v>1</v>
      </c>
      <c r="BJ2745" s="47">
        <v>8</v>
      </c>
      <c r="BL2745" s="47" t="s">
        <v>124</v>
      </c>
      <c r="BM2745" s="47">
        <v>18</v>
      </c>
      <c r="BN2745" s="47" t="s">
        <v>123</v>
      </c>
      <c r="BO2745" s="47">
        <v>43.9</v>
      </c>
      <c r="BP2745" s="47">
        <v>9</v>
      </c>
      <c r="BQ2745" s="47" t="s">
        <v>83</v>
      </c>
      <c r="BR2745" s="47">
        <v>50.6</v>
      </c>
      <c r="BS2745" s="47" t="s">
        <v>85</v>
      </c>
      <c r="BT2745" s="47">
        <v>0.5</v>
      </c>
      <c r="BU2745" s="47" t="s">
        <v>83</v>
      </c>
      <c r="BV2745" s="47" t="s">
        <v>83</v>
      </c>
      <c r="BW2745" s="47">
        <v>1</v>
      </c>
      <c r="BX2745" s="47">
        <v>127</v>
      </c>
      <c r="BY2745" s="47">
        <v>1.5</v>
      </c>
      <c r="BZ2745" s="47" t="s">
        <v>82</v>
      </c>
      <c r="CA2745" s="47">
        <v>25.7</v>
      </c>
      <c r="CB2745" s="47" t="s">
        <v>82</v>
      </c>
      <c r="CC2745" s="47">
        <v>6.29</v>
      </c>
      <c r="CD2745" s="47">
        <v>23</v>
      </c>
      <c r="CE2745" s="47">
        <v>3</v>
      </c>
      <c r="CF2745" s="47">
        <v>19.2</v>
      </c>
      <c r="CG2745" s="47">
        <v>329</v>
      </c>
      <c r="CH2745" s="47">
        <v>25</v>
      </c>
      <c r="CI2745" s="47">
        <v>37.799999999999997</v>
      </c>
      <c r="CJ2745" s="47">
        <v>65.5</v>
      </c>
      <c r="CK2745" s="47">
        <v>6.74</v>
      </c>
      <c r="CL2745" s="47">
        <v>21.4</v>
      </c>
      <c r="CM2745" s="47">
        <v>3.6</v>
      </c>
      <c r="CN2745" s="47">
        <v>0.77</v>
      </c>
      <c r="CO2745" s="47">
        <v>3.32</v>
      </c>
      <c r="CP2745" s="47">
        <v>0.49</v>
      </c>
      <c r="CQ2745" s="47">
        <v>2.57</v>
      </c>
      <c r="CR2745" s="47">
        <v>0.56999999999999995</v>
      </c>
      <c r="CS2745" s="47">
        <v>1.99</v>
      </c>
      <c r="CT2745" s="47">
        <v>0.31</v>
      </c>
      <c r="CU2745" s="47">
        <v>2.2000000000000002</v>
      </c>
      <c r="CV2745" s="47">
        <v>0.39</v>
      </c>
      <c r="CW2745" s="47">
        <f t="shared" si="142"/>
        <v>147.64999999999998</v>
      </c>
      <c r="CX2745" s="47">
        <v>745</v>
      </c>
      <c r="CY2745" s="47">
        <v>0.91</v>
      </c>
      <c r="CZ2745" s="47">
        <v>5.37</v>
      </c>
      <c r="DA2745" s="47">
        <v>7.58</v>
      </c>
      <c r="DC2745" s="47">
        <v>1.5</v>
      </c>
      <c r="DD2745" s="47">
        <v>0.13</v>
      </c>
      <c r="DE2745" s="47">
        <v>0.04</v>
      </c>
      <c r="DF2745" s="47">
        <v>31</v>
      </c>
      <c r="DG2745" s="47">
        <v>0.15</v>
      </c>
    </row>
    <row r="2746" spans="1:111" s="47" customFormat="1" ht="15.65" customHeight="1" x14ac:dyDescent="0.3">
      <c r="A2746" s="22" t="s">
        <v>4401</v>
      </c>
      <c r="B2746" s="47" t="s">
        <v>4281</v>
      </c>
      <c r="C2746" s="47" t="s">
        <v>4940</v>
      </c>
      <c r="D2746" s="47" t="s">
        <v>4942</v>
      </c>
      <c r="E2746" s="48">
        <v>44027</v>
      </c>
      <c r="F2746" s="48">
        <v>44263</v>
      </c>
      <c r="G2746" s="47" t="s">
        <v>4353</v>
      </c>
      <c r="H2746" s="47">
        <v>34.229595000000003</v>
      </c>
      <c r="I2746" s="47">
        <v>-105.765208</v>
      </c>
      <c r="J2746" s="47" t="s">
        <v>873</v>
      </c>
      <c r="K2746" s="47" t="s">
        <v>879</v>
      </c>
      <c r="L2746" s="47" t="s">
        <v>878</v>
      </c>
      <c r="M2746" s="49" t="s">
        <v>4322</v>
      </c>
      <c r="N2746" s="70" t="s">
        <v>3393</v>
      </c>
      <c r="O2746" s="70" t="s">
        <v>3394</v>
      </c>
      <c r="P2746" s="72" t="s">
        <v>4402</v>
      </c>
      <c r="Q2746" s="22" t="s">
        <v>1665</v>
      </c>
      <c r="R2746" s="47" t="s">
        <v>2943</v>
      </c>
      <c r="S2746" s="72"/>
      <c r="T2746" s="72"/>
      <c r="U2746" s="72"/>
      <c r="V2746" s="72"/>
      <c r="W2746" s="72">
        <v>31.5</v>
      </c>
      <c r="X2746" s="72">
        <v>0.12</v>
      </c>
      <c r="Y2746" s="72">
        <v>9.59</v>
      </c>
      <c r="Z2746" s="72">
        <v>1.04</v>
      </c>
      <c r="AA2746" s="72">
        <v>0.06</v>
      </c>
      <c r="AB2746" s="72">
        <v>0.41</v>
      </c>
      <c r="AC2746" s="72">
        <v>28.4</v>
      </c>
      <c r="AD2746" s="72">
        <v>4.66</v>
      </c>
      <c r="AE2746" s="72">
        <v>0.67</v>
      </c>
      <c r="AF2746" s="72">
        <v>0.06</v>
      </c>
      <c r="AG2746" s="72">
        <v>23.1</v>
      </c>
      <c r="AH2746" s="72">
        <v>400</v>
      </c>
      <c r="AI2746" s="72">
        <v>3.5000000000000003E-2</v>
      </c>
      <c r="AJ2746" s="72"/>
      <c r="AO2746" s="47">
        <f t="shared" si="144"/>
        <v>99.685000000000016</v>
      </c>
      <c r="AP2746" s="47">
        <f t="shared" si="139"/>
        <v>0.25828199999999857</v>
      </c>
      <c r="AQ2746" s="47">
        <f t="shared" si="140"/>
        <v>0.75588980000000161</v>
      </c>
      <c r="AR2746" s="47">
        <f t="shared" si="141"/>
        <v>0.94545454545454544</v>
      </c>
      <c r="AU2746" s="47">
        <v>12</v>
      </c>
      <c r="AV2746" s="47">
        <v>2</v>
      </c>
      <c r="AW2746" s="47" t="s">
        <v>83</v>
      </c>
      <c r="AX2746" s="47">
        <v>43</v>
      </c>
      <c r="AY2746" s="47">
        <v>1060</v>
      </c>
      <c r="AZ2746" s="47" t="s">
        <v>83</v>
      </c>
      <c r="BA2746" s="47">
        <v>0.3</v>
      </c>
      <c r="BC2746" s="47" t="s">
        <v>124</v>
      </c>
      <c r="BD2746" s="47">
        <v>1.5</v>
      </c>
      <c r="BE2746" s="47">
        <v>11</v>
      </c>
      <c r="BF2746" s="47">
        <v>0.4</v>
      </c>
      <c r="BG2746" s="47" t="s">
        <v>83</v>
      </c>
      <c r="BH2746" s="47">
        <v>15</v>
      </c>
      <c r="BI2746" s="47">
        <v>1</v>
      </c>
      <c r="BJ2746" s="47">
        <v>7</v>
      </c>
      <c r="BL2746" s="47" t="s">
        <v>124</v>
      </c>
      <c r="BM2746" s="47">
        <v>24</v>
      </c>
      <c r="BN2746" s="47" t="s">
        <v>123</v>
      </c>
      <c r="BO2746" s="47">
        <v>56.2</v>
      </c>
      <c r="BP2746" s="47" t="s">
        <v>83</v>
      </c>
      <c r="BQ2746" s="47">
        <v>42</v>
      </c>
      <c r="BR2746" s="47">
        <v>28</v>
      </c>
      <c r="BS2746" s="47" t="s">
        <v>85</v>
      </c>
      <c r="BT2746" s="47">
        <v>0.3</v>
      </c>
      <c r="BU2746" s="47" t="s">
        <v>83</v>
      </c>
      <c r="BV2746" s="47" t="s">
        <v>83</v>
      </c>
      <c r="BW2746" s="47" t="s">
        <v>121</v>
      </c>
      <c r="BX2746" s="47">
        <v>146</v>
      </c>
      <c r="BY2746" s="47">
        <v>1.6</v>
      </c>
      <c r="BZ2746" s="47" t="s">
        <v>82</v>
      </c>
      <c r="CA2746" s="47">
        <v>34.1</v>
      </c>
      <c r="CB2746" s="47" t="s">
        <v>82</v>
      </c>
      <c r="CC2746" s="47">
        <v>7.3</v>
      </c>
      <c r="CD2746" s="47">
        <v>18</v>
      </c>
      <c r="CE2746" s="47">
        <v>2</v>
      </c>
      <c r="CF2746" s="47">
        <v>17</v>
      </c>
      <c r="CG2746" s="47">
        <v>351</v>
      </c>
      <c r="CH2746" s="47">
        <v>15</v>
      </c>
      <c r="CI2746" s="47">
        <v>57.3</v>
      </c>
      <c r="CJ2746" s="47">
        <v>88</v>
      </c>
      <c r="CK2746" s="47">
        <v>9.1999999999999993</v>
      </c>
      <c r="CL2746" s="47">
        <v>27.8</v>
      </c>
      <c r="CM2746" s="47">
        <v>4.0999999999999996</v>
      </c>
      <c r="CN2746" s="47">
        <v>0.88</v>
      </c>
      <c r="CO2746" s="47">
        <v>3.61</v>
      </c>
      <c r="CP2746" s="47">
        <v>0.51</v>
      </c>
      <c r="CQ2746" s="47">
        <v>2.83</v>
      </c>
      <c r="CR2746" s="47">
        <v>0.56000000000000005</v>
      </c>
      <c r="CS2746" s="47">
        <v>1.89</v>
      </c>
      <c r="CT2746" s="47">
        <v>0.3</v>
      </c>
      <c r="CU2746" s="47">
        <v>2.4</v>
      </c>
      <c r="CV2746" s="47">
        <v>0.4</v>
      </c>
      <c r="CW2746" s="47">
        <f t="shared" si="142"/>
        <v>199.78000000000003</v>
      </c>
      <c r="CX2746" s="47">
        <v>435</v>
      </c>
      <c r="CY2746" s="47">
        <v>0.75</v>
      </c>
      <c r="CZ2746" s="47">
        <v>5.23</v>
      </c>
      <c r="DA2746" s="47">
        <v>21.3</v>
      </c>
      <c r="DC2746" s="47">
        <v>0.59</v>
      </c>
      <c r="DD2746" s="47">
        <v>0.23</v>
      </c>
      <c r="DE2746" s="47">
        <v>0.01</v>
      </c>
      <c r="DF2746" s="47">
        <v>15.9</v>
      </c>
      <c r="DG2746" s="47">
        <v>7.0000000000000007E-2</v>
      </c>
    </row>
    <row r="2747" spans="1:111" s="47" customFormat="1" ht="15.65" customHeight="1" x14ac:dyDescent="0.3">
      <c r="A2747" s="22" t="s">
        <v>4403</v>
      </c>
      <c r="B2747" s="47" t="s">
        <v>4281</v>
      </c>
      <c r="C2747" s="47" t="s">
        <v>4940</v>
      </c>
      <c r="D2747" s="47" t="s">
        <v>4942</v>
      </c>
      <c r="E2747" s="48">
        <v>44027</v>
      </c>
      <c r="F2747" s="48">
        <v>44263</v>
      </c>
      <c r="G2747" s="47" t="s">
        <v>4353</v>
      </c>
      <c r="H2747" s="47">
        <v>34.231223999999997</v>
      </c>
      <c r="I2747" s="47">
        <v>-105.764202</v>
      </c>
      <c r="J2747" s="47" t="s">
        <v>873</v>
      </c>
      <c r="K2747" s="47" t="s">
        <v>879</v>
      </c>
      <c r="L2747" s="47" t="s">
        <v>878</v>
      </c>
      <c r="M2747" s="47" t="s">
        <v>908</v>
      </c>
      <c r="N2747" s="70" t="s">
        <v>3393</v>
      </c>
      <c r="O2747" s="70" t="s">
        <v>3394</v>
      </c>
      <c r="P2747" s="72" t="s">
        <v>4402</v>
      </c>
      <c r="Q2747" s="22" t="s">
        <v>1665</v>
      </c>
      <c r="R2747" s="47" t="s">
        <v>2943</v>
      </c>
      <c r="S2747" s="72"/>
      <c r="T2747" s="72"/>
      <c r="U2747" s="72"/>
      <c r="V2747" s="72"/>
      <c r="W2747" s="72">
        <v>61.3</v>
      </c>
      <c r="X2747" s="72">
        <v>0.14000000000000001</v>
      </c>
      <c r="Y2747" s="72">
        <v>18.5</v>
      </c>
      <c r="Z2747" s="72">
        <v>1.36</v>
      </c>
      <c r="AA2747" s="72">
        <v>0.14000000000000001</v>
      </c>
      <c r="AB2747" s="72">
        <v>0.09</v>
      </c>
      <c r="AC2747" s="72">
        <v>3.28</v>
      </c>
      <c r="AD2747" s="72">
        <v>8.2100000000000009</v>
      </c>
      <c r="AE2747" s="72">
        <v>3.25</v>
      </c>
      <c r="AF2747" s="72">
        <v>0.04</v>
      </c>
      <c r="AG2747" s="72">
        <v>3.25</v>
      </c>
      <c r="AH2747" s="72">
        <v>200</v>
      </c>
      <c r="AI2747" s="72">
        <v>0.01</v>
      </c>
      <c r="AJ2747" s="72"/>
      <c r="AO2747" s="47">
        <f t="shared" si="144"/>
        <v>99.590000000000018</v>
      </c>
      <c r="AP2747" s="47">
        <f t="shared" si="139"/>
        <v>6.9587999999999539E-2</v>
      </c>
      <c r="AQ2747" s="47">
        <f t="shared" si="140"/>
        <v>1.2834532000000005</v>
      </c>
      <c r="AR2747" s="47">
        <f t="shared" si="141"/>
        <v>1.2363636363636363</v>
      </c>
      <c r="AU2747" s="47">
        <v>19</v>
      </c>
      <c r="AV2747" s="47">
        <v>4</v>
      </c>
      <c r="AW2747" s="47">
        <v>21</v>
      </c>
      <c r="AX2747" s="47">
        <v>12</v>
      </c>
      <c r="AY2747" s="47">
        <v>466</v>
      </c>
      <c r="AZ2747" s="47" t="s">
        <v>83</v>
      </c>
      <c r="BA2747" s="47">
        <v>0.9</v>
      </c>
      <c r="BC2747" s="47" t="s">
        <v>124</v>
      </c>
      <c r="BD2747" s="47">
        <v>1.4</v>
      </c>
      <c r="BE2747" s="47" t="s">
        <v>84</v>
      </c>
      <c r="BF2747" s="47">
        <v>0.3</v>
      </c>
      <c r="BG2747" s="47">
        <v>9</v>
      </c>
      <c r="BH2747" s="47">
        <v>38.4</v>
      </c>
      <c r="BI2747" s="47">
        <v>2</v>
      </c>
      <c r="BJ2747" s="47">
        <v>21</v>
      </c>
      <c r="BL2747" s="47" t="s">
        <v>124</v>
      </c>
      <c r="BM2747" s="47">
        <v>12</v>
      </c>
      <c r="BN2747" s="47" t="s">
        <v>123</v>
      </c>
      <c r="BO2747" s="47">
        <v>171</v>
      </c>
      <c r="BP2747" s="47" t="s">
        <v>83</v>
      </c>
      <c r="BQ2747" s="47" t="s">
        <v>83</v>
      </c>
      <c r="BR2747" s="47">
        <v>130</v>
      </c>
      <c r="BS2747" s="47" t="s">
        <v>85</v>
      </c>
      <c r="BT2747" s="47">
        <v>0.8</v>
      </c>
      <c r="BU2747" s="47" t="s">
        <v>83</v>
      </c>
      <c r="BV2747" s="47" t="s">
        <v>83</v>
      </c>
      <c r="BW2747" s="47">
        <v>1</v>
      </c>
      <c r="BX2747" s="47">
        <v>57.2</v>
      </c>
      <c r="BY2747" s="47">
        <v>3.9</v>
      </c>
      <c r="BZ2747" s="47" t="s">
        <v>82</v>
      </c>
      <c r="CA2747" s="47">
        <v>105</v>
      </c>
      <c r="CB2747" s="47">
        <v>0.7</v>
      </c>
      <c r="CC2747" s="47">
        <v>20.2</v>
      </c>
      <c r="CD2747" s="47">
        <v>27</v>
      </c>
      <c r="CE2747" s="47">
        <v>10</v>
      </c>
      <c r="CF2747" s="47">
        <v>42.6</v>
      </c>
      <c r="CG2747" s="47">
        <v>992</v>
      </c>
      <c r="CH2747" s="47">
        <v>12</v>
      </c>
      <c r="CI2747" s="47">
        <v>90.2</v>
      </c>
      <c r="CJ2747" s="47">
        <v>156</v>
      </c>
      <c r="CK2747" s="47">
        <v>15.2</v>
      </c>
      <c r="CL2747" s="47">
        <v>46.8</v>
      </c>
      <c r="CM2747" s="47">
        <v>6.8</v>
      </c>
      <c r="CN2747" s="47">
        <v>1.1599999999999999</v>
      </c>
      <c r="CO2747" s="47">
        <v>6.17</v>
      </c>
      <c r="CP2747" s="47">
        <v>0.92</v>
      </c>
      <c r="CQ2747" s="47">
        <v>5.24</v>
      </c>
      <c r="CR2747" s="47">
        <v>1.21</v>
      </c>
      <c r="CS2747" s="47">
        <v>4.25</v>
      </c>
      <c r="CT2747" s="47">
        <v>0.76</v>
      </c>
      <c r="CU2747" s="47">
        <v>5.8</v>
      </c>
      <c r="CV2747" s="47">
        <v>0.97</v>
      </c>
      <c r="CW2747" s="47">
        <f t="shared" si="142"/>
        <v>341.48000000000008</v>
      </c>
      <c r="CX2747" s="47">
        <v>1080</v>
      </c>
      <c r="CY2747" s="47">
        <v>0.95</v>
      </c>
      <c r="CZ2747" s="47">
        <v>9.74</v>
      </c>
      <c r="DA2747" s="47">
        <v>2.38</v>
      </c>
      <c r="DC2747" s="47">
        <v>2.79</v>
      </c>
      <c r="DD2747" s="47">
        <v>0.04</v>
      </c>
      <c r="DE2747" s="47">
        <v>0.02</v>
      </c>
      <c r="DF2747" s="47">
        <v>30</v>
      </c>
      <c r="DG2747" s="47">
        <v>0.08</v>
      </c>
    </row>
    <row r="2748" spans="1:111" s="47" customFormat="1" ht="15.65" customHeight="1" x14ac:dyDescent="0.3">
      <c r="A2748" s="22" t="s">
        <v>4404</v>
      </c>
      <c r="B2748" s="47" t="s">
        <v>4281</v>
      </c>
      <c r="C2748" s="47" t="s">
        <v>4940</v>
      </c>
      <c r="D2748" s="47" t="s">
        <v>4942</v>
      </c>
      <c r="E2748" s="48">
        <v>44027</v>
      </c>
      <c r="F2748" s="48">
        <v>44263</v>
      </c>
      <c r="G2748" s="47" t="s">
        <v>4353</v>
      </c>
      <c r="H2748" s="47">
        <v>34.228333999999997</v>
      </c>
      <c r="I2748" s="47">
        <v>-105.763481</v>
      </c>
      <c r="J2748" s="47" t="s">
        <v>873</v>
      </c>
      <c r="K2748" s="47" t="s">
        <v>879</v>
      </c>
      <c r="L2748" s="47" t="s">
        <v>878</v>
      </c>
      <c r="M2748" s="47" t="s">
        <v>908</v>
      </c>
      <c r="N2748" s="70" t="s">
        <v>3393</v>
      </c>
      <c r="O2748" s="70" t="s">
        <v>3394</v>
      </c>
      <c r="P2748" s="72" t="s">
        <v>4402</v>
      </c>
      <c r="Q2748" s="22" t="s">
        <v>2942</v>
      </c>
      <c r="R2748" s="47" t="s">
        <v>2943</v>
      </c>
      <c r="S2748" s="72"/>
      <c r="T2748" s="72"/>
      <c r="U2748" s="72"/>
      <c r="V2748" s="72"/>
      <c r="W2748" s="72">
        <v>63.5</v>
      </c>
      <c r="X2748" s="72">
        <v>0.13</v>
      </c>
      <c r="Y2748" s="72">
        <v>20.8</v>
      </c>
      <c r="Z2748" s="72">
        <v>1.25</v>
      </c>
      <c r="AA2748" s="72">
        <v>0.01</v>
      </c>
      <c r="AB2748" s="72">
        <v>0.11</v>
      </c>
      <c r="AC2748" s="72">
        <v>0.06</v>
      </c>
      <c r="AD2748" s="72">
        <v>6.23</v>
      </c>
      <c r="AE2748" s="72">
        <v>6.68</v>
      </c>
      <c r="AF2748" s="72">
        <v>0.02</v>
      </c>
      <c r="AG2748" s="72">
        <v>1.1499999999999999</v>
      </c>
      <c r="AH2748" s="72">
        <v>300</v>
      </c>
      <c r="AI2748" s="72">
        <v>6.0000000000000001E-3</v>
      </c>
      <c r="AJ2748" s="72"/>
      <c r="AO2748" s="47">
        <f t="shared" si="144"/>
        <v>99.976000000000013</v>
      </c>
      <c r="AP2748" s="47">
        <f t="shared" si="139"/>
        <v>-0.1068750000000005</v>
      </c>
      <c r="AQ2748" s="47">
        <f t="shared" si="140"/>
        <v>1.3675625000000005</v>
      </c>
      <c r="AR2748" s="47">
        <f t="shared" si="141"/>
        <v>1.1363636363636362</v>
      </c>
      <c r="AU2748" s="47">
        <v>6</v>
      </c>
      <c r="AV2748" s="47">
        <v>5</v>
      </c>
      <c r="AW2748" s="47" t="s">
        <v>83</v>
      </c>
      <c r="AX2748" s="47">
        <v>15</v>
      </c>
      <c r="AY2748" s="47">
        <v>168</v>
      </c>
      <c r="AZ2748" s="47">
        <v>8</v>
      </c>
      <c r="BA2748" s="47">
        <v>0.6</v>
      </c>
      <c r="BC2748" s="47" t="s">
        <v>124</v>
      </c>
      <c r="BD2748" s="47" t="s">
        <v>82</v>
      </c>
      <c r="BE2748" s="47" t="s">
        <v>84</v>
      </c>
      <c r="BF2748" s="47">
        <v>0.6</v>
      </c>
      <c r="BG2748" s="47">
        <v>7</v>
      </c>
      <c r="BH2748" s="47">
        <v>45.5</v>
      </c>
      <c r="BI2748" s="47">
        <v>2</v>
      </c>
      <c r="BJ2748" s="47">
        <v>25</v>
      </c>
      <c r="BL2748" s="47" t="s">
        <v>124</v>
      </c>
      <c r="BM2748" s="47">
        <v>51</v>
      </c>
      <c r="BN2748" s="47" t="s">
        <v>123</v>
      </c>
      <c r="BO2748" s="47">
        <v>189</v>
      </c>
      <c r="BP2748" s="47" t="s">
        <v>83</v>
      </c>
      <c r="BQ2748" s="47">
        <v>13</v>
      </c>
      <c r="BR2748" s="47">
        <v>327</v>
      </c>
      <c r="BS2748" s="47" t="s">
        <v>85</v>
      </c>
      <c r="BT2748" s="47">
        <v>0.4</v>
      </c>
      <c r="BU2748" s="47" t="s">
        <v>83</v>
      </c>
      <c r="BV2748" s="47" t="s">
        <v>83</v>
      </c>
      <c r="BW2748" s="47">
        <v>2</v>
      </c>
      <c r="BX2748" s="47">
        <v>38.4</v>
      </c>
      <c r="BY2748" s="47">
        <v>4.7</v>
      </c>
      <c r="BZ2748" s="47" t="s">
        <v>82</v>
      </c>
      <c r="CA2748" s="47">
        <v>127</v>
      </c>
      <c r="CB2748" s="47">
        <v>1.1000000000000001</v>
      </c>
      <c r="CC2748" s="47">
        <v>28.3</v>
      </c>
      <c r="CD2748" s="47">
        <v>20</v>
      </c>
      <c r="CE2748" s="47">
        <v>13</v>
      </c>
      <c r="CF2748" s="47">
        <v>48.6</v>
      </c>
      <c r="CG2748" s="47">
        <v>1190</v>
      </c>
      <c r="CH2748" s="47">
        <v>36</v>
      </c>
      <c r="CI2748" s="47">
        <v>41.1</v>
      </c>
      <c r="CJ2748" s="47">
        <v>85.4</v>
      </c>
      <c r="CK2748" s="47">
        <v>8.73</v>
      </c>
      <c r="CL2748" s="47">
        <v>26.5</v>
      </c>
      <c r="CM2748" s="47">
        <v>4.5</v>
      </c>
      <c r="CN2748" s="47">
        <v>0.92</v>
      </c>
      <c r="CO2748" s="47">
        <v>4.76</v>
      </c>
      <c r="CP2748" s="47">
        <v>0.91</v>
      </c>
      <c r="CQ2748" s="47">
        <v>5.85</v>
      </c>
      <c r="CR2748" s="47">
        <v>1.34</v>
      </c>
      <c r="CS2748" s="47">
        <v>4.92</v>
      </c>
      <c r="CT2748" s="47">
        <v>0.89</v>
      </c>
      <c r="CU2748" s="47">
        <v>7</v>
      </c>
      <c r="CV2748" s="47">
        <v>1.1299999999999999</v>
      </c>
      <c r="CW2748" s="47">
        <f t="shared" si="142"/>
        <v>193.94999999999993</v>
      </c>
      <c r="CX2748" s="47">
        <v>62</v>
      </c>
      <c r="CY2748" s="47">
        <v>0.9</v>
      </c>
      <c r="CZ2748" s="47">
        <v>11</v>
      </c>
      <c r="DA2748" s="47">
        <v>0.04</v>
      </c>
      <c r="DC2748" s="47">
        <v>5.78</v>
      </c>
      <c r="DD2748" s="47">
        <v>0.06</v>
      </c>
      <c r="DE2748" s="47" t="s">
        <v>120</v>
      </c>
      <c r="DF2748" s="47">
        <v>31.2</v>
      </c>
      <c r="DG2748" s="47">
        <v>0.08</v>
      </c>
    </row>
    <row r="2749" spans="1:111" s="47" customFormat="1" ht="15.65" customHeight="1" x14ac:dyDescent="0.3">
      <c r="A2749" s="22" t="s">
        <v>4405</v>
      </c>
      <c r="B2749" s="47" t="s">
        <v>4281</v>
      </c>
      <c r="C2749" s="47" t="s">
        <v>4940</v>
      </c>
      <c r="D2749" s="47" t="s">
        <v>4942</v>
      </c>
      <c r="E2749" s="48">
        <v>44027</v>
      </c>
      <c r="F2749" s="48">
        <v>44263</v>
      </c>
      <c r="G2749" s="47" t="s">
        <v>4353</v>
      </c>
      <c r="H2749" s="47">
        <v>34.228316</v>
      </c>
      <c r="I2749" s="47">
        <v>-105.76340500000001</v>
      </c>
      <c r="J2749" s="47" t="s">
        <v>873</v>
      </c>
      <c r="K2749" s="47" t="s">
        <v>879</v>
      </c>
      <c r="L2749" s="47" t="s">
        <v>878</v>
      </c>
      <c r="M2749" s="47" t="s">
        <v>908</v>
      </c>
      <c r="N2749" s="70" t="s">
        <v>3393</v>
      </c>
      <c r="O2749" s="70" t="s">
        <v>3394</v>
      </c>
      <c r="P2749" s="72" t="s">
        <v>4402</v>
      </c>
      <c r="Q2749" s="22" t="s">
        <v>2942</v>
      </c>
      <c r="R2749" s="47" t="s">
        <v>2943</v>
      </c>
      <c r="S2749" s="72"/>
      <c r="T2749" s="72"/>
      <c r="U2749" s="72"/>
      <c r="V2749" s="72"/>
      <c r="W2749" s="72">
        <v>64.3</v>
      </c>
      <c r="X2749" s="72">
        <v>0.13</v>
      </c>
      <c r="Y2749" s="72">
        <v>19.3</v>
      </c>
      <c r="Z2749" s="72">
        <v>1.79</v>
      </c>
      <c r="AA2749" s="72">
        <v>0.04</v>
      </c>
      <c r="AB2749" s="72">
        <v>0.05</v>
      </c>
      <c r="AC2749" s="72">
        <v>0.72</v>
      </c>
      <c r="AD2749" s="72">
        <v>8.73</v>
      </c>
      <c r="AE2749" s="72">
        <v>3.16</v>
      </c>
      <c r="AF2749" s="72">
        <v>0.05</v>
      </c>
      <c r="AG2749" s="72">
        <v>1.5</v>
      </c>
      <c r="AH2749" s="72">
        <v>200</v>
      </c>
      <c r="AI2749" s="72">
        <v>8.0000000000000002E-3</v>
      </c>
      <c r="AJ2749" s="72"/>
      <c r="AO2749" s="47">
        <f t="shared" si="144"/>
        <v>99.797999999999988</v>
      </c>
      <c r="AP2749" s="47">
        <f t="shared" si="139"/>
        <v>0.31880699999999784</v>
      </c>
      <c r="AQ2749" s="47">
        <f t="shared" si="140"/>
        <v>1.4393123000000023</v>
      </c>
      <c r="AR2749" s="47">
        <f t="shared" si="141"/>
        <v>1.6272727272727272</v>
      </c>
      <c r="AU2749" s="47">
        <v>48</v>
      </c>
      <c r="AV2749" s="47">
        <v>5</v>
      </c>
      <c r="AW2749" s="47">
        <v>26</v>
      </c>
      <c r="AX2749" s="47">
        <v>11</v>
      </c>
      <c r="AY2749" s="47">
        <v>125</v>
      </c>
      <c r="AZ2749" s="47" t="s">
        <v>83</v>
      </c>
      <c r="BA2749" s="47">
        <v>1</v>
      </c>
      <c r="BC2749" s="47" t="s">
        <v>124</v>
      </c>
      <c r="BD2749" s="47">
        <v>0.7</v>
      </c>
      <c r="BE2749" s="47">
        <v>12</v>
      </c>
      <c r="BF2749" s="47">
        <v>0.2</v>
      </c>
      <c r="BG2749" s="47">
        <v>8</v>
      </c>
      <c r="BH2749" s="47">
        <v>38.5</v>
      </c>
      <c r="BI2749" s="47">
        <v>2</v>
      </c>
      <c r="BJ2749" s="47">
        <v>23</v>
      </c>
      <c r="BL2749" s="47" t="s">
        <v>124</v>
      </c>
      <c r="BM2749" s="47" t="s">
        <v>84</v>
      </c>
      <c r="BN2749" s="47" t="s">
        <v>123</v>
      </c>
      <c r="BO2749" s="47">
        <v>169</v>
      </c>
      <c r="BP2749" s="47">
        <v>46</v>
      </c>
      <c r="BQ2749" s="47">
        <v>11</v>
      </c>
      <c r="BR2749" s="47">
        <v>117</v>
      </c>
      <c r="BS2749" s="47" t="s">
        <v>85</v>
      </c>
      <c r="BT2749" s="47">
        <v>0.6</v>
      </c>
      <c r="BU2749" s="47" t="s">
        <v>83</v>
      </c>
      <c r="BV2749" s="47" t="s">
        <v>83</v>
      </c>
      <c r="BW2749" s="47">
        <v>2</v>
      </c>
      <c r="BX2749" s="47">
        <v>41</v>
      </c>
      <c r="BY2749" s="47">
        <v>4.2</v>
      </c>
      <c r="BZ2749" s="47" t="s">
        <v>82</v>
      </c>
      <c r="CA2749" s="47">
        <v>115</v>
      </c>
      <c r="CB2749" s="47" t="s">
        <v>82</v>
      </c>
      <c r="CC2749" s="47">
        <v>25.2</v>
      </c>
      <c r="CD2749" s="47">
        <v>18</v>
      </c>
      <c r="CE2749" s="47">
        <v>8</v>
      </c>
      <c r="CF2749" s="47">
        <v>40.5</v>
      </c>
      <c r="CG2749" s="47">
        <v>1070</v>
      </c>
      <c r="CH2749" s="47">
        <v>71</v>
      </c>
      <c r="CI2749" s="47">
        <v>75.400000000000006</v>
      </c>
      <c r="CJ2749" s="47">
        <v>126</v>
      </c>
      <c r="CK2749" s="47">
        <v>12.9</v>
      </c>
      <c r="CL2749" s="47">
        <v>37.9</v>
      </c>
      <c r="CM2749" s="47">
        <v>5.9</v>
      </c>
      <c r="CN2749" s="47">
        <v>1.07</v>
      </c>
      <c r="CO2749" s="47">
        <v>5.45</v>
      </c>
      <c r="CP2749" s="47">
        <v>0.91</v>
      </c>
      <c r="CQ2749" s="47">
        <v>5.54</v>
      </c>
      <c r="CR2749" s="47">
        <v>1.24</v>
      </c>
      <c r="CS2749" s="47">
        <v>4.38</v>
      </c>
      <c r="CT2749" s="47">
        <v>0.8</v>
      </c>
      <c r="CU2749" s="47">
        <v>6.4</v>
      </c>
      <c r="CV2749" s="47">
        <v>1.03</v>
      </c>
      <c r="CW2749" s="47">
        <f t="shared" si="142"/>
        <v>284.92</v>
      </c>
      <c r="CX2749" s="47">
        <v>305</v>
      </c>
      <c r="CY2749" s="47">
        <v>1.27</v>
      </c>
      <c r="CZ2749" s="47">
        <v>10.199999999999999</v>
      </c>
      <c r="DA2749" s="47">
        <v>0.51</v>
      </c>
      <c r="DC2749" s="47">
        <v>2.71</v>
      </c>
      <c r="DD2749" s="47">
        <v>0.03</v>
      </c>
      <c r="DE2749" s="47">
        <v>0.02</v>
      </c>
      <c r="DF2749" s="47">
        <v>31.6</v>
      </c>
      <c r="DG2749" s="47">
        <v>0.08</v>
      </c>
    </row>
    <row r="2750" spans="1:111" s="47" customFormat="1" ht="15.65" customHeight="1" x14ac:dyDescent="0.3">
      <c r="A2750" s="22" t="s">
        <v>4406</v>
      </c>
      <c r="B2750" s="47" t="s">
        <v>4281</v>
      </c>
      <c r="C2750" s="47" t="s">
        <v>4940</v>
      </c>
      <c r="D2750" s="47" t="s">
        <v>4942</v>
      </c>
      <c r="E2750" s="48">
        <v>44027</v>
      </c>
      <c r="F2750" s="48">
        <v>44263</v>
      </c>
      <c r="G2750" s="47" t="s">
        <v>4353</v>
      </c>
      <c r="H2750" s="47">
        <v>34.227184999999999</v>
      </c>
      <c r="I2750" s="47">
        <v>-105.76252599999999</v>
      </c>
      <c r="J2750" s="47" t="s">
        <v>873</v>
      </c>
      <c r="K2750" s="47" t="s">
        <v>879</v>
      </c>
      <c r="L2750" s="47" t="s">
        <v>878</v>
      </c>
      <c r="M2750" s="47" t="s">
        <v>163</v>
      </c>
      <c r="N2750" s="70" t="s">
        <v>3393</v>
      </c>
      <c r="O2750" s="70" t="s">
        <v>3394</v>
      </c>
      <c r="P2750" s="72" t="s">
        <v>4303</v>
      </c>
      <c r="Q2750" s="22" t="s">
        <v>2942</v>
      </c>
      <c r="R2750" s="47" t="s">
        <v>2943</v>
      </c>
      <c r="S2750" s="72"/>
      <c r="T2750" s="72"/>
      <c r="U2750" s="72"/>
      <c r="V2750" s="72"/>
      <c r="W2750" s="72">
        <v>65.7</v>
      </c>
      <c r="X2750" s="72">
        <v>0.45</v>
      </c>
      <c r="Y2750" s="72">
        <v>16.100000000000001</v>
      </c>
      <c r="Z2750" s="72">
        <v>3.12</v>
      </c>
      <c r="AA2750" s="72">
        <v>0.09</v>
      </c>
      <c r="AB2750" s="72">
        <v>0.2</v>
      </c>
      <c r="AC2750" s="72">
        <v>1.48</v>
      </c>
      <c r="AD2750" s="72">
        <v>5.67</v>
      </c>
      <c r="AE2750" s="72">
        <v>4.22</v>
      </c>
      <c r="AF2750" s="72">
        <v>0.21</v>
      </c>
      <c r="AG2750" s="72">
        <v>1.89</v>
      </c>
      <c r="AH2750" s="72">
        <v>400</v>
      </c>
      <c r="AI2750" s="72">
        <v>2.7E-2</v>
      </c>
      <c r="AJ2750" s="72"/>
      <c r="AO2750" s="47">
        <f t="shared" si="144"/>
        <v>99.197000000000017</v>
      </c>
      <c r="AP2750" s="47">
        <f t="shared" si="139"/>
        <v>1.3449960000000001</v>
      </c>
      <c r="AQ2750" s="47">
        <f t="shared" si="140"/>
        <v>1.6405044</v>
      </c>
      <c r="AR2750" s="47">
        <f t="shared" si="141"/>
        <v>2.8363636363636364</v>
      </c>
      <c r="AU2750" s="47">
        <v>4</v>
      </c>
      <c r="AV2750" s="47">
        <v>2</v>
      </c>
      <c r="AW2750" s="47">
        <v>6</v>
      </c>
      <c r="AX2750" s="47" t="s">
        <v>84</v>
      </c>
      <c r="AY2750" s="47">
        <v>2560</v>
      </c>
      <c r="AZ2750" s="47" t="s">
        <v>83</v>
      </c>
      <c r="BA2750" s="47">
        <v>0.1</v>
      </c>
      <c r="BC2750" s="47" t="s">
        <v>124</v>
      </c>
      <c r="BD2750" s="47">
        <v>5.4</v>
      </c>
      <c r="BE2750" s="47">
        <v>10</v>
      </c>
      <c r="BF2750" s="47">
        <v>1</v>
      </c>
      <c r="BG2750" s="47">
        <v>9</v>
      </c>
      <c r="BH2750" s="47">
        <v>20</v>
      </c>
      <c r="BI2750" s="47">
        <v>2</v>
      </c>
      <c r="BJ2750" s="47">
        <v>8</v>
      </c>
      <c r="BL2750" s="47" t="s">
        <v>124</v>
      </c>
      <c r="BM2750" s="47" t="s">
        <v>84</v>
      </c>
      <c r="BN2750" s="47">
        <v>2</v>
      </c>
      <c r="BO2750" s="47">
        <v>62.4</v>
      </c>
      <c r="BP2750" s="47">
        <v>8</v>
      </c>
      <c r="BQ2750" s="47">
        <v>8</v>
      </c>
      <c r="BR2750" s="47">
        <v>112</v>
      </c>
      <c r="BS2750" s="47" t="s">
        <v>85</v>
      </c>
      <c r="BT2750" s="47">
        <v>0.5</v>
      </c>
      <c r="BU2750" s="47" t="s">
        <v>83</v>
      </c>
      <c r="BV2750" s="47" t="s">
        <v>83</v>
      </c>
      <c r="BW2750" s="47">
        <v>1</v>
      </c>
      <c r="BX2750" s="47">
        <v>551</v>
      </c>
      <c r="BY2750" s="47">
        <v>3.4</v>
      </c>
      <c r="BZ2750" s="47" t="s">
        <v>82</v>
      </c>
      <c r="CA2750" s="47">
        <v>30.2</v>
      </c>
      <c r="CB2750" s="47">
        <v>0.7</v>
      </c>
      <c r="CC2750" s="47">
        <v>5.04</v>
      </c>
      <c r="CD2750" s="47">
        <v>39</v>
      </c>
      <c r="CE2750" s="47">
        <v>2</v>
      </c>
      <c r="CF2750" s="47">
        <v>22.3</v>
      </c>
      <c r="CG2750" s="47">
        <v>326</v>
      </c>
      <c r="CH2750" s="47">
        <v>38</v>
      </c>
      <c r="CI2750" s="47">
        <v>93.1</v>
      </c>
      <c r="CJ2750" s="47">
        <v>156</v>
      </c>
      <c r="CK2750" s="47">
        <v>16.100000000000001</v>
      </c>
      <c r="CL2750" s="47">
        <v>53.3</v>
      </c>
      <c r="CM2750" s="47">
        <v>7.7</v>
      </c>
      <c r="CN2750" s="47">
        <v>1.66</v>
      </c>
      <c r="CO2750" s="47">
        <v>5.91</v>
      </c>
      <c r="CP2750" s="47">
        <v>0.86</v>
      </c>
      <c r="CQ2750" s="47">
        <v>4.2699999999999996</v>
      </c>
      <c r="CR2750" s="47">
        <v>0.82</v>
      </c>
      <c r="CS2750" s="47">
        <v>2.5499999999999998</v>
      </c>
      <c r="CT2750" s="47">
        <v>0.4</v>
      </c>
      <c r="CU2750" s="47">
        <v>3</v>
      </c>
      <c r="CV2750" s="47">
        <v>0.43</v>
      </c>
      <c r="CW2750" s="47">
        <f t="shared" si="142"/>
        <v>346.1</v>
      </c>
      <c r="CX2750" s="47">
        <v>664</v>
      </c>
      <c r="CY2750" s="47">
        <v>2.2400000000000002</v>
      </c>
      <c r="CZ2750" s="47">
        <v>8.67</v>
      </c>
      <c r="DA2750" s="47">
        <v>1.07</v>
      </c>
      <c r="DC2750" s="47">
        <v>3.68</v>
      </c>
      <c r="DD2750" s="47">
        <v>0.1</v>
      </c>
      <c r="DE2750" s="47">
        <v>0.09</v>
      </c>
      <c r="DF2750" s="47">
        <v>33.1</v>
      </c>
      <c r="DG2750" s="47">
        <v>0.27</v>
      </c>
    </row>
    <row r="2751" spans="1:111" s="47" customFormat="1" ht="15.65" customHeight="1" x14ac:dyDescent="0.3">
      <c r="A2751" s="22" t="s">
        <v>4407</v>
      </c>
      <c r="B2751" s="47" t="s">
        <v>4281</v>
      </c>
      <c r="C2751" s="47" t="s">
        <v>4940</v>
      </c>
      <c r="D2751" s="47" t="s">
        <v>4942</v>
      </c>
      <c r="E2751" s="48">
        <v>44027</v>
      </c>
      <c r="F2751" s="48">
        <v>44263</v>
      </c>
      <c r="G2751" s="47" t="s">
        <v>4353</v>
      </c>
      <c r="H2751" s="47">
        <v>34.226878999999997</v>
      </c>
      <c r="I2751" s="47">
        <v>-105.762524</v>
      </c>
      <c r="J2751" s="47" t="s">
        <v>873</v>
      </c>
      <c r="K2751" s="47" t="s">
        <v>879</v>
      </c>
      <c r="L2751" s="47" t="s">
        <v>878</v>
      </c>
      <c r="M2751" s="49" t="s">
        <v>163</v>
      </c>
      <c r="N2751" s="70" t="s">
        <v>3393</v>
      </c>
      <c r="O2751" s="70" t="s">
        <v>3394</v>
      </c>
      <c r="P2751" s="72" t="s">
        <v>4303</v>
      </c>
      <c r="Q2751" s="22" t="s">
        <v>2942</v>
      </c>
      <c r="R2751" s="47" t="s">
        <v>2943</v>
      </c>
      <c r="S2751" s="72"/>
      <c r="T2751" s="72"/>
      <c r="U2751" s="72"/>
      <c r="V2751" s="72"/>
      <c r="W2751" s="72">
        <v>57.2</v>
      </c>
      <c r="X2751" s="72">
        <v>0.43</v>
      </c>
      <c r="Y2751" s="72">
        <v>7.83</v>
      </c>
      <c r="Z2751" s="72">
        <v>1.41</v>
      </c>
      <c r="AA2751" s="72">
        <v>0.35</v>
      </c>
      <c r="AB2751" s="72">
        <v>0.21</v>
      </c>
      <c r="AC2751" s="72">
        <v>14.8</v>
      </c>
      <c r="AD2751" s="72">
        <v>2.87</v>
      </c>
      <c r="AE2751" s="72">
        <v>1.25</v>
      </c>
      <c r="AF2751" s="72">
        <v>0.08</v>
      </c>
      <c r="AG2751" s="72">
        <v>12.8</v>
      </c>
      <c r="AH2751" s="72">
        <v>1000</v>
      </c>
      <c r="AI2751" s="72">
        <v>2.5000000000000001E-2</v>
      </c>
      <c r="AJ2751" s="72"/>
      <c r="AO2751" s="47">
        <f t="shared" si="144"/>
        <v>99.35499999999999</v>
      </c>
      <c r="AP2751" s="47">
        <f t="shared" si="139"/>
        <v>0.58290299999999995</v>
      </c>
      <c r="AQ2751" s="47">
        <f t="shared" si="140"/>
        <v>0.76880669999999995</v>
      </c>
      <c r="AR2751" s="47">
        <f t="shared" si="141"/>
        <v>1.2818181818181817</v>
      </c>
      <c r="AU2751" s="47">
        <v>39</v>
      </c>
      <c r="AV2751" s="47">
        <v>1</v>
      </c>
      <c r="AW2751" s="47">
        <v>24</v>
      </c>
      <c r="AX2751" s="47" t="s">
        <v>84</v>
      </c>
      <c r="AY2751" s="47">
        <v>592</v>
      </c>
      <c r="AZ2751" s="47" t="s">
        <v>83</v>
      </c>
      <c r="BA2751" s="47">
        <v>1.3</v>
      </c>
      <c r="BC2751" s="47">
        <v>2.2000000000000002</v>
      </c>
      <c r="BD2751" s="47">
        <v>4.3</v>
      </c>
      <c r="BE2751" s="47">
        <v>26</v>
      </c>
      <c r="BF2751" s="47">
        <v>0.2</v>
      </c>
      <c r="BG2751" s="47">
        <v>22</v>
      </c>
      <c r="BH2751" s="47">
        <v>10.9</v>
      </c>
      <c r="BI2751" s="47">
        <v>1</v>
      </c>
      <c r="BJ2751" s="47">
        <v>7</v>
      </c>
      <c r="BL2751" s="47" t="s">
        <v>124</v>
      </c>
      <c r="BM2751" s="47" t="s">
        <v>84</v>
      </c>
      <c r="BN2751" s="47">
        <v>8</v>
      </c>
      <c r="BO2751" s="47">
        <v>34.200000000000003</v>
      </c>
      <c r="BP2751" s="47" t="s">
        <v>83</v>
      </c>
      <c r="BQ2751" s="47">
        <v>275</v>
      </c>
      <c r="BR2751" s="47">
        <v>36.1</v>
      </c>
      <c r="BS2751" s="47" t="s">
        <v>85</v>
      </c>
      <c r="BT2751" s="47">
        <v>1.8</v>
      </c>
      <c r="BU2751" s="47" t="s">
        <v>83</v>
      </c>
      <c r="BV2751" s="47" t="s">
        <v>83</v>
      </c>
      <c r="BW2751" s="47">
        <v>1</v>
      </c>
      <c r="BX2751" s="47">
        <v>352</v>
      </c>
      <c r="BY2751" s="47">
        <v>1.4</v>
      </c>
      <c r="BZ2751" s="47">
        <v>1.1000000000000001</v>
      </c>
      <c r="CA2751" s="47">
        <v>11.8</v>
      </c>
      <c r="CB2751" s="47" t="s">
        <v>82</v>
      </c>
      <c r="CC2751" s="47">
        <v>6.48</v>
      </c>
      <c r="CD2751" s="47">
        <v>10</v>
      </c>
      <c r="CE2751" s="47">
        <v>5</v>
      </c>
      <c r="CF2751" s="47">
        <v>18.7</v>
      </c>
      <c r="CG2751" s="47">
        <v>241</v>
      </c>
      <c r="CH2751" s="47">
        <v>475</v>
      </c>
      <c r="CI2751" s="47">
        <v>191</v>
      </c>
      <c r="CJ2751" s="47">
        <v>254</v>
      </c>
      <c r="CK2751" s="47">
        <v>35.6</v>
      </c>
      <c r="CL2751" s="47">
        <v>101</v>
      </c>
      <c r="CM2751" s="47">
        <v>13.4</v>
      </c>
      <c r="CN2751" s="47">
        <v>1.94</v>
      </c>
      <c r="CO2751" s="47">
        <v>8.73</v>
      </c>
      <c r="CP2751" s="47">
        <v>1.04</v>
      </c>
      <c r="CQ2751" s="47">
        <v>3.78</v>
      </c>
      <c r="CR2751" s="47">
        <v>0.61</v>
      </c>
      <c r="CS2751" s="47">
        <v>1.71</v>
      </c>
      <c r="CT2751" s="47">
        <v>0.28999999999999998</v>
      </c>
      <c r="CU2751" s="47">
        <v>2</v>
      </c>
      <c r="CV2751" s="47">
        <v>0.33</v>
      </c>
      <c r="CW2751" s="47">
        <f t="shared" si="142"/>
        <v>615.43000000000006</v>
      </c>
      <c r="CX2751" s="47">
        <v>2830</v>
      </c>
      <c r="CY2751" s="47">
        <v>0.97</v>
      </c>
      <c r="CZ2751" s="47">
        <v>4.29</v>
      </c>
      <c r="DA2751" s="47">
        <v>11</v>
      </c>
      <c r="DC2751" s="47">
        <v>1.1100000000000001</v>
      </c>
      <c r="DD2751" s="47">
        <v>0.11</v>
      </c>
      <c r="DE2751" s="47">
        <v>0.03</v>
      </c>
      <c r="DF2751" s="47">
        <v>28.7</v>
      </c>
      <c r="DG2751" s="47">
        <v>0.25</v>
      </c>
    </row>
    <row r="2752" spans="1:111" s="47" customFormat="1" ht="15.65" customHeight="1" x14ac:dyDescent="0.3">
      <c r="A2752" s="22" t="s">
        <v>4408</v>
      </c>
      <c r="B2752" s="47" t="s">
        <v>4281</v>
      </c>
      <c r="C2752" s="47" t="s">
        <v>4940</v>
      </c>
      <c r="D2752" s="47" t="s">
        <v>4942</v>
      </c>
      <c r="E2752" s="48">
        <v>44034</v>
      </c>
      <c r="F2752" s="48">
        <v>44145</v>
      </c>
      <c r="G2752" s="47" t="s">
        <v>4297</v>
      </c>
      <c r="H2752" s="47">
        <v>34.223962999999998</v>
      </c>
      <c r="I2752" s="47">
        <v>-105.759978</v>
      </c>
      <c r="J2752" s="47" t="s">
        <v>873</v>
      </c>
      <c r="K2752" s="47" t="s">
        <v>879</v>
      </c>
      <c r="L2752" s="47" t="s">
        <v>878</v>
      </c>
      <c r="M2752" s="47" t="s">
        <v>4409</v>
      </c>
      <c r="N2752" s="70" t="s">
        <v>3393</v>
      </c>
      <c r="O2752" s="70" t="s">
        <v>3394</v>
      </c>
      <c r="P2752" s="72" t="s">
        <v>4288</v>
      </c>
      <c r="Q2752" s="22" t="s">
        <v>2942</v>
      </c>
      <c r="R2752" s="47" t="s">
        <v>2955</v>
      </c>
      <c r="S2752" s="72"/>
      <c r="T2752" s="72"/>
      <c r="U2752" s="72"/>
      <c r="V2752" s="72"/>
      <c r="W2752" s="72">
        <v>66.7</v>
      </c>
      <c r="X2752" s="72">
        <v>0.43</v>
      </c>
      <c r="Y2752" s="72">
        <v>16.3</v>
      </c>
      <c r="Z2752" s="72">
        <v>3.17</v>
      </c>
      <c r="AA2752" s="72">
        <v>7.0000000000000007E-2</v>
      </c>
      <c r="AB2752" s="72">
        <v>0.3</v>
      </c>
      <c r="AC2752" s="72">
        <v>1.28</v>
      </c>
      <c r="AD2752" s="72">
        <v>5.23</v>
      </c>
      <c r="AE2752" s="72">
        <v>4.9800000000000004</v>
      </c>
      <c r="AF2752" s="72">
        <v>0.2</v>
      </c>
      <c r="AG2752" s="72">
        <v>1.48</v>
      </c>
      <c r="AH2752" s="72">
        <v>900</v>
      </c>
      <c r="AI2752" s="72" t="s">
        <v>126</v>
      </c>
      <c r="AJ2752" s="72"/>
      <c r="AO2752" s="47">
        <f>SUM(W2752:AG2752)+(AH2752*0.0001)</f>
        <v>100.23000000000002</v>
      </c>
      <c r="AP2752" s="47">
        <f t="shared" si="139"/>
        <v>1.3691609999999983</v>
      </c>
      <c r="AQ2752" s="47">
        <f t="shared" si="140"/>
        <v>1.6639229000000018</v>
      </c>
      <c r="AR2752" s="47">
        <f t="shared" si="141"/>
        <v>2.8818181818181814</v>
      </c>
      <c r="AU2752" s="47">
        <v>5</v>
      </c>
      <c r="AV2752" s="47">
        <v>2</v>
      </c>
      <c r="AW2752" s="47">
        <v>7</v>
      </c>
      <c r="AX2752" s="47" t="s">
        <v>84</v>
      </c>
      <c r="AY2752" s="47">
        <v>1980</v>
      </c>
      <c r="AZ2752" s="47" t="s">
        <v>83</v>
      </c>
      <c r="BA2752" s="47">
        <v>0.2</v>
      </c>
      <c r="BC2752" s="47">
        <v>0.2</v>
      </c>
      <c r="BD2752" s="47">
        <v>5.2</v>
      </c>
      <c r="BE2752" s="47">
        <v>13</v>
      </c>
      <c r="BF2752" s="47">
        <v>1.1000000000000001</v>
      </c>
      <c r="BG2752" s="47">
        <v>11</v>
      </c>
      <c r="BH2752" s="47">
        <v>19.7</v>
      </c>
      <c r="BI2752" s="47">
        <v>2</v>
      </c>
      <c r="BJ2752" s="47">
        <v>6</v>
      </c>
      <c r="BK2752" s="47">
        <v>0.87</v>
      </c>
      <c r="BL2752" s="47" t="s">
        <v>124</v>
      </c>
      <c r="BM2752" s="47" t="s">
        <v>84</v>
      </c>
      <c r="BN2752" s="47">
        <v>4</v>
      </c>
      <c r="BO2752" s="47">
        <v>64.900000000000006</v>
      </c>
      <c r="BP2752" s="47">
        <v>9</v>
      </c>
      <c r="BQ2752" s="47">
        <v>19</v>
      </c>
      <c r="BR2752" s="47">
        <v>150</v>
      </c>
      <c r="BS2752" s="47" t="s">
        <v>85</v>
      </c>
      <c r="BT2752" s="47">
        <v>0.7</v>
      </c>
      <c r="BU2752" s="47" t="s">
        <v>83</v>
      </c>
      <c r="BV2752" s="47" t="s">
        <v>83</v>
      </c>
      <c r="BW2752" s="47">
        <v>2</v>
      </c>
      <c r="BX2752" s="47">
        <v>524</v>
      </c>
      <c r="BY2752" s="47">
        <v>4</v>
      </c>
      <c r="BZ2752" s="47" t="s">
        <v>82</v>
      </c>
      <c r="CA2752" s="47">
        <v>29.3</v>
      </c>
      <c r="CB2752" s="47">
        <v>0.9</v>
      </c>
      <c r="CC2752" s="47">
        <v>5.46</v>
      </c>
      <c r="CD2752" s="47">
        <v>39</v>
      </c>
      <c r="CE2752" s="47">
        <v>3</v>
      </c>
      <c r="CF2752" s="47">
        <v>25.9</v>
      </c>
      <c r="CG2752" s="47">
        <v>345</v>
      </c>
      <c r="CH2752" s="47">
        <v>142</v>
      </c>
      <c r="CI2752" s="47">
        <v>98.9</v>
      </c>
      <c r="CJ2752" s="47">
        <v>160</v>
      </c>
      <c r="CK2752" s="47">
        <v>16.5</v>
      </c>
      <c r="CL2752" s="47">
        <v>54.9</v>
      </c>
      <c r="CM2752" s="47">
        <v>7.7</v>
      </c>
      <c r="CN2752" s="47">
        <v>1.78</v>
      </c>
      <c r="CO2752" s="47">
        <v>6.04</v>
      </c>
      <c r="CP2752" s="47">
        <v>0.85</v>
      </c>
      <c r="CQ2752" s="47">
        <v>4.3499999999999996</v>
      </c>
      <c r="CR2752" s="47">
        <v>0.87</v>
      </c>
      <c r="CS2752" s="47">
        <v>2.38</v>
      </c>
      <c r="CT2752" s="47">
        <v>0.39</v>
      </c>
      <c r="CU2752" s="47">
        <v>2.7</v>
      </c>
      <c r="CV2752" s="47">
        <v>0.42</v>
      </c>
      <c r="CW2752" s="47">
        <f t="shared" si="142"/>
        <v>357.78</v>
      </c>
      <c r="CX2752" s="47">
        <v>586</v>
      </c>
      <c r="CY2752" s="47">
        <v>2.15</v>
      </c>
      <c r="CZ2752" s="47">
        <v>8.36</v>
      </c>
      <c r="DA2752" s="47">
        <v>0.88</v>
      </c>
      <c r="DC2752" s="47">
        <v>3.94</v>
      </c>
      <c r="DD2752" s="47">
        <v>0.16</v>
      </c>
      <c r="DE2752" s="47">
        <v>0.08</v>
      </c>
      <c r="DF2752" s="47">
        <v>31</v>
      </c>
      <c r="DG2752" s="47">
        <v>0.25</v>
      </c>
    </row>
    <row r="2753" spans="1:111" s="47" customFormat="1" ht="15.65" customHeight="1" x14ac:dyDescent="0.3">
      <c r="A2753" s="22" t="s">
        <v>4410</v>
      </c>
      <c r="B2753" s="47" t="s">
        <v>4281</v>
      </c>
      <c r="C2753" s="47" t="s">
        <v>4940</v>
      </c>
      <c r="D2753" s="47" t="s">
        <v>4942</v>
      </c>
      <c r="E2753" s="48">
        <v>44034</v>
      </c>
      <c r="F2753" s="48">
        <v>44145</v>
      </c>
      <c r="G2753" s="47" t="s">
        <v>4297</v>
      </c>
      <c r="H2753" s="47">
        <v>34.221482999999999</v>
      </c>
      <c r="I2753" s="47">
        <v>-105.75993</v>
      </c>
      <c r="J2753" s="47" t="s">
        <v>873</v>
      </c>
      <c r="K2753" s="47" t="s">
        <v>879</v>
      </c>
      <c r="L2753" s="47" t="s">
        <v>878</v>
      </c>
      <c r="M2753" s="47" t="s">
        <v>4409</v>
      </c>
      <c r="N2753" s="70" t="s">
        <v>3393</v>
      </c>
      <c r="O2753" s="70" t="s">
        <v>3394</v>
      </c>
      <c r="P2753" s="72" t="s">
        <v>4411</v>
      </c>
      <c r="Q2753" s="22" t="s">
        <v>2942</v>
      </c>
      <c r="R2753" s="47" t="s">
        <v>2955</v>
      </c>
      <c r="S2753" s="72"/>
      <c r="T2753" s="72"/>
      <c r="U2753" s="72"/>
      <c r="V2753" s="72"/>
      <c r="W2753" s="72">
        <v>90.1</v>
      </c>
      <c r="X2753" s="72">
        <v>0.02</v>
      </c>
      <c r="Y2753" s="72">
        <v>1.23</v>
      </c>
      <c r="Z2753" s="72">
        <v>5.41</v>
      </c>
      <c r="AA2753" s="72">
        <v>0.05</v>
      </c>
      <c r="AB2753" s="72">
        <v>0.04</v>
      </c>
      <c r="AC2753" s="72">
        <v>0.03</v>
      </c>
      <c r="AD2753" s="72">
        <v>0.04</v>
      </c>
      <c r="AE2753" s="72">
        <v>0.08</v>
      </c>
      <c r="AF2753" s="72">
        <v>0.02</v>
      </c>
      <c r="AG2753" s="72">
        <v>1.69</v>
      </c>
      <c r="AH2753" s="72">
        <v>200</v>
      </c>
      <c r="AI2753" s="72">
        <v>0.6</v>
      </c>
      <c r="AJ2753" s="72"/>
      <c r="AO2753" s="47">
        <f t="shared" ref="AO2753:AO2758" si="145">SUM(W2753:AG2753)+(AH2753*0.0001)+AI2753+AM2753</f>
        <v>99.329999999999984</v>
      </c>
      <c r="AP2753" s="47">
        <f t="shared" si="139"/>
        <v>3.5331030000000001</v>
      </c>
      <c r="AQ2753" s="47">
        <f t="shared" si="140"/>
        <v>1.5235866999999996</v>
      </c>
      <c r="AR2753" s="47">
        <f t="shared" si="141"/>
        <v>4.918181818181818</v>
      </c>
      <c r="AU2753" s="47">
        <v>10</v>
      </c>
      <c r="AV2753" s="47" t="s">
        <v>121</v>
      </c>
      <c r="AW2753" s="47">
        <v>19</v>
      </c>
      <c r="AX2753" s="47" t="s">
        <v>84</v>
      </c>
      <c r="AY2753" s="47">
        <v>1770</v>
      </c>
      <c r="AZ2753" s="47" t="s">
        <v>83</v>
      </c>
      <c r="BA2753" s="47">
        <v>2.1</v>
      </c>
      <c r="BC2753" s="47" t="s">
        <v>124</v>
      </c>
      <c r="BD2753" s="47">
        <v>4.4000000000000004</v>
      </c>
      <c r="BE2753" s="47">
        <v>17</v>
      </c>
      <c r="BF2753" s="47" t="s">
        <v>126</v>
      </c>
      <c r="BG2753" s="47">
        <v>17</v>
      </c>
      <c r="BH2753" s="47">
        <v>1.34</v>
      </c>
      <c r="BI2753" s="47" t="s">
        <v>121</v>
      </c>
      <c r="BJ2753" s="47" t="s">
        <v>121</v>
      </c>
      <c r="BK2753" s="47">
        <v>0.14000000000000001</v>
      </c>
      <c r="BL2753" s="47" t="s">
        <v>124</v>
      </c>
      <c r="BM2753" s="47" t="s">
        <v>84</v>
      </c>
      <c r="BN2753" s="47">
        <v>10</v>
      </c>
      <c r="BO2753" s="47" t="s">
        <v>126</v>
      </c>
      <c r="BP2753" s="47">
        <v>12</v>
      </c>
      <c r="BQ2753" s="47">
        <v>26</v>
      </c>
      <c r="BR2753" s="47">
        <v>2.7</v>
      </c>
      <c r="BS2753" s="47" t="s">
        <v>85</v>
      </c>
      <c r="BT2753" s="47">
        <v>1.3</v>
      </c>
      <c r="BU2753" s="47" t="s">
        <v>83</v>
      </c>
      <c r="BV2753" s="47" t="s">
        <v>83</v>
      </c>
      <c r="BW2753" s="47">
        <v>2</v>
      </c>
      <c r="BX2753" s="47">
        <v>128</v>
      </c>
      <c r="BY2753" s="47" t="s">
        <v>82</v>
      </c>
      <c r="BZ2753" s="47" t="s">
        <v>82</v>
      </c>
      <c r="CA2753" s="47">
        <v>2.9</v>
      </c>
      <c r="CB2753" s="47" t="s">
        <v>82</v>
      </c>
      <c r="CC2753" s="47">
        <v>0.63</v>
      </c>
      <c r="CD2753" s="47">
        <v>23</v>
      </c>
      <c r="CE2753" s="47" t="s">
        <v>121</v>
      </c>
      <c r="CF2753" s="47">
        <v>5.3</v>
      </c>
      <c r="CG2753" s="47">
        <v>30.5</v>
      </c>
      <c r="CH2753" s="47">
        <v>43</v>
      </c>
      <c r="CI2753" s="47">
        <v>5.2</v>
      </c>
      <c r="CJ2753" s="47">
        <v>6.7</v>
      </c>
      <c r="CK2753" s="47">
        <v>0.7</v>
      </c>
      <c r="CL2753" s="47">
        <v>2.2999999999999998</v>
      </c>
      <c r="CM2753" s="47">
        <v>0.5</v>
      </c>
      <c r="CN2753" s="47">
        <v>0.12</v>
      </c>
      <c r="CO2753" s="47">
        <v>0.61</v>
      </c>
      <c r="CP2753" s="47">
        <v>0.11</v>
      </c>
      <c r="CQ2753" s="47">
        <v>0.78</v>
      </c>
      <c r="CR2753" s="47">
        <v>0.14000000000000001</v>
      </c>
      <c r="CS2753" s="47">
        <v>0.46</v>
      </c>
      <c r="CT2753" s="47">
        <v>0.06</v>
      </c>
      <c r="CU2753" s="47">
        <v>0.4</v>
      </c>
      <c r="CV2753" s="47">
        <v>0.05</v>
      </c>
      <c r="CW2753" s="47">
        <f t="shared" si="142"/>
        <v>18.13</v>
      </c>
      <c r="CX2753" s="47">
        <v>340</v>
      </c>
      <c r="CY2753" s="47">
        <v>3.65</v>
      </c>
      <c r="CZ2753" s="47">
        <v>0.62</v>
      </c>
      <c r="DA2753" s="47">
        <v>0.02</v>
      </c>
      <c r="DC2753" s="47">
        <v>0.06</v>
      </c>
      <c r="DD2753" s="47">
        <v>0.02</v>
      </c>
      <c r="DE2753" s="47" t="s">
        <v>120</v>
      </c>
      <c r="DF2753" s="47">
        <v>42</v>
      </c>
      <c r="DG2753" s="47">
        <v>0.01</v>
      </c>
    </row>
    <row r="2754" spans="1:111" s="47" customFormat="1" ht="15.65" customHeight="1" x14ac:dyDescent="0.3">
      <c r="A2754" s="22" t="s">
        <v>4412</v>
      </c>
      <c r="B2754" s="47" t="s">
        <v>4281</v>
      </c>
      <c r="C2754" s="47" t="s">
        <v>4940</v>
      </c>
      <c r="D2754" s="47" t="s">
        <v>4942</v>
      </c>
      <c r="E2754" s="48">
        <v>44036</v>
      </c>
      <c r="F2754" s="48">
        <v>44145</v>
      </c>
      <c r="G2754" s="47" t="s">
        <v>4297</v>
      </c>
      <c r="H2754" s="47">
        <v>34.193728</v>
      </c>
      <c r="I2754" s="47">
        <v>-105.74015060000001</v>
      </c>
      <c r="J2754" s="47" t="s">
        <v>873</v>
      </c>
      <c r="K2754" s="47" t="s">
        <v>879</v>
      </c>
      <c r="L2754" s="47" t="s">
        <v>878</v>
      </c>
      <c r="M2754" s="47" t="s">
        <v>4287</v>
      </c>
      <c r="N2754" s="70" t="s">
        <v>3393</v>
      </c>
      <c r="O2754" s="70" t="s">
        <v>3394</v>
      </c>
      <c r="P2754" s="72" t="s">
        <v>4288</v>
      </c>
      <c r="Q2754" s="22" t="s">
        <v>1665</v>
      </c>
      <c r="R2754" s="47" t="s">
        <v>2943</v>
      </c>
      <c r="S2754" s="72"/>
      <c r="T2754" s="72"/>
      <c r="U2754" s="72"/>
      <c r="V2754" s="72"/>
      <c r="W2754" s="72">
        <v>68.599999999999994</v>
      </c>
      <c r="X2754" s="72">
        <v>0.5</v>
      </c>
      <c r="Y2754" s="72">
        <v>6.25</v>
      </c>
      <c r="Z2754" s="72">
        <v>0.85</v>
      </c>
      <c r="AA2754" s="72">
        <v>0.03</v>
      </c>
      <c r="AB2754" s="72">
        <v>0.12</v>
      </c>
      <c r="AC2754" s="72">
        <v>12.2</v>
      </c>
      <c r="AD2754" s="72">
        <v>1.24</v>
      </c>
      <c r="AE2754" s="72">
        <v>1.88</v>
      </c>
      <c r="AF2754" s="72">
        <v>0.23</v>
      </c>
      <c r="AG2754" s="72">
        <v>2.82</v>
      </c>
      <c r="AH2754" s="72">
        <v>79200</v>
      </c>
      <c r="AI2754" s="72">
        <v>0.2</v>
      </c>
      <c r="AJ2754" s="72"/>
      <c r="AO2754" s="47">
        <f t="shared" si="145"/>
        <v>102.83999999999999</v>
      </c>
      <c r="AP2754" s="47">
        <f t="shared" si="139"/>
        <v>0.28255499999999945</v>
      </c>
      <c r="AQ2754" s="47">
        <f t="shared" si="140"/>
        <v>0.53918950000000054</v>
      </c>
      <c r="AR2754" s="47">
        <f t="shared" si="141"/>
        <v>0.7727272727272726</v>
      </c>
      <c r="AU2754" s="47">
        <v>5</v>
      </c>
      <c r="AV2754" s="47">
        <v>2</v>
      </c>
      <c r="AW2754" s="47">
        <v>45</v>
      </c>
      <c r="AX2754" s="47" t="s">
        <v>84</v>
      </c>
      <c r="AY2754" s="47">
        <v>705</v>
      </c>
      <c r="AZ2754" s="47" t="s">
        <v>83</v>
      </c>
      <c r="BA2754" s="47">
        <v>0.3</v>
      </c>
      <c r="BC2754" s="47">
        <v>0.5</v>
      </c>
      <c r="BD2754" s="47">
        <v>2.9</v>
      </c>
      <c r="BE2754" s="47">
        <v>48</v>
      </c>
      <c r="BF2754" s="47">
        <v>0.3</v>
      </c>
      <c r="BG2754" s="47">
        <v>324</v>
      </c>
      <c r="BH2754" s="47">
        <v>11.2</v>
      </c>
      <c r="BI2754" s="47">
        <v>4</v>
      </c>
      <c r="BJ2754" s="47">
        <v>5</v>
      </c>
      <c r="BK2754" s="47">
        <v>1.97</v>
      </c>
      <c r="BL2754" s="47" t="s">
        <v>124</v>
      </c>
      <c r="BM2754" s="47">
        <v>22</v>
      </c>
      <c r="BN2754" s="47">
        <v>2</v>
      </c>
      <c r="BO2754" s="47">
        <v>12</v>
      </c>
      <c r="BP2754" s="47">
        <v>14</v>
      </c>
      <c r="BQ2754" s="47">
        <v>97</v>
      </c>
      <c r="BR2754" s="47">
        <v>78.3</v>
      </c>
      <c r="BS2754" s="47" t="s">
        <v>85</v>
      </c>
      <c r="BT2754" s="47">
        <v>18.600000000000001</v>
      </c>
      <c r="BU2754" s="47">
        <v>5</v>
      </c>
      <c r="BV2754" s="47" t="s">
        <v>83</v>
      </c>
      <c r="BW2754" s="47" t="s">
        <v>121</v>
      </c>
      <c r="BX2754" s="47">
        <v>1380</v>
      </c>
      <c r="BY2754" s="47">
        <v>0.7</v>
      </c>
      <c r="BZ2754" s="47" t="s">
        <v>82</v>
      </c>
      <c r="CA2754" s="47">
        <v>18.7</v>
      </c>
      <c r="CB2754" s="47">
        <v>0.5</v>
      </c>
      <c r="CC2754" s="47">
        <v>3.07</v>
      </c>
      <c r="CD2754" s="47">
        <v>34</v>
      </c>
      <c r="CE2754" s="47">
        <v>16</v>
      </c>
      <c r="CF2754" s="47">
        <v>81.400000000000006</v>
      </c>
      <c r="CG2754" s="47">
        <v>199</v>
      </c>
      <c r="CH2754" s="47">
        <v>69</v>
      </c>
      <c r="CI2754" s="47">
        <v>1170</v>
      </c>
      <c r="CJ2754" s="47">
        <v>1290</v>
      </c>
      <c r="CK2754" s="47">
        <v>96.8</v>
      </c>
      <c r="CL2754" s="47">
        <v>254</v>
      </c>
      <c r="CM2754" s="47">
        <v>23.7</v>
      </c>
      <c r="CN2754" s="47">
        <v>4.67</v>
      </c>
      <c r="CO2754" s="47">
        <v>18.600000000000001</v>
      </c>
      <c r="CP2754" s="47">
        <v>2.44</v>
      </c>
      <c r="CQ2754" s="47">
        <v>10.3</v>
      </c>
      <c r="CR2754" s="47">
        <v>1.97</v>
      </c>
      <c r="CS2754" s="47">
        <v>5.48</v>
      </c>
      <c r="CT2754" s="47">
        <v>0.74</v>
      </c>
      <c r="CU2754" s="47">
        <v>4.4000000000000004</v>
      </c>
      <c r="CV2754" s="47">
        <v>0.55000000000000004</v>
      </c>
      <c r="CW2754" s="47">
        <f t="shared" si="142"/>
        <v>2883.65</v>
      </c>
      <c r="CX2754" s="47">
        <v>305</v>
      </c>
      <c r="CY2754" s="47">
        <v>0.59</v>
      </c>
      <c r="CZ2754" s="47">
        <v>3.22</v>
      </c>
      <c r="DA2754" s="47">
        <v>8.56</v>
      </c>
      <c r="DC2754" s="47">
        <v>1.54</v>
      </c>
      <c r="DD2754" s="47">
        <v>7.0000000000000007E-2</v>
      </c>
      <c r="DE2754" s="47">
        <v>0.09</v>
      </c>
      <c r="DF2754" s="47">
        <v>32.4</v>
      </c>
      <c r="DG2754" s="47">
        <v>0.28000000000000003</v>
      </c>
    </row>
    <row r="2755" spans="1:111" s="47" customFormat="1" ht="15.65" customHeight="1" x14ac:dyDescent="0.3">
      <c r="A2755" s="30" t="s">
        <v>4413</v>
      </c>
      <c r="B2755" s="47" t="s">
        <v>4281</v>
      </c>
      <c r="C2755" s="47" t="s">
        <v>4940</v>
      </c>
      <c r="D2755" s="47" t="s">
        <v>4942</v>
      </c>
      <c r="E2755" s="43">
        <v>44026</v>
      </c>
      <c r="F2755" s="46">
        <v>44348</v>
      </c>
      <c r="G2755" s="45" t="s">
        <v>4317</v>
      </c>
      <c r="H2755" s="44">
        <v>34.210428999999998</v>
      </c>
      <c r="I2755" s="44">
        <v>-105.769944</v>
      </c>
      <c r="J2755" s="44" t="s">
        <v>873</v>
      </c>
      <c r="K2755" s="84" t="s">
        <v>879</v>
      </c>
      <c r="L2755" s="84" t="s">
        <v>878</v>
      </c>
      <c r="M2755" s="44" t="s">
        <v>908</v>
      </c>
      <c r="N2755" s="70" t="s">
        <v>3393</v>
      </c>
      <c r="O2755" s="70" t="s">
        <v>3394</v>
      </c>
      <c r="P2755" s="72" t="s">
        <v>4295</v>
      </c>
      <c r="Q2755" s="33" t="s">
        <v>2942</v>
      </c>
      <c r="R2755" s="44" t="s">
        <v>2943</v>
      </c>
      <c r="S2755" s="72"/>
      <c r="T2755" s="72"/>
      <c r="U2755" s="72"/>
      <c r="V2755" s="72"/>
      <c r="W2755" s="72">
        <v>65.8</v>
      </c>
      <c r="X2755" s="72">
        <v>0.19</v>
      </c>
      <c r="Y2755" s="72">
        <v>16.2</v>
      </c>
      <c r="Z2755" s="72">
        <v>1.04</v>
      </c>
      <c r="AA2755" s="72">
        <v>0.03</v>
      </c>
      <c r="AB2755" s="72">
        <v>0.04</v>
      </c>
      <c r="AC2755" s="72">
        <v>1.85</v>
      </c>
      <c r="AD2755" s="72">
        <v>6.54</v>
      </c>
      <c r="AE2755" s="72">
        <v>4.47</v>
      </c>
      <c r="AF2755" s="72">
        <v>0.05</v>
      </c>
      <c r="AG2755" s="72">
        <v>1.1499999999999999</v>
      </c>
      <c r="AH2755" s="72">
        <v>800</v>
      </c>
      <c r="AI2755" s="72">
        <v>3.2000000000000001E-2</v>
      </c>
      <c r="AJ2755" s="72"/>
      <c r="AL2755" s="84"/>
      <c r="AM2755" s="84"/>
      <c r="AN2755" s="84"/>
      <c r="AO2755" s="47">
        <f t="shared" si="145"/>
        <v>97.472000000000008</v>
      </c>
      <c r="AP2755" s="47">
        <f t="shared" si="139"/>
        <v>-3.9168000000001868E-2</v>
      </c>
      <c r="AQ2755" s="47">
        <f t="shared" si="140"/>
        <v>1.0830848000000022</v>
      </c>
      <c r="AR2755" s="47">
        <f t="shared" si="141"/>
        <v>0.94545454545454544</v>
      </c>
      <c r="AU2755" s="45">
        <v>6</v>
      </c>
      <c r="AV2755" s="45">
        <v>2</v>
      </c>
      <c r="AW2755" s="45" t="s">
        <v>83</v>
      </c>
      <c r="AX2755" s="45" t="s">
        <v>84</v>
      </c>
      <c r="AY2755" s="45">
        <v>1080</v>
      </c>
      <c r="AZ2755" s="45" t="s">
        <v>83</v>
      </c>
      <c r="BA2755" s="45" t="s">
        <v>126</v>
      </c>
      <c r="BB2755" s="84"/>
      <c r="BC2755" s="45" t="s">
        <v>124</v>
      </c>
      <c r="BD2755" s="45">
        <v>1</v>
      </c>
      <c r="BE2755" s="45" t="s">
        <v>84</v>
      </c>
      <c r="BF2755" s="45">
        <v>0.2</v>
      </c>
      <c r="BG2755" s="45" t="s">
        <v>83</v>
      </c>
      <c r="BH2755" s="45">
        <v>29.2</v>
      </c>
      <c r="BI2755" s="45">
        <v>2</v>
      </c>
      <c r="BJ2755" s="45">
        <v>11</v>
      </c>
      <c r="BK2755" s="84"/>
      <c r="BL2755" s="45" t="s">
        <v>124</v>
      </c>
      <c r="BM2755" s="45" t="s">
        <v>84</v>
      </c>
      <c r="BN2755" s="45" t="s">
        <v>123</v>
      </c>
      <c r="BO2755" s="45">
        <v>102</v>
      </c>
      <c r="BP2755" s="45">
        <v>7</v>
      </c>
      <c r="BQ2755" s="45">
        <v>22</v>
      </c>
      <c r="BR2755" s="45">
        <v>121</v>
      </c>
      <c r="BS2755" s="45" t="s">
        <v>85</v>
      </c>
      <c r="BT2755" s="45">
        <v>0.4</v>
      </c>
      <c r="BU2755" s="45" t="s">
        <v>83</v>
      </c>
      <c r="BV2755" s="45" t="s">
        <v>83</v>
      </c>
      <c r="BW2755" s="45">
        <v>3</v>
      </c>
      <c r="BX2755" s="45">
        <v>104</v>
      </c>
      <c r="BY2755" s="45">
        <v>4.2</v>
      </c>
      <c r="BZ2755" s="45" t="s">
        <v>82</v>
      </c>
      <c r="CA2755" s="45">
        <v>52</v>
      </c>
      <c r="CB2755" s="45">
        <v>0.9</v>
      </c>
      <c r="CC2755" s="45">
        <v>8.58</v>
      </c>
      <c r="CD2755" s="45">
        <v>17</v>
      </c>
      <c r="CE2755" s="45">
        <v>3</v>
      </c>
      <c r="CF2755" s="45">
        <v>29</v>
      </c>
      <c r="CG2755" s="45">
        <v>410</v>
      </c>
      <c r="CH2755" s="45">
        <v>5</v>
      </c>
      <c r="CI2755" s="45">
        <v>83.4</v>
      </c>
      <c r="CJ2755" s="45">
        <v>137</v>
      </c>
      <c r="CK2755" s="45">
        <v>14.2</v>
      </c>
      <c r="CL2755" s="45">
        <v>45.2</v>
      </c>
      <c r="CM2755" s="45">
        <v>6.7</v>
      </c>
      <c r="CN2755" s="45">
        <v>1.29</v>
      </c>
      <c r="CO2755" s="45">
        <v>4.87</v>
      </c>
      <c r="CP2755" s="45">
        <v>0.75</v>
      </c>
      <c r="CQ2755" s="45">
        <v>4.66</v>
      </c>
      <c r="CR2755" s="45">
        <v>0.92</v>
      </c>
      <c r="CS2755" s="45">
        <v>2.93</v>
      </c>
      <c r="CT2755" s="45">
        <v>0.52</v>
      </c>
      <c r="CU2755" s="45">
        <v>3.9</v>
      </c>
      <c r="CV2755" s="45">
        <v>0.7</v>
      </c>
      <c r="CW2755" s="47">
        <f t="shared" si="142"/>
        <v>307.04000000000002</v>
      </c>
      <c r="CX2755" s="45">
        <v>272</v>
      </c>
      <c r="CY2755" s="45">
        <v>0.71</v>
      </c>
      <c r="CZ2755" s="45">
        <v>8.64</v>
      </c>
      <c r="DA2755" s="45">
        <v>1.3</v>
      </c>
      <c r="DC2755" s="45">
        <v>3.87</v>
      </c>
      <c r="DD2755" s="45">
        <v>0.01</v>
      </c>
      <c r="DE2755" s="45">
        <v>0.02</v>
      </c>
      <c r="DF2755" s="45">
        <v>32.200000000000003</v>
      </c>
      <c r="DG2755" s="45">
        <v>0.12</v>
      </c>
    </row>
    <row r="2756" spans="1:111" s="47" customFormat="1" ht="18" customHeight="1" x14ac:dyDescent="0.3">
      <c r="A2756" s="30" t="s">
        <v>4414</v>
      </c>
      <c r="B2756" s="47" t="s">
        <v>4281</v>
      </c>
      <c r="C2756" s="47" t="s">
        <v>4940</v>
      </c>
      <c r="D2756" s="47" t="s">
        <v>4942</v>
      </c>
      <c r="E2756" s="43">
        <v>44026</v>
      </c>
      <c r="F2756" s="46">
        <v>44348</v>
      </c>
      <c r="G2756" s="45" t="s">
        <v>4317</v>
      </c>
      <c r="H2756" s="50">
        <v>34.209994000000002</v>
      </c>
      <c r="I2756" s="50">
        <v>-105.75257999999999</v>
      </c>
      <c r="J2756" s="44" t="s">
        <v>873</v>
      </c>
      <c r="K2756" s="84" t="s">
        <v>879</v>
      </c>
      <c r="L2756" s="84" t="s">
        <v>878</v>
      </c>
      <c r="M2756" s="44" t="s">
        <v>908</v>
      </c>
      <c r="N2756" s="70" t="s">
        <v>3393</v>
      </c>
      <c r="O2756" s="70" t="s">
        <v>3394</v>
      </c>
      <c r="P2756" s="72" t="s">
        <v>4288</v>
      </c>
      <c r="Q2756" s="33" t="s">
        <v>2942</v>
      </c>
      <c r="R2756" s="44" t="s">
        <v>2943</v>
      </c>
      <c r="S2756" s="72"/>
      <c r="T2756" s="72"/>
      <c r="U2756" s="72"/>
      <c r="V2756" s="72"/>
      <c r="W2756" s="72">
        <v>60.2</v>
      </c>
      <c r="X2756" s="72">
        <v>0.52</v>
      </c>
      <c r="Y2756" s="72">
        <v>12.9</v>
      </c>
      <c r="Z2756" s="72">
        <v>3.33</v>
      </c>
      <c r="AA2756" s="72">
        <v>0.06</v>
      </c>
      <c r="AB2756" s="72">
        <v>0.17</v>
      </c>
      <c r="AC2756" s="72">
        <v>5.99</v>
      </c>
      <c r="AD2756" s="72">
        <v>1.77</v>
      </c>
      <c r="AE2756" s="72">
        <v>8.2799999999999994</v>
      </c>
      <c r="AF2756" s="72">
        <v>0.16</v>
      </c>
      <c r="AG2756" s="72">
        <v>5.91</v>
      </c>
      <c r="AH2756" s="72">
        <v>1200</v>
      </c>
      <c r="AI2756" s="72">
        <v>2.8000000000000001E-2</v>
      </c>
      <c r="AJ2756" s="72"/>
      <c r="AL2756" s="84"/>
      <c r="AM2756" s="84"/>
      <c r="AN2756" s="84"/>
      <c r="AO2756" s="47">
        <f t="shared" si="145"/>
        <v>99.438000000000002</v>
      </c>
      <c r="AP2756" s="47">
        <f t="shared" si="139"/>
        <v>1.6282889999999988</v>
      </c>
      <c r="AQ2756" s="47">
        <f t="shared" si="140"/>
        <v>1.5388821000000013</v>
      </c>
      <c r="AR2756" s="47">
        <f t="shared" si="141"/>
        <v>3.0272727272727269</v>
      </c>
      <c r="AU2756" s="45">
        <v>16</v>
      </c>
      <c r="AV2756" s="45">
        <v>1</v>
      </c>
      <c r="AW2756" s="45">
        <v>9</v>
      </c>
      <c r="AX2756" s="45">
        <v>10</v>
      </c>
      <c r="AY2756" s="45">
        <v>815</v>
      </c>
      <c r="AZ2756" s="45">
        <v>6</v>
      </c>
      <c r="BA2756" s="45">
        <v>0.3</v>
      </c>
      <c r="BB2756" s="84"/>
      <c r="BC2756" s="45" t="s">
        <v>124</v>
      </c>
      <c r="BD2756" s="45">
        <v>9.1</v>
      </c>
      <c r="BE2756" s="45">
        <v>41</v>
      </c>
      <c r="BF2756" s="45">
        <v>1.6</v>
      </c>
      <c r="BG2756" s="45">
        <v>9</v>
      </c>
      <c r="BH2756" s="45">
        <v>18.3</v>
      </c>
      <c r="BI2756" s="45">
        <v>2</v>
      </c>
      <c r="BJ2756" s="45">
        <v>8</v>
      </c>
      <c r="BK2756" s="84"/>
      <c r="BL2756" s="45" t="s">
        <v>124</v>
      </c>
      <c r="BM2756" s="45">
        <v>11</v>
      </c>
      <c r="BN2756" s="45">
        <v>2</v>
      </c>
      <c r="BO2756" s="45">
        <v>31.4</v>
      </c>
      <c r="BP2756" s="45">
        <v>20</v>
      </c>
      <c r="BQ2756" s="45">
        <v>33</v>
      </c>
      <c r="BR2756" s="45">
        <v>425</v>
      </c>
      <c r="BS2756" s="45" t="s">
        <v>85</v>
      </c>
      <c r="BT2756" s="45">
        <v>1.4</v>
      </c>
      <c r="BU2756" s="45">
        <v>8</v>
      </c>
      <c r="BV2756" s="45" t="s">
        <v>83</v>
      </c>
      <c r="BW2756" s="45">
        <v>2</v>
      </c>
      <c r="BX2756" s="45">
        <v>438</v>
      </c>
      <c r="BY2756" s="45">
        <v>1.5</v>
      </c>
      <c r="BZ2756" s="45" t="s">
        <v>82</v>
      </c>
      <c r="CA2756" s="45">
        <v>19</v>
      </c>
      <c r="CB2756" s="45">
        <v>3.2</v>
      </c>
      <c r="CC2756" s="45">
        <v>4.6399999999999997</v>
      </c>
      <c r="CD2756" s="45">
        <v>72</v>
      </c>
      <c r="CE2756" s="45">
        <v>32</v>
      </c>
      <c r="CF2756" s="45">
        <v>55.9</v>
      </c>
      <c r="CG2756" s="45">
        <v>331</v>
      </c>
      <c r="CH2756" s="45">
        <v>42</v>
      </c>
      <c r="CI2756" s="45">
        <v>123</v>
      </c>
      <c r="CJ2756" s="45">
        <v>191</v>
      </c>
      <c r="CK2756" s="45">
        <v>19.399999999999999</v>
      </c>
      <c r="CL2756" s="45">
        <v>61.7</v>
      </c>
      <c r="CM2756" s="45">
        <v>9.4</v>
      </c>
      <c r="CN2756" s="45">
        <v>2.41</v>
      </c>
      <c r="CO2756" s="45">
        <v>7.48</v>
      </c>
      <c r="CP2756" s="45">
        <v>1.1200000000000001</v>
      </c>
      <c r="CQ2756" s="45">
        <v>8.0500000000000007</v>
      </c>
      <c r="CR2756" s="45">
        <v>1.59</v>
      </c>
      <c r="CS2756" s="45">
        <v>4.8600000000000003</v>
      </c>
      <c r="CT2756" s="45">
        <v>0.78</v>
      </c>
      <c r="CU2756" s="45">
        <v>5.2</v>
      </c>
      <c r="CV2756" s="45">
        <v>0.79</v>
      </c>
      <c r="CW2756" s="47">
        <f t="shared" si="142"/>
        <v>436.78</v>
      </c>
      <c r="CX2756" s="45">
        <v>516</v>
      </c>
      <c r="CY2756" s="45">
        <v>2.39</v>
      </c>
      <c r="CZ2756" s="45">
        <v>7.09</v>
      </c>
      <c r="DA2756" s="45">
        <v>4.58</v>
      </c>
      <c r="DC2756" s="45">
        <v>7.24</v>
      </c>
      <c r="DD2756" s="45">
        <v>0.11</v>
      </c>
      <c r="DE2756" s="45">
        <v>0.08</v>
      </c>
      <c r="DF2756" s="45">
        <v>29.5</v>
      </c>
      <c r="DG2756" s="45">
        <v>0.35</v>
      </c>
    </row>
    <row r="2757" spans="1:111" s="47" customFormat="1" ht="15.65" customHeight="1" x14ac:dyDescent="0.3">
      <c r="A2757" s="30" t="s">
        <v>4415</v>
      </c>
      <c r="B2757" s="47" t="s">
        <v>4281</v>
      </c>
      <c r="C2757" s="47" t="s">
        <v>4940</v>
      </c>
      <c r="D2757" s="47" t="s">
        <v>4942</v>
      </c>
      <c r="E2757" s="43">
        <v>44027</v>
      </c>
      <c r="F2757" s="46">
        <v>44348</v>
      </c>
      <c r="G2757" s="45" t="s">
        <v>4317</v>
      </c>
      <c r="H2757" s="50">
        <v>34.209816000000004</v>
      </c>
      <c r="I2757" s="50">
        <v>-105.752199</v>
      </c>
      <c r="J2757" s="44" t="s">
        <v>873</v>
      </c>
      <c r="K2757" s="84" t="s">
        <v>879</v>
      </c>
      <c r="L2757" s="84" t="s">
        <v>878</v>
      </c>
      <c r="M2757" s="44" t="s">
        <v>4416</v>
      </c>
      <c r="N2757" s="70" t="s">
        <v>3393</v>
      </c>
      <c r="O2757" s="70" t="s">
        <v>3394</v>
      </c>
      <c r="P2757" s="72" t="s">
        <v>4417</v>
      </c>
      <c r="Q2757" s="33" t="s">
        <v>2942</v>
      </c>
      <c r="R2757" s="44" t="s">
        <v>2943</v>
      </c>
      <c r="S2757" s="72"/>
      <c r="T2757" s="72"/>
      <c r="U2757" s="72"/>
      <c r="V2757" s="72"/>
      <c r="W2757" s="72">
        <v>25.7</v>
      </c>
      <c r="X2757" s="72">
        <v>0.18</v>
      </c>
      <c r="Y2757" s="72">
        <v>2.89</v>
      </c>
      <c r="Z2757" s="72">
        <v>2.0299999999999998</v>
      </c>
      <c r="AA2757" s="72">
        <v>0.1</v>
      </c>
      <c r="AB2757" s="72">
        <v>0.06</v>
      </c>
      <c r="AC2757" s="72">
        <v>37.9</v>
      </c>
      <c r="AD2757" s="72">
        <v>0.31</v>
      </c>
      <c r="AE2757" s="72">
        <v>2.14</v>
      </c>
      <c r="AF2757" s="72">
        <v>0.03</v>
      </c>
      <c r="AG2757" s="72">
        <v>2.35</v>
      </c>
      <c r="AH2757" s="72" t="s">
        <v>1685</v>
      </c>
      <c r="AI2757" s="72">
        <v>0.98499999999999999</v>
      </c>
      <c r="AJ2757" s="72"/>
      <c r="AL2757" s="84"/>
      <c r="AM2757" s="84"/>
      <c r="AN2757" s="84"/>
      <c r="AO2757" s="47" t="e">
        <f t="shared" si="145"/>
        <v>#VALUE!</v>
      </c>
      <c r="AP2757" s="47">
        <f t="shared" si="139"/>
        <v>1.2164489999999999</v>
      </c>
      <c r="AQ2757" s="47">
        <f t="shared" si="140"/>
        <v>0.69190609999999975</v>
      </c>
      <c r="AR2757" s="47">
        <f t="shared" si="141"/>
        <v>1.8454545454545452</v>
      </c>
      <c r="AU2757" s="45">
        <v>9</v>
      </c>
      <c r="AV2757" s="45">
        <v>1</v>
      </c>
      <c r="AW2757" s="45">
        <v>87</v>
      </c>
      <c r="AX2757" s="45" t="s">
        <v>84</v>
      </c>
      <c r="AY2757" s="45">
        <v>41000</v>
      </c>
      <c r="AZ2757" s="45" t="s">
        <v>83</v>
      </c>
      <c r="BA2757" s="45">
        <v>0.8</v>
      </c>
      <c r="BB2757" s="84"/>
      <c r="BC2757" s="45">
        <v>0.5</v>
      </c>
      <c r="BD2757" s="45">
        <v>3.8</v>
      </c>
      <c r="BE2757" s="45">
        <v>23</v>
      </c>
      <c r="BF2757" s="45">
        <v>0.2</v>
      </c>
      <c r="BG2757" s="45">
        <v>113</v>
      </c>
      <c r="BH2757" s="45">
        <v>51.8</v>
      </c>
      <c r="BI2757" s="45">
        <v>6</v>
      </c>
      <c r="BJ2757" s="45">
        <v>3</v>
      </c>
      <c r="BK2757" s="84"/>
      <c r="BL2757" s="45" t="s">
        <v>124</v>
      </c>
      <c r="BM2757" s="45">
        <v>24</v>
      </c>
      <c r="BN2757" s="45">
        <v>10</v>
      </c>
      <c r="BO2757" s="45">
        <v>5.4</v>
      </c>
      <c r="BP2757" s="45">
        <v>15</v>
      </c>
      <c r="BQ2757" s="45">
        <v>138</v>
      </c>
      <c r="BR2757" s="45">
        <v>69.5</v>
      </c>
      <c r="BS2757" s="45" t="s">
        <v>85</v>
      </c>
      <c r="BT2757" s="45">
        <v>18.899999999999999</v>
      </c>
      <c r="BU2757" s="45">
        <v>9</v>
      </c>
      <c r="BV2757" s="45" t="s">
        <v>83</v>
      </c>
      <c r="BW2757" s="45" t="s">
        <v>121</v>
      </c>
      <c r="BX2757" s="45">
        <v>1030</v>
      </c>
      <c r="BY2757" s="45" t="s">
        <v>82</v>
      </c>
      <c r="BZ2757" s="45" t="s">
        <v>82</v>
      </c>
      <c r="CA2757" s="45">
        <v>21.1</v>
      </c>
      <c r="CB2757" s="45">
        <v>0.5</v>
      </c>
      <c r="CC2757" s="45">
        <v>44.3</v>
      </c>
      <c r="CD2757" s="45">
        <v>50</v>
      </c>
      <c r="CE2757" s="45">
        <v>4</v>
      </c>
      <c r="CF2757" s="45">
        <v>251</v>
      </c>
      <c r="CG2757" s="45">
        <v>123</v>
      </c>
      <c r="CH2757" s="45">
        <v>212</v>
      </c>
      <c r="CI2757" s="45">
        <v>6080</v>
      </c>
      <c r="CJ2757" s="45">
        <v>7140</v>
      </c>
      <c r="CK2757" s="45">
        <v>596</v>
      </c>
      <c r="CL2757" s="45">
        <v>1600</v>
      </c>
      <c r="CM2757" s="45">
        <v>147</v>
      </c>
      <c r="CN2757" s="45">
        <v>29.7</v>
      </c>
      <c r="CO2757" s="45">
        <v>81</v>
      </c>
      <c r="CP2757" s="45">
        <v>8.3000000000000007</v>
      </c>
      <c r="CQ2757" s="45">
        <v>39.9</v>
      </c>
      <c r="CR2757" s="45">
        <v>6.26</v>
      </c>
      <c r="CS2757" s="45">
        <v>15.1</v>
      </c>
      <c r="CT2757" s="45">
        <v>1.83</v>
      </c>
      <c r="CU2757" s="45">
        <v>10.9</v>
      </c>
      <c r="CV2757" s="45">
        <v>1.39</v>
      </c>
      <c r="CW2757" s="47">
        <f t="shared" si="142"/>
        <v>15757.38</v>
      </c>
      <c r="CX2757" s="45">
        <v>907</v>
      </c>
      <c r="CY2757" s="45">
        <v>1.37</v>
      </c>
      <c r="CZ2757" s="45">
        <v>1.44</v>
      </c>
      <c r="DA2757" s="45">
        <v>26.1</v>
      </c>
      <c r="DC2757" s="45">
        <v>1.73</v>
      </c>
      <c r="DD2757" s="45">
        <v>0.02</v>
      </c>
      <c r="DE2757" s="45">
        <v>0.01</v>
      </c>
      <c r="DF2757" s="45">
        <v>11.5</v>
      </c>
      <c r="DG2757" s="45">
        <v>0.1</v>
      </c>
    </row>
    <row r="2758" spans="1:111" s="47" customFormat="1" ht="15.65" customHeight="1" x14ac:dyDescent="0.3">
      <c r="A2758" s="22" t="s">
        <v>4418</v>
      </c>
      <c r="B2758" s="47" t="s">
        <v>4281</v>
      </c>
      <c r="C2758" s="47" t="s">
        <v>4940</v>
      </c>
      <c r="D2758" s="47" t="s">
        <v>4942</v>
      </c>
      <c r="E2758" s="48">
        <v>44044</v>
      </c>
      <c r="F2758" s="48">
        <v>44267</v>
      </c>
      <c r="G2758" s="47" t="s">
        <v>4419</v>
      </c>
      <c r="H2758" s="88">
        <v>34.202238000000001</v>
      </c>
      <c r="I2758" s="88">
        <v>-105.734163</v>
      </c>
      <c r="J2758" s="47" t="s">
        <v>873</v>
      </c>
      <c r="K2758" s="47" t="s">
        <v>879</v>
      </c>
      <c r="L2758" s="47" t="s">
        <v>878</v>
      </c>
      <c r="M2758" s="47" t="s">
        <v>908</v>
      </c>
      <c r="N2758" s="70" t="s">
        <v>3393</v>
      </c>
      <c r="O2758" s="70" t="s">
        <v>3394</v>
      </c>
      <c r="P2758" s="72" t="s">
        <v>4295</v>
      </c>
      <c r="Q2758" s="22" t="s">
        <v>2942</v>
      </c>
      <c r="R2758" s="47" t="s">
        <v>2943</v>
      </c>
      <c r="S2758" s="72"/>
      <c r="T2758" s="72"/>
      <c r="U2758" s="72"/>
      <c r="V2758" s="72"/>
      <c r="W2758" s="72">
        <v>60</v>
      </c>
      <c r="X2758" s="72">
        <v>0.15</v>
      </c>
      <c r="Y2758" s="72">
        <v>17.399999999999999</v>
      </c>
      <c r="Z2758" s="72">
        <v>1.96</v>
      </c>
      <c r="AA2758" s="72">
        <v>0.52</v>
      </c>
      <c r="AB2758" s="72">
        <v>0.05</v>
      </c>
      <c r="AC2758" s="72">
        <v>2.2200000000000002</v>
      </c>
      <c r="AD2758" s="72">
        <v>1.26</v>
      </c>
      <c r="AE2758" s="72">
        <v>13.6</v>
      </c>
      <c r="AF2758" s="72">
        <v>0.05</v>
      </c>
      <c r="AG2758" s="72">
        <v>1.31</v>
      </c>
      <c r="AH2758" s="72">
        <v>8500</v>
      </c>
      <c r="AI2758" s="72">
        <v>2.4E-2</v>
      </c>
      <c r="AJ2758" s="72"/>
      <c r="AO2758" s="47">
        <f t="shared" si="145"/>
        <v>99.393999999999977</v>
      </c>
      <c r="AP2758" s="47">
        <f t="shared" si="139"/>
        <v>0.51706800000000008</v>
      </c>
      <c r="AQ2758" s="47">
        <f t="shared" si="140"/>
        <v>1.3912251999999998</v>
      </c>
      <c r="AR2758" s="47">
        <f t="shared" si="141"/>
        <v>1.7818181818181817</v>
      </c>
      <c r="AU2758" s="47">
        <v>22</v>
      </c>
      <c r="AV2758" s="47">
        <v>4</v>
      </c>
      <c r="AW2758" s="47">
        <v>64</v>
      </c>
      <c r="AX2758" s="47" t="s">
        <v>84</v>
      </c>
      <c r="AY2758" s="47">
        <v>1040</v>
      </c>
      <c r="AZ2758" s="47" t="s">
        <v>83</v>
      </c>
      <c r="BA2758" s="47">
        <v>0.6</v>
      </c>
      <c r="BC2758" s="47">
        <v>0.6</v>
      </c>
      <c r="BD2758" s="47">
        <v>2</v>
      </c>
      <c r="BE2758" s="47" t="s">
        <v>84</v>
      </c>
      <c r="BF2758" s="47">
        <v>0.8</v>
      </c>
      <c r="BG2758" s="47">
        <v>167</v>
      </c>
      <c r="BH2758" s="47">
        <v>29.8</v>
      </c>
      <c r="BI2758" s="47">
        <v>2</v>
      </c>
      <c r="BJ2758" s="47">
        <v>15</v>
      </c>
      <c r="BL2758" s="47" t="s">
        <v>124</v>
      </c>
      <c r="BM2758" s="47" t="s">
        <v>84</v>
      </c>
      <c r="BN2758" s="47">
        <v>11</v>
      </c>
      <c r="BO2758" s="47">
        <v>96.1</v>
      </c>
      <c r="BP2758" s="47">
        <v>8</v>
      </c>
      <c r="BQ2758" s="47">
        <v>72</v>
      </c>
      <c r="BR2758" s="47">
        <v>418</v>
      </c>
      <c r="BS2758" s="47" t="s">
        <v>85</v>
      </c>
      <c r="BT2758" s="47">
        <v>12.6</v>
      </c>
      <c r="BU2758" s="47" t="s">
        <v>83</v>
      </c>
      <c r="BV2758" s="47" t="s">
        <v>83</v>
      </c>
      <c r="BW2758" s="47">
        <v>1</v>
      </c>
      <c r="BX2758" s="47">
        <v>134</v>
      </c>
      <c r="BY2758" s="47">
        <v>3.7</v>
      </c>
      <c r="BZ2758" s="47" t="s">
        <v>82</v>
      </c>
      <c r="CA2758" s="47">
        <v>68.400000000000006</v>
      </c>
      <c r="CB2758" s="47">
        <v>4.2</v>
      </c>
      <c r="CC2758" s="47">
        <v>21.8</v>
      </c>
      <c r="CD2758" s="47">
        <v>26</v>
      </c>
      <c r="CE2758" s="47">
        <v>4</v>
      </c>
      <c r="CF2758" s="47">
        <v>73.2</v>
      </c>
      <c r="CG2758" s="47">
        <v>527</v>
      </c>
      <c r="CH2758" s="47">
        <v>119</v>
      </c>
      <c r="CI2758" s="47">
        <v>96.8</v>
      </c>
      <c r="CJ2758" s="47">
        <v>185</v>
      </c>
      <c r="CK2758" s="47">
        <v>20.9</v>
      </c>
      <c r="CL2758" s="47">
        <v>66</v>
      </c>
      <c r="CM2758" s="47">
        <v>13.3</v>
      </c>
      <c r="CN2758" s="47">
        <v>3.39</v>
      </c>
      <c r="CO2758" s="47">
        <v>11</v>
      </c>
      <c r="CP2758" s="47">
        <v>1.77</v>
      </c>
      <c r="CQ2758" s="47">
        <v>10.6</v>
      </c>
      <c r="CR2758" s="47">
        <v>2.1800000000000002</v>
      </c>
      <c r="CS2758" s="47">
        <v>6.9</v>
      </c>
      <c r="CT2758" s="47">
        <v>1.1100000000000001</v>
      </c>
      <c r="CU2758" s="47">
        <v>7.6</v>
      </c>
      <c r="CV2758" s="47">
        <v>1.0900000000000001</v>
      </c>
      <c r="CW2758" s="47">
        <f t="shared" si="142"/>
        <v>427.64</v>
      </c>
      <c r="CX2758" s="47">
        <v>4640</v>
      </c>
      <c r="CY2758" s="47">
        <v>1.41</v>
      </c>
      <c r="CZ2758" s="47">
        <v>9.17</v>
      </c>
      <c r="DA2758" s="47">
        <v>1.81</v>
      </c>
      <c r="DC2758" s="47">
        <v>11.2</v>
      </c>
      <c r="DD2758" s="47">
        <v>0.02</v>
      </c>
      <c r="DE2758" s="47">
        <v>0.02</v>
      </c>
      <c r="DF2758" s="47">
        <v>28.4</v>
      </c>
      <c r="DG2758" s="47">
        <v>0.09</v>
      </c>
    </row>
    <row r="2759" spans="1:111" s="47" customFormat="1" ht="15.65" customHeight="1" x14ac:dyDescent="0.3">
      <c r="A2759" s="22" t="s">
        <v>4420</v>
      </c>
      <c r="B2759" s="47" t="s">
        <v>4281</v>
      </c>
      <c r="C2759" s="47" t="s">
        <v>4940</v>
      </c>
      <c r="D2759" s="47" t="s">
        <v>4942</v>
      </c>
      <c r="E2759" s="43">
        <v>44044</v>
      </c>
      <c r="F2759" s="48">
        <v>44315</v>
      </c>
      <c r="G2759" s="47" t="s">
        <v>4384</v>
      </c>
      <c r="H2759" s="44">
        <v>34.209764</v>
      </c>
      <c r="I2759" s="44">
        <v>-105.723455</v>
      </c>
      <c r="J2759" s="47" t="s">
        <v>873</v>
      </c>
      <c r="K2759" s="47" t="s">
        <v>879</v>
      </c>
      <c r="L2759" s="47" t="s">
        <v>878</v>
      </c>
      <c r="M2759" s="47" t="s">
        <v>908</v>
      </c>
      <c r="N2759" s="70" t="s">
        <v>3393</v>
      </c>
      <c r="O2759" s="70" t="s">
        <v>3394</v>
      </c>
      <c r="P2759" s="72" t="s">
        <v>4295</v>
      </c>
      <c r="Q2759" s="22" t="s">
        <v>2942</v>
      </c>
      <c r="R2759" s="47" t="s">
        <v>2943</v>
      </c>
      <c r="S2759" s="72"/>
      <c r="T2759" s="72"/>
      <c r="U2759" s="72"/>
      <c r="V2759" s="72"/>
      <c r="W2759" s="72">
        <v>54.23</v>
      </c>
      <c r="X2759" s="72">
        <v>0.53</v>
      </c>
      <c r="Y2759" s="72">
        <v>19.3</v>
      </c>
      <c r="Z2759" s="72">
        <v>4.1100000000000003</v>
      </c>
      <c r="AA2759" s="72">
        <v>0.18</v>
      </c>
      <c r="AB2759" s="72">
        <v>1.22</v>
      </c>
      <c r="AC2759" s="72">
        <v>4.5199999999999996</v>
      </c>
      <c r="AD2759" s="72">
        <v>5</v>
      </c>
      <c r="AE2759" s="72">
        <v>4.8499999999999996</v>
      </c>
      <c r="AF2759" s="72">
        <v>0.2</v>
      </c>
      <c r="AG2759" s="72">
        <v>3.42</v>
      </c>
      <c r="AH2759" s="72">
        <v>1200</v>
      </c>
      <c r="AI2759" s="72">
        <v>7.0000000000000007E-2</v>
      </c>
      <c r="AJ2759" s="72"/>
      <c r="AM2759" s="47">
        <v>0.23</v>
      </c>
      <c r="AO2759" s="47">
        <f>SUM(W2759:AG2759)+(AH2759*0.0001)+AM2759+(AY2759*0.0001)</f>
        <v>98.415000000000006</v>
      </c>
      <c r="AP2759" s="47">
        <f t="shared" si="139"/>
        <v>1.8576629999999987</v>
      </c>
      <c r="AQ2759" s="47">
        <f t="shared" si="140"/>
        <v>2.0665707000000015</v>
      </c>
      <c r="AR2759" s="47">
        <f t="shared" si="141"/>
        <v>3.7363636363636363</v>
      </c>
      <c r="AU2759" s="47">
        <v>1</v>
      </c>
      <c r="AV2759" s="47" t="s">
        <v>82</v>
      </c>
      <c r="AW2759" s="47">
        <v>1</v>
      </c>
      <c r="AY2759" s="47">
        <v>5050</v>
      </c>
      <c r="BA2759" s="47">
        <v>0.22</v>
      </c>
      <c r="BC2759" s="47" t="s">
        <v>82</v>
      </c>
      <c r="BD2759" s="47">
        <v>5</v>
      </c>
      <c r="BE2759" s="47" t="s">
        <v>84</v>
      </c>
      <c r="BF2759" s="47">
        <v>2.65</v>
      </c>
      <c r="BG2759" s="47">
        <v>7</v>
      </c>
      <c r="BH2759" s="47">
        <v>24.4</v>
      </c>
      <c r="BI2759" s="47" t="s">
        <v>83</v>
      </c>
      <c r="BJ2759" s="47">
        <v>6.5</v>
      </c>
      <c r="BK2759" s="47" t="s">
        <v>145</v>
      </c>
      <c r="BL2759" s="47">
        <v>6.0000000000000001E-3</v>
      </c>
      <c r="BM2759" s="47">
        <v>20</v>
      </c>
      <c r="BN2759" s="47">
        <v>1</v>
      </c>
      <c r="BO2759" s="47">
        <v>88.3</v>
      </c>
      <c r="BP2759" s="47">
        <v>4</v>
      </c>
      <c r="BQ2759" s="47">
        <v>38</v>
      </c>
      <c r="BR2759" s="47">
        <v>101.5</v>
      </c>
      <c r="BS2759" s="47">
        <v>1E-3</v>
      </c>
      <c r="BT2759" s="47">
        <v>0.16</v>
      </c>
      <c r="BU2759" s="47">
        <v>1.1000000000000001</v>
      </c>
      <c r="BV2759" s="47">
        <v>0.2</v>
      </c>
      <c r="BW2759" s="47">
        <v>1</v>
      </c>
      <c r="BX2759" s="47">
        <v>1900</v>
      </c>
      <c r="BY2759" s="47">
        <v>4.2</v>
      </c>
      <c r="BZ2759" s="47">
        <v>0.01</v>
      </c>
      <c r="CA2759" s="47">
        <v>27.6</v>
      </c>
      <c r="CB2759" s="47">
        <v>0.12</v>
      </c>
      <c r="CC2759" s="47">
        <v>7.04</v>
      </c>
      <c r="CD2759" s="47">
        <v>97</v>
      </c>
      <c r="CE2759" s="47">
        <v>2</v>
      </c>
      <c r="CF2759" s="47">
        <v>34.700000000000003</v>
      </c>
      <c r="CG2759" s="47">
        <v>387</v>
      </c>
      <c r="CH2759" s="47">
        <v>115</v>
      </c>
      <c r="CI2759" s="47">
        <v>152</v>
      </c>
      <c r="CJ2759" s="47">
        <v>249</v>
      </c>
      <c r="CK2759" s="47">
        <v>27.9</v>
      </c>
      <c r="CL2759" s="47">
        <v>93.7</v>
      </c>
      <c r="CM2759" s="47">
        <v>15.15</v>
      </c>
      <c r="CN2759" s="47">
        <v>3.42</v>
      </c>
      <c r="CO2759" s="47">
        <v>8.8800000000000008</v>
      </c>
      <c r="CP2759" s="47">
        <v>1.21</v>
      </c>
      <c r="CQ2759" s="47">
        <v>6.61</v>
      </c>
      <c r="CR2759" s="47">
        <v>1.31</v>
      </c>
      <c r="CS2759" s="47">
        <v>3.45</v>
      </c>
      <c r="CT2759" s="47">
        <v>0.48</v>
      </c>
      <c r="CU2759" s="47">
        <v>3.49</v>
      </c>
      <c r="CV2759" s="47">
        <v>0.53</v>
      </c>
      <c r="CW2759" s="47">
        <f t="shared" si="142"/>
        <v>567.13</v>
      </c>
    </row>
    <row r="2760" spans="1:111" s="47" customFormat="1" ht="15.65" customHeight="1" x14ac:dyDescent="0.3">
      <c r="A2760" s="30" t="s">
        <v>4421</v>
      </c>
      <c r="B2760" s="47" t="s">
        <v>4281</v>
      </c>
      <c r="C2760" s="47" t="s">
        <v>4940</v>
      </c>
      <c r="D2760" s="47" t="s">
        <v>4942</v>
      </c>
      <c r="E2760" s="43">
        <v>44036</v>
      </c>
      <c r="F2760" s="46">
        <v>44348</v>
      </c>
      <c r="G2760" s="45" t="s">
        <v>4317</v>
      </c>
      <c r="H2760" s="44">
        <v>34.193688999999999</v>
      </c>
      <c r="I2760" s="44">
        <v>-105.740628</v>
      </c>
      <c r="J2760" s="44" t="s">
        <v>873</v>
      </c>
      <c r="K2760" s="84" t="s">
        <v>879</v>
      </c>
      <c r="L2760" s="84" t="s">
        <v>878</v>
      </c>
      <c r="M2760" s="47" t="s">
        <v>4287</v>
      </c>
      <c r="N2760" s="70" t="s">
        <v>3393</v>
      </c>
      <c r="O2760" s="70" t="s">
        <v>3394</v>
      </c>
      <c r="P2760" s="72" t="s">
        <v>4288</v>
      </c>
      <c r="Q2760" s="33" t="s">
        <v>1665</v>
      </c>
      <c r="R2760" s="44" t="s">
        <v>2943</v>
      </c>
      <c r="S2760" s="72"/>
      <c r="T2760" s="72"/>
      <c r="U2760" s="72"/>
      <c r="V2760" s="72"/>
      <c r="W2760" s="72">
        <v>30.2</v>
      </c>
      <c r="X2760" s="72">
        <v>0.57999999999999996</v>
      </c>
      <c r="Y2760" s="72">
        <v>6.58</v>
      </c>
      <c r="Z2760" s="72">
        <v>0.63</v>
      </c>
      <c r="AA2760" s="72" t="s">
        <v>120</v>
      </c>
      <c r="AB2760" s="72">
        <v>0.11</v>
      </c>
      <c r="AC2760" s="72">
        <v>39.200000000000003</v>
      </c>
      <c r="AD2760" s="72">
        <v>0.55000000000000004</v>
      </c>
      <c r="AE2760" s="72">
        <v>1.92</v>
      </c>
      <c r="AF2760" s="72">
        <v>0.34</v>
      </c>
      <c r="AG2760" s="72">
        <v>2.78</v>
      </c>
      <c r="AH2760" s="72">
        <v>18300</v>
      </c>
      <c r="AI2760" s="72">
        <v>9.0999999999999998E-2</v>
      </c>
      <c r="AJ2760" s="72"/>
      <c r="AL2760" s="84"/>
      <c r="AM2760" s="84"/>
      <c r="AN2760" s="84"/>
      <c r="AO2760" s="47">
        <f t="shared" ref="AO2760:AO2769" si="146">SUM(W2760:AG2760)+(AH2760*0.0001)+AI2760+AM2760</f>
        <v>84.811000000000007</v>
      </c>
      <c r="AP2760" s="47">
        <f t="shared" ref="AP2760:AP2780" si="147">(0.6633*(Y2760+Z2760)-0.7083*(Y2760))</f>
        <v>0.12177899999999919</v>
      </c>
      <c r="AQ2760" s="47">
        <f t="shared" ref="AQ2760:AQ2791" si="148">(Z2760-1.1*(AP2760))</f>
        <v>0.49604310000000085</v>
      </c>
      <c r="AR2760" s="47">
        <f t="shared" ref="AR2760:AR2780" si="149">(Z2760/1.1)</f>
        <v>0.57272727272727264</v>
      </c>
      <c r="AU2760" s="45">
        <v>12</v>
      </c>
      <c r="AV2760" s="45">
        <v>3</v>
      </c>
      <c r="AW2760" s="45">
        <v>44</v>
      </c>
      <c r="AX2760" s="45" t="s">
        <v>84</v>
      </c>
      <c r="AY2760" s="45">
        <v>328</v>
      </c>
      <c r="AZ2760" s="45" t="s">
        <v>83</v>
      </c>
      <c r="BA2760" s="45">
        <v>0.1</v>
      </c>
      <c r="BB2760" s="84"/>
      <c r="BC2760" s="45" t="s">
        <v>124</v>
      </c>
      <c r="BD2760" s="45">
        <v>5.6</v>
      </c>
      <c r="BE2760" s="45">
        <v>67</v>
      </c>
      <c r="BF2760" s="45">
        <v>1</v>
      </c>
      <c r="BG2760" s="45">
        <v>147</v>
      </c>
      <c r="BH2760" s="45">
        <v>10.6</v>
      </c>
      <c r="BI2760" s="45">
        <v>3</v>
      </c>
      <c r="BJ2760" s="45">
        <v>4</v>
      </c>
      <c r="BK2760" s="84"/>
      <c r="BL2760" s="45" t="s">
        <v>124</v>
      </c>
      <c r="BM2760" s="45">
        <v>20</v>
      </c>
      <c r="BN2760" s="45" t="s">
        <v>123</v>
      </c>
      <c r="BO2760" s="45">
        <v>45.5</v>
      </c>
      <c r="BP2760" s="45">
        <v>8</v>
      </c>
      <c r="BQ2760" s="45">
        <v>84</v>
      </c>
      <c r="BR2760" s="45">
        <v>86.6</v>
      </c>
      <c r="BS2760" s="45" t="s">
        <v>85</v>
      </c>
      <c r="BT2760" s="45">
        <v>12.4</v>
      </c>
      <c r="BU2760" s="45" t="s">
        <v>83</v>
      </c>
      <c r="BV2760" s="45" t="s">
        <v>83</v>
      </c>
      <c r="BW2760" s="45">
        <v>1</v>
      </c>
      <c r="BX2760" s="45">
        <v>1780</v>
      </c>
      <c r="BY2760" s="45">
        <v>2</v>
      </c>
      <c r="BZ2760" s="45" t="s">
        <v>82</v>
      </c>
      <c r="CA2760" s="45">
        <v>25</v>
      </c>
      <c r="CB2760" s="45">
        <v>0.8</v>
      </c>
      <c r="CC2760" s="45">
        <v>3.59</v>
      </c>
      <c r="CD2760" s="45">
        <v>39</v>
      </c>
      <c r="CE2760" s="45">
        <v>7</v>
      </c>
      <c r="CF2760" s="45">
        <v>50.5</v>
      </c>
      <c r="CG2760" s="45">
        <v>195</v>
      </c>
      <c r="CH2760" s="45">
        <v>48</v>
      </c>
      <c r="CI2760" s="45">
        <v>88.1</v>
      </c>
      <c r="CJ2760" s="45">
        <v>149</v>
      </c>
      <c r="CK2760" s="45">
        <v>17</v>
      </c>
      <c r="CL2760" s="45">
        <v>58.1</v>
      </c>
      <c r="CM2760" s="45">
        <v>10</v>
      </c>
      <c r="CN2760" s="45">
        <v>2.82</v>
      </c>
      <c r="CO2760" s="45">
        <v>10.5</v>
      </c>
      <c r="CP2760" s="45">
        <v>1.55</v>
      </c>
      <c r="CQ2760" s="45">
        <v>9.36</v>
      </c>
      <c r="CR2760" s="45">
        <v>1.67</v>
      </c>
      <c r="CS2760" s="45">
        <v>4.55</v>
      </c>
      <c r="CT2760" s="45">
        <v>0.62</v>
      </c>
      <c r="CU2760" s="45">
        <v>3.7</v>
      </c>
      <c r="CV2760" s="45">
        <v>0.53</v>
      </c>
      <c r="CW2760" s="47">
        <f t="shared" si="142"/>
        <v>357.5</v>
      </c>
      <c r="CX2760" s="45">
        <v>58</v>
      </c>
      <c r="CY2760" s="45">
        <v>0.45</v>
      </c>
      <c r="CZ2760" s="45">
        <v>3.66</v>
      </c>
      <c r="DA2760" s="45">
        <v>29.6</v>
      </c>
      <c r="DC2760" s="45">
        <v>1.78</v>
      </c>
      <c r="DD2760" s="45">
        <v>0.06</v>
      </c>
      <c r="DE2760" s="45">
        <v>0.18</v>
      </c>
      <c r="DF2760" s="45">
        <v>13.9</v>
      </c>
      <c r="DG2760" s="45">
        <v>0.4</v>
      </c>
    </row>
    <row r="2761" spans="1:111" s="47" customFormat="1" ht="15.65" customHeight="1" x14ac:dyDescent="0.3">
      <c r="A2761" s="26" t="s">
        <v>4422</v>
      </c>
      <c r="B2761" s="47" t="s">
        <v>4281</v>
      </c>
      <c r="C2761" s="47" t="s">
        <v>4940</v>
      </c>
      <c r="D2761" s="47" t="s">
        <v>4942</v>
      </c>
      <c r="E2761" s="48">
        <v>44045</v>
      </c>
      <c r="F2761" s="48">
        <v>44382</v>
      </c>
      <c r="G2761" s="47" t="s">
        <v>2964</v>
      </c>
      <c r="H2761" s="47">
        <v>34.204503000000003</v>
      </c>
      <c r="I2761" s="49">
        <v>-105.74211200000001</v>
      </c>
      <c r="J2761" s="49" t="s">
        <v>873</v>
      </c>
      <c r="K2761" s="47" t="s">
        <v>879</v>
      </c>
      <c r="L2761" s="47" t="s">
        <v>878</v>
      </c>
      <c r="M2761" s="49" t="s">
        <v>4287</v>
      </c>
      <c r="N2761" s="70" t="s">
        <v>3393</v>
      </c>
      <c r="O2761" s="70" t="s">
        <v>3394</v>
      </c>
      <c r="P2761" s="72" t="s">
        <v>4288</v>
      </c>
      <c r="Q2761" s="26" t="s">
        <v>2942</v>
      </c>
      <c r="R2761" s="49" t="s">
        <v>2943</v>
      </c>
      <c r="S2761" s="72"/>
      <c r="T2761" s="72"/>
      <c r="U2761" s="72"/>
      <c r="V2761" s="72"/>
      <c r="W2761" s="72">
        <v>68.05</v>
      </c>
      <c r="X2761" s="72">
        <v>0.49</v>
      </c>
      <c r="Y2761" s="72">
        <v>11.51</v>
      </c>
      <c r="Z2761" s="72">
        <v>1.69</v>
      </c>
      <c r="AA2761" s="72">
        <v>0.03</v>
      </c>
      <c r="AB2761" s="72">
        <v>0.06</v>
      </c>
      <c r="AC2761" s="72">
        <v>7.25</v>
      </c>
      <c r="AD2761" s="72">
        <v>5.29</v>
      </c>
      <c r="AE2761" s="72">
        <v>1.99</v>
      </c>
      <c r="AF2761" s="72">
        <v>0.22</v>
      </c>
      <c r="AG2761" s="72">
        <v>2.2799999999999998</v>
      </c>
      <c r="AH2761" s="72" t="s">
        <v>1685</v>
      </c>
      <c r="AI2761" s="72">
        <v>0.03</v>
      </c>
      <c r="AJ2761" s="72"/>
      <c r="AM2761" s="47">
        <v>0.04</v>
      </c>
      <c r="AO2761" s="47" t="e">
        <f t="shared" si="146"/>
        <v>#VALUE!</v>
      </c>
      <c r="AP2761" s="47">
        <f t="shared" si="147"/>
        <v>0.60302699999999909</v>
      </c>
      <c r="AQ2761" s="47">
        <f t="shared" si="148"/>
        <v>1.026670300000001</v>
      </c>
      <c r="AR2761" s="47">
        <f t="shared" si="149"/>
        <v>1.5363636363636362</v>
      </c>
      <c r="AU2761" s="49">
        <v>19</v>
      </c>
      <c r="AV2761" s="49" t="s">
        <v>82</v>
      </c>
      <c r="AW2761" s="49">
        <v>3.2</v>
      </c>
      <c r="AX2761" s="49"/>
      <c r="AY2761" s="49">
        <v>666</v>
      </c>
      <c r="AZ2761" s="49"/>
      <c r="BA2761" s="49">
        <v>0.04</v>
      </c>
      <c r="BC2761" s="49" t="s">
        <v>82</v>
      </c>
      <c r="BD2761" s="49">
        <v>1</v>
      </c>
      <c r="BE2761" s="49">
        <v>30</v>
      </c>
      <c r="BF2761" s="49">
        <v>0.17</v>
      </c>
      <c r="BG2761" s="49">
        <v>5</v>
      </c>
      <c r="BH2761" s="49">
        <v>15.3</v>
      </c>
      <c r="BI2761" s="49" t="s">
        <v>83</v>
      </c>
      <c r="BJ2761" s="49">
        <v>6.8</v>
      </c>
      <c r="BK2761" s="47">
        <v>3.4000000000000002E-2</v>
      </c>
      <c r="BL2761" s="49">
        <v>1.4E-2</v>
      </c>
      <c r="BM2761" s="49">
        <v>10</v>
      </c>
      <c r="BN2761" s="49">
        <v>2</v>
      </c>
      <c r="BO2761" s="49">
        <v>30.1</v>
      </c>
      <c r="BP2761" s="49">
        <v>7</v>
      </c>
      <c r="BQ2761" s="49">
        <v>11</v>
      </c>
      <c r="BR2761" s="49">
        <v>89.6</v>
      </c>
      <c r="BS2761" s="49" t="s">
        <v>134</v>
      </c>
      <c r="BT2761" s="49">
        <v>0.32</v>
      </c>
      <c r="BU2761" s="49">
        <v>1.7</v>
      </c>
      <c r="BV2761" s="49">
        <v>0.4</v>
      </c>
      <c r="BW2761" s="49">
        <v>2</v>
      </c>
      <c r="BX2761" s="49">
        <v>384</v>
      </c>
      <c r="BY2761" s="49">
        <v>1.5</v>
      </c>
      <c r="BZ2761" s="49">
        <v>0.21</v>
      </c>
      <c r="CA2761" s="49">
        <v>14.4</v>
      </c>
      <c r="CB2761" s="49">
        <v>0.4</v>
      </c>
      <c r="CC2761" s="49">
        <v>4.21</v>
      </c>
      <c r="CD2761" s="49">
        <v>45</v>
      </c>
      <c r="CE2761" s="49">
        <v>25</v>
      </c>
      <c r="CF2761" s="49">
        <v>49.1</v>
      </c>
      <c r="CG2761" s="49">
        <v>296</v>
      </c>
      <c r="CH2761" s="49">
        <v>71</v>
      </c>
      <c r="CI2761" s="49">
        <v>96.4</v>
      </c>
      <c r="CJ2761" s="49">
        <v>159</v>
      </c>
      <c r="CK2761" s="49">
        <v>18.25</v>
      </c>
      <c r="CL2761" s="49">
        <v>60.1</v>
      </c>
      <c r="CM2761" s="49">
        <v>10.95</v>
      </c>
      <c r="CN2761" s="49">
        <v>2.74</v>
      </c>
      <c r="CO2761" s="49">
        <v>9.5299999999999994</v>
      </c>
      <c r="CP2761" s="49">
        <v>1.37</v>
      </c>
      <c r="CQ2761" s="49">
        <v>7.7</v>
      </c>
      <c r="CR2761" s="49">
        <v>1.48</v>
      </c>
      <c r="CS2761" s="49">
        <v>4.3899999999999997</v>
      </c>
      <c r="CT2761" s="49">
        <v>0.57999999999999996</v>
      </c>
      <c r="CU2761" s="49">
        <v>3.56</v>
      </c>
      <c r="CV2761" s="49">
        <v>0.53</v>
      </c>
      <c r="CW2761" s="87">
        <f t="shared" si="142"/>
        <v>376.57999999999993</v>
      </c>
      <c r="CX2761" s="49"/>
      <c r="CY2761" s="49"/>
      <c r="CZ2761" s="49"/>
      <c r="DA2761" s="49"/>
      <c r="DC2761" s="49"/>
      <c r="DD2761" s="49"/>
      <c r="DE2761" s="49"/>
      <c r="DF2761" s="49"/>
      <c r="DG2761" s="49"/>
    </row>
    <row r="2762" spans="1:111" s="47" customFormat="1" ht="15.65" customHeight="1" x14ac:dyDescent="0.3">
      <c r="A2762" s="22" t="s">
        <v>4423</v>
      </c>
      <c r="B2762" s="47" t="s">
        <v>4281</v>
      </c>
      <c r="C2762" s="47" t="s">
        <v>4940</v>
      </c>
      <c r="D2762" s="47" t="s">
        <v>4942</v>
      </c>
      <c r="E2762" s="48">
        <v>44071</v>
      </c>
      <c r="F2762" s="48">
        <v>44267</v>
      </c>
      <c r="G2762" s="47" t="s">
        <v>4419</v>
      </c>
      <c r="H2762" s="47">
        <v>34.219391999999999</v>
      </c>
      <c r="I2762" s="47">
        <v>-105.759737</v>
      </c>
      <c r="J2762" s="47" t="s">
        <v>873</v>
      </c>
      <c r="K2762" s="47" t="s">
        <v>879</v>
      </c>
      <c r="L2762" s="47" t="s">
        <v>878</v>
      </c>
      <c r="M2762" s="47" t="s">
        <v>163</v>
      </c>
      <c r="N2762" s="70" t="s">
        <v>3393</v>
      </c>
      <c r="O2762" s="70" t="s">
        <v>3394</v>
      </c>
      <c r="P2762" s="72" t="s">
        <v>4303</v>
      </c>
      <c r="Q2762" s="22" t="s">
        <v>1665</v>
      </c>
      <c r="R2762" s="47" t="s">
        <v>2943</v>
      </c>
      <c r="S2762" s="72"/>
      <c r="T2762" s="72"/>
      <c r="U2762" s="72"/>
      <c r="V2762" s="72"/>
      <c r="W2762" s="72">
        <v>30.1</v>
      </c>
      <c r="X2762" s="72">
        <v>0.38</v>
      </c>
      <c r="Y2762" s="72">
        <v>10.7</v>
      </c>
      <c r="Z2762" s="72">
        <v>2.83</v>
      </c>
      <c r="AA2762" s="72">
        <v>0.34</v>
      </c>
      <c r="AB2762" s="72">
        <v>0.42</v>
      </c>
      <c r="AC2762" s="72">
        <v>25.5</v>
      </c>
      <c r="AD2762" s="72">
        <v>1.5</v>
      </c>
      <c r="AE2762" s="72">
        <v>5.12</v>
      </c>
      <c r="AF2762" s="72">
        <v>0.18</v>
      </c>
      <c r="AG2762" s="72">
        <v>21.3</v>
      </c>
      <c r="AH2762" s="72">
        <v>1300</v>
      </c>
      <c r="AI2762" s="72">
        <v>5.8999999999999997E-2</v>
      </c>
      <c r="AJ2762" s="72"/>
      <c r="AO2762" s="47">
        <f t="shared" si="146"/>
        <v>98.559000000000012</v>
      </c>
      <c r="AP2762" s="47">
        <f t="shared" si="147"/>
        <v>1.3956390000000001</v>
      </c>
      <c r="AQ2762" s="47">
        <f t="shared" si="148"/>
        <v>1.2947970999999998</v>
      </c>
      <c r="AR2762" s="47">
        <f t="shared" si="149"/>
        <v>2.5727272727272728</v>
      </c>
      <c r="AU2762" s="47">
        <v>68</v>
      </c>
      <c r="AV2762" s="47">
        <v>3</v>
      </c>
      <c r="AW2762" s="47">
        <v>13</v>
      </c>
      <c r="AX2762" s="47" t="s">
        <v>84</v>
      </c>
      <c r="AY2762" s="47">
        <v>3240</v>
      </c>
      <c r="AZ2762" s="47" t="s">
        <v>83</v>
      </c>
      <c r="BA2762" s="47">
        <v>0.2</v>
      </c>
      <c r="BC2762" s="47">
        <v>0.5</v>
      </c>
      <c r="BD2762" s="47">
        <v>5</v>
      </c>
      <c r="BE2762" s="47" t="s">
        <v>84</v>
      </c>
      <c r="BF2762" s="47">
        <v>4.3</v>
      </c>
      <c r="BG2762" s="47">
        <v>39</v>
      </c>
      <c r="BH2762" s="47">
        <v>13.1</v>
      </c>
      <c r="BI2762" s="47">
        <v>1</v>
      </c>
      <c r="BJ2762" s="47">
        <v>4</v>
      </c>
      <c r="BL2762" s="47" t="s">
        <v>124</v>
      </c>
      <c r="BM2762" s="47">
        <v>44</v>
      </c>
      <c r="BN2762" s="47">
        <v>4</v>
      </c>
      <c r="BO2762" s="47">
        <v>61.4</v>
      </c>
      <c r="BP2762" s="47" t="s">
        <v>83</v>
      </c>
      <c r="BQ2762" s="47">
        <v>47</v>
      </c>
      <c r="BR2762" s="47">
        <v>177</v>
      </c>
      <c r="BS2762" s="47" t="s">
        <v>85</v>
      </c>
      <c r="BT2762" s="47">
        <v>1.5</v>
      </c>
      <c r="BU2762" s="47" t="s">
        <v>83</v>
      </c>
      <c r="BV2762" s="47" t="s">
        <v>83</v>
      </c>
      <c r="BW2762" s="47" t="s">
        <v>121</v>
      </c>
      <c r="BX2762" s="47">
        <v>722</v>
      </c>
      <c r="BY2762" s="47">
        <v>2.9</v>
      </c>
      <c r="BZ2762" s="47">
        <v>0.9</v>
      </c>
      <c r="CA2762" s="47">
        <v>18.7</v>
      </c>
      <c r="CB2762" s="47">
        <v>1.7</v>
      </c>
      <c r="CC2762" s="47">
        <v>5.44</v>
      </c>
      <c r="CD2762" s="47">
        <v>79</v>
      </c>
      <c r="CE2762" s="47">
        <v>11</v>
      </c>
      <c r="CF2762" s="47">
        <v>31.6</v>
      </c>
      <c r="CG2762" s="47">
        <v>193</v>
      </c>
      <c r="CH2762" s="47">
        <v>137</v>
      </c>
      <c r="CI2762" s="47">
        <v>88.7</v>
      </c>
      <c r="CJ2762" s="47">
        <v>150</v>
      </c>
      <c r="CK2762" s="47">
        <v>15.5</v>
      </c>
      <c r="CL2762" s="47">
        <v>49.4</v>
      </c>
      <c r="CM2762" s="47">
        <v>7.8</v>
      </c>
      <c r="CN2762" s="47">
        <v>2.2400000000000002</v>
      </c>
      <c r="CO2762" s="47">
        <v>6.17</v>
      </c>
      <c r="CP2762" s="47">
        <v>0.88</v>
      </c>
      <c r="CQ2762" s="47">
        <v>5.04</v>
      </c>
      <c r="CR2762" s="47">
        <v>0.99</v>
      </c>
      <c r="CS2762" s="47">
        <v>3.15</v>
      </c>
      <c r="CT2762" s="47">
        <v>0.48</v>
      </c>
      <c r="CU2762" s="47">
        <v>2.9</v>
      </c>
      <c r="CV2762" s="47">
        <v>0.4</v>
      </c>
      <c r="CW2762" s="47">
        <f t="shared" si="142"/>
        <v>333.65</v>
      </c>
      <c r="CX2762" s="47">
        <v>2820</v>
      </c>
      <c r="CY2762" s="47">
        <v>2</v>
      </c>
      <c r="CZ2762" s="47">
        <v>5.72</v>
      </c>
      <c r="DA2762" s="47">
        <v>19</v>
      </c>
      <c r="DC2762" s="47">
        <v>4.34</v>
      </c>
      <c r="DD2762" s="47">
        <v>0.22</v>
      </c>
      <c r="DE2762" s="47">
        <v>7.0000000000000007E-2</v>
      </c>
      <c r="DF2762" s="47">
        <v>14.4</v>
      </c>
      <c r="DG2762" s="47">
        <v>0.24</v>
      </c>
    </row>
    <row r="2763" spans="1:111" s="47" customFormat="1" ht="15.65" customHeight="1" x14ac:dyDescent="0.3">
      <c r="A2763" s="30" t="s">
        <v>4424</v>
      </c>
      <c r="B2763" s="47" t="s">
        <v>4281</v>
      </c>
      <c r="C2763" s="47" t="s">
        <v>4940</v>
      </c>
      <c r="D2763" s="47" t="s">
        <v>4942</v>
      </c>
      <c r="E2763" s="43">
        <v>44072</v>
      </c>
      <c r="F2763" s="46">
        <v>44348</v>
      </c>
      <c r="G2763" s="45" t="s">
        <v>4317</v>
      </c>
      <c r="H2763" s="50">
        <v>34.192230000000002</v>
      </c>
      <c r="I2763" s="50">
        <v>-105.772554</v>
      </c>
      <c r="J2763" s="44" t="s">
        <v>873</v>
      </c>
      <c r="K2763" s="84" t="s">
        <v>879</v>
      </c>
      <c r="L2763" s="84" t="s">
        <v>878</v>
      </c>
      <c r="M2763" s="44" t="s">
        <v>4287</v>
      </c>
      <c r="N2763" s="70" t="s">
        <v>3393</v>
      </c>
      <c r="O2763" s="70" t="s">
        <v>3394</v>
      </c>
      <c r="P2763" s="72" t="s">
        <v>4288</v>
      </c>
      <c r="Q2763" s="33" t="s">
        <v>2942</v>
      </c>
      <c r="R2763" s="44" t="s">
        <v>4425</v>
      </c>
      <c r="S2763" s="72"/>
      <c r="T2763" s="72"/>
      <c r="U2763" s="72"/>
      <c r="V2763" s="72"/>
      <c r="W2763" s="72">
        <v>32.700000000000003</v>
      </c>
      <c r="X2763" s="72">
        <v>0.15</v>
      </c>
      <c r="Y2763" s="72">
        <v>6.49</v>
      </c>
      <c r="Z2763" s="72">
        <v>1.26</v>
      </c>
      <c r="AA2763" s="72">
        <v>0.28000000000000003</v>
      </c>
      <c r="AB2763" s="72">
        <v>0.04</v>
      </c>
      <c r="AC2763" s="72">
        <v>35</v>
      </c>
      <c r="AD2763" s="72">
        <v>1.29</v>
      </c>
      <c r="AE2763" s="72">
        <v>3.75</v>
      </c>
      <c r="AF2763" s="72">
        <v>0.06</v>
      </c>
      <c r="AG2763" s="72">
        <v>5.12</v>
      </c>
      <c r="AH2763" s="72">
        <v>15900</v>
      </c>
      <c r="AI2763" s="72">
        <v>0.1</v>
      </c>
      <c r="AJ2763" s="72"/>
      <c r="AL2763" s="84"/>
      <c r="AM2763" s="84"/>
      <c r="AN2763" s="84"/>
      <c r="AO2763" s="47">
        <f t="shared" si="146"/>
        <v>87.830000000000013</v>
      </c>
      <c r="AP2763" s="47">
        <f t="shared" si="147"/>
        <v>0.54370799999999964</v>
      </c>
      <c r="AQ2763" s="47">
        <f t="shared" si="148"/>
        <v>0.66192120000000032</v>
      </c>
      <c r="AR2763" s="47">
        <f t="shared" si="149"/>
        <v>1.1454545454545453</v>
      </c>
      <c r="AU2763" s="45">
        <v>11</v>
      </c>
      <c r="AV2763" s="45">
        <v>2</v>
      </c>
      <c r="AW2763" s="45">
        <v>73</v>
      </c>
      <c r="AX2763" s="45" t="s">
        <v>84</v>
      </c>
      <c r="AY2763" s="45">
        <v>2890</v>
      </c>
      <c r="AZ2763" s="45" t="s">
        <v>83</v>
      </c>
      <c r="BA2763" s="45">
        <v>0.7</v>
      </c>
      <c r="BB2763" s="84"/>
      <c r="BC2763" s="45">
        <v>3.2</v>
      </c>
      <c r="BD2763" s="45">
        <v>3.7</v>
      </c>
      <c r="BE2763" s="45">
        <v>14</v>
      </c>
      <c r="BF2763" s="45">
        <v>0.4</v>
      </c>
      <c r="BG2763" s="45">
        <v>374</v>
      </c>
      <c r="BH2763" s="45">
        <v>20.5</v>
      </c>
      <c r="BI2763" s="45">
        <v>3</v>
      </c>
      <c r="BJ2763" s="45">
        <v>8</v>
      </c>
      <c r="BK2763" s="84"/>
      <c r="BL2763" s="45" t="s">
        <v>124</v>
      </c>
      <c r="BM2763" s="45">
        <v>13</v>
      </c>
      <c r="BN2763" s="45">
        <v>29</v>
      </c>
      <c r="BO2763" s="45">
        <v>68.599999999999994</v>
      </c>
      <c r="BP2763" s="45">
        <v>9</v>
      </c>
      <c r="BQ2763" s="45">
        <v>1850</v>
      </c>
      <c r="BR2763" s="45">
        <v>167</v>
      </c>
      <c r="BS2763" s="45" t="s">
        <v>85</v>
      </c>
      <c r="BT2763" s="45">
        <v>33.299999999999997</v>
      </c>
      <c r="BU2763" s="45" t="s">
        <v>83</v>
      </c>
      <c r="BV2763" s="45" t="s">
        <v>83</v>
      </c>
      <c r="BW2763" s="45" t="s">
        <v>121</v>
      </c>
      <c r="BX2763" s="45">
        <v>568</v>
      </c>
      <c r="BY2763" s="45">
        <v>1.5</v>
      </c>
      <c r="BZ2763" s="45">
        <v>0.6</v>
      </c>
      <c r="CA2763" s="45">
        <v>66.400000000000006</v>
      </c>
      <c r="CB2763" s="45">
        <v>1.3</v>
      </c>
      <c r="CC2763" s="45">
        <v>19.100000000000001</v>
      </c>
      <c r="CD2763" s="45">
        <v>26</v>
      </c>
      <c r="CE2763" s="45">
        <v>10</v>
      </c>
      <c r="CF2763" s="45">
        <v>204</v>
      </c>
      <c r="CG2763" s="45">
        <v>325</v>
      </c>
      <c r="CH2763" s="45">
        <v>282</v>
      </c>
      <c r="CI2763" s="45">
        <v>1250</v>
      </c>
      <c r="CJ2763" s="45">
        <v>1780</v>
      </c>
      <c r="CK2763" s="45">
        <v>130</v>
      </c>
      <c r="CL2763" s="45">
        <v>331</v>
      </c>
      <c r="CM2763" s="45">
        <v>37.4</v>
      </c>
      <c r="CN2763" s="45">
        <v>9.74</v>
      </c>
      <c r="CO2763" s="45">
        <v>36.700000000000003</v>
      </c>
      <c r="CP2763" s="45">
        <v>4.95</v>
      </c>
      <c r="CQ2763" s="45">
        <v>24.6</v>
      </c>
      <c r="CR2763" s="45">
        <v>4.5</v>
      </c>
      <c r="CS2763" s="45">
        <v>12.9</v>
      </c>
      <c r="CT2763" s="45">
        <v>1.93</v>
      </c>
      <c r="CU2763" s="45">
        <v>12.6</v>
      </c>
      <c r="CV2763" s="45">
        <v>1.79</v>
      </c>
      <c r="CW2763" s="47">
        <f t="shared" si="142"/>
        <v>3638.1099999999992</v>
      </c>
      <c r="CX2763" s="45">
        <v>2430</v>
      </c>
      <c r="CY2763" s="45">
        <v>0.88</v>
      </c>
      <c r="CZ2763" s="45">
        <v>3.35</v>
      </c>
      <c r="DA2763" s="45">
        <v>26.4</v>
      </c>
      <c r="DC2763" s="45">
        <v>3.25</v>
      </c>
      <c r="DD2763" s="45">
        <v>0.02</v>
      </c>
      <c r="DE2763" s="45">
        <v>0.03</v>
      </c>
      <c r="DF2763" s="45">
        <v>15</v>
      </c>
      <c r="DG2763" s="45">
        <v>0.08</v>
      </c>
    </row>
    <row r="2764" spans="1:111" s="47" customFormat="1" ht="15.65" customHeight="1" x14ac:dyDescent="0.3">
      <c r="A2764" s="30" t="s">
        <v>4426</v>
      </c>
      <c r="B2764" s="47" t="s">
        <v>4281</v>
      </c>
      <c r="C2764" s="47" t="s">
        <v>4940</v>
      </c>
      <c r="D2764" s="47" t="s">
        <v>4942</v>
      </c>
      <c r="E2764" s="43">
        <v>44072</v>
      </c>
      <c r="F2764" s="46">
        <v>44348</v>
      </c>
      <c r="G2764" s="45" t="s">
        <v>4317</v>
      </c>
      <c r="H2764" s="44">
        <v>34.198199000000002</v>
      </c>
      <c r="I2764" s="44">
        <v>-105.775024</v>
      </c>
      <c r="J2764" s="44" t="s">
        <v>873</v>
      </c>
      <c r="K2764" s="84" t="s">
        <v>879</v>
      </c>
      <c r="L2764" s="84" t="s">
        <v>878</v>
      </c>
      <c r="M2764" s="49" t="s">
        <v>4427</v>
      </c>
      <c r="N2764" s="70" t="s">
        <v>3393</v>
      </c>
      <c r="O2764" s="70" t="s">
        <v>3394</v>
      </c>
      <c r="P2764" s="72" t="s">
        <v>4428</v>
      </c>
      <c r="Q2764" s="33" t="s">
        <v>2942</v>
      </c>
      <c r="R2764" s="44" t="s">
        <v>4425</v>
      </c>
      <c r="S2764" s="72"/>
      <c r="T2764" s="72"/>
      <c r="U2764" s="72"/>
      <c r="V2764" s="72"/>
      <c r="W2764" s="72">
        <v>13.7</v>
      </c>
      <c r="X2764" s="72">
        <v>0.03</v>
      </c>
      <c r="Y2764" s="72">
        <v>0.98</v>
      </c>
      <c r="Z2764" s="72">
        <v>2.4700000000000002</v>
      </c>
      <c r="AA2764" s="72">
        <v>0.93</v>
      </c>
      <c r="AB2764" s="72">
        <v>0.14000000000000001</v>
      </c>
      <c r="AC2764" s="72">
        <v>42.9</v>
      </c>
      <c r="AD2764" s="72">
        <v>0.19</v>
      </c>
      <c r="AE2764" s="72">
        <v>0.43</v>
      </c>
      <c r="AF2764" s="72">
        <v>7.0000000000000007E-2</v>
      </c>
      <c r="AG2764" s="72">
        <v>26.1</v>
      </c>
      <c r="AH2764" s="72">
        <v>66700</v>
      </c>
      <c r="AI2764" s="72">
        <v>0.23</v>
      </c>
      <c r="AJ2764" s="72"/>
      <c r="AL2764" s="84"/>
      <c r="AM2764" s="84"/>
      <c r="AN2764" s="84"/>
      <c r="AO2764" s="47">
        <f t="shared" si="146"/>
        <v>94.84</v>
      </c>
      <c r="AP2764" s="47">
        <f t="shared" si="147"/>
        <v>1.5942510000000003</v>
      </c>
      <c r="AQ2764" s="47">
        <f t="shared" si="148"/>
        <v>0.71632389999999968</v>
      </c>
      <c r="AR2764" s="47">
        <f t="shared" si="149"/>
        <v>2.2454545454545456</v>
      </c>
      <c r="AU2764" s="45">
        <v>27</v>
      </c>
      <c r="AV2764" s="45">
        <v>1</v>
      </c>
      <c r="AW2764" s="45">
        <v>81</v>
      </c>
      <c r="AX2764" s="45" t="s">
        <v>84</v>
      </c>
      <c r="AY2764" s="45">
        <v>9300</v>
      </c>
      <c r="AZ2764" s="45">
        <v>9</v>
      </c>
      <c r="BA2764" s="45">
        <v>1.6</v>
      </c>
      <c r="BB2764" s="84"/>
      <c r="BC2764" s="45">
        <v>1.4</v>
      </c>
      <c r="BD2764" s="45">
        <v>3.7</v>
      </c>
      <c r="BE2764" s="45" t="s">
        <v>84</v>
      </c>
      <c r="BF2764" s="45">
        <v>0.2</v>
      </c>
      <c r="BG2764" s="45">
        <v>33</v>
      </c>
      <c r="BH2764" s="45">
        <v>61.1</v>
      </c>
      <c r="BI2764" s="45">
        <v>6</v>
      </c>
      <c r="BJ2764" s="45">
        <v>1</v>
      </c>
      <c r="BK2764" s="84"/>
      <c r="BL2764" s="45" t="s">
        <v>124</v>
      </c>
      <c r="BM2764" s="45">
        <v>25</v>
      </c>
      <c r="BN2764" s="45">
        <v>66</v>
      </c>
      <c r="BO2764" s="45">
        <v>9.1</v>
      </c>
      <c r="BP2764" s="45">
        <v>9</v>
      </c>
      <c r="BQ2764" s="45">
        <v>2340</v>
      </c>
      <c r="BR2764" s="45">
        <v>27</v>
      </c>
      <c r="BS2764" s="45" t="s">
        <v>85</v>
      </c>
      <c r="BT2764" s="45">
        <v>4.3</v>
      </c>
      <c r="BU2764" s="45">
        <v>18</v>
      </c>
      <c r="BV2764" s="45" t="s">
        <v>83</v>
      </c>
      <c r="BW2764" s="45" t="s">
        <v>121</v>
      </c>
      <c r="BX2764" s="45">
        <v>504</v>
      </c>
      <c r="BY2764" s="45" t="s">
        <v>82</v>
      </c>
      <c r="BZ2764" s="45">
        <v>1.9</v>
      </c>
      <c r="CA2764" s="45">
        <v>43.2</v>
      </c>
      <c r="CB2764" s="45" t="s">
        <v>82</v>
      </c>
      <c r="CC2764" s="45">
        <v>11.4</v>
      </c>
      <c r="CD2764" s="45">
        <v>171</v>
      </c>
      <c r="CE2764" s="45">
        <v>2</v>
      </c>
      <c r="CF2764" s="45">
        <v>412</v>
      </c>
      <c r="CG2764" s="45">
        <v>26.3</v>
      </c>
      <c r="CH2764" s="45">
        <v>149</v>
      </c>
      <c r="CI2764" s="45">
        <v>7130</v>
      </c>
      <c r="CJ2764" s="45">
        <v>10300</v>
      </c>
      <c r="CK2764" s="45">
        <v>748</v>
      </c>
      <c r="CL2764" s="45">
        <v>1930</v>
      </c>
      <c r="CM2764" s="45">
        <v>173</v>
      </c>
      <c r="CN2764" s="45">
        <v>35.6</v>
      </c>
      <c r="CO2764" s="45">
        <v>137</v>
      </c>
      <c r="CP2764" s="45">
        <v>16</v>
      </c>
      <c r="CQ2764" s="45">
        <v>57.5</v>
      </c>
      <c r="CR2764" s="45">
        <v>10.199999999999999</v>
      </c>
      <c r="CS2764" s="45">
        <v>28.5</v>
      </c>
      <c r="CT2764" s="45">
        <v>4.0199999999999996</v>
      </c>
      <c r="CU2764" s="45">
        <v>24.8</v>
      </c>
      <c r="CV2764" s="45">
        <v>3.33</v>
      </c>
      <c r="CW2764" s="47">
        <f t="shared" si="142"/>
        <v>20597.95</v>
      </c>
      <c r="CX2764" s="45">
        <v>7890</v>
      </c>
      <c r="CY2764" s="45">
        <v>1.87</v>
      </c>
      <c r="CZ2764" s="45">
        <v>0.52</v>
      </c>
      <c r="DA2764" s="45">
        <v>32.6</v>
      </c>
      <c r="DC2764" s="45">
        <v>0.4</v>
      </c>
      <c r="DD2764" s="45">
        <v>0.08</v>
      </c>
      <c r="DE2764" s="45">
        <v>0.04</v>
      </c>
      <c r="DF2764" s="45">
        <v>6.73</v>
      </c>
      <c r="DG2764" s="45">
        <v>0.01</v>
      </c>
    </row>
    <row r="2765" spans="1:111" s="47" customFormat="1" ht="15.65" customHeight="1" x14ac:dyDescent="0.3">
      <c r="A2765" s="30" t="s">
        <v>4429</v>
      </c>
      <c r="B2765" s="47" t="s">
        <v>4281</v>
      </c>
      <c r="C2765" s="47" t="s">
        <v>4940</v>
      </c>
      <c r="D2765" s="47" t="s">
        <v>4942</v>
      </c>
      <c r="E2765" s="43">
        <v>44072</v>
      </c>
      <c r="F2765" s="46">
        <v>44348</v>
      </c>
      <c r="G2765" s="45" t="s">
        <v>4317</v>
      </c>
      <c r="H2765" s="44">
        <v>34.198343999999999</v>
      </c>
      <c r="I2765" s="44">
        <v>-105.77509000000001</v>
      </c>
      <c r="J2765" s="44" t="s">
        <v>873</v>
      </c>
      <c r="K2765" s="84" t="s">
        <v>879</v>
      </c>
      <c r="L2765" s="84" t="s">
        <v>878</v>
      </c>
      <c r="M2765" s="49" t="s">
        <v>4427</v>
      </c>
      <c r="N2765" s="70" t="s">
        <v>3393</v>
      </c>
      <c r="O2765" s="70" t="s">
        <v>3394</v>
      </c>
      <c r="P2765" s="72" t="s">
        <v>4428</v>
      </c>
      <c r="Q2765" s="33" t="s">
        <v>2942</v>
      </c>
      <c r="R2765" s="44" t="s">
        <v>2943</v>
      </c>
      <c r="S2765" s="72"/>
      <c r="T2765" s="72"/>
      <c r="U2765" s="72"/>
      <c r="V2765" s="72"/>
      <c r="W2765" s="72">
        <v>13.3</v>
      </c>
      <c r="X2765" s="72">
        <v>0.03</v>
      </c>
      <c r="Y2765" s="72">
        <v>2.56</v>
      </c>
      <c r="Z2765" s="72">
        <v>1.35</v>
      </c>
      <c r="AA2765" s="72">
        <v>0.56000000000000005</v>
      </c>
      <c r="AB2765" s="72">
        <v>0.13</v>
      </c>
      <c r="AC2765" s="72">
        <v>37.799999999999997</v>
      </c>
      <c r="AD2765" s="72">
        <v>0.66</v>
      </c>
      <c r="AE2765" s="72">
        <v>0.89</v>
      </c>
      <c r="AF2765" s="72">
        <v>0.04</v>
      </c>
      <c r="AG2765" s="72">
        <v>25.1</v>
      </c>
      <c r="AH2765" s="72">
        <v>56400</v>
      </c>
      <c r="AI2765" s="72">
        <v>0.28199999999999997</v>
      </c>
      <c r="AJ2765" s="72"/>
      <c r="AL2765" s="84"/>
      <c r="AM2765" s="84"/>
      <c r="AN2765" s="84"/>
      <c r="AO2765" s="47">
        <f t="shared" si="146"/>
        <v>88.341999999999985</v>
      </c>
      <c r="AP2765" s="47">
        <f t="shared" si="147"/>
        <v>0.78025499999999992</v>
      </c>
      <c r="AQ2765" s="47">
        <f t="shared" si="148"/>
        <v>0.49171950000000009</v>
      </c>
      <c r="AR2765" s="47">
        <f t="shared" si="149"/>
        <v>1.2272727272727273</v>
      </c>
      <c r="AU2765" s="45">
        <v>35</v>
      </c>
      <c r="AV2765" s="45">
        <v>3</v>
      </c>
      <c r="AW2765" s="45">
        <v>191</v>
      </c>
      <c r="AX2765" s="45" t="s">
        <v>84</v>
      </c>
      <c r="AY2765" s="45">
        <v>11600</v>
      </c>
      <c r="AZ2765" s="45">
        <v>7</v>
      </c>
      <c r="BA2765" s="45">
        <v>1.5</v>
      </c>
      <c r="BB2765" s="84"/>
      <c r="BC2765" s="45">
        <v>1</v>
      </c>
      <c r="BD2765" s="45">
        <v>1.8</v>
      </c>
      <c r="BE2765" s="45" t="s">
        <v>84</v>
      </c>
      <c r="BF2765" s="45">
        <v>0.3</v>
      </c>
      <c r="BG2765" s="45">
        <v>25</v>
      </c>
      <c r="BH2765" s="45">
        <v>201</v>
      </c>
      <c r="BI2765" s="45">
        <v>17</v>
      </c>
      <c r="BJ2765" s="45">
        <v>2</v>
      </c>
      <c r="BK2765" s="84"/>
      <c r="BL2765" s="45" t="s">
        <v>124</v>
      </c>
      <c r="BM2765" s="45">
        <v>32</v>
      </c>
      <c r="BN2765" s="45">
        <v>64</v>
      </c>
      <c r="BO2765" s="45">
        <v>15.3</v>
      </c>
      <c r="BP2765" s="45" t="s">
        <v>83</v>
      </c>
      <c r="BQ2765" s="45">
        <v>1710</v>
      </c>
      <c r="BR2765" s="45">
        <v>47.6</v>
      </c>
      <c r="BS2765" s="45" t="s">
        <v>85</v>
      </c>
      <c r="BT2765" s="45">
        <v>1.9</v>
      </c>
      <c r="BU2765" s="45">
        <v>20</v>
      </c>
      <c r="BV2765" s="45" t="s">
        <v>83</v>
      </c>
      <c r="BW2765" s="45" t="s">
        <v>121</v>
      </c>
      <c r="BX2765" s="45">
        <v>531</v>
      </c>
      <c r="BY2765" s="45">
        <v>0.6</v>
      </c>
      <c r="BZ2765" s="45">
        <v>1.6</v>
      </c>
      <c r="CA2765" s="45">
        <v>95.6</v>
      </c>
      <c r="CB2765" s="45" t="s">
        <v>82</v>
      </c>
      <c r="CC2765" s="45">
        <v>13.7</v>
      </c>
      <c r="CD2765" s="45">
        <v>72</v>
      </c>
      <c r="CE2765" s="45">
        <v>20</v>
      </c>
      <c r="CF2765" s="45">
        <v>494</v>
      </c>
      <c r="CG2765" s="45">
        <v>63.2</v>
      </c>
      <c r="CH2765" s="45">
        <v>91</v>
      </c>
      <c r="CI2765" s="45">
        <v>35600</v>
      </c>
      <c r="CJ2765" s="45">
        <v>36100</v>
      </c>
      <c r="CK2765" s="45">
        <v>2330</v>
      </c>
      <c r="CL2765" s="45">
        <v>5650</v>
      </c>
      <c r="CM2765" s="45">
        <v>391</v>
      </c>
      <c r="CN2765" s="45">
        <v>64.5</v>
      </c>
      <c r="CO2765" s="45">
        <v>174</v>
      </c>
      <c r="CP2765" s="45">
        <v>16.600000000000001</v>
      </c>
      <c r="CQ2765" s="45">
        <v>82</v>
      </c>
      <c r="CR2765" s="45">
        <v>13.2</v>
      </c>
      <c r="CS2765" s="45">
        <v>34.4</v>
      </c>
      <c r="CT2765" s="45">
        <v>4.74</v>
      </c>
      <c r="CU2765" s="45">
        <v>30.8</v>
      </c>
      <c r="CV2765" s="45">
        <v>2.78</v>
      </c>
      <c r="CW2765" s="47">
        <f t="shared" si="142"/>
        <v>80494.02</v>
      </c>
      <c r="CX2765" s="45">
        <v>4850</v>
      </c>
      <c r="CY2765" s="45">
        <v>1.03</v>
      </c>
      <c r="CZ2765" s="45">
        <v>1.37</v>
      </c>
      <c r="DA2765" s="45">
        <v>28.3</v>
      </c>
      <c r="DC2765" s="45">
        <v>0.83</v>
      </c>
      <c r="DD2765" s="45">
        <v>0.06</v>
      </c>
      <c r="DE2765" s="45">
        <v>0.03</v>
      </c>
      <c r="DF2765" s="45">
        <v>6.39</v>
      </c>
      <c r="DG2765" s="45">
        <v>0.02</v>
      </c>
    </row>
    <row r="2766" spans="1:111" s="47" customFormat="1" ht="15.65" customHeight="1" x14ac:dyDescent="0.3">
      <c r="A2766" s="22" t="s">
        <v>4430</v>
      </c>
      <c r="B2766" s="47" t="s">
        <v>4281</v>
      </c>
      <c r="C2766" s="47" t="s">
        <v>4940</v>
      </c>
      <c r="D2766" s="47" t="s">
        <v>4942</v>
      </c>
      <c r="E2766" s="48">
        <v>44037</v>
      </c>
      <c r="F2766" s="48">
        <v>44263</v>
      </c>
      <c r="G2766" s="47" t="s">
        <v>4353</v>
      </c>
      <c r="H2766" s="47">
        <v>34.226402</v>
      </c>
      <c r="I2766" s="47">
        <v>-105.752064</v>
      </c>
      <c r="J2766" s="47" t="s">
        <v>873</v>
      </c>
      <c r="K2766" s="47" t="s">
        <v>879</v>
      </c>
      <c r="L2766" s="47" t="s">
        <v>878</v>
      </c>
      <c r="M2766" s="47" t="s">
        <v>4287</v>
      </c>
      <c r="N2766" s="70" t="s">
        <v>3393</v>
      </c>
      <c r="O2766" s="70" t="s">
        <v>3394</v>
      </c>
      <c r="P2766" s="72" t="s">
        <v>4301</v>
      </c>
      <c r="Q2766" s="22" t="s">
        <v>2942</v>
      </c>
      <c r="R2766" s="47" t="s">
        <v>2943</v>
      </c>
      <c r="S2766" s="72"/>
      <c r="T2766" s="72"/>
      <c r="U2766" s="72"/>
      <c r="V2766" s="72"/>
      <c r="W2766" s="72">
        <v>61.7</v>
      </c>
      <c r="X2766" s="72">
        <v>0.56000000000000005</v>
      </c>
      <c r="Y2766" s="72">
        <v>8.5299999999999994</v>
      </c>
      <c r="Z2766" s="72">
        <v>1.79</v>
      </c>
      <c r="AA2766" s="72">
        <v>0.24</v>
      </c>
      <c r="AB2766" s="72">
        <v>0.18</v>
      </c>
      <c r="AC2766" s="72">
        <v>10.4</v>
      </c>
      <c r="AD2766" s="72">
        <v>0.23</v>
      </c>
      <c r="AE2766" s="72">
        <v>7.29</v>
      </c>
      <c r="AF2766" s="72">
        <v>0.08</v>
      </c>
      <c r="AG2766" s="72">
        <v>7.81</v>
      </c>
      <c r="AH2766" s="72">
        <v>7800</v>
      </c>
      <c r="AI2766" s="72">
        <v>3.6999999999999998E-2</v>
      </c>
      <c r="AJ2766" s="72"/>
      <c r="AO2766" s="47">
        <f t="shared" si="146"/>
        <v>99.627000000000038</v>
      </c>
      <c r="AP2766" s="47">
        <f t="shared" si="147"/>
        <v>0.80345699999999987</v>
      </c>
      <c r="AQ2766" s="47">
        <f t="shared" si="148"/>
        <v>0.90619730000000009</v>
      </c>
      <c r="AR2766" s="47">
        <f t="shared" si="149"/>
        <v>1.6272727272727272</v>
      </c>
      <c r="AU2766" s="47">
        <v>178</v>
      </c>
      <c r="AV2766" s="47">
        <v>1</v>
      </c>
      <c r="AW2766" s="47">
        <v>15</v>
      </c>
      <c r="AX2766" s="47" t="s">
        <v>84</v>
      </c>
      <c r="AY2766" s="47">
        <v>753</v>
      </c>
      <c r="AZ2766" s="47" t="s">
        <v>83</v>
      </c>
      <c r="BA2766" s="47" t="s">
        <v>126</v>
      </c>
      <c r="BC2766" s="47" t="s">
        <v>124</v>
      </c>
      <c r="BD2766" s="47">
        <v>5.4</v>
      </c>
      <c r="BE2766" s="47">
        <v>46</v>
      </c>
      <c r="BF2766" s="47">
        <v>0.8</v>
      </c>
      <c r="BG2766" s="47" t="s">
        <v>83</v>
      </c>
      <c r="BH2766" s="47">
        <v>9.6199999999999992</v>
      </c>
      <c r="BI2766" s="47">
        <v>2</v>
      </c>
      <c r="BJ2766" s="47">
        <v>7</v>
      </c>
      <c r="BL2766" s="47" t="s">
        <v>124</v>
      </c>
      <c r="BM2766" s="47">
        <v>16</v>
      </c>
      <c r="BN2766" s="47" t="s">
        <v>123</v>
      </c>
      <c r="BO2766" s="47">
        <v>10.5</v>
      </c>
      <c r="BP2766" s="47">
        <v>18</v>
      </c>
      <c r="BQ2766" s="47">
        <v>163</v>
      </c>
      <c r="BR2766" s="47">
        <v>246</v>
      </c>
      <c r="BS2766" s="47" t="s">
        <v>85</v>
      </c>
      <c r="BT2766" s="47">
        <v>0.9</v>
      </c>
      <c r="BU2766" s="47">
        <v>8</v>
      </c>
      <c r="BV2766" s="47" t="s">
        <v>83</v>
      </c>
      <c r="BW2766" s="47">
        <v>2</v>
      </c>
      <c r="BX2766" s="47">
        <v>212</v>
      </c>
      <c r="BY2766" s="47">
        <v>0.7</v>
      </c>
      <c r="BZ2766" s="47">
        <v>0.6</v>
      </c>
      <c r="CA2766" s="47">
        <v>9.1999999999999993</v>
      </c>
      <c r="CB2766" s="47">
        <v>1.8</v>
      </c>
      <c r="CC2766" s="47">
        <v>3.64</v>
      </c>
      <c r="CD2766" s="47">
        <v>37</v>
      </c>
      <c r="CE2766" s="47">
        <v>26</v>
      </c>
      <c r="CF2766" s="47">
        <v>216</v>
      </c>
      <c r="CG2766" s="47">
        <v>223</v>
      </c>
      <c r="CH2766" s="47">
        <v>28</v>
      </c>
      <c r="CI2766" s="47">
        <v>38.9</v>
      </c>
      <c r="CJ2766" s="47">
        <v>93</v>
      </c>
      <c r="CK2766" s="47">
        <v>11.6</v>
      </c>
      <c r="CL2766" s="47">
        <v>42.6</v>
      </c>
      <c r="CM2766" s="47">
        <v>14.3</v>
      </c>
      <c r="CN2766" s="47">
        <v>4.5999999999999996</v>
      </c>
      <c r="CO2766" s="47">
        <v>18.100000000000001</v>
      </c>
      <c r="CP2766" s="47">
        <v>3.81</v>
      </c>
      <c r="CQ2766" s="47">
        <v>27</v>
      </c>
      <c r="CR2766" s="47">
        <v>5.58</v>
      </c>
      <c r="CS2766" s="47">
        <v>17.399999999999999</v>
      </c>
      <c r="CT2766" s="47">
        <v>2.62</v>
      </c>
      <c r="CU2766" s="47">
        <v>15.9</v>
      </c>
      <c r="CV2766" s="47">
        <v>1.97</v>
      </c>
      <c r="CW2766" s="47">
        <f t="shared" si="142"/>
        <v>297.38</v>
      </c>
      <c r="CX2766" s="47">
        <v>1960</v>
      </c>
      <c r="CY2766" s="47">
        <v>1.25</v>
      </c>
      <c r="CZ2766" s="47">
        <v>4.3499999999999996</v>
      </c>
      <c r="DA2766" s="47">
        <v>7.67</v>
      </c>
      <c r="DC2766" s="47">
        <v>6.35</v>
      </c>
      <c r="DD2766" s="47">
        <v>0.09</v>
      </c>
      <c r="DE2766" s="47">
        <v>0.03</v>
      </c>
      <c r="DF2766" s="47">
        <v>30.7</v>
      </c>
      <c r="DG2766" s="47">
        <v>0.33</v>
      </c>
    </row>
    <row r="2767" spans="1:111" s="47" customFormat="1" ht="15.65" customHeight="1" x14ac:dyDescent="0.3">
      <c r="A2767" s="22" t="s">
        <v>4431</v>
      </c>
      <c r="B2767" s="47" t="s">
        <v>4281</v>
      </c>
      <c r="C2767" s="47" t="s">
        <v>4940</v>
      </c>
      <c r="D2767" s="47" t="s">
        <v>4942</v>
      </c>
      <c r="E2767" s="48">
        <v>44043</v>
      </c>
      <c r="F2767" s="48">
        <v>44267</v>
      </c>
      <c r="G2767" s="47" t="s">
        <v>4419</v>
      </c>
      <c r="H2767" s="47">
        <v>34.206471999999998</v>
      </c>
      <c r="I2767" s="47">
        <v>-105.732479</v>
      </c>
      <c r="J2767" s="47" t="s">
        <v>873</v>
      </c>
      <c r="K2767" s="47" t="s">
        <v>879</v>
      </c>
      <c r="L2767" s="47" t="s">
        <v>878</v>
      </c>
      <c r="M2767" s="47" t="s">
        <v>4287</v>
      </c>
      <c r="N2767" s="70" t="s">
        <v>3393</v>
      </c>
      <c r="O2767" s="70" t="s">
        <v>3394</v>
      </c>
      <c r="P2767" s="72" t="s">
        <v>4288</v>
      </c>
      <c r="Q2767" s="22" t="s">
        <v>2942</v>
      </c>
      <c r="R2767" s="49" t="s">
        <v>2943</v>
      </c>
      <c r="S2767" s="72"/>
      <c r="T2767" s="72"/>
      <c r="U2767" s="72"/>
      <c r="V2767" s="72"/>
      <c r="W2767" s="72">
        <v>11.25</v>
      </c>
      <c r="X2767" s="72">
        <v>0.19500000000000001</v>
      </c>
      <c r="Y2767" s="72">
        <v>2.5250000000000004</v>
      </c>
      <c r="Z2767" s="72">
        <v>6.0549999999999997</v>
      </c>
      <c r="AA2767" s="72">
        <v>0.81499999999999995</v>
      </c>
      <c r="AB2767" s="72">
        <v>0.17</v>
      </c>
      <c r="AC2767" s="72">
        <v>42.9</v>
      </c>
      <c r="AD2767" s="72">
        <v>0.14000000000000001</v>
      </c>
      <c r="AE2767" s="72">
        <v>2.0699999999999998</v>
      </c>
      <c r="AF2767" s="72">
        <v>0.03</v>
      </c>
      <c r="AG2767" s="72">
        <v>2.9050000000000002</v>
      </c>
      <c r="AH2767" s="72">
        <v>266000</v>
      </c>
      <c r="AI2767" s="72">
        <v>1.605</v>
      </c>
      <c r="AJ2767" s="72"/>
      <c r="AO2767" s="47">
        <f t="shared" si="146"/>
        <v>97.26</v>
      </c>
      <c r="AP2767" s="47">
        <f t="shared" si="147"/>
        <v>3.9026564999999995</v>
      </c>
      <c r="AQ2767" s="47">
        <f t="shared" si="148"/>
        <v>1.7620778499999998</v>
      </c>
      <c r="AR2767" s="47">
        <f t="shared" si="149"/>
        <v>5.504545454545454</v>
      </c>
      <c r="AU2767" s="47">
        <v>19</v>
      </c>
      <c r="AV2767" s="47">
        <v>1.5</v>
      </c>
      <c r="AW2767" s="47">
        <v>132</v>
      </c>
      <c r="AX2767" s="47" t="s">
        <v>84</v>
      </c>
      <c r="AY2767" s="47">
        <v>59750</v>
      </c>
      <c r="AZ2767" s="47" t="s">
        <v>83</v>
      </c>
      <c r="BA2767" s="47">
        <v>1.05</v>
      </c>
      <c r="BC2767" s="47">
        <v>2.25</v>
      </c>
      <c r="BD2767" s="47">
        <v>11.25</v>
      </c>
      <c r="BE2767" s="47">
        <v>39.5</v>
      </c>
      <c r="BF2767" s="47">
        <v>0.15000000000000002</v>
      </c>
      <c r="BG2767" s="47">
        <v>522.5</v>
      </c>
      <c r="BH2767" s="47">
        <v>20</v>
      </c>
      <c r="BI2767" s="47">
        <v>2.5</v>
      </c>
      <c r="BJ2767" s="47">
        <v>2</v>
      </c>
      <c r="BL2767" s="47" t="s">
        <v>124</v>
      </c>
      <c r="BM2767" s="47">
        <v>33</v>
      </c>
      <c r="BN2767" s="47">
        <v>88.5</v>
      </c>
      <c r="BO2767" s="47">
        <v>7.85</v>
      </c>
      <c r="BP2767" s="47">
        <v>51.5</v>
      </c>
      <c r="BQ2767" s="47">
        <v>166</v>
      </c>
      <c r="BR2767" s="47">
        <v>73.349999999999994</v>
      </c>
      <c r="BS2767" s="47" t="s">
        <v>85</v>
      </c>
      <c r="BT2767" s="47">
        <v>23.4</v>
      </c>
      <c r="BU2767" s="47">
        <v>15</v>
      </c>
      <c r="BV2767" s="47" t="s">
        <v>83</v>
      </c>
      <c r="BW2767" s="47" t="s">
        <v>121</v>
      </c>
      <c r="BX2767" s="47">
        <v>1835</v>
      </c>
      <c r="BY2767" s="47" t="s">
        <v>82</v>
      </c>
      <c r="BZ2767" s="47">
        <v>1.05</v>
      </c>
      <c r="CA2767" s="47">
        <v>15.65</v>
      </c>
      <c r="CB2767" s="47">
        <v>0.9</v>
      </c>
      <c r="CC2767" s="47">
        <v>16.649999999999999</v>
      </c>
      <c r="CD2767" s="47">
        <v>213</v>
      </c>
      <c r="CE2767" s="47">
        <v>4.5</v>
      </c>
      <c r="CF2767" s="47">
        <v>373</v>
      </c>
      <c r="CG2767" s="47">
        <v>57.45</v>
      </c>
      <c r="CH2767" s="47">
        <v>1050</v>
      </c>
      <c r="CI2767" s="47">
        <v>1710</v>
      </c>
      <c r="CJ2767" s="47">
        <v>2745</v>
      </c>
      <c r="CK2767" s="47">
        <v>240.5</v>
      </c>
      <c r="CL2767" s="47">
        <v>683</v>
      </c>
      <c r="CM2767" s="47">
        <v>109.5</v>
      </c>
      <c r="CN2767" s="47">
        <v>27.45</v>
      </c>
      <c r="CO2767" s="47">
        <v>81.650000000000006</v>
      </c>
      <c r="CP2767" s="47">
        <v>10.649999999999999</v>
      </c>
      <c r="CQ2767" s="47">
        <v>52.25</v>
      </c>
      <c r="CR2767" s="47">
        <v>9.6</v>
      </c>
      <c r="CS2767" s="47">
        <v>25.35</v>
      </c>
      <c r="CT2767" s="47">
        <v>3.37</v>
      </c>
      <c r="CU2767" s="47">
        <v>19.75</v>
      </c>
      <c r="CV2767" s="47">
        <v>2.335</v>
      </c>
      <c r="CW2767" s="47">
        <f t="shared" si="142"/>
        <v>5720.4049999999997</v>
      </c>
      <c r="CX2767" s="47">
        <v>7000</v>
      </c>
      <c r="CY2767" s="47">
        <v>4.3550000000000004</v>
      </c>
      <c r="CZ2767" s="47">
        <v>1.4300000000000002</v>
      </c>
      <c r="DA2767" s="47">
        <v>32.700000000000003</v>
      </c>
      <c r="DC2767" s="47">
        <v>1.8149999999999999</v>
      </c>
      <c r="DD2767" s="47">
        <v>9.5000000000000001E-2</v>
      </c>
      <c r="DE2767" s="47">
        <v>0.02</v>
      </c>
      <c r="DF2767" s="47">
        <v>5.2750000000000004</v>
      </c>
      <c r="DG2767" s="47">
        <v>0.11499999999999999</v>
      </c>
    </row>
    <row r="2768" spans="1:111" s="47" customFormat="1" ht="15.65" customHeight="1" x14ac:dyDescent="0.3">
      <c r="A2768" s="22" t="s">
        <v>4432</v>
      </c>
      <c r="B2768" s="47" t="s">
        <v>4281</v>
      </c>
      <c r="C2768" s="47" t="s">
        <v>4940</v>
      </c>
      <c r="D2768" s="47" t="s">
        <v>4942</v>
      </c>
      <c r="E2768" s="43">
        <v>44044</v>
      </c>
      <c r="F2768" s="48">
        <v>44315</v>
      </c>
      <c r="G2768" s="47" t="s">
        <v>4384</v>
      </c>
      <c r="H2768" s="47">
        <v>34.208402</v>
      </c>
      <c r="I2768" s="47">
        <v>-105.72639599999999</v>
      </c>
      <c r="J2768" s="47" t="s">
        <v>873</v>
      </c>
      <c r="K2768" s="47" t="s">
        <v>879</v>
      </c>
      <c r="L2768" s="47" t="s">
        <v>878</v>
      </c>
      <c r="M2768" s="47" t="s">
        <v>4287</v>
      </c>
      <c r="N2768" s="70" t="s">
        <v>3393</v>
      </c>
      <c r="O2768" s="70" t="s">
        <v>3394</v>
      </c>
      <c r="P2768" s="72" t="s">
        <v>4301</v>
      </c>
      <c r="Q2768" s="22" t="s">
        <v>2942</v>
      </c>
      <c r="R2768" s="44" t="s">
        <v>2943</v>
      </c>
      <c r="S2768" s="72"/>
      <c r="T2768" s="72"/>
      <c r="U2768" s="72"/>
      <c r="V2768" s="72"/>
      <c r="W2768" s="72">
        <v>26.73</v>
      </c>
      <c r="X2768" s="72">
        <v>0.2</v>
      </c>
      <c r="Y2768" s="72">
        <v>3.43</v>
      </c>
      <c r="Z2768" s="72">
        <v>1.19</v>
      </c>
      <c r="AA2768" s="72">
        <v>0.24</v>
      </c>
      <c r="AB2768" s="72">
        <v>0.42</v>
      </c>
      <c r="AC2768" s="72">
        <v>36.5</v>
      </c>
      <c r="AD2768" s="72">
        <v>0.23</v>
      </c>
      <c r="AE2768" s="72">
        <v>2.57</v>
      </c>
      <c r="AF2768" s="72">
        <v>0.08</v>
      </c>
      <c r="AG2768" s="72">
        <v>26.63</v>
      </c>
      <c r="AH2768" s="72">
        <v>19650</v>
      </c>
      <c r="AI2768" s="72">
        <v>0.2</v>
      </c>
      <c r="AJ2768" s="72"/>
      <c r="AM2768" s="47">
        <v>7.07</v>
      </c>
      <c r="AO2768" s="47">
        <f t="shared" si="146"/>
        <v>107.45500000000001</v>
      </c>
      <c r="AP2768" s="47">
        <f t="shared" si="147"/>
        <v>0.63497700000000012</v>
      </c>
      <c r="AQ2768" s="47">
        <f t="shared" si="148"/>
        <v>0.49152529999999972</v>
      </c>
      <c r="AR2768" s="47">
        <f t="shared" si="149"/>
        <v>1.0818181818181818</v>
      </c>
      <c r="AU2768" s="47">
        <v>9</v>
      </c>
      <c r="AV2768" s="47">
        <v>1.1000000000000001</v>
      </c>
      <c r="AW2768" s="47">
        <v>14.7</v>
      </c>
      <c r="AY2768" s="47">
        <v>4620</v>
      </c>
      <c r="BA2768" s="47">
        <v>1.1299999999999999</v>
      </c>
      <c r="BC2768" s="47">
        <v>2.6</v>
      </c>
      <c r="BD2768" s="47">
        <v>3</v>
      </c>
      <c r="BE2768" s="47">
        <v>20</v>
      </c>
      <c r="BF2768" s="47">
        <v>0.43</v>
      </c>
      <c r="BG2768" s="47">
        <v>217</v>
      </c>
      <c r="BH2768" s="47">
        <v>5.0999999999999996</v>
      </c>
      <c r="BI2768" s="47" t="s">
        <v>83</v>
      </c>
      <c r="BJ2768" s="47">
        <v>2.2999999999999998</v>
      </c>
      <c r="BK2768" s="47">
        <v>3.6999999999999998E-2</v>
      </c>
      <c r="BL2768" s="47">
        <v>3.2000000000000001E-2</v>
      </c>
      <c r="BM2768" s="47">
        <v>20</v>
      </c>
      <c r="BN2768" s="47">
        <v>5</v>
      </c>
      <c r="BO2768" s="47">
        <v>4.5999999999999996</v>
      </c>
      <c r="BP2768" s="47">
        <v>9</v>
      </c>
      <c r="BQ2768" s="47">
        <v>317</v>
      </c>
      <c r="BR2768" s="47">
        <v>82</v>
      </c>
      <c r="BS2768" s="47" t="s">
        <v>134</v>
      </c>
      <c r="BT2768" s="47">
        <v>2.74</v>
      </c>
      <c r="BU2768" s="47">
        <v>2.5</v>
      </c>
      <c r="BV2768" s="47">
        <v>0.3</v>
      </c>
      <c r="BW2768" s="47" t="s">
        <v>121</v>
      </c>
      <c r="BX2768" s="47">
        <v>358</v>
      </c>
      <c r="BY2768" s="47">
        <v>0.3</v>
      </c>
      <c r="BZ2768" s="47">
        <v>0.06</v>
      </c>
      <c r="CA2768" s="47">
        <v>2.98</v>
      </c>
      <c r="CB2768" s="47">
        <v>0.34</v>
      </c>
      <c r="CC2768" s="47">
        <v>2.42</v>
      </c>
      <c r="CD2768" s="47">
        <v>38</v>
      </c>
      <c r="CE2768" s="47">
        <v>2</v>
      </c>
      <c r="CF2768" s="47">
        <v>51.1</v>
      </c>
      <c r="CG2768" s="47">
        <v>94</v>
      </c>
      <c r="CH2768" s="47">
        <v>542</v>
      </c>
      <c r="CI2768" s="47">
        <v>103</v>
      </c>
      <c r="CJ2768" s="47">
        <v>170</v>
      </c>
      <c r="CK2768" s="47">
        <v>15.45</v>
      </c>
      <c r="CL2768" s="47">
        <v>44.3</v>
      </c>
      <c r="CM2768" s="47">
        <v>7.93</v>
      </c>
      <c r="CN2768" s="47">
        <v>1.77</v>
      </c>
      <c r="CO2768" s="47">
        <v>6.68</v>
      </c>
      <c r="CP2768" s="47">
        <v>1.0900000000000001</v>
      </c>
      <c r="CQ2768" s="47">
        <v>6.71</v>
      </c>
      <c r="CR2768" s="47">
        <v>1.49</v>
      </c>
      <c r="CS2768" s="47">
        <v>4.08</v>
      </c>
      <c r="CT2768" s="47">
        <v>0.55000000000000004</v>
      </c>
      <c r="CU2768" s="47">
        <v>3.27</v>
      </c>
      <c r="CV2768" s="47">
        <v>0.48</v>
      </c>
      <c r="CW2768" s="47">
        <f t="shared" si="142"/>
        <v>366.79999999999995</v>
      </c>
    </row>
    <row r="2769" spans="1:111" s="47" customFormat="1" ht="15.65" customHeight="1" x14ac:dyDescent="0.3">
      <c r="A2769" s="22" t="s">
        <v>4433</v>
      </c>
      <c r="B2769" s="47" t="s">
        <v>4281</v>
      </c>
      <c r="C2769" s="47" t="s">
        <v>4940</v>
      </c>
      <c r="D2769" s="47" t="s">
        <v>4942</v>
      </c>
      <c r="E2769" s="48">
        <v>44044</v>
      </c>
      <c r="F2769" s="48">
        <v>44267</v>
      </c>
      <c r="G2769" s="47" t="s">
        <v>4419</v>
      </c>
      <c r="H2769" s="47">
        <v>34.209764</v>
      </c>
      <c r="I2769" s="47">
        <v>-105.723455</v>
      </c>
      <c r="J2769" s="47" t="s">
        <v>873</v>
      </c>
      <c r="K2769" s="47" t="s">
        <v>879</v>
      </c>
      <c r="L2769" s="47" t="s">
        <v>878</v>
      </c>
      <c r="M2769" s="47" t="s">
        <v>908</v>
      </c>
      <c r="N2769" s="70" t="s">
        <v>3393</v>
      </c>
      <c r="O2769" s="70" t="s">
        <v>3394</v>
      </c>
      <c r="P2769" s="72" t="s">
        <v>4295</v>
      </c>
      <c r="Q2769" s="22" t="s">
        <v>2942</v>
      </c>
      <c r="R2769" s="47" t="s">
        <v>2943</v>
      </c>
      <c r="S2769" s="72"/>
      <c r="T2769" s="72"/>
      <c r="U2769" s="72"/>
      <c r="V2769" s="72"/>
      <c r="W2769" s="72">
        <v>53.7</v>
      </c>
      <c r="X2769" s="72">
        <v>0.52</v>
      </c>
      <c r="Y2769" s="72">
        <v>19.5</v>
      </c>
      <c r="Z2769" s="72">
        <v>3.94</v>
      </c>
      <c r="AA2769" s="72">
        <v>0.17</v>
      </c>
      <c r="AB2769" s="72">
        <v>1.39</v>
      </c>
      <c r="AC2769" s="72">
        <v>4.6399999999999997</v>
      </c>
      <c r="AD2769" s="72">
        <v>4.9000000000000004</v>
      </c>
      <c r="AE2769" s="72">
        <v>4.8499999999999996</v>
      </c>
      <c r="AF2769" s="72">
        <v>0.18</v>
      </c>
      <c r="AG2769" s="72">
        <v>4.18</v>
      </c>
      <c r="AH2769" s="72">
        <v>1100</v>
      </c>
      <c r="AI2769" s="72">
        <v>4.2999999999999997E-2</v>
      </c>
      <c r="AJ2769" s="72"/>
      <c r="AO2769" s="47">
        <f t="shared" si="146"/>
        <v>98.123000000000005</v>
      </c>
      <c r="AP2769" s="47">
        <f t="shared" si="147"/>
        <v>1.7359019999999994</v>
      </c>
      <c r="AQ2769" s="47">
        <f t="shared" si="148"/>
        <v>2.0305078000000005</v>
      </c>
      <c r="AR2769" s="47">
        <f t="shared" si="149"/>
        <v>3.5818181818181816</v>
      </c>
      <c r="AU2769" s="47" t="s">
        <v>121</v>
      </c>
      <c r="AV2769" s="47">
        <v>3</v>
      </c>
      <c r="AW2769" s="47" t="s">
        <v>83</v>
      </c>
      <c r="AX2769" s="47">
        <v>11</v>
      </c>
      <c r="AY2769" s="47">
        <v>4600</v>
      </c>
      <c r="AZ2769" s="47" t="s">
        <v>83</v>
      </c>
      <c r="BA2769" s="47">
        <v>0.3</v>
      </c>
      <c r="BC2769" s="47" t="s">
        <v>124</v>
      </c>
      <c r="BD2769" s="47">
        <v>4.5</v>
      </c>
      <c r="BE2769" s="47" t="s">
        <v>84</v>
      </c>
      <c r="BF2769" s="47">
        <v>1.5</v>
      </c>
      <c r="BG2769" s="47">
        <v>8</v>
      </c>
      <c r="BH2769" s="47">
        <v>22</v>
      </c>
      <c r="BI2769" s="47">
        <v>2</v>
      </c>
      <c r="BJ2769" s="47">
        <v>7</v>
      </c>
      <c r="BL2769" s="47" t="s">
        <v>124</v>
      </c>
      <c r="BM2769" s="47">
        <v>13</v>
      </c>
      <c r="BN2769" s="47" t="s">
        <v>123</v>
      </c>
      <c r="BO2769" s="47">
        <v>80.099999999999994</v>
      </c>
      <c r="BP2769" s="47" t="s">
        <v>83</v>
      </c>
      <c r="BQ2769" s="47">
        <v>44</v>
      </c>
      <c r="BR2769" s="47">
        <v>96.9</v>
      </c>
      <c r="BS2769" s="47" t="s">
        <v>85</v>
      </c>
      <c r="BT2769" s="47">
        <v>0.4</v>
      </c>
      <c r="BU2769" s="47" t="s">
        <v>83</v>
      </c>
      <c r="BV2769" s="47" t="s">
        <v>83</v>
      </c>
      <c r="BW2769" s="47">
        <v>1</v>
      </c>
      <c r="BX2769" s="47">
        <v>2230</v>
      </c>
      <c r="BY2769" s="47">
        <v>4.0999999999999996</v>
      </c>
      <c r="BZ2769" s="47" t="s">
        <v>82</v>
      </c>
      <c r="CA2769" s="47">
        <v>28.8</v>
      </c>
      <c r="CB2769" s="47">
        <v>0.6</v>
      </c>
      <c r="CC2769" s="47">
        <v>7.4</v>
      </c>
      <c r="CD2769" s="47">
        <v>90</v>
      </c>
      <c r="CE2769" s="47">
        <v>1</v>
      </c>
      <c r="CF2769" s="47">
        <v>33.4</v>
      </c>
      <c r="CG2769" s="47">
        <v>338</v>
      </c>
      <c r="CH2769" s="47">
        <v>104</v>
      </c>
      <c r="CI2769" s="47">
        <v>145</v>
      </c>
      <c r="CJ2769" s="47">
        <v>242</v>
      </c>
      <c r="CK2769" s="47">
        <v>27</v>
      </c>
      <c r="CL2769" s="47">
        <v>87.2</v>
      </c>
      <c r="CM2769" s="47">
        <v>12.8</v>
      </c>
      <c r="CN2769" s="47">
        <v>3.41</v>
      </c>
      <c r="CO2769" s="47">
        <v>9.34</v>
      </c>
      <c r="CP2769" s="47">
        <v>1.24</v>
      </c>
      <c r="CQ2769" s="47">
        <v>6.09</v>
      </c>
      <c r="CR2769" s="47">
        <v>1.1599999999999999</v>
      </c>
      <c r="CS2769" s="47">
        <v>3.27</v>
      </c>
      <c r="CT2769" s="47">
        <v>0.52</v>
      </c>
      <c r="CU2769" s="47">
        <v>3.2</v>
      </c>
      <c r="CV2769" s="47">
        <v>0.48</v>
      </c>
      <c r="CW2769" s="47">
        <f t="shared" si="142"/>
        <v>542.71</v>
      </c>
      <c r="CX2769" s="47">
        <v>1380</v>
      </c>
      <c r="CY2769" s="47">
        <v>2.79</v>
      </c>
      <c r="CZ2769" s="47">
        <v>10.4</v>
      </c>
      <c r="DA2769" s="47">
        <v>3.43</v>
      </c>
      <c r="DC2769" s="47">
        <v>4.09</v>
      </c>
      <c r="DD2769" s="47">
        <v>0.82</v>
      </c>
      <c r="DE2769" s="47">
        <v>0.08</v>
      </c>
      <c r="DF2769" s="47">
        <v>25.9</v>
      </c>
      <c r="DG2769" s="47">
        <v>0.33</v>
      </c>
    </row>
    <row r="2770" spans="1:111" s="47" customFormat="1" ht="15.65" customHeight="1" x14ac:dyDescent="0.3">
      <c r="A2770" s="22" t="s">
        <v>4434</v>
      </c>
      <c r="B2770" s="47" t="s">
        <v>4281</v>
      </c>
      <c r="C2770" s="47" t="s">
        <v>4940</v>
      </c>
      <c r="D2770" s="47" t="s">
        <v>4942</v>
      </c>
      <c r="E2770" s="48">
        <v>44045</v>
      </c>
      <c r="F2770" s="48">
        <v>44267</v>
      </c>
      <c r="G2770" s="47" t="s">
        <v>4419</v>
      </c>
      <c r="H2770" s="47">
        <v>34.208165999999999</v>
      </c>
      <c r="I2770" s="47">
        <v>-105.749275</v>
      </c>
      <c r="J2770" s="47" t="s">
        <v>873</v>
      </c>
      <c r="K2770" s="47" t="s">
        <v>879</v>
      </c>
      <c r="L2770" s="47" t="s">
        <v>878</v>
      </c>
      <c r="M2770" s="47" t="s">
        <v>1493</v>
      </c>
      <c r="N2770" s="70" t="s">
        <v>3393</v>
      </c>
      <c r="O2770" s="70" t="s">
        <v>3394</v>
      </c>
      <c r="P2770" s="72" t="s">
        <v>4428</v>
      </c>
      <c r="Q2770" s="22" t="s">
        <v>1665</v>
      </c>
      <c r="R2770" s="47" t="s">
        <v>2943</v>
      </c>
      <c r="S2770" s="72"/>
      <c r="T2770" s="72"/>
      <c r="U2770" s="72"/>
      <c r="V2770" s="72"/>
      <c r="W2770" s="72">
        <v>16.7</v>
      </c>
      <c r="X2770" s="72">
        <v>0.25</v>
      </c>
      <c r="Y2770" s="72">
        <v>3.86</v>
      </c>
      <c r="Z2770" s="72">
        <v>1.02</v>
      </c>
      <c r="AA2770" s="72">
        <v>0.22</v>
      </c>
      <c r="AB2770" s="72">
        <v>0.78</v>
      </c>
      <c r="AC2770" s="72">
        <v>38.299999999999997</v>
      </c>
      <c r="AD2770" s="72">
        <v>0.18</v>
      </c>
      <c r="AE2770" s="72">
        <v>3.25</v>
      </c>
      <c r="AF2770" s="72">
        <v>0.05</v>
      </c>
      <c r="AG2770" s="72">
        <v>26.2</v>
      </c>
      <c r="AH2770" s="72">
        <v>40700</v>
      </c>
      <c r="AI2770" s="72">
        <v>0.39500000000000002</v>
      </c>
      <c r="AJ2770" s="72"/>
      <c r="AO2770" s="47">
        <f>SUM(W2770:AG2770)+(AH2770*0.0001)+AM2770+(AY2770*0.0001)</f>
        <v>96.449999999999989</v>
      </c>
      <c r="AP2770" s="47">
        <f t="shared" si="147"/>
        <v>0.50286600000000004</v>
      </c>
      <c r="AQ2770" s="47">
        <f t="shared" si="148"/>
        <v>0.46684739999999991</v>
      </c>
      <c r="AR2770" s="47">
        <f t="shared" si="149"/>
        <v>0.92727272727272725</v>
      </c>
      <c r="AU2770" s="47">
        <v>6</v>
      </c>
      <c r="AV2770" s="47">
        <v>2</v>
      </c>
      <c r="AW2770" s="47">
        <v>52</v>
      </c>
      <c r="AX2770" s="47" t="s">
        <v>84</v>
      </c>
      <c r="AY2770" s="47">
        <v>15700</v>
      </c>
      <c r="AZ2770" s="47">
        <v>7</v>
      </c>
      <c r="BA2770" s="47">
        <v>0.2</v>
      </c>
      <c r="BC2770" s="47">
        <v>0.5</v>
      </c>
      <c r="BD2770" s="47">
        <v>2.8</v>
      </c>
      <c r="BE2770" s="47">
        <v>13</v>
      </c>
      <c r="BF2770" s="47">
        <v>0.9</v>
      </c>
      <c r="BG2770" s="47">
        <v>27</v>
      </c>
      <c r="BH2770" s="47">
        <v>43</v>
      </c>
      <c r="BI2770" s="47">
        <v>4</v>
      </c>
      <c r="BJ2770" s="47">
        <v>3</v>
      </c>
      <c r="BL2770" s="47" t="s">
        <v>124</v>
      </c>
      <c r="BM2770" s="47">
        <v>283</v>
      </c>
      <c r="BN2770" s="47">
        <v>10</v>
      </c>
      <c r="BO2770" s="47">
        <v>44.7</v>
      </c>
      <c r="BP2770" s="47" t="s">
        <v>83</v>
      </c>
      <c r="BQ2770" s="47">
        <v>280</v>
      </c>
      <c r="BR2770" s="47">
        <v>139</v>
      </c>
      <c r="BS2770" s="47" t="s">
        <v>85</v>
      </c>
      <c r="BT2770" s="47">
        <v>0.8</v>
      </c>
      <c r="BU2770" s="47">
        <v>6</v>
      </c>
      <c r="BV2770" s="47" t="s">
        <v>83</v>
      </c>
      <c r="BW2770" s="47" t="s">
        <v>121</v>
      </c>
      <c r="BX2770" s="47">
        <v>518</v>
      </c>
      <c r="BY2770" s="47" t="s">
        <v>82</v>
      </c>
      <c r="BZ2770" s="47" t="s">
        <v>82</v>
      </c>
      <c r="CA2770" s="47">
        <v>25.5</v>
      </c>
      <c r="CB2770" s="47">
        <v>0.7</v>
      </c>
      <c r="CC2770" s="47">
        <v>23.3</v>
      </c>
      <c r="CD2770" s="47">
        <v>30</v>
      </c>
      <c r="CE2770" s="47">
        <v>6</v>
      </c>
      <c r="CF2770" s="47">
        <v>125</v>
      </c>
      <c r="CG2770" s="47">
        <v>91.7</v>
      </c>
      <c r="CH2770" s="47">
        <v>54</v>
      </c>
      <c r="CI2770" s="47">
        <v>4880</v>
      </c>
      <c r="CJ2770" s="47">
        <v>6160</v>
      </c>
      <c r="CK2770" s="47">
        <v>472</v>
      </c>
      <c r="CL2770" s="47">
        <v>1210</v>
      </c>
      <c r="CM2770" s="47">
        <v>93.1</v>
      </c>
      <c r="CN2770" s="47">
        <v>17.399999999999999</v>
      </c>
      <c r="CO2770" s="47">
        <v>45</v>
      </c>
      <c r="CP2770" s="47">
        <v>5.22</v>
      </c>
      <c r="CQ2770" s="47">
        <v>18.3</v>
      </c>
      <c r="CR2770" s="47">
        <v>3.32</v>
      </c>
      <c r="CS2770" s="47">
        <v>8.6999999999999993</v>
      </c>
      <c r="CT2770" s="47">
        <v>1.22</v>
      </c>
      <c r="CU2770" s="47">
        <v>7.1</v>
      </c>
      <c r="CV2770" s="47">
        <v>0.94</v>
      </c>
      <c r="CW2770" s="47">
        <f t="shared" si="142"/>
        <v>12922.3</v>
      </c>
      <c r="CX2770" s="47">
        <v>1930</v>
      </c>
      <c r="CY2770" s="47">
        <v>0.74</v>
      </c>
      <c r="CZ2770" s="47">
        <v>2.12</v>
      </c>
      <c r="DA2770" s="47">
        <v>29</v>
      </c>
      <c r="DC2770" s="47">
        <v>2.8</v>
      </c>
      <c r="DD2770" s="47">
        <v>0.49</v>
      </c>
      <c r="DE2770" s="47">
        <v>0.01</v>
      </c>
      <c r="DF2770" s="47">
        <v>8.01</v>
      </c>
      <c r="DG2770" s="47">
        <v>0.15</v>
      </c>
    </row>
    <row r="2771" spans="1:111" s="47" customFormat="1" ht="15.65" customHeight="1" x14ac:dyDescent="0.3">
      <c r="A2771" s="22" t="s">
        <v>4435</v>
      </c>
      <c r="B2771" s="47" t="s">
        <v>4281</v>
      </c>
      <c r="C2771" s="47" t="s">
        <v>4940</v>
      </c>
      <c r="D2771" s="47" t="s">
        <v>4942</v>
      </c>
      <c r="E2771" s="48">
        <v>44045</v>
      </c>
      <c r="F2771" s="48">
        <v>44263</v>
      </c>
      <c r="G2771" s="47" t="s">
        <v>4353</v>
      </c>
      <c r="H2771" s="47">
        <v>34.208136000000003</v>
      </c>
      <c r="I2771" s="47">
        <v>-105.749655</v>
      </c>
      <c r="J2771" s="47" t="s">
        <v>873</v>
      </c>
      <c r="K2771" s="47" t="s">
        <v>879</v>
      </c>
      <c r="L2771" s="47" t="s">
        <v>878</v>
      </c>
      <c r="M2771" s="47" t="s">
        <v>4427</v>
      </c>
      <c r="N2771" s="70" t="s">
        <v>3393</v>
      </c>
      <c r="O2771" s="70" t="s">
        <v>3394</v>
      </c>
      <c r="P2771" s="72" t="s">
        <v>4428</v>
      </c>
      <c r="Q2771" s="22" t="s">
        <v>2942</v>
      </c>
      <c r="R2771" s="47" t="s">
        <v>2943</v>
      </c>
      <c r="S2771" s="72"/>
      <c r="T2771" s="72"/>
      <c r="U2771" s="72"/>
      <c r="V2771" s="72"/>
      <c r="W2771" s="72">
        <v>41.9</v>
      </c>
      <c r="X2771" s="72">
        <v>0.27500000000000002</v>
      </c>
      <c r="Y2771" s="72">
        <v>7.4450000000000003</v>
      </c>
      <c r="Z2771" s="72">
        <v>2.4750000000000001</v>
      </c>
      <c r="AA2771" s="72">
        <v>0.375</v>
      </c>
      <c r="AB2771" s="72">
        <v>0.185</v>
      </c>
      <c r="AC2771" s="72">
        <v>22.4</v>
      </c>
      <c r="AD2771" s="72">
        <v>0.72</v>
      </c>
      <c r="AE2771" s="72">
        <v>4.6050000000000004</v>
      </c>
      <c r="AF2771" s="72">
        <v>0.17</v>
      </c>
      <c r="AG2771" s="72">
        <v>15.15</v>
      </c>
      <c r="AH2771" s="72">
        <v>244500</v>
      </c>
      <c r="AI2771" s="72">
        <v>0.2195</v>
      </c>
      <c r="AJ2771" s="72"/>
      <c r="AO2771" s="47">
        <f>SUM(W2771:AG2771)+(AH2771*0.0001)+AI2771+AM2771</f>
        <v>120.36950000000002</v>
      </c>
      <c r="AP2771" s="47">
        <f t="shared" si="147"/>
        <v>1.3066424999999997</v>
      </c>
      <c r="AQ2771" s="47">
        <f t="shared" si="148"/>
        <v>1.0376932500000002</v>
      </c>
      <c r="AR2771" s="47">
        <f t="shared" si="149"/>
        <v>2.25</v>
      </c>
      <c r="AU2771" s="47">
        <v>14.5</v>
      </c>
      <c r="AV2771" s="47" t="s">
        <v>121</v>
      </c>
      <c r="AW2771" s="47">
        <v>11</v>
      </c>
      <c r="AX2771" s="47" t="s">
        <v>84</v>
      </c>
      <c r="AY2771" s="47">
        <v>7440</v>
      </c>
      <c r="AZ2771" s="47" t="s">
        <v>83</v>
      </c>
      <c r="BA2771" s="47">
        <v>0.3</v>
      </c>
      <c r="BC2771" s="47">
        <v>0.3</v>
      </c>
      <c r="BD2771" s="47">
        <v>3.95</v>
      </c>
      <c r="BE2771" s="47">
        <v>30</v>
      </c>
      <c r="BF2771" s="47">
        <v>0.7</v>
      </c>
      <c r="BG2771" s="47">
        <v>10</v>
      </c>
      <c r="BH2771" s="47">
        <v>15.35</v>
      </c>
      <c r="BI2771" s="47">
        <v>1.5</v>
      </c>
      <c r="BJ2771" s="47">
        <v>3.5</v>
      </c>
      <c r="BL2771" s="47" t="s">
        <v>124</v>
      </c>
      <c r="BM2771" s="47">
        <v>19.5</v>
      </c>
      <c r="BN2771" s="47">
        <v>40.5</v>
      </c>
      <c r="BO2771" s="47">
        <v>19.600000000000001</v>
      </c>
      <c r="BP2771" s="47">
        <v>23.5</v>
      </c>
      <c r="BQ2771" s="47">
        <v>18.5</v>
      </c>
      <c r="BR2771" s="47">
        <v>189</v>
      </c>
      <c r="BS2771" s="47" t="s">
        <v>85</v>
      </c>
      <c r="BT2771" s="47">
        <v>0.2</v>
      </c>
      <c r="BU2771" s="47">
        <v>9</v>
      </c>
      <c r="BV2771" s="47" t="s">
        <v>83</v>
      </c>
      <c r="BW2771" s="47">
        <v>1</v>
      </c>
      <c r="BX2771" s="47">
        <v>861</v>
      </c>
      <c r="BY2771" s="47">
        <v>0.64999999999999991</v>
      </c>
      <c r="BZ2771" s="47">
        <v>0.6</v>
      </c>
      <c r="CA2771" s="47">
        <v>33.5</v>
      </c>
      <c r="CB2771" s="47">
        <v>1</v>
      </c>
      <c r="CC2771" s="47">
        <v>5.27</v>
      </c>
      <c r="CD2771" s="47">
        <v>44.5</v>
      </c>
      <c r="CE2771" s="47">
        <v>11</v>
      </c>
      <c r="CF2771" s="47">
        <v>86.6</v>
      </c>
      <c r="CG2771" s="47">
        <v>131</v>
      </c>
      <c r="CH2771" s="47">
        <v>110.5</v>
      </c>
      <c r="CI2771" s="47">
        <v>1070</v>
      </c>
      <c r="CJ2771" s="47">
        <v>1275</v>
      </c>
      <c r="CK2771" s="47">
        <v>102</v>
      </c>
      <c r="CL2771" s="47">
        <v>267.5</v>
      </c>
      <c r="CM2771" s="47">
        <v>25.950000000000003</v>
      </c>
      <c r="CN2771" s="47">
        <v>5.085</v>
      </c>
      <c r="CO2771" s="47">
        <v>21.4</v>
      </c>
      <c r="CP2771" s="47">
        <v>2.74</v>
      </c>
      <c r="CQ2771" s="47">
        <v>11.3</v>
      </c>
      <c r="CR2771" s="47">
        <v>2.19</v>
      </c>
      <c r="CS2771" s="47">
        <v>6.3949999999999996</v>
      </c>
      <c r="CT2771" s="47">
        <v>0.86</v>
      </c>
      <c r="CU2771" s="47">
        <v>5.55</v>
      </c>
      <c r="CV2771" s="47">
        <v>0.755</v>
      </c>
      <c r="CW2771" s="47">
        <f t="shared" si="142"/>
        <v>2796.7250000000004</v>
      </c>
      <c r="CX2771" s="47">
        <v>3205</v>
      </c>
      <c r="CY2771" s="47">
        <v>1.7999999999999998</v>
      </c>
      <c r="CZ2771" s="47">
        <v>4.04</v>
      </c>
      <c r="DA2771" s="47">
        <v>16.700000000000003</v>
      </c>
      <c r="DC2771" s="47">
        <v>4.05</v>
      </c>
      <c r="DD2771" s="47">
        <v>0.1</v>
      </c>
      <c r="DE2771" s="47">
        <v>7.0000000000000007E-2</v>
      </c>
      <c r="DF2771" s="47">
        <v>21.15</v>
      </c>
      <c r="DG2771" s="47">
        <v>0.155</v>
      </c>
    </row>
    <row r="2772" spans="1:111" s="47" customFormat="1" ht="15.65" customHeight="1" x14ac:dyDescent="0.3">
      <c r="A2772" s="22" t="s">
        <v>4436</v>
      </c>
      <c r="B2772" s="47" t="s">
        <v>4281</v>
      </c>
      <c r="C2772" s="47" t="s">
        <v>4940</v>
      </c>
      <c r="D2772" s="47" t="s">
        <v>4942</v>
      </c>
      <c r="E2772" s="48">
        <v>44045</v>
      </c>
      <c r="F2772" s="48">
        <v>44267</v>
      </c>
      <c r="G2772" s="47" t="s">
        <v>4419</v>
      </c>
      <c r="H2772" s="49">
        <v>34.204245</v>
      </c>
      <c r="I2772" s="49">
        <v>-105.742902</v>
      </c>
      <c r="J2772" s="47" t="s">
        <v>873</v>
      </c>
      <c r="K2772" s="47" t="s">
        <v>879</v>
      </c>
      <c r="L2772" s="47" t="s">
        <v>878</v>
      </c>
      <c r="M2772" s="47" t="s">
        <v>4287</v>
      </c>
      <c r="N2772" s="70" t="s">
        <v>3393</v>
      </c>
      <c r="O2772" s="70" t="s">
        <v>3394</v>
      </c>
      <c r="P2772" s="72" t="s">
        <v>4288</v>
      </c>
      <c r="Q2772" s="22" t="s">
        <v>1665</v>
      </c>
      <c r="R2772" s="47" t="s">
        <v>2943</v>
      </c>
      <c r="S2772" s="72"/>
      <c r="T2772" s="72"/>
      <c r="U2772" s="72"/>
      <c r="V2772" s="72"/>
      <c r="W2772" s="72">
        <v>72</v>
      </c>
      <c r="X2772" s="72">
        <v>7.0000000000000007E-2</v>
      </c>
      <c r="Y2772" s="72">
        <v>1.45</v>
      </c>
      <c r="Z2772" s="72">
        <v>3.76</v>
      </c>
      <c r="AA2772" s="72">
        <v>0.47</v>
      </c>
      <c r="AB2772" s="72">
        <v>5.18</v>
      </c>
      <c r="AC2772" s="72">
        <v>0.72</v>
      </c>
      <c r="AD2772" s="72" t="s">
        <v>120</v>
      </c>
      <c r="AE2772" s="72">
        <v>2.08</v>
      </c>
      <c r="AF2772" s="72">
        <v>0.04</v>
      </c>
      <c r="AG2772" s="72">
        <v>3.09</v>
      </c>
      <c r="AH2772" s="72">
        <v>18600</v>
      </c>
      <c r="AI2772" s="72">
        <v>0.42099999999999999</v>
      </c>
      <c r="AJ2772" s="72"/>
      <c r="AO2772" s="47">
        <f>SUM(W2772:AG2772)+(AH2772*0.0001)+AM2772+(AY2772*0.0001)</f>
        <v>92.450000000000017</v>
      </c>
      <c r="AP2772" s="47">
        <f t="shared" si="147"/>
        <v>2.4287580000000002</v>
      </c>
      <c r="AQ2772" s="47">
        <f t="shared" si="148"/>
        <v>1.0883661999999994</v>
      </c>
      <c r="AR2772" s="47">
        <f t="shared" si="149"/>
        <v>3.4181818181818175</v>
      </c>
      <c r="AU2772" s="47">
        <v>8</v>
      </c>
      <c r="AV2772" s="47">
        <v>3</v>
      </c>
      <c r="AW2772" s="47">
        <v>39</v>
      </c>
      <c r="AX2772" s="47" t="s">
        <v>84</v>
      </c>
      <c r="AY2772" s="47">
        <v>17300</v>
      </c>
      <c r="AZ2772" s="47">
        <v>18</v>
      </c>
      <c r="BA2772" s="47">
        <v>28.4</v>
      </c>
      <c r="BC2772" s="47">
        <v>5.0999999999999996</v>
      </c>
      <c r="BD2772" s="47">
        <v>2.7</v>
      </c>
      <c r="BE2772" s="47">
        <v>22</v>
      </c>
      <c r="BF2772" s="47">
        <v>3.7</v>
      </c>
      <c r="BG2772" s="47">
        <v>535</v>
      </c>
      <c r="BH2772" s="47">
        <v>32.799999999999997</v>
      </c>
      <c r="BI2772" s="47">
        <v>3</v>
      </c>
      <c r="BJ2772" s="47" t="s">
        <v>121</v>
      </c>
      <c r="BL2772" s="47">
        <v>9.3000000000000007</v>
      </c>
      <c r="BM2772" s="47">
        <v>1370</v>
      </c>
      <c r="BN2772" s="47">
        <v>4</v>
      </c>
      <c r="BO2772" s="47">
        <v>4.4000000000000004</v>
      </c>
      <c r="BP2772" s="47">
        <v>18</v>
      </c>
      <c r="BQ2772" s="47">
        <v>3490</v>
      </c>
      <c r="BR2772" s="47">
        <v>334</v>
      </c>
      <c r="BS2772" s="47" t="s">
        <v>85</v>
      </c>
      <c r="BT2772" s="47">
        <v>1.9</v>
      </c>
      <c r="BU2772" s="47">
        <v>6</v>
      </c>
      <c r="BV2772" s="47" t="s">
        <v>83</v>
      </c>
      <c r="BW2772" s="47">
        <v>2</v>
      </c>
      <c r="BX2772" s="47">
        <v>298</v>
      </c>
      <c r="BY2772" s="47" t="s">
        <v>82</v>
      </c>
      <c r="BZ2772" s="47">
        <v>0.9</v>
      </c>
      <c r="CA2772" s="47">
        <v>135</v>
      </c>
      <c r="CB2772" s="47">
        <v>2.2999999999999998</v>
      </c>
      <c r="CC2772" s="47">
        <v>56.5</v>
      </c>
      <c r="CD2772" s="47">
        <v>87</v>
      </c>
      <c r="CE2772" s="47">
        <v>6</v>
      </c>
      <c r="CF2772" s="47">
        <v>172</v>
      </c>
      <c r="CG2772" s="47">
        <v>10.1</v>
      </c>
      <c r="CH2772" s="47">
        <v>27400</v>
      </c>
      <c r="CI2772" s="47">
        <v>4910</v>
      </c>
      <c r="CJ2772" s="47">
        <v>5040</v>
      </c>
      <c r="CK2772" s="47">
        <v>332</v>
      </c>
      <c r="CL2772" s="47">
        <v>819</v>
      </c>
      <c r="CM2772" s="47">
        <v>73.5</v>
      </c>
      <c r="CN2772" s="47">
        <v>16.2</v>
      </c>
      <c r="CO2772" s="47">
        <v>48.4</v>
      </c>
      <c r="CP2772" s="47">
        <v>6.4</v>
      </c>
      <c r="CQ2772" s="47">
        <v>28.8</v>
      </c>
      <c r="CR2772" s="47">
        <v>5.0599999999999996</v>
      </c>
      <c r="CS2772" s="47">
        <v>12.5</v>
      </c>
      <c r="CT2772" s="47">
        <v>1.61</v>
      </c>
      <c r="CU2772" s="47">
        <v>8.9</v>
      </c>
      <c r="CV2772" s="47">
        <v>1.1299999999999999</v>
      </c>
      <c r="CW2772" s="47">
        <f t="shared" si="142"/>
        <v>11303.499999999998</v>
      </c>
      <c r="CX2772" s="47">
        <v>4070</v>
      </c>
      <c r="CY2772" s="47">
        <v>2.7</v>
      </c>
      <c r="CZ2772" s="47">
        <v>0.75</v>
      </c>
      <c r="DA2772" s="47">
        <v>0.47</v>
      </c>
      <c r="DC2772" s="47">
        <v>1.72</v>
      </c>
      <c r="DD2772" s="47">
        <v>3.07</v>
      </c>
      <c r="DE2772" s="47">
        <v>0.01</v>
      </c>
      <c r="DF2772" s="47">
        <v>33.299999999999997</v>
      </c>
      <c r="DG2772" s="47">
        <v>0.05</v>
      </c>
    </row>
    <row r="2773" spans="1:111" s="47" customFormat="1" ht="15.65" customHeight="1" x14ac:dyDescent="0.3">
      <c r="A2773" s="22" t="s">
        <v>4437</v>
      </c>
      <c r="B2773" s="47" t="s">
        <v>4281</v>
      </c>
      <c r="C2773" s="47" t="s">
        <v>4940</v>
      </c>
      <c r="D2773" s="47" t="s">
        <v>4942</v>
      </c>
      <c r="E2773" s="48">
        <v>44045</v>
      </c>
      <c r="F2773" s="48">
        <v>44267</v>
      </c>
      <c r="G2773" s="47" t="s">
        <v>4419</v>
      </c>
      <c r="H2773" s="47">
        <v>34.204165000000003</v>
      </c>
      <c r="I2773" s="47">
        <v>-105.74278200000001</v>
      </c>
      <c r="J2773" s="47" t="s">
        <v>873</v>
      </c>
      <c r="K2773" s="47" t="s">
        <v>879</v>
      </c>
      <c r="L2773" s="47" t="s">
        <v>878</v>
      </c>
      <c r="M2773" s="47" t="s">
        <v>4287</v>
      </c>
      <c r="N2773" s="70" t="s">
        <v>3393</v>
      </c>
      <c r="O2773" s="70" t="s">
        <v>3394</v>
      </c>
      <c r="P2773" s="72" t="s">
        <v>4288</v>
      </c>
      <c r="Q2773" s="26" t="s">
        <v>1665</v>
      </c>
      <c r="R2773" s="49" t="s">
        <v>2943</v>
      </c>
      <c r="S2773" s="72"/>
      <c r="T2773" s="72"/>
      <c r="U2773" s="72"/>
      <c r="V2773" s="72"/>
      <c r="W2773" s="72">
        <v>15.2</v>
      </c>
      <c r="X2773" s="72">
        <v>0.13</v>
      </c>
      <c r="Y2773" s="72">
        <v>2.67</v>
      </c>
      <c r="Z2773" s="72">
        <v>1.64</v>
      </c>
      <c r="AA2773" s="72">
        <v>0.72</v>
      </c>
      <c r="AB2773" s="72">
        <v>3.52</v>
      </c>
      <c r="AC2773" s="72">
        <v>38.9</v>
      </c>
      <c r="AD2773" s="72">
        <v>0.49</v>
      </c>
      <c r="AE2773" s="72">
        <v>1.31</v>
      </c>
      <c r="AF2773" s="72">
        <v>0.05</v>
      </c>
      <c r="AG2773" s="72">
        <v>32</v>
      </c>
      <c r="AH2773" s="72">
        <v>9600</v>
      </c>
      <c r="AI2773" s="72">
        <v>0.105</v>
      </c>
      <c r="AJ2773" s="72"/>
      <c r="AO2773" s="47">
        <f>SUM(W2773:AG2773)+(AH2773*0.0001)+AM2773+(AY2773*0.0001)</f>
        <v>98.016999999999996</v>
      </c>
      <c r="AP2773" s="47">
        <f t="shared" si="147"/>
        <v>0.96766199999999958</v>
      </c>
      <c r="AQ2773" s="47">
        <f t="shared" si="148"/>
        <v>0.5755718000000003</v>
      </c>
      <c r="AR2773" s="47">
        <f t="shared" si="149"/>
        <v>1.4909090909090907</v>
      </c>
      <c r="AU2773" s="47">
        <v>9</v>
      </c>
      <c r="AV2773" s="47">
        <v>4</v>
      </c>
      <c r="AW2773" s="47">
        <v>12</v>
      </c>
      <c r="AX2773" s="47" t="s">
        <v>84</v>
      </c>
      <c r="AY2773" s="47">
        <v>4270</v>
      </c>
      <c r="AZ2773" s="47">
        <v>11</v>
      </c>
      <c r="BA2773" s="47">
        <v>28.9</v>
      </c>
      <c r="BC2773" s="47">
        <v>51.7</v>
      </c>
      <c r="BD2773" s="47">
        <v>6.7</v>
      </c>
      <c r="BE2773" s="47">
        <v>13</v>
      </c>
      <c r="BF2773" s="47">
        <v>3.7</v>
      </c>
      <c r="BG2773" s="47">
        <v>58</v>
      </c>
      <c r="BH2773" s="47">
        <v>10.3</v>
      </c>
      <c r="BI2773" s="47">
        <v>1</v>
      </c>
      <c r="BJ2773" s="47">
        <v>1</v>
      </c>
      <c r="BL2773" s="47" t="s">
        <v>124</v>
      </c>
      <c r="BM2773" s="47">
        <v>596</v>
      </c>
      <c r="BN2773" s="47">
        <v>18</v>
      </c>
      <c r="BO2773" s="47">
        <v>2.7</v>
      </c>
      <c r="BP2773" s="47" t="s">
        <v>83</v>
      </c>
      <c r="BQ2773" s="47">
        <v>1650</v>
      </c>
      <c r="BR2773" s="47">
        <v>166</v>
      </c>
      <c r="BS2773" s="47" t="s">
        <v>85</v>
      </c>
      <c r="BT2773" s="47">
        <v>1.2</v>
      </c>
      <c r="BU2773" s="47">
        <v>10</v>
      </c>
      <c r="BV2773" s="47" t="s">
        <v>83</v>
      </c>
      <c r="BW2773" s="47">
        <v>1</v>
      </c>
      <c r="BX2773" s="47">
        <v>180</v>
      </c>
      <c r="BY2773" s="47" t="s">
        <v>82</v>
      </c>
      <c r="BZ2773" s="47" t="s">
        <v>82</v>
      </c>
      <c r="CA2773" s="47">
        <v>20.399999999999999</v>
      </c>
      <c r="CB2773" s="47">
        <v>1.5</v>
      </c>
      <c r="CC2773" s="47">
        <v>9.02</v>
      </c>
      <c r="CD2773" s="47">
        <v>41</v>
      </c>
      <c r="CE2773" s="47">
        <v>8</v>
      </c>
      <c r="CF2773" s="47">
        <v>101</v>
      </c>
      <c r="CG2773" s="47">
        <v>41.2</v>
      </c>
      <c r="CH2773" s="47">
        <v>2140</v>
      </c>
      <c r="CI2773" s="47">
        <v>965</v>
      </c>
      <c r="CJ2773" s="47">
        <v>1270</v>
      </c>
      <c r="CK2773" s="47">
        <v>84.2</v>
      </c>
      <c r="CL2773" s="47">
        <v>218</v>
      </c>
      <c r="CM2773" s="47">
        <v>24.1</v>
      </c>
      <c r="CN2773" s="47">
        <v>6.39</v>
      </c>
      <c r="CO2773" s="47">
        <v>18.100000000000001</v>
      </c>
      <c r="CP2773" s="47">
        <v>2.72</v>
      </c>
      <c r="CQ2773" s="47">
        <v>13.7</v>
      </c>
      <c r="CR2773" s="47">
        <v>2.93</v>
      </c>
      <c r="CS2773" s="47">
        <v>9.18</v>
      </c>
      <c r="CT2773" s="47">
        <v>1.51</v>
      </c>
      <c r="CU2773" s="47">
        <v>10.6</v>
      </c>
      <c r="CV2773" s="47">
        <v>1.59</v>
      </c>
      <c r="CW2773" s="47">
        <f t="shared" si="142"/>
        <v>2628.0199999999991</v>
      </c>
      <c r="CX2773" s="47">
        <v>5980</v>
      </c>
      <c r="CY2773" s="47">
        <v>1.1399999999999999</v>
      </c>
      <c r="CZ2773" s="47">
        <v>1.45</v>
      </c>
      <c r="DA2773" s="47">
        <v>29</v>
      </c>
      <c r="DC2773" s="47">
        <v>1.1399999999999999</v>
      </c>
      <c r="DD2773" s="47">
        <v>2.16</v>
      </c>
      <c r="DE2773" s="47">
        <v>0.02</v>
      </c>
      <c r="DF2773" s="47">
        <v>7.37</v>
      </c>
      <c r="DG2773" s="47">
        <v>7.0000000000000007E-2</v>
      </c>
    </row>
    <row r="2774" spans="1:111" s="47" customFormat="1" ht="15.65" customHeight="1" x14ac:dyDescent="0.3">
      <c r="A2774" s="22" t="s">
        <v>4438</v>
      </c>
      <c r="B2774" s="47" t="s">
        <v>4281</v>
      </c>
      <c r="C2774" s="47" t="s">
        <v>4940</v>
      </c>
      <c r="D2774" s="47" t="s">
        <v>4942</v>
      </c>
      <c r="E2774" s="48">
        <v>44045</v>
      </c>
      <c r="F2774" s="48">
        <v>44267</v>
      </c>
      <c r="G2774" s="47" t="s">
        <v>4419</v>
      </c>
      <c r="H2774" s="47">
        <v>34.203634999999998</v>
      </c>
      <c r="I2774" s="47">
        <v>-105.74234300000001</v>
      </c>
      <c r="J2774" s="47" t="s">
        <v>873</v>
      </c>
      <c r="K2774" s="47" t="s">
        <v>879</v>
      </c>
      <c r="L2774" s="47" t="s">
        <v>878</v>
      </c>
      <c r="M2774" s="47" t="s">
        <v>4287</v>
      </c>
      <c r="N2774" s="70" t="s">
        <v>3393</v>
      </c>
      <c r="O2774" s="70" t="s">
        <v>3394</v>
      </c>
      <c r="P2774" s="72" t="s">
        <v>4288</v>
      </c>
      <c r="Q2774" s="26" t="s">
        <v>1665</v>
      </c>
      <c r="R2774" s="49" t="s">
        <v>2943</v>
      </c>
      <c r="S2774" s="72"/>
      <c r="T2774" s="72"/>
      <c r="U2774" s="72"/>
      <c r="V2774" s="72"/>
      <c r="W2774" s="72">
        <v>8.56</v>
      </c>
      <c r="X2774" s="72">
        <v>0.05</v>
      </c>
      <c r="Y2774" s="72">
        <v>0.83</v>
      </c>
      <c r="Z2774" s="72">
        <v>0.23</v>
      </c>
      <c r="AA2774" s="72">
        <v>0.02</v>
      </c>
      <c r="AB2774" s="72">
        <v>0.11</v>
      </c>
      <c r="AC2774" s="72">
        <v>49.5</v>
      </c>
      <c r="AD2774" s="72">
        <v>0.15</v>
      </c>
      <c r="AE2774" s="72">
        <v>0.5</v>
      </c>
      <c r="AF2774" s="72">
        <v>0.04</v>
      </c>
      <c r="AG2774" s="72">
        <v>4.68</v>
      </c>
      <c r="AH2774" s="72">
        <v>289000</v>
      </c>
      <c r="AI2774" s="72">
        <v>1.96</v>
      </c>
      <c r="AJ2774" s="72"/>
      <c r="AO2774" s="47">
        <f>SUM(W2774:AG2774)+(AH2774*0.0001)+AM2774+(AY2774*0.0001)</f>
        <v>100.55999999999999</v>
      </c>
      <c r="AP2774" s="47">
        <f t="shared" si="147"/>
        <v>0.11520900000000001</v>
      </c>
      <c r="AQ2774" s="47">
        <f t="shared" si="148"/>
        <v>0.1032701</v>
      </c>
      <c r="AR2774" s="47">
        <f t="shared" si="149"/>
        <v>0.20909090909090908</v>
      </c>
      <c r="AU2774" s="47">
        <v>40</v>
      </c>
      <c r="AV2774" s="47">
        <v>1</v>
      </c>
      <c r="AW2774" s="47">
        <v>79</v>
      </c>
      <c r="AX2774" s="47" t="s">
        <v>84</v>
      </c>
      <c r="AY2774" s="47">
        <v>69900</v>
      </c>
      <c r="AZ2774" s="47" t="s">
        <v>83</v>
      </c>
      <c r="BA2774" s="47">
        <v>0.6</v>
      </c>
      <c r="BC2774" s="47">
        <v>0.5</v>
      </c>
      <c r="BD2774" s="47">
        <v>1.2</v>
      </c>
      <c r="BE2774" s="47" t="s">
        <v>84</v>
      </c>
      <c r="BF2774" s="47" t="s">
        <v>126</v>
      </c>
      <c r="BG2774" s="47">
        <v>23</v>
      </c>
      <c r="BH2774" s="47">
        <v>35.299999999999997</v>
      </c>
      <c r="BI2774" s="47">
        <v>6</v>
      </c>
      <c r="BJ2774" s="47">
        <v>2</v>
      </c>
      <c r="BL2774" s="47" t="s">
        <v>124</v>
      </c>
      <c r="BM2774" s="47">
        <v>11</v>
      </c>
      <c r="BN2774" s="47">
        <v>10</v>
      </c>
      <c r="BO2774" s="47">
        <v>7.9</v>
      </c>
      <c r="BP2774" s="47">
        <v>7</v>
      </c>
      <c r="BQ2774" s="47">
        <v>137</v>
      </c>
      <c r="BR2774" s="47">
        <v>15.1</v>
      </c>
      <c r="BS2774" s="47" t="s">
        <v>85</v>
      </c>
      <c r="BT2774" s="47">
        <v>12.9</v>
      </c>
      <c r="BU2774" s="47" t="s">
        <v>83</v>
      </c>
      <c r="BV2774" s="47" t="s">
        <v>83</v>
      </c>
      <c r="BW2774" s="47" t="s">
        <v>121</v>
      </c>
      <c r="BX2774" s="47">
        <v>1180</v>
      </c>
      <c r="BY2774" s="47" t="s">
        <v>82</v>
      </c>
      <c r="BZ2774" s="47">
        <v>0.8</v>
      </c>
      <c r="CA2774" s="47">
        <v>111</v>
      </c>
      <c r="CB2774" s="47" t="s">
        <v>82</v>
      </c>
      <c r="CC2774" s="47">
        <v>11.3</v>
      </c>
      <c r="CD2774" s="47">
        <v>14</v>
      </c>
      <c r="CE2774" s="47">
        <v>3</v>
      </c>
      <c r="CF2774" s="47">
        <v>866</v>
      </c>
      <c r="CG2774" s="47">
        <v>35.1</v>
      </c>
      <c r="CH2774" s="47">
        <v>47</v>
      </c>
      <c r="CI2774" s="47">
        <v>2110</v>
      </c>
      <c r="CJ2774" s="47">
        <v>5150</v>
      </c>
      <c r="CK2774" s="47">
        <v>527</v>
      </c>
      <c r="CL2774" s="47">
        <v>1610</v>
      </c>
      <c r="CM2774" s="47">
        <v>346</v>
      </c>
      <c r="CN2774" s="47">
        <v>89.1</v>
      </c>
      <c r="CO2774" s="47">
        <v>247</v>
      </c>
      <c r="CP2774" s="47">
        <v>27</v>
      </c>
      <c r="CQ2774" s="47">
        <v>110</v>
      </c>
      <c r="CR2774" s="47">
        <v>16.600000000000001</v>
      </c>
      <c r="CS2774" s="47">
        <v>37.1</v>
      </c>
      <c r="CT2774" s="47">
        <v>4.0999999999999996</v>
      </c>
      <c r="CU2774" s="47">
        <v>21.6</v>
      </c>
      <c r="CV2774" s="47">
        <v>2.5499999999999998</v>
      </c>
      <c r="CW2774" s="47">
        <f t="shared" si="142"/>
        <v>10298.050000000001</v>
      </c>
      <c r="CX2774" s="47">
        <v>368</v>
      </c>
      <c r="CY2774" s="47">
        <v>0.16</v>
      </c>
      <c r="CZ2774" s="47">
        <v>0.46</v>
      </c>
      <c r="DA2774" s="47">
        <v>36.6</v>
      </c>
      <c r="DC2774" s="47">
        <v>0.44</v>
      </c>
      <c r="DD2774" s="47">
        <v>0.05</v>
      </c>
      <c r="DE2774" s="47">
        <v>0.03</v>
      </c>
      <c r="DF2774" s="47">
        <v>3.88</v>
      </c>
      <c r="DG2774" s="47">
        <v>0.03</v>
      </c>
    </row>
    <row r="2775" spans="1:111" s="47" customFormat="1" x14ac:dyDescent="0.3">
      <c r="A2775" s="22" t="s">
        <v>4439</v>
      </c>
      <c r="B2775" s="47" t="s">
        <v>4281</v>
      </c>
      <c r="C2775" s="47" t="s">
        <v>4940</v>
      </c>
      <c r="D2775" s="47" t="s">
        <v>4942</v>
      </c>
      <c r="E2775" s="48">
        <v>44064</v>
      </c>
      <c r="F2775" s="48">
        <v>44267</v>
      </c>
      <c r="G2775" s="47" t="s">
        <v>4419</v>
      </c>
      <c r="H2775" s="47">
        <v>34.187244999999997</v>
      </c>
      <c r="I2775" s="47">
        <v>-105.748841</v>
      </c>
      <c r="J2775" s="47" t="s">
        <v>873</v>
      </c>
      <c r="K2775" s="47" t="s">
        <v>879</v>
      </c>
      <c r="L2775" s="47" t="s">
        <v>878</v>
      </c>
      <c r="M2775" s="47" t="s">
        <v>4287</v>
      </c>
      <c r="N2775" s="70" t="s">
        <v>3393</v>
      </c>
      <c r="O2775" s="70" t="s">
        <v>3394</v>
      </c>
      <c r="P2775" s="72" t="s">
        <v>4301</v>
      </c>
      <c r="Q2775" s="22" t="s">
        <v>2942</v>
      </c>
      <c r="R2775" s="47" t="s">
        <v>2955</v>
      </c>
      <c r="S2775" s="72"/>
      <c r="T2775" s="72"/>
      <c r="U2775" s="72"/>
      <c r="V2775" s="72"/>
      <c r="W2775" s="72">
        <v>66.8</v>
      </c>
      <c r="X2775" s="72">
        <v>0.4</v>
      </c>
      <c r="Y2775" s="72">
        <v>17.7</v>
      </c>
      <c r="Z2775" s="72">
        <v>2.79</v>
      </c>
      <c r="AA2775" s="72">
        <v>0.06</v>
      </c>
      <c r="AB2775" s="72">
        <v>0.08</v>
      </c>
      <c r="AC2775" s="72">
        <v>0.27</v>
      </c>
      <c r="AD2775" s="72">
        <v>10.199999999999999</v>
      </c>
      <c r="AE2775" s="72">
        <v>0.11</v>
      </c>
      <c r="AF2775" s="72">
        <v>0.13</v>
      </c>
      <c r="AG2775" s="72">
        <v>0.76</v>
      </c>
      <c r="AH2775" s="72">
        <v>400</v>
      </c>
      <c r="AI2775" s="72">
        <v>6.0000000000000001E-3</v>
      </c>
      <c r="AJ2775" s="72"/>
      <c r="AO2775" s="47">
        <f>SUM(W2775:AG2775)+(AH2775*0.0001)+AI2775+AM2775</f>
        <v>99.346000000000018</v>
      </c>
      <c r="AP2775" s="47">
        <f t="shared" si="147"/>
        <v>1.0541069999999984</v>
      </c>
      <c r="AQ2775" s="47">
        <f t="shared" si="148"/>
        <v>1.6304823000000017</v>
      </c>
      <c r="AR2775" s="47">
        <f t="shared" si="149"/>
        <v>2.5363636363636362</v>
      </c>
      <c r="AU2775" s="47">
        <v>2</v>
      </c>
      <c r="AV2775" s="47">
        <v>3</v>
      </c>
      <c r="AW2775" s="47" t="s">
        <v>83</v>
      </c>
      <c r="AX2775" s="47" t="s">
        <v>84</v>
      </c>
      <c r="AY2775" s="47">
        <v>174</v>
      </c>
      <c r="AZ2775" s="47" t="s">
        <v>83</v>
      </c>
      <c r="BA2775" s="47" t="s">
        <v>126</v>
      </c>
      <c r="BC2775" s="47" t="s">
        <v>124</v>
      </c>
      <c r="BD2775" s="47">
        <v>2.2999999999999998</v>
      </c>
      <c r="BE2775" s="47">
        <v>23</v>
      </c>
      <c r="BF2775" s="47" t="s">
        <v>126</v>
      </c>
      <c r="BG2775" s="47" t="s">
        <v>83</v>
      </c>
      <c r="BH2775" s="47">
        <v>27</v>
      </c>
      <c r="BI2775" s="47">
        <v>2</v>
      </c>
      <c r="BJ2775" s="47">
        <v>10</v>
      </c>
      <c r="BL2775" s="47" t="s">
        <v>124</v>
      </c>
      <c r="BM2775" s="47" t="s">
        <v>84</v>
      </c>
      <c r="BN2775" s="47" t="s">
        <v>123</v>
      </c>
      <c r="BO2775" s="47">
        <v>97.5</v>
      </c>
      <c r="BP2775" s="47">
        <v>9</v>
      </c>
      <c r="BQ2775" s="47" t="s">
        <v>83</v>
      </c>
      <c r="BR2775" s="47">
        <v>3.2</v>
      </c>
      <c r="BS2775" s="47" t="s">
        <v>85</v>
      </c>
      <c r="BT2775" s="47">
        <v>0.8</v>
      </c>
      <c r="BU2775" s="47" t="s">
        <v>83</v>
      </c>
      <c r="BV2775" s="47" t="s">
        <v>83</v>
      </c>
      <c r="BW2775" s="47">
        <v>2</v>
      </c>
      <c r="BX2775" s="47">
        <v>166</v>
      </c>
      <c r="BY2775" s="47">
        <v>4.2</v>
      </c>
      <c r="BZ2775" s="47" t="s">
        <v>82</v>
      </c>
      <c r="CA2775" s="47">
        <v>49.4</v>
      </c>
      <c r="CB2775" s="47" t="s">
        <v>82</v>
      </c>
      <c r="CC2775" s="47">
        <v>8.2100000000000009</v>
      </c>
      <c r="CD2775" s="47">
        <v>47</v>
      </c>
      <c r="CE2775" s="47">
        <v>6</v>
      </c>
      <c r="CF2775" s="47">
        <v>35.5</v>
      </c>
      <c r="CG2775" s="47">
        <v>375</v>
      </c>
      <c r="CH2775" s="47">
        <v>18</v>
      </c>
      <c r="CI2775" s="47">
        <v>98.3</v>
      </c>
      <c r="CJ2775" s="47">
        <v>198</v>
      </c>
      <c r="CK2775" s="47">
        <v>16.5</v>
      </c>
      <c r="CL2775" s="47">
        <v>51.4</v>
      </c>
      <c r="CM2775" s="47">
        <v>7.9</v>
      </c>
      <c r="CN2775" s="47">
        <v>1.99</v>
      </c>
      <c r="CO2775" s="47">
        <v>6.41</v>
      </c>
      <c r="CP2775" s="47">
        <v>0.99</v>
      </c>
      <c r="CQ2775" s="47">
        <v>5.74</v>
      </c>
      <c r="CR2775" s="47">
        <v>1.1499999999999999</v>
      </c>
      <c r="CS2775" s="47">
        <v>3.62</v>
      </c>
      <c r="CT2775" s="47">
        <v>0.61</v>
      </c>
      <c r="CU2775" s="47">
        <v>4.3</v>
      </c>
      <c r="CV2775" s="47">
        <v>0.69</v>
      </c>
      <c r="CW2775" s="47">
        <f t="shared" si="142"/>
        <v>397.6</v>
      </c>
      <c r="CX2775" s="47">
        <v>487</v>
      </c>
      <c r="CY2775" s="47">
        <v>1.93</v>
      </c>
      <c r="CZ2775" s="47">
        <v>9.17</v>
      </c>
      <c r="DA2775" s="47">
        <v>0.17</v>
      </c>
      <c r="DC2775" s="47">
        <v>0.09</v>
      </c>
      <c r="DD2775" s="47">
        <v>0.03</v>
      </c>
      <c r="DE2775" s="47">
        <v>0.06</v>
      </c>
      <c r="DF2775" s="47">
        <v>31.1</v>
      </c>
      <c r="DG2775" s="47">
        <v>0.24</v>
      </c>
    </row>
    <row r="2776" spans="1:111" s="47" customFormat="1" x14ac:dyDescent="0.3">
      <c r="A2776" s="22" t="s">
        <v>4440</v>
      </c>
      <c r="B2776" s="47" t="s">
        <v>4281</v>
      </c>
      <c r="C2776" s="47" t="s">
        <v>4940</v>
      </c>
      <c r="D2776" s="47" t="s">
        <v>4942</v>
      </c>
      <c r="E2776" s="48">
        <v>44064</v>
      </c>
      <c r="F2776" s="48">
        <v>44267</v>
      </c>
      <c r="G2776" s="47" t="s">
        <v>4419</v>
      </c>
      <c r="H2776" s="47">
        <v>34.186703000000001</v>
      </c>
      <c r="I2776" s="47">
        <v>-105.748988</v>
      </c>
      <c r="J2776" s="47" t="s">
        <v>873</v>
      </c>
      <c r="K2776" s="47" t="s">
        <v>879</v>
      </c>
      <c r="L2776" s="47" t="s">
        <v>878</v>
      </c>
      <c r="M2776" s="47" t="s">
        <v>4287</v>
      </c>
      <c r="N2776" s="70" t="s">
        <v>3393</v>
      </c>
      <c r="O2776" s="70" t="s">
        <v>3394</v>
      </c>
      <c r="P2776" s="72" t="s">
        <v>4301</v>
      </c>
      <c r="Q2776" s="22" t="s">
        <v>2942</v>
      </c>
      <c r="R2776" s="47" t="s">
        <v>2955</v>
      </c>
      <c r="S2776" s="72"/>
      <c r="T2776" s="72"/>
      <c r="U2776" s="72"/>
      <c r="V2776" s="72"/>
      <c r="W2776" s="72">
        <v>6.14</v>
      </c>
      <c r="X2776" s="72">
        <v>0.04</v>
      </c>
      <c r="Y2776" s="72">
        <v>0.82</v>
      </c>
      <c r="Z2776" s="72">
        <v>4.7</v>
      </c>
      <c r="AA2776" s="72">
        <v>0.15</v>
      </c>
      <c r="AB2776" s="72">
        <v>0.2</v>
      </c>
      <c r="AC2776" s="72">
        <v>47.6</v>
      </c>
      <c r="AD2776" s="72">
        <v>7.0000000000000007E-2</v>
      </c>
      <c r="AE2776" s="72" t="s">
        <v>120</v>
      </c>
      <c r="AF2776" s="72">
        <v>0.03</v>
      </c>
      <c r="AG2776" s="72">
        <v>39.1</v>
      </c>
      <c r="AH2776" s="72">
        <v>300</v>
      </c>
      <c r="AI2776" s="72">
        <v>4.2000000000000003E-2</v>
      </c>
      <c r="AJ2776" s="72"/>
      <c r="AO2776" s="47">
        <f>SUM(W2776:AG2776)+(AH2776*0.0001)+AI2776+AM2776</f>
        <v>98.921999999999997</v>
      </c>
      <c r="AP2776" s="47">
        <f t="shared" si="147"/>
        <v>3.0806100000000005</v>
      </c>
      <c r="AQ2776" s="47">
        <f t="shared" si="148"/>
        <v>1.3113289999999993</v>
      </c>
      <c r="AR2776" s="47">
        <f t="shared" si="149"/>
        <v>4.2727272727272725</v>
      </c>
      <c r="AU2776" s="47">
        <v>172</v>
      </c>
      <c r="AV2776" s="47" t="s">
        <v>121</v>
      </c>
      <c r="AW2776" s="47">
        <v>94</v>
      </c>
      <c r="AX2776" s="47" t="s">
        <v>84</v>
      </c>
      <c r="AY2776" s="47">
        <v>172</v>
      </c>
      <c r="AZ2776" s="47" t="s">
        <v>83</v>
      </c>
      <c r="BA2776" s="47">
        <v>0.7</v>
      </c>
      <c r="BC2776" s="47">
        <v>6.1</v>
      </c>
      <c r="BD2776" s="47">
        <v>6.7</v>
      </c>
      <c r="BE2776" s="47">
        <v>15</v>
      </c>
      <c r="BF2776" s="47" t="s">
        <v>126</v>
      </c>
      <c r="BG2776" s="47">
        <v>375</v>
      </c>
      <c r="BH2776" s="47">
        <v>1.61</v>
      </c>
      <c r="BI2776" s="47" t="s">
        <v>121</v>
      </c>
      <c r="BJ2776" s="47" t="s">
        <v>121</v>
      </c>
      <c r="BL2776" s="47" t="s">
        <v>124</v>
      </c>
      <c r="BM2776" s="47" t="s">
        <v>84</v>
      </c>
      <c r="BN2776" s="47">
        <v>26</v>
      </c>
      <c r="BO2776" s="47">
        <v>3.8</v>
      </c>
      <c r="BP2776" s="47">
        <v>10</v>
      </c>
      <c r="BQ2776" s="47">
        <v>368</v>
      </c>
      <c r="BR2776" s="47">
        <v>0.7</v>
      </c>
      <c r="BS2776" s="47" t="s">
        <v>85</v>
      </c>
      <c r="BT2776" s="47">
        <v>263</v>
      </c>
      <c r="BU2776" s="47" t="s">
        <v>83</v>
      </c>
      <c r="BV2776" s="47" t="s">
        <v>83</v>
      </c>
      <c r="BW2776" s="47" t="s">
        <v>121</v>
      </c>
      <c r="BX2776" s="47">
        <v>264</v>
      </c>
      <c r="BY2776" s="47" t="s">
        <v>82</v>
      </c>
      <c r="BZ2776" s="47" t="s">
        <v>82</v>
      </c>
      <c r="CA2776" s="47">
        <v>2.6</v>
      </c>
      <c r="CB2776" s="47" t="s">
        <v>82</v>
      </c>
      <c r="CC2776" s="47">
        <v>2.33</v>
      </c>
      <c r="CD2776" s="47">
        <v>86</v>
      </c>
      <c r="CE2776" s="47">
        <v>2</v>
      </c>
      <c r="CF2776" s="47">
        <v>12</v>
      </c>
      <c r="CG2776" s="47">
        <v>19.3</v>
      </c>
      <c r="CH2776" s="47">
        <v>765</v>
      </c>
      <c r="CI2776" s="47">
        <v>18.7</v>
      </c>
      <c r="CJ2776" s="47">
        <v>16.899999999999999</v>
      </c>
      <c r="CK2776" s="47">
        <v>4.46</v>
      </c>
      <c r="CL2776" s="47">
        <v>16</v>
      </c>
      <c r="CM2776" s="47">
        <v>3.1</v>
      </c>
      <c r="CN2776" s="47">
        <v>1.04</v>
      </c>
      <c r="CO2776" s="47">
        <v>3.1</v>
      </c>
      <c r="CP2776" s="47">
        <v>0.39</v>
      </c>
      <c r="CQ2776" s="47">
        <v>2.1</v>
      </c>
      <c r="CR2776" s="47">
        <v>0.38</v>
      </c>
      <c r="CS2776" s="47">
        <v>0.87</v>
      </c>
      <c r="CT2776" s="47">
        <v>0.14000000000000001</v>
      </c>
      <c r="CU2776" s="47">
        <v>0.9</v>
      </c>
      <c r="CV2776" s="47">
        <v>0.11</v>
      </c>
      <c r="CW2776" s="47">
        <f t="shared" si="142"/>
        <v>68.19</v>
      </c>
      <c r="CX2776" s="47">
        <v>1240</v>
      </c>
      <c r="CY2776" s="47">
        <v>3.28</v>
      </c>
      <c r="CZ2776" s="47">
        <v>0.47</v>
      </c>
      <c r="DA2776" s="47">
        <v>35.799999999999997</v>
      </c>
      <c r="DC2776" s="47">
        <v>0.01</v>
      </c>
      <c r="DD2776" s="47">
        <v>0.13</v>
      </c>
      <c r="DE2776" s="47" t="s">
        <v>120</v>
      </c>
      <c r="DF2776" s="47">
        <v>3</v>
      </c>
      <c r="DG2776" s="47">
        <v>0.02</v>
      </c>
    </row>
    <row r="2777" spans="1:111" s="47" customFormat="1" x14ac:dyDescent="0.3">
      <c r="A2777" s="22" t="s">
        <v>4441</v>
      </c>
      <c r="B2777" s="47" t="s">
        <v>4281</v>
      </c>
      <c r="C2777" s="47" t="s">
        <v>4940</v>
      </c>
      <c r="D2777" s="47" t="s">
        <v>4942</v>
      </c>
      <c r="E2777" s="48">
        <v>43767</v>
      </c>
      <c r="F2777" s="48">
        <v>43948</v>
      </c>
      <c r="G2777" s="47" t="s">
        <v>4283</v>
      </c>
      <c r="H2777" s="47">
        <v>34.207071999999997</v>
      </c>
      <c r="I2777" s="47">
        <v>-105.77430699999999</v>
      </c>
      <c r="J2777" s="47" t="s">
        <v>873</v>
      </c>
      <c r="K2777" s="47" t="s">
        <v>879</v>
      </c>
      <c r="L2777" s="47" t="s">
        <v>878</v>
      </c>
      <c r="M2777" s="47" t="s">
        <v>2968</v>
      </c>
      <c r="N2777" s="70" t="s">
        <v>3393</v>
      </c>
      <c r="O2777" s="70" t="s">
        <v>3394</v>
      </c>
      <c r="P2777" s="72" t="s">
        <v>4301</v>
      </c>
      <c r="Q2777" s="22" t="s">
        <v>2942</v>
      </c>
      <c r="R2777" s="47" t="s">
        <v>2943</v>
      </c>
      <c r="S2777" s="72"/>
      <c r="T2777" s="72"/>
      <c r="U2777" s="72"/>
      <c r="V2777" s="72"/>
      <c r="W2777" s="72">
        <v>22.3</v>
      </c>
      <c r="X2777" s="72">
        <v>0.1</v>
      </c>
      <c r="Y2777" s="72">
        <v>1.67</v>
      </c>
      <c r="Z2777" s="72">
        <v>35.700000000000003</v>
      </c>
      <c r="AA2777" s="72">
        <v>0.98</v>
      </c>
      <c r="AB2777" s="72">
        <v>5.98</v>
      </c>
      <c r="AC2777" s="72">
        <v>14.6</v>
      </c>
      <c r="AD2777" s="72">
        <v>0.01</v>
      </c>
      <c r="AE2777" s="72">
        <v>1.25</v>
      </c>
      <c r="AF2777" s="72">
        <v>0.05</v>
      </c>
      <c r="AG2777" s="72">
        <v>16.5</v>
      </c>
      <c r="AH2777" s="72">
        <v>16600</v>
      </c>
      <c r="AI2777" s="72" t="s">
        <v>126</v>
      </c>
      <c r="AJ2777" s="72"/>
      <c r="AO2777" s="47">
        <f>SUM(W2777:AG2777)+(AH2777*0.0001)+AM2777+(AY2777*0.0001)</f>
        <v>100.84389999999999</v>
      </c>
      <c r="AP2777" s="47">
        <f t="shared" si="147"/>
        <v>23.604660000000003</v>
      </c>
      <c r="AQ2777" s="47">
        <f t="shared" si="148"/>
        <v>9.7348739999999978</v>
      </c>
      <c r="AR2777" s="47">
        <f t="shared" si="149"/>
        <v>32.454545454545453</v>
      </c>
      <c r="AU2777" s="47">
        <v>11</v>
      </c>
      <c r="AV2777" s="47" t="s">
        <v>121</v>
      </c>
      <c r="AW2777" s="47" t="s">
        <v>83</v>
      </c>
      <c r="AX2777" s="47">
        <v>84</v>
      </c>
      <c r="AY2777" s="47">
        <v>439</v>
      </c>
      <c r="AZ2777" s="47" t="s">
        <v>83</v>
      </c>
      <c r="BA2777" s="47" t="s">
        <v>126</v>
      </c>
      <c r="BC2777" s="47" t="s">
        <v>124</v>
      </c>
      <c r="BD2777" s="47">
        <v>18.3</v>
      </c>
      <c r="BE2777" s="47" t="s">
        <v>84</v>
      </c>
      <c r="BF2777" s="47">
        <v>2</v>
      </c>
      <c r="BG2777" s="47" t="s">
        <v>83</v>
      </c>
      <c r="BH2777" s="47">
        <v>14.6</v>
      </c>
      <c r="BI2777" s="47">
        <v>3</v>
      </c>
      <c r="BJ2777" s="47">
        <v>1</v>
      </c>
      <c r="BL2777" s="47">
        <v>0.2</v>
      </c>
      <c r="BM2777" s="47">
        <v>245</v>
      </c>
      <c r="BN2777" s="47">
        <v>54</v>
      </c>
      <c r="BO2777" s="47">
        <v>3.3</v>
      </c>
      <c r="BP2777" s="47">
        <v>37</v>
      </c>
      <c r="BQ2777" s="47" t="s">
        <v>83</v>
      </c>
      <c r="BR2777" s="47">
        <v>134</v>
      </c>
      <c r="BS2777" s="47" t="s">
        <v>85</v>
      </c>
      <c r="BT2777" s="47">
        <v>1.2</v>
      </c>
      <c r="BU2777" s="47" t="s">
        <v>83</v>
      </c>
      <c r="BV2777" s="47" t="s">
        <v>83</v>
      </c>
      <c r="BW2777" s="47">
        <v>3</v>
      </c>
      <c r="BX2777" s="47">
        <v>163</v>
      </c>
      <c r="BY2777" s="47" t="s">
        <v>82</v>
      </c>
      <c r="BZ2777" s="47" t="s">
        <v>82</v>
      </c>
      <c r="CA2777" s="47">
        <v>1.4</v>
      </c>
      <c r="CB2777" s="47">
        <v>0.8</v>
      </c>
      <c r="CC2777" s="47">
        <v>13.9</v>
      </c>
      <c r="CD2777" s="47">
        <v>95</v>
      </c>
      <c r="CE2777" s="47">
        <v>9</v>
      </c>
      <c r="CF2777" s="47">
        <v>8</v>
      </c>
      <c r="CG2777" s="47">
        <v>46.2</v>
      </c>
      <c r="CH2777" s="47">
        <v>48</v>
      </c>
      <c r="CI2777" s="47">
        <v>35</v>
      </c>
      <c r="CJ2777" s="47">
        <v>50.9</v>
      </c>
      <c r="CK2777" s="47">
        <v>4.67</v>
      </c>
      <c r="CL2777" s="47">
        <v>14.7</v>
      </c>
      <c r="CM2777" s="47">
        <v>2.2000000000000002</v>
      </c>
      <c r="CN2777" s="47">
        <v>1.02</v>
      </c>
      <c r="CO2777" s="47">
        <v>1.95</v>
      </c>
      <c r="CP2777" s="47">
        <v>0.26</v>
      </c>
      <c r="CQ2777" s="47">
        <v>1.36</v>
      </c>
      <c r="CR2777" s="47">
        <v>0.28999999999999998</v>
      </c>
      <c r="CS2777" s="47">
        <v>0.96</v>
      </c>
      <c r="CT2777" s="47">
        <v>0.18</v>
      </c>
      <c r="CU2777" s="47">
        <v>1.9</v>
      </c>
      <c r="CV2777" s="47">
        <v>0.44</v>
      </c>
      <c r="CW2777" s="47">
        <f t="shared" si="142"/>
        <v>115.83000000000003</v>
      </c>
      <c r="CX2777" s="47">
        <v>7450</v>
      </c>
      <c r="CY2777" s="47">
        <v>24.2</v>
      </c>
      <c r="CZ2777" s="47">
        <v>0.88</v>
      </c>
      <c r="DA2777" s="47">
        <v>11</v>
      </c>
      <c r="DC2777" s="47">
        <v>1.1000000000000001</v>
      </c>
      <c r="DD2777" s="47">
        <v>3.54</v>
      </c>
      <c r="DE2777" s="47">
        <v>0.02</v>
      </c>
      <c r="DF2777" s="47">
        <v>10.5</v>
      </c>
      <c r="DG2777" s="47">
        <v>0.06</v>
      </c>
    </row>
    <row r="2778" spans="1:111" s="47" customFormat="1" x14ac:dyDescent="0.3">
      <c r="A2778" s="22" t="s">
        <v>4442</v>
      </c>
      <c r="B2778" s="47" t="s">
        <v>4281</v>
      </c>
      <c r="C2778" s="47" t="s">
        <v>4940</v>
      </c>
      <c r="D2778" s="47" t="s">
        <v>4942</v>
      </c>
      <c r="E2778" s="48">
        <v>44066</v>
      </c>
      <c r="F2778" s="48">
        <v>44267</v>
      </c>
      <c r="G2778" s="47" t="s">
        <v>4419</v>
      </c>
      <c r="H2778" s="47">
        <v>34.204076000000001</v>
      </c>
      <c r="I2778" s="47">
        <v>-105.75586</v>
      </c>
      <c r="J2778" s="47" t="s">
        <v>873</v>
      </c>
      <c r="K2778" s="47" t="s">
        <v>879</v>
      </c>
      <c r="L2778" s="47" t="s">
        <v>878</v>
      </c>
      <c r="M2778" s="47" t="s">
        <v>163</v>
      </c>
      <c r="N2778" s="70" t="s">
        <v>3393</v>
      </c>
      <c r="O2778" s="70" t="s">
        <v>3394</v>
      </c>
      <c r="P2778" s="72" t="s">
        <v>4443</v>
      </c>
      <c r="Q2778" s="22" t="s">
        <v>2942</v>
      </c>
      <c r="R2778" s="47" t="s">
        <v>2943</v>
      </c>
      <c r="S2778" s="72"/>
      <c r="T2778" s="72"/>
      <c r="U2778" s="72"/>
      <c r="V2778" s="72"/>
      <c r="W2778" s="72">
        <v>67.8</v>
      </c>
      <c r="X2778" s="72">
        <v>0.20500000000000002</v>
      </c>
      <c r="Y2778" s="72">
        <v>17.05</v>
      </c>
      <c r="Z2778" s="72">
        <v>1.86</v>
      </c>
      <c r="AA2778" s="72">
        <v>0.02</v>
      </c>
      <c r="AB2778" s="72">
        <v>5.5E-2</v>
      </c>
      <c r="AC2778" s="72">
        <v>0.32</v>
      </c>
      <c r="AD2778" s="72">
        <v>6.2750000000000004</v>
      </c>
      <c r="AE2778" s="72">
        <v>4.9600000000000009</v>
      </c>
      <c r="AF2778" s="72">
        <v>3.5000000000000003E-2</v>
      </c>
      <c r="AG2778" s="72">
        <v>0.68500000000000005</v>
      </c>
      <c r="AH2778" s="72">
        <v>200</v>
      </c>
      <c r="AI2778" s="72" t="s">
        <v>145</v>
      </c>
      <c r="AJ2778" s="72"/>
      <c r="AO2778" s="47">
        <f>SUM(W2778:AG2778)+(AH2778*0.0001)</f>
        <v>99.284999999999982</v>
      </c>
      <c r="AP2778" s="47">
        <f t="shared" si="147"/>
        <v>0.46648800000000001</v>
      </c>
      <c r="AQ2778" s="47">
        <f t="shared" si="148"/>
        <v>1.3468632</v>
      </c>
      <c r="AR2778" s="47">
        <f t="shared" si="149"/>
        <v>1.6909090909090909</v>
      </c>
      <c r="AU2778" s="47" t="s">
        <v>121</v>
      </c>
      <c r="AV2778" s="47">
        <v>3.5</v>
      </c>
      <c r="AW2778" s="47" t="s">
        <v>83</v>
      </c>
      <c r="AX2778" s="47" t="s">
        <v>84</v>
      </c>
      <c r="AY2778" s="47">
        <v>701.5</v>
      </c>
      <c r="AZ2778" s="47" t="s">
        <v>83</v>
      </c>
      <c r="BA2778" s="47">
        <v>0.2</v>
      </c>
      <c r="BC2778" s="47" t="s">
        <v>124</v>
      </c>
      <c r="BD2778" s="47">
        <v>1.25</v>
      </c>
      <c r="BE2778" s="47" t="s">
        <v>84</v>
      </c>
      <c r="BF2778" s="47">
        <v>0.5</v>
      </c>
      <c r="BG2778" s="47" t="s">
        <v>83</v>
      </c>
      <c r="BH2778" s="47">
        <v>27.55</v>
      </c>
      <c r="BI2778" s="47">
        <v>2</v>
      </c>
      <c r="BJ2778" s="47">
        <v>11</v>
      </c>
      <c r="BL2778" s="47" t="s">
        <v>124</v>
      </c>
      <c r="BM2778" s="47" t="s">
        <v>84</v>
      </c>
      <c r="BN2778" s="47" t="s">
        <v>123</v>
      </c>
      <c r="BO2778" s="47">
        <v>101.25</v>
      </c>
      <c r="BP2778" s="47">
        <v>9</v>
      </c>
      <c r="BQ2778" s="47">
        <v>25.5</v>
      </c>
      <c r="BR2778" s="47">
        <v>140.5</v>
      </c>
      <c r="BS2778" s="47" t="s">
        <v>85</v>
      </c>
      <c r="BT2778" s="47">
        <v>0.6</v>
      </c>
      <c r="BU2778" s="47" t="s">
        <v>83</v>
      </c>
      <c r="BV2778" s="47" t="s">
        <v>83</v>
      </c>
      <c r="BW2778" s="47">
        <v>2</v>
      </c>
      <c r="BX2778" s="47">
        <v>189.5</v>
      </c>
      <c r="BY2778" s="47">
        <v>4.1500000000000004</v>
      </c>
      <c r="BZ2778" s="47" t="s">
        <v>82</v>
      </c>
      <c r="CA2778" s="47">
        <v>57.099999999999994</v>
      </c>
      <c r="CB2778" s="47">
        <v>0.75</v>
      </c>
      <c r="CC2778" s="47">
        <v>6.7650000000000006</v>
      </c>
      <c r="CD2778" s="47">
        <v>14.5</v>
      </c>
      <c r="CE2778" s="47">
        <v>1.5</v>
      </c>
      <c r="CF2778" s="47">
        <v>25.65</v>
      </c>
      <c r="CG2778" s="47">
        <v>366</v>
      </c>
      <c r="CH2778" s="47">
        <v>32</v>
      </c>
      <c r="CI2778" s="47">
        <v>67.349999999999994</v>
      </c>
      <c r="CJ2778" s="47">
        <v>171</v>
      </c>
      <c r="CK2778" s="47">
        <v>10.95</v>
      </c>
      <c r="CL2778" s="47">
        <v>31.75</v>
      </c>
      <c r="CM2778" s="47">
        <v>4.6500000000000004</v>
      </c>
      <c r="CN2778" s="47">
        <v>1.1599999999999999</v>
      </c>
      <c r="CO2778" s="47">
        <v>3.41</v>
      </c>
      <c r="CP2778" s="47">
        <v>0.58499999999999996</v>
      </c>
      <c r="CQ2778" s="47">
        <v>3.6100000000000003</v>
      </c>
      <c r="CR2778" s="47">
        <v>0.79</v>
      </c>
      <c r="CS2778" s="47">
        <v>2.96</v>
      </c>
      <c r="CT2778" s="47">
        <v>0.53500000000000003</v>
      </c>
      <c r="CU2778" s="47">
        <v>4</v>
      </c>
      <c r="CV2778" s="47">
        <v>0.64</v>
      </c>
      <c r="CW2778" s="47">
        <f t="shared" si="142"/>
        <v>303.39</v>
      </c>
      <c r="CX2778" s="47">
        <v>182.5</v>
      </c>
      <c r="CY2778" s="47">
        <v>1.32</v>
      </c>
      <c r="CZ2778" s="47">
        <v>8.9600000000000009</v>
      </c>
      <c r="DA2778" s="47">
        <v>0.22499999999999998</v>
      </c>
      <c r="DC2778" s="47">
        <v>4.085</v>
      </c>
      <c r="DD2778" s="47">
        <v>2.5000000000000001E-2</v>
      </c>
      <c r="DE2778" s="47">
        <v>0.02</v>
      </c>
      <c r="DF2778" s="47">
        <v>31.950000000000003</v>
      </c>
      <c r="DG2778" s="47">
        <v>0.12</v>
      </c>
    </row>
    <row r="2779" spans="1:111" s="47" customFormat="1" ht="17.399999999999999" customHeight="1" x14ac:dyDescent="0.3">
      <c r="A2779" s="30" t="s">
        <v>4444</v>
      </c>
      <c r="B2779" s="47" t="s">
        <v>4281</v>
      </c>
      <c r="C2779" s="47" t="s">
        <v>4940</v>
      </c>
      <c r="D2779" s="47" t="s">
        <v>4942</v>
      </c>
      <c r="E2779" s="43">
        <v>44067</v>
      </c>
      <c r="F2779" s="46">
        <v>44348</v>
      </c>
      <c r="G2779" s="45" t="s">
        <v>4317</v>
      </c>
      <c r="H2779" s="44">
        <v>34.201782999999999</v>
      </c>
      <c r="I2779" s="44">
        <v>-105.738484</v>
      </c>
      <c r="J2779" s="44" t="s">
        <v>873</v>
      </c>
      <c r="K2779" s="84" t="s">
        <v>879</v>
      </c>
      <c r="L2779" s="84" t="s">
        <v>878</v>
      </c>
      <c r="M2779" s="47" t="s">
        <v>4287</v>
      </c>
      <c r="N2779" s="70" t="s">
        <v>3393</v>
      </c>
      <c r="O2779" s="70" t="s">
        <v>3394</v>
      </c>
      <c r="P2779" s="72" t="s">
        <v>4288</v>
      </c>
      <c r="Q2779" s="33" t="s">
        <v>2942</v>
      </c>
      <c r="R2779" s="44" t="s">
        <v>2955</v>
      </c>
      <c r="S2779" s="72"/>
      <c r="T2779" s="72"/>
      <c r="U2779" s="72"/>
      <c r="V2779" s="72"/>
      <c r="W2779" s="72">
        <v>70.3</v>
      </c>
      <c r="X2779" s="72">
        <v>0.52</v>
      </c>
      <c r="Y2779" s="72">
        <v>6.54</v>
      </c>
      <c r="Z2779" s="72">
        <v>2.4700000000000002</v>
      </c>
      <c r="AA2779" s="72">
        <v>0.13</v>
      </c>
      <c r="AB2779" s="72">
        <v>0.09</v>
      </c>
      <c r="AC2779" s="72">
        <v>8.07</v>
      </c>
      <c r="AD2779" s="72">
        <v>0.39</v>
      </c>
      <c r="AE2779" s="72">
        <v>4.99</v>
      </c>
      <c r="AF2779" s="72">
        <v>0.16</v>
      </c>
      <c r="AG2779" s="72">
        <v>1.56</v>
      </c>
      <c r="AH2779" s="72">
        <v>43200</v>
      </c>
      <c r="AI2779" s="72">
        <v>0.126</v>
      </c>
      <c r="AJ2779" s="72"/>
      <c r="AL2779" s="84"/>
      <c r="AM2779" s="84"/>
      <c r="AN2779" s="84"/>
      <c r="AO2779" s="47">
        <f>SUM(W2779:AG2779)+(AH2779*0.0001)+AI2779+AM2779</f>
        <v>99.665999999999997</v>
      </c>
      <c r="AP2779" s="47">
        <f t="shared" si="147"/>
        <v>1.3440509999999994</v>
      </c>
      <c r="AQ2779" s="47">
        <f t="shared" si="148"/>
        <v>0.99154390000000059</v>
      </c>
      <c r="AR2779" s="47">
        <f t="shared" si="149"/>
        <v>2.2454545454545456</v>
      </c>
      <c r="AU2779" s="45">
        <v>22</v>
      </c>
      <c r="AV2779" s="45">
        <v>4</v>
      </c>
      <c r="AW2779" s="45">
        <v>20</v>
      </c>
      <c r="AX2779" s="45" t="s">
        <v>84</v>
      </c>
      <c r="AY2779" s="45">
        <v>5170</v>
      </c>
      <c r="AZ2779" s="45" t="s">
        <v>83</v>
      </c>
      <c r="BA2779" s="45">
        <v>7.1</v>
      </c>
      <c r="BB2779" s="84"/>
      <c r="BC2779" s="45" t="s">
        <v>124</v>
      </c>
      <c r="BD2779" s="45">
        <v>3.2</v>
      </c>
      <c r="BE2779" s="45">
        <v>51</v>
      </c>
      <c r="BF2779" s="45">
        <v>0.7</v>
      </c>
      <c r="BG2779" s="45">
        <v>26</v>
      </c>
      <c r="BH2779" s="45">
        <v>12.2</v>
      </c>
      <c r="BI2779" s="45">
        <v>4</v>
      </c>
      <c r="BJ2779" s="45">
        <v>12</v>
      </c>
      <c r="BK2779" s="84"/>
      <c r="BL2779" s="45" t="s">
        <v>124</v>
      </c>
      <c r="BM2779" s="45">
        <v>29</v>
      </c>
      <c r="BN2779" s="45">
        <v>32</v>
      </c>
      <c r="BO2779" s="45">
        <v>12.4</v>
      </c>
      <c r="BP2779" s="45">
        <v>14</v>
      </c>
      <c r="BQ2779" s="45">
        <v>129</v>
      </c>
      <c r="BR2779" s="45">
        <v>186</v>
      </c>
      <c r="BS2779" s="45" t="s">
        <v>85</v>
      </c>
      <c r="BT2779" s="45">
        <v>3.5</v>
      </c>
      <c r="BU2779" s="45">
        <v>6</v>
      </c>
      <c r="BV2779" s="45" t="s">
        <v>83</v>
      </c>
      <c r="BW2779" s="45">
        <v>1</v>
      </c>
      <c r="BX2779" s="45">
        <v>197</v>
      </c>
      <c r="BY2779" s="45">
        <v>0.8</v>
      </c>
      <c r="BZ2779" s="45">
        <v>3.6</v>
      </c>
      <c r="CA2779" s="45">
        <v>13.6</v>
      </c>
      <c r="CB2779" s="45">
        <v>1.5</v>
      </c>
      <c r="CC2779" s="45">
        <v>22.7</v>
      </c>
      <c r="CD2779" s="45">
        <v>55</v>
      </c>
      <c r="CE2779" s="45">
        <v>26</v>
      </c>
      <c r="CF2779" s="45">
        <v>280</v>
      </c>
      <c r="CG2779" s="45">
        <v>455</v>
      </c>
      <c r="CH2779" s="45">
        <v>94</v>
      </c>
      <c r="CI2779" s="45">
        <v>427</v>
      </c>
      <c r="CJ2779" s="45">
        <v>611</v>
      </c>
      <c r="CK2779" s="45">
        <v>56.4</v>
      </c>
      <c r="CL2779" s="45">
        <v>166</v>
      </c>
      <c r="CM2779" s="45">
        <v>32</v>
      </c>
      <c r="CN2779" s="45">
        <v>8.49</v>
      </c>
      <c r="CO2779" s="45">
        <v>32.9</v>
      </c>
      <c r="CP2779" s="45">
        <v>5.39</v>
      </c>
      <c r="CQ2779" s="45">
        <v>36.9</v>
      </c>
      <c r="CR2779" s="45">
        <v>7.19</v>
      </c>
      <c r="CS2779" s="45">
        <v>21.4</v>
      </c>
      <c r="CT2779" s="45">
        <v>3.1</v>
      </c>
      <c r="CU2779" s="45">
        <v>18.100000000000001</v>
      </c>
      <c r="CV2779" s="45">
        <v>2.36</v>
      </c>
      <c r="CW2779" s="47">
        <f t="shared" si="142"/>
        <v>1428.2300000000002</v>
      </c>
      <c r="CX2779" s="45">
        <v>1210</v>
      </c>
      <c r="CY2779" s="45">
        <v>1.82</v>
      </c>
      <c r="CZ2779" s="45">
        <v>3.46</v>
      </c>
      <c r="DA2779" s="45">
        <v>5.99</v>
      </c>
      <c r="DC2779" s="45">
        <v>4.3600000000000003</v>
      </c>
      <c r="DD2779" s="45">
        <v>0.05</v>
      </c>
      <c r="DE2779" s="45">
        <v>7.0000000000000007E-2</v>
      </c>
      <c r="DF2779" s="45">
        <v>33</v>
      </c>
      <c r="DG2779" s="45">
        <v>0.34</v>
      </c>
    </row>
    <row r="2780" spans="1:111" s="47" customFormat="1" x14ac:dyDescent="0.3">
      <c r="A2780" s="22" t="s">
        <v>4445</v>
      </c>
      <c r="B2780" s="47" t="s">
        <v>4281</v>
      </c>
      <c r="C2780" s="47" t="s">
        <v>4940</v>
      </c>
      <c r="D2780" s="47" t="s">
        <v>4942</v>
      </c>
      <c r="E2780" s="48">
        <v>44067</v>
      </c>
      <c r="F2780" s="48">
        <v>44267</v>
      </c>
      <c r="G2780" s="47" t="s">
        <v>4419</v>
      </c>
      <c r="H2780" s="47">
        <v>34.201355</v>
      </c>
      <c r="I2780" s="47">
        <v>-105.740554</v>
      </c>
      <c r="J2780" s="47" t="s">
        <v>873</v>
      </c>
      <c r="K2780" s="47" t="s">
        <v>879</v>
      </c>
      <c r="L2780" s="47" t="s">
        <v>878</v>
      </c>
      <c r="M2780" s="47" t="s">
        <v>4287</v>
      </c>
      <c r="N2780" s="70" t="s">
        <v>3393</v>
      </c>
      <c r="O2780" s="70" t="s">
        <v>3394</v>
      </c>
      <c r="P2780" s="72" t="s">
        <v>4288</v>
      </c>
      <c r="Q2780" s="22" t="s">
        <v>2942</v>
      </c>
      <c r="R2780" s="47" t="s">
        <v>2943</v>
      </c>
      <c r="S2780" s="72"/>
      <c r="T2780" s="72"/>
      <c r="U2780" s="72"/>
      <c r="V2780" s="72"/>
      <c r="W2780" s="72">
        <v>47</v>
      </c>
      <c r="X2780" s="72">
        <v>0.41</v>
      </c>
      <c r="Y2780" s="72">
        <v>6.54</v>
      </c>
      <c r="Z2780" s="72">
        <v>2.65</v>
      </c>
      <c r="AA2780" s="72">
        <v>0.09</v>
      </c>
      <c r="AB2780" s="72">
        <v>0.08</v>
      </c>
      <c r="AC2780" s="72">
        <v>24.7</v>
      </c>
      <c r="AD2780" s="72">
        <v>0.27</v>
      </c>
      <c r="AE2780" s="72">
        <v>5.17</v>
      </c>
      <c r="AF2780" s="72">
        <v>0.06</v>
      </c>
      <c r="AG2780" s="72">
        <v>1.83</v>
      </c>
      <c r="AH2780" s="72">
        <v>136000</v>
      </c>
      <c r="AI2780" s="72">
        <v>3.3000000000000002E-2</v>
      </c>
      <c r="AJ2780" s="72"/>
      <c r="AO2780" s="47">
        <f>SUM(W2780:AG2780)+(AH2780*0.0001)+AI2780+AM2780</f>
        <v>102.43300000000001</v>
      </c>
      <c r="AP2780" s="47">
        <f t="shared" si="147"/>
        <v>1.4634450000000001</v>
      </c>
      <c r="AQ2780" s="47">
        <f t="shared" si="148"/>
        <v>1.0402104999999997</v>
      </c>
      <c r="AR2780" s="47">
        <f t="shared" si="149"/>
        <v>2.4090909090909087</v>
      </c>
      <c r="AU2780" s="47">
        <v>14</v>
      </c>
      <c r="AV2780" s="47">
        <v>3</v>
      </c>
      <c r="AW2780" s="47">
        <v>9</v>
      </c>
      <c r="AX2780" s="47">
        <v>11</v>
      </c>
      <c r="AY2780" s="47">
        <v>1140</v>
      </c>
      <c r="AZ2780" s="47" t="s">
        <v>83</v>
      </c>
      <c r="BA2780" s="47">
        <v>1.2</v>
      </c>
      <c r="BC2780" s="47">
        <v>0.2</v>
      </c>
      <c r="BD2780" s="47">
        <v>6</v>
      </c>
      <c r="BE2780" s="47">
        <v>47</v>
      </c>
      <c r="BF2780" s="47">
        <v>0.7</v>
      </c>
      <c r="BG2780" s="47">
        <v>18</v>
      </c>
      <c r="BH2780" s="47">
        <v>8.2200000000000006</v>
      </c>
      <c r="BI2780" s="47">
        <v>2</v>
      </c>
      <c r="BJ2780" s="47">
        <v>7</v>
      </c>
      <c r="BL2780" s="47" t="s">
        <v>124</v>
      </c>
      <c r="BM2780" s="47">
        <v>13</v>
      </c>
      <c r="BN2780" s="47">
        <v>9</v>
      </c>
      <c r="BO2780" s="47">
        <v>7.7</v>
      </c>
      <c r="BP2780" s="47">
        <v>21</v>
      </c>
      <c r="BQ2780" s="47">
        <v>24</v>
      </c>
      <c r="BR2780" s="47">
        <v>211</v>
      </c>
      <c r="BS2780" s="47" t="s">
        <v>85</v>
      </c>
      <c r="BT2780" s="47">
        <v>2.8</v>
      </c>
      <c r="BU2780" s="47">
        <v>6</v>
      </c>
      <c r="BV2780" s="47" t="s">
        <v>83</v>
      </c>
      <c r="BW2780" s="47">
        <v>1</v>
      </c>
      <c r="BX2780" s="47">
        <v>278</v>
      </c>
      <c r="BY2780" s="47">
        <v>0.5</v>
      </c>
      <c r="BZ2780" s="47">
        <v>1.2</v>
      </c>
      <c r="CA2780" s="47">
        <v>8.1</v>
      </c>
      <c r="CB2780" s="47">
        <v>1.6</v>
      </c>
      <c r="CC2780" s="47">
        <v>4.54</v>
      </c>
      <c r="CD2780" s="47">
        <v>62</v>
      </c>
      <c r="CE2780" s="47">
        <v>26</v>
      </c>
      <c r="CF2780" s="47">
        <v>146</v>
      </c>
      <c r="CG2780" s="47">
        <v>263</v>
      </c>
      <c r="CH2780" s="47">
        <v>249</v>
      </c>
      <c r="CI2780" s="47">
        <v>114</v>
      </c>
      <c r="CJ2780" s="47">
        <v>155</v>
      </c>
      <c r="CK2780" s="47">
        <v>14.2</v>
      </c>
      <c r="CL2780" s="47">
        <v>44.2</v>
      </c>
      <c r="CM2780" s="47">
        <v>10.4</v>
      </c>
      <c r="CN2780" s="47">
        <v>3.36</v>
      </c>
      <c r="CO2780" s="47">
        <v>13.5</v>
      </c>
      <c r="CP2780" s="47">
        <v>2.46</v>
      </c>
      <c r="CQ2780" s="47">
        <v>15.8</v>
      </c>
      <c r="CR2780" s="47">
        <v>3.22</v>
      </c>
      <c r="CS2780" s="47">
        <v>9.2100000000000009</v>
      </c>
      <c r="CT2780" s="47">
        <v>1.3</v>
      </c>
      <c r="CU2780" s="47">
        <v>8</v>
      </c>
      <c r="CV2780" s="47">
        <v>1</v>
      </c>
      <c r="CW2780" s="47">
        <f t="shared" si="142"/>
        <v>395.65</v>
      </c>
      <c r="CX2780" s="47">
        <v>773</v>
      </c>
      <c r="CY2780" s="47">
        <v>1.94</v>
      </c>
      <c r="CZ2780" s="47">
        <v>3.58</v>
      </c>
      <c r="DA2780" s="47">
        <v>18.600000000000001</v>
      </c>
      <c r="DC2780" s="47">
        <v>4.59</v>
      </c>
      <c r="DD2780" s="47">
        <v>0.05</v>
      </c>
      <c r="DE2780" s="47">
        <v>0.03</v>
      </c>
      <c r="DF2780" s="47">
        <v>23</v>
      </c>
      <c r="DG2780" s="47">
        <v>0.26</v>
      </c>
    </row>
    <row r="2781" spans="1:111" s="47" customFormat="1" x14ac:dyDescent="0.3">
      <c r="A2781" s="22" t="s">
        <v>4446</v>
      </c>
      <c r="B2781" s="47" t="s">
        <v>4281</v>
      </c>
      <c r="C2781" s="47" t="s">
        <v>4940</v>
      </c>
      <c r="D2781" s="47" t="s">
        <v>4942</v>
      </c>
      <c r="E2781" s="48">
        <v>44071</v>
      </c>
      <c r="F2781" s="48" t="s">
        <v>4447</v>
      </c>
      <c r="G2781" s="47" t="s">
        <v>4448</v>
      </c>
      <c r="H2781" s="47">
        <v>34.219327999999997</v>
      </c>
      <c r="I2781" s="47">
        <v>-105.75993699999999</v>
      </c>
      <c r="J2781" s="47" t="s">
        <v>873</v>
      </c>
      <c r="K2781" s="47" t="s">
        <v>879</v>
      </c>
      <c r="L2781" s="47" t="s">
        <v>878</v>
      </c>
      <c r="M2781" s="47" t="s">
        <v>1493</v>
      </c>
      <c r="N2781" s="70" t="s">
        <v>3393</v>
      </c>
      <c r="O2781" s="70" t="s">
        <v>3394</v>
      </c>
      <c r="P2781" s="72" t="s">
        <v>4338</v>
      </c>
      <c r="Q2781" s="22" t="s">
        <v>2942</v>
      </c>
      <c r="R2781" s="47" t="s">
        <v>2943</v>
      </c>
      <c r="S2781" s="72"/>
      <c r="T2781" s="72"/>
      <c r="U2781" s="72"/>
      <c r="V2781" s="72"/>
      <c r="W2781" s="72">
        <v>6.3049999999999997</v>
      </c>
      <c r="X2781" s="72">
        <v>0.03</v>
      </c>
      <c r="Y2781" s="72">
        <v>2.5049999999999999</v>
      </c>
      <c r="Z2781" s="72">
        <v>0.62</v>
      </c>
      <c r="AA2781" s="72">
        <v>1.4999999999999999E-2</v>
      </c>
      <c r="AB2781" s="72">
        <v>0.06</v>
      </c>
      <c r="AC2781" s="72">
        <v>45.25</v>
      </c>
      <c r="AD2781" s="72">
        <v>0.22</v>
      </c>
      <c r="AE2781" s="72">
        <v>0.58499999999999996</v>
      </c>
      <c r="AF2781" s="72">
        <v>0.65500000000000003</v>
      </c>
      <c r="AG2781" s="72">
        <v>4.3949999999999996</v>
      </c>
      <c r="AH2781" s="72" t="s">
        <v>1685</v>
      </c>
      <c r="AI2781" s="72">
        <v>2.76</v>
      </c>
      <c r="AJ2781" s="72"/>
      <c r="AM2781" s="47">
        <v>0.26500000000000001</v>
      </c>
      <c r="AO2781" s="47">
        <v>65.665000000000006</v>
      </c>
      <c r="AP2781" s="47">
        <v>0.2985209999999997</v>
      </c>
      <c r="AQ2781" s="47">
        <v>0.2916269000000003</v>
      </c>
      <c r="AR2781" s="47">
        <v>0.56363636363636349</v>
      </c>
      <c r="AU2781" s="47">
        <v>56</v>
      </c>
      <c r="AV2781" s="47">
        <v>1.7</v>
      </c>
      <c r="AW2781" s="47">
        <v>3.8</v>
      </c>
      <c r="AY2781" s="47">
        <v>127000</v>
      </c>
      <c r="BA2781" s="47">
        <v>0.48499999999999999</v>
      </c>
      <c r="BC2781" s="47">
        <v>0.6</v>
      </c>
      <c r="BD2781" s="47" t="s">
        <v>121</v>
      </c>
      <c r="BE2781" s="47">
        <v>10</v>
      </c>
      <c r="BF2781" s="47">
        <v>0.52</v>
      </c>
      <c r="BG2781" s="47">
        <v>134.5</v>
      </c>
      <c r="BH2781" s="47">
        <v>42.099999999999994</v>
      </c>
      <c r="BI2781" s="47">
        <v>6</v>
      </c>
      <c r="BJ2781" s="47">
        <v>0.4</v>
      </c>
      <c r="BK2781" s="47">
        <v>2.1000000000000001E-2</v>
      </c>
      <c r="BL2781" s="47">
        <v>5.0000000000000001E-3</v>
      </c>
      <c r="BM2781" s="47">
        <v>20</v>
      </c>
      <c r="BN2781" s="47">
        <v>2.5</v>
      </c>
      <c r="BO2781" s="47">
        <v>4.9000000000000004</v>
      </c>
      <c r="BP2781" s="47">
        <v>70.5</v>
      </c>
      <c r="BQ2781" s="47">
        <v>495</v>
      </c>
      <c r="BR2781" s="47">
        <v>22.75</v>
      </c>
      <c r="BS2781" s="47">
        <v>2.5000000000000001E-3</v>
      </c>
      <c r="BT2781" s="47">
        <v>1.135</v>
      </c>
      <c r="BU2781" s="47">
        <v>2.35</v>
      </c>
      <c r="BV2781" s="47">
        <v>1.5</v>
      </c>
      <c r="BW2781" s="47" t="s">
        <v>121</v>
      </c>
      <c r="BX2781" s="47">
        <v>6505</v>
      </c>
      <c r="BY2781" s="47">
        <v>0.2</v>
      </c>
      <c r="BZ2781" s="47">
        <v>0.37</v>
      </c>
      <c r="CA2781" s="47">
        <v>62.45</v>
      </c>
      <c r="CB2781" s="47">
        <v>0.155</v>
      </c>
      <c r="CC2781" s="47">
        <v>16.850000000000001</v>
      </c>
      <c r="CD2781" s="47">
        <v>65.5</v>
      </c>
      <c r="CE2781" s="47">
        <v>20.5</v>
      </c>
      <c r="CF2781" s="47">
        <v>962.5</v>
      </c>
      <c r="CG2781" s="47">
        <v>17</v>
      </c>
      <c r="CH2781" s="47">
        <v>45</v>
      </c>
      <c r="CI2781" s="47">
        <v>7250</v>
      </c>
      <c r="CJ2781" s="47" t="s">
        <v>141</v>
      </c>
      <c r="CK2781" s="47">
        <v>959.5</v>
      </c>
      <c r="CL2781" s="47">
        <v>2860</v>
      </c>
      <c r="CM2781" s="47">
        <v>396</v>
      </c>
      <c r="CN2781" s="47">
        <v>86</v>
      </c>
      <c r="CO2781" s="47">
        <v>235.5</v>
      </c>
      <c r="CP2781" s="47">
        <v>28.200000000000003</v>
      </c>
      <c r="CQ2781" s="47">
        <v>125.25</v>
      </c>
      <c r="CR2781" s="47">
        <v>20.524999999999999</v>
      </c>
      <c r="CS2781" s="47">
        <v>45.9</v>
      </c>
      <c r="CT2781" s="47">
        <v>4.8550000000000004</v>
      </c>
      <c r="CU2781" s="47">
        <v>22.85</v>
      </c>
      <c r="CV2781" s="47">
        <v>2.2800000000000002</v>
      </c>
      <c r="CW2781" s="47">
        <v>22036.86</v>
      </c>
    </row>
    <row r="2782" spans="1:111" s="47" customFormat="1" x14ac:dyDescent="0.3">
      <c r="A2782" s="22" t="s">
        <v>4449</v>
      </c>
      <c r="B2782" s="47" t="s">
        <v>4281</v>
      </c>
      <c r="C2782" s="47" t="s">
        <v>4940</v>
      </c>
      <c r="D2782" s="47" t="s">
        <v>4942</v>
      </c>
      <c r="E2782" s="48">
        <v>44067</v>
      </c>
      <c r="F2782" s="48">
        <v>44263</v>
      </c>
      <c r="G2782" s="47" t="s">
        <v>4353</v>
      </c>
      <c r="H2782" s="47">
        <v>34.199612000000002</v>
      </c>
      <c r="I2782" s="47">
        <v>-105.774575</v>
      </c>
      <c r="J2782" s="47" t="s">
        <v>873</v>
      </c>
      <c r="K2782" s="47" t="s">
        <v>879</v>
      </c>
      <c r="L2782" s="47" t="s">
        <v>878</v>
      </c>
      <c r="M2782" s="49" t="s">
        <v>4450</v>
      </c>
      <c r="N2782" s="70" t="s">
        <v>3393</v>
      </c>
      <c r="O2782" s="70" t="s">
        <v>3394</v>
      </c>
      <c r="P2782" s="72" t="s">
        <v>4428</v>
      </c>
      <c r="Q2782" s="22" t="s">
        <v>2942</v>
      </c>
      <c r="R2782" s="47" t="s">
        <v>2943</v>
      </c>
      <c r="S2782" s="72"/>
      <c r="T2782" s="72"/>
      <c r="U2782" s="72"/>
      <c r="V2782" s="72"/>
      <c r="W2782" s="72">
        <v>33.799999999999997</v>
      </c>
      <c r="X2782" s="72" t="s">
        <v>120</v>
      </c>
      <c r="Y2782" s="72">
        <v>0.24</v>
      </c>
      <c r="Z2782" s="72">
        <v>0.22</v>
      </c>
      <c r="AA2782" s="72" t="s">
        <v>120</v>
      </c>
      <c r="AB2782" s="72">
        <v>0.04</v>
      </c>
      <c r="AC2782" s="72">
        <v>17</v>
      </c>
      <c r="AD2782" s="72">
        <v>0.11</v>
      </c>
      <c r="AE2782" s="72">
        <v>0.02</v>
      </c>
      <c r="AF2782" s="72">
        <v>0.05</v>
      </c>
      <c r="AG2782" s="72">
        <v>2.19</v>
      </c>
      <c r="AH2782" s="72">
        <v>109000</v>
      </c>
      <c r="AI2782" s="72">
        <v>5.08</v>
      </c>
      <c r="AJ2782" s="72"/>
      <c r="AO2782" s="47">
        <f>SUM(W2782:AG2782)+(AH2782*0.0001)+AM2782+(AY2782*0.0001)</f>
        <v>71.22999999999999</v>
      </c>
      <c r="AP2782" s="47">
        <f t="shared" ref="AP2782:AP2813" si="150">(0.6633*(Y2782+Z2782)-0.7083*(Y2782))</f>
        <v>0.135126</v>
      </c>
      <c r="AQ2782" s="47">
        <f t="shared" ref="AQ2782:AQ2813" si="151">(Z2782-1.1*(AP2782))</f>
        <v>7.1361399999999992E-2</v>
      </c>
      <c r="AR2782" s="47">
        <f t="shared" ref="AR2782:AR2813" si="152">(Z2782/1.1)</f>
        <v>0.19999999999999998</v>
      </c>
      <c r="AU2782" s="47">
        <v>82</v>
      </c>
      <c r="AV2782" s="47" t="s">
        <v>121</v>
      </c>
      <c r="AW2782" s="47">
        <v>82</v>
      </c>
      <c r="AX2782" s="47" t="s">
        <v>84</v>
      </c>
      <c r="AY2782" s="47">
        <v>66600</v>
      </c>
      <c r="AZ2782" s="47">
        <v>9</v>
      </c>
      <c r="BA2782" s="47">
        <v>0.1</v>
      </c>
      <c r="BC2782" s="47" t="s">
        <v>124</v>
      </c>
      <c r="BD2782" s="47" t="s">
        <v>82</v>
      </c>
      <c r="BE2782" s="47" t="s">
        <v>84</v>
      </c>
      <c r="BF2782" s="47" t="s">
        <v>126</v>
      </c>
      <c r="BG2782" s="47">
        <v>9</v>
      </c>
      <c r="BH2782" s="47">
        <v>57</v>
      </c>
      <c r="BI2782" s="47">
        <v>6</v>
      </c>
      <c r="BJ2782" s="47" t="s">
        <v>121</v>
      </c>
      <c r="BL2782" s="47" t="s">
        <v>124</v>
      </c>
      <c r="BM2782" s="47">
        <v>11</v>
      </c>
      <c r="BN2782" s="47" t="s">
        <v>123</v>
      </c>
      <c r="BO2782" s="47">
        <v>0.1</v>
      </c>
      <c r="BP2782" s="47">
        <v>6</v>
      </c>
      <c r="BQ2782" s="47">
        <v>36</v>
      </c>
      <c r="BR2782" s="47">
        <v>1.2</v>
      </c>
      <c r="BS2782" s="47" t="s">
        <v>85</v>
      </c>
      <c r="BT2782" s="47">
        <v>0.5</v>
      </c>
      <c r="BU2782" s="47" t="s">
        <v>83</v>
      </c>
      <c r="BV2782" s="47" t="s">
        <v>83</v>
      </c>
      <c r="BW2782" s="47" t="s">
        <v>121</v>
      </c>
      <c r="BX2782" s="47">
        <v>3050</v>
      </c>
      <c r="BY2782" s="47" t="s">
        <v>82</v>
      </c>
      <c r="BZ2782" s="47">
        <v>0.8</v>
      </c>
      <c r="CA2782" s="47">
        <v>14.3</v>
      </c>
      <c r="CB2782" s="47" t="s">
        <v>82</v>
      </c>
      <c r="CC2782" s="47">
        <v>5.0599999999999996</v>
      </c>
      <c r="CD2782" s="47" t="s">
        <v>83</v>
      </c>
      <c r="CE2782" s="47" t="s">
        <v>121</v>
      </c>
      <c r="CF2782" s="47">
        <v>649</v>
      </c>
      <c r="CG2782" s="47">
        <v>2.2000000000000002</v>
      </c>
      <c r="CH2782" s="47" t="s">
        <v>83</v>
      </c>
      <c r="CI2782" s="47">
        <v>10300</v>
      </c>
      <c r="CJ2782" s="47">
        <v>12800</v>
      </c>
      <c r="CK2782" s="47">
        <v>1020</v>
      </c>
      <c r="CL2782" s="47">
        <v>2790</v>
      </c>
      <c r="CM2782" s="47">
        <v>280</v>
      </c>
      <c r="CN2782" s="47">
        <v>57.6</v>
      </c>
      <c r="CO2782" s="47">
        <v>226</v>
      </c>
      <c r="CP2782" s="47">
        <v>28.2</v>
      </c>
      <c r="CQ2782" s="47">
        <v>100</v>
      </c>
      <c r="CR2782" s="47">
        <v>16.7</v>
      </c>
      <c r="CS2782" s="47">
        <v>37.4</v>
      </c>
      <c r="CT2782" s="47">
        <v>3.86</v>
      </c>
      <c r="CU2782" s="47">
        <v>19.2</v>
      </c>
      <c r="CV2782" s="47">
        <v>2.0099999999999998</v>
      </c>
      <c r="CW2782" s="47">
        <f t="shared" ref="CW2782:CW2836" si="153">SUM(CI2782:CV2782)</f>
        <v>27680.97</v>
      </c>
      <c r="CX2782" s="47">
        <v>83</v>
      </c>
      <c r="CY2782" s="47">
        <v>0.16</v>
      </c>
      <c r="CZ2782" s="47">
        <v>0.1</v>
      </c>
      <c r="DA2782" s="47">
        <v>12.4</v>
      </c>
      <c r="DC2782" s="47" t="s">
        <v>120</v>
      </c>
      <c r="DD2782" s="47" t="s">
        <v>120</v>
      </c>
      <c r="DE2782" s="47">
        <v>0.01</v>
      </c>
      <c r="DF2782" s="47">
        <v>16.100000000000001</v>
      </c>
      <c r="DG2782" s="47" t="s">
        <v>120</v>
      </c>
    </row>
    <row r="2783" spans="1:111" s="47" customFormat="1" x14ac:dyDescent="0.3">
      <c r="A2783" s="22" t="s">
        <v>4451</v>
      </c>
      <c r="B2783" s="47" t="s">
        <v>4281</v>
      </c>
      <c r="C2783" s="47" t="s">
        <v>4940</v>
      </c>
      <c r="D2783" s="47" t="s">
        <v>4942</v>
      </c>
      <c r="E2783" s="48">
        <v>44067</v>
      </c>
      <c r="F2783" s="48">
        <v>44263</v>
      </c>
      <c r="G2783" s="47" t="s">
        <v>4353</v>
      </c>
      <c r="H2783" s="47">
        <v>34.199612000000002</v>
      </c>
      <c r="I2783" s="47">
        <v>-105.774575</v>
      </c>
      <c r="J2783" s="47" t="s">
        <v>873</v>
      </c>
      <c r="K2783" s="47" t="s">
        <v>879</v>
      </c>
      <c r="L2783" s="47" t="s">
        <v>878</v>
      </c>
      <c r="M2783" s="49" t="s">
        <v>4450</v>
      </c>
      <c r="N2783" s="70" t="s">
        <v>3393</v>
      </c>
      <c r="O2783" s="70" t="s">
        <v>3394</v>
      </c>
      <c r="P2783" s="72" t="s">
        <v>4428</v>
      </c>
      <c r="Q2783" s="22" t="s">
        <v>2942</v>
      </c>
      <c r="R2783" s="47" t="s">
        <v>2943</v>
      </c>
      <c r="S2783" s="72"/>
      <c r="T2783" s="72"/>
      <c r="U2783" s="72"/>
      <c r="V2783" s="72"/>
      <c r="W2783" s="72">
        <v>31.5</v>
      </c>
      <c r="X2783" s="72" t="s">
        <v>120</v>
      </c>
      <c r="Y2783" s="72">
        <v>0.11</v>
      </c>
      <c r="Z2783" s="72">
        <v>0.24</v>
      </c>
      <c r="AA2783" s="72" t="s">
        <v>120</v>
      </c>
      <c r="AB2783" s="72">
        <v>0.03</v>
      </c>
      <c r="AC2783" s="72">
        <v>16.899999999999999</v>
      </c>
      <c r="AD2783" s="72">
        <v>0.1</v>
      </c>
      <c r="AE2783" s="72" t="s">
        <v>120</v>
      </c>
      <c r="AF2783" s="72">
        <v>0.04</v>
      </c>
      <c r="AG2783" s="72">
        <v>2.09</v>
      </c>
      <c r="AH2783" s="72">
        <v>114000</v>
      </c>
      <c r="AI2783" s="72">
        <v>5.49</v>
      </c>
      <c r="AJ2783" s="72"/>
      <c r="AO2783" s="47">
        <f>SUM(W2783:AG2783)+(AH2783*0.0001)+AM2783+(AY2783*0.0001)</f>
        <v>68.89</v>
      </c>
      <c r="AP2783" s="47">
        <f t="shared" si="150"/>
        <v>0.15424199999999996</v>
      </c>
      <c r="AQ2783" s="47">
        <f t="shared" si="151"/>
        <v>7.033380000000003E-2</v>
      </c>
      <c r="AR2783" s="47">
        <f t="shared" si="152"/>
        <v>0.21818181818181814</v>
      </c>
      <c r="AU2783" s="47">
        <v>121</v>
      </c>
      <c r="AV2783" s="47" t="s">
        <v>121</v>
      </c>
      <c r="AW2783" s="47">
        <v>85</v>
      </c>
      <c r="AX2783" s="47" t="s">
        <v>84</v>
      </c>
      <c r="AY2783" s="47">
        <v>64800</v>
      </c>
      <c r="AZ2783" s="47">
        <v>8</v>
      </c>
      <c r="BA2783" s="47">
        <v>0.3</v>
      </c>
      <c r="BC2783" s="47" t="s">
        <v>124</v>
      </c>
      <c r="BD2783" s="47" t="s">
        <v>82</v>
      </c>
      <c r="BE2783" s="47" t="s">
        <v>84</v>
      </c>
      <c r="BF2783" s="47" t="s">
        <v>126</v>
      </c>
      <c r="BG2783" s="47">
        <v>9</v>
      </c>
      <c r="BH2783" s="47">
        <v>59.6</v>
      </c>
      <c r="BI2783" s="47">
        <v>6</v>
      </c>
      <c r="BJ2783" s="47" t="s">
        <v>121</v>
      </c>
      <c r="BL2783" s="47" t="s">
        <v>124</v>
      </c>
      <c r="BM2783" s="47">
        <v>13</v>
      </c>
      <c r="BN2783" s="47">
        <v>2</v>
      </c>
      <c r="BO2783" s="47">
        <v>0.1</v>
      </c>
      <c r="BP2783" s="47">
        <v>6</v>
      </c>
      <c r="BQ2783" s="47">
        <v>76</v>
      </c>
      <c r="BR2783" s="47">
        <v>0.4</v>
      </c>
      <c r="BS2783" s="47" t="s">
        <v>85</v>
      </c>
      <c r="BT2783" s="47">
        <v>0.7</v>
      </c>
      <c r="BU2783" s="47" t="s">
        <v>83</v>
      </c>
      <c r="BV2783" s="47" t="s">
        <v>83</v>
      </c>
      <c r="BW2783" s="47" t="s">
        <v>121</v>
      </c>
      <c r="BX2783" s="47">
        <v>3830</v>
      </c>
      <c r="BY2783" s="47" t="s">
        <v>82</v>
      </c>
      <c r="BZ2783" s="47">
        <v>1.1000000000000001</v>
      </c>
      <c r="CA2783" s="47">
        <v>15.3</v>
      </c>
      <c r="CB2783" s="47" t="s">
        <v>82</v>
      </c>
      <c r="CC2783" s="47">
        <v>6.43</v>
      </c>
      <c r="CD2783" s="47" t="s">
        <v>83</v>
      </c>
      <c r="CE2783" s="47" t="s">
        <v>121</v>
      </c>
      <c r="CF2783" s="47">
        <v>641</v>
      </c>
      <c r="CG2783" s="47">
        <v>1.2</v>
      </c>
      <c r="CH2783" s="47" t="s">
        <v>83</v>
      </c>
      <c r="CI2783" s="47">
        <v>10500</v>
      </c>
      <c r="CJ2783" s="47">
        <v>13300</v>
      </c>
      <c r="CK2783" s="47">
        <v>1060</v>
      </c>
      <c r="CL2783" s="47">
        <v>2860</v>
      </c>
      <c r="CM2783" s="47">
        <v>290</v>
      </c>
      <c r="CN2783" s="47">
        <v>57.3</v>
      </c>
      <c r="CO2783" s="47">
        <v>220</v>
      </c>
      <c r="CP2783" s="47">
        <v>27.3</v>
      </c>
      <c r="CQ2783" s="47">
        <v>96</v>
      </c>
      <c r="CR2783" s="47">
        <v>15.4</v>
      </c>
      <c r="CS2783" s="47">
        <v>35.299999999999997</v>
      </c>
      <c r="CT2783" s="47">
        <v>3.74</v>
      </c>
      <c r="CU2783" s="47">
        <v>18.100000000000001</v>
      </c>
      <c r="CV2783" s="47">
        <v>1.9</v>
      </c>
      <c r="CW2783" s="47">
        <f t="shared" si="153"/>
        <v>28485.040000000001</v>
      </c>
      <c r="CX2783" s="47">
        <v>171</v>
      </c>
      <c r="CY2783" s="47">
        <v>0.16</v>
      </c>
      <c r="CZ2783" s="47">
        <v>0.03</v>
      </c>
      <c r="DA2783" s="47">
        <v>12.5</v>
      </c>
      <c r="DC2783" s="47" t="s">
        <v>120</v>
      </c>
      <c r="DD2783" s="47" t="s">
        <v>120</v>
      </c>
      <c r="DE2783" s="47" t="s">
        <v>120</v>
      </c>
      <c r="DF2783" s="47">
        <v>15.3</v>
      </c>
      <c r="DG2783" s="47" t="s">
        <v>120</v>
      </c>
    </row>
    <row r="2784" spans="1:111" s="47" customFormat="1" x14ac:dyDescent="0.3">
      <c r="A2784" s="26" t="s">
        <v>4452</v>
      </c>
      <c r="B2784" s="47" t="s">
        <v>4281</v>
      </c>
      <c r="C2784" s="47" t="s">
        <v>4940</v>
      </c>
      <c r="D2784" s="47" t="s">
        <v>4942</v>
      </c>
      <c r="E2784" s="48">
        <v>44081</v>
      </c>
      <c r="F2784" s="48">
        <v>44267</v>
      </c>
      <c r="G2784" s="47" t="s">
        <v>4419</v>
      </c>
      <c r="H2784" s="49">
        <v>34.204003</v>
      </c>
      <c r="I2784" s="49">
        <v>-105.76608400000001</v>
      </c>
      <c r="J2784" s="49" t="s">
        <v>873</v>
      </c>
      <c r="K2784" s="47" t="s">
        <v>879</v>
      </c>
      <c r="L2784" s="47" t="s">
        <v>878</v>
      </c>
      <c r="M2784" s="49" t="s">
        <v>4427</v>
      </c>
      <c r="N2784" s="70" t="s">
        <v>3393</v>
      </c>
      <c r="O2784" s="70" t="s">
        <v>3394</v>
      </c>
      <c r="P2784" s="72" t="s">
        <v>4428</v>
      </c>
      <c r="Q2784" s="26" t="s">
        <v>2942</v>
      </c>
      <c r="R2784" s="49" t="s">
        <v>2955</v>
      </c>
      <c r="S2784" s="72"/>
      <c r="T2784" s="72"/>
      <c r="U2784" s="72"/>
      <c r="V2784" s="72"/>
      <c r="W2784" s="72">
        <v>61.6</v>
      </c>
      <c r="X2784" s="72">
        <v>0.49</v>
      </c>
      <c r="Y2784" s="72">
        <v>18.5</v>
      </c>
      <c r="Z2784" s="72">
        <v>4.2699999999999996</v>
      </c>
      <c r="AA2784" s="72">
        <v>0.16</v>
      </c>
      <c r="AB2784" s="72">
        <v>0.08</v>
      </c>
      <c r="AC2784" s="72">
        <v>0.28000000000000003</v>
      </c>
      <c r="AD2784" s="72">
        <v>7.14</v>
      </c>
      <c r="AE2784" s="72">
        <v>4.9000000000000004</v>
      </c>
      <c r="AF2784" s="72">
        <v>0.2</v>
      </c>
      <c r="AG2784" s="72">
        <v>1.0900000000000001</v>
      </c>
      <c r="AH2784" s="72">
        <v>300</v>
      </c>
      <c r="AI2784" s="72">
        <v>8.3000000000000004E-2</v>
      </c>
      <c r="AJ2784" s="72"/>
      <c r="AO2784" s="47">
        <f>SUM(W2784:AG2784)+(AH2784*0.0001)+AI2784+AM2784</f>
        <v>98.823000000000008</v>
      </c>
      <c r="AP2784" s="47">
        <f t="shared" si="150"/>
        <v>1.9997910000000001</v>
      </c>
      <c r="AQ2784" s="47">
        <f t="shared" si="151"/>
        <v>2.0702298999999993</v>
      </c>
      <c r="AR2784" s="47">
        <f t="shared" si="152"/>
        <v>3.8818181818181809</v>
      </c>
      <c r="AU2784" s="49">
        <v>9</v>
      </c>
      <c r="AV2784" s="49">
        <v>4</v>
      </c>
      <c r="AW2784" s="49">
        <v>6</v>
      </c>
      <c r="AX2784" s="49" t="s">
        <v>84</v>
      </c>
      <c r="AY2784" s="49">
        <v>3770</v>
      </c>
      <c r="AZ2784" s="49" t="s">
        <v>83</v>
      </c>
      <c r="BA2784" s="49">
        <v>0.2</v>
      </c>
      <c r="BC2784" s="49" t="s">
        <v>124</v>
      </c>
      <c r="BD2784" s="49">
        <v>6.8</v>
      </c>
      <c r="BE2784" s="49">
        <v>12</v>
      </c>
      <c r="BF2784" s="49">
        <v>0.5</v>
      </c>
      <c r="BG2784" s="49">
        <v>29</v>
      </c>
      <c r="BH2784" s="49">
        <v>22</v>
      </c>
      <c r="BI2784" s="49">
        <v>2</v>
      </c>
      <c r="BJ2784" s="49">
        <v>7</v>
      </c>
      <c r="BL2784" s="49" t="s">
        <v>124</v>
      </c>
      <c r="BM2784" s="49" t="s">
        <v>84</v>
      </c>
      <c r="BN2784" s="49">
        <v>7</v>
      </c>
      <c r="BO2784" s="49">
        <v>68.900000000000006</v>
      </c>
      <c r="BP2784" s="49">
        <v>17</v>
      </c>
      <c r="BQ2784" s="49">
        <v>15</v>
      </c>
      <c r="BR2784" s="49">
        <v>177</v>
      </c>
      <c r="BS2784" s="49" t="s">
        <v>85</v>
      </c>
      <c r="BT2784" s="49">
        <v>0.6</v>
      </c>
      <c r="BU2784" s="49" t="s">
        <v>83</v>
      </c>
      <c r="BV2784" s="49" t="s">
        <v>83</v>
      </c>
      <c r="BW2784" s="49">
        <v>1</v>
      </c>
      <c r="BX2784" s="49">
        <v>317</v>
      </c>
      <c r="BY2784" s="49">
        <v>3.2</v>
      </c>
      <c r="BZ2784" s="49" t="s">
        <v>82</v>
      </c>
      <c r="CA2784" s="49">
        <v>31.8</v>
      </c>
      <c r="CB2784" s="49">
        <v>1.6</v>
      </c>
      <c r="CC2784" s="49">
        <v>6.86</v>
      </c>
      <c r="CD2784" s="49">
        <v>87</v>
      </c>
      <c r="CE2784" s="49">
        <v>23</v>
      </c>
      <c r="CF2784" s="49">
        <v>35.299999999999997</v>
      </c>
      <c r="CG2784" s="49">
        <v>349</v>
      </c>
      <c r="CH2784" s="49">
        <v>68</v>
      </c>
      <c r="CI2784" s="49">
        <v>489</v>
      </c>
      <c r="CJ2784" s="49">
        <v>524</v>
      </c>
      <c r="CK2784" s="49">
        <v>39.200000000000003</v>
      </c>
      <c r="CL2784" s="49">
        <v>106</v>
      </c>
      <c r="CM2784" s="49">
        <v>13.1</v>
      </c>
      <c r="CN2784" s="49">
        <v>3.43</v>
      </c>
      <c r="CO2784" s="49">
        <v>8.5500000000000007</v>
      </c>
      <c r="CP2784" s="49">
        <v>1.19</v>
      </c>
      <c r="CQ2784" s="49">
        <v>5.8</v>
      </c>
      <c r="CR2784" s="49">
        <v>1.1499999999999999</v>
      </c>
      <c r="CS2784" s="49">
        <v>3.29</v>
      </c>
      <c r="CT2784" s="49">
        <v>0.49</v>
      </c>
      <c r="CU2784" s="49">
        <v>3.4</v>
      </c>
      <c r="CV2784" s="49">
        <v>0.45</v>
      </c>
      <c r="CW2784" s="47">
        <f t="shared" si="153"/>
        <v>1199.0500000000002</v>
      </c>
      <c r="CX2784" s="49">
        <v>1410</v>
      </c>
      <c r="CY2784" s="49">
        <v>3.01</v>
      </c>
      <c r="CZ2784" s="49">
        <v>9.7799999999999994</v>
      </c>
      <c r="DA2784" s="49">
        <v>0.2</v>
      </c>
      <c r="DC2784" s="49">
        <v>4.0599999999999996</v>
      </c>
      <c r="DD2784" s="49">
        <v>0.05</v>
      </c>
      <c r="DE2784" s="49">
        <v>0.09</v>
      </c>
      <c r="DF2784" s="49">
        <v>29.1</v>
      </c>
      <c r="DG2784" s="49">
        <v>0.28999999999999998</v>
      </c>
    </row>
    <row r="2785" spans="1:111" s="47" customFormat="1" x14ac:dyDescent="0.3">
      <c r="A2785" s="22" t="s">
        <v>4453</v>
      </c>
      <c r="B2785" s="47" t="s">
        <v>4281</v>
      </c>
      <c r="C2785" s="47" t="s">
        <v>4940</v>
      </c>
      <c r="D2785" s="47" t="s">
        <v>4942</v>
      </c>
      <c r="E2785" s="48">
        <v>44082</v>
      </c>
      <c r="F2785" s="48">
        <v>44267</v>
      </c>
      <c r="G2785" s="47" t="s">
        <v>4419</v>
      </c>
      <c r="H2785" s="47">
        <v>34.203310000000002</v>
      </c>
      <c r="I2785" s="47">
        <v>-105.748407</v>
      </c>
      <c r="J2785" s="47" t="s">
        <v>873</v>
      </c>
      <c r="K2785" s="47" t="s">
        <v>879</v>
      </c>
      <c r="L2785" s="47" t="s">
        <v>878</v>
      </c>
      <c r="M2785" s="47" t="s">
        <v>1493</v>
      </c>
      <c r="N2785" s="70" t="s">
        <v>3393</v>
      </c>
      <c r="O2785" s="70" t="s">
        <v>3394</v>
      </c>
      <c r="P2785" s="72" t="s">
        <v>4338</v>
      </c>
      <c r="Q2785" s="22" t="s">
        <v>1665</v>
      </c>
      <c r="R2785" s="47" t="s">
        <v>2943</v>
      </c>
      <c r="S2785" s="72"/>
      <c r="T2785" s="72"/>
      <c r="U2785" s="72"/>
      <c r="V2785" s="72"/>
      <c r="W2785" s="72">
        <v>13.4</v>
      </c>
      <c r="X2785" s="72">
        <v>0.06</v>
      </c>
      <c r="Y2785" s="72">
        <v>1.17</v>
      </c>
      <c r="Z2785" s="72">
        <v>2.19</v>
      </c>
      <c r="AA2785" s="72">
        <v>0.16</v>
      </c>
      <c r="AB2785" s="72">
        <v>15.1</v>
      </c>
      <c r="AC2785" s="72">
        <v>28.5</v>
      </c>
      <c r="AD2785" s="72">
        <v>0.18</v>
      </c>
      <c r="AE2785" s="72">
        <v>0.52</v>
      </c>
      <c r="AF2785" s="72">
        <v>0.03</v>
      </c>
      <c r="AG2785" s="72">
        <v>36.9</v>
      </c>
      <c r="AH2785" s="72">
        <v>23300</v>
      </c>
      <c r="AI2785" s="72">
        <v>0.03</v>
      </c>
      <c r="AJ2785" s="72"/>
      <c r="AO2785" s="47">
        <f>SUM(W2785:AG2785)+(AH2785*0.0001)+AI2785+AM2785</f>
        <v>100.57000000000001</v>
      </c>
      <c r="AP2785" s="47">
        <f t="shared" si="150"/>
        <v>1.399977</v>
      </c>
      <c r="AQ2785" s="47">
        <f t="shared" si="151"/>
        <v>0.65002529999999981</v>
      </c>
      <c r="AR2785" s="47">
        <f t="shared" si="152"/>
        <v>1.9909090909090907</v>
      </c>
      <c r="AU2785" s="47">
        <v>26</v>
      </c>
      <c r="AV2785" s="47">
        <v>3</v>
      </c>
      <c r="AW2785" s="47">
        <v>10</v>
      </c>
      <c r="AX2785" s="47" t="s">
        <v>84</v>
      </c>
      <c r="AY2785" s="47">
        <v>79.5</v>
      </c>
      <c r="AZ2785" s="47" t="s">
        <v>83</v>
      </c>
      <c r="BA2785" s="47">
        <v>0.8</v>
      </c>
      <c r="BC2785" s="47">
        <v>0.6</v>
      </c>
      <c r="BD2785" s="47">
        <v>6.7</v>
      </c>
      <c r="BE2785" s="47" t="s">
        <v>84</v>
      </c>
      <c r="BF2785" s="47" t="s">
        <v>126</v>
      </c>
      <c r="BG2785" s="47">
        <v>621</v>
      </c>
      <c r="BH2785" s="47">
        <v>1.53</v>
      </c>
      <c r="BI2785" s="47">
        <v>2</v>
      </c>
      <c r="BJ2785" s="47" t="s">
        <v>121</v>
      </c>
      <c r="BL2785" s="47" t="s">
        <v>124</v>
      </c>
      <c r="BM2785" s="47" t="s">
        <v>84</v>
      </c>
      <c r="BN2785" s="47">
        <v>9</v>
      </c>
      <c r="BO2785" s="47">
        <v>1.2</v>
      </c>
      <c r="BP2785" s="47">
        <v>6</v>
      </c>
      <c r="BQ2785" s="47">
        <v>11</v>
      </c>
      <c r="BR2785" s="47">
        <v>18.5</v>
      </c>
      <c r="BS2785" s="47" t="s">
        <v>85</v>
      </c>
      <c r="BT2785" s="47">
        <v>3</v>
      </c>
      <c r="BU2785" s="47" t="s">
        <v>83</v>
      </c>
      <c r="BV2785" s="47" t="s">
        <v>83</v>
      </c>
      <c r="BW2785" s="47" t="s">
        <v>121</v>
      </c>
      <c r="BX2785" s="47">
        <v>161</v>
      </c>
      <c r="BY2785" s="47" t="s">
        <v>82</v>
      </c>
      <c r="BZ2785" s="47" t="s">
        <v>82</v>
      </c>
      <c r="CA2785" s="47">
        <v>1</v>
      </c>
      <c r="CB2785" s="47" t="s">
        <v>82</v>
      </c>
      <c r="CC2785" s="47">
        <v>1.19</v>
      </c>
      <c r="CD2785" s="47">
        <v>37</v>
      </c>
      <c r="CE2785" s="47" t="s">
        <v>121</v>
      </c>
      <c r="CF2785" s="47">
        <v>7.1</v>
      </c>
      <c r="CG2785" s="47">
        <v>32.9</v>
      </c>
      <c r="CH2785" s="47">
        <v>62</v>
      </c>
      <c r="CI2785" s="47">
        <v>6.3</v>
      </c>
      <c r="CJ2785" s="47">
        <v>12</v>
      </c>
      <c r="CK2785" s="47">
        <v>1.68</v>
      </c>
      <c r="CL2785" s="47">
        <v>6.1</v>
      </c>
      <c r="CM2785" s="47">
        <v>1.4</v>
      </c>
      <c r="CN2785" s="47">
        <v>0.63</v>
      </c>
      <c r="CO2785" s="47">
        <v>1.74</v>
      </c>
      <c r="CP2785" s="47">
        <v>0.25</v>
      </c>
      <c r="CQ2785" s="47">
        <v>1.36</v>
      </c>
      <c r="CR2785" s="47">
        <v>0.25</v>
      </c>
      <c r="CS2785" s="47">
        <v>0.66</v>
      </c>
      <c r="CT2785" s="47">
        <v>0.09</v>
      </c>
      <c r="CU2785" s="47">
        <v>0.6</v>
      </c>
      <c r="CV2785" s="47">
        <v>0.09</v>
      </c>
      <c r="CW2785" s="47">
        <f t="shared" si="153"/>
        <v>33.15</v>
      </c>
      <c r="CX2785" s="47">
        <v>1340</v>
      </c>
      <c r="CY2785" s="47">
        <v>1.53</v>
      </c>
      <c r="CZ2785" s="47">
        <v>0.63</v>
      </c>
      <c r="DA2785" s="47">
        <v>20.8</v>
      </c>
      <c r="DC2785" s="47">
        <v>0.44</v>
      </c>
      <c r="DD2785" s="47">
        <v>9.68</v>
      </c>
      <c r="DE2785" s="47" t="s">
        <v>120</v>
      </c>
      <c r="DF2785" s="47">
        <v>6.33</v>
      </c>
      <c r="DG2785" s="47">
        <v>0.03</v>
      </c>
    </row>
    <row r="2786" spans="1:111" s="47" customFormat="1" x14ac:dyDescent="0.3">
      <c r="A2786" s="22" t="s">
        <v>4454</v>
      </c>
      <c r="B2786" s="47" t="s">
        <v>4281</v>
      </c>
      <c r="C2786" s="47" t="s">
        <v>4940</v>
      </c>
      <c r="D2786" s="47" t="s">
        <v>4942</v>
      </c>
      <c r="E2786" s="48">
        <v>44082</v>
      </c>
      <c r="F2786" s="48">
        <v>44267</v>
      </c>
      <c r="G2786" s="47" t="s">
        <v>4419</v>
      </c>
      <c r="H2786" s="47">
        <v>34.203310000000002</v>
      </c>
      <c r="I2786" s="47">
        <v>-105.748407</v>
      </c>
      <c r="J2786" s="47" t="s">
        <v>873</v>
      </c>
      <c r="K2786" s="47" t="s">
        <v>879</v>
      </c>
      <c r="L2786" s="47" t="s">
        <v>878</v>
      </c>
      <c r="M2786" s="49" t="s">
        <v>4322</v>
      </c>
      <c r="N2786" s="70" t="s">
        <v>3393</v>
      </c>
      <c r="O2786" s="70" t="s">
        <v>3394</v>
      </c>
      <c r="P2786" s="72" t="s">
        <v>4288</v>
      </c>
      <c r="Q2786" s="22" t="s">
        <v>1665</v>
      </c>
      <c r="R2786" s="47" t="s">
        <v>2943</v>
      </c>
      <c r="S2786" s="72"/>
      <c r="T2786" s="72"/>
      <c r="U2786" s="72"/>
      <c r="V2786" s="72"/>
      <c r="W2786" s="72">
        <v>65.900000000000006</v>
      </c>
      <c r="X2786" s="72">
        <v>0.26</v>
      </c>
      <c r="Y2786" s="72">
        <v>3.87</v>
      </c>
      <c r="Z2786" s="72">
        <v>1.3</v>
      </c>
      <c r="AA2786" s="72">
        <v>0.05</v>
      </c>
      <c r="AB2786" s="72">
        <v>2.48</v>
      </c>
      <c r="AC2786" s="72">
        <v>12.2</v>
      </c>
      <c r="AD2786" s="72">
        <v>1.17</v>
      </c>
      <c r="AE2786" s="72">
        <v>0.5</v>
      </c>
      <c r="AF2786" s="72">
        <v>0.06</v>
      </c>
      <c r="AG2786" s="72">
        <v>8.35</v>
      </c>
      <c r="AH2786" s="72">
        <v>36400</v>
      </c>
      <c r="AI2786" s="72">
        <v>2.7E-2</v>
      </c>
      <c r="AJ2786" s="72"/>
      <c r="AO2786" s="47">
        <f>SUM(W2786:AG2786)+(AH2786*0.0001)+AI2786+AM2786</f>
        <v>99.807000000000016</v>
      </c>
      <c r="AP2786" s="47">
        <f t="shared" si="150"/>
        <v>0.68813999999999975</v>
      </c>
      <c r="AQ2786" s="47">
        <f t="shared" si="151"/>
        <v>0.54304600000000025</v>
      </c>
      <c r="AR2786" s="47">
        <f t="shared" si="152"/>
        <v>1.1818181818181817</v>
      </c>
      <c r="AU2786" s="47">
        <v>35</v>
      </c>
      <c r="AV2786" s="47">
        <v>6</v>
      </c>
      <c r="AW2786" s="47">
        <v>8</v>
      </c>
      <c r="AX2786" s="47">
        <v>15</v>
      </c>
      <c r="AY2786" s="47">
        <v>109</v>
      </c>
      <c r="AZ2786" s="47" t="s">
        <v>83</v>
      </c>
      <c r="BA2786" s="47">
        <v>1.5</v>
      </c>
      <c r="BC2786" s="47">
        <v>0.3</v>
      </c>
      <c r="BD2786" s="47">
        <v>10.4</v>
      </c>
      <c r="BE2786" s="47">
        <v>31</v>
      </c>
      <c r="BF2786" s="47">
        <v>0.4</v>
      </c>
      <c r="BG2786" s="47">
        <v>1710</v>
      </c>
      <c r="BH2786" s="47">
        <v>5.38</v>
      </c>
      <c r="BI2786" s="47">
        <v>12</v>
      </c>
      <c r="BJ2786" s="47">
        <v>3</v>
      </c>
      <c r="BL2786" s="47" t="s">
        <v>124</v>
      </c>
      <c r="BM2786" s="47">
        <v>40</v>
      </c>
      <c r="BN2786" s="47">
        <v>5</v>
      </c>
      <c r="BO2786" s="47">
        <v>4.9000000000000004</v>
      </c>
      <c r="BP2786" s="47">
        <v>19</v>
      </c>
      <c r="BQ2786" s="47">
        <v>25</v>
      </c>
      <c r="BR2786" s="47">
        <v>20.6</v>
      </c>
      <c r="BS2786" s="47" t="s">
        <v>85</v>
      </c>
      <c r="BT2786" s="47">
        <v>2.4</v>
      </c>
      <c r="BU2786" s="47" t="s">
        <v>83</v>
      </c>
      <c r="BV2786" s="47" t="s">
        <v>83</v>
      </c>
      <c r="BW2786" s="47" t="s">
        <v>121</v>
      </c>
      <c r="BX2786" s="47">
        <v>294</v>
      </c>
      <c r="BY2786" s="47" t="s">
        <v>82</v>
      </c>
      <c r="BZ2786" s="47" t="s">
        <v>82</v>
      </c>
      <c r="CA2786" s="47">
        <v>4</v>
      </c>
      <c r="CB2786" s="47" t="s">
        <v>82</v>
      </c>
      <c r="CC2786" s="47">
        <v>2.0299999999999998</v>
      </c>
      <c r="CD2786" s="47">
        <v>34</v>
      </c>
      <c r="CE2786" s="47">
        <v>1</v>
      </c>
      <c r="CF2786" s="47">
        <v>13.9</v>
      </c>
      <c r="CG2786" s="47">
        <v>107</v>
      </c>
      <c r="CH2786" s="47">
        <v>52</v>
      </c>
      <c r="CI2786" s="47">
        <v>17.2</v>
      </c>
      <c r="CJ2786" s="47">
        <v>29.2</v>
      </c>
      <c r="CK2786" s="47">
        <v>3.41</v>
      </c>
      <c r="CL2786" s="47">
        <v>11.9</v>
      </c>
      <c r="CM2786" s="47">
        <v>2.5</v>
      </c>
      <c r="CN2786" s="47">
        <v>0.66</v>
      </c>
      <c r="CO2786" s="47">
        <v>2.79</v>
      </c>
      <c r="CP2786" s="47">
        <v>0.47</v>
      </c>
      <c r="CQ2786" s="47">
        <v>2.48</v>
      </c>
      <c r="CR2786" s="47">
        <v>0.48</v>
      </c>
      <c r="CS2786" s="47">
        <v>1.48</v>
      </c>
      <c r="CT2786" s="47">
        <v>0.2</v>
      </c>
      <c r="CU2786" s="47">
        <v>1.4</v>
      </c>
      <c r="CV2786" s="47">
        <v>0.19</v>
      </c>
      <c r="CW2786" s="47">
        <f t="shared" si="153"/>
        <v>74.360000000000028</v>
      </c>
      <c r="CX2786" s="47">
        <v>403</v>
      </c>
      <c r="CY2786" s="47">
        <v>0.93</v>
      </c>
      <c r="CZ2786" s="47">
        <v>2.0699999999999998</v>
      </c>
      <c r="DA2786" s="47">
        <v>9</v>
      </c>
      <c r="DC2786" s="47">
        <v>0.42</v>
      </c>
      <c r="DD2786" s="47">
        <v>1.53</v>
      </c>
      <c r="DE2786" s="47">
        <v>0.03</v>
      </c>
      <c r="DF2786" s="47">
        <v>30.7</v>
      </c>
      <c r="DG2786" s="47">
        <v>0.16</v>
      </c>
    </row>
    <row r="2787" spans="1:111" s="47" customFormat="1" x14ac:dyDescent="0.3">
      <c r="A2787" s="22" t="s">
        <v>4455</v>
      </c>
      <c r="B2787" s="47" t="s">
        <v>4281</v>
      </c>
      <c r="C2787" s="47" t="s">
        <v>4940</v>
      </c>
      <c r="D2787" s="47" t="s">
        <v>4942</v>
      </c>
      <c r="E2787" s="48">
        <v>44082</v>
      </c>
      <c r="F2787" s="48">
        <v>44267</v>
      </c>
      <c r="G2787" s="47" t="s">
        <v>4419</v>
      </c>
      <c r="H2787" s="47">
        <v>34.203310000000002</v>
      </c>
      <c r="I2787" s="47">
        <v>-105.748407</v>
      </c>
      <c r="J2787" s="47" t="s">
        <v>873</v>
      </c>
      <c r="K2787" s="47" t="s">
        <v>879</v>
      </c>
      <c r="L2787" s="47" t="s">
        <v>878</v>
      </c>
      <c r="M2787" s="47" t="s">
        <v>4287</v>
      </c>
      <c r="N2787" s="70" t="s">
        <v>3393</v>
      </c>
      <c r="O2787" s="70" t="s">
        <v>3394</v>
      </c>
      <c r="P2787" s="72" t="s">
        <v>4301</v>
      </c>
      <c r="Q2787" s="22" t="s">
        <v>2942</v>
      </c>
      <c r="R2787" s="47" t="s">
        <v>2955</v>
      </c>
      <c r="S2787" s="72"/>
      <c r="T2787" s="72"/>
      <c r="U2787" s="72"/>
      <c r="V2787" s="72"/>
      <c r="W2787" s="72">
        <v>57.1</v>
      </c>
      <c r="X2787" s="72">
        <v>0.17</v>
      </c>
      <c r="Y2787" s="72">
        <v>16.600000000000001</v>
      </c>
      <c r="Z2787" s="72">
        <v>0.33</v>
      </c>
      <c r="AA2787" s="72">
        <v>0.02</v>
      </c>
      <c r="AB2787" s="72">
        <v>0.21</v>
      </c>
      <c r="AC2787" s="72">
        <v>9.49</v>
      </c>
      <c r="AD2787" s="72">
        <v>8.9</v>
      </c>
      <c r="AE2787" s="72">
        <v>1.21</v>
      </c>
      <c r="AF2787" s="72">
        <v>0.03</v>
      </c>
      <c r="AG2787" s="72">
        <v>2.44</v>
      </c>
      <c r="AH2787" s="72">
        <v>27900</v>
      </c>
      <c r="AI2787" s="72">
        <v>0.02</v>
      </c>
      <c r="AJ2787" s="72"/>
      <c r="AO2787" s="47">
        <f>SUM(W2787:AG2787)+(AH2787*0.0001)+AI2787+AM2787</f>
        <v>99.309999999999988</v>
      </c>
      <c r="AP2787" s="47">
        <f t="shared" si="150"/>
        <v>-0.52811100000000266</v>
      </c>
      <c r="AQ2787" s="47">
        <f t="shared" si="151"/>
        <v>0.91092210000000295</v>
      </c>
      <c r="AR2787" s="47">
        <f t="shared" si="152"/>
        <v>0.3</v>
      </c>
      <c r="AU2787" s="47">
        <v>4</v>
      </c>
      <c r="AV2787" s="47">
        <v>5</v>
      </c>
      <c r="AW2787" s="47">
        <v>9</v>
      </c>
      <c r="AX2787" s="47" t="s">
        <v>84</v>
      </c>
      <c r="AY2787" s="47">
        <v>417</v>
      </c>
      <c r="AZ2787" s="47" t="s">
        <v>83</v>
      </c>
      <c r="BA2787" s="47">
        <v>0.2</v>
      </c>
      <c r="BC2787" s="47" t="s">
        <v>124</v>
      </c>
      <c r="BD2787" s="47" t="s">
        <v>82</v>
      </c>
      <c r="BE2787" s="47" t="s">
        <v>84</v>
      </c>
      <c r="BF2787" s="47">
        <v>0.1</v>
      </c>
      <c r="BG2787" s="47">
        <v>202</v>
      </c>
      <c r="BH2787" s="47">
        <v>26.8</v>
      </c>
      <c r="BI2787" s="47">
        <v>1</v>
      </c>
      <c r="BJ2787" s="47">
        <v>10</v>
      </c>
      <c r="BL2787" s="47" t="s">
        <v>124</v>
      </c>
      <c r="BM2787" s="47" t="s">
        <v>84</v>
      </c>
      <c r="BN2787" s="47" t="s">
        <v>123</v>
      </c>
      <c r="BO2787" s="47">
        <v>87.8</v>
      </c>
      <c r="BP2787" s="47">
        <v>7</v>
      </c>
      <c r="BQ2787" s="47">
        <v>9</v>
      </c>
      <c r="BR2787" s="47">
        <v>54.4</v>
      </c>
      <c r="BS2787" s="47" t="s">
        <v>85</v>
      </c>
      <c r="BT2787" s="47">
        <v>1.7</v>
      </c>
      <c r="BU2787" s="47" t="s">
        <v>83</v>
      </c>
      <c r="BV2787" s="47" t="s">
        <v>83</v>
      </c>
      <c r="BW2787" s="47">
        <v>1</v>
      </c>
      <c r="BX2787" s="47">
        <v>136</v>
      </c>
      <c r="BY2787" s="47">
        <v>4.0999999999999996</v>
      </c>
      <c r="BZ2787" s="47" t="s">
        <v>82</v>
      </c>
      <c r="CA2787" s="47">
        <v>34.4</v>
      </c>
      <c r="CB2787" s="47" t="s">
        <v>82</v>
      </c>
      <c r="CC2787" s="47">
        <v>11</v>
      </c>
      <c r="CD2787" s="47">
        <v>34</v>
      </c>
      <c r="CE2787" s="47">
        <v>3</v>
      </c>
      <c r="CF2787" s="47">
        <v>39.1</v>
      </c>
      <c r="CG2787" s="47">
        <v>413</v>
      </c>
      <c r="CH2787" s="47">
        <v>16</v>
      </c>
      <c r="CI2787" s="47">
        <v>115</v>
      </c>
      <c r="CJ2787" s="47">
        <v>183</v>
      </c>
      <c r="CK2787" s="47">
        <v>16.899999999999999</v>
      </c>
      <c r="CL2787" s="47">
        <v>49.8</v>
      </c>
      <c r="CM2787" s="47">
        <v>7.7</v>
      </c>
      <c r="CN2787" s="47">
        <v>2.02</v>
      </c>
      <c r="CO2787" s="47">
        <v>6.52</v>
      </c>
      <c r="CP2787" s="47">
        <v>1.01</v>
      </c>
      <c r="CQ2787" s="47">
        <v>5.99</v>
      </c>
      <c r="CR2787" s="47">
        <v>1.26</v>
      </c>
      <c r="CS2787" s="47">
        <v>3.94</v>
      </c>
      <c r="CT2787" s="47">
        <v>0.62</v>
      </c>
      <c r="CU2787" s="47">
        <v>4.3</v>
      </c>
      <c r="CV2787" s="47">
        <v>0.71</v>
      </c>
      <c r="CW2787" s="47">
        <f t="shared" si="153"/>
        <v>398.76999999999992</v>
      </c>
      <c r="CX2787" s="47">
        <v>133</v>
      </c>
      <c r="CY2787" s="47">
        <v>0.24</v>
      </c>
      <c r="CZ2787" s="47">
        <v>8.76</v>
      </c>
      <c r="DA2787" s="47">
        <v>7.17</v>
      </c>
      <c r="DC2787" s="47">
        <v>0.99</v>
      </c>
      <c r="DD2787" s="47">
        <v>0.14000000000000001</v>
      </c>
      <c r="DE2787" s="47" t="s">
        <v>120</v>
      </c>
      <c r="DF2787" s="47">
        <v>27.1</v>
      </c>
      <c r="DG2787" s="47">
        <v>0.1</v>
      </c>
    </row>
    <row r="2788" spans="1:111" s="47" customFormat="1" x14ac:dyDescent="0.3">
      <c r="A2788" s="22" t="s">
        <v>4456</v>
      </c>
      <c r="B2788" s="47" t="s">
        <v>4281</v>
      </c>
      <c r="C2788" s="47" t="s">
        <v>4940</v>
      </c>
      <c r="D2788" s="47" t="s">
        <v>4942</v>
      </c>
      <c r="E2788" s="85">
        <v>43773</v>
      </c>
      <c r="F2788" s="48">
        <v>43948</v>
      </c>
      <c r="G2788" s="47" t="s">
        <v>4283</v>
      </c>
      <c r="H2788" s="47">
        <v>34.206445000000002</v>
      </c>
      <c r="I2788" s="47">
        <v>-105.737092</v>
      </c>
      <c r="J2788" s="47" t="s">
        <v>873</v>
      </c>
      <c r="K2788" s="47" t="s">
        <v>879</v>
      </c>
      <c r="L2788" s="47" t="s">
        <v>878</v>
      </c>
      <c r="M2788" s="49" t="s">
        <v>4322</v>
      </c>
      <c r="N2788" s="70" t="s">
        <v>3393</v>
      </c>
      <c r="O2788" s="70" t="s">
        <v>3394</v>
      </c>
      <c r="P2788" s="72" t="s">
        <v>4288</v>
      </c>
      <c r="Q2788" s="26" t="s">
        <v>2942</v>
      </c>
      <c r="R2788" s="49" t="s">
        <v>2955</v>
      </c>
      <c r="S2788" s="72"/>
      <c r="T2788" s="72"/>
      <c r="U2788" s="72"/>
      <c r="V2788" s="72"/>
      <c r="W2788" s="72">
        <v>6.49</v>
      </c>
      <c r="X2788" s="72">
        <v>0.05</v>
      </c>
      <c r="Y2788" s="72">
        <v>1.0900000000000001</v>
      </c>
      <c r="Z2788" s="72">
        <v>1.21</v>
      </c>
      <c r="AA2788" s="72">
        <v>0.09</v>
      </c>
      <c r="AB2788" s="72">
        <v>0.08</v>
      </c>
      <c r="AC2788" s="72">
        <v>53.7</v>
      </c>
      <c r="AD2788" s="72">
        <v>7.0000000000000007E-2</v>
      </c>
      <c r="AE2788" s="72">
        <v>0.7</v>
      </c>
      <c r="AF2788" s="72">
        <v>0.05</v>
      </c>
      <c r="AG2788" s="72">
        <v>2.09</v>
      </c>
      <c r="AH2788" s="72">
        <v>364000</v>
      </c>
      <c r="AI2788" s="72">
        <v>1</v>
      </c>
      <c r="AJ2788" s="72"/>
      <c r="AO2788" s="47">
        <f>SUM(W2788:AG2788)+(AH2788*0.0001)+AI2788+AM2788+(AY2788*0.0001)</f>
        <v>107.18</v>
      </c>
      <c r="AP2788" s="47">
        <f t="shared" si="150"/>
        <v>0.75354299999999963</v>
      </c>
      <c r="AQ2788" s="47">
        <f t="shared" si="151"/>
        <v>0.38110270000000035</v>
      </c>
      <c r="AR2788" s="47">
        <f t="shared" si="152"/>
        <v>1.0999999999999999</v>
      </c>
      <c r="AU2788" s="47">
        <v>34</v>
      </c>
      <c r="AV2788" s="47" t="s">
        <v>121</v>
      </c>
      <c r="AW2788" s="47">
        <v>31</v>
      </c>
      <c r="AX2788" s="47" t="s">
        <v>84</v>
      </c>
      <c r="AY2788" s="47">
        <v>41600</v>
      </c>
      <c r="AZ2788" s="47" t="s">
        <v>83</v>
      </c>
      <c r="BA2788" s="47">
        <v>3.3</v>
      </c>
      <c r="BC2788" s="47" t="s">
        <v>124</v>
      </c>
      <c r="BD2788" s="47">
        <v>3.7</v>
      </c>
      <c r="BE2788" s="47">
        <v>14</v>
      </c>
      <c r="BF2788" s="47">
        <v>0.2</v>
      </c>
      <c r="BG2788" s="47">
        <v>120</v>
      </c>
      <c r="BH2788" s="47">
        <v>49.4</v>
      </c>
      <c r="BI2788" s="47">
        <v>4</v>
      </c>
      <c r="BJ2788" s="47" t="s">
        <v>121</v>
      </c>
      <c r="BL2788" s="47" t="s">
        <v>124</v>
      </c>
      <c r="BM2788" s="47">
        <v>12</v>
      </c>
      <c r="BN2788" s="47">
        <v>14</v>
      </c>
      <c r="BO2788" s="47">
        <v>3.9</v>
      </c>
      <c r="BP2788" s="47">
        <v>8</v>
      </c>
      <c r="BQ2788" s="47">
        <v>120</v>
      </c>
      <c r="BR2788" s="47">
        <v>25.5</v>
      </c>
      <c r="BS2788" s="47" t="s">
        <v>85</v>
      </c>
      <c r="BT2788" s="47">
        <v>11.9</v>
      </c>
      <c r="BU2788" s="47" t="s">
        <v>83</v>
      </c>
      <c r="BV2788" s="47" t="s">
        <v>83</v>
      </c>
      <c r="BW2788" s="47" t="s">
        <v>121</v>
      </c>
      <c r="BX2788" s="47">
        <v>1820</v>
      </c>
      <c r="BY2788" s="47">
        <v>3.2</v>
      </c>
      <c r="BZ2788" s="47" t="s">
        <v>82</v>
      </c>
      <c r="CA2788" s="47">
        <v>23.8</v>
      </c>
      <c r="CB2788" s="47" t="s">
        <v>82</v>
      </c>
      <c r="CC2788" s="47">
        <v>4.8099999999999996</v>
      </c>
      <c r="CD2788" s="47">
        <v>14</v>
      </c>
      <c r="CE2788" s="47">
        <v>2</v>
      </c>
      <c r="CF2788" s="47">
        <v>143</v>
      </c>
      <c r="CG2788" s="47">
        <v>22.2</v>
      </c>
      <c r="CH2788" s="47">
        <v>72</v>
      </c>
      <c r="CI2788" s="47">
        <v>9890</v>
      </c>
      <c r="CJ2788" s="47">
        <v>9320</v>
      </c>
      <c r="CK2788" s="47">
        <v>599</v>
      </c>
      <c r="CL2788" s="47">
        <v>1330</v>
      </c>
      <c r="CM2788" s="47">
        <v>80.900000000000006</v>
      </c>
      <c r="CN2788" s="47">
        <v>14.9</v>
      </c>
      <c r="CO2788" s="47">
        <v>53.7</v>
      </c>
      <c r="CP2788" s="47">
        <v>9.0299999999999994</v>
      </c>
      <c r="CQ2788" s="47">
        <v>24.8</v>
      </c>
      <c r="CR2788" s="47">
        <v>4.3499999999999996</v>
      </c>
      <c r="CS2788" s="47">
        <v>10.9</v>
      </c>
      <c r="CT2788" s="47">
        <v>1.36</v>
      </c>
      <c r="CU2788" s="47">
        <v>7.6</v>
      </c>
      <c r="CV2788" s="47">
        <v>0.95</v>
      </c>
      <c r="CW2788" s="47">
        <f t="shared" si="153"/>
        <v>21347.49</v>
      </c>
      <c r="CX2788" s="47">
        <v>859</v>
      </c>
      <c r="CY2788" s="47">
        <v>0.82</v>
      </c>
      <c r="CZ2788" s="47">
        <v>0.59</v>
      </c>
      <c r="DA2788" s="47">
        <v>39.200000000000003</v>
      </c>
      <c r="DC2788" s="47">
        <v>0.61</v>
      </c>
      <c r="DD2788" s="47">
        <v>0.03</v>
      </c>
      <c r="DE2788" s="47">
        <v>0.03</v>
      </c>
      <c r="DF2788" s="47">
        <v>2.91</v>
      </c>
      <c r="DG2788" s="47">
        <v>0.03</v>
      </c>
    </row>
    <row r="2789" spans="1:111" s="47" customFormat="1" ht="15.65" customHeight="1" x14ac:dyDescent="0.3">
      <c r="A2789" s="22" t="s">
        <v>4457</v>
      </c>
      <c r="B2789" s="47" t="s">
        <v>4281</v>
      </c>
      <c r="C2789" s="47" t="s">
        <v>4940</v>
      </c>
      <c r="D2789" s="47" t="s">
        <v>4942</v>
      </c>
      <c r="E2789" s="48">
        <v>44139</v>
      </c>
      <c r="F2789" s="48">
        <v>43948</v>
      </c>
      <c r="G2789" s="47" t="s">
        <v>4283</v>
      </c>
      <c r="H2789" s="47">
        <v>34.205905000000001</v>
      </c>
      <c r="I2789" s="47">
        <v>-105.738412</v>
      </c>
      <c r="J2789" s="47" t="s">
        <v>873</v>
      </c>
      <c r="K2789" s="47" t="s">
        <v>879</v>
      </c>
      <c r="L2789" s="47" t="s">
        <v>878</v>
      </c>
      <c r="M2789" s="49" t="s">
        <v>4458</v>
      </c>
      <c r="N2789" s="70" t="s">
        <v>3393</v>
      </c>
      <c r="O2789" s="70" t="s">
        <v>3394</v>
      </c>
      <c r="P2789" s="72" t="s">
        <v>4288</v>
      </c>
      <c r="Q2789" s="22" t="s">
        <v>2942</v>
      </c>
      <c r="R2789" s="47" t="s">
        <v>2943</v>
      </c>
      <c r="S2789" s="72"/>
      <c r="T2789" s="72"/>
      <c r="U2789" s="72"/>
      <c r="V2789" s="72"/>
      <c r="W2789" s="72">
        <v>15.2</v>
      </c>
      <c r="X2789" s="72">
        <v>0.04</v>
      </c>
      <c r="Y2789" s="72">
        <v>0.75</v>
      </c>
      <c r="Z2789" s="72">
        <v>2.06</v>
      </c>
      <c r="AA2789" s="72">
        <v>0.53</v>
      </c>
      <c r="AB2789" s="72">
        <v>0.05</v>
      </c>
      <c r="AC2789" s="72">
        <v>48</v>
      </c>
      <c r="AD2789" s="72">
        <v>0.08</v>
      </c>
      <c r="AE2789" s="72">
        <v>0.47</v>
      </c>
      <c r="AF2789" s="72">
        <v>0.02</v>
      </c>
      <c r="AG2789" s="72">
        <v>1.91</v>
      </c>
      <c r="AH2789" s="72">
        <v>319000</v>
      </c>
      <c r="AI2789" s="72">
        <v>1.1000000000000001</v>
      </c>
      <c r="AJ2789" s="72"/>
      <c r="AO2789" s="47">
        <f>SUM(W2789:AG2789)+(AH2789*0.0001)+AI2789+AM2789+(AY2789*0.0001)</f>
        <v>106.90999999999998</v>
      </c>
      <c r="AP2789" s="47">
        <f t="shared" si="150"/>
        <v>1.3326480000000001</v>
      </c>
      <c r="AQ2789" s="47">
        <f t="shared" si="151"/>
        <v>0.59408719999999993</v>
      </c>
      <c r="AR2789" s="47">
        <f t="shared" si="152"/>
        <v>1.8727272727272726</v>
      </c>
      <c r="AU2789" s="47">
        <v>47</v>
      </c>
      <c r="AV2789" s="47" t="s">
        <v>121</v>
      </c>
      <c r="AW2789" s="47">
        <v>20</v>
      </c>
      <c r="AX2789" s="47" t="s">
        <v>84</v>
      </c>
      <c r="AY2789" s="47">
        <v>48000</v>
      </c>
      <c r="AZ2789" s="47" t="s">
        <v>83</v>
      </c>
      <c r="BA2789" s="47">
        <v>0.2</v>
      </c>
      <c r="BC2789" s="47" t="s">
        <v>124</v>
      </c>
      <c r="BD2789" s="47">
        <v>3.7</v>
      </c>
      <c r="BE2789" s="47">
        <v>15</v>
      </c>
      <c r="BF2789" s="47" t="s">
        <v>126</v>
      </c>
      <c r="BG2789" s="47" t="s">
        <v>83</v>
      </c>
      <c r="BH2789" s="47">
        <v>37.1</v>
      </c>
      <c r="BI2789" s="47">
        <v>5</v>
      </c>
      <c r="BJ2789" s="47" t="s">
        <v>121</v>
      </c>
      <c r="BL2789" s="47" t="s">
        <v>124</v>
      </c>
      <c r="BM2789" s="47">
        <v>15</v>
      </c>
      <c r="BN2789" s="47">
        <v>6</v>
      </c>
      <c r="BO2789" s="47">
        <v>7.7</v>
      </c>
      <c r="BP2789" s="47">
        <v>19</v>
      </c>
      <c r="BQ2789" s="47">
        <v>87</v>
      </c>
      <c r="BR2789" s="47">
        <v>18.100000000000001</v>
      </c>
      <c r="BS2789" s="47" t="s">
        <v>85</v>
      </c>
      <c r="BT2789" s="47">
        <v>0.8</v>
      </c>
      <c r="BU2789" s="47" t="s">
        <v>83</v>
      </c>
      <c r="BV2789" s="47">
        <v>7</v>
      </c>
      <c r="BW2789" s="47" t="s">
        <v>121</v>
      </c>
      <c r="BX2789" s="47">
        <v>1250</v>
      </c>
      <c r="BY2789" s="47">
        <v>3.1</v>
      </c>
      <c r="BZ2789" s="47">
        <v>0.5</v>
      </c>
      <c r="CA2789" s="47">
        <v>46.2</v>
      </c>
      <c r="CB2789" s="47" t="s">
        <v>82</v>
      </c>
      <c r="CC2789" s="47">
        <v>4.03</v>
      </c>
      <c r="CD2789" s="47">
        <v>40</v>
      </c>
      <c r="CE2789" s="47">
        <v>2</v>
      </c>
      <c r="CF2789" s="47">
        <v>655</v>
      </c>
      <c r="CG2789" s="47">
        <v>12.6</v>
      </c>
      <c r="CH2789" s="47">
        <v>212</v>
      </c>
      <c r="CI2789" s="47">
        <v>3460</v>
      </c>
      <c r="CJ2789" s="47">
        <v>6300</v>
      </c>
      <c r="CK2789" s="47">
        <v>561</v>
      </c>
      <c r="CL2789" s="47">
        <v>1490</v>
      </c>
      <c r="CM2789" s="47">
        <v>180</v>
      </c>
      <c r="CN2789" s="47">
        <v>33.5</v>
      </c>
      <c r="CO2789" s="47">
        <v>127</v>
      </c>
      <c r="CP2789" s="47">
        <v>15.9</v>
      </c>
      <c r="CQ2789" s="47">
        <v>56.9</v>
      </c>
      <c r="CR2789" s="47">
        <v>10.6</v>
      </c>
      <c r="CS2789" s="47">
        <v>26.7</v>
      </c>
      <c r="CT2789" s="47">
        <v>3.32</v>
      </c>
      <c r="CU2789" s="47">
        <v>18.3</v>
      </c>
      <c r="CV2789" s="47">
        <v>2.25</v>
      </c>
      <c r="CW2789" s="47">
        <f t="shared" si="153"/>
        <v>12285.47</v>
      </c>
      <c r="CX2789" s="47">
        <v>4370</v>
      </c>
      <c r="CY2789" s="47">
        <v>1.41</v>
      </c>
      <c r="CZ2789" s="47">
        <v>0.43</v>
      </c>
      <c r="DA2789" s="47">
        <v>36</v>
      </c>
      <c r="DC2789" s="47">
        <v>0.44</v>
      </c>
      <c r="DD2789" s="47">
        <v>0.02</v>
      </c>
      <c r="DE2789" s="47">
        <v>0.01</v>
      </c>
      <c r="DF2789" s="47">
        <v>6.91</v>
      </c>
      <c r="DG2789" s="47">
        <v>0.02</v>
      </c>
    </row>
    <row r="2790" spans="1:111" s="84" customFormat="1" ht="15" customHeight="1" x14ac:dyDescent="0.3">
      <c r="A2790" s="51" t="s">
        <v>4459</v>
      </c>
      <c r="B2790" s="47" t="s">
        <v>4281</v>
      </c>
      <c r="C2790" s="47" t="s">
        <v>4940</v>
      </c>
      <c r="D2790" s="47" t="s">
        <v>4942</v>
      </c>
      <c r="E2790" s="52">
        <v>44111</v>
      </c>
      <c r="F2790" s="46">
        <v>44348</v>
      </c>
      <c r="G2790" s="45" t="s">
        <v>4317</v>
      </c>
      <c r="H2790" s="53">
        <v>34.198791999999997</v>
      </c>
      <c r="I2790" s="53">
        <v>-105.743939</v>
      </c>
      <c r="J2790" s="53" t="s">
        <v>873</v>
      </c>
      <c r="K2790" s="84" t="s">
        <v>879</v>
      </c>
      <c r="L2790" s="84" t="s">
        <v>878</v>
      </c>
      <c r="M2790" s="47" t="s">
        <v>4287</v>
      </c>
      <c r="N2790" s="70" t="s">
        <v>3393</v>
      </c>
      <c r="O2790" s="70" t="s">
        <v>3394</v>
      </c>
      <c r="P2790" s="72" t="s">
        <v>4288</v>
      </c>
      <c r="Q2790" s="54" t="s">
        <v>1665</v>
      </c>
      <c r="R2790" s="53" t="s">
        <v>2955</v>
      </c>
      <c r="S2790" s="72"/>
      <c r="T2790" s="72"/>
      <c r="U2790" s="72"/>
      <c r="V2790" s="72"/>
      <c r="W2790" s="72">
        <v>28.95</v>
      </c>
      <c r="X2790" s="72">
        <v>0.185</v>
      </c>
      <c r="Y2790" s="72">
        <v>7.1050000000000004</v>
      </c>
      <c r="Z2790" s="72">
        <v>0.74</v>
      </c>
      <c r="AA2790" s="72">
        <v>0.02</v>
      </c>
      <c r="AB2790" s="72">
        <v>0.45</v>
      </c>
      <c r="AC2790" s="72">
        <v>31.35</v>
      </c>
      <c r="AD2790" s="72">
        <v>2.98</v>
      </c>
      <c r="AE2790" s="72">
        <v>0.14500000000000002</v>
      </c>
      <c r="AF2790" s="72">
        <v>0.43</v>
      </c>
      <c r="AG2790" s="72">
        <v>24.9</v>
      </c>
      <c r="AH2790" s="72">
        <v>1300</v>
      </c>
      <c r="AI2790" s="72">
        <v>0.10150000000000001</v>
      </c>
      <c r="AJ2790" s="72"/>
      <c r="AL2790" s="45"/>
      <c r="AM2790" s="45"/>
      <c r="AN2790" s="45"/>
      <c r="AO2790" s="47">
        <f t="shared" ref="AO2790:AO2810" si="154">SUM(W2790:AG2790)+(AH2790*0.0001)+AI2790+AM2790</f>
        <v>97.486500000000021</v>
      </c>
      <c r="AP2790" s="47">
        <f t="shared" si="150"/>
        <v>0.17111699999999974</v>
      </c>
      <c r="AQ2790" s="47">
        <f t="shared" si="151"/>
        <v>0.5517713000000003</v>
      </c>
      <c r="AR2790" s="47">
        <f t="shared" si="152"/>
        <v>0.67272727272727262</v>
      </c>
      <c r="AU2790" s="55">
        <v>28.5</v>
      </c>
      <c r="AV2790" s="55" t="s">
        <v>121</v>
      </c>
      <c r="AW2790" s="55">
        <v>12</v>
      </c>
      <c r="AX2790" s="55" t="s">
        <v>84</v>
      </c>
      <c r="AY2790" s="55">
        <v>185.5</v>
      </c>
      <c r="AZ2790" s="55" t="s">
        <v>83</v>
      </c>
      <c r="BA2790" s="55">
        <v>0.75</v>
      </c>
      <c r="BB2790" s="45"/>
      <c r="BC2790" s="55" t="s">
        <v>124</v>
      </c>
      <c r="BD2790" s="55">
        <v>5.0500000000000007</v>
      </c>
      <c r="BE2790" s="55">
        <v>17.5</v>
      </c>
      <c r="BF2790" s="55">
        <v>0.30000000000000004</v>
      </c>
      <c r="BG2790" s="55">
        <v>9</v>
      </c>
      <c r="BH2790" s="55">
        <v>11.899999999999999</v>
      </c>
      <c r="BI2790" s="55">
        <v>1</v>
      </c>
      <c r="BJ2790" s="55">
        <v>4</v>
      </c>
      <c r="BK2790" s="45"/>
      <c r="BL2790" s="55" t="s">
        <v>124</v>
      </c>
      <c r="BM2790" s="55" t="s">
        <v>84</v>
      </c>
      <c r="BN2790" s="55">
        <v>8.5</v>
      </c>
      <c r="BO2790" s="55">
        <v>23.25</v>
      </c>
      <c r="BP2790" s="55">
        <v>41</v>
      </c>
      <c r="BQ2790" s="55">
        <v>163.5</v>
      </c>
      <c r="BR2790" s="55">
        <v>7.2</v>
      </c>
      <c r="BS2790" s="55" t="s">
        <v>85</v>
      </c>
      <c r="BT2790" s="55">
        <v>0.4</v>
      </c>
      <c r="BU2790" s="55" t="s">
        <v>83</v>
      </c>
      <c r="BV2790" s="55" t="s">
        <v>83</v>
      </c>
      <c r="BW2790" s="55">
        <v>1</v>
      </c>
      <c r="BX2790" s="55">
        <v>2880</v>
      </c>
      <c r="BY2790" s="55">
        <v>0.64999999999999991</v>
      </c>
      <c r="BZ2790" s="55" t="s">
        <v>82</v>
      </c>
      <c r="CA2790" s="55">
        <v>41.95</v>
      </c>
      <c r="CB2790" s="55" t="s">
        <v>82</v>
      </c>
      <c r="CC2790" s="55">
        <v>3.415</v>
      </c>
      <c r="CD2790" s="55">
        <v>13</v>
      </c>
      <c r="CE2790" s="55">
        <v>15</v>
      </c>
      <c r="CF2790" s="55">
        <v>68.150000000000006</v>
      </c>
      <c r="CG2790" s="55">
        <v>165</v>
      </c>
      <c r="CH2790" s="55">
        <v>12</v>
      </c>
      <c r="CI2790" s="55">
        <v>412</v>
      </c>
      <c r="CJ2790" s="55">
        <v>578</v>
      </c>
      <c r="CK2790" s="55">
        <v>56.05</v>
      </c>
      <c r="CL2790" s="55">
        <v>160.5</v>
      </c>
      <c r="CM2790" s="55">
        <v>18.95</v>
      </c>
      <c r="CN2790" s="55">
        <v>3.8</v>
      </c>
      <c r="CO2790" s="55">
        <v>14.1</v>
      </c>
      <c r="CP2790" s="55">
        <v>1.76</v>
      </c>
      <c r="CQ2790" s="55">
        <v>9.5150000000000006</v>
      </c>
      <c r="CR2790" s="55">
        <v>1.825</v>
      </c>
      <c r="CS2790" s="55">
        <v>5.5250000000000004</v>
      </c>
      <c r="CT2790" s="55">
        <v>0.81</v>
      </c>
      <c r="CU2790" s="55">
        <v>5.1999999999999993</v>
      </c>
      <c r="CV2790" s="55">
        <v>0.78</v>
      </c>
      <c r="CW2790" s="47">
        <f t="shared" si="153"/>
        <v>1268.8150000000001</v>
      </c>
      <c r="CX2790" s="55">
        <v>227</v>
      </c>
      <c r="CY2790" s="55">
        <v>0.53500000000000003</v>
      </c>
      <c r="CZ2790" s="55">
        <v>3.59</v>
      </c>
      <c r="DA2790" s="55">
        <v>21.9</v>
      </c>
      <c r="DC2790" s="55">
        <v>0.12</v>
      </c>
      <c r="DD2790" s="55">
        <v>0.28500000000000003</v>
      </c>
      <c r="DE2790" s="55">
        <v>0.19</v>
      </c>
      <c r="DF2790" s="55">
        <v>13.25</v>
      </c>
      <c r="DG2790" s="55">
        <v>0.13</v>
      </c>
    </row>
    <row r="2791" spans="1:111" s="84" customFormat="1" ht="16.25" customHeight="1" x14ac:dyDescent="0.3">
      <c r="A2791" s="51" t="s">
        <v>4460</v>
      </c>
      <c r="B2791" s="47" t="s">
        <v>4281</v>
      </c>
      <c r="C2791" s="47" t="s">
        <v>4940</v>
      </c>
      <c r="D2791" s="47" t="s">
        <v>4942</v>
      </c>
      <c r="E2791" s="52">
        <v>44111</v>
      </c>
      <c r="F2791" s="46">
        <v>44348</v>
      </c>
      <c r="G2791" s="45" t="s">
        <v>4317</v>
      </c>
      <c r="H2791" s="53">
        <v>34.195481000000001</v>
      </c>
      <c r="I2791" s="53">
        <v>-105.74263999999999</v>
      </c>
      <c r="J2791" s="53" t="s">
        <v>873</v>
      </c>
      <c r="K2791" s="84" t="s">
        <v>879</v>
      </c>
      <c r="L2791" s="84" t="s">
        <v>878</v>
      </c>
      <c r="M2791" s="47" t="s">
        <v>4461</v>
      </c>
      <c r="N2791" s="70" t="s">
        <v>3393</v>
      </c>
      <c r="O2791" s="70" t="s">
        <v>3394</v>
      </c>
      <c r="P2791" s="72" t="s">
        <v>4288</v>
      </c>
      <c r="Q2791" s="54" t="s">
        <v>1665</v>
      </c>
      <c r="R2791" s="53" t="s">
        <v>2955</v>
      </c>
      <c r="S2791" s="72"/>
      <c r="T2791" s="72"/>
      <c r="U2791" s="72"/>
      <c r="V2791" s="72"/>
      <c r="W2791" s="72">
        <v>2.39</v>
      </c>
      <c r="X2791" s="72">
        <v>0.02</v>
      </c>
      <c r="Y2791" s="72">
        <v>0.47</v>
      </c>
      <c r="Z2791" s="72">
        <v>1.88</v>
      </c>
      <c r="AA2791" s="72">
        <v>0.16</v>
      </c>
      <c r="AB2791" s="72">
        <v>0.43</v>
      </c>
      <c r="AC2791" s="72">
        <v>51.4</v>
      </c>
      <c r="AD2791" s="72">
        <v>0.06</v>
      </c>
      <c r="AE2791" s="72">
        <v>0.06</v>
      </c>
      <c r="AF2791" s="72">
        <v>0.03</v>
      </c>
      <c r="AG2791" s="72">
        <v>41.5</v>
      </c>
      <c r="AH2791" s="72">
        <v>2600</v>
      </c>
      <c r="AI2791" s="72">
        <v>0.10299999999999999</v>
      </c>
      <c r="AJ2791" s="72"/>
      <c r="AO2791" s="47">
        <f t="shared" si="154"/>
        <v>98.763000000000005</v>
      </c>
      <c r="AP2791" s="47">
        <f t="shared" si="150"/>
        <v>1.2258539999999996</v>
      </c>
      <c r="AQ2791" s="47">
        <f t="shared" si="151"/>
        <v>0.53156060000000038</v>
      </c>
      <c r="AR2791" s="47">
        <f t="shared" si="152"/>
        <v>1.7090909090909088</v>
      </c>
      <c r="AU2791" s="55">
        <v>25</v>
      </c>
      <c r="AV2791" s="55">
        <v>2</v>
      </c>
      <c r="AW2791" s="55">
        <v>192</v>
      </c>
      <c r="AX2791" s="55" t="s">
        <v>84</v>
      </c>
      <c r="AY2791" s="55">
        <v>542</v>
      </c>
      <c r="AZ2791" s="55" t="s">
        <v>83</v>
      </c>
      <c r="BA2791" s="55">
        <v>0.3</v>
      </c>
      <c r="BC2791" s="55">
        <v>18.5</v>
      </c>
      <c r="BD2791" s="55">
        <v>14.4</v>
      </c>
      <c r="BE2791" s="55" t="s">
        <v>84</v>
      </c>
      <c r="BF2791" s="55">
        <v>0.2</v>
      </c>
      <c r="BG2791" s="55">
        <v>6300</v>
      </c>
      <c r="BH2791" s="55">
        <v>0.42</v>
      </c>
      <c r="BI2791" s="55" t="s">
        <v>121</v>
      </c>
      <c r="BJ2791" s="55" t="s">
        <v>121</v>
      </c>
      <c r="BL2791" s="55" t="s">
        <v>124</v>
      </c>
      <c r="BM2791" s="55" t="s">
        <v>84</v>
      </c>
      <c r="BN2791" s="55">
        <v>3</v>
      </c>
      <c r="BO2791" s="55">
        <v>0.7</v>
      </c>
      <c r="BP2791" s="55">
        <v>25</v>
      </c>
      <c r="BQ2791" s="55">
        <v>10</v>
      </c>
      <c r="BR2791" s="55">
        <v>3.5</v>
      </c>
      <c r="BS2791" s="55" t="s">
        <v>85</v>
      </c>
      <c r="BT2791" s="55">
        <v>11.7</v>
      </c>
      <c r="BU2791" s="55" t="s">
        <v>83</v>
      </c>
      <c r="BV2791" s="55" t="s">
        <v>83</v>
      </c>
      <c r="BW2791" s="55" t="s">
        <v>121</v>
      </c>
      <c r="BX2791" s="55">
        <v>258</v>
      </c>
      <c r="BY2791" s="55" t="s">
        <v>82</v>
      </c>
      <c r="BZ2791" s="55" t="s">
        <v>82</v>
      </c>
      <c r="CA2791" s="55">
        <v>0.5</v>
      </c>
      <c r="CB2791" s="55" t="s">
        <v>82</v>
      </c>
      <c r="CC2791" s="55">
        <v>6.3</v>
      </c>
      <c r="CD2791" s="55">
        <v>50</v>
      </c>
      <c r="CE2791" s="55">
        <v>1</v>
      </c>
      <c r="CF2791" s="55">
        <v>7.8</v>
      </c>
      <c r="CG2791" s="55">
        <v>3.8</v>
      </c>
      <c r="CH2791" s="55">
        <v>673</v>
      </c>
      <c r="CI2791" s="55">
        <v>12.8</v>
      </c>
      <c r="CJ2791" s="55">
        <v>10.7</v>
      </c>
      <c r="CK2791" s="55">
        <v>2.02</v>
      </c>
      <c r="CL2791" s="55">
        <v>7.1</v>
      </c>
      <c r="CM2791" s="55">
        <v>1.2</v>
      </c>
      <c r="CN2791" s="55">
        <v>0.3</v>
      </c>
      <c r="CO2791" s="55">
        <v>1.46</v>
      </c>
      <c r="CP2791" s="55">
        <v>0.18</v>
      </c>
      <c r="CQ2791" s="55">
        <v>1.02</v>
      </c>
      <c r="CR2791" s="55">
        <v>0.19</v>
      </c>
      <c r="CS2791" s="55">
        <v>0.49</v>
      </c>
      <c r="CT2791" s="55">
        <v>0.06</v>
      </c>
      <c r="CU2791" s="55">
        <v>0.4</v>
      </c>
      <c r="CV2791" s="55">
        <v>0.06</v>
      </c>
      <c r="CW2791" s="47">
        <f t="shared" si="153"/>
        <v>37.980000000000004</v>
      </c>
      <c r="CX2791" s="55">
        <v>1300</v>
      </c>
      <c r="CY2791" s="55">
        <v>1.32</v>
      </c>
      <c r="CZ2791" s="55">
        <v>0.26</v>
      </c>
      <c r="DA2791" s="55">
        <v>37.4</v>
      </c>
      <c r="DC2791" s="55">
        <v>7.0000000000000007E-2</v>
      </c>
      <c r="DD2791" s="55">
        <v>0.27</v>
      </c>
      <c r="DE2791" s="55" t="s">
        <v>120</v>
      </c>
      <c r="DF2791" s="55">
        <v>1.1499999999999999</v>
      </c>
      <c r="DG2791" s="55" t="s">
        <v>120</v>
      </c>
    </row>
    <row r="2792" spans="1:111" s="84" customFormat="1" ht="16.75" customHeight="1" x14ac:dyDescent="0.3">
      <c r="A2792" s="51" t="s">
        <v>4462</v>
      </c>
      <c r="B2792" s="47" t="s">
        <v>4281</v>
      </c>
      <c r="C2792" s="47" t="s">
        <v>4940</v>
      </c>
      <c r="D2792" s="47" t="s">
        <v>4942</v>
      </c>
      <c r="E2792" s="52">
        <v>44142</v>
      </c>
      <c r="F2792" s="46">
        <v>44348</v>
      </c>
      <c r="G2792" s="45" t="s">
        <v>4317</v>
      </c>
      <c r="H2792" s="53">
        <v>34.195762000000002</v>
      </c>
      <c r="I2792" s="53">
        <v>-105.740787</v>
      </c>
      <c r="J2792" s="53" t="s">
        <v>873</v>
      </c>
      <c r="K2792" s="84" t="s">
        <v>879</v>
      </c>
      <c r="L2792" s="84" t="s">
        <v>878</v>
      </c>
      <c r="M2792" s="53" t="s">
        <v>908</v>
      </c>
      <c r="N2792" s="70" t="s">
        <v>3393</v>
      </c>
      <c r="O2792" s="70" t="s">
        <v>3394</v>
      </c>
      <c r="P2792" s="72" t="s">
        <v>4288</v>
      </c>
      <c r="Q2792" s="54" t="s">
        <v>1665</v>
      </c>
      <c r="R2792" s="53" t="s">
        <v>2955</v>
      </c>
      <c r="S2792" s="72"/>
      <c r="T2792" s="72"/>
      <c r="U2792" s="72"/>
      <c r="V2792" s="72"/>
      <c r="W2792" s="72">
        <v>67.599999999999994</v>
      </c>
      <c r="X2792" s="72">
        <v>0.21</v>
      </c>
      <c r="Y2792" s="72">
        <v>16.600000000000001</v>
      </c>
      <c r="Z2792" s="72">
        <v>1.1100000000000001</v>
      </c>
      <c r="AA2792" s="72" t="s">
        <v>120</v>
      </c>
      <c r="AB2792" s="72">
        <v>0.08</v>
      </c>
      <c r="AC2792" s="72">
        <v>0.33</v>
      </c>
      <c r="AD2792" s="72">
        <v>8.8800000000000008</v>
      </c>
      <c r="AE2792" s="72">
        <v>0.26</v>
      </c>
      <c r="AF2792" s="72">
        <v>0.16</v>
      </c>
      <c r="AG2792" s="72">
        <v>1.95</v>
      </c>
      <c r="AH2792" s="72">
        <v>900</v>
      </c>
      <c r="AI2792" s="72">
        <v>0.121</v>
      </c>
      <c r="AJ2792" s="72"/>
      <c r="AO2792" s="47">
        <f t="shared" si="154"/>
        <v>97.390999999999991</v>
      </c>
      <c r="AP2792" s="47">
        <f t="shared" si="150"/>
        <v>-1.0737000000000663E-2</v>
      </c>
      <c r="AQ2792" s="47">
        <f t="shared" si="151"/>
        <v>1.1218107000000008</v>
      </c>
      <c r="AR2792" s="47">
        <f t="shared" si="152"/>
        <v>1.009090909090909</v>
      </c>
      <c r="AU2792" s="55">
        <v>9</v>
      </c>
      <c r="AV2792" s="55">
        <v>17</v>
      </c>
      <c r="AW2792" s="55">
        <v>460</v>
      </c>
      <c r="AX2792" s="55" t="s">
        <v>84</v>
      </c>
      <c r="AY2792" s="55">
        <v>2320</v>
      </c>
      <c r="AZ2792" s="55" t="s">
        <v>83</v>
      </c>
      <c r="BA2792" s="55">
        <v>0.2</v>
      </c>
      <c r="BC2792" s="55">
        <v>0.4</v>
      </c>
      <c r="BD2792" s="55" t="s">
        <v>82</v>
      </c>
      <c r="BE2792" s="55">
        <v>10</v>
      </c>
      <c r="BF2792" s="55" t="s">
        <v>126</v>
      </c>
      <c r="BG2792" s="55">
        <v>11100</v>
      </c>
      <c r="BH2792" s="55">
        <v>26.6</v>
      </c>
      <c r="BI2792" s="55">
        <v>3</v>
      </c>
      <c r="BJ2792" s="55">
        <v>10</v>
      </c>
      <c r="BL2792" s="55" t="s">
        <v>124</v>
      </c>
      <c r="BM2792" s="55" t="s">
        <v>84</v>
      </c>
      <c r="BN2792" s="55">
        <v>7</v>
      </c>
      <c r="BO2792" s="55">
        <v>102</v>
      </c>
      <c r="BP2792" s="55">
        <v>7</v>
      </c>
      <c r="BQ2792" s="55">
        <v>9650</v>
      </c>
      <c r="BR2792" s="55">
        <v>8.6</v>
      </c>
      <c r="BS2792" s="55" t="s">
        <v>85</v>
      </c>
      <c r="BT2792" s="55">
        <v>50.9</v>
      </c>
      <c r="BU2792" s="55" t="s">
        <v>83</v>
      </c>
      <c r="BV2792" s="55" t="s">
        <v>83</v>
      </c>
      <c r="BW2792" s="55">
        <v>1</v>
      </c>
      <c r="BX2792" s="55">
        <v>985</v>
      </c>
      <c r="BY2792" s="55">
        <v>5.0999999999999996</v>
      </c>
      <c r="BZ2792" s="55" t="s">
        <v>82</v>
      </c>
      <c r="CA2792" s="55">
        <v>62.9</v>
      </c>
      <c r="CB2792" s="55" t="s">
        <v>82</v>
      </c>
      <c r="CC2792" s="55">
        <v>8.75</v>
      </c>
      <c r="CD2792" s="55">
        <v>26</v>
      </c>
      <c r="CE2792" s="55">
        <v>6</v>
      </c>
      <c r="CF2792" s="55">
        <v>33.700000000000003</v>
      </c>
      <c r="CG2792" s="55">
        <v>390</v>
      </c>
      <c r="CH2792" s="55">
        <v>84</v>
      </c>
      <c r="CI2792" s="55">
        <v>111</v>
      </c>
      <c r="CJ2792" s="55">
        <v>194</v>
      </c>
      <c r="CK2792" s="55">
        <v>20.7</v>
      </c>
      <c r="CL2792" s="55">
        <v>59.9</v>
      </c>
      <c r="CM2792" s="55">
        <v>7.8</v>
      </c>
      <c r="CN2792" s="55">
        <v>1.62</v>
      </c>
      <c r="CO2792" s="55">
        <v>5.0599999999999996</v>
      </c>
      <c r="CP2792" s="55">
        <v>0.82</v>
      </c>
      <c r="CQ2792" s="55">
        <v>5.0599999999999996</v>
      </c>
      <c r="CR2792" s="55">
        <v>1.07</v>
      </c>
      <c r="CS2792" s="55">
        <v>3.65</v>
      </c>
      <c r="CT2792" s="55">
        <v>0.62</v>
      </c>
      <c r="CU2792" s="55">
        <v>4.5</v>
      </c>
      <c r="CV2792" s="55">
        <v>0.8</v>
      </c>
      <c r="CW2792" s="47">
        <f t="shared" si="153"/>
        <v>416.59999999999997</v>
      </c>
      <c r="CX2792" s="55" t="s">
        <v>84</v>
      </c>
      <c r="CY2792" s="55">
        <v>0.77</v>
      </c>
      <c r="CZ2792" s="55">
        <v>8.2200000000000006</v>
      </c>
      <c r="DA2792" s="55">
        <v>0.21</v>
      </c>
      <c r="DC2792" s="55">
        <v>0.21</v>
      </c>
      <c r="DD2792" s="55">
        <v>0.02</v>
      </c>
      <c r="DE2792" s="55">
        <v>7.0000000000000007E-2</v>
      </c>
      <c r="DF2792" s="55">
        <v>30.8</v>
      </c>
      <c r="DG2792" s="55">
        <v>0.13</v>
      </c>
    </row>
    <row r="2793" spans="1:111" s="84" customFormat="1" x14ac:dyDescent="0.3">
      <c r="A2793" s="89" t="s">
        <v>4463</v>
      </c>
      <c r="B2793" s="47" t="s">
        <v>4281</v>
      </c>
      <c r="C2793" s="47" t="s">
        <v>4940</v>
      </c>
      <c r="D2793" s="47" t="s">
        <v>4942</v>
      </c>
      <c r="E2793" s="90">
        <v>44139</v>
      </c>
      <c r="F2793" s="48">
        <v>44090</v>
      </c>
      <c r="G2793" s="47" t="s">
        <v>4331</v>
      </c>
      <c r="H2793" s="91">
        <v>34.221259000000003</v>
      </c>
      <c r="I2793" s="91">
        <v>-105.75827099999999</v>
      </c>
      <c r="J2793" s="91" t="s">
        <v>873</v>
      </c>
      <c r="K2793" s="47" t="s">
        <v>879</v>
      </c>
      <c r="L2793" s="47" t="s">
        <v>878</v>
      </c>
      <c r="M2793" s="91" t="s">
        <v>2184</v>
      </c>
      <c r="N2793" s="70" t="s">
        <v>3393</v>
      </c>
      <c r="O2793" s="70" t="s">
        <v>3394</v>
      </c>
      <c r="P2793" s="72" t="s">
        <v>4319</v>
      </c>
      <c r="Q2793" s="92" t="s">
        <v>2943</v>
      </c>
      <c r="R2793" s="91" t="s">
        <v>2943</v>
      </c>
      <c r="S2793" s="72"/>
      <c r="T2793" s="72"/>
      <c r="U2793" s="72"/>
      <c r="V2793" s="72"/>
      <c r="W2793" s="72">
        <v>47.5</v>
      </c>
      <c r="X2793" s="72">
        <v>1.08</v>
      </c>
      <c r="Y2793" s="72">
        <v>16.100000000000001</v>
      </c>
      <c r="Z2793" s="72">
        <v>8.16</v>
      </c>
      <c r="AA2793" s="72">
        <v>0.18</v>
      </c>
      <c r="AB2793" s="72">
        <v>4.2300000000000004</v>
      </c>
      <c r="AC2793" s="72">
        <v>8.75</v>
      </c>
      <c r="AD2793" s="72">
        <v>4.0999999999999996</v>
      </c>
      <c r="AE2793" s="72">
        <v>2.86</v>
      </c>
      <c r="AF2793" s="72">
        <v>0.75</v>
      </c>
      <c r="AG2793" s="72">
        <v>5.74</v>
      </c>
      <c r="AH2793" s="72">
        <v>1100</v>
      </c>
      <c r="AI2793" s="72"/>
      <c r="AJ2793" s="72"/>
      <c r="AL2793" s="47"/>
      <c r="AM2793" s="47"/>
      <c r="AN2793" s="47"/>
      <c r="AO2793" s="47">
        <f t="shared" si="154"/>
        <v>99.56</v>
      </c>
      <c r="AP2793" s="47">
        <f t="shared" si="150"/>
        <v>4.688028000000001</v>
      </c>
      <c r="AQ2793" s="47">
        <f t="shared" si="151"/>
        <v>3.0031691999999985</v>
      </c>
      <c r="AR2793" s="47">
        <f t="shared" si="152"/>
        <v>7.418181818181818</v>
      </c>
      <c r="AU2793" s="93">
        <v>5</v>
      </c>
      <c r="AV2793" s="93">
        <v>1</v>
      </c>
      <c r="AW2793" s="93" t="s">
        <v>83</v>
      </c>
      <c r="AX2793" s="93" t="s">
        <v>84</v>
      </c>
      <c r="AY2793" s="93">
        <v>3260</v>
      </c>
      <c r="AZ2793" s="93" t="s">
        <v>83</v>
      </c>
      <c r="BA2793" s="93">
        <v>0.2</v>
      </c>
      <c r="BB2793" s="47"/>
      <c r="BC2793" s="93" t="s">
        <v>124</v>
      </c>
      <c r="BD2793" s="93">
        <v>26.4</v>
      </c>
      <c r="BE2793" s="93">
        <v>78</v>
      </c>
      <c r="BF2793" s="93">
        <v>22.7</v>
      </c>
      <c r="BG2793" s="93">
        <v>57</v>
      </c>
      <c r="BH2793" s="93">
        <v>22.6</v>
      </c>
      <c r="BI2793" s="93">
        <v>1</v>
      </c>
      <c r="BJ2793" s="93">
        <v>5</v>
      </c>
      <c r="BK2793" s="47"/>
      <c r="BL2793" s="93" t="s">
        <v>124</v>
      </c>
      <c r="BM2793" s="93">
        <v>51</v>
      </c>
      <c r="BN2793" s="93" t="s">
        <v>123</v>
      </c>
      <c r="BO2793" s="93">
        <v>78.3</v>
      </c>
      <c r="BP2793" s="93">
        <v>37</v>
      </c>
      <c r="BQ2793" s="93">
        <v>18</v>
      </c>
      <c r="BR2793" s="93">
        <v>82.7</v>
      </c>
      <c r="BS2793" s="93" t="s">
        <v>85</v>
      </c>
      <c r="BT2793" s="93">
        <v>0.2</v>
      </c>
      <c r="BU2793" s="93">
        <v>15</v>
      </c>
      <c r="BV2793" s="93" t="s">
        <v>83</v>
      </c>
      <c r="BW2793" s="93" t="s">
        <v>121</v>
      </c>
      <c r="BX2793" s="93">
        <v>1700</v>
      </c>
      <c r="BY2793" s="93">
        <v>4.5</v>
      </c>
      <c r="BZ2793" s="93" t="s">
        <v>82</v>
      </c>
      <c r="CA2793" s="93">
        <v>24.1</v>
      </c>
      <c r="CB2793" s="93">
        <v>1</v>
      </c>
      <c r="CC2793" s="93">
        <v>6.02</v>
      </c>
      <c r="CD2793" s="93">
        <v>193</v>
      </c>
      <c r="CE2793" s="93">
        <v>1</v>
      </c>
      <c r="CF2793" s="93">
        <v>33.4</v>
      </c>
      <c r="CG2793" s="93">
        <v>289</v>
      </c>
      <c r="CH2793" s="93">
        <v>116</v>
      </c>
      <c r="CI2793" s="93">
        <v>160</v>
      </c>
      <c r="CJ2793" s="93">
        <v>236</v>
      </c>
      <c r="CK2793" s="93">
        <v>27.6</v>
      </c>
      <c r="CL2793" s="93">
        <v>85.4</v>
      </c>
      <c r="CM2793" s="93">
        <v>12.9</v>
      </c>
      <c r="CN2793" s="93">
        <v>3.35</v>
      </c>
      <c r="CO2793" s="93">
        <v>10.9</v>
      </c>
      <c r="CP2793" s="93">
        <v>1.33</v>
      </c>
      <c r="CQ2793" s="93">
        <v>6.44</v>
      </c>
      <c r="CR2793" s="93">
        <v>1.1399999999999999</v>
      </c>
      <c r="CS2793" s="93">
        <v>3.31</v>
      </c>
      <c r="CT2793" s="93">
        <v>0.45</v>
      </c>
      <c r="CU2793" s="93">
        <v>2.8</v>
      </c>
      <c r="CV2793" s="93">
        <v>0.41</v>
      </c>
      <c r="CW2793" s="47">
        <f t="shared" si="153"/>
        <v>552.03</v>
      </c>
      <c r="CX2793" s="93">
        <v>1350</v>
      </c>
      <c r="CY2793" s="93">
        <v>5.53</v>
      </c>
      <c r="CZ2793" s="93">
        <v>8.25</v>
      </c>
      <c r="DA2793" s="93">
        <v>6.17</v>
      </c>
      <c r="DC2793" s="93">
        <v>2.4700000000000002</v>
      </c>
      <c r="DD2793" s="93">
        <v>2.3199999999999998</v>
      </c>
      <c r="DE2793" s="93">
        <v>0.36</v>
      </c>
      <c r="DF2793" s="93">
        <v>22.2</v>
      </c>
      <c r="DG2793" s="93">
        <v>0.62</v>
      </c>
    </row>
    <row r="2794" spans="1:111" s="84" customFormat="1" ht="18" customHeight="1" x14ac:dyDescent="0.3">
      <c r="A2794" s="51" t="s">
        <v>4464</v>
      </c>
      <c r="B2794" s="47" t="s">
        <v>4281</v>
      </c>
      <c r="C2794" s="47" t="s">
        <v>4940</v>
      </c>
      <c r="D2794" s="47" t="s">
        <v>4942</v>
      </c>
      <c r="E2794" s="52">
        <v>44150</v>
      </c>
      <c r="F2794" s="46">
        <v>44348</v>
      </c>
      <c r="G2794" s="45" t="s">
        <v>4317</v>
      </c>
      <c r="H2794" s="53">
        <v>34.221246999999998</v>
      </c>
      <c r="I2794" s="53">
        <v>-105.757414</v>
      </c>
      <c r="J2794" s="53" t="s">
        <v>873</v>
      </c>
      <c r="K2794" s="84" t="s">
        <v>879</v>
      </c>
      <c r="L2794" s="84" t="s">
        <v>878</v>
      </c>
      <c r="M2794" s="49" t="s">
        <v>4322</v>
      </c>
      <c r="N2794" s="70" t="s">
        <v>3393</v>
      </c>
      <c r="O2794" s="70" t="s">
        <v>3394</v>
      </c>
      <c r="P2794" s="72" t="s">
        <v>4288</v>
      </c>
      <c r="Q2794" s="54" t="s">
        <v>1665</v>
      </c>
      <c r="R2794" s="53" t="s">
        <v>2943</v>
      </c>
      <c r="S2794" s="72"/>
      <c r="T2794" s="72"/>
      <c r="U2794" s="72"/>
      <c r="V2794" s="72"/>
      <c r="W2794" s="72">
        <v>16.600000000000001</v>
      </c>
      <c r="X2794" s="72">
        <v>0.15</v>
      </c>
      <c r="Y2794" s="72">
        <v>2.04</v>
      </c>
      <c r="Z2794" s="72">
        <v>1.85</v>
      </c>
      <c r="AA2794" s="72">
        <v>0.47</v>
      </c>
      <c r="AB2794" s="72">
        <v>0.25</v>
      </c>
      <c r="AC2794" s="72">
        <v>37</v>
      </c>
      <c r="AD2794" s="72">
        <v>0.22</v>
      </c>
      <c r="AE2794" s="72">
        <v>1.53</v>
      </c>
      <c r="AF2794" s="72">
        <v>0.09</v>
      </c>
      <c r="AG2794" s="72">
        <v>24.8</v>
      </c>
      <c r="AH2794" s="72">
        <v>41200</v>
      </c>
      <c r="AI2794" s="72">
        <v>1.39</v>
      </c>
      <c r="AJ2794" s="72"/>
      <c r="AO2794" s="47">
        <f t="shared" si="154"/>
        <v>90.51</v>
      </c>
      <c r="AP2794" s="47">
        <f t="shared" si="150"/>
        <v>1.1353049999999998</v>
      </c>
      <c r="AQ2794" s="47">
        <f t="shared" si="151"/>
        <v>0.60116450000000032</v>
      </c>
      <c r="AR2794" s="47">
        <f t="shared" si="152"/>
        <v>1.6818181818181817</v>
      </c>
      <c r="AU2794" s="55">
        <v>58</v>
      </c>
      <c r="AV2794" s="55">
        <v>1</v>
      </c>
      <c r="AW2794" s="55">
        <v>52</v>
      </c>
      <c r="AX2794" s="55" t="s">
        <v>84</v>
      </c>
      <c r="AY2794" s="55">
        <v>69700</v>
      </c>
      <c r="AZ2794" s="55">
        <v>5</v>
      </c>
      <c r="BA2794" s="55">
        <v>3</v>
      </c>
      <c r="BC2794" s="55">
        <v>1.1000000000000001</v>
      </c>
      <c r="BD2794" s="55">
        <v>3.3</v>
      </c>
      <c r="BE2794" s="55">
        <v>16</v>
      </c>
      <c r="BF2794" s="55">
        <v>0.3</v>
      </c>
      <c r="BG2794" s="55">
        <v>56</v>
      </c>
      <c r="BH2794" s="55">
        <v>24.1</v>
      </c>
      <c r="BI2794" s="55">
        <v>2</v>
      </c>
      <c r="BJ2794" s="55">
        <v>3</v>
      </c>
      <c r="BL2794" s="55" t="s">
        <v>124</v>
      </c>
      <c r="BM2794" s="55">
        <v>28</v>
      </c>
      <c r="BN2794" s="55">
        <v>18</v>
      </c>
      <c r="BO2794" s="55">
        <v>19.2</v>
      </c>
      <c r="BP2794" s="55">
        <v>15</v>
      </c>
      <c r="BQ2794" s="55">
        <v>291</v>
      </c>
      <c r="BR2794" s="55">
        <v>61.1</v>
      </c>
      <c r="BS2794" s="55" t="s">
        <v>85</v>
      </c>
      <c r="BT2794" s="55">
        <v>2.2999999999999998</v>
      </c>
      <c r="BU2794" s="55">
        <v>7</v>
      </c>
      <c r="BV2794" s="55" t="s">
        <v>83</v>
      </c>
      <c r="BW2794" s="55" t="s">
        <v>121</v>
      </c>
      <c r="BX2794" s="55">
        <v>10400</v>
      </c>
      <c r="BY2794" s="55" t="s">
        <v>82</v>
      </c>
      <c r="BZ2794" s="55" t="s">
        <v>82</v>
      </c>
      <c r="CA2794" s="55">
        <v>8.8000000000000007</v>
      </c>
      <c r="CB2794" s="55" t="s">
        <v>82</v>
      </c>
      <c r="CC2794" s="55">
        <v>13.4</v>
      </c>
      <c r="CD2794" s="55">
        <v>57</v>
      </c>
      <c r="CE2794" s="55">
        <v>5</v>
      </c>
      <c r="CF2794" s="55">
        <v>212</v>
      </c>
      <c r="CG2794" s="55">
        <v>101</v>
      </c>
      <c r="CH2794" s="55">
        <v>191</v>
      </c>
      <c r="CI2794" s="55">
        <v>3060</v>
      </c>
      <c r="CJ2794" s="55">
        <v>3640</v>
      </c>
      <c r="CK2794" s="55">
        <v>266</v>
      </c>
      <c r="CL2794" s="55">
        <v>662</v>
      </c>
      <c r="CM2794" s="55">
        <v>63</v>
      </c>
      <c r="CN2794" s="55">
        <v>13.7</v>
      </c>
      <c r="CO2794" s="55">
        <v>51.1</v>
      </c>
      <c r="CP2794" s="55">
        <v>6.62</v>
      </c>
      <c r="CQ2794" s="55">
        <v>28.7</v>
      </c>
      <c r="CR2794" s="55">
        <v>5.31</v>
      </c>
      <c r="CS2794" s="55">
        <v>15.5</v>
      </c>
      <c r="CT2794" s="55">
        <v>2.27</v>
      </c>
      <c r="CU2794" s="55">
        <v>14.9</v>
      </c>
      <c r="CV2794" s="55">
        <v>2.08</v>
      </c>
      <c r="CW2794" s="47">
        <f t="shared" si="153"/>
        <v>7831.18</v>
      </c>
      <c r="CX2794" s="55">
        <v>3930</v>
      </c>
      <c r="CY2794" s="55">
        <v>1.39</v>
      </c>
      <c r="CZ2794" s="55">
        <v>1.1000000000000001</v>
      </c>
      <c r="DA2794" s="55">
        <v>27.8</v>
      </c>
      <c r="DC2794" s="55">
        <v>1.45</v>
      </c>
      <c r="DD2794" s="55">
        <v>0.13</v>
      </c>
      <c r="DE2794" s="55">
        <v>0.04</v>
      </c>
      <c r="DF2794" s="55">
        <v>8.1</v>
      </c>
      <c r="DG2794" s="55">
        <v>0.09</v>
      </c>
    </row>
    <row r="2795" spans="1:111" s="84" customFormat="1" ht="16.25" customHeight="1" x14ac:dyDescent="0.3">
      <c r="A2795" s="51" t="s">
        <v>4465</v>
      </c>
      <c r="B2795" s="47" t="s">
        <v>4281</v>
      </c>
      <c r="C2795" s="47" t="s">
        <v>4940</v>
      </c>
      <c r="D2795" s="47" t="s">
        <v>4942</v>
      </c>
      <c r="E2795" s="52">
        <v>44150</v>
      </c>
      <c r="F2795" s="46">
        <v>44348</v>
      </c>
      <c r="G2795" s="45" t="s">
        <v>4317</v>
      </c>
      <c r="H2795" s="53">
        <v>34.221622000000004</v>
      </c>
      <c r="I2795" s="53">
        <v>-105.757895</v>
      </c>
      <c r="J2795" s="53" t="s">
        <v>873</v>
      </c>
      <c r="K2795" s="84" t="s">
        <v>879</v>
      </c>
      <c r="L2795" s="84" t="s">
        <v>878</v>
      </c>
      <c r="M2795" s="49" t="s">
        <v>4427</v>
      </c>
      <c r="N2795" s="70" t="s">
        <v>3393</v>
      </c>
      <c r="O2795" s="70" t="s">
        <v>3394</v>
      </c>
      <c r="P2795" s="72" t="s">
        <v>4428</v>
      </c>
      <c r="Q2795" s="54" t="s">
        <v>1665</v>
      </c>
      <c r="R2795" s="53" t="s">
        <v>2943</v>
      </c>
      <c r="S2795" s="72"/>
      <c r="T2795" s="72"/>
      <c r="U2795" s="72"/>
      <c r="V2795" s="72"/>
      <c r="W2795" s="72">
        <v>77.8</v>
      </c>
      <c r="X2795" s="72">
        <v>0.17</v>
      </c>
      <c r="Y2795" s="72">
        <v>4.78</v>
      </c>
      <c r="Z2795" s="72">
        <v>0.63</v>
      </c>
      <c r="AA2795" s="72">
        <v>0.01</v>
      </c>
      <c r="AB2795" s="72">
        <v>0.11</v>
      </c>
      <c r="AC2795" s="72">
        <v>7.95</v>
      </c>
      <c r="AD2795" s="72">
        <v>0.31</v>
      </c>
      <c r="AE2795" s="72">
        <v>3.5</v>
      </c>
      <c r="AF2795" s="72">
        <v>0.09</v>
      </c>
      <c r="AG2795" s="72">
        <v>1.76</v>
      </c>
      <c r="AH2795" s="72">
        <v>44500</v>
      </c>
      <c r="AI2795" s="72">
        <v>4.3999999999999997E-2</v>
      </c>
      <c r="AJ2795" s="72"/>
      <c r="AO2795" s="47">
        <f t="shared" si="154"/>
        <v>101.60400000000001</v>
      </c>
      <c r="AP2795" s="47">
        <f t="shared" si="150"/>
        <v>0.2027789999999996</v>
      </c>
      <c r="AQ2795" s="47">
        <f t="shared" si="151"/>
        <v>0.40694310000000045</v>
      </c>
      <c r="AR2795" s="47">
        <f t="shared" si="152"/>
        <v>0.57272727272727264</v>
      </c>
      <c r="AU2795" s="55">
        <v>7</v>
      </c>
      <c r="AV2795" s="55">
        <v>1</v>
      </c>
      <c r="AW2795" s="55">
        <v>27</v>
      </c>
      <c r="AX2795" s="55" t="s">
        <v>84</v>
      </c>
      <c r="AY2795" s="55">
        <v>293</v>
      </c>
      <c r="AZ2795" s="55" t="s">
        <v>83</v>
      </c>
      <c r="BA2795" s="55">
        <v>8.4</v>
      </c>
      <c r="BC2795" s="55" t="s">
        <v>124</v>
      </c>
      <c r="BD2795" s="55">
        <v>2</v>
      </c>
      <c r="BE2795" s="55">
        <v>12</v>
      </c>
      <c r="BF2795" s="55">
        <v>0.6</v>
      </c>
      <c r="BG2795" s="55">
        <v>72</v>
      </c>
      <c r="BH2795" s="55">
        <v>9.25</v>
      </c>
      <c r="BI2795" s="55">
        <v>6</v>
      </c>
      <c r="BJ2795" s="55">
        <v>2</v>
      </c>
      <c r="BL2795" s="55" t="s">
        <v>124</v>
      </c>
      <c r="BM2795" s="55">
        <v>23</v>
      </c>
      <c r="BN2795" s="55">
        <v>18</v>
      </c>
      <c r="BO2795" s="55">
        <v>8.1999999999999993</v>
      </c>
      <c r="BP2795" s="55">
        <v>9</v>
      </c>
      <c r="BQ2795" s="55">
        <v>291</v>
      </c>
      <c r="BR2795" s="55">
        <v>138</v>
      </c>
      <c r="BS2795" s="55" t="s">
        <v>85</v>
      </c>
      <c r="BT2795" s="55">
        <v>6.6</v>
      </c>
      <c r="BU2795" s="55" t="s">
        <v>83</v>
      </c>
      <c r="BV2795" s="55" t="s">
        <v>83</v>
      </c>
      <c r="BW2795" s="55" t="s">
        <v>121</v>
      </c>
      <c r="BX2795" s="55">
        <v>301</v>
      </c>
      <c r="BY2795" s="55" t="s">
        <v>82</v>
      </c>
      <c r="BZ2795" s="55" t="s">
        <v>82</v>
      </c>
      <c r="CA2795" s="55">
        <v>12.6</v>
      </c>
      <c r="CB2795" s="55">
        <v>0.8</v>
      </c>
      <c r="CC2795" s="55">
        <v>6.73</v>
      </c>
      <c r="CD2795" s="55">
        <v>11</v>
      </c>
      <c r="CE2795" s="55">
        <v>5</v>
      </c>
      <c r="CF2795" s="55">
        <v>53.3</v>
      </c>
      <c r="CG2795" s="55">
        <v>85.9</v>
      </c>
      <c r="CH2795" s="55">
        <v>27</v>
      </c>
      <c r="CI2795" s="55">
        <v>479</v>
      </c>
      <c r="CJ2795" s="55">
        <v>619</v>
      </c>
      <c r="CK2795" s="55">
        <v>59.4</v>
      </c>
      <c r="CL2795" s="55">
        <v>163</v>
      </c>
      <c r="CM2795" s="55">
        <v>18.8</v>
      </c>
      <c r="CN2795" s="55">
        <v>4.59</v>
      </c>
      <c r="CO2795" s="55">
        <v>15.3</v>
      </c>
      <c r="CP2795" s="55">
        <v>1.92</v>
      </c>
      <c r="CQ2795" s="55">
        <v>8.73</v>
      </c>
      <c r="CR2795" s="55">
        <v>1.42</v>
      </c>
      <c r="CS2795" s="55">
        <v>3.88</v>
      </c>
      <c r="CT2795" s="55">
        <v>0.5</v>
      </c>
      <c r="CU2795" s="55">
        <v>3.2</v>
      </c>
      <c r="CV2795" s="55">
        <v>0.44</v>
      </c>
      <c r="CW2795" s="47">
        <f t="shared" si="153"/>
        <v>1379.1800000000003</v>
      </c>
      <c r="CX2795" s="55">
        <v>134</v>
      </c>
      <c r="CY2795" s="55">
        <v>0.4</v>
      </c>
      <c r="CZ2795" s="55">
        <v>2.58</v>
      </c>
      <c r="DA2795" s="55">
        <v>5.97</v>
      </c>
      <c r="DC2795" s="55">
        <v>3.08</v>
      </c>
      <c r="DD2795" s="55">
        <v>0.05</v>
      </c>
      <c r="DE2795" s="55">
        <v>0.05</v>
      </c>
      <c r="DF2795" s="55">
        <v>35.299999999999997</v>
      </c>
      <c r="DG2795" s="55">
        <v>0.11</v>
      </c>
    </row>
    <row r="2796" spans="1:111" s="47" customFormat="1" ht="15.65" customHeight="1" x14ac:dyDescent="0.3">
      <c r="A2796" s="30" t="s">
        <v>4466</v>
      </c>
      <c r="B2796" s="47" t="s">
        <v>4281</v>
      </c>
      <c r="C2796" s="47" t="s">
        <v>4940</v>
      </c>
      <c r="D2796" s="47" t="s">
        <v>4942</v>
      </c>
      <c r="E2796" s="43">
        <v>44150</v>
      </c>
      <c r="F2796" s="46">
        <v>44348</v>
      </c>
      <c r="G2796" s="45" t="s">
        <v>4317</v>
      </c>
      <c r="H2796" s="44">
        <v>34.222186000000001</v>
      </c>
      <c r="I2796" s="44">
        <v>-105.75868199999999</v>
      </c>
      <c r="J2796" s="44" t="s">
        <v>873</v>
      </c>
      <c r="K2796" s="84" t="s">
        <v>879</v>
      </c>
      <c r="L2796" s="84" t="s">
        <v>878</v>
      </c>
      <c r="M2796" s="49" t="s">
        <v>4427</v>
      </c>
      <c r="N2796" s="70" t="s">
        <v>3393</v>
      </c>
      <c r="O2796" s="70" t="s">
        <v>3394</v>
      </c>
      <c r="P2796" s="72" t="s">
        <v>4428</v>
      </c>
      <c r="Q2796" s="33" t="s">
        <v>2942</v>
      </c>
      <c r="R2796" s="44" t="s">
        <v>2943</v>
      </c>
      <c r="S2796" s="72"/>
      <c r="T2796" s="72"/>
      <c r="U2796" s="72"/>
      <c r="V2796" s="72"/>
      <c r="W2796" s="72">
        <v>45.6</v>
      </c>
      <c r="X2796" s="72">
        <v>0.21</v>
      </c>
      <c r="Y2796" s="72">
        <v>13.2</v>
      </c>
      <c r="Z2796" s="72">
        <v>3.67</v>
      </c>
      <c r="AA2796" s="72">
        <v>0.7</v>
      </c>
      <c r="AB2796" s="72">
        <v>0.21</v>
      </c>
      <c r="AC2796" s="72">
        <v>13.6</v>
      </c>
      <c r="AD2796" s="72">
        <v>0.88</v>
      </c>
      <c r="AE2796" s="72">
        <v>10.4</v>
      </c>
      <c r="AF2796" s="72">
        <v>0.09</v>
      </c>
      <c r="AG2796" s="72">
        <v>7.01</v>
      </c>
      <c r="AH2796" s="72">
        <v>34800</v>
      </c>
      <c r="AI2796" s="72">
        <v>0.187</v>
      </c>
      <c r="AJ2796" s="72"/>
      <c r="AL2796" s="84"/>
      <c r="AM2796" s="84"/>
      <c r="AN2796" s="84"/>
      <c r="AO2796" s="47">
        <f t="shared" si="154"/>
        <v>99.237000000000023</v>
      </c>
      <c r="AP2796" s="47">
        <f t="shared" si="150"/>
        <v>1.840310999999998</v>
      </c>
      <c r="AQ2796" s="47">
        <f t="shared" si="151"/>
        <v>1.645657900000002</v>
      </c>
      <c r="AR2796" s="47">
        <f t="shared" si="152"/>
        <v>3.336363636363636</v>
      </c>
      <c r="AU2796" s="45">
        <v>70</v>
      </c>
      <c r="AV2796" s="45">
        <v>2</v>
      </c>
      <c r="AW2796" s="45">
        <v>146</v>
      </c>
      <c r="AX2796" s="45" t="s">
        <v>84</v>
      </c>
      <c r="AY2796" s="45">
        <v>7120</v>
      </c>
      <c r="AZ2796" s="45" t="s">
        <v>83</v>
      </c>
      <c r="BA2796" s="45">
        <v>1.1000000000000001</v>
      </c>
      <c r="BB2796" s="84"/>
      <c r="BC2796" s="45">
        <v>1.5</v>
      </c>
      <c r="BD2796" s="45">
        <v>3.9</v>
      </c>
      <c r="BE2796" s="45" t="s">
        <v>84</v>
      </c>
      <c r="BF2796" s="45">
        <v>0.8</v>
      </c>
      <c r="BG2796" s="45">
        <v>16</v>
      </c>
      <c r="BH2796" s="45">
        <v>28.2</v>
      </c>
      <c r="BI2796" s="45">
        <v>2</v>
      </c>
      <c r="BJ2796" s="45">
        <v>8</v>
      </c>
      <c r="BK2796" s="84"/>
      <c r="BL2796" s="45" t="s">
        <v>124</v>
      </c>
      <c r="BM2796" s="45">
        <v>31</v>
      </c>
      <c r="BN2796" s="45">
        <v>7</v>
      </c>
      <c r="BO2796" s="45">
        <v>67.8</v>
      </c>
      <c r="BP2796" s="45" t="s">
        <v>83</v>
      </c>
      <c r="BQ2796" s="45">
        <v>300</v>
      </c>
      <c r="BR2796" s="45">
        <v>386</v>
      </c>
      <c r="BS2796" s="45" t="s">
        <v>85</v>
      </c>
      <c r="BT2796" s="45">
        <v>1.3</v>
      </c>
      <c r="BU2796" s="45" t="s">
        <v>83</v>
      </c>
      <c r="BV2796" s="45" t="s">
        <v>83</v>
      </c>
      <c r="BW2796" s="45" t="s">
        <v>121</v>
      </c>
      <c r="BX2796" s="45">
        <v>654</v>
      </c>
      <c r="BY2796" s="45">
        <v>3.1</v>
      </c>
      <c r="BZ2796" s="45">
        <v>0.9</v>
      </c>
      <c r="CA2796" s="45">
        <v>77.8</v>
      </c>
      <c r="CB2796" s="45">
        <v>4.0999999999999996</v>
      </c>
      <c r="CC2796" s="45">
        <v>13.2</v>
      </c>
      <c r="CD2796" s="45">
        <v>89</v>
      </c>
      <c r="CE2796" s="45">
        <v>24</v>
      </c>
      <c r="CF2796" s="45">
        <v>140</v>
      </c>
      <c r="CG2796" s="45">
        <v>313</v>
      </c>
      <c r="CH2796" s="45">
        <v>350</v>
      </c>
      <c r="CI2796" s="45">
        <v>910</v>
      </c>
      <c r="CJ2796" s="45">
        <v>1500</v>
      </c>
      <c r="CK2796" s="45">
        <v>131</v>
      </c>
      <c r="CL2796" s="45">
        <v>361</v>
      </c>
      <c r="CM2796" s="45">
        <v>39</v>
      </c>
      <c r="CN2796" s="45">
        <v>8.3699999999999992</v>
      </c>
      <c r="CO2796" s="45">
        <v>32.799999999999997</v>
      </c>
      <c r="CP2796" s="45">
        <v>4.17</v>
      </c>
      <c r="CQ2796" s="45">
        <v>21</v>
      </c>
      <c r="CR2796" s="45">
        <v>3.99</v>
      </c>
      <c r="CS2796" s="45">
        <v>11.8</v>
      </c>
      <c r="CT2796" s="45">
        <v>1.74</v>
      </c>
      <c r="CU2796" s="45">
        <v>10.7</v>
      </c>
      <c r="CV2796" s="45">
        <v>1.51</v>
      </c>
      <c r="CW2796" s="47">
        <f t="shared" si="153"/>
        <v>3037.08</v>
      </c>
      <c r="CX2796" s="45">
        <v>5750</v>
      </c>
      <c r="CY2796" s="45">
        <v>2.72</v>
      </c>
      <c r="CZ2796" s="45">
        <v>6.85</v>
      </c>
      <c r="DA2796" s="45">
        <v>10.199999999999999</v>
      </c>
      <c r="DC2796" s="45">
        <v>8.6999999999999993</v>
      </c>
      <c r="DD2796" s="45">
        <v>0.1</v>
      </c>
      <c r="DE2796" s="45">
        <v>0.03</v>
      </c>
      <c r="DF2796" s="45">
        <v>21.4</v>
      </c>
      <c r="DG2796" s="45">
        <v>0.13</v>
      </c>
    </row>
    <row r="2797" spans="1:111" s="47" customFormat="1" ht="15.65" customHeight="1" x14ac:dyDescent="0.3">
      <c r="A2797" s="30" t="s">
        <v>4467</v>
      </c>
      <c r="B2797" s="47" t="s">
        <v>4281</v>
      </c>
      <c r="C2797" s="47" t="s">
        <v>4940</v>
      </c>
      <c r="D2797" s="47" t="s">
        <v>4942</v>
      </c>
      <c r="E2797" s="43">
        <v>44150</v>
      </c>
      <c r="F2797" s="46">
        <v>44348</v>
      </c>
      <c r="G2797" s="45" t="s">
        <v>4317</v>
      </c>
      <c r="H2797" s="44">
        <v>34.223686000000001</v>
      </c>
      <c r="I2797" s="44">
        <v>-105.75675200000001</v>
      </c>
      <c r="J2797" s="44" t="s">
        <v>873</v>
      </c>
      <c r="K2797" s="84" t="s">
        <v>879</v>
      </c>
      <c r="L2797" s="84" t="s">
        <v>878</v>
      </c>
      <c r="M2797" s="49" t="s">
        <v>4322</v>
      </c>
      <c r="N2797" s="70" t="s">
        <v>3393</v>
      </c>
      <c r="O2797" s="70" t="s">
        <v>3394</v>
      </c>
      <c r="P2797" s="72" t="s">
        <v>4301</v>
      </c>
      <c r="Q2797" s="33" t="s">
        <v>2942</v>
      </c>
      <c r="R2797" s="44" t="s">
        <v>2955</v>
      </c>
      <c r="S2797" s="72"/>
      <c r="T2797" s="72"/>
      <c r="U2797" s="72"/>
      <c r="V2797" s="72"/>
      <c r="W2797" s="72">
        <v>46.9</v>
      </c>
      <c r="X2797" s="72">
        <v>0.1</v>
      </c>
      <c r="Y2797" s="72">
        <v>15</v>
      </c>
      <c r="Z2797" s="72">
        <v>15.6</v>
      </c>
      <c r="AA2797" s="72">
        <v>0.01</v>
      </c>
      <c r="AB2797" s="72">
        <v>0.17</v>
      </c>
      <c r="AC2797" s="72">
        <v>0.38</v>
      </c>
      <c r="AD2797" s="72">
        <v>4.3899999999999997</v>
      </c>
      <c r="AE2797" s="72">
        <v>2.0099999999999998</v>
      </c>
      <c r="AF2797" s="72">
        <v>0.03</v>
      </c>
      <c r="AG2797" s="72">
        <v>6.56</v>
      </c>
      <c r="AH2797" s="72">
        <v>500</v>
      </c>
      <c r="AI2797" s="72">
        <v>0.104</v>
      </c>
      <c r="AJ2797" s="72"/>
      <c r="AL2797" s="84"/>
      <c r="AM2797" s="84"/>
      <c r="AN2797" s="84"/>
      <c r="AO2797" s="47">
        <f t="shared" si="154"/>
        <v>91.304000000000002</v>
      </c>
      <c r="AP2797" s="47">
        <f t="shared" si="150"/>
        <v>9.6724800000000002</v>
      </c>
      <c r="AQ2797" s="47">
        <f t="shared" si="151"/>
        <v>4.960271999999998</v>
      </c>
      <c r="AR2797" s="47">
        <f t="shared" si="152"/>
        <v>14.18181818181818</v>
      </c>
      <c r="AU2797" s="56"/>
      <c r="AV2797" s="45">
        <v>28</v>
      </c>
      <c r="AW2797" s="45">
        <v>243</v>
      </c>
      <c r="AX2797" s="45">
        <v>11</v>
      </c>
      <c r="AY2797" s="45">
        <v>3080</v>
      </c>
      <c r="AZ2797" s="45" t="s">
        <v>83</v>
      </c>
      <c r="BA2797" s="45">
        <v>30.6</v>
      </c>
      <c r="BB2797" s="84"/>
      <c r="BC2797" s="45">
        <v>0.4</v>
      </c>
      <c r="BD2797" s="45">
        <v>9</v>
      </c>
      <c r="BE2797" s="45" t="s">
        <v>84</v>
      </c>
      <c r="BF2797" s="45">
        <v>0.2</v>
      </c>
      <c r="BG2797" s="45">
        <v>52200</v>
      </c>
      <c r="BH2797" s="45">
        <v>30.1</v>
      </c>
      <c r="BI2797" s="45">
        <v>2</v>
      </c>
      <c r="BJ2797" s="45">
        <v>16</v>
      </c>
      <c r="BK2797" s="84"/>
      <c r="BL2797" s="45">
        <v>0.4</v>
      </c>
      <c r="BM2797" s="45" t="s">
        <v>84</v>
      </c>
      <c r="BN2797" s="45">
        <v>164</v>
      </c>
      <c r="BO2797" s="45">
        <v>119</v>
      </c>
      <c r="BP2797" s="45">
        <v>14</v>
      </c>
      <c r="BQ2797" s="45">
        <v>388</v>
      </c>
      <c r="BR2797" s="45">
        <v>73.099999999999994</v>
      </c>
      <c r="BS2797" s="45" t="s">
        <v>85</v>
      </c>
      <c r="BT2797" s="45">
        <v>26.7</v>
      </c>
      <c r="BU2797" s="45" t="s">
        <v>83</v>
      </c>
      <c r="BV2797" s="45">
        <v>12</v>
      </c>
      <c r="BW2797" s="45">
        <v>10</v>
      </c>
      <c r="BX2797" s="45">
        <v>94.6</v>
      </c>
      <c r="BY2797" s="45">
        <v>3</v>
      </c>
      <c r="BZ2797" s="45">
        <v>79.3</v>
      </c>
      <c r="CA2797" s="45">
        <v>111</v>
      </c>
      <c r="CB2797" s="45">
        <v>0.5</v>
      </c>
      <c r="CC2797" s="45">
        <v>43.5</v>
      </c>
      <c r="CD2797" s="45">
        <v>40</v>
      </c>
      <c r="CE2797" s="45">
        <v>13</v>
      </c>
      <c r="CF2797" s="45">
        <v>48.9</v>
      </c>
      <c r="CG2797" s="45">
        <v>799</v>
      </c>
      <c r="CH2797" s="45">
        <v>51</v>
      </c>
      <c r="CI2797" s="45">
        <v>68.2</v>
      </c>
      <c r="CJ2797" s="45">
        <v>127</v>
      </c>
      <c r="CK2797" s="45">
        <v>13.2</v>
      </c>
      <c r="CL2797" s="45">
        <v>39.5</v>
      </c>
      <c r="CM2797" s="45">
        <v>6.7</v>
      </c>
      <c r="CN2797" s="45">
        <v>1.39</v>
      </c>
      <c r="CO2797" s="45">
        <v>6.44</v>
      </c>
      <c r="CP2797" s="45">
        <v>1.05</v>
      </c>
      <c r="CQ2797" s="45">
        <v>6.78</v>
      </c>
      <c r="CR2797" s="45">
        <v>1.4</v>
      </c>
      <c r="CS2797" s="45">
        <v>4.45</v>
      </c>
      <c r="CT2797" s="45">
        <v>0.76</v>
      </c>
      <c r="CU2797" s="45">
        <v>5.4</v>
      </c>
      <c r="CV2797" s="45">
        <v>0.9</v>
      </c>
      <c r="CW2797" s="47">
        <f t="shared" si="153"/>
        <v>283.16999999999985</v>
      </c>
      <c r="CX2797" s="45">
        <v>82</v>
      </c>
      <c r="CY2797" s="45">
        <v>11.1</v>
      </c>
      <c r="CZ2797" s="45">
        <v>7.24</v>
      </c>
      <c r="DA2797" s="45">
        <v>0.23</v>
      </c>
      <c r="DC2797" s="45">
        <v>1.58</v>
      </c>
      <c r="DD2797" s="45">
        <v>7.0000000000000007E-2</v>
      </c>
      <c r="DE2797" s="45">
        <v>0.02</v>
      </c>
      <c r="DF2797" s="45">
        <v>20.6</v>
      </c>
      <c r="DG2797" s="45">
        <v>0.06</v>
      </c>
    </row>
    <row r="2798" spans="1:111" s="47" customFormat="1" ht="15.65" customHeight="1" x14ac:dyDescent="0.3">
      <c r="A2798" s="30" t="s">
        <v>4468</v>
      </c>
      <c r="B2798" s="47" t="s">
        <v>4281</v>
      </c>
      <c r="C2798" s="47" t="s">
        <v>4940</v>
      </c>
      <c r="D2798" s="47" t="s">
        <v>4942</v>
      </c>
      <c r="E2798" s="43">
        <v>44150</v>
      </c>
      <c r="F2798" s="46">
        <v>44348</v>
      </c>
      <c r="G2798" s="45" t="s">
        <v>4317</v>
      </c>
      <c r="H2798" s="44">
        <v>34.235697999999999</v>
      </c>
      <c r="I2798" s="44">
        <v>-105.764178</v>
      </c>
      <c r="J2798" s="44" t="s">
        <v>873</v>
      </c>
      <c r="K2798" s="84" t="s">
        <v>879</v>
      </c>
      <c r="L2798" s="84" t="s">
        <v>878</v>
      </c>
      <c r="M2798" s="44" t="s">
        <v>2968</v>
      </c>
      <c r="N2798" s="70" t="s">
        <v>3393</v>
      </c>
      <c r="O2798" s="70" t="s">
        <v>3394</v>
      </c>
      <c r="P2798" s="72" t="s">
        <v>4301</v>
      </c>
      <c r="Q2798" s="33" t="s">
        <v>1665</v>
      </c>
      <c r="R2798" s="44" t="s">
        <v>2955</v>
      </c>
      <c r="S2798" s="72"/>
      <c r="T2798" s="72"/>
      <c r="U2798" s="72"/>
      <c r="V2798" s="72"/>
      <c r="W2798" s="72">
        <v>39</v>
      </c>
      <c r="X2798" s="72">
        <v>0.12</v>
      </c>
      <c r="Y2798" s="72">
        <v>0.66</v>
      </c>
      <c r="Z2798" s="72">
        <v>10</v>
      </c>
      <c r="AA2798" s="72">
        <v>0.23</v>
      </c>
      <c r="AB2798" s="72">
        <v>7.01</v>
      </c>
      <c r="AC2798" s="72">
        <v>24.5</v>
      </c>
      <c r="AD2798" s="72">
        <v>0.44</v>
      </c>
      <c r="AE2798" s="72">
        <v>0.09</v>
      </c>
      <c r="AF2798" s="72" t="s">
        <v>120</v>
      </c>
      <c r="AG2798" s="72">
        <v>16.600000000000001</v>
      </c>
      <c r="AH2798" s="72">
        <v>900</v>
      </c>
      <c r="AI2798" s="72">
        <v>3.1E-2</v>
      </c>
      <c r="AJ2798" s="72"/>
      <c r="AL2798" s="84"/>
      <c r="AM2798" s="84"/>
      <c r="AN2798" s="84"/>
      <c r="AO2798" s="47">
        <f t="shared" si="154"/>
        <v>98.770999999999987</v>
      </c>
      <c r="AP2798" s="47">
        <f t="shared" si="150"/>
        <v>6.6032999999999999</v>
      </c>
      <c r="AQ2798" s="47">
        <f t="shared" si="151"/>
        <v>2.7363699999999991</v>
      </c>
      <c r="AR2798" s="47">
        <f t="shared" si="152"/>
        <v>9.0909090909090899</v>
      </c>
      <c r="AU2798" s="45">
        <v>12</v>
      </c>
      <c r="AV2798" s="45" t="s">
        <v>121</v>
      </c>
      <c r="AW2798" s="45" t="s">
        <v>83</v>
      </c>
      <c r="AX2798" s="45" t="s">
        <v>84</v>
      </c>
      <c r="AY2798" s="45">
        <v>337</v>
      </c>
      <c r="AZ2798" s="45">
        <v>60</v>
      </c>
      <c r="BA2798" s="45">
        <v>0.3</v>
      </c>
      <c r="BB2798" s="84"/>
      <c r="BC2798" s="45" t="s">
        <v>124</v>
      </c>
      <c r="BD2798" s="45">
        <v>10.7</v>
      </c>
      <c r="BE2798" s="45" t="s">
        <v>84</v>
      </c>
      <c r="BF2798" s="45">
        <v>0.7</v>
      </c>
      <c r="BG2798" s="45">
        <v>207</v>
      </c>
      <c r="BH2798" s="45">
        <v>4.78</v>
      </c>
      <c r="BI2798" s="45">
        <v>5</v>
      </c>
      <c r="BJ2798" s="45">
        <v>2</v>
      </c>
      <c r="BK2798" s="84"/>
      <c r="BL2798" s="45">
        <v>0.3</v>
      </c>
      <c r="BM2798" s="45">
        <v>40</v>
      </c>
      <c r="BN2798" s="45">
        <v>3</v>
      </c>
      <c r="BO2798" s="45">
        <v>4.4000000000000004</v>
      </c>
      <c r="BP2798" s="45">
        <v>12</v>
      </c>
      <c r="BQ2798" s="45">
        <v>19</v>
      </c>
      <c r="BR2798" s="45">
        <v>9.6</v>
      </c>
      <c r="BS2798" s="45" t="s">
        <v>85</v>
      </c>
      <c r="BT2798" s="45">
        <v>1.1000000000000001</v>
      </c>
      <c r="BU2798" s="45">
        <v>10</v>
      </c>
      <c r="BV2798" s="45" t="s">
        <v>83</v>
      </c>
      <c r="BW2798" s="45">
        <v>1</v>
      </c>
      <c r="BX2798" s="45">
        <v>257</v>
      </c>
      <c r="BY2798" s="45" t="s">
        <v>82</v>
      </c>
      <c r="BZ2798" s="45" t="s">
        <v>82</v>
      </c>
      <c r="CA2798" s="45">
        <v>2.1</v>
      </c>
      <c r="CB2798" s="45" t="s">
        <v>82</v>
      </c>
      <c r="CC2798" s="45">
        <v>0.87</v>
      </c>
      <c r="CD2798" s="45">
        <v>199</v>
      </c>
      <c r="CE2798" s="45">
        <v>9</v>
      </c>
      <c r="CF2798" s="45">
        <v>19.899999999999999</v>
      </c>
      <c r="CG2798" s="45">
        <v>59</v>
      </c>
      <c r="CH2798" s="45">
        <v>30</v>
      </c>
      <c r="CI2798" s="45">
        <v>24.3</v>
      </c>
      <c r="CJ2798" s="45">
        <v>60.8</v>
      </c>
      <c r="CK2798" s="45">
        <v>7.2</v>
      </c>
      <c r="CL2798" s="45">
        <v>24.3</v>
      </c>
      <c r="CM2798" s="45">
        <v>3.3</v>
      </c>
      <c r="CN2798" s="45">
        <v>1.28</v>
      </c>
      <c r="CO2798" s="45">
        <v>2.94</v>
      </c>
      <c r="CP2798" s="45">
        <v>0.42</v>
      </c>
      <c r="CQ2798" s="45">
        <v>2.4700000000000002</v>
      </c>
      <c r="CR2798" s="45">
        <v>0.55000000000000004</v>
      </c>
      <c r="CS2798" s="45">
        <v>2</v>
      </c>
      <c r="CT2798" s="45">
        <v>0.43</v>
      </c>
      <c r="CU2798" s="45">
        <v>4.5</v>
      </c>
      <c r="CV2798" s="45">
        <v>1.26</v>
      </c>
      <c r="CW2798" s="47">
        <f t="shared" si="153"/>
        <v>135.75</v>
      </c>
      <c r="CX2798" s="45">
        <v>1790</v>
      </c>
      <c r="CY2798" s="45">
        <v>6.75</v>
      </c>
      <c r="CZ2798" s="45">
        <v>0.33</v>
      </c>
      <c r="DA2798" s="45">
        <v>17.2</v>
      </c>
      <c r="DC2798" s="45">
        <v>7.0000000000000007E-2</v>
      </c>
      <c r="DD2798" s="45">
        <v>3.97</v>
      </c>
      <c r="DE2798" s="45" t="s">
        <v>120</v>
      </c>
      <c r="DF2798" s="45">
        <v>17.5</v>
      </c>
      <c r="DG2798" s="45">
        <v>7.0000000000000007E-2</v>
      </c>
    </row>
    <row r="2799" spans="1:111" s="47" customFormat="1" ht="15.65" customHeight="1" x14ac:dyDescent="0.3">
      <c r="A2799" s="30" t="s">
        <v>4469</v>
      </c>
      <c r="B2799" s="47" t="s">
        <v>4281</v>
      </c>
      <c r="C2799" s="47" t="s">
        <v>4940</v>
      </c>
      <c r="D2799" s="47" t="s">
        <v>4942</v>
      </c>
      <c r="E2799" s="43">
        <v>44150</v>
      </c>
      <c r="F2799" s="46">
        <v>44348</v>
      </c>
      <c r="G2799" s="45" t="s">
        <v>4317</v>
      </c>
      <c r="H2799" s="44">
        <v>34.235399999999998</v>
      </c>
      <c r="I2799" s="44">
        <v>-105.764218</v>
      </c>
      <c r="J2799" s="44" t="s">
        <v>873</v>
      </c>
      <c r="K2799" s="84" t="s">
        <v>879</v>
      </c>
      <c r="L2799" s="84" t="s">
        <v>878</v>
      </c>
      <c r="M2799" s="47" t="s">
        <v>4287</v>
      </c>
      <c r="N2799" s="70" t="s">
        <v>3393</v>
      </c>
      <c r="O2799" s="70" t="s">
        <v>3394</v>
      </c>
      <c r="P2799" s="72" t="s">
        <v>4301</v>
      </c>
      <c r="Q2799" s="33" t="s">
        <v>1665</v>
      </c>
      <c r="R2799" s="44" t="s">
        <v>2955</v>
      </c>
      <c r="S2799" s="72"/>
      <c r="T2799" s="72"/>
      <c r="U2799" s="72"/>
      <c r="V2799" s="72"/>
      <c r="W2799" s="72">
        <v>17</v>
      </c>
      <c r="X2799" s="72">
        <v>1.4999999999999999E-2</v>
      </c>
      <c r="Y2799" s="72">
        <v>0.7</v>
      </c>
      <c r="Z2799" s="72">
        <v>76</v>
      </c>
      <c r="AA2799" s="72">
        <v>0.59</v>
      </c>
      <c r="AB2799" s="72">
        <v>0.64</v>
      </c>
      <c r="AC2799" s="72">
        <v>1.145</v>
      </c>
      <c r="AD2799" s="72">
        <v>0.08</v>
      </c>
      <c r="AE2799" s="72">
        <v>0.26500000000000001</v>
      </c>
      <c r="AF2799" s="72">
        <v>0.04</v>
      </c>
      <c r="AG2799" s="72">
        <v>2.0250000000000004</v>
      </c>
      <c r="AH2799" s="72">
        <v>4100</v>
      </c>
      <c r="AI2799" s="72">
        <v>0.02</v>
      </c>
      <c r="AJ2799" s="72"/>
      <c r="AL2799" s="45"/>
      <c r="AM2799" s="45"/>
      <c r="AN2799" s="45"/>
      <c r="AO2799" s="47">
        <f t="shared" si="154"/>
        <v>98.93</v>
      </c>
      <c r="AP2799" s="47">
        <f t="shared" si="150"/>
        <v>50.379300000000001</v>
      </c>
      <c r="AQ2799" s="47">
        <f t="shared" si="151"/>
        <v>20.582769999999996</v>
      </c>
      <c r="AR2799" s="47">
        <f t="shared" si="152"/>
        <v>69.090909090909079</v>
      </c>
      <c r="AU2799" s="45">
        <v>13</v>
      </c>
      <c r="AV2799" s="45" t="s">
        <v>121</v>
      </c>
      <c r="AW2799" s="45">
        <v>7.5</v>
      </c>
      <c r="AX2799" s="45">
        <v>11.5</v>
      </c>
      <c r="AY2799" s="45">
        <v>302</v>
      </c>
      <c r="AZ2799" s="45" t="s">
        <v>83</v>
      </c>
      <c r="BA2799" s="45">
        <v>0.1</v>
      </c>
      <c r="BB2799" s="45"/>
      <c r="BC2799" s="45" t="s">
        <v>124</v>
      </c>
      <c r="BD2799" s="45">
        <v>50.9</v>
      </c>
      <c r="BE2799" s="45" t="s">
        <v>84</v>
      </c>
      <c r="BF2799" s="45">
        <v>0.3</v>
      </c>
      <c r="BG2799" s="45">
        <v>21.5</v>
      </c>
      <c r="BH2799" s="45">
        <v>12.15</v>
      </c>
      <c r="BI2799" s="45">
        <v>2.5</v>
      </c>
      <c r="BJ2799" s="45" t="s">
        <v>121</v>
      </c>
      <c r="BK2799" s="45"/>
      <c r="BL2799" s="45" t="s">
        <v>124</v>
      </c>
      <c r="BM2799" s="45">
        <v>36.5</v>
      </c>
      <c r="BN2799" s="45">
        <v>9</v>
      </c>
      <c r="BO2799" s="45">
        <v>3</v>
      </c>
      <c r="BP2799" s="45" t="s">
        <v>83</v>
      </c>
      <c r="BQ2799" s="45" t="s">
        <v>83</v>
      </c>
      <c r="BR2799" s="45">
        <v>15.149999999999999</v>
      </c>
      <c r="BS2799" s="45" t="s">
        <v>85</v>
      </c>
      <c r="BT2799" s="45">
        <v>1</v>
      </c>
      <c r="BU2799" s="45" t="s">
        <v>83</v>
      </c>
      <c r="BV2799" s="45" t="s">
        <v>83</v>
      </c>
      <c r="BW2799" s="45">
        <v>2</v>
      </c>
      <c r="BX2799" s="45">
        <v>44.75</v>
      </c>
      <c r="BY2799" s="45" t="s">
        <v>82</v>
      </c>
      <c r="BZ2799" s="45" t="s">
        <v>82</v>
      </c>
      <c r="CA2799" s="45">
        <v>75.599999999999994</v>
      </c>
      <c r="CB2799" s="45" t="s">
        <v>82</v>
      </c>
      <c r="CC2799" s="45">
        <v>50</v>
      </c>
      <c r="CD2799" s="45">
        <v>230.5</v>
      </c>
      <c r="CE2799" s="45">
        <v>17</v>
      </c>
      <c r="CF2799" s="45">
        <v>6</v>
      </c>
      <c r="CG2799" s="45">
        <v>5.0500000000000007</v>
      </c>
      <c r="CH2799" s="45">
        <v>42</v>
      </c>
      <c r="CI2799" s="45">
        <v>12</v>
      </c>
      <c r="CJ2799" s="45">
        <v>23.05</v>
      </c>
      <c r="CK2799" s="45">
        <v>2.835</v>
      </c>
      <c r="CL2799" s="45">
        <v>9.1</v>
      </c>
      <c r="CM2799" s="45">
        <v>1.2</v>
      </c>
      <c r="CN2799" s="45">
        <v>0.215</v>
      </c>
      <c r="CO2799" s="45">
        <v>1.06</v>
      </c>
      <c r="CP2799" s="45">
        <v>0.13</v>
      </c>
      <c r="CQ2799" s="45">
        <v>0.77499999999999991</v>
      </c>
      <c r="CR2799" s="45">
        <v>0.16999999999999998</v>
      </c>
      <c r="CS2799" s="45">
        <v>0.61</v>
      </c>
      <c r="CT2799" s="45">
        <v>0.11</v>
      </c>
      <c r="CU2799" s="45">
        <v>1.05</v>
      </c>
      <c r="CV2799" s="45">
        <v>0.24</v>
      </c>
      <c r="CW2799" s="47">
        <f t="shared" si="153"/>
        <v>52.545000000000009</v>
      </c>
      <c r="CX2799" s="45">
        <v>4620</v>
      </c>
      <c r="CY2799" s="45">
        <v>51.8</v>
      </c>
      <c r="CZ2799" s="45">
        <v>0.33</v>
      </c>
      <c r="DA2799" s="45">
        <v>0.76</v>
      </c>
      <c r="DC2799" s="45">
        <v>0.20500000000000002</v>
      </c>
      <c r="DD2799" s="45">
        <v>0.33500000000000002</v>
      </c>
      <c r="DE2799" s="45">
        <v>0.02</v>
      </c>
      <c r="DF2799" s="45">
        <v>7.61</v>
      </c>
      <c r="DG2799" s="45" t="s">
        <v>120</v>
      </c>
    </row>
    <row r="2800" spans="1:111" s="47" customFormat="1" ht="15.65" customHeight="1" x14ac:dyDescent="0.3">
      <c r="A2800" s="30" t="s">
        <v>4470</v>
      </c>
      <c r="B2800" s="47" t="s">
        <v>4281</v>
      </c>
      <c r="C2800" s="47" t="s">
        <v>4940</v>
      </c>
      <c r="D2800" s="47" t="s">
        <v>4942</v>
      </c>
      <c r="E2800" s="43">
        <v>44153</v>
      </c>
      <c r="F2800" s="46">
        <v>44348</v>
      </c>
      <c r="G2800" s="45" t="s">
        <v>4317</v>
      </c>
      <c r="H2800" s="44">
        <v>34.235461000000001</v>
      </c>
      <c r="I2800" s="44">
        <v>-105.764501</v>
      </c>
      <c r="J2800" s="44" t="s">
        <v>873</v>
      </c>
      <c r="K2800" s="84" t="s">
        <v>879</v>
      </c>
      <c r="L2800" s="84" t="s">
        <v>878</v>
      </c>
      <c r="M2800" s="47" t="s">
        <v>4287</v>
      </c>
      <c r="N2800" s="70" t="s">
        <v>3393</v>
      </c>
      <c r="O2800" s="70" t="s">
        <v>3394</v>
      </c>
      <c r="P2800" s="72" t="s">
        <v>4301</v>
      </c>
      <c r="Q2800" s="33" t="s">
        <v>1665</v>
      </c>
      <c r="R2800" s="44" t="s">
        <v>2955</v>
      </c>
      <c r="S2800" s="72"/>
      <c r="T2800" s="72"/>
      <c r="U2800" s="72"/>
      <c r="V2800" s="72"/>
      <c r="W2800" s="72">
        <v>87.5</v>
      </c>
      <c r="X2800" s="72">
        <v>0.19</v>
      </c>
      <c r="Y2800" s="72">
        <v>4.68</v>
      </c>
      <c r="Z2800" s="72">
        <v>0.42</v>
      </c>
      <c r="AA2800" s="72">
        <v>0.05</v>
      </c>
      <c r="AB2800" s="72">
        <v>0.08</v>
      </c>
      <c r="AC2800" s="72">
        <v>2.06</v>
      </c>
      <c r="AD2800" s="72">
        <v>2.2200000000000002</v>
      </c>
      <c r="AE2800" s="72">
        <v>0.04</v>
      </c>
      <c r="AF2800" s="72">
        <v>0.04</v>
      </c>
      <c r="AG2800" s="72">
        <v>1.51</v>
      </c>
      <c r="AH2800" s="72">
        <v>6400</v>
      </c>
      <c r="AI2800" s="72">
        <v>0.02</v>
      </c>
      <c r="AJ2800" s="72"/>
      <c r="AL2800" s="84"/>
      <c r="AM2800" s="84"/>
      <c r="AN2800" s="84"/>
      <c r="AO2800" s="47">
        <f t="shared" si="154"/>
        <v>99.450000000000017</v>
      </c>
      <c r="AP2800" s="47">
        <f t="shared" si="150"/>
        <v>6.798599999999988E-2</v>
      </c>
      <c r="AQ2800" s="47">
        <f t="shared" si="151"/>
        <v>0.34521540000000012</v>
      </c>
      <c r="AR2800" s="47">
        <f t="shared" si="152"/>
        <v>0.38181818181818178</v>
      </c>
      <c r="AU2800" s="45">
        <v>3</v>
      </c>
      <c r="AV2800" s="45">
        <v>2</v>
      </c>
      <c r="AW2800" s="45">
        <v>20</v>
      </c>
      <c r="AX2800" s="45" t="s">
        <v>84</v>
      </c>
      <c r="AY2800" s="45">
        <v>60.2</v>
      </c>
      <c r="AZ2800" s="45" t="s">
        <v>83</v>
      </c>
      <c r="BA2800" s="45" t="s">
        <v>126</v>
      </c>
      <c r="BB2800" s="84"/>
      <c r="BC2800" s="45">
        <v>0.4</v>
      </c>
      <c r="BD2800" s="45">
        <v>0.7</v>
      </c>
      <c r="BE2800" s="45">
        <v>24</v>
      </c>
      <c r="BF2800" s="45" t="s">
        <v>126</v>
      </c>
      <c r="BG2800" s="45">
        <v>80</v>
      </c>
      <c r="BH2800" s="45">
        <v>5.24</v>
      </c>
      <c r="BI2800" s="45">
        <v>1</v>
      </c>
      <c r="BJ2800" s="45">
        <v>9</v>
      </c>
      <c r="BK2800" s="84"/>
      <c r="BL2800" s="45" t="s">
        <v>124</v>
      </c>
      <c r="BM2800" s="45" t="s">
        <v>84</v>
      </c>
      <c r="BN2800" s="45">
        <v>3</v>
      </c>
      <c r="BO2800" s="45">
        <v>4.5</v>
      </c>
      <c r="BP2800" s="45">
        <v>12</v>
      </c>
      <c r="BQ2800" s="45">
        <v>896</v>
      </c>
      <c r="BR2800" s="45">
        <v>2.1</v>
      </c>
      <c r="BS2800" s="45" t="s">
        <v>85</v>
      </c>
      <c r="BT2800" s="45">
        <v>26.9</v>
      </c>
      <c r="BU2800" s="45" t="s">
        <v>83</v>
      </c>
      <c r="BV2800" s="45" t="s">
        <v>83</v>
      </c>
      <c r="BW2800" s="45" t="s">
        <v>121</v>
      </c>
      <c r="BX2800" s="45">
        <v>230</v>
      </c>
      <c r="BY2800" s="45" t="s">
        <v>82</v>
      </c>
      <c r="BZ2800" s="45" t="s">
        <v>82</v>
      </c>
      <c r="CA2800" s="45">
        <v>2.2000000000000002</v>
      </c>
      <c r="CB2800" s="45" t="s">
        <v>82</v>
      </c>
      <c r="CC2800" s="45">
        <v>1.91</v>
      </c>
      <c r="CD2800" s="45">
        <v>8</v>
      </c>
      <c r="CE2800" s="45">
        <v>2</v>
      </c>
      <c r="CF2800" s="45">
        <v>5.5</v>
      </c>
      <c r="CG2800" s="45">
        <v>384</v>
      </c>
      <c r="CH2800" s="45">
        <v>100</v>
      </c>
      <c r="CI2800" s="45">
        <v>8</v>
      </c>
      <c r="CJ2800" s="45">
        <v>15</v>
      </c>
      <c r="CK2800" s="45">
        <v>1.57</v>
      </c>
      <c r="CL2800" s="45">
        <v>4.8</v>
      </c>
      <c r="CM2800" s="45">
        <v>0.8</v>
      </c>
      <c r="CN2800" s="45">
        <v>0.18</v>
      </c>
      <c r="CO2800" s="45">
        <v>0.83</v>
      </c>
      <c r="CP2800" s="45">
        <v>0.14000000000000001</v>
      </c>
      <c r="CQ2800" s="45">
        <v>0.86</v>
      </c>
      <c r="CR2800" s="45">
        <v>0.18</v>
      </c>
      <c r="CS2800" s="45">
        <v>0.63</v>
      </c>
      <c r="CT2800" s="45">
        <v>0.1</v>
      </c>
      <c r="CU2800" s="45">
        <v>0.8</v>
      </c>
      <c r="CV2800" s="45">
        <v>0.16</v>
      </c>
      <c r="CW2800" s="47">
        <f t="shared" si="153"/>
        <v>34.049999999999997</v>
      </c>
      <c r="CX2800" s="45">
        <v>414</v>
      </c>
      <c r="CY2800" s="45">
        <v>0.32</v>
      </c>
      <c r="CZ2800" s="45">
        <v>2.5</v>
      </c>
      <c r="DA2800" s="45">
        <v>1.54</v>
      </c>
      <c r="DC2800" s="45">
        <v>0.05</v>
      </c>
      <c r="DD2800" s="45">
        <v>0.04</v>
      </c>
      <c r="DE2800" s="45">
        <v>0.02</v>
      </c>
      <c r="DF2800" s="45">
        <v>43</v>
      </c>
      <c r="DG2800" s="45">
        <v>0.13</v>
      </c>
    </row>
    <row r="2801" spans="1:111" s="47" customFormat="1" ht="15.65" customHeight="1" x14ac:dyDescent="0.3">
      <c r="A2801" s="30" t="s">
        <v>4471</v>
      </c>
      <c r="B2801" s="47" t="s">
        <v>4281</v>
      </c>
      <c r="C2801" s="47" t="s">
        <v>4940</v>
      </c>
      <c r="D2801" s="47" t="s">
        <v>4942</v>
      </c>
      <c r="E2801" s="43">
        <v>44156</v>
      </c>
      <c r="F2801" s="46">
        <v>44348</v>
      </c>
      <c r="G2801" s="45" t="s">
        <v>4317</v>
      </c>
      <c r="H2801" s="44">
        <v>34.228560000000002</v>
      </c>
      <c r="I2801" s="44">
        <v>-105.753136</v>
      </c>
      <c r="J2801" s="44" t="s">
        <v>873</v>
      </c>
      <c r="K2801" s="84" t="s">
        <v>879</v>
      </c>
      <c r="L2801" s="84" t="s">
        <v>878</v>
      </c>
      <c r="M2801" s="44" t="s">
        <v>163</v>
      </c>
      <c r="N2801" s="70" t="s">
        <v>3393</v>
      </c>
      <c r="O2801" s="70" t="s">
        <v>3394</v>
      </c>
      <c r="P2801" s="72" t="s">
        <v>4472</v>
      </c>
      <c r="Q2801" s="33" t="s">
        <v>1665</v>
      </c>
      <c r="R2801" s="44" t="s">
        <v>2955</v>
      </c>
      <c r="S2801" s="72"/>
      <c r="T2801" s="72"/>
      <c r="U2801" s="72"/>
      <c r="V2801" s="72"/>
      <c r="W2801" s="72">
        <v>62.5</v>
      </c>
      <c r="X2801" s="72">
        <v>0.45</v>
      </c>
      <c r="Y2801" s="72">
        <v>17.2</v>
      </c>
      <c r="Z2801" s="72">
        <v>3.33</v>
      </c>
      <c r="AA2801" s="72">
        <v>0.11</v>
      </c>
      <c r="AB2801" s="72">
        <v>0.82</v>
      </c>
      <c r="AC2801" s="72">
        <v>2.58</v>
      </c>
      <c r="AD2801" s="72">
        <v>6.51</v>
      </c>
      <c r="AE2801" s="72">
        <v>4.6500000000000004</v>
      </c>
      <c r="AF2801" s="72">
        <v>0.22</v>
      </c>
      <c r="AG2801" s="72">
        <v>0.83</v>
      </c>
      <c r="AH2801" s="72">
        <v>600</v>
      </c>
      <c r="AI2801" s="72">
        <v>0.04</v>
      </c>
      <c r="AJ2801" s="72"/>
      <c r="AL2801" s="84"/>
      <c r="AM2801" s="84"/>
      <c r="AN2801" s="84"/>
      <c r="AO2801" s="47">
        <f t="shared" si="154"/>
        <v>99.300000000000011</v>
      </c>
      <c r="AP2801" s="47">
        <f t="shared" si="150"/>
        <v>1.4347890000000003</v>
      </c>
      <c r="AQ2801" s="47">
        <f t="shared" si="151"/>
        <v>1.7517320999999997</v>
      </c>
      <c r="AR2801" s="47">
        <f t="shared" si="152"/>
        <v>3.0272727272727269</v>
      </c>
      <c r="AU2801" s="45">
        <v>3</v>
      </c>
      <c r="AV2801" s="45">
        <v>2</v>
      </c>
      <c r="AW2801" s="45" t="s">
        <v>83</v>
      </c>
      <c r="AX2801" s="45" t="s">
        <v>84</v>
      </c>
      <c r="AY2801" s="45">
        <v>3240</v>
      </c>
      <c r="AZ2801" s="45" t="s">
        <v>83</v>
      </c>
      <c r="BA2801" s="45" t="s">
        <v>126</v>
      </c>
      <c r="BB2801" s="84"/>
      <c r="BC2801" s="45">
        <v>0.2</v>
      </c>
      <c r="BD2801" s="45">
        <v>6.4</v>
      </c>
      <c r="BE2801" s="45" t="s">
        <v>84</v>
      </c>
      <c r="BF2801" s="45">
        <v>0.4</v>
      </c>
      <c r="BG2801" s="45">
        <v>20</v>
      </c>
      <c r="BH2801" s="45">
        <v>21.9</v>
      </c>
      <c r="BI2801" s="45">
        <v>1</v>
      </c>
      <c r="BJ2801" s="45">
        <v>8</v>
      </c>
      <c r="BK2801" s="84"/>
      <c r="BL2801" s="45" t="s">
        <v>124</v>
      </c>
      <c r="BM2801" s="45">
        <v>15</v>
      </c>
      <c r="BN2801" s="45" t="s">
        <v>123</v>
      </c>
      <c r="BO2801" s="45">
        <v>61.6</v>
      </c>
      <c r="BP2801" s="45">
        <v>8</v>
      </c>
      <c r="BQ2801" s="45">
        <v>43</v>
      </c>
      <c r="BR2801" s="45">
        <v>102</v>
      </c>
      <c r="BS2801" s="45" t="s">
        <v>85</v>
      </c>
      <c r="BT2801" s="45">
        <v>0.3</v>
      </c>
      <c r="BU2801" s="45" t="s">
        <v>83</v>
      </c>
      <c r="BV2801" s="45" t="s">
        <v>83</v>
      </c>
      <c r="BW2801" s="45">
        <v>1</v>
      </c>
      <c r="BX2801" s="45">
        <v>1010</v>
      </c>
      <c r="BY2801" s="45">
        <v>3.8</v>
      </c>
      <c r="BZ2801" s="45" t="s">
        <v>82</v>
      </c>
      <c r="CA2801" s="45">
        <v>25.1</v>
      </c>
      <c r="CB2801" s="45" t="s">
        <v>82</v>
      </c>
      <c r="CC2801" s="45">
        <v>3.92</v>
      </c>
      <c r="CD2801" s="45">
        <v>40</v>
      </c>
      <c r="CE2801" s="45">
        <v>1</v>
      </c>
      <c r="CF2801" s="45">
        <v>28.2</v>
      </c>
      <c r="CG2801" s="45">
        <v>351</v>
      </c>
      <c r="CH2801" s="45">
        <v>58</v>
      </c>
      <c r="CI2801" s="45">
        <v>123</v>
      </c>
      <c r="CJ2801" s="45">
        <v>212</v>
      </c>
      <c r="CK2801" s="45">
        <v>24</v>
      </c>
      <c r="CL2801" s="45">
        <v>76</v>
      </c>
      <c r="CM2801" s="45">
        <v>9.6999999999999993</v>
      </c>
      <c r="CN2801" s="45">
        <v>2.4300000000000002</v>
      </c>
      <c r="CO2801" s="45">
        <v>7.47</v>
      </c>
      <c r="CP2801" s="45">
        <v>1.02</v>
      </c>
      <c r="CQ2801" s="45">
        <v>5.28</v>
      </c>
      <c r="CR2801" s="45">
        <v>0.96</v>
      </c>
      <c r="CS2801" s="45">
        <v>2.74</v>
      </c>
      <c r="CT2801" s="45">
        <v>0.4</v>
      </c>
      <c r="CU2801" s="45">
        <v>2.8</v>
      </c>
      <c r="CV2801" s="45">
        <v>0.42</v>
      </c>
      <c r="CW2801" s="47">
        <f t="shared" si="153"/>
        <v>468.21999999999997</v>
      </c>
      <c r="CX2801" s="45">
        <v>792</v>
      </c>
      <c r="CY2801" s="45">
        <v>2.2599999999999998</v>
      </c>
      <c r="CZ2801" s="45">
        <v>8.2899999999999991</v>
      </c>
      <c r="DA2801" s="45">
        <v>1.72</v>
      </c>
      <c r="DC2801" s="45">
        <v>3.55</v>
      </c>
      <c r="DD2801" s="45">
        <v>0.47</v>
      </c>
      <c r="DE2801" s="45">
        <v>0.1</v>
      </c>
      <c r="DF2801" s="45">
        <v>27.5</v>
      </c>
      <c r="DG2801" s="45">
        <v>0.27</v>
      </c>
    </row>
    <row r="2802" spans="1:111" s="47" customFormat="1" ht="15.65" customHeight="1" x14ac:dyDescent="0.3">
      <c r="A2802" s="30" t="s">
        <v>4473</v>
      </c>
      <c r="B2802" s="47" t="s">
        <v>4281</v>
      </c>
      <c r="C2802" s="47" t="s">
        <v>4940</v>
      </c>
      <c r="D2802" s="47" t="s">
        <v>4942</v>
      </c>
      <c r="E2802" s="43">
        <v>44156</v>
      </c>
      <c r="F2802" s="46">
        <v>44348</v>
      </c>
      <c r="G2802" s="45" t="s">
        <v>4317</v>
      </c>
      <c r="H2802" s="44">
        <v>34.228304999999999</v>
      </c>
      <c r="I2802" s="44">
        <v>-105.75359</v>
      </c>
      <c r="J2802" s="44" t="s">
        <v>873</v>
      </c>
      <c r="K2802" s="84" t="s">
        <v>879</v>
      </c>
      <c r="L2802" s="84" t="s">
        <v>878</v>
      </c>
      <c r="M2802" s="47" t="s">
        <v>163</v>
      </c>
      <c r="N2802" s="70" t="s">
        <v>3393</v>
      </c>
      <c r="O2802" s="70" t="s">
        <v>3394</v>
      </c>
      <c r="P2802" s="72" t="s">
        <v>4472</v>
      </c>
      <c r="Q2802" s="33" t="s">
        <v>1665</v>
      </c>
      <c r="R2802" s="44" t="s">
        <v>2943</v>
      </c>
      <c r="S2802" s="72"/>
      <c r="T2802" s="72"/>
      <c r="U2802" s="72"/>
      <c r="V2802" s="72"/>
      <c r="W2802" s="72">
        <v>45.6</v>
      </c>
      <c r="X2802" s="72">
        <v>0.35</v>
      </c>
      <c r="Y2802" s="72">
        <v>6.37</v>
      </c>
      <c r="Z2802" s="72">
        <v>3.02</v>
      </c>
      <c r="AA2802" s="72">
        <v>0.59</v>
      </c>
      <c r="AB2802" s="72">
        <v>6.53</v>
      </c>
      <c r="AC2802" s="72">
        <v>18.7</v>
      </c>
      <c r="AD2802" s="72">
        <v>1.69</v>
      </c>
      <c r="AE2802" s="72">
        <v>4.75</v>
      </c>
      <c r="AF2802" s="72">
        <v>0.04</v>
      </c>
      <c r="AG2802" s="72">
        <v>11.9</v>
      </c>
      <c r="AH2802" s="72">
        <v>1000</v>
      </c>
      <c r="AI2802" s="72">
        <v>7.5999999999999998E-2</v>
      </c>
      <c r="AJ2802" s="72"/>
      <c r="AL2802" s="84"/>
      <c r="AM2802" s="84"/>
      <c r="AN2802" s="84"/>
      <c r="AO2802" s="47">
        <f t="shared" si="154"/>
        <v>99.716000000000008</v>
      </c>
      <c r="AP2802" s="47">
        <f t="shared" si="150"/>
        <v>1.7165160000000004</v>
      </c>
      <c r="AQ2802" s="47">
        <f t="shared" si="151"/>
        <v>1.1318323999999995</v>
      </c>
      <c r="AR2802" s="47">
        <f t="shared" si="152"/>
        <v>2.7454545454545451</v>
      </c>
      <c r="AU2802" s="45">
        <v>8</v>
      </c>
      <c r="AV2802" s="45" t="s">
        <v>121</v>
      </c>
      <c r="AW2802" s="45" t="s">
        <v>83</v>
      </c>
      <c r="AX2802" s="45" t="s">
        <v>84</v>
      </c>
      <c r="AY2802" s="45">
        <v>2640</v>
      </c>
      <c r="AZ2802" s="45">
        <v>23</v>
      </c>
      <c r="BA2802" s="45" t="s">
        <v>126</v>
      </c>
      <c r="BB2802" s="84"/>
      <c r="BC2802" s="45" t="s">
        <v>124</v>
      </c>
      <c r="BD2802" s="45">
        <v>4.8</v>
      </c>
      <c r="BE2802" s="45">
        <v>32</v>
      </c>
      <c r="BF2802" s="45">
        <v>0.4</v>
      </c>
      <c r="BG2802" s="45">
        <v>9</v>
      </c>
      <c r="BH2802" s="45">
        <v>11.3</v>
      </c>
      <c r="BI2802" s="45">
        <v>2</v>
      </c>
      <c r="BJ2802" s="45">
        <v>4</v>
      </c>
      <c r="BK2802" s="84"/>
      <c r="BL2802" s="45" t="s">
        <v>124</v>
      </c>
      <c r="BM2802" s="45">
        <v>37</v>
      </c>
      <c r="BN2802" s="45" t="s">
        <v>123</v>
      </c>
      <c r="BO2802" s="45">
        <v>14.5</v>
      </c>
      <c r="BP2802" s="45">
        <v>14</v>
      </c>
      <c r="BQ2802" s="45">
        <v>33</v>
      </c>
      <c r="BR2802" s="45">
        <v>156</v>
      </c>
      <c r="BS2802" s="45" t="s">
        <v>85</v>
      </c>
      <c r="BT2802" s="45">
        <v>0.6</v>
      </c>
      <c r="BU2802" s="45">
        <v>9</v>
      </c>
      <c r="BV2802" s="45" t="s">
        <v>83</v>
      </c>
      <c r="BW2802" s="45">
        <v>2</v>
      </c>
      <c r="BX2802" s="45">
        <v>290</v>
      </c>
      <c r="BY2802" s="45">
        <v>0.6</v>
      </c>
      <c r="BZ2802" s="45" t="s">
        <v>82</v>
      </c>
      <c r="CA2802" s="45">
        <v>8.9</v>
      </c>
      <c r="CB2802" s="45">
        <v>0.7</v>
      </c>
      <c r="CC2802" s="45">
        <v>1.1200000000000001</v>
      </c>
      <c r="CD2802" s="45">
        <v>129</v>
      </c>
      <c r="CE2802" s="45">
        <v>2</v>
      </c>
      <c r="CF2802" s="45">
        <v>79.3</v>
      </c>
      <c r="CG2802" s="45">
        <v>161</v>
      </c>
      <c r="CH2802" s="45">
        <v>36</v>
      </c>
      <c r="CI2802" s="45">
        <v>85.3</v>
      </c>
      <c r="CJ2802" s="45">
        <v>132</v>
      </c>
      <c r="CK2802" s="45">
        <v>15.2</v>
      </c>
      <c r="CL2802" s="45">
        <v>51</v>
      </c>
      <c r="CM2802" s="45">
        <v>11</v>
      </c>
      <c r="CN2802" s="45">
        <v>2.93</v>
      </c>
      <c r="CO2802" s="45">
        <v>10.1</v>
      </c>
      <c r="CP2802" s="45">
        <v>1.69</v>
      </c>
      <c r="CQ2802" s="45">
        <v>11.5</v>
      </c>
      <c r="CR2802" s="45">
        <v>2.29</v>
      </c>
      <c r="CS2802" s="45">
        <v>7.22</v>
      </c>
      <c r="CT2802" s="45">
        <v>1.42</v>
      </c>
      <c r="CU2802" s="45">
        <v>13</v>
      </c>
      <c r="CV2802" s="45">
        <v>2.38</v>
      </c>
      <c r="CW2802" s="47">
        <f t="shared" si="153"/>
        <v>347.03000000000009</v>
      </c>
      <c r="CX2802" s="45">
        <v>4670</v>
      </c>
      <c r="CY2802" s="45">
        <v>2.11</v>
      </c>
      <c r="CZ2802" s="45">
        <v>3.2</v>
      </c>
      <c r="DA2802" s="45">
        <v>13.2</v>
      </c>
      <c r="DC2802" s="45">
        <v>3.86</v>
      </c>
      <c r="DD2802" s="45">
        <v>3.79</v>
      </c>
      <c r="DE2802" s="45">
        <v>0.01</v>
      </c>
      <c r="DF2802" s="45">
        <v>20.8</v>
      </c>
      <c r="DG2802" s="45">
        <v>0.22</v>
      </c>
    </row>
    <row r="2803" spans="1:111" s="47" customFormat="1" ht="15.65" customHeight="1" x14ac:dyDescent="0.3">
      <c r="A2803" s="30" t="s">
        <v>4474</v>
      </c>
      <c r="B2803" s="47" t="s">
        <v>4281</v>
      </c>
      <c r="C2803" s="47" t="s">
        <v>4940</v>
      </c>
      <c r="D2803" s="47" t="s">
        <v>4942</v>
      </c>
      <c r="E2803" s="43">
        <v>44156</v>
      </c>
      <c r="F2803" s="46">
        <v>44348</v>
      </c>
      <c r="G2803" s="45" t="s">
        <v>4317</v>
      </c>
      <c r="H2803" s="44">
        <v>34.228746999999998</v>
      </c>
      <c r="I2803" s="44">
        <v>-105.753551</v>
      </c>
      <c r="J2803" s="44" t="s">
        <v>873</v>
      </c>
      <c r="K2803" s="84" t="s">
        <v>879</v>
      </c>
      <c r="L2803" s="84" t="s">
        <v>878</v>
      </c>
      <c r="M2803" s="47" t="s">
        <v>163</v>
      </c>
      <c r="N2803" s="70" t="s">
        <v>3393</v>
      </c>
      <c r="O2803" s="70" t="s">
        <v>3394</v>
      </c>
      <c r="P2803" s="72" t="s">
        <v>4472</v>
      </c>
      <c r="Q2803" s="33" t="s">
        <v>1665</v>
      </c>
      <c r="R2803" s="44" t="s">
        <v>2955</v>
      </c>
      <c r="S2803" s="72"/>
      <c r="T2803" s="72"/>
      <c r="U2803" s="72"/>
      <c r="V2803" s="72"/>
      <c r="W2803" s="72">
        <v>71.8</v>
      </c>
      <c r="X2803" s="72">
        <v>0.32</v>
      </c>
      <c r="Y2803" s="72">
        <v>5.9</v>
      </c>
      <c r="Z2803" s="72">
        <v>1.69</v>
      </c>
      <c r="AA2803" s="72">
        <v>0.48</v>
      </c>
      <c r="AB2803" s="72">
        <v>3.4</v>
      </c>
      <c r="AC2803" s="72">
        <v>7.19</v>
      </c>
      <c r="AD2803" s="72">
        <v>2.48</v>
      </c>
      <c r="AE2803" s="72">
        <v>2.0499999999999998</v>
      </c>
      <c r="AF2803" s="72">
        <v>0.05</v>
      </c>
      <c r="AG2803" s="72">
        <v>3.26</v>
      </c>
      <c r="AH2803" s="72">
        <v>1000</v>
      </c>
      <c r="AI2803" s="72">
        <v>4.2000000000000003E-2</v>
      </c>
      <c r="AJ2803" s="72"/>
      <c r="AL2803" s="84"/>
      <c r="AM2803" s="84"/>
      <c r="AN2803" s="84"/>
      <c r="AO2803" s="47">
        <f t="shared" si="154"/>
        <v>98.762</v>
      </c>
      <c r="AP2803" s="47">
        <f t="shared" si="150"/>
        <v>0.8554769999999996</v>
      </c>
      <c r="AQ2803" s="47">
        <f t="shared" si="151"/>
        <v>0.74897530000000034</v>
      </c>
      <c r="AR2803" s="47">
        <f t="shared" si="152"/>
        <v>1.5363636363636362</v>
      </c>
      <c r="AU2803" s="45">
        <v>5</v>
      </c>
      <c r="AV2803" s="45" t="s">
        <v>121</v>
      </c>
      <c r="AW2803" s="45">
        <v>25</v>
      </c>
      <c r="AX2803" s="45" t="s">
        <v>84</v>
      </c>
      <c r="AY2803" s="45">
        <v>1000</v>
      </c>
      <c r="AZ2803" s="45" t="s">
        <v>83</v>
      </c>
      <c r="BA2803" s="45">
        <v>0.3</v>
      </c>
      <c r="BB2803" s="84"/>
      <c r="BC2803" s="45">
        <v>1</v>
      </c>
      <c r="BD2803" s="45">
        <v>3.5</v>
      </c>
      <c r="BE2803" s="45">
        <v>31</v>
      </c>
      <c r="BF2803" s="45">
        <v>0.3</v>
      </c>
      <c r="BG2803" s="45">
        <v>6</v>
      </c>
      <c r="BH2803" s="45">
        <v>23.6</v>
      </c>
      <c r="BI2803" s="45">
        <v>3</v>
      </c>
      <c r="BJ2803" s="45">
        <v>5</v>
      </c>
      <c r="BK2803" s="84"/>
      <c r="BL2803" s="45" t="s">
        <v>124</v>
      </c>
      <c r="BM2803" s="45">
        <v>28</v>
      </c>
      <c r="BN2803" s="45" t="s">
        <v>123</v>
      </c>
      <c r="BO2803" s="45">
        <v>18.8</v>
      </c>
      <c r="BP2803" s="45">
        <v>16</v>
      </c>
      <c r="BQ2803" s="45">
        <v>95</v>
      </c>
      <c r="BR2803" s="45">
        <v>61.8</v>
      </c>
      <c r="BS2803" s="45" t="s">
        <v>85</v>
      </c>
      <c r="BT2803" s="45">
        <v>0.3</v>
      </c>
      <c r="BU2803" s="45" t="s">
        <v>83</v>
      </c>
      <c r="BV2803" s="45" t="s">
        <v>83</v>
      </c>
      <c r="BW2803" s="45">
        <v>2</v>
      </c>
      <c r="BX2803" s="45">
        <v>222</v>
      </c>
      <c r="BY2803" s="45">
        <v>0.7</v>
      </c>
      <c r="BZ2803" s="45" t="s">
        <v>82</v>
      </c>
      <c r="CA2803" s="45">
        <v>24</v>
      </c>
      <c r="CB2803" s="45" t="s">
        <v>82</v>
      </c>
      <c r="CC2803" s="45">
        <v>6.03</v>
      </c>
      <c r="CD2803" s="45">
        <v>27</v>
      </c>
      <c r="CE2803" s="45">
        <v>2</v>
      </c>
      <c r="CF2803" s="45">
        <v>130</v>
      </c>
      <c r="CG2803" s="45">
        <v>200</v>
      </c>
      <c r="CH2803" s="45">
        <v>164</v>
      </c>
      <c r="CI2803" s="45">
        <v>1770</v>
      </c>
      <c r="CJ2803" s="45">
        <v>2880</v>
      </c>
      <c r="CK2803" s="45">
        <v>241</v>
      </c>
      <c r="CL2803" s="45">
        <v>641</v>
      </c>
      <c r="CM2803" s="45">
        <v>56.9</v>
      </c>
      <c r="CN2803" s="45">
        <v>11.6</v>
      </c>
      <c r="CO2803" s="45">
        <v>42.7</v>
      </c>
      <c r="CP2803" s="45">
        <v>4.9000000000000004</v>
      </c>
      <c r="CQ2803" s="45">
        <v>18.600000000000001</v>
      </c>
      <c r="CR2803" s="45">
        <v>3.39</v>
      </c>
      <c r="CS2803" s="45">
        <v>9.2100000000000009</v>
      </c>
      <c r="CT2803" s="45">
        <v>1.32</v>
      </c>
      <c r="CU2803" s="45">
        <v>7.9</v>
      </c>
      <c r="CV2803" s="45">
        <v>1.08</v>
      </c>
      <c r="CW2803" s="47">
        <f t="shared" si="153"/>
        <v>5689.5999999999995</v>
      </c>
      <c r="CX2803" s="45">
        <v>4080</v>
      </c>
      <c r="CY2803" s="45">
        <v>1.24</v>
      </c>
      <c r="CZ2803" s="45">
        <v>3.01</v>
      </c>
      <c r="DA2803" s="45">
        <v>5.12</v>
      </c>
      <c r="DC2803" s="45">
        <v>1.76</v>
      </c>
      <c r="DD2803" s="45">
        <v>2.0499999999999998</v>
      </c>
      <c r="DE2803" s="45">
        <v>0.03</v>
      </c>
      <c r="DF2803" s="45">
        <v>34.1</v>
      </c>
      <c r="DG2803" s="45">
        <v>0.2</v>
      </c>
    </row>
    <row r="2804" spans="1:111" s="47" customFormat="1" ht="15.65" customHeight="1" x14ac:dyDescent="0.3">
      <c r="A2804" s="30" t="s">
        <v>4475</v>
      </c>
      <c r="B2804" s="47" t="s">
        <v>4281</v>
      </c>
      <c r="C2804" s="47" t="s">
        <v>4940</v>
      </c>
      <c r="D2804" s="47" t="s">
        <v>4942</v>
      </c>
      <c r="E2804" s="43">
        <v>44156</v>
      </c>
      <c r="F2804" s="46">
        <v>44348</v>
      </c>
      <c r="G2804" s="45" t="s">
        <v>4317</v>
      </c>
      <c r="H2804" s="44">
        <v>34.230713000000002</v>
      </c>
      <c r="I2804" s="44">
        <v>-105.75346999999999</v>
      </c>
      <c r="J2804" s="44" t="s">
        <v>873</v>
      </c>
      <c r="K2804" s="84" t="s">
        <v>879</v>
      </c>
      <c r="L2804" s="84" t="s">
        <v>878</v>
      </c>
      <c r="M2804" s="44" t="s">
        <v>163</v>
      </c>
      <c r="N2804" s="70" t="s">
        <v>3393</v>
      </c>
      <c r="O2804" s="70" t="s">
        <v>3394</v>
      </c>
      <c r="P2804" s="72" t="s">
        <v>4472</v>
      </c>
      <c r="Q2804" s="33" t="s">
        <v>1665</v>
      </c>
      <c r="R2804" s="44" t="s">
        <v>2943</v>
      </c>
      <c r="S2804" s="72"/>
      <c r="T2804" s="72"/>
      <c r="U2804" s="72"/>
      <c r="V2804" s="72"/>
      <c r="W2804" s="72">
        <v>65.5</v>
      </c>
      <c r="X2804" s="72">
        <v>0.42</v>
      </c>
      <c r="Y2804" s="72">
        <v>16.8</v>
      </c>
      <c r="Z2804" s="72">
        <v>3.01</v>
      </c>
      <c r="AA2804" s="72">
        <v>0.12</v>
      </c>
      <c r="AB2804" s="72">
        <v>0.75</v>
      </c>
      <c r="AC2804" s="72">
        <v>0.95</v>
      </c>
      <c r="AD2804" s="72">
        <v>6.27</v>
      </c>
      <c r="AE2804" s="72">
        <v>4.76</v>
      </c>
      <c r="AF2804" s="72">
        <v>0.19</v>
      </c>
      <c r="AG2804" s="72">
        <v>0.61</v>
      </c>
      <c r="AH2804" s="72">
        <v>1100</v>
      </c>
      <c r="AI2804" s="72">
        <v>6.5000000000000002E-2</v>
      </c>
      <c r="AJ2804" s="72"/>
      <c r="AL2804" s="84"/>
      <c r="AM2804" s="84"/>
      <c r="AN2804" s="84"/>
      <c r="AO2804" s="47">
        <f t="shared" si="154"/>
        <v>99.555000000000007</v>
      </c>
      <c r="AP2804" s="47">
        <f t="shared" si="150"/>
        <v>1.2405329999999992</v>
      </c>
      <c r="AQ2804" s="47">
        <f t="shared" si="151"/>
        <v>1.6454137000000006</v>
      </c>
      <c r="AR2804" s="47">
        <f t="shared" si="152"/>
        <v>2.7363636363636359</v>
      </c>
      <c r="AU2804" s="45">
        <v>2</v>
      </c>
      <c r="AV2804" s="45">
        <v>2</v>
      </c>
      <c r="AW2804" s="45" t="s">
        <v>83</v>
      </c>
      <c r="AX2804" s="45" t="s">
        <v>84</v>
      </c>
      <c r="AY2804" s="45">
        <v>3650</v>
      </c>
      <c r="AZ2804" s="45" t="s">
        <v>83</v>
      </c>
      <c r="BA2804" s="45" t="s">
        <v>126</v>
      </c>
      <c r="BB2804" s="84"/>
      <c r="BC2804" s="45" t="s">
        <v>124</v>
      </c>
      <c r="BD2804" s="45">
        <v>4.5999999999999996</v>
      </c>
      <c r="BE2804" s="45" t="s">
        <v>84</v>
      </c>
      <c r="BF2804" s="45">
        <v>0.4</v>
      </c>
      <c r="BG2804" s="45" t="s">
        <v>83</v>
      </c>
      <c r="BH2804" s="45">
        <v>22.4</v>
      </c>
      <c r="BI2804" s="45">
        <v>2</v>
      </c>
      <c r="BJ2804" s="45">
        <v>9</v>
      </c>
      <c r="BK2804" s="84"/>
      <c r="BL2804" s="45" t="s">
        <v>124</v>
      </c>
      <c r="BM2804" s="45">
        <v>18</v>
      </c>
      <c r="BN2804" s="45" t="s">
        <v>123</v>
      </c>
      <c r="BO2804" s="45">
        <v>67.900000000000006</v>
      </c>
      <c r="BP2804" s="45">
        <v>8</v>
      </c>
      <c r="BQ2804" s="45">
        <v>17</v>
      </c>
      <c r="BR2804" s="45">
        <v>124</v>
      </c>
      <c r="BS2804" s="45" t="s">
        <v>85</v>
      </c>
      <c r="BT2804" s="45">
        <v>0.3</v>
      </c>
      <c r="BU2804" s="45" t="s">
        <v>83</v>
      </c>
      <c r="BV2804" s="45" t="s">
        <v>83</v>
      </c>
      <c r="BW2804" s="45">
        <v>2</v>
      </c>
      <c r="BX2804" s="45">
        <v>598</v>
      </c>
      <c r="BY2804" s="45">
        <v>3.7</v>
      </c>
      <c r="BZ2804" s="45" t="s">
        <v>82</v>
      </c>
      <c r="CA2804" s="45">
        <v>33.200000000000003</v>
      </c>
      <c r="CB2804" s="45">
        <v>0.7</v>
      </c>
      <c r="CC2804" s="45">
        <v>4.21</v>
      </c>
      <c r="CD2804" s="45">
        <v>39</v>
      </c>
      <c r="CE2804" s="45">
        <v>2</v>
      </c>
      <c r="CF2804" s="45">
        <v>32.700000000000003</v>
      </c>
      <c r="CG2804" s="45">
        <v>398</v>
      </c>
      <c r="CH2804" s="45">
        <v>49</v>
      </c>
      <c r="CI2804" s="45">
        <v>191</v>
      </c>
      <c r="CJ2804" s="45">
        <v>268</v>
      </c>
      <c r="CK2804" s="45">
        <v>25</v>
      </c>
      <c r="CL2804" s="45">
        <v>74.599999999999994</v>
      </c>
      <c r="CM2804" s="45">
        <v>8.9</v>
      </c>
      <c r="CN2804" s="45">
        <v>2.29</v>
      </c>
      <c r="CO2804" s="45">
        <v>7.25</v>
      </c>
      <c r="CP2804" s="45">
        <v>0.95</v>
      </c>
      <c r="CQ2804" s="45">
        <v>5.05</v>
      </c>
      <c r="CR2804" s="45">
        <v>0.99</v>
      </c>
      <c r="CS2804" s="45">
        <v>3.01</v>
      </c>
      <c r="CT2804" s="45">
        <v>0.46</v>
      </c>
      <c r="CU2804" s="45">
        <v>3</v>
      </c>
      <c r="CV2804" s="45">
        <v>0.49</v>
      </c>
      <c r="CW2804" s="47">
        <f t="shared" si="153"/>
        <v>590.99</v>
      </c>
      <c r="CX2804" s="45">
        <v>940</v>
      </c>
      <c r="CY2804" s="45">
        <v>2.2200000000000002</v>
      </c>
      <c r="CZ2804" s="45">
        <v>8.82</v>
      </c>
      <c r="DA2804" s="45">
        <v>0.69</v>
      </c>
      <c r="DC2804" s="45">
        <v>4.03</v>
      </c>
      <c r="DD2804" s="45">
        <v>0.45</v>
      </c>
      <c r="DE2804" s="45">
        <v>0.09</v>
      </c>
      <c r="DF2804" s="45">
        <v>31.3</v>
      </c>
      <c r="DG2804" s="45">
        <v>0.27</v>
      </c>
    </row>
    <row r="2805" spans="1:111" s="47" customFormat="1" ht="15.65" customHeight="1" x14ac:dyDescent="0.3">
      <c r="A2805" s="30" t="s">
        <v>4476</v>
      </c>
      <c r="B2805" s="47" t="s">
        <v>4281</v>
      </c>
      <c r="C2805" s="47" t="s">
        <v>4940</v>
      </c>
      <c r="D2805" s="47" t="s">
        <v>4942</v>
      </c>
      <c r="E2805" s="43">
        <v>44160</v>
      </c>
      <c r="F2805" s="46">
        <v>44348</v>
      </c>
      <c r="G2805" s="45" t="s">
        <v>4317</v>
      </c>
      <c r="H2805" s="44">
        <v>34.213158999999997</v>
      </c>
      <c r="I2805" s="44">
        <v>-105.75853600000001</v>
      </c>
      <c r="J2805" s="44" t="s">
        <v>873</v>
      </c>
      <c r="K2805" s="84" t="s">
        <v>879</v>
      </c>
      <c r="L2805" s="84" t="s">
        <v>878</v>
      </c>
      <c r="M2805" s="47" t="s">
        <v>4287</v>
      </c>
      <c r="N2805" s="70" t="s">
        <v>3393</v>
      </c>
      <c r="O2805" s="70" t="s">
        <v>3394</v>
      </c>
      <c r="P2805" s="72" t="s">
        <v>4288</v>
      </c>
      <c r="Q2805" s="33" t="s">
        <v>1665</v>
      </c>
      <c r="R2805" s="44" t="s">
        <v>2955</v>
      </c>
      <c r="S2805" s="72"/>
      <c r="T2805" s="72"/>
      <c r="U2805" s="72"/>
      <c r="V2805" s="72"/>
      <c r="W2805" s="72">
        <v>1.51</v>
      </c>
      <c r="X2805" s="72" t="s">
        <v>120</v>
      </c>
      <c r="Y2805" s="72">
        <v>0.22</v>
      </c>
      <c r="Z2805" s="72">
        <v>0.18</v>
      </c>
      <c r="AA2805" s="72" t="s">
        <v>120</v>
      </c>
      <c r="AB2805" s="72">
        <v>0.05</v>
      </c>
      <c r="AC2805" s="72">
        <v>62.1</v>
      </c>
      <c r="AD2805" s="72">
        <v>0.18</v>
      </c>
      <c r="AE2805" s="72">
        <v>0.02</v>
      </c>
      <c r="AF2805" s="72">
        <v>0.05</v>
      </c>
      <c r="AG2805" s="72">
        <v>8.6</v>
      </c>
      <c r="AH2805" s="72">
        <v>332000</v>
      </c>
      <c r="AI2805" s="72">
        <v>0.93300000000000005</v>
      </c>
      <c r="AJ2805" s="72"/>
      <c r="AL2805" s="84"/>
      <c r="AM2805" s="84"/>
      <c r="AN2805" s="84"/>
      <c r="AO2805" s="47">
        <f t="shared" si="154"/>
        <v>107.04300000000001</v>
      </c>
      <c r="AP2805" s="47">
        <f t="shared" si="150"/>
        <v>0.10949399999999998</v>
      </c>
      <c r="AQ2805" s="47">
        <f t="shared" si="151"/>
        <v>5.9556600000000001E-2</v>
      </c>
      <c r="AR2805" s="47">
        <f t="shared" si="152"/>
        <v>0.16363636363636361</v>
      </c>
      <c r="AU2805" s="45">
        <v>11</v>
      </c>
      <c r="AV2805" s="45" t="s">
        <v>121</v>
      </c>
      <c r="AW2805" s="45">
        <v>8</v>
      </c>
      <c r="AX2805" s="45" t="s">
        <v>84</v>
      </c>
      <c r="AY2805" s="45">
        <v>36000</v>
      </c>
      <c r="AZ2805" s="45" t="s">
        <v>83</v>
      </c>
      <c r="BA2805" s="45">
        <v>0.5</v>
      </c>
      <c r="BB2805" s="84"/>
      <c r="BC2805" s="45" t="s">
        <v>124</v>
      </c>
      <c r="BD2805" s="45">
        <v>1.5</v>
      </c>
      <c r="BE2805" s="45" t="s">
        <v>84</v>
      </c>
      <c r="BF2805" s="45">
        <v>0.1</v>
      </c>
      <c r="BG2805" s="45">
        <v>7</v>
      </c>
      <c r="BH2805" s="45">
        <v>6.63</v>
      </c>
      <c r="BI2805" s="45" t="s">
        <v>121</v>
      </c>
      <c r="BJ2805" s="45" t="s">
        <v>121</v>
      </c>
      <c r="BK2805" s="84"/>
      <c r="BL2805" s="45" t="s">
        <v>124</v>
      </c>
      <c r="BM2805" s="45" t="s">
        <v>84</v>
      </c>
      <c r="BN2805" s="45" t="s">
        <v>123</v>
      </c>
      <c r="BO2805" s="45">
        <v>0.4</v>
      </c>
      <c r="BP2805" s="45">
        <v>6</v>
      </c>
      <c r="BQ2805" s="45">
        <v>101</v>
      </c>
      <c r="BR2805" s="45">
        <v>1.6</v>
      </c>
      <c r="BS2805" s="45" t="s">
        <v>85</v>
      </c>
      <c r="BT2805" s="45">
        <v>0.2</v>
      </c>
      <c r="BU2805" s="45">
        <v>9</v>
      </c>
      <c r="BV2805" s="45" t="s">
        <v>83</v>
      </c>
      <c r="BW2805" s="45" t="s">
        <v>121</v>
      </c>
      <c r="BX2805" s="45">
        <v>971</v>
      </c>
      <c r="BY2805" s="45" t="s">
        <v>82</v>
      </c>
      <c r="BZ2805" s="45" t="s">
        <v>82</v>
      </c>
      <c r="CA2805" s="45">
        <v>3.5</v>
      </c>
      <c r="CB2805" s="45" t="s">
        <v>82</v>
      </c>
      <c r="CC2805" s="45">
        <v>4.49</v>
      </c>
      <c r="CD2805" s="45">
        <v>17</v>
      </c>
      <c r="CE2805" s="45" t="s">
        <v>121</v>
      </c>
      <c r="CF2805" s="45">
        <v>182</v>
      </c>
      <c r="CG2805" s="45">
        <v>5.5</v>
      </c>
      <c r="CH2805" s="45" t="s">
        <v>83</v>
      </c>
      <c r="CI2805" s="45">
        <v>1040</v>
      </c>
      <c r="CJ2805" s="45">
        <v>957</v>
      </c>
      <c r="CK2805" s="45">
        <v>72.3</v>
      </c>
      <c r="CL2805" s="45">
        <v>184</v>
      </c>
      <c r="CM2805" s="45">
        <v>22</v>
      </c>
      <c r="CN2805" s="45">
        <v>6.05</v>
      </c>
      <c r="CO2805" s="45">
        <v>23.9</v>
      </c>
      <c r="CP2805" s="45">
        <v>3.83</v>
      </c>
      <c r="CQ2805" s="45">
        <v>23.9</v>
      </c>
      <c r="CR2805" s="45">
        <v>4.66</v>
      </c>
      <c r="CS2805" s="45">
        <v>13.9</v>
      </c>
      <c r="CT2805" s="45">
        <v>1.98</v>
      </c>
      <c r="CU2805" s="45">
        <v>12.4</v>
      </c>
      <c r="CV2805" s="45">
        <v>1.79</v>
      </c>
      <c r="CW2805" s="47">
        <f t="shared" si="153"/>
        <v>2367.7100000000005</v>
      </c>
      <c r="CX2805" s="45">
        <v>28</v>
      </c>
      <c r="CY2805" s="45">
        <v>0.12</v>
      </c>
      <c r="CZ2805" s="45">
        <v>0.11</v>
      </c>
      <c r="DA2805" s="45">
        <v>44.5</v>
      </c>
      <c r="DC2805" s="45">
        <v>0.01</v>
      </c>
      <c r="DD2805" s="45">
        <v>0.02</v>
      </c>
      <c r="DE2805" s="45">
        <v>0.02</v>
      </c>
      <c r="DF2805" s="45">
        <v>0.8</v>
      </c>
      <c r="DG2805" s="45" t="s">
        <v>120</v>
      </c>
    </row>
    <row r="2806" spans="1:111" s="47" customFormat="1" ht="15.65" customHeight="1" x14ac:dyDescent="0.3">
      <c r="A2806" s="30" t="s">
        <v>4477</v>
      </c>
      <c r="B2806" s="47" t="s">
        <v>4281</v>
      </c>
      <c r="C2806" s="47" t="s">
        <v>4940</v>
      </c>
      <c r="D2806" s="47" t="s">
        <v>4942</v>
      </c>
      <c r="E2806" s="43">
        <v>44160</v>
      </c>
      <c r="F2806" s="46">
        <v>44348</v>
      </c>
      <c r="G2806" s="45" t="s">
        <v>4317</v>
      </c>
      <c r="H2806" s="44">
        <v>34.213334000000003</v>
      </c>
      <c r="I2806" s="44">
        <v>-105.757897</v>
      </c>
      <c r="J2806" s="44" t="s">
        <v>873</v>
      </c>
      <c r="K2806" s="84" t="s">
        <v>879</v>
      </c>
      <c r="L2806" s="84" t="s">
        <v>878</v>
      </c>
      <c r="M2806" s="44" t="s">
        <v>908</v>
      </c>
      <c r="N2806" s="70" t="s">
        <v>3393</v>
      </c>
      <c r="O2806" s="70" t="s">
        <v>3394</v>
      </c>
      <c r="P2806" s="72" t="s">
        <v>4295</v>
      </c>
      <c r="Q2806" s="33" t="s">
        <v>1665</v>
      </c>
      <c r="R2806" s="44" t="s">
        <v>4375</v>
      </c>
      <c r="S2806" s="72"/>
      <c r="T2806" s="72"/>
      <c r="U2806" s="72"/>
      <c r="V2806" s="72"/>
      <c r="W2806" s="72">
        <v>57.6</v>
      </c>
      <c r="X2806" s="72">
        <v>0.47</v>
      </c>
      <c r="Y2806" s="72">
        <v>19.7</v>
      </c>
      <c r="Z2806" s="72">
        <v>3.44</v>
      </c>
      <c r="AA2806" s="72">
        <v>0.12</v>
      </c>
      <c r="AB2806" s="72">
        <v>0.21</v>
      </c>
      <c r="AC2806" s="72">
        <v>3.07</v>
      </c>
      <c r="AD2806" s="72">
        <v>5.5</v>
      </c>
      <c r="AE2806" s="72">
        <v>6.39</v>
      </c>
      <c r="AF2806" s="72">
        <v>0.12</v>
      </c>
      <c r="AG2806" s="72">
        <v>3.42</v>
      </c>
      <c r="AH2806" s="72">
        <v>3200</v>
      </c>
      <c r="AI2806" s="72">
        <v>9.1999999999999998E-2</v>
      </c>
      <c r="AJ2806" s="72"/>
      <c r="AL2806" s="84"/>
      <c r="AM2806" s="84"/>
      <c r="AN2806" s="84"/>
      <c r="AO2806" s="47">
        <f t="shared" si="154"/>
        <v>100.45199999999998</v>
      </c>
      <c r="AP2806" s="47">
        <f t="shared" si="150"/>
        <v>1.395252000000001</v>
      </c>
      <c r="AQ2806" s="47">
        <f t="shared" si="151"/>
        <v>1.9052227999999987</v>
      </c>
      <c r="AR2806" s="47">
        <f t="shared" si="152"/>
        <v>3.127272727272727</v>
      </c>
      <c r="AU2806" s="45">
        <v>6</v>
      </c>
      <c r="AV2806" s="45">
        <v>2</v>
      </c>
      <c r="AW2806" s="45" t="s">
        <v>83</v>
      </c>
      <c r="AX2806" s="45" t="s">
        <v>84</v>
      </c>
      <c r="AY2806" s="45">
        <v>4610</v>
      </c>
      <c r="AZ2806" s="45">
        <v>5</v>
      </c>
      <c r="BA2806" s="45" t="s">
        <v>126</v>
      </c>
      <c r="BB2806" s="84"/>
      <c r="BC2806" s="45" t="s">
        <v>124</v>
      </c>
      <c r="BD2806" s="45">
        <v>4.9000000000000004</v>
      </c>
      <c r="BE2806" s="45" t="s">
        <v>84</v>
      </c>
      <c r="BF2806" s="45">
        <v>1</v>
      </c>
      <c r="BG2806" s="45" t="s">
        <v>83</v>
      </c>
      <c r="BH2806" s="45">
        <v>24.8</v>
      </c>
      <c r="BI2806" s="45">
        <v>2</v>
      </c>
      <c r="BJ2806" s="45">
        <v>8</v>
      </c>
      <c r="BK2806" s="84"/>
      <c r="BL2806" s="45" t="s">
        <v>124</v>
      </c>
      <c r="BM2806" s="45">
        <v>49</v>
      </c>
      <c r="BN2806" s="45">
        <v>3</v>
      </c>
      <c r="BO2806" s="45">
        <v>75.2</v>
      </c>
      <c r="BP2806" s="45">
        <v>7</v>
      </c>
      <c r="BQ2806" s="45">
        <v>39</v>
      </c>
      <c r="BR2806" s="45">
        <v>225</v>
      </c>
      <c r="BS2806" s="45" t="s">
        <v>85</v>
      </c>
      <c r="BT2806" s="45">
        <v>0.6</v>
      </c>
      <c r="BU2806" s="45" t="s">
        <v>83</v>
      </c>
      <c r="BV2806" s="45" t="s">
        <v>83</v>
      </c>
      <c r="BW2806" s="45">
        <v>1</v>
      </c>
      <c r="BX2806" s="45">
        <v>735</v>
      </c>
      <c r="BY2806" s="45">
        <v>3.1</v>
      </c>
      <c r="BZ2806" s="45" t="s">
        <v>82</v>
      </c>
      <c r="CA2806" s="45">
        <v>32.700000000000003</v>
      </c>
      <c r="CB2806" s="45">
        <v>1.8</v>
      </c>
      <c r="CC2806" s="45">
        <v>9.68</v>
      </c>
      <c r="CD2806" s="45">
        <v>90</v>
      </c>
      <c r="CE2806" s="45">
        <v>5</v>
      </c>
      <c r="CF2806" s="45">
        <v>36.799999999999997</v>
      </c>
      <c r="CG2806" s="45">
        <v>446</v>
      </c>
      <c r="CH2806" s="45">
        <v>87</v>
      </c>
      <c r="CI2806" s="45">
        <v>295</v>
      </c>
      <c r="CJ2806" s="45">
        <v>366</v>
      </c>
      <c r="CK2806" s="45">
        <v>30.5</v>
      </c>
      <c r="CL2806" s="45">
        <v>84.3</v>
      </c>
      <c r="CM2806" s="45">
        <v>9.6</v>
      </c>
      <c r="CN2806" s="45">
        <v>2.42</v>
      </c>
      <c r="CO2806" s="45">
        <v>7.79</v>
      </c>
      <c r="CP2806" s="45">
        <v>1.05</v>
      </c>
      <c r="CQ2806" s="45">
        <v>5.71</v>
      </c>
      <c r="CR2806" s="45">
        <v>1.1299999999999999</v>
      </c>
      <c r="CS2806" s="45">
        <v>3.82</v>
      </c>
      <c r="CT2806" s="45">
        <v>0.57999999999999996</v>
      </c>
      <c r="CU2806" s="45">
        <v>4.0999999999999996</v>
      </c>
      <c r="CV2806" s="45">
        <v>0.62</v>
      </c>
      <c r="CW2806" s="47">
        <f t="shared" si="153"/>
        <v>812.62</v>
      </c>
      <c r="CX2806" s="45">
        <v>1030</v>
      </c>
      <c r="CY2806" s="45">
        <v>2.4500000000000002</v>
      </c>
      <c r="CZ2806" s="45">
        <v>10</v>
      </c>
      <c r="DA2806" s="45">
        <v>2.16</v>
      </c>
      <c r="DC2806" s="45">
        <v>5.24</v>
      </c>
      <c r="DD2806" s="45">
        <v>0.12</v>
      </c>
      <c r="DE2806" s="45">
        <v>0.06</v>
      </c>
      <c r="DF2806" s="45">
        <v>26.6</v>
      </c>
      <c r="DG2806" s="45">
        <v>0.28999999999999998</v>
      </c>
    </row>
    <row r="2807" spans="1:111" s="47" customFormat="1" ht="15.65" customHeight="1" x14ac:dyDescent="0.3">
      <c r="A2807" s="30" t="s">
        <v>4478</v>
      </c>
      <c r="B2807" s="47" t="s">
        <v>4281</v>
      </c>
      <c r="C2807" s="47" t="s">
        <v>4940</v>
      </c>
      <c r="D2807" s="47" t="s">
        <v>4942</v>
      </c>
      <c r="E2807" s="43">
        <v>44160</v>
      </c>
      <c r="F2807" s="46">
        <v>44348</v>
      </c>
      <c r="G2807" s="45" t="s">
        <v>4317</v>
      </c>
      <c r="H2807" s="44">
        <v>34.213431</v>
      </c>
      <c r="I2807" s="44">
        <v>-105.75827700000001</v>
      </c>
      <c r="J2807" s="44" t="s">
        <v>873</v>
      </c>
      <c r="K2807" s="84" t="s">
        <v>879</v>
      </c>
      <c r="L2807" s="84" t="s">
        <v>878</v>
      </c>
      <c r="M2807" s="47" t="s">
        <v>908</v>
      </c>
      <c r="N2807" s="70" t="s">
        <v>3393</v>
      </c>
      <c r="O2807" s="70" t="s">
        <v>3394</v>
      </c>
      <c r="P2807" s="72" t="s">
        <v>4288</v>
      </c>
      <c r="Q2807" s="33" t="s">
        <v>1665</v>
      </c>
      <c r="R2807" s="44" t="s">
        <v>2955</v>
      </c>
      <c r="S2807" s="72"/>
      <c r="T2807" s="72"/>
      <c r="U2807" s="72"/>
      <c r="V2807" s="72"/>
      <c r="W2807" s="72">
        <v>3.64</v>
      </c>
      <c r="X2807" s="72">
        <v>0.02</v>
      </c>
      <c r="Y2807" s="72">
        <v>0.32</v>
      </c>
      <c r="Z2807" s="72">
        <v>0.09</v>
      </c>
      <c r="AA2807" s="72" t="s">
        <v>120</v>
      </c>
      <c r="AB2807" s="72">
        <v>0.04</v>
      </c>
      <c r="AC2807" s="72">
        <v>63.5</v>
      </c>
      <c r="AD2807" s="72">
        <v>0.16</v>
      </c>
      <c r="AE2807" s="72">
        <v>0.08</v>
      </c>
      <c r="AF2807" s="72">
        <v>0.05</v>
      </c>
      <c r="AG2807" s="72">
        <v>4.1900000000000004</v>
      </c>
      <c r="AH2807" s="72">
        <v>339000</v>
      </c>
      <c r="AI2807" s="72">
        <v>0.28499999999999998</v>
      </c>
      <c r="AJ2807" s="72"/>
      <c r="AL2807" s="84"/>
      <c r="AM2807" s="84"/>
      <c r="AN2807" s="84"/>
      <c r="AO2807" s="47">
        <f t="shared" si="154"/>
        <v>106.27499999999998</v>
      </c>
      <c r="AP2807" s="47">
        <f t="shared" si="150"/>
        <v>4.5296999999999976E-2</v>
      </c>
      <c r="AQ2807" s="47">
        <f t="shared" si="151"/>
        <v>4.0173300000000016E-2</v>
      </c>
      <c r="AR2807" s="47">
        <f t="shared" si="152"/>
        <v>8.1818181818181804E-2</v>
      </c>
      <c r="AU2807" s="45">
        <v>3</v>
      </c>
      <c r="AV2807" s="45" t="s">
        <v>121</v>
      </c>
      <c r="AW2807" s="45" t="s">
        <v>83</v>
      </c>
      <c r="AX2807" s="45" t="s">
        <v>84</v>
      </c>
      <c r="AY2807" s="45">
        <v>7770</v>
      </c>
      <c r="AZ2807" s="45" t="s">
        <v>83</v>
      </c>
      <c r="BA2807" s="45">
        <v>0.1</v>
      </c>
      <c r="BB2807" s="84"/>
      <c r="BC2807" s="45" t="s">
        <v>124</v>
      </c>
      <c r="BD2807" s="45">
        <v>1.6</v>
      </c>
      <c r="BE2807" s="45" t="s">
        <v>84</v>
      </c>
      <c r="BF2807" s="45">
        <v>0.1</v>
      </c>
      <c r="BG2807" s="45" t="s">
        <v>83</v>
      </c>
      <c r="BH2807" s="45">
        <v>2.4</v>
      </c>
      <c r="BI2807" s="45" t="s">
        <v>121</v>
      </c>
      <c r="BJ2807" s="45" t="s">
        <v>121</v>
      </c>
      <c r="BK2807" s="84"/>
      <c r="BL2807" s="45" t="s">
        <v>124</v>
      </c>
      <c r="BM2807" s="45" t="s">
        <v>84</v>
      </c>
      <c r="BN2807" s="45" t="s">
        <v>123</v>
      </c>
      <c r="BO2807" s="45">
        <v>1.9</v>
      </c>
      <c r="BP2807" s="45" t="s">
        <v>83</v>
      </c>
      <c r="BQ2807" s="45">
        <v>20</v>
      </c>
      <c r="BR2807" s="45">
        <v>4.8</v>
      </c>
      <c r="BS2807" s="45" t="s">
        <v>85</v>
      </c>
      <c r="BT2807" s="45">
        <v>0.4</v>
      </c>
      <c r="BU2807" s="45">
        <v>10</v>
      </c>
      <c r="BV2807" s="45" t="s">
        <v>83</v>
      </c>
      <c r="BW2807" s="45" t="s">
        <v>121</v>
      </c>
      <c r="BX2807" s="45">
        <v>608</v>
      </c>
      <c r="BY2807" s="45" t="s">
        <v>82</v>
      </c>
      <c r="BZ2807" s="45" t="s">
        <v>82</v>
      </c>
      <c r="CA2807" s="45">
        <v>2.6</v>
      </c>
      <c r="CB2807" s="45" t="s">
        <v>82</v>
      </c>
      <c r="CC2807" s="45">
        <v>3.77</v>
      </c>
      <c r="CD2807" s="45" t="s">
        <v>83</v>
      </c>
      <c r="CE2807" s="45" t="s">
        <v>121</v>
      </c>
      <c r="CF2807" s="45">
        <v>132</v>
      </c>
      <c r="CG2807" s="45">
        <v>13.3</v>
      </c>
      <c r="CH2807" s="45">
        <v>6</v>
      </c>
      <c r="CI2807" s="45">
        <v>263</v>
      </c>
      <c r="CJ2807" s="45">
        <v>290</v>
      </c>
      <c r="CK2807" s="45">
        <v>25</v>
      </c>
      <c r="CL2807" s="45">
        <v>73.5</v>
      </c>
      <c r="CM2807" s="45">
        <v>13</v>
      </c>
      <c r="CN2807" s="45">
        <v>4.58</v>
      </c>
      <c r="CO2807" s="45">
        <v>16.2</v>
      </c>
      <c r="CP2807" s="45">
        <v>2.71</v>
      </c>
      <c r="CQ2807" s="45">
        <v>19.3</v>
      </c>
      <c r="CR2807" s="45">
        <v>3.84</v>
      </c>
      <c r="CS2807" s="45">
        <v>11.9</v>
      </c>
      <c r="CT2807" s="45">
        <v>1.81</v>
      </c>
      <c r="CU2807" s="45">
        <v>11.6</v>
      </c>
      <c r="CV2807" s="45">
        <v>1.71</v>
      </c>
      <c r="CW2807" s="47">
        <f t="shared" si="153"/>
        <v>738.15000000000009</v>
      </c>
      <c r="CX2807" s="45">
        <v>15</v>
      </c>
      <c r="CY2807" s="45">
        <v>0.06</v>
      </c>
      <c r="CZ2807" s="45">
        <v>0.16</v>
      </c>
      <c r="DA2807" s="45">
        <v>45.2</v>
      </c>
      <c r="DC2807" s="45">
        <v>0.05</v>
      </c>
      <c r="DD2807" s="45">
        <v>0.02</v>
      </c>
      <c r="DE2807" s="45">
        <v>0.02</v>
      </c>
      <c r="DF2807" s="45">
        <v>1.71</v>
      </c>
      <c r="DG2807" s="45" t="s">
        <v>120</v>
      </c>
    </row>
    <row r="2808" spans="1:111" s="47" customFormat="1" ht="15.65" customHeight="1" x14ac:dyDescent="0.3">
      <c r="A2808" s="30" t="s">
        <v>4479</v>
      </c>
      <c r="B2808" s="47" t="s">
        <v>4281</v>
      </c>
      <c r="C2808" s="47" t="s">
        <v>4940</v>
      </c>
      <c r="D2808" s="47" t="s">
        <v>4942</v>
      </c>
      <c r="E2808" s="43">
        <v>44164</v>
      </c>
      <c r="F2808" s="46">
        <v>44348</v>
      </c>
      <c r="G2808" s="45" t="s">
        <v>4317</v>
      </c>
      <c r="H2808" s="44">
        <v>34.212004999999998</v>
      </c>
      <c r="I2808" s="44">
        <v>-105.75856899999999</v>
      </c>
      <c r="J2808" s="44" t="s">
        <v>873</v>
      </c>
      <c r="K2808" s="84" t="s">
        <v>879</v>
      </c>
      <c r="L2808" s="84" t="s">
        <v>878</v>
      </c>
      <c r="M2808" s="47" t="s">
        <v>4287</v>
      </c>
      <c r="N2808" s="70" t="s">
        <v>3393</v>
      </c>
      <c r="O2808" s="70" t="s">
        <v>3394</v>
      </c>
      <c r="P2808" s="72" t="s">
        <v>4301</v>
      </c>
      <c r="Q2808" s="33" t="s">
        <v>1665</v>
      </c>
      <c r="R2808" s="44" t="s">
        <v>2943</v>
      </c>
      <c r="S2808" s="72"/>
      <c r="T2808" s="72"/>
      <c r="U2808" s="72"/>
      <c r="V2808" s="72"/>
      <c r="W2808" s="72">
        <v>84.9</v>
      </c>
      <c r="X2808" s="72">
        <v>0.26</v>
      </c>
      <c r="Y2808" s="72">
        <v>5.22</v>
      </c>
      <c r="Z2808" s="72">
        <v>2.63</v>
      </c>
      <c r="AA2808" s="72">
        <v>0.01</v>
      </c>
      <c r="AB2808" s="72">
        <v>1.66</v>
      </c>
      <c r="AC2808" s="72">
        <v>7.0000000000000007E-2</v>
      </c>
      <c r="AD2808" s="72">
        <v>2.4900000000000002</v>
      </c>
      <c r="AE2808" s="72">
        <v>0.38</v>
      </c>
      <c r="AF2808" s="72">
        <v>0.03</v>
      </c>
      <c r="AG2808" s="72">
        <v>1.23</v>
      </c>
      <c r="AH2808" s="72">
        <v>900</v>
      </c>
      <c r="AI2808" s="72">
        <v>0.11</v>
      </c>
      <c r="AJ2808" s="72"/>
      <c r="AL2808" s="84"/>
      <c r="AM2808" s="84"/>
      <c r="AN2808" s="84"/>
      <c r="AO2808" s="47">
        <f t="shared" si="154"/>
        <v>99.08</v>
      </c>
      <c r="AP2808" s="47">
        <f t="shared" si="150"/>
        <v>1.509579</v>
      </c>
      <c r="AQ2808" s="47">
        <f t="shared" si="151"/>
        <v>0.9694630999999998</v>
      </c>
      <c r="AR2808" s="47">
        <f t="shared" si="152"/>
        <v>2.3909090909090907</v>
      </c>
      <c r="AU2808" s="45">
        <v>7</v>
      </c>
      <c r="AV2808" s="45" t="s">
        <v>121</v>
      </c>
      <c r="AW2808" s="45" t="s">
        <v>83</v>
      </c>
      <c r="AX2808" s="45" t="s">
        <v>84</v>
      </c>
      <c r="AY2808" s="45">
        <v>1410</v>
      </c>
      <c r="AZ2808" s="45" t="s">
        <v>83</v>
      </c>
      <c r="BA2808" s="45">
        <v>0.2</v>
      </c>
      <c r="BB2808" s="84"/>
      <c r="BC2808" s="45" t="s">
        <v>124</v>
      </c>
      <c r="BD2808" s="45">
        <v>1.1000000000000001</v>
      </c>
      <c r="BE2808" s="45">
        <v>18</v>
      </c>
      <c r="BF2808" s="45">
        <v>0.3</v>
      </c>
      <c r="BG2808" s="45" t="s">
        <v>83</v>
      </c>
      <c r="BH2808" s="45">
        <v>6.07</v>
      </c>
      <c r="BI2808" s="45">
        <v>1</v>
      </c>
      <c r="BJ2808" s="45">
        <v>7</v>
      </c>
      <c r="BK2808" s="84"/>
      <c r="BL2808" s="45" t="s">
        <v>124</v>
      </c>
      <c r="BM2808" s="45">
        <v>16</v>
      </c>
      <c r="BN2808" s="45" t="s">
        <v>123</v>
      </c>
      <c r="BO2808" s="45">
        <v>5.0999999999999996</v>
      </c>
      <c r="BP2808" s="45">
        <v>11</v>
      </c>
      <c r="BQ2808" s="45">
        <v>48</v>
      </c>
      <c r="BR2808" s="45">
        <v>18.600000000000001</v>
      </c>
      <c r="BS2808" s="45" t="s">
        <v>85</v>
      </c>
      <c r="BT2808" s="45">
        <v>0.5</v>
      </c>
      <c r="BU2808" s="45" t="s">
        <v>83</v>
      </c>
      <c r="BV2808" s="45" t="s">
        <v>83</v>
      </c>
      <c r="BW2808" s="45" t="s">
        <v>121</v>
      </c>
      <c r="BX2808" s="45">
        <v>111</v>
      </c>
      <c r="BY2808" s="45" t="s">
        <v>82</v>
      </c>
      <c r="BZ2808" s="45">
        <v>0.5</v>
      </c>
      <c r="CA2808" s="45">
        <v>2.6</v>
      </c>
      <c r="CB2808" s="45" t="s">
        <v>82</v>
      </c>
      <c r="CC2808" s="45">
        <v>1.65</v>
      </c>
      <c r="CD2808" s="45">
        <v>10</v>
      </c>
      <c r="CE2808" s="45">
        <v>7</v>
      </c>
      <c r="CF2808" s="45">
        <v>10.3</v>
      </c>
      <c r="CG2808" s="45">
        <v>286</v>
      </c>
      <c r="CH2808" s="45">
        <v>14</v>
      </c>
      <c r="CI2808" s="45">
        <v>10.6</v>
      </c>
      <c r="CJ2808" s="45">
        <v>17.600000000000001</v>
      </c>
      <c r="CK2808" s="45">
        <v>2.27</v>
      </c>
      <c r="CL2808" s="45">
        <v>8.1999999999999993</v>
      </c>
      <c r="CM2808" s="45">
        <v>1.6</v>
      </c>
      <c r="CN2808" s="45">
        <v>0.35</v>
      </c>
      <c r="CO2808" s="45">
        <v>1.55</v>
      </c>
      <c r="CP2808" s="45">
        <v>0.24</v>
      </c>
      <c r="CQ2808" s="45">
        <v>1.69</v>
      </c>
      <c r="CR2808" s="45">
        <v>0.35</v>
      </c>
      <c r="CS2808" s="45">
        <v>1.08</v>
      </c>
      <c r="CT2808" s="45">
        <v>0.17</v>
      </c>
      <c r="CU2808" s="45">
        <v>1.2</v>
      </c>
      <c r="CV2808" s="45">
        <v>0.19</v>
      </c>
      <c r="CW2808" s="47">
        <f t="shared" si="153"/>
        <v>47.09</v>
      </c>
      <c r="CX2808" s="45">
        <v>111</v>
      </c>
      <c r="CY2808" s="45">
        <v>1.87</v>
      </c>
      <c r="CZ2808" s="45">
        <v>2.59</v>
      </c>
      <c r="DA2808" s="45">
        <v>0.05</v>
      </c>
      <c r="DC2808" s="45">
        <v>0.32</v>
      </c>
      <c r="DD2808" s="45">
        <v>0.97</v>
      </c>
      <c r="DE2808" s="45">
        <v>0.01</v>
      </c>
      <c r="DF2808" s="45">
        <v>38.9</v>
      </c>
      <c r="DG2808" s="45">
        <v>0.16</v>
      </c>
    </row>
    <row r="2809" spans="1:111" s="47" customFormat="1" ht="15.65" customHeight="1" x14ac:dyDescent="0.3">
      <c r="A2809" s="22" t="s">
        <v>4480</v>
      </c>
      <c r="B2809" s="47" t="s">
        <v>4281</v>
      </c>
      <c r="C2809" s="47" t="s">
        <v>4940</v>
      </c>
      <c r="D2809" s="47" t="s">
        <v>4942</v>
      </c>
      <c r="E2809" s="43">
        <v>44174</v>
      </c>
      <c r="F2809" s="48">
        <v>44315</v>
      </c>
      <c r="G2809" s="47" t="s">
        <v>4384</v>
      </c>
      <c r="H2809" s="47">
        <v>34.194682999999998</v>
      </c>
      <c r="I2809" s="47">
        <v>-105.740268</v>
      </c>
      <c r="J2809" s="47" t="s">
        <v>873</v>
      </c>
      <c r="K2809" s="47" t="s">
        <v>879</v>
      </c>
      <c r="L2809" s="47" t="s">
        <v>878</v>
      </c>
      <c r="M2809" s="47" t="s">
        <v>4287</v>
      </c>
      <c r="N2809" s="70" t="s">
        <v>3393</v>
      </c>
      <c r="O2809" s="70" t="s">
        <v>3394</v>
      </c>
      <c r="P2809" s="72" t="s">
        <v>4288</v>
      </c>
      <c r="Q2809" s="33" t="s">
        <v>1665</v>
      </c>
      <c r="R2809" s="44" t="s">
        <v>2955</v>
      </c>
      <c r="S2809" s="72"/>
      <c r="T2809" s="72"/>
      <c r="U2809" s="72"/>
      <c r="V2809" s="72"/>
      <c r="W2809" s="72">
        <v>65.33</v>
      </c>
      <c r="X2809" s="72">
        <v>0.45</v>
      </c>
      <c r="Y2809" s="72">
        <v>7.8</v>
      </c>
      <c r="Z2809" s="72">
        <v>1.33</v>
      </c>
      <c r="AA2809" s="72">
        <v>0.04</v>
      </c>
      <c r="AB2809" s="72">
        <v>7.0000000000000007E-2</v>
      </c>
      <c r="AC2809" s="72">
        <v>12.3</v>
      </c>
      <c r="AD2809" s="72">
        <v>0.43</v>
      </c>
      <c r="AE2809" s="72">
        <v>5.22</v>
      </c>
      <c r="AF2809" s="72">
        <v>0.1</v>
      </c>
      <c r="AG2809" s="72">
        <v>2.98</v>
      </c>
      <c r="AH2809" s="72" t="s">
        <v>1685</v>
      </c>
      <c r="AI2809" s="72">
        <v>0.02</v>
      </c>
      <c r="AJ2809" s="72"/>
      <c r="AM2809" s="47">
        <v>7.0000000000000007E-2</v>
      </c>
      <c r="AO2809" s="47" t="e">
        <f t="shared" si="154"/>
        <v>#VALUE!</v>
      </c>
      <c r="AP2809" s="47">
        <f t="shared" si="150"/>
        <v>0.53118899999999858</v>
      </c>
      <c r="AQ2809" s="47">
        <f t="shared" si="151"/>
        <v>0.74569210000000163</v>
      </c>
      <c r="AR2809" s="47">
        <f t="shared" si="152"/>
        <v>1.209090909090909</v>
      </c>
      <c r="AU2809" s="47">
        <v>8</v>
      </c>
      <c r="AV2809" s="47">
        <v>5.0999999999999996</v>
      </c>
      <c r="AW2809" s="47">
        <v>52.8</v>
      </c>
      <c r="AY2809" s="47">
        <v>489</v>
      </c>
      <c r="BA2809" s="47">
        <v>0.55000000000000004</v>
      </c>
      <c r="BC2809" s="47" t="s">
        <v>82</v>
      </c>
      <c r="BD2809" s="47">
        <v>4</v>
      </c>
      <c r="BE2809" s="47">
        <v>40</v>
      </c>
      <c r="BF2809" s="47">
        <v>0.62</v>
      </c>
      <c r="BG2809" s="47">
        <v>165</v>
      </c>
      <c r="BH2809" s="47">
        <v>11.2</v>
      </c>
      <c r="BI2809" s="47" t="s">
        <v>83</v>
      </c>
      <c r="BJ2809" s="47">
        <v>5.0999999999999996</v>
      </c>
      <c r="BK2809" s="47">
        <v>4.5999999999999999E-2</v>
      </c>
      <c r="BL2809" s="47">
        <v>0.01</v>
      </c>
      <c r="BM2809" s="47">
        <v>30</v>
      </c>
      <c r="BN2809" s="47">
        <v>3</v>
      </c>
      <c r="BO2809" s="47">
        <v>10.3</v>
      </c>
      <c r="BP2809" s="47">
        <v>12</v>
      </c>
      <c r="BQ2809" s="47">
        <v>69</v>
      </c>
      <c r="BR2809" s="47">
        <v>186.5</v>
      </c>
      <c r="BS2809" s="47">
        <v>1E-3</v>
      </c>
      <c r="BT2809" s="47">
        <v>16.5</v>
      </c>
      <c r="BU2809" s="47">
        <v>2.5</v>
      </c>
      <c r="BV2809" s="47">
        <v>0.4</v>
      </c>
      <c r="BW2809" s="47">
        <v>1</v>
      </c>
      <c r="BX2809" s="47">
        <v>131.5</v>
      </c>
      <c r="BY2809" s="47">
        <v>0.6</v>
      </c>
      <c r="BZ2809" s="47">
        <v>0.75</v>
      </c>
      <c r="CA2809" s="47">
        <v>10.050000000000001</v>
      </c>
      <c r="CB2809" s="47">
        <v>0.95</v>
      </c>
      <c r="CC2809" s="47">
        <v>5.66</v>
      </c>
      <c r="CD2809" s="47">
        <v>39</v>
      </c>
      <c r="CE2809" s="47">
        <v>24</v>
      </c>
      <c r="CF2809" s="47">
        <v>94</v>
      </c>
      <c r="CG2809" s="47">
        <v>209</v>
      </c>
      <c r="CH2809" s="47">
        <v>56</v>
      </c>
      <c r="CI2809" s="47">
        <v>535</v>
      </c>
      <c r="CJ2809" s="47">
        <v>701</v>
      </c>
      <c r="CK2809" s="47">
        <v>55.7</v>
      </c>
      <c r="CL2809" s="47">
        <v>156.5</v>
      </c>
      <c r="CM2809" s="47">
        <v>22.4</v>
      </c>
      <c r="CN2809" s="47">
        <v>4.4800000000000004</v>
      </c>
      <c r="CO2809" s="47">
        <v>14.85</v>
      </c>
      <c r="CP2809" s="47">
        <v>2.2000000000000002</v>
      </c>
      <c r="CQ2809" s="47">
        <v>11.6</v>
      </c>
      <c r="CR2809" s="47">
        <v>2.39</v>
      </c>
      <c r="CS2809" s="47">
        <v>6.89</v>
      </c>
      <c r="CT2809" s="47">
        <v>0.98</v>
      </c>
      <c r="CU2809" s="47">
        <v>6.26</v>
      </c>
      <c r="CV2809" s="47">
        <v>0.83</v>
      </c>
      <c r="CW2809" s="47">
        <f t="shared" si="153"/>
        <v>1521.0800000000002</v>
      </c>
    </row>
    <row r="2810" spans="1:111" s="47" customFormat="1" ht="15.65" customHeight="1" x14ac:dyDescent="0.3">
      <c r="A2810" s="22" t="s">
        <v>4481</v>
      </c>
      <c r="B2810" s="47" t="s">
        <v>4281</v>
      </c>
      <c r="C2810" s="47" t="s">
        <v>4940</v>
      </c>
      <c r="D2810" s="47" t="s">
        <v>4942</v>
      </c>
      <c r="E2810" s="43">
        <v>44174</v>
      </c>
      <c r="F2810" s="48">
        <v>44315</v>
      </c>
      <c r="G2810" s="47" t="s">
        <v>4384</v>
      </c>
      <c r="H2810" s="47">
        <v>34.195211999999998</v>
      </c>
      <c r="I2810" s="47">
        <v>-105.74091199999999</v>
      </c>
      <c r="J2810" s="47" t="s">
        <v>873</v>
      </c>
      <c r="K2810" s="47" t="s">
        <v>879</v>
      </c>
      <c r="L2810" s="47" t="s">
        <v>878</v>
      </c>
      <c r="M2810" s="47" t="s">
        <v>4287</v>
      </c>
      <c r="N2810" s="70" t="s">
        <v>3393</v>
      </c>
      <c r="O2810" s="70" t="s">
        <v>3394</v>
      </c>
      <c r="P2810" s="72" t="s">
        <v>4301</v>
      </c>
      <c r="Q2810" s="22" t="s">
        <v>2942</v>
      </c>
      <c r="R2810" s="44" t="s">
        <v>2943</v>
      </c>
      <c r="S2810" s="72"/>
      <c r="T2810" s="72"/>
      <c r="U2810" s="72"/>
      <c r="V2810" s="72"/>
      <c r="W2810" s="72">
        <v>85.47</v>
      </c>
      <c r="X2810" s="72">
        <v>0.28999999999999998</v>
      </c>
      <c r="Y2810" s="72">
        <v>7.14</v>
      </c>
      <c r="Z2810" s="72">
        <v>1.73</v>
      </c>
      <c r="AA2810" s="72">
        <v>0.1</v>
      </c>
      <c r="AB2810" s="72">
        <v>0.09</v>
      </c>
      <c r="AC2810" s="72">
        <v>0.22</v>
      </c>
      <c r="AD2810" s="72">
        <v>0.06</v>
      </c>
      <c r="AE2810" s="72">
        <v>0.27</v>
      </c>
      <c r="AF2810" s="72">
        <v>7.0000000000000007E-2</v>
      </c>
      <c r="AG2810" s="72">
        <v>2.87</v>
      </c>
      <c r="AH2810" s="72">
        <v>930</v>
      </c>
      <c r="AI2810" s="72">
        <v>0.03</v>
      </c>
      <c r="AJ2810" s="72"/>
      <c r="AM2810" s="47">
        <v>0.08</v>
      </c>
      <c r="AO2810" s="47">
        <f t="shared" si="154"/>
        <v>98.513000000000005</v>
      </c>
      <c r="AP2810" s="47">
        <f t="shared" si="150"/>
        <v>0.82620899999999953</v>
      </c>
      <c r="AQ2810" s="47">
        <f t="shared" si="151"/>
        <v>0.82117010000000046</v>
      </c>
      <c r="AR2810" s="47">
        <f t="shared" si="152"/>
        <v>1.5727272727272725</v>
      </c>
      <c r="AU2810" s="47">
        <v>3</v>
      </c>
      <c r="AV2810" s="47" t="s">
        <v>82</v>
      </c>
      <c r="AW2810" s="47">
        <v>10.4</v>
      </c>
      <c r="AY2810" s="47">
        <v>212</v>
      </c>
      <c r="BA2810" s="47">
        <v>0.11</v>
      </c>
      <c r="BC2810" s="47" t="s">
        <v>82</v>
      </c>
      <c r="BD2810" s="47">
        <v>2</v>
      </c>
      <c r="BE2810" s="47">
        <v>30</v>
      </c>
      <c r="BF2810" s="47">
        <v>0.37</v>
      </c>
      <c r="BG2810" s="47">
        <v>9</v>
      </c>
      <c r="BH2810" s="47">
        <v>9.6</v>
      </c>
      <c r="BI2810" s="47">
        <v>7</v>
      </c>
      <c r="BJ2810" s="47">
        <v>3.7</v>
      </c>
      <c r="BK2810" s="47">
        <v>0.11700000000000001</v>
      </c>
      <c r="BL2810" s="47">
        <v>0.02</v>
      </c>
      <c r="BM2810" s="47">
        <v>40</v>
      </c>
      <c r="BN2810" s="47">
        <v>2</v>
      </c>
      <c r="BO2810" s="47">
        <v>13.9</v>
      </c>
      <c r="BP2810" s="47">
        <v>17</v>
      </c>
      <c r="BQ2810" s="47">
        <v>27</v>
      </c>
      <c r="BR2810" s="47">
        <v>13.1</v>
      </c>
      <c r="BS2810" s="47" t="s">
        <v>134</v>
      </c>
      <c r="BT2810" s="47">
        <v>0.87</v>
      </c>
      <c r="BU2810" s="47">
        <v>3.1</v>
      </c>
      <c r="BV2810" s="47">
        <v>0.9</v>
      </c>
      <c r="BW2810" s="47">
        <v>1</v>
      </c>
      <c r="BX2810" s="47">
        <v>360</v>
      </c>
      <c r="BY2810" s="47">
        <v>0.7</v>
      </c>
      <c r="BZ2810" s="47">
        <v>0.02</v>
      </c>
      <c r="CA2810" s="47">
        <v>8.06</v>
      </c>
      <c r="CB2810" s="47">
        <v>0.02</v>
      </c>
      <c r="CC2810" s="47">
        <v>2</v>
      </c>
      <c r="CD2810" s="47">
        <v>41</v>
      </c>
      <c r="CE2810" s="47">
        <v>4</v>
      </c>
      <c r="CF2810" s="47">
        <v>10.6</v>
      </c>
      <c r="CG2810" s="47">
        <v>159</v>
      </c>
      <c r="CH2810" s="47">
        <v>59</v>
      </c>
      <c r="CI2810" s="47">
        <v>30.5</v>
      </c>
      <c r="CJ2810" s="47">
        <v>56.2</v>
      </c>
      <c r="CK2810" s="47">
        <v>5.9</v>
      </c>
      <c r="CL2810" s="47">
        <v>20.100000000000001</v>
      </c>
      <c r="CM2810" s="47">
        <v>3.88</v>
      </c>
      <c r="CN2810" s="47">
        <v>0.69</v>
      </c>
      <c r="CO2810" s="47">
        <v>2.35</v>
      </c>
      <c r="CP2810" s="47">
        <v>0.36</v>
      </c>
      <c r="CQ2810" s="47">
        <v>2.44</v>
      </c>
      <c r="CR2810" s="47">
        <v>0.45</v>
      </c>
      <c r="CS2810" s="47">
        <v>1.6</v>
      </c>
      <c r="CT2810" s="47">
        <v>0.21</v>
      </c>
      <c r="CU2810" s="47">
        <v>1.48</v>
      </c>
      <c r="CV2810" s="47">
        <v>0.23</v>
      </c>
      <c r="CW2810" s="47">
        <f t="shared" si="153"/>
        <v>126.39</v>
      </c>
    </row>
    <row r="2811" spans="1:111" s="47" customFormat="1" ht="15.65" customHeight="1" x14ac:dyDescent="0.3">
      <c r="A2811" s="22" t="s">
        <v>4482</v>
      </c>
      <c r="B2811" s="47" t="s">
        <v>4281</v>
      </c>
      <c r="C2811" s="47" t="s">
        <v>4940</v>
      </c>
      <c r="D2811" s="47" t="s">
        <v>4942</v>
      </c>
      <c r="E2811" s="43">
        <v>44187</v>
      </c>
      <c r="F2811" s="48">
        <v>44315</v>
      </c>
      <c r="G2811" s="47" t="s">
        <v>4384</v>
      </c>
      <c r="H2811" s="44">
        <v>34.192230000000002</v>
      </c>
      <c r="I2811" s="44">
        <v>-105.772554</v>
      </c>
      <c r="J2811" s="47" t="s">
        <v>873</v>
      </c>
      <c r="K2811" s="47" t="s">
        <v>879</v>
      </c>
      <c r="L2811" s="47" t="s">
        <v>878</v>
      </c>
      <c r="M2811" s="47" t="s">
        <v>908</v>
      </c>
      <c r="N2811" s="70" t="s">
        <v>3393</v>
      </c>
      <c r="O2811" s="70" t="s">
        <v>3394</v>
      </c>
      <c r="P2811" s="72" t="s">
        <v>4288</v>
      </c>
      <c r="Q2811" s="22" t="s">
        <v>2942</v>
      </c>
      <c r="R2811" s="44" t="s">
        <v>2955</v>
      </c>
      <c r="S2811" s="72"/>
      <c r="T2811" s="72"/>
      <c r="U2811" s="72"/>
      <c r="V2811" s="72"/>
      <c r="W2811" s="72">
        <v>42.93</v>
      </c>
      <c r="X2811" s="72">
        <v>0.15</v>
      </c>
      <c r="Y2811" s="72">
        <v>7.53</v>
      </c>
      <c r="Z2811" s="72">
        <v>1.35</v>
      </c>
      <c r="AA2811" s="72">
        <v>0.24</v>
      </c>
      <c r="AB2811" s="72">
        <v>0.01</v>
      </c>
      <c r="AC2811" s="72">
        <v>25.7</v>
      </c>
      <c r="AD2811" s="72">
        <v>1.66</v>
      </c>
      <c r="AE2811" s="72">
        <v>4.13</v>
      </c>
      <c r="AF2811" s="72">
        <v>0.09</v>
      </c>
      <c r="AG2811" s="72">
        <v>2.37</v>
      </c>
      <c r="AH2811" s="72" t="s">
        <v>1685</v>
      </c>
      <c r="AI2811" s="72">
        <v>0.18</v>
      </c>
      <c r="AJ2811" s="72"/>
      <c r="AM2811" s="47">
        <v>0.1</v>
      </c>
      <c r="AO2811" s="47" t="e">
        <f>SUM(W2811:AG2811)+(AH2811*0.0001)+AM2811+(AY2811*0.0001)</f>
        <v>#VALUE!</v>
      </c>
      <c r="AP2811" s="47">
        <f t="shared" si="150"/>
        <v>0.55660500000000024</v>
      </c>
      <c r="AQ2811" s="47">
        <f t="shared" si="151"/>
        <v>0.73773449999999974</v>
      </c>
      <c r="AR2811" s="47">
        <f t="shared" si="152"/>
        <v>1.2272727272727273</v>
      </c>
      <c r="AU2811" s="47">
        <v>49</v>
      </c>
      <c r="AV2811" s="47">
        <v>1.8</v>
      </c>
      <c r="AW2811" s="47" t="s">
        <v>140</v>
      </c>
      <c r="AY2811" s="47">
        <v>4840</v>
      </c>
      <c r="BA2811" s="47">
        <v>1.1000000000000001</v>
      </c>
      <c r="BC2811" s="47">
        <v>1.9</v>
      </c>
      <c r="BD2811" s="47">
        <v>3</v>
      </c>
      <c r="BE2811" s="47">
        <v>10</v>
      </c>
      <c r="BF2811" s="47">
        <v>0.42</v>
      </c>
      <c r="BG2811" s="47">
        <v>682</v>
      </c>
      <c r="BH2811" s="47">
        <v>20.8</v>
      </c>
      <c r="BI2811" s="47" t="s">
        <v>83</v>
      </c>
      <c r="BJ2811" s="47">
        <v>8.3000000000000007</v>
      </c>
      <c r="BK2811" s="47">
        <v>1.37</v>
      </c>
      <c r="BL2811" s="47">
        <v>1.4E-2</v>
      </c>
      <c r="BM2811" s="47">
        <v>20</v>
      </c>
      <c r="BN2811" s="47">
        <v>110</v>
      </c>
      <c r="BO2811" s="47">
        <v>79.900000000000006</v>
      </c>
      <c r="BP2811" s="47">
        <v>15</v>
      </c>
      <c r="BQ2811" s="47">
        <v>11250</v>
      </c>
      <c r="BR2811" s="47">
        <v>192.5</v>
      </c>
      <c r="BS2811" s="47">
        <v>2E-3</v>
      </c>
      <c r="BT2811" s="47">
        <v>116.5</v>
      </c>
      <c r="BU2811" s="47">
        <v>5.3</v>
      </c>
      <c r="BV2811" s="47">
        <v>0.5</v>
      </c>
      <c r="BW2811" s="47">
        <v>1</v>
      </c>
      <c r="BX2811" s="47">
        <v>537</v>
      </c>
      <c r="BY2811" s="47">
        <v>1.8</v>
      </c>
      <c r="BZ2811" s="47">
        <v>0.71</v>
      </c>
      <c r="CA2811" s="47">
        <v>77.400000000000006</v>
      </c>
      <c r="CB2811" s="47">
        <v>0.86</v>
      </c>
      <c r="CC2811" s="47">
        <v>24.7</v>
      </c>
      <c r="CD2811" s="47">
        <v>26</v>
      </c>
      <c r="CE2811" s="47">
        <v>10</v>
      </c>
      <c r="CF2811" s="47">
        <v>233</v>
      </c>
      <c r="CG2811" s="47">
        <v>408</v>
      </c>
      <c r="CH2811" s="47">
        <v>159</v>
      </c>
      <c r="CI2811" s="47">
        <v>1800</v>
      </c>
      <c r="CJ2811" s="47">
        <v>2190</v>
      </c>
      <c r="CK2811" s="47">
        <v>164</v>
      </c>
      <c r="CL2811" s="47">
        <v>419</v>
      </c>
      <c r="CM2811" s="47">
        <v>53.2</v>
      </c>
      <c r="CN2811" s="47">
        <v>10.5</v>
      </c>
      <c r="CO2811" s="47">
        <v>36.9</v>
      </c>
      <c r="CP2811" s="47">
        <v>5.26</v>
      </c>
      <c r="CQ2811" s="47">
        <v>27.8</v>
      </c>
      <c r="CR2811" s="47">
        <v>5.77</v>
      </c>
      <c r="CS2811" s="47">
        <v>16.05</v>
      </c>
      <c r="CT2811" s="47">
        <v>2.29</v>
      </c>
      <c r="CU2811" s="47">
        <v>15.4</v>
      </c>
      <c r="CV2811" s="47">
        <v>2.0099999999999998</v>
      </c>
      <c r="CW2811" s="47">
        <f t="shared" si="153"/>
        <v>4748.18</v>
      </c>
    </row>
    <row r="2812" spans="1:111" s="47" customFormat="1" ht="15.65" customHeight="1" x14ac:dyDescent="0.3">
      <c r="A2812" s="22" t="s">
        <v>345</v>
      </c>
      <c r="B2812" s="47" t="s">
        <v>1633</v>
      </c>
      <c r="C2812" s="47" t="s">
        <v>4940</v>
      </c>
      <c r="D2812" s="47" t="s">
        <v>4942</v>
      </c>
      <c r="E2812" s="48">
        <v>43726</v>
      </c>
      <c r="F2812" s="48">
        <v>43861</v>
      </c>
      <c r="G2812" s="47" t="s">
        <v>197</v>
      </c>
      <c r="H2812" s="47">
        <v>34.213306000000003</v>
      </c>
      <c r="I2812" s="47">
        <v>-105.758139</v>
      </c>
      <c r="J2812" s="47" t="s">
        <v>873</v>
      </c>
      <c r="K2812" s="47" t="s">
        <v>879</v>
      </c>
      <c r="L2812" s="47" t="s">
        <v>878</v>
      </c>
      <c r="M2812" s="47" t="s">
        <v>4287</v>
      </c>
      <c r="N2812" s="70" t="s">
        <v>3393</v>
      </c>
      <c r="O2812" s="70" t="s">
        <v>3394</v>
      </c>
      <c r="P2812" s="72" t="s">
        <v>4288</v>
      </c>
      <c r="Q2812" s="22" t="s">
        <v>1665</v>
      </c>
      <c r="R2812" s="47" t="s">
        <v>87</v>
      </c>
      <c r="S2812" s="72" t="s">
        <v>346</v>
      </c>
      <c r="T2812" s="72">
        <v>8.26</v>
      </c>
      <c r="U2812" s="72"/>
      <c r="V2812" s="72"/>
      <c r="W2812" s="72">
        <v>52.19</v>
      </c>
      <c r="X2812" s="72">
        <v>0.36</v>
      </c>
      <c r="Y2812" s="72">
        <v>13.7</v>
      </c>
      <c r="Z2812" s="72">
        <v>4.34</v>
      </c>
      <c r="AA2812" s="72">
        <v>0.25</v>
      </c>
      <c r="AB2812" s="72">
        <v>0.98</v>
      </c>
      <c r="AC2812" s="72">
        <v>10.4</v>
      </c>
      <c r="AD2812" s="72">
        <v>3.18</v>
      </c>
      <c r="AE2812" s="72">
        <v>3.78</v>
      </c>
      <c r="AF2812" s="72">
        <v>0.28999999999999998</v>
      </c>
      <c r="AG2812" s="72">
        <v>9.5500000000000007</v>
      </c>
      <c r="AH2812" s="72">
        <v>34600</v>
      </c>
      <c r="AI2812" s="72">
        <v>0.13</v>
      </c>
      <c r="AJ2812" s="72"/>
      <c r="AM2812" s="47">
        <v>2.2599999999999998</v>
      </c>
      <c r="AO2812" s="47">
        <f>SUM(W2812:AG2812)+(AH2812*0.0001)+AI2812+AM2812+(AY2812*0.0001)</f>
        <v>105.37600000000002</v>
      </c>
      <c r="AP2812" s="47">
        <f t="shared" si="150"/>
        <v>2.2622219999999995</v>
      </c>
      <c r="AQ2812" s="47">
        <f t="shared" si="151"/>
        <v>1.8515558000000003</v>
      </c>
      <c r="AR2812" s="47">
        <f t="shared" si="152"/>
        <v>3.9454545454545449</v>
      </c>
      <c r="AU2812" s="47">
        <v>5</v>
      </c>
      <c r="AV2812" s="47">
        <v>28</v>
      </c>
      <c r="AW2812" s="47">
        <v>0.7</v>
      </c>
      <c r="AY2812" s="47">
        <v>5060</v>
      </c>
      <c r="BA2812" s="47">
        <v>1.35</v>
      </c>
      <c r="BC2812" s="47" t="s">
        <v>82</v>
      </c>
      <c r="BD2812" s="47">
        <v>6</v>
      </c>
      <c r="BE2812" s="47">
        <v>20</v>
      </c>
      <c r="BF2812" s="47">
        <v>2.17</v>
      </c>
      <c r="BG2812" s="47">
        <v>37</v>
      </c>
      <c r="BH2812" s="47">
        <v>23.4</v>
      </c>
      <c r="BI2812" s="47" t="s">
        <v>83</v>
      </c>
      <c r="BJ2812" s="47">
        <v>7.6</v>
      </c>
      <c r="BK2812" s="47">
        <v>5.6000000000000001E-2</v>
      </c>
      <c r="BM2812" s="47">
        <v>50</v>
      </c>
      <c r="BN2812" s="47">
        <v>8</v>
      </c>
      <c r="BO2812" s="47">
        <v>62</v>
      </c>
      <c r="BP2812" s="47">
        <v>10</v>
      </c>
      <c r="BQ2812" s="47">
        <v>111</v>
      </c>
      <c r="BR2812" s="47">
        <v>141</v>
      </c>
      <c r="BT2812" s="47">
        <v>0.81</v>
      </c>
      <c r="BU2812" s="47">
        <v>5.6</v>
      </c>
      <c r="BV2812" s="47">
        <v>0.7</v>
      </c>
      <c r="BW2812" s="47">
        <v>2</v>
      </c>
      <c r="BX2812" s="47">
        <v>1010</v>
      </c>
      <c r="BY2812" s="47">
        <v>2.8</v>
      </c>
      <c r="BZ2812" s="47">
        <v>0.55000000000000004</v>
      </c>
      <c r="CA2812" s="47">
        <v>39.200000000000003</v>
      </c>
      <c r="CB2812" s="47">
        <v>0.38</v>
      </c>
      <c r="CC2812" s="47">
        <v>9.2799999999999994</v>
      </c>
      <c r="CD2812" s="47">
        <v>81</v>
      </c>
      <c r="CE2812" s="47">
        <v>11</v>
      </c>
      <c r="CF2812" s="47">
        <v>70</v>
      </c>
      <c r="CG2812" s="47">
        <v>328</v>
      </c>
      <c r="CH2812" s="47">
        <v>144</v>
      </c>
      <c r="CI2812" s="47">
        <v>617</v>
      </c>
      <c r="CJ2812" s="47">
        <v>738</v>
      </c>
      <c r="CK2812" s="47">
        <v>56.3</v>
      </c>
      <c r="CL2812" s="47">
        <v>153.5</v>
      </c>
      <c r="CM2812" s="47">
        <v>19.350000000000001</v>
      </c>
      <c r="CN2812" s="47">
        <v>4.21</v>
      </c>
      <c r="CO2812" s="47">
        <v>13.45</v>
      </c>
      <c r="CP2812" s="47">
        <v>1.93</v>
      </c>
      <c r="CQ2812" s="47">
        <v>10.5</v>
      </c>
      <c r="CR2812" s="47">
        <v>1.97</v>
      </c>
      <c r="CS2812" s="47">
        <v>6.14</v>
      </c>
      <c r="CT2812" s="47">
        <v>0.88</v>
      </c>
      <c r="CU2812" s="47">
        <v>5.46</v>
      </c>
      <c r="CV2812" s="47">
        <v>0.77</v>
      </c>
      <c r="CW2812" s="47">
        <f t="shared" si="153"/>
        <v>1629.4600000000003</v>
      </c>
    </row>
    <row r="2813" spans="1:111" s="47" customFormat="1" ht="15.65" customHeight="1" x14ac:dyDescent="0.3">
      <c r="A2813" s="22" t="s">
        <v>347</v>
      </c>
      <c r="B2813" s="47" t="s">
        <v>1633</v>
      </c>
      <c r="C2813" s="47" t="s">
        <v>4940</v>
      </c>
      <c r="D2813" s="47" t="s">
        <v>4942</v>
      </c>
      <c r="E2813" s="48">
        <v>43726</v>
      </c>
      <c r="F2813" s="48">
        <v>43861</v>
      </c>
      <c r="G2813" s="47" t="s">
        <v>197</v>
      </c>
      <c r="H2813" s="47">
        <v>34.210382000000003</v>
      </c>
      <c r="I2813" s="47">
        <v>-105.770049</v>
      </c>
      <c r="J2813" s="47" t="s">
        <v>873</v>
      </c>
      <c r="K2813" s="47" t="s">
        <v>879</v>
      </c>
      <c r="L2813" s="47" t="s">
        <v>878</v>
      </c>
      <c r="M2813" s="47" t="s">
        <v>4287</v>
      </c>
      <c r="N2813" s="70" t="s">
        <v>3393</v>
      </c>
      <c r="O2813" s="70" t="s">
        <v>3394</v>
      </c>
      <c r="P2813" s="72" t="s">
        <v>4288</v>
      </c>
      <c r="Q2813" s="22" t="s">
        <v>1665</v>
      </c>
      <c r="R2813" s="47" t="s">
        <v>87</v>
      </c>
      <c r="S2813" s="72" t="s">
        <v>348</v>
      </c>
      <c r="T2813" s="72">
        <v>8</v>
      </c>
      <c r="U2813" s="72"/>
      <c r="V2813" s="72"/>
      <c r="W2813" s="72">
        <v>20.47</v>
      </c>
      <c r="X2813" s="72">
        <v>0.11</v>
      </c>
      <c r="Y2813" s="72">
        <v>2.81</v>
      </c>
      <c r="Z2813" s="72">
        <v>67.150000000000006</v>
      </c>
      <c r="AA2813" s="72">
        <v>0.28000000000000003</v>
      </c>
      <c r="AB2813" s="72">
        <v>3.21</v>
      </c>
      <c r="AC2813" s="72">
        <v>1.99</v>
      </c>
      <c r="AD2813" s="72">
        <v>0.48</v>
      </c>
      <c r="AE2813" s="72">
        <v>0.66</v>
      </c>
      <c r="AF2813" s="72">
        <v>0.13</v>
      </c>
      <c r="AG2813" s="72">
        <v>2.5499999999999998</v>
      </c>
      <c r="AH2813" s="72">
        <v>11500</v>
      </c>
      <c r="AI2813" s="72">
        <v>0.02</v>
      </c>
      <c r="AJ2813" s="72"/>
      <c r="AM2813" s="47">
        <v>0.22</v>
      </c>
      <c r="AO2813" s="47">
        <f>SUM(W2813:AG2813)+(AH2813*0.0001)+AI2813+AM2813+(AY2813*0.0001)</f>
        <v>101.25279999999999</v>
      </c>
      <c r="AP2813" s="47">
        <f t="shared" si="150"/>
        <v>44.414145000000005</v>
      </c>
      <c r="AQ2813" s="47">
        <f t="shared" si="151"/>
        <v>18.294440499999993</v>
      </c>
      <c r="AR2813" s="47">
        <f t="shared" si="152"/>
        <v>61.045454545454547</v>
      </c>
      <c r="AU2813" s="47">
        <v>4.0999999999999996</v>
      </c>
      <c r="AV2813" s="47">
        <v>8</v>
      </c>
      <c r="AW2813" s="47" t="s">
        <v>82</v>
      </c>
      <c r="AY2813" s="47">
        <v>228</v>
      </c>
      <c r="BA2813" s="47">
        <v>0.27</v>
      </c>
      <c r="BC2813" s="47">
        <v>0.5</v>
      </c>
      <c r="BD2813" s="47">
        <v>62</v>
      </c>
      <c r="BE2813" s="47">
        <v>10</v>
      </c>
      <c r="BF2813" s="47">
        <v>1.44</v>
      </c>
      <c r="BG2813" s="47">
        <v>29</v>
      </c>
      <c r="BH2813" s="47">
        <v>16.399999999999999</v>
      </c>
      <c r="BI2813" s="47" t="s">
        <v>83</v>
      </c>
      <c r="BJ2813" s="47">
        <v>1.3</v>
      </c>
      <c r="BK2813" s="47">
        <v>1.9E-2</v>
      </c>
      <c r="BM2813" s="47">
        <v>180</v>
      </c>
      <c r="BN2813" s="47">
        <v>14</v>
      </c>
      <c r="BO2813" s="47">
        <v>39.299999999999997</v>
      </c>
      <c r="BP2813" s="47">
        <v>18</v>
      </c>
      <c r="BQ2813" s="47">
        <v>8</v>
      </c>
      <c r="BR2813" s="47">
        <v>57.3</v>
      </c>
      <c r="BT2813" s="47">
        <v>0.42</v>
      </c>
      <c r="BU2813" s="47">
        <v>2</v>
      </c>
      <c r="BV2813" s="47">
        <v>1.1000000000000001</v>
      </c>
      <c r="BW2813" s="47">
        <v>4</v>
      </c>
      <c r="BX2813" s="47">
        <v>43</v>
      </c>
      <c r="BY2813" s="47">
        <v>0.8</v>
      </c>
      <c r="BZ2813" s="47">
        <v>0.1</v>
      </c>
      <c r="CA2813" s="47">
        <v>26</v>
      </c>
      <c r="CB2813" s="47">
        <v>0.2</v>
      </c>
      <c r="CC2813" s="47">
        <v>39.5</v>
      </c>
      <c r="CD2813" s="47">
        <v>185</v>
      </c>
      <c r="CE2813" s="47">
        <v>4</v>
      </c>
      <c r="CF2813" s="47">
        <v>38.200000000000003</v>
      </c>
      <c r="CG2813" s="47">
        <v>47</v>
      </c>
      <c r="CH2813" s="47">
        <v>45</v>
      </c>
      <c r="CI2813" s="47">
        <v>749</v>
      </c>
      <c r="CJ2813" s="47">
        <v>1005</v>
      </c>
      <c r="CK2813" s="47">
        <v>69.5</v>
      </c>
      <c r="CL2813" s="47">
        <v>160.5</v>
      </c>
      <c r="CM2813" s="47">
        <v>13.5</v>
      </c>
      <c r="CN2813" s="47">
        <v>1.9</v>
      </c>
      <c r="CO2813" s="47">
        <v>7.69</v>
      </c>
      <c r="CP2813" s="47">
        <v>0.97</v>
      </c>
      <c r="CQ2813" s="47">
        <v>5.2</v>
      </c>
      <c r="CR2813" s="47">
        <v>1.04</v>
      </c>
      <c r="CS2813" s="47">
        <v>3.44</v>
      </c>
      <c r="CT2813" s="47">
        <v>0.63</v>
      </c>
      <c r="CU2813" s="47">
        <v>5.0599999999999996</v>
      </c>
      <c r="CV2813" s="47">
        <v>0.89</v>
      </c>
      <c r="CW2813" s="47">
        <f t="shared" si="153"/>
        <v>2024.3200000000004</v>
      </c>
    </row>
    <row r="2814" spans="1:111" s="47" customFormat="1" ht="15.65" customHeight="1" x14ac:dyDescent="0.3">
      <c r="A2814" s="22" t="s">
        <v>349</v>
      </c>
      <c r="B2814" s="47" t="s">
        <v>1633</v>
      </c>
      <c r="C2814" s="47" t="s">
        <v>4940</v>
      </c>
      <c r="D2814" s="47" t="s">
        <v>4942</v>
      </c>
      <c r="E2814" s="48">
        <v>43705</v>
      </c>
      <c r="F2814" s="48">
        <v>43861</v>
      </c>
      <c r="G2814" s="47" t="s">
        <v>197</v>
      </c>
      <c r="H2814" s="47">
        <v>34.196624999999997</v>
      </c>
      <c r="I2814" s="47">
        <v>-105.739861</v>
      </c>
      <c r="J2814" s="47" t="s">
        <v>873</v>
      </c>
      <c r="K2814" s="47" t="s">
        <v>879</v>
      </c>
      <c r="L2814" s="47" t="s">
        <v>878</v>
      </c>
      <c r="M2814" s="47" t="s">
        <v>4287</v>
      </c>
      <c r="N2814" s="70" t="s">
        <v>3393</v>
      </c>
      <c r="O2814" s="70" t="s">
        <v>3394</v>
      </c>
      <c r="P2814" s="72" t="s">
        <v>4288</v>
      </c>
      <c r="Q2814" s="22" t="s">
        <v>1665</v>
      </c>
      <c r="R2814" s="47" t="s">
        <v>87</v>
      </c>
      <c r="S2814" s="72" t="s">
        <v>350</v>
      </c>
      <c r="T2814" s="72">
        <v>5.85</v>
      </c>
      <c r="U2814" s="72"/>
      <c r="V2814" s="72"/>
      <c r="W2814" s="72">
        <v>59.92</v>
      </c>
      <c r="X2814" s="72">
        <v>0.68</v>
      </c>
      <c r="Y2814" s="72">
        <v>9.4499999999999993</v>
      </c>
      <c r="Z2814" s="72">
        <v>4.28</v>
      </c>
      <c r="AA2814" s="72">
        <v>0.38</v>
      </c>
      <c r="AB2814" s="72">
        <v>0.7</v>
      </c>
      <c r="AC2814" s="72">
        <v>4.9800000000000004</v>
      </c>
      <c r="AD2814" s="72">
        <v>1.21</v>
      </c>
      <c r="AE2814" s="72">
        <v>5.16</v>
      </c>
      <c r="AF2814" s="72">
        <v>0.19</v>
      </c>
      <c r="AG2814" s="72">
        <v>5.0199999999999996</v>
      </c>
      <c r="AH2814" s="72">
        <v>16200</v>
      </c>
      <c r="AI2814" s="72">
        <v>0.19</v>
      </c>
      <c r="AJ2814" s="72"/>
      <c r="AM2814" s="47">
        <v>1.04</v>
      </c>
      <c r="AO2814" s="47">
        <f>SUM(W2814:AG2814)+(AH2814*0.0001)+AI2814+AM2814+(AY2814*0.0001)</f>
        <v>95.531999999999996</v>
      </c>
      <c r="AP2814" s="47">
        <f t="shared" ref="AP2814:AP2836" si="155">(0.6633*(Y2814+Z2814)-0.7083*(Y2814))</f>
        <v>2.4136739999999994</v>
      </c>
      <c r="AQ2814" s="47">
        <f t="shared" ref="AQ2814:AQ2845" si="156">(Z2814-1.1*(AP2814))</f>
        <v>1.6249586000000007</v>
      </c>
      <c r="AR2814" s="47">
        <f t="shared" ref="AR2814:AR2836" si="157">(Z2814/1.1)</f>
        <v>3.8909090909090907</v>
      </c>
      <c r="AU2814" s="47">
        <v>250</v>
      </c>
      <c r="AV2814" s="47">
        <v>32</v>
      </c>
      <c r="AW2814" s="47">
        <v>28.4</v>
      </c>
      <c r="AY2814" s="47">
        <v>7120</v>
      </c>
      <c r="BA2814" s="47">
        <v>0.54</v>
      </c>
      <c r="BC2814" s="47">
        <v>19.8</v>
      </c>
      <c r="BD2814" s="47">
        <v>12</v>
      </c>
      <c r="BE2814" s="47">
        <v>80</v>
      </c>
      <c r="BF2814" s="47">
        <v>2.4500000000000002</v>
      </c>
      <c r="BG2814" s="47">
        <v>2600</v>
      </c>
      <c r="BH2814" s="47">
        <v>21.6</v>
      </c>
      <c r="BI2814" s="47">
        <v>9</v>
      </c>
      <c r="BJ2814" s="47">
        <v>6.7</v>
      </c>
      <c r="BK2814" s="47">
        <v>4.13</v>
      </c>
      <c r="BM2814" s="47">
        <v>20</v>
      </c>
      <c r="BN2814" s="47">
        <v>352</v>
      </c>
      <c r="BO2814" s="47">
        <v>17.2</v>
      </c>
      <c r="BP2814" s="47">
        <v>39</v>
      </c>
      <c r="BQ2814" s="47">
        <v>40000</v>
      </c>
      <c r="BR2814" s="47">
        <v>195.5</v>
      </c>
      <c r="BT2814" s="47" t="s">
        <v>140</v>
      </c>
      <c r="BU2814" s="47">
        <v>8</v>
      </c>
      <c r="BV2814" s="47">
        <v>0.8</v>
      </c>
      <c r="BW2814" s="47">
        <v>2</v>
      </c>
      <c r="BX2814" s="47">
        <v>738</v>
      </c>
      <c r="BY2814" s="47">
        <v>1.3</v>
      </c>
      <c r="BZ2814" s="47">
        <v>0.54</v>
      </c>
      <c r="CA2814" s="47">
        <v>14.8</v>
      </c>
      <c r="CB2814" s="47">
        <v>5.61</v>
      </c>
      <c r="CC2814" s="47">
        <v>17.850000000000001</v>
      </c>
      <c r="CD2814" s="47">
        <v>221</v>
      </c>
      <c r="CE2814" s="47">
        <v>17</v>
      </c>
      <c r="CF2814" s="47">
        <v>92.8</v>
      </c>
      <c r="CG2814" s="47">
        <v>267</v>
      </c>
      <c r="CH2814" s="47">
        <v>11750</v>
      </c>
      <c r="CI2814" s="47">
        <v>889</v>
      </c>
      <c r="CJ2814" s="47">
        <v>1280</v>
      </c>
      <c r="CK2814" s="47">
        <v>105</v>
      </c>
      <c r="CL2814" s="47">
        <v>286</v>
      </c>
      <c r="CM2814" s="47">
        <v>36.200000000000003</v>
      </c>
      <c r="CN2814" s="47">
        <v>6.33</v>
      </c>
      <c r="CO2814" s="47">
        <v>20.8</v>
      </c>
      <c r="CP2814" s="47">
        <v>2.41</v>
      </c>
      <c r="CQ2814" s="47">
        <v>13.55</v>
      </c>
      <c r="CR2814" s="47">
        <v>2.5499999999999998</v>
      </c>
      <c r="CS2814" s="47">
        <v>7.57</v>
      </c>
      <c r="CT2814" s="47">
        <v>1.06</v>
      </c>
      <c r="CU2814" s="47">
        <v>6.94</v>
      </c>
      <c r="CV2814" s="47">
        <v>0.96</v>
      </c>
      <c r="CW2814" s="47">
        <f t="shared" si="153"/>
        <v>2658.3700000000003</v>
      </c>
    </row>
    <row r="2815" spans="1:111" s="47" customFormat="1" ht="15.65" customHeight="1" x14ac:dyDescent="0.3">
      <c r="A2815" s="22" t="s">
        <v>351</v>
      </c>
      <c r="B2815" s="47" t="s">
        <v>1633</v>
      </c>
      <c r="C2815" s="47" t="s">
        <v>4940</v>
      </c>
      <c r="D2815" s="47" t="s">
        <v>4942</v>
      </c>
      <c r="E2815" s="48">
        <v>43768</v>
      </c>
      <c r="F2815" s="48">
        <v>43861</v>
      </c>
      <c r="G2815" s="47" t="s">
        <v>197</v>
      </c>
      <c r="H2815" s="47">
        <v>34.221235</v>
      </c>
      <c r="I2815" s="47">
        <v>-105.757891</v>
      </c>
      <c r="J2815" s="47" t="s">
        <v>873</v>
      </c>
      <c r="K2815" s="47" t="s">
        <v>879</v>
      </c>
      <c r="L2815" s="47" t="s">
        <v>878</v>
      </c>
      <c r="M2815" s="47" t="s">
        <v>4287</v>
      </c>
      <c r="N2815" s="70" t="s">
        <v>3393</v>
      </c>
      <c r="O2815" s="70" t="s">
        <v>3394</v>
      </c>
      <c r="P2815" s="72" t="s">
        <v>4288</v>
      </c>
      <c r="Q2815" s="22" t="s">
        <v>1665</v>
      </c>
      <c r="R2815" s="47" t="s">
        <v>87</v>
      </c>
      <c r="S2815" s="72" t="s">
        <v>352</v>
      </c>
      <c r="T2815" s="72">
        <v>9.3000000000000007</v>
      </c>
      <c r="U2815" s="72"/>
      <c r="V2815" s="72"/>
      <c r="W2815" s="72">
        <v>52.08</v>
      </c>
      <c r="X2815" s="72">
        <v>0.42</v>
      </c>
      <c r="Y2815" s="72">
        <v>13.51</v>
      </c>
      <c r="Z2815" s="72">
        <v>3.57</v>
      </c>
      <c r="AA2815" s="72">
        <v>0.43</v>
      </c>
      <c r="AB2815" s="72">
        <v>0.5</v>
      </c>
      <c r="AC2815" s="72">
        <v>9.8800000000000008</v>
      </c>
      <c r="AD2815" s="72">
        <v>1.88</v>
      </c>
      <c r="AE2815" s="72">
        <v>6.79</v>
      </c>
      <c r="AF2815" s="72">
        <v>0.16</v>
      </c>
      <c r="AG2815" s="72">
        <v>7.72</v>
      </c>
      <c r="AH2815" s="72">
        <v>38300</v>
      </c>
      <c r="AI2815" s="72">
        <v>0.2</v>
      </c>
      <c r="AJ2815" s="72"/>
      <c r="AM2815" s="47">
        <v>1.7</v>
      </c>
      <c r="AO2815" s="47">
        <f>SUM(W2815:AG2815)+(AH2815*0.0001)+AI2815+AM2815+(AY2815*0.0001)</f>
        <v>103.55</v>
      </c>
      <c r="AP2815" s="47">
        <f t="shared" si="155"/>
        <v>1.7600309999999979</v>
      </c>
      <c r="AQ2815" s="47">
        <f t="shared" si="156"/>
        <v>1.633965900000002</v>
      </c>
      <c r="AR2815" s="47">
        <f t="shared" si="157"/>
        <v>3.2454545454545451</v>
      </c>
      <c r="AU2815" s="47">
        <v>178.5</v>
      </c>
      <c r="AV2815" s="47">
        <v>405</v>
      </c>
      <c r="AW2815" s="47">
        <v>4.3</v>
      </c>
      <c r="AY2815" s="47">
        <v>8800</v>
      </c>
      <c r="BA2815" s="47">
        <v>1.71</v>
      </c>
      <c r="BC2815" s="47">
        <v>2.6</v>
      </c>
      <c r="BD2815" s="47">
        <v>6</v>
      </c>
      <c r="BE2815" s="47">
        <v>30</v>
      </c>
      <c r="BF2815" s="47">
        <v>1.51</v>
      </c>
      <c r="BG2815" s="47">
        <v>1185</v>
      </c>
      <c r="BH2815" s="47">
        <v>22.2</v>
      </c>
      <c r="BI2815" s="47" t="s">
        <v>83</v>
      </c>
      <c r="BJ2815" s="47">
        <v>6.8</v>
      </c>
      <c r="BK2815" s="47">
        <v>0.309</v>
      </c>
      <c r="BM2815" s="47">
        <v>30</v>
      </c>
      <c r="BN2815" s="47">
        <v>1140</v>
      </c>
      <c r="BO2815" s="47">
        <v>47.7</v>
      </c>
      <c r="BP2815" s="47">
        <v>16</v>
      </c>
      <c r="BQ2815" s="47">
        <v>6830</v>
      </c>
      <c r="BR2815" s="47">
        <v>252</v>
      </c>
      <c r="BT2815" s="47">
        <v>41.7</v>
      </c>
      <c r="BU2815" s="47">
        <v>5.5</v>
      </c>
      <c r="BV2815" s="47">
        <v>0.9</v>
      </c>
      <c r="BW2815" s="47">
        <v>2</v>
      </c>
      <c r="BX2815" s="47">
        <v>2790</v>
      </c>
      <c r="BY2815" s="47">
        <v>2.2000000000000002</v>
      </c>
      <c r="BZ2815" s="47">
        <v>1.72</v>
      </c>
      <c r="CA2815" s="47">
        <v>25.8</v>
      </c>
      <c r="CB2815" s="47">
        <v>0.72</v>
      </c>
      <c r="CC2815" s="47">
        <v>10.7</v>
      </c>
      <c r="CD2815" s="47">
        <v>256</v>
      </c>
      <c r="CE2815" s="47">
        <v>11</v>
      </c>
      <c r="CF2815" s="47">
        <v>101</v>
      </c>
      <c r="CG2815" s="47">
        <v>315</v>
      </c>
      <c r="CH2815" s="47">
        <v>976</v>
      </c>
      <c r="CI2815" s="47">
        <v>753</v>
      </c>
      <c r="CJ2815" s="47">
        <v>834</v>
      </c>
      <c r="CK2815" s="47">
        <v>66.3</v>
      </c>
      <c r="CL2815" s="47">
        <v>177</v>
      </c>
      <c r="CM2815" s="47">
        <v>24.5</v>
      </c>
      <c r="CN2815" s="47">
        <v>4.87</v>
      </c>
      <c r="CO2815" s="47">
        <v>17.25</v>
      </c>
      <c r="CP2815" s="47">
        <v>2.36</v>
      </c>
      <c r="CQ2815" s="47">
        <v>13.25</v>
      </c>
      <c r="CR2815" s="47">
        <v>2.58</v>
      </c>
      <c r="CS2815" s="47">
        <v>8.01</v>
      </c>
      <c r="CT2815" s="47">
        <v>1.17</v>
      </c>
      <c r="CU2815" s="47">
        <v>7.07</v>
      </c>
      <c r="CV2815" s="47">
        <v>1</v>
      </c>
      <c r="CW2815" s="47">
        <f t="shared" si="153"/>
        <v>1912.3599999999997</v>
      </c>
    </row>
    <row r="2816" spans="1:111" s="47" customFormat="1" ht="15.65" customHeight="1" x14ac:dyDescent="0.3">
      <c r="A2816" s="22" t="s">
        <v>353</v>
      </c>
      <c r="B2816" s="47" t="s">
        <v>1633</v>
      </c>
      <c r="C2816" s="47" t="s">
        <v>4940</v>
      </c>
      <c r="D2816" s="47" t="s">
        <v>4942</v>
      </c>
      <c r="E2816" s="48">
        <v>43768</v>
      </c>
      <c r="F2816" s="48">
        <v>43861</v>
      </c>
      <c r="G2816" s="47" t="s">
        <v>197</v>
      </c>
      <c r="H2816" s="47">
        <v>34.222417</v>
      </c>
      <c r="I2816" s="47">
        <v>-105.758056</v>
      </c>
      <c r="J2816" s="47" t="s">
        <v>873</v>
      </c>
      <c r="K2816" s="47" t="s">
        <v>879</v>
      </c>
      <c r="L2816" s="47" t="s">
        <v>878</v>
      </c>
      <c r="M2816" s="47" t="s">
        <v>4287</v>
      </c>
      <c r="N2816" s="70" t="s">
        <v>3393</v>
      </c>
      <c r="O2816" s="70" t="s">
        <v>3394</v>
      </c>
      <c r="P2816" s="72" t="s">
        <v>4288</v>
      </c>
      <c r="Q2816" s="22" t="s">
        <v>1665</v>
      </c>
      <c r="R2816" s="47" t="s">
        <v>87</v>
      </c>
      <c r="S2816" s="72" t="s">
        <v>354</v>
      </c>
      <c r="T2816" s="72">
        <v>8.11</v>
      </c>
      <c r="U2816" s="72"/>
      <c r="V2816" s="72"/>
      <c r="W2816" s="72">
        <v>75.89</v>
      </c>
      <c r="X2816" s="72">
        <v>0.41</v>
      </c>
      <c r="Y2816" s="72">
        <v>10.98</v>
      </c>
      <c r="Z2816" s="72">
        <v>2.69</v>
      </c>
      <c r="AA2816" s="72">
        <v>0.09</v>
      </c>
      <c r="AB2816" s="72">
        <v>0.36</v>
      </c>
      <c r="AC2816" s="72">
        <v>0.34</v>
      </c>
      <c r="AD2816" s="72">
        <v>1.94</v>
      </c>
      <c r="AE2816" s="72">
        <v>4.5</v>
      </c>
      <c r="AF2816" s="72">
        <v>0.06</v>
      </c>
      <c r="AG2816" s="72">
        <v>2.37</v>
      </c>
      <c r="AH2816" s="72">
        <v>400</v>
      </c>
      <c r="AI2816" s="72">
        <v>0.01</v>
      </c>
      <c r="AJ2816" s="72"/>
      <c r="AM2816" s="47">
        <v>0.6</v>
      </c>
      <c r="AO2816" s="47">
        <f>SUM(W2816:AG2816)+(AH2816*0.0001)+AI2816+AM2816+(AY2816*0.0001)</f>
        <v>100.34020000000001</v>
      </c>
      <c r="AP2816" s="47">
        <f t="shared" si="155"/>
        <v>1.290176999999999</v>
      </c>
      <c r="AQ2816" s="47">
        <f t="shared" si="156"/>
        <v>1.2708053000000008</v>
      </c>
      <c r="AR2816" s="47">
        <f t="shared" si="157"/>
        <v>2.4454545454545453</v>
      </c>
      <c r="AU2816" s="47">
        <v>11.2</v>
      </c>
      <c r="AV2816" s="47">
        <v>22</v>
      </c>
      <c r="AW2816" s="47" t="s">
        <v>82</v>
      </c>
      <c r="AY2816" s="47">
        <v>602</v>
      </c>
      <c r="BA2816" s="47">
        <v>0.23</v>
      </c>
      <c r="BC2816" s="47" t="s">
        <v>82</v>
      </c>
      <c r="BD2816" s="47">
        <v>7</v>
      </c>
      <c r="BE2816" s="47">
        <v>20</v>
      </c>
      <c r="BF2816" s="47">
        <v>1.68</v>
      </c>
      <c r="BG2816" s="47">
        <v>12</v>
      </c>
      <c r="BH2816" s="47">
        <v>15.9</v>
      </c>
      <c r="BI2816" s="47" t="s">
        <v>83</v>
      </c>
      <c r="BJ2816" s="47">
        <v>8.8000000000000007</v>
      </c>
      <c r="BK2816" s="47">
        <v>2.3E-2</v>
      </c>
      <c r="BM2816" s="47">
        <v>20</v>
      </c>
      <c r="BN2816" s="47">
        <v>5</v>
      </c>
      <c r="BO2816" s="47">
        <v>40.700000000000003</v>
      </c>
      <c r="BP2816" s="47">
        <v>8</v>
      </c>
      <c r="BQ2816" s="47">
        <v>59</v>
      </c>
      <c r="BR2816" s="47">
        <v>141.5</v>
      </c>
      <c r="BT2816" s="47">
        <v>0.97</v>
      </c>
      <c r="BU2816" s="47">
        <v>2</v>
      </c>
      <c r="BV2816" s="47">
        <v>0.2</v>
      </c>
      <c r="BW2816" s="47">
        <v>1</v>
      </c>
      <c r="BX2816" s="47">
        <v>188.5</v>
      </c>
      <c r="BY2816" s="47">
        <v>2.2999999999999998</v>
      </c>
      <c r="BZ2816" s="47">
        <v>0.34</v>
      </c>
      <c r="CA2816" s="47">
        <v>18.5</v>
      </c>
      <c r="CB2816" s="47">
        <v>0.13</v>
      </c>
      <c r="CC2816" s="47">
        <v>4.21</v>
      </c>
      <c r="CD2816" s="47">
        <v>50</v>
      </c>
      <c r="CE2816" s="47">
        <v>7</v>
      </c>
      <c r="CF2816" s="47">
        <v>24.9</v>
      </c>
      <c r="CG2816" s="47">
        <v>380</v>
      </c>
      <c r="CH2816" s="47">
        <v>68</v>
      </c>
      <c r="CI2816" s="47">
        <v>64.2</v>
      </c>
      <c r="CJ2816" s="47">
        <v>111.5</v>
      </c>
      <c r="CK2816" s="47">
        <v>10.85</v>
      </c>
      <c r="CL2816" s="47">
        <v>34.200000000000003</v>
      </c>
      <c r="CM2816" s="47">
        <v>5.62</v>
      </c>
      <c r="CN2816" s="47">
        <v>1.21</v>
      </c>
      <c r="CO2816" s="47">
        <v>4.3600000000000003</v>
      </c>
      <c r="CP2816" s="47">
        <v>0.64</v>
      </c>
      <c r="CQ2816" s="47">
        <v>4.03</v>
      </c>
      <c r="CR2816" s="47">
        <v>0.8</v>
      </c>
      <c r="CS2816" s="47">
        <v>2.42</v>
      </c>
      <c r="CT2816" s="47">
        <v>0.42</v>
      </c>
      <c r="CU2816" s="47">
        <v>2.78</v>
      </c>
      <c r="CV2816" s="47">
        <v>0.43</v>
      </c>
      <c r="CW2816" s="47">
        <f t="shared" si="153"/>
        <v>243.46</v>
      </c>
    </row>
    <row r="2817" spans="1:111" s="47" customFormat="1" ht="15.65" customHeight="1" x14ac:dyDescent="0.3">
      <c r="A2817" s="22" t="s">
        <v>4483</v>
      </c>
      <c r="B2817" s="47" t="s">
        <v>1633</v>
      </c>
      <c r="C2817" s="47" t="s">
        <v>4940</v>
      </c>
      <c r="D2817" s="47" t="s">
        <v>4942</v>
      </c>
      <c r="E2817" s="48"/>
      <c r="F2817" s="48">
        <v>44382</v>
      </c>
      <c r="G2817" s="47" t="s">
        <v>2964</v>
      </c>
      <c r="H2817" s="47">
        <v>34.222417</v>
      </c>
      <c r="I2817" s="47">
        <v>-105.758056</v>
      </c>
      <c r="J2817" s="47" t="s">
        <v>873</v>
      </c>
      <c r="K2817" s="47" t="s">
        <v>879</v>
      </c>
      <c r="L2817" s="47" t="s">
        <v>878</v>
      </c>
      <c r="M2817" s="47" t="s">
        <v>4287</v>
      </c>
      <c r="N2817" s="70" t="s">
        <v>3393</v>
      </c>
      <c r="O2817" s="70" t="s">
        <v>3394</v>
      </c>
      <c r="P2817" s="72" t="s">
        <v>4288</v>
      </c>
      <c r="Q2817" s="22" t="s">
        <v>1665</v>
      </c>
      <c r="R2817" s="47" t="s">
        <v>2955</v>
      </c>
      <c r="S2817" s="72" t="s">
        <v>354</v>
      </c>
      <c r="T2817" s="72"/>
      <c r="U2817" s="72"/>
      <c r="V2817" s="72"/>
      <c r="W2817" s="72">
        <v>47.83</v>
      </c>
      <c r="X2817" s="72">
        <v>0.33</v>
      </c>
      <c r="Y2817" s="72">
        <v>11.86</v>
      </c>
      <c r="Z2817" s="72">
        <v>3.7</v>
      </c>
      <c r="AA2817" s="72">
        <v>0.39</v>
      </c>
      <c r="AB2817" s="72">
        <v>0.31</v>
      </c>
      <c r="AC2817" s="72">
        <v>13.5</v>
      </c>
      <c r="AD2817" s="72">
        <v>0.97</v>
      </c>
      <c r="AE2817" s="72">
        <v>6.4</v>
      </c>
      <c r="AF2817" s="72">
        <v>0.18</v>
      </c>
      <c r="AG2817" s="72">
        <v>9.1199999999999992</v>
      </c>
      <c r="AH2817" s="72" t="s">
        <v>1685</v>
      </c>
      <c r="AI2817" s="72">
        <v>0.38</v>
      </c>
      <c r="AJ2817" s="72"/>
      <c r="AM2817" s="47">
        <v>1.05</v>
      </c>
      <c r="AO2817" s="47" t="e">
        <f>SUM(W2817:AG2817)+(AH2817*0.0001)+AI2817+AM2817</f>
        <v>#VALUE!</v>
      </c>
      <c r="AP2817" s="47">
        <f t="shared" si="155"/>
        <v>1.9205100000000002</v>
      </c>
      <c r="AQ2817" s="47">
        <f t="shared" si="156"/>
        <v>1.5874389999999998</v>
      </c>
      <c r="AR2817" s="47">
        <f t="shared" si="157"/>
        <v>3.3636363636363633</v>
      </c>
      <c r="AU2817" s="47">
        <v>0.33200000000000002</v>
      </c>
      <c r="AV2817" s="47">
        <v>5.5</v>
      </c>
      <c r="AW2817" s="47">
        <v>158.5</v>
      </c>
      <c r="AY2817" s="47">
        <v>19000</v>
      </c>
      <c r="BA2817" s="47">
        <v>8.48</v>
      </c>
      <c r="BC2817" s="47">
        <v>5.0999999999999996</v>
      </c>
      <c r="BD2817" s="47">
        <v>6</v>
      </c>
      <c r="BE2817" s="47">
        <v>20</v>
      </c>
      <c r="BF2817" s="47">
        <v>1.86</v>
      </c>
      <c r="BG2817" s="47">
        <v>1040</v>
      </c>
      <c r="BH2817" s="47">
        <v>23.8</v>
      </c>
      <c r="BI2817" s="47" t="s">
        <v>83</v>
      </c>
      <c r="BJ2817" s="47">
        <v>5.5</v>
      </c>
      <c r="BK2817" s="47">
        <v>0.25600000000000001</v>
      </c>
      <c r="BL2817" s="47">
        <v>3.6999999999999998E-2</v>
      </c>
      <c r="BM2817" s="47">
        <v>30</v>
      </c>
      <c r="BN2817" s="47">
        <v>127</v>
      </c>
      <c r="BO2817" s="47">
        <v>66.400000000000006</v>
      </c>
      <c r="BP2817" s="47">
        <v>24</v>
      </c>
      <c r="BQ2817" s="47">
        <v>1955</v>
      </c>
      <c r="BR2817" s="47">
        <v>254</v>
      </c>
      <c r="BS2817" s="47">
        <v>1E-3</v>
      </c>
      <c r="BT2817" s="47">
        <v>13.65</v>
      </c>
      <c r="BU2817" s="47">
        <v>7.2</v>
      </c>
      <c r="BV2817" s="47">
        <v>1.3</v>
      </c>
      <c r="BW2817" s="47">
        <v>1</v>
      </c>
      <c r="BX2817" s="47">
        <v>1275</v>
      </c>
      <c r="BY2817" s="47">
        <v>2.4</v>
      </c>
      <c r="BZ2817" s="47">
        <v>1.86</v>
      </c>
      <c r="CA2817" s="47">
        <v>30.1</v>
      </c>
      <c r="CB2817" s="47">
        <v>1.24</v>
      </c>
      <c r="CC2817" s="47">
        <v>15.55</v>
      </c>
      <c r="CD2817" s="47">
        <v>157</v>
      </c>
      <c r="CE2817" s="47">
        <v>11</v>
      </c>
      <c r="CF2817" s="47">
        <v>114</v>
      </c>
      <c r="CG2817" s="47">
        <v>289</v>
      </c>
      <c r="CH2817" s="47">
        <v>1325</v>
      </c>
      <c r="CI2817" s="47">
        <v>1675</v>
      </c>
      <c r="CJ2817" s="47">
        <v>1865</v>
      </c>
      <c r="CK2817" s="47">
        <v>149</v>
      </c>
      <c r="CL2817" s="47">
        <v>367</v>
      </c>
      <c r="CM2817" s="47">
        <v>36.700000000000003</v>
      </c>
      <c r="CN2817" s="47">
        <v>7.37</v>
      </c>
      <c r="CO2817" s="47">
        <v>21.5</v>
      </c>
      <c r="CP2817" s="47">
        <v>3.15</v>
      </c>
      <c r="CQ2817" s="47">
        <v>14.8</v>
      </c>
      <c r="CR2817" s="47">
        <v>2.96</v>
      </c>
      <c r="CS2817" s="47">
        <v>8.1999999999999993</v>
      </c>
      <c r="CT2817" s="47">
        <v>1.18</v>
      </c>
      <c r="CU2817" s="47">
        <v>7.79</v>
      </c>
      <c r="CV2817" s="47">
        <v>1.05</v>
      </c>
      <c r="CW2817" s="87">
        <f t="shared" si="153"/>
        <v>4160.7</v>
      </c>
    </row>
    <row r="2818" spans="1:111" s="47" customFormat="1" ht="15.65" customHeight="1" x14ac:dyDescent="0.3">
      <c r="A2818" s="22" t="s">
        <v>343</v>
      </c>
      <c r="B2818" s="47" t="s">
        <v>1633</v>
      </c>
      <c r="C2818" s="47" t="s">
        <v>4940</v>
      </c>
      <c r="D2818" s="47" t="s">
        <v>4942</v>
      </c>
      <c r="E2818" s="85">
        <v>43776</v>
      </c>
      <c r="F2818" s="48">
        <v>43861</v>
      </c>
      <c r="G2818" s="47" t="s">
        <v>197</v>
      </c>
      <c r="H2818" s="47">
        <v>34.207487</v>
      </c>
      <c r="I2818" s="47">
        <v>-105.737774</v>
      </c>
      <c r="J2818" s="47" t="s">
        <v>873</v>
      </c>
      <c r="K2818" s="47" t="s">
        <v>879</v>
      </c>
      <c r="L2818" s="47" t="s">
        <v>878</v>
      </c>
      <c r="M2818" s="47" t="s">
        <v>4287</v>
      </c>
      <c r="N2818" s="70" t="s">
        <v>3393</v>
      </c>
      <c r="O2818" s="70" t="s">
        <v>3394</v>
      </c>
      <c r="P2818" s="72" t="s">
        <v>4288</v>
      </c>
      <c r="Q2818" s="26" t="s">
        <v>1665</v>
      </c>
      <c r="R2818" s="49" t="s">
        <v>87</v>
      </c>
      <c r="S2818" s="72" t="s">
        <v>344</v>
      </c>
      <c r="T2818" s="72">
        <v>9.1999999999999993</v>
      </c>
      <c r="U2818" s="72"/>
      <c r="V2818" s="72"/>
      <c r="W2818" s="72">
        <v>39.06</v>
      </c>
      <c r="X2818" s="72">
        <v>0.32</v>
      </c>
      <c r="Y2818" s="72">
        <v>7.1</v>
      </c>
      <c r="Z2818" s="72">
        <v>2.19</v>
      </c>
      <c r="AA2818" s="72">
        <v>0.1</v>
      </c>
      <c r="AB2818" s="72">
        <v>0.23</v>
      </c>
      <c r="AC2818" s="72">
        <v>32.200000000000003</v>
      </c>
      <c r="AD2818" s="72">
        <v>0.37</v>
      </c>
      <c r="AE2818" s="72">
        <v>3.04</v>
      </c>
      <c r="AF2818" s="72">
        <v>0.06</v>
      </c>
      <c r="AG2818" s="72">
        <v>6.85</v>
      </c>
      <c r="AH2818" s="72">
        <v>197500</v>
      </c>
      <c r="AI2818" s="72">
        <v>0.78</v>
      </c>
      <c r="AJ2818" s="72"/>
      <c r="AM2818" s="47">
        <v>0.18</v>
      </c>
      <c r="AO2818" s="47">
        <f>SUM(W2818:AG2818)+(AH2818*0.0001)+AI2818+AM2818</f>
        <v>112.23000000000002</v>
      </c>
      <c r="AP2818" s="47">
        <f t="shared" si="155"/>
        <v>1.1331269999999991</v>
      </c>
      <c r="AQ2818" s="47">
        <f t="shared" si="156"/>
        <v>0.9435603000000008</v>
      </c>
      <c r="AR2818" s="47">
        <f t="shared" si="157"/>
        <v>1.9909090909090907</v>
      </c>
      <c r="AU2818" s="47">
        <v>70.400000000000006</v>
      </c>
      <c r="AV2818" s="47">
        <v>95</v>
      </c>
      <c r="AW2818" s="47">
        <v>1.7</v>
      </c>
      <c r="AY2818" s="47">
        <v>37300</v>
      </c>
      <c r="BA2818" s="47">
        <v>0.39</v>
      </c>
      <c r="BC2818" s="47">
        <v>0.6</v>
      </c>
      <c r="BD2818" s="47">
        <v>4</v>
      </c>
      <c r="BE2818" s="47">
        <v>30</v>
      </c>
      <c r="BF2818" s="47">
        <v>1.44</v>
      </c>
      <c r="BG2818" s="47">
        <v>202</v>
      </c>
      <c r="BH2818" s="47">
        <v>14.5</v>
      </c>
      <c r="BI2818" s="47" t="s">
        <v>83</v>
      </c>
      <c r="BJ2818" s="47">
        <v>4.2</v>
      </c>
      <c r="BK2818" s="47">
        <v>0.436</v>
      </c>
      <c r="BM2818" s="47">
        <v>30</v>
      </c>
      <c r="BN2818" s="47">
        <v>9</v>
      </c>
      <c r="BO2818" s="47">
        <v>7</v>
      </c>
      <c r="BP2818" s="47">
        <v>30</v>
      </c>
      <c r="BQ2818" s="47">
        <v>1680</v>
      </c>
      <c r="BR2818" s="47">
        <v>114</v>
      </c>
      <c r="BT2818" s="47">
        <v>15.4</v>
      </c>
      <c r="BU2818" s="47">
        <v>7.4</v>
      </c>
      <c r="BV2818" s="47">
        <v>0.4</v>
      </c>
      <c r="BW2818" s="47">
        <v>1</v>
      </c>
      <c r="BX2818" s="47">
        <v>1695</v>
      </c>
      <c r="BY2818" s="47">
        <v>1</v>
      </c>
      <c r="BZ2818" s="47">
        <v>0.4</v>
      </c>
      <c r="CA2818" s="47">
        <v>13.95</v>
      </c>
      <c r="CB2818" s="47">
        <v>0.56999999999999995</v>
      </c>
      <c r="CC2818" s="47">
        <v>3.98</v>
      </c>
      <c r="CD2818" s="47">
        <v>40</v>
      </c>
      <c r="CE2818" s="47">
        <v>10</v>
      </c>
      <c r="CF2818" s="47">
        <v>121.5</v>
      </c>
      <c r="CG2818" s="47">
        <v>168</v>
      </c>
      <c r="CH2818" s="47">
        <v>172</v>
      </c>
      <c r="CI2818" s="47">
        <v>2450</v>
      </c>
      <c r="CJ2818" s="47">
        <v>2540</v>
      </c>
      <c r="CK2818" s="47">
        <v>174</v>
      </c>
      <c r="CL2818" s="47">
        <v>407</v>
      </c>
      <c r="CM2818" s="47">
        <v>34.6</v>
      </c>
      <c r="CN2818" s="47">
        <v>5.93</v>
      </c>
      <c r="CO2818" s="47">
        <v>21.9</v>
      </c>
      <c r="CP2818" s="47">
        <v>3.17</v>
      </c>
      <c r="CQ2818" s="47">
        <v>16.899999999999999</v>
      </c>
      <c r="CR2818" s="47">
        <v>3.08</v>
      </c>
      <c r="CS2818" s="47">
        <v>8.5</v>
      </c>
      <c r="CT2818" s="47">
        <v>1.1299999999999999</v>
      </c>
      <c r="CU2818" s="47">
        <v>6.91</v>
      </c>
      <c r="CV2818" s="47">
        <v>0.85</v>
      </c>
      <c r="CW2818" s="47">
        <f t="shared" si="153"/>
        <v>5673.97</v>
      </c>
    </row>
    <row r="2819" spans="1:111" s="47" customFormat="1" ht="15.65" customHeight="1" x14ac:dyDescent="0.3">
      <c r="A2819" s="22" t="s">
        <v>4484</v>
      </c>
      <c r="B2819" s="47" t="s">
        <v>4281</v>
      </c>
      <c r="C2819" s="47" t="s">
        <v>4940</v>
      </c>
      <c r="D2819" s="47" t="s">
        <v>4942</v>
      </c>
      <c r="E2819" s="48">
        <v>43776</v>
      </c>
      <c r="F2819" s="48">
        <v>43948</v>
      </c>
      <c r="G2819" s="47" t="s">
        <v>4283</v>
      </c>
      <c r="H2819" s="47">
        <v>34.207487</v>
      </c>
      <c r="I2819" s="47">
        <v>-105.737774</v>
      </c>
      <c r="J2819" s="47" t="s">
        <v>873</v>
      </c>
      <c r="K2819" s="47" t="s">
        <v>879</v>
      </c>
      <c r="L2819" s="47" t="s">
        <v>878</v>
      </c>
      <c r="M2819" s="47" t="s">
        <v>4287</v>
      </c>
      <c r="N2819" s="70" t="s">
        <v>3393</v>
      </c>
      <c r="O2819" s="70" t="s">
        <v>3394</v>
      </c>
      <c r="P2819" s="72" t="s">
        <v>4288</v>
      </c>
      <c r="Q2819" s="22" t="s">
        <v>1665</v>
      </c>
      <c r="R2819" s="47" t="s">
        <v>2955</v>
      </c>
      <c r="S2819" s="72" t="s">
        <v>344</v>
      </c>
      <c r="T2819" s="72"/>
      <c r="U2819" s="72"/>
      <c r="V2819" s="72"/>
      <c r="W2819" s="72">
        <v>39.200000000000003</v>
      </c>
      <c r="X2819" s="72">
        <v>0.34</v>
      </c>
      <c r="Y2819" s="72">
        <v>6.63</v>
      </c>
      <c r="Z2819" s="72">
        <v>2.02</v>
      </c>
      <c r="AA2819" s="72">
        <v>0.09</v>
      </c>
      <c r="AB2819" s="72">
        <v>0.23</v>
      </c>
      <c r="AC2819" s="72">
        <v>27.6</v>
      </c>
      <c r="AD2819" s="72">
        <v>0.2</v>
      </c>
      <c r="AE2819" s="72">
        <v>3.43</v>
      </c>
      <c r="AF2819" s="72">
        <v>0.05</v>
      </c>
      <c r="AG2819" s="72">
        <v>3.84</v>
      </c>
      <c r="AH2819" s="72">
        <v>191000</v>
      </c>
      <c r="AI2819" s="72">
        <v>0.7</v>
      </c>
      <c r="AJ2819" s="72"/>
      <c r="AO2819" s="47">
        <f>SUM(W2819:AG2819)+(AH2819*0.0001)+AI2819+AM2819+(AY2819*0.0001)</f>
        <v>106.50000000000003</v>
      </c>
      <c r="AP2819" s="47">
        <f t="shared" si="155"/>
        <v>1.0415159999999997</v>
      </c>
      <c r="AQ2819" s="47">
        <f t="shared" si="156"/>
        <v>0.87433240000000034</v>
      </c>
      <c r="AR2819" s="47">
        <f t="shared" si="157"/>
        <v>1.8363636363636362</v>
      </c>
      <c r="AU2819" s="47">
        <v>82</v>
      </c>
      <c r="AV2819" s="47" t="s">
        <v>121</v>
      </c>
      <c r="AW2819" s="47">
        <v>34</v>
      </c>
      <c r="AX2819" s="47" t="s">
        <v>84</v>
      </c>
      <c r="AY2819" s="47">
        <v>30700</v>
      </c>
      <c r="AZ2819" s="47" t="s">
        <v>83</v>
      </c>
      <c r="BA2819" s="47">
        <v>0.5</v>
      </c>
      <c r="BC2819" s="47">
        <v>0.4</v>
      </c>
      <c r="BD2819" s="47">
        <v>6</v>
      </c>
      <c r="BE2819" s="47">
        <v>35</v>
      </c>
      <c r="BF2819" s="47">
        <v>1.3</v>
      </c>
      <c r="BG2819" s="47">
        <v>79</v>
      </c>
      <c r="BH2819" s="47">
        <v>19.3</v>
      </c>
      <c r="BI2819" s="47">
        <v>4</v>
      </c>
      <c r="BJ2819" s="47">
        <v>4</v>
      </c>
      <c r="BL2819" s="47" t="s">
        <v>124</v>
      </c>
      <c r="BM2819" s="47">
        <v>26</v>
      </c>
      <c r="BN2819" s="47">
        <v>10</v>
      </c>
      <c r="BO2819" s="47">
        <v>6.9</v>
      </c>
      <c r="BP2819" s="47">
        <v>21</v>
      </c>
      <c r="BQ2819" s="47">
        <v>184</v>
      </c>
      <c r="BR2819" s="47">
        <v>135</v>
      </c>
      <c r="BS2819" s="47" t="s">
        <v>85</v>
      </c>
      <c r="BT2819" s="47">
        <v>7.2</v>
      </c>
      <c r="BU2819" s="47" t="s">
        <v>83</v>
      </c>
      <c r="BV2819" s="47" t="s">
        <v>83</v>
      </c>
      <c r="BW2819" s="47" t="s">
        <v>121</v>
      </c>
      <c r="BX2819" s="47">
        <v>1610</v>
      </c>
      <c r="BY2819" s="47">
        <v>0.9</v>
      </c>
      <c r="BZ2819" s="47" t="s">
        <v>82</v>
      </c>
      <c r="CA2819" s="47">
        <v>13</v>
      </c>
      <c r="CB2819" s="47">
        <v>0.8</v>
      </c>
      <c r="CC2819" s="47">
        <v>3.75</v>
      </c>
      <c r="CD2819" s="47">
        <v>34</v>
      </c>
      <c r="CE2819" s="47">
        <v>8</v>
      </c>
      <c r="CF2819" s="47">
        <v>109</v>
      </c>
      <c r="CG2819" s="47">
        <v>168</v>
      </c>
      <c r="CH2819" s="47">
        <v>148</v>
      </c>
      <c r="CI2819" s="47">
        <v>2090</v>
      </c>
      <c r="CJ2819" s="47">
        <v>2250</v>
      </c>
      <c r="CK2819" s="47">
        <v>160</v>
      </c>
      <c r="CL2819" s="47">
        <v>383</v>
      </c>
      <c r="CM2819" s="47">
        <v>31.3</v>
      </c>
      <c r="CN2819" s="47">
        <v>6.34</v>
      </c>
      <c r="CO2819" s="47">
        <v>24.9</v>
      </c>
      <c r="CP2819" s="47">
        <v>3.78</v>
      </c>
      <c r="CQ2819" s="47">
        <v>14.8</v>
      </c>
      <c r="CR2819" s="47">
        <v>2.69</v>
      </c>
      <c r="CS2819" s="47">
        <v>7.26</v>
      </c>
      <c r="CT2819" s="47">
        <v>1.01</v>
      </c>
      <c r="CU2819" s="47">
        <v>6</v>
      </c>
      <c r="CV2819" s="47">
        <v>0.72</v>
      </c>
      <c r="CW2819" s="47">
        <f>SUM(CI2819:CV2819)</f>
        <v>4981.8</v>
      </c>
      <c r="CX2819" s="47">
        <v>724</v>
      </c>
      <c r="CY2819" s="47">
        <v>1.44</v>
      </c>
      <c r="CZ2819" s="47">
        <v>3.6</v>
      </c>
      <c r="DA2819" s="47">
        <v>21.1</v>
      </c>
      <c r="DC2819" s="47">
        <v>2.99</v>
      </c>
      <c r="DD2819" s="47">
        <v>0.12</v>
      </c>
      <c r="DE2819" s="47">
        <v>0.03</v>
      </c>
      <c r="DF2819" s="47">
        <v>18.3</v>
      </c>
      <c r="DG2819" s="47">
        <v>0.21</v>
      </c>
    </row>
    <row r="2820" spans="1:111" s="47" customFormat="1" ht="15.65" customHeight="1" x14ac:dyDescent="0.3">
      <c r="A2820" s="30" t="s">
        <v>4485</v>
      </c>
      <c r="B2820" s="47" t="s">
        <v>4281</v>
      </c>
      <c r="C2820" s="47" t="s">
        <v>4940</v>
      </c>
      <c r="D2820" s="47" t="s">
        <v>4942</v>
      </c>
      <c r="E2820" s="43">
        <v>43627</v>
      </c>
      <c r="F2820" s="46">
        <v>44348</v>
      </c>
      <c r="G2820" s="45" t="s">
        <v>4317</v>
      </c>
      <c r="H2820" s="44">
        <v>34.222922500000003</v>
      </c>
      <c r="I2820" s="44">
        <v>-105.7554674</v>
      </c>
      <c r="J2820" s="44" t="s">
        <v>873</v>
      </c>
      <c r="K2820" s="84" t="s">
        <v>879</v>
      </c>
      <c r="L2820" s="84" t="s">
        <v>878</v>
      </c>
      <c r="M2820" s="44" t="s">
        <v>4322</v>
      </c>
      <c r="N2820" s="70" t="s">
        <v>3393</v>
      </c>
      <c r="O2820" s="70" t="s">
        <v>3394</v>
      </c>
      <c r="P2820" s="72" t="s">
        <v>4301</v>
      </c>
      <c r="Q2820" s="33" t="s">
        <v>2942</v>
      </c>
      <c r="R2820" s="44" t="s">
        <v>2954</v>
      </c>
      <c r="S2820" s="72"/>
      <c r="T2820" s="72"/>
      <c r="U2820" s="72"/>
      <c r="V2820" s="72"/>
      <c r="W2820" s="72">
        <v>58.45</v>
      </c>
      <c r="X2820" s="72">
        <v>0.99500000000000011</v>
      </c>
      <c r="Y2820" s="72">
        <v>13.9</v>
      </c>
      <c r="Z2820" s="72">
        <v>6.0650000000000004</v>
      </c>
      <c r="AA2820" s="72">
        <v>0.46</v>
      </c>
      <c r="AB2820" s="72">
        <v>3.2450000000000001</v>
      </c>
      <c r="AC2820" s="72">
        <v>2.4500000000000002</v>
      </c>
      <c r="AD2820" s="72">
        <v>5.9399999999999995</v>
      </c>
      <c r="AE2820" s="72">
        <v>4.04</v>
      </c>
      <c r="AF2820" s="72">
        <v>0.125</v>
      </c>
      <c r="AG2820" s="72">
        <v>1.335</v>
      </c>
      <c r="AH2820" s="72">
        <v>4550</v>
      </c>
      <c r="AI2820" s="72">
        <v>3.15E-2</v>
      </c>
      <c r="AJ2820" s="72"/>
      <c r="AL2820" s="45"/>
      <c r="AM2820" s="45"/>
      <c r="AN2820" s="45"/>
      <c r="AO2820" s="47">
        <f>SUM(W2820:AG2820)+(AH2820*0.0001)+AI2820+AM2820</f>
        <v>97.491499999999988</v>
      </c>
      <c r="AP2820" s="47">
        <f t="shared" si="155"/>
        <v>3.3974144999999982</v>
      </c>
      <c r="AQ2820" s="47">
        <f t="shared" si="156"/>
        <v>2.3278440500000022</v>
      </c>
      <c r="AR2820" s="47">
        <f t="shared" si="157"/>
        <v>5.5136363636363637</v>
      </c>
      <c r="AU2820" s="45">
        <v>3.5</v>
      </c>
      <c r="AV2820" s="45">
        <v>4</v>
      </c>
      <c r="AW2820" s="45">
        <v>36.5</v>
      </c>
      <c r="AX2820" s="45">
        <v>11</v>
      </c>
      <c r="AY2820" s="45">
        <v>1405</v>
      </c>
      <c r="AZ2820" s="45">
        <v>9</v>
      </c>
      <c r="BA2820" s="45">
        <v>0.25</v>
      </c>
      <c r="BB2820" s="45"/>
      <c r="BC2820" s="45">
        <v>0.25</v>
      </c>
      <c r="BD2820" s="45">
        <v>17</v>
      </c>
      <c r="BE2820" s="45">
        <v>12.5</v>
      </c>
      <c r="BF2820" s="45">
        <v>0.55000000000000004</v>
      </c>
      <c r="BG2820" s="45">
        <v>14.5</v>
      </c>
      <c r="BH2820" s="45">
        <v>54.2</v>
      </c>
      <c r="BI2820" s="45">
        <v>4.5</v>
      </c>
      <c r="BJ2820" s="45">
        <v>10.5</v>
      </c>
      <c r="BK2820" s="45"/>
      <c r="BL2820" s="45" t="s">
        <v>124</v>
      </c>
      <c r="BM2820" s="45">
        <v>45.5</v>
      </c>
      <c r="BN2820" s="45" t="s">
        <v>123</v>
      </c>
      <c r="BO2820" s="45">
        <v>146</v>
      </c>
      <c r="BP2820" s="45">
        <v>25</v>
      </c>
      <c r="BQ2820" s="45">
        <v>157.5</v>
      </c>
      <c r="BR2820" s="45">
        <v>92.199999999999989</v>
      </c>
      <c r="BS2820" s="45" t="s">
        <v>85</v>
      </c>
      <c r="BT2820" s="45">
        <v>0.7</v>
      </c>
      <c r="BU2820" s="45">
        <v>14.5</v>
      </c>
      <c r="BV2820" s="45" t="s">
        <v>83</v>
      </c>
      <c r="BW2820" s="45">
        <v>3</v>
      </c>
      <c r="BX2820" s="45">
        <v>621</v>
      </c>
      <c r="BY2820" s="45">
        <v>5.85</v>
      </c>
      <c r="BZ2820" s="45" t="s">
        <v>82</v>
      </c>
      <c r="CA2820" s="45">
        <v>386.5</v>
      </c>
      <c r="CB2820" s="45">
        <v>0.5</v>
      </c>
      <c r="CC2820" s="45">
        <v>14.149999999999999</v>
      </c>
      <c r="CD2820" s="45">
        <v>102.5</v>
      </c>
      <c r="CE2820" s="45">
        <v>2</v>
      </c>
      <c r="CF2820" s="45">
        <v>53.05</v>
      </c>
      <c r="CG2820" s="45">
        <v>422</v>
      </c>
      <c r="CH2820" s="45">
        <v>254.5</v>
      </c>
      <c r="CI2820" s="45">
        <v>3290</v>
      </c>
      <c r="CJ2820" s="45">
        <v>6500</v>
      </c>
      <c r="CK2820" s="45">
        <v>395.5</v>
      </c>
      <c r="CL2820" s="45">
        <v>959.5</v>
      </c>
      <c r="CM2820" s="45">
        <v>62.25</v>
      </c>
      <c r="CN2820" s="45">
        <v>9.48</v>
      </c>
      <c r="CO2820" s="45">
        <v>35.599999999999994</v>
      </c>
      <c r="CP2820" s="45">
        <v>4.0350000000000001</v>
      </c>
      <c r="CQ2820" s="45">
        <v>12.95</v>
      </c>
      <c r="CR2820" s="45">
        <v>2.1149999999999998</v>
      </c>
      <c r="CS2820" s="45">
        <v>5.9550000000000001</v>
      </c>
      <c r="CT2820" s="45">
        <v>1.03</v>
      </c>
      <c r="CU2820" s="45">
        <v>8.9499999999999993</v>
      </c>
      <c r="CV2820" s="45">
        <v>1.625</v>
      </c>
      <c r="CW2820" s="47">
        <f t="shared" si="153"/>
        <v>11288.990000000002</v>
      </c>
      <c r="CX2820" s="45">
        <v>3930</v>
      </c>
      <c r="CY2820" s="45">
        <v>4.2750000000000004</v>
      </c>
      <c r="CZ2820" s="45">
        <v>7.08</v>
      </c>
      <c r="DA2820" s="45">
        <v>1.72</v>
      </c>
      <c r="DC2820" s="45">
        <v>3.3149999999999999</v>
      </c>
      <c r="DD2820" s="45">
        <v>1.895</v>
      </c>
      <c r="DE2820" s="45">
        <v>6.0000000000000005E-2</v>
      </c>
      <c r="DF2820" s="45">
        <v>26.75</v>
      </c>
      <c r="DG2820" s="45">
        <v>0.62</v>
      </c>
    </row>
    <row r="2821" spans="1:111" s="47" customFormat="1" ht="15.65" customHeight="1" x14ac:dyDescent="0.3">
      <c r="A2821" s="22" t="s">
        <v>4486</v>
      </c>
      <c r="B2821" s="47" t="s">
        <v>4281</v>
      </c>
      <c r="C2821" s="47" t="s">
        <v>4940</v>
      </c>
      <c r="D2821" s="47" t="s">
        <v>4942</v>
      </c>
      <c r="E2821" s="48">
        <v>43776</v>
      </c>
      <c r="F2821" s="48">
        <v>43948</v>
      </c>
      <c r="G2821" s="47" t="s">
        <v>4283</v>
      </c>
      <c r="H2821" s="47">
        <v>34.207169</v>
      </c>
      <c r="I2821" s="47">
        <v>-105.739639</v>
      </c>
      <c r="J2821" s="47" t="s">
        <v>873</v>
      </c>
      <c r="K2821" s="47" t="s">
        <v>879</v>
      </c>
      <c r="L2821" s="47" t="s">
        <v>878</v>
      </c>
      <c r="M2821" s="47" t="s">
        <v>4387</v>
      </c>
      <c r="N2821" s="70" t="s">
        <v>3393</v>
      </c>
      <c r="O2821" s="70" t="s">
        <v>3394</v>
      </c>
      <c r="P2821" s="72" t="s">
        <v>4388</v>
      </c>
      <c r="Q2821" s="22" t="s">
        <v>2942</v>
      </c>
      <c r="R2821" s="47" t="s">
        <v>2943</v>
      </c>
      <c r="S2821" s="72"/>
      <c r="T2821" s="72"/>
      <c r="U2821" s="72"/>
      <c r="V2821" s="72"/>
      <c r="W2821" s="72">
        <v>72.900000000000006</v>
      </c>
      <c r="X2821" s="72">
        <v>0.13</v>
      </c>
      <c r="Y2821" s="72">
        <v>15.4</v>
      </c>
      <c r="Z2821" s="72">
        <v>0.77</v>
      </c>
      <c r="AA2821" s="72" t="s">
        <v>120</v>
      </c>
      <c r="AB2821" s="72">
        <v>0.12</v>
      </c>
      <c r="AC2821" s="72">
        <v>0.32</v>
      </c>
      <c r="AD2821" s="72">
        <v>4.24</v>
      </c>
      <c r="AE2821" s="72">
        <v>5.24</v>
      </c>
      <c r="AF2821" s="72">
        <v>0.02</v>
      </c>
      <c r="AG2821" s="72">
        <v>0.79</v>
      </c>
      <c r="AH2821" s="72">
        <v>400</v>
      </c>
      <c r="AI2821" s="72" t="s">
        <v>126</v>
      </c>
      <c r="AJ2821" s="72"/>
      <c r="AO2821" s="47">
        <f>SUM(W2821:AG2821)+(AH2821*0.0001)+AM2821+(AY2821*0.0001)</f>
        <v>100.11799999999999</v>
      </c>
      <c r="AP2821" s="47">
        <f t="shared" si="155"/>
        <v>-0.18225900000000017</v>
      </c>
      <c r="AQ2821" s="47">
        <f t="shared" si="156"/>
        <v>0.97048490000000021</v>
      </c>
      <c r="AR2821" s="47">
        <f t="shared" si="157"/>
        <v>0.7</v>
      </c>
      <c r="AU2821" s="47">
        <v>20</v>
      </c>
      <c r="AV2821" s="47" t="s">
        <v>121</v>
      </c>
      <c r="AW2821" s="47" t="s">
        <v>83</v>
      </c>
      <c r="AX2821" s="47" t="s">
        <v>84</v>
      </c>
      <c r="AY2821" s="47">
        <v>1480</v>
      </c>
      <c r="AZ2821" s="47" t="s">
        <v>83</v>
      </c>
      <c r="BA2821" s="47" t="s">
        <v>126</v>
      </c>
      <c r="BC2821" s="47" t="s">
        <v>124</v>
      </c>
      <c r="BD2821" s="47">
        <v>0.7</v>
      </c>
      <c r="BE2821" s="47">
        <v>10</v>
      </c>
      <c r="BF2821" s="47">
        <v>2.8</v>
      </c>
      <c r="BG2821" s="47" t="s">
        <v>83</v>
      </c>
      <c r="BH2821" s="47">
        <v>15.1</v>
      </c>
      <c r="BI2821" s="47">
        <v>1</v>
      </c>
      <c r="BJ2821" s="47">
        <v>2</v>
      </c>
      <c r="BL2821" s="47" t="s">
        <v>124</v>
      </c>
      <c r="BM2821" s="47" t="s">
        <v>84</v>
      </c>
      <c r="BN2821" s="47">
        <v>3</v>
      </c>
      <c r="BO2821" s="47">
        <v>4.4000000000000004</v>
      </c>
      <c r="BP2821" s="47">
        <v>6</v>
      </c>
      <c r="BQ2821" s="47">
        <v>20</v>
      </c>
      <c r="BR2821" s="47">
        <v>167</v>
      </c>
      <c r="BS2821" s="47" t="s">
        <v>85</v>
      </c>
      <c r="BT2821" s="47">
        <v>0.2</v>
      </c>
      <c r="BU2821" s="47" t="s">
        <v>83</v>
      </c>
      <c r="BV2821" s="47" t="s">
        <v>83</v>
      </c>
      <c r="BW2821" s="47" t="s">
        <v>121</v>
      </c>
      <c r="BX2821" s="47">
        <v>212</v>
      </c>
      <c r="BY2821" s="47" t="s">
        <v>82</v>
      </c>
      <c r="BZ2821" s="47" t="s">
        <v>82</v>
      </c>
      <c r="CA2821" s="47">
        <v>4.4000000000000004</v>
      </c>
      <c r="CB2821" s="47">
        <v>0.8</v>
      </c>
      <c r="CC2821" s="47">
        <v>0.89</v>
      </c>
      <c r="CD2821" s="47">
        <v>6</v>
      </c>
      <c r="CE2821" s="47">
        <v>1</v>
      </c>
      <c r="CF2821" s="47">
        <v>15.1</v>
      </c>
      <c r="CG2821" s="47">
        <v>65.7</v>
      </c>
      <c r="CH2821" s="47">
        <v>6</v>
      </c>
      <c r="CI2821" s="47">
        <v>6.5</v>
      </c>
      <c r="CJ2821" s="47">
        <v>11.1</v>
      </c>
      <c r="CK2821" s="47">
        <v>1.4</v>
      </c>
      <c r="CL2821" s="47">
        <v>4.9000000000000004</v>
      </c>
      <c r="CM2821" s="47">
        <v>1</v>
      </c>
      <c r="CN2821" s="47">
        <v>0.39</v>
      </c>
      <c r="CO2821" s="47">
        <v>1.45</v>
      </c>
      <c r="CP2821" s="47">
        <v>0.26</v>
      </c>
      <c r="CQ2821" s="47">
        <v>1.8</v>
      </c>
      <c r="CR2821" s="47">
        <v>0.36</v>
      </c>
      <c r="CS2821" s="47">
        <v>1.05</v>
      </c>
      <c r="CT2821" s="47">
        <v>0.14000000000000001</v>
      </c>
      <c r="CU2821" s="47">
        <v>0.9</v>
      </c>
      <c r="CV2821" s="47">
        <v>0.14000000000000001</v>
      </c>
      <c r="CW2821" s="47">
        <f t="shared" si="153"/>
        <v>31.39</v>
      </c>
      <c r="CX2821" s="47">
        <v>21</v>
      </c>
      <c r="CY2821" s="47">
        <v>0.52</v>
      </c>
      <c r="CZ2821" s="47">
        <v>8</v>
      </c>
      <c r="DA2821" s="47">
        <v>0.24</v>
      </c>
      <c r="DC2821" s="47">
        <v>4.3099999999999996</v>
      </c>
      <c r="DD2821" s="47">
        <v>0.06</v>
      </c>
      <c r="DE2821" s="47">
        <v>0.01</v>
      </c>
      <c r="DF2821" s="47">
        <v>34.1</v>
      </c>
      <c r="DG2821" s="47">
        <v>7.0000000000000007E-2</v>
      </c>
    </row>
    <row r="2822" spans="1:111" s="47" customFormat="1" ht="15.65" customHeight="1" x14ac:dyDescent="0.3">
      <c r="A2822" s="22" t="s">
        <v>4487</v>
      </c>
      <c r="B2822" s="47" t="s">
        <v>4281</v>
      </c>
      <c r="C2822" s="47" t="s">
        <v>4940</v>
      </c>
      <c r="D2822" s="47" t="s">
        <v>4942</v>
      </c>
      <c r="E2822" s="48">
        <v>44025</v>
      </c>
      <c r="F2822" s="48">
        <v>44315</v>
      </c>
      <c r="G2822" s="47" t="s">
        <v>4384</v>
      </c>
      <c r="H2822" s="47">
        <v>34.229596999999998</v>
      </c>
      <c r="I2822" s="47">
        <v>-105.752487</v>
      </c>
      <c r="J2822" s="47" t="s">
        <v>873</v>
      </c>
      <c r="K2822" s="47" t="s">
        <v>879</v>
      </c>
      <c r="L2822" s="47" t="s">
        <v>878</v>
      </c>
      <c r="M2822" s="47" t="s">
        <v>4322</v>
      </c>
      <c r="N2822" s="70" t="s">
        <v>3393</v>
      </c>
      <c r="O2822" s="70" t="s">
        <v>3394</v>
      </c>
      <c r="P2822" s="72" t="s">
        <v>4301</v>
      </c>
      <c r="Q2822" s="22" t="s">
        <v>2942</v>
      </c>
      <c r="R2822" s="44" t="s">
        <v>2954</v>
      </c>
      <c r="S2822" s="72"/>
      <c r="T2822" s="72"/>
      <c r="U2822" s="72"/>
      <c r="V2822" s="72"/>
      <c r="W2822" s="72">
        <v>56.78</v>
      </c>
      <c r="X2822" s="72">
        <v>0.4</v>
      </c>
      <c r="Y2822" s="72">
        <v>7.98</v>
      </c>
      <c r="Z2822" s="72">
        <v>8.26</v>
      </c>
      <c r="AA2822" s="72">
        <v>0.79</v>
      </c>
      <c r="AB2822" s="72">
        <v>9.66</v>
      </c>
      <c r="AC2822" s="72">
        <v>4.57</v>
      </c>
      <c r="AD2822" s="72">
        <v>5.54</v>
      </c>
      <c r="AE2822" s="72">
        <v>2.69</v>
      </c>
      <c r="AF2822" s="72">
        <v>0.05</v>
      </c>
      <c r="AG2822" s="72">
        <v>0.97</v>
      </c>
      <c r="AH2822" s="72">
        <v>13850</v>
      </c>
      <c r="AI2822" s="72">
        <v>0.03</v>
      </c>
      <c r="AJ2822" s="72"/>
      <c r="AM2822" s="47">
        <v>0.05</v>
      </c>
      <c r="AO2822" s="47">
        <f t="shared" ref="AO2822:AO2830" si="158">SUM(W2822:AG2822)+(AH2822*0.0001)+AI2822+AM2822</f>
        <v>99.155000000000001</v>
      </c>
      <c r="AP2822" s="47">
        <f t="shared" si="155"/>
        <v>5.119758</v>
      </c>
      <c r="AQ2822" s="47">
        <f t="shared" si="156"/>
        <v>2.6282661999999997</v>
      </c>
      <c r="AR2822" s="47">
        <f t="shared" si="157"/>
        <v>7.5090909090909079</v>
      </c>
      <c r="AU2822" s="47">
        <v>2</v>
      </c>
      <c r="AV2822" s="47" t="s">
        <v>82</v>
      </c>
      <c r="AW2822" s="47">
        <v>1</v>
      </c>
      <c r="AY2822" s="47">
        <v>940</v>
      </c>
      <c r="BA2822" s="47">
        <v>0.36</v>
      </c>
      <c r="BC2822" s="47">
        <v>0.7</v>
      </c>
      <c r="BD2822" s="47">
        <v>21</v>
      </c>
      <c r="BE2822" s="47">
        <v>30</v>
      </c>
      <c r="BF2822" s="47">
        <v>0.32</v>
      </c>
      <c r="BG2822" s="47">
        <v>11</v>
      </c>
      <c r="BH2822" s="47">
        <v>19.100000000000001</v>
      </c>
      <c r="BI2822" s="47" t="s">
        <v>83</v>
      </c>
      <c r="BJ2822" s="47">
        <v>4.2</v>
      </c>
      <c r="BK2822" s="47">
        <v>6.0000000000000001E-3</v>
      </c>
      <c r="BL2822" s="47">
        <v>4.2999999999999997E-2</v>
      </c>
      <c r="BM2822" s="47">
        <v>40</v>
      </c>
      <c r="BN2822" s="47">
        <v>1</v>
      </c>
      <c r="BO2822" s="47">
        <v>44.6</v>
      </c>
      <c r="BP2822" s="47">
        <v>46</v>
      </c>
      <c r="BQ2822" s="47">
        <v>261</v>
      </c>
      <c r="BR2822" s="47">
        <v>48.6</v>
      </c>
      <c r="BS2822" s="47">
        <v>1E-3</v>
      </c>
      <c r="BT2822" s="47">
        <v>0.26</v>
      </c>
      <c r="BU2822" s="47">
        <v>2.2999999999999998</v>
      </c>
      <c r="BV2822" s="47" t="s">
        <v>124</v>
      </c>
      <c r="BW2822" s="47">
        <v>2</v>
      </c>
      <c r="BX2822" s="47">
        <v>379</v>
      </c>
      <c r="BY2822" s="47">
        <v>1.7</v>
      </c>
      <c r="BZ2822" s="47">
        <v>0.21</v>
      </c>
      <c r="CA2822" s="47">
        <v>163</v>
      </c>
      <c r="CB2822" s="47">
        <v>0.04</v>
      </c>
      <c r="CC2822" s="47">
        <v>5.68</v>
      </c>
      <c r="CD2822" s="47">
        <v>72</v>
      </c>
      <c r="CE2822" s="47">
        <v>1</v>
      </c>
      <c r="CF2822" s="47">
        <v>27.9</v>
      </c>
      <c r="CG2822" s="47">
        <v>161</v>
      </c>
      <c r="CH2822" s="47">
        <v>695</v>
      </c>
      <c r="CI2822" s="47">
        <v>1745</v>
      </c>
      <c r="CJ2822" s="47">
        <v>2860</v>
      </c>
      <c r="CK2822" s="47">
        <v>192.5</v>
      </c>
      <c r="CL2822" s="47">
        <v>478</v>
      </c>
      <c r="CM2822" s="47">
        <v>34.9</v>
      </c>
      <c r="CN2822" s="47">
        <v>4.55</v>
      </c>
      <c r="CO2822" s="47">
        <v>12.45</v>
      </c>
      <c r="CP2822" s="47">
        <v>1.74</v>
      </c>
      <c r="CQ2822" s="47">
        <v>6.38</v>
      </c>
      <c r="CR2822" s="47">
        <v>1.1599999999999999</v>
      </c>
      <c r="CS2822" s="47">
        <v>3.9</v>
      </c>
      <c r="CT2822" s="47">
        <v>0.72</v>
      </c>
      <c r="CU2822" s="47">
        <v>7.17</v>
      </c>
      <c r="CV2822" s="47">
        <v>1.32</v>
      </c>
      <c r="CW2822" s="47">
        <f t="shared" si="153"/>
        <v>5349.7899999999991</v>
      </c>
    </row>
    <row r="2823" spans="1:111" s="47" customFormat="1" ht="15.65" customHeight="1" x14ac:dyDescent="0.3">
      <c r="A2823" s="22" t="s">
        <v>4488</v>
      </c>
      <c r="B2823" s="47" t="s">
        <v>4281</v>
      </c>
      <c r="C2823" s="47" t="s">
        <v>4940</v>
      </c>
      <c r="D2823" s="47" t="s">
        <v>4942</v>
      </c>
      <c r="E2823" s="43">
        <v>44257</v>
      </c>
      <c r="F2823" s="48">
        <v>44315</v>
      </c>
      <c r="G2823" s="47" t="s">
        <v>4384</v>
      </c>
      <c r="H2823" s="47">
        <v>34.197287000000003</v>
      </c>
      <c r="I2823" s="47">
        <v>-105.768595</v>
      </c>
      <c r="J2823" s="47" t="s">
        <v>873</v>
      </c>
      <c r="K2823" s="47" t="s">
        <v>879</v>
      </c>
      <c r="L2823" s="47" t="s">
        <v>878</v>
      </c>
      <c r="M2823" s="47" t="s">
        <v>2184</v>
      </c>
      <c r="N2823" s="70" t="s">
        <v>3393</v>
      </c>
      <c r="O2823" s="70" t="s">
        <v>3394</v>
      </c>
      <c r="P2823" s="72" t="s">
        <v>4319</v>
      </c>
      <c r="Q2823" s="33" t="s">
        <v>1665</v>
      </c>
      <c r="R2823" s="44" t="s">
        <v>2955</v>
      </c>
      <c r="S2823" s="72"/>
      <c r="T2823" s="72"/>
      <c r="U2823" s="72"/>
      <c r="V2823" s="72"/>
      <c r="W2823" s="72">
        <v>60.21</v>
      </c>
      <c r="X2823" s="72">
        <v>0.69</v>
      </c>
      <c r="Y2823" s="72">
        <v>17.46</v>
      </c>
      <c r="Z2823" s="72">
        <v>6.85</v>
      </c>
      <c r="AA2823" s="72">
        <v>0.22</v>
      </c>
      <c r="AB2823" s="72">
        <v>0.11</v>
      </c>
      <c r="AC2823" s="72">
        <v>0.5</v>
      </c>
      <c r="AD2823" s="72">
        <v>6.47</v>
      </c>
      <c r="AE2823" s="72">
        <v>5.1100000000000003</v>
      </c>
      <c r="AF2823" s="72">
        <v>0.33</v>
      </c>
      <c r="AG2823" s="72">
        <v>0.99</v>
      </c>
      <c r="AH2823" s="72">
        <v>360</v>
      </c>
      <c r="AI2823" s="72">
        <v>0.03</v>
      </c>
      <c r="AJ2823" s="72"/>
      <c r="AM2823" s="47">
        <v>0.06</v>
      </c>
      <c r="AO2823" s="47">
        <f t="shared" si="158"/>
        <v>99.065999999999988</v>
      </c>
      <c r="AP2823" s="47">
        <f t="shared" si="155"/>
        <v>3.7579050000000009</v>
      </c>
      <c r="AQ2823" s="47">
        <f t="shared" si="156"/>
        <v>2.7163044999999979</v>
      </c>
      <c r="AR2823" s="47">
        <f t="shared" si="157"/>
        <v>6.2272727272727266</v>
      </c>
      <c r="AU2823" s="47">
        <v>2</v>
      </c>
      <c r="AV2823" s="47" t="s">
        <v>82</v>
      </c>
      <c r="AW2823" s="47">
        <v>1.3</v>
      </c>
      <c r="AY2823" s="47">
        <v>1840</v>
      </c>
      <c r="BA2823" s="47">
        <v>0.06</v>
      </c>
      <c r="BC2823" s="47" t="s">
        <v>82</v>
      </c>
      <c r="BD2823" s="47">
        <v>9</v>
      </c>
      <c r="BE2823" s="47">
        <v>20</v>
      </c>
      <c r="BF2823" s="47">
        <v>0.61</v>
      </c>
      <c r="BG2823" s="47">
        <v>1</v>
      </c>
      <c r="BH2823" s="47">
        <v>22.5</v>
      </c>
      <c r="BI2823" s="47" t="s">
        <v>83</v>
      </c>
      <c r="BJ2823" s="47">
        <v>7.7</v>
      </c>
      <c r="BK2823" s="47">
        <v>1.4E-2</v>
      </c>
      <c r="BL2823" s="47">
        <v>4.2999999999999997E-2</v>
      </c>
      <c r="BM2823" s="47">
        <v>10</v>
      </c>
      <c r="BN2823" s="47">
        <v>2</v>
      </c>
      <c r="BO2823" s="47">
        <v>46.7</v>
      </c>
      <c r="BP2823" s="47">
        <v>16</v>
      </c>
      <c r="BQ2823" s="47">
        <v>9</v>
      </c>
      <c r="BR2823" s="47">
        <v>176</v>
      </c>
      <c r="BS2823" s="47" t="s">
        <v>134</v>
      </c>
      <c r="BT2823" s="47">
        <v>0.3</v>
      </c>
      <c r="BU2823" s="47">
        <v>4.4000000000000004</v>
      </c>
      <c r="BV2823" s="47" t="s">
        <v>124</v>
      </c>
      <c r="BW2823" s="47">
        <v>1</v>
      </c>
      <c r="BX2823" s="47">
        <v>238</v>
      </c>
      <c r="BY2823" s="47">
        <v>2.2999999999999998</v>
      </c>
      <c r="BZ2823" s="47">
        <v>0.03</v>
      </c>
      <c r="CA2823" s="47">
        <v>17.899999999999999</v>
      </c>
      <c r="CB2823" s="47">
        <v>0.05</v>
      </c>
      <c r="CC2823" s="47">
        <v>4.78</v>
      </c>
      <c r="CD2823" s="47">
        <v>138</v>
      </c>
      <c r="CE2823" s="47">
        <v>33</v>
      </c>
      <c r="CF2823" s="47">
        <v>30.7</v>
      </c>
      <c r="CG2823" s="47">
        <v>384</v>
      </c>
      <c r="CH2823" s="47">
        <v>43</v>
      </c>
      <c r="CI2823" s="47">
        <v>100</v>
      </c>
      <c r="CJ2823" s="47">
        <v>184.5</v>
      </c>
      <c r="CK2823" s="47">
        <v>20.7</v>
      </c>
      <c r="CL2823" s="47">
        <v>74.900000000000006</v>
      </c>
      <c r="CM2823" s="47">
        <v>12.35</v>
      </c>
      <c r="CN2823" s="47">
        <v>3</v>
      </c>
      <c r="CO2823" s="47">
        <v>7.77</v>
      </c>
      <c r="CP2823" s="47">
        <v>1.1200000000000001</v>
      </c>
      <c r="CQ2823" s="47">
        <v>5.57</v>
      </c>
      <c r="CR2823" s="47">
        <v>1.1499999999999999</v>
      </c>
      <c r="CS2823" s="47">
        <v>3.03</v>
      </c>
      <c r="CT2823" s="47">
        <v>0.42</v>
      </c>
      <c r="CU2823" s="47">
        <v>2.98</v>
      </c>
      <c r="CV2823" s="47">
        <v>0.44</v>
      </c>
      <c r="CW2823" s="47">
        <f t="shared" si="153"/>
        <v>417.93</v>
      </c>
    </row>
    <row r="2824" spans="1:111" s="47" customFormat="1" ht="15.65" customHeight="1" x14ac:dyDescent="0.3">
      <c r="A2824" s="22" t="s">
        <v>4489</v>
      </c>
      <c r="B2824" s="47" t="s">
        <v>4281</v>
      </c>
      <c r="C2824" s="47" t="s">
        <v>4940</v>
      </c>
      <c r="D2824" s="47" t="s">
        <v>4942</v>
      </c>
      <c r="E2824" s="43">
        <v>44257</v>
      </c>
      <c r="F2824" s="48">
        <v>44315</v>
      </c>
      <c r="G2824" s="47" t="s">
        <v>4384</v>
      </c>
      <c r="H2824" s="47">
        <v>34.193395000000002</v>
      </c>
      <c r="I2824" s="47">
        <v>-105.764979</v>
      </c>
      <c r="J2824" s="47" t="s">
        <v>873</v>
      </c>
      <c r="K2824" s="47" t="s">
        <v>879</v>
      </c>
      <c r="L2824" s="47" t="s">
        <v>878</v>
      </c>
      <c r="M2824" s="44" t="s">
        <v>163</v>
      </c>
      <c r="N2824" s="70" t="s">
        <v>3393</v>
      </c>
      <c r="O2824" s="70" t="s">
        <v>3394</v>
      </c>
      <c r="P2824" s="72" t="s">
        <v>4443</v>
      </c>
      <c r="Q2824" s="33" t="s">
        <v>1665</v>
      </c>
      <c r="R2824" s="44" t="s">
        <v>2943</v>
      </c>
      <c r="S2824" s="72"/>
      <c r="T2824" s="72"/>
      <c r="U2824" s="72"/>
      <c r="V2824" s="72"/>
      <c r="W2824" s="72">
        <v>58.82</v>
      </c>
      <c r="X2824" s="72">
        <v>0.28999999999999998</v>
      </c>
      <c r="Y2824" s="72">
        <v>15.49</v>
      </c>
      <c r="Z2824" s="72">
        <v>2.15</v>
      </c>
      <c r="AA2824" s="72">
        <v>0.37</v>
      </c>
      <c r="AB2824" s="72">
        <v>0.08</v>
      </c>
      <c r="AC2824" s="72">
        <v>6.55</v>
      </c>
      <c r="AD2824" s="72">
        <v>7.29</v>
      </c>
      <c r="AE2824" s="72">
        <v>2.7</v>
      </c>
      <c r="AF2824" s="72">
        <v>0.14000000000000001</v>
      </c>
      <c r="AG2824" s="72">
        <v>5.44</v>
      </c>
      <c r="AH2824" s="72">
        <v>2790</v>
      </c>
      <c r="AI2824" s="72">
        <v>0.08</v>
      </c>
      <c r="AJ2824" s="72"/>
      <c r="AM2824" s="47">
        <v>1.25</v>
      </c>
      <c r="AO2824" s="47">
        <f t="shared" si="158"/>
        <v>100.929</v>
      </c>
      <c r="AP2824" s="47">
        <f t="shared" si="155"/>
        <v>0.72904499999999928</v>
      </c>
      <c r="AQ2824" s="47">
        <f t="shared" si="156"/>
        <v>1.3480505000000007</v>
      </c>
      <c r="AR2824" s="47">
        <f t="shared" si="157"/>
        <v>1.9545454545454544</v>
      </c>
      <c r="AU2824" s="47">
        <v>6</v>
      </c>
      <c r="AV2824" s="47" t="s">
        <v>82</v>
      </c>
      <c r="AW2824" s="47">
        <v>0.9</v>
      </c>
      <c r="AY2824" s="47">
        <v>3020</v>
      </c>
      <c r="BA2824" s="47">
        <v>0.39</v>
      </c>
      <c r="BC2824" s="47">
        <v>1.3</v>
      </c>
      <c r="BD2824" s="47">
        <v>1</v>
      </c>
      <c r="BE2824" s="47">
        <v>10</v>
      </c>
      <c r="BF2824" s="47">
        <v>0.23</v>
      </c>
      <c r="BG2824" s="47">
        <v>3</v>
      </c>
      <c r="BH2824" s="47">
        <v>24.1</v>
      </c>
      <c r="BI2824" s="47" t="s">
        <v>83</v>
      </c>
      <c r="BJ2824" s="47">
        <v>7.9</v>
      </c>
      <c r="BK2824" s="47" t="s">
        <v>145</v>
      </c>
      <c r="BL2824" s="47">
        <v>3.2000000000000001E-2</v>
      </c>
      <c r="BM2824" s="47">
        <v>20</v>
      </c>
      <c r="BN2824" s="47">
        <v>7</v>
      </c>
      <c r="BO2824" s="47">
        <v>69.8</v>
      </c>
      <c r="BP2824" s="47">
        <v>5</v>
      </c>
      <c r="BQ2824" s="47">
        <v>34</v>
      </c>
      <c r="BR2824" s="47">
        <v>86</v>
      </c>
      <c r="BS2824" s="47" t="s">
        <v>134</v>
      </c>
      <c r="BT2824" s="47">
        <v>7.0000000000000007E-2</v>
      </c>
      <c r="BU2824" s="47">
        <v>1.8</v>
      </c>
      <c r="BV2824" s="47" t="s">
        <v>124</v>
      </c>
      <c r="BW2824" s="47">
        <v>1</v>
      </c>
      <c r="BX2824" s="47">
        <v>446</v>
      </c>
      <c r="BY2824" s="47">
        <v>2.9</v>
      </c>
      <c r="BZ2824" s="47">
        <v>0.38</v>
      </c>
      <c r="CA2824" s="47">
        <v>35</v>
      </c>
      <c r="CB2824" s="47">
        <v>7.0000000000000007E-2</v>
      </c>
      <c r="CC2824" s="47">
        <v>5.75</v>
      </c>
      <c r="CD2824" s="47">
        <v>26</v>
      </c>
      <c r="CE2824" s="47">
        <v>6</v>
      </c>
      <c r="CF2824" s="47">
        <v>58.1</v>
      </c>
      <c r="CG2824" s="47">
        <v>377</v>
      </c>
      <c r="CH2824" s="47">
        <v>306</v>
      </c>
      <c r="CI2824" s="47">
        <v>158.5</v>
      </c>
      <c r="CJ2824" s="47">
        <v>215</v>
      </c>
      <c r="CK2824" s="47">
        <v>20.5</v>
      </c>
      <c r="CL2824" s="47">
        <v>65.400000000000006</v>
      </c>
      <c r="CM2824" s="47">
        <v>11.55</v>
      </c>
      <c r="CN2824" s="47">
        <v>2.68</v>
      </c>
      <c r="CO2824" s="47">
        <v>8.5500000000000007</v>
      </c>
      <c r="CP2824" s="47">
        <v>1.32</v>
      </c>
      <c r="CQ2824" s="47">
        <v>7.65</v>
      </c>
      <c r="CR2824" s="47">
        <v>1.68</v>
      </c>
      <c r="CS2824" s="47">
        <v>4.7</v>
      </c>
      <c r="CT2824" s="47">
        <v>0.76</v>
      </c>
      <c r="CU2824" s="47">
        <v>5.24</v>
      </c>
      <c r="CV2824" s="47">
        <v>0.77</v>
      </c>
      <c r="CW2824" s="47">
        <f t="shared" si="153"/>
        <v>504.29999999999995</v>
      </c>
    </row>
    <row r="2825" spans="1:111" s="47" customFormat="1" ht="15.65" customHeight="1" x14ac:dyDescent="0.3">
      <c r="A2825" s="22" t="s">
        <v>4490</v>
      </c>
      <c r="B2825" s="47" t="s">
        <v>4281</v>
      </c>
      <c r="C2825" s="47" t="s">
        <v>4940</v>
      </c>
      <c r="D2825" s="47" t="s">
        <v>4942</v>
      </c>
      <c r="E2825" s="48">
        <v>44293</v>
      </c>
      <c r="F2825" s="48">
        <v>44382</v>
      </c>
      <c r="G2825" s="47" t="s">
        <v>2964</v>
      </c>
      <c r="H2825" s="47">
        <v>34.237372999999998</v>
      </c>
      <c r="I2825" s="47">
        <v>-105.76021900000001</v>
      </c>
      <c r="J2825" s="47" t="s">
        <v>873</v>
      </c>
      <c r="K2825" s="47" t="s">
        <v>879</v>
      </c>
      <c r="L2825" s="47" t="s">
        <v>878</v>
      </c>
      <c r="M2825" s="94" t="s">
        <v>163</v>
      </c>
      <c r="N2825" s="70" t="s">
        <v>3393</v>
      </c>
      <c r="O2825" s="70" t="s">
        <v>3394</v>
      </c>
      <c r="P2825" s="72" t="s">
        <v>4303</v>
      </c>
      <c r="Q2825" s="22" t="s">
        <v>2942</v>
      </c>
      <c r="R2825" s="47" t="s">
        <v>2943</v>
      </c>
      <c r="S2825" s="72"/>
      <c r="T2825" s="72"/>
      <c r="U2825" s="72"/>
      <c r="V2825" s="72"/>
      <c r="W2825" s="72">
        <v>69.040000000000006</v>
      </c>
      <c r="X2825" s="72">
        <v>0.19</v>
      </c>
      <c r="Y2825" s="72">
        <v>16.29</v>
      </c>
      <c r="Z2825" s="72">
        <v>2.17</v>
      </c>
      <c r="AA2825" s="72">
        <v>0.05</v>
      </c>
      <c r="AB2825" s="72">
        <v>0.27</v>
      </c>
      <c r="AC2825" s="72">
        <v>0.82</v>
      </c>
      <c r="AD2825" s="72">
        <v>5.78</v>
      </c>
      <c r="AE2825" s="72">
        <v>4.8099999999999996</v>
      </c>
      <c r="AF2825" s="72">
        <v>7.0000000000000007E-2</v>
      </c>
      <c r="AG2825" s="72">
        <v>0.48</v>
      </c>
      <c r="AH2825" s="72">
        <v>780</v>
      </c>
      <c r="AI2825" s="72">
        <v>0.02</v>
      </c>
      <c r="AJ2825" s="72"/>
      <c r="AM2825" s="47">
        <v>0.01</v>
      </c>
      <c r="AO2825" s="47">
        <f t="shared" si="158"/>
        <v>100.078</v>
      </c>
      <c r="AP2825" s="47">
        <f t="shared" si="155"/>
        <v>0.70631100000000124</v>
      </c>
      <c r="AQ2825" s="47">
        <f t="shared" si="156"/>
        <v>1.3930578999999985</v>
      </c>
      <c r="AR2825" s="47">
        <f t="shared" si="157"/>
        <v>1.9727272727272724</v>
      </c>
      <c r="AU2825" s="47">
        <v>1</v>
      </c>
      <c r="AV2825" s="47" t="s">
        <v>82</v>
      </c>
      <c r="AW2825" s="47">
        <v>0.7</v>
      </c>
      <c r="AY2825" s="47">
        <v>1920</v>
      </c>
      <c r="BA2825" s="47">
        <v>0.19</v>
      </c>
      <c r="BC2825" s="47" t="s">
        <v>82</v>
      </c>
      <c r="BD2825" s="47">
        <v>4</v>
      </c>
      <c r="BE2825" s="47">
        <v>10</v>
      </c>
      <c r="BF2825" s="47">
        <v>0.66</v>
      </c>
      <c r="BG2825" s="47">
        <v>3</v>
      </c>
      <c r="BH2825" s="47">
        <v>24.9</v>
      </c>
      <c r="BI2825" s="47" t="s">
        <v>83</v>
      </c>
      <c r="BJ2825" s="47">
        <v>8.3000000000000007</v>
      </c>
      <c r="BK2825" s="47">
        <v>8.9999999999999993E-3</v>
      </c>
      <c r="BL2825" s="47">
        <v>1.2999999999999999E-2</v>
      </c>
      <c r="BM2825" s="47">
        <v>10</v>
      </c>
      <c r="BN2825" s="47">
        <v>1</v>
      </c>
      <c r="BO2825" s="47">
        <v>73.5</v>
      </c>
      <c r="BP2825" s="47">
        <v>3</v>
      </c>
      <c r="BQ2825" s="47">
        <v>23</v>
      </c>
      <c r="BR2825" s="47">
        <v>131</v>
      </c>
      <c r="BS2825" s="47" t="s">
        <v>134</v>
      </c>
      <c r="BT2825" s="47">
        <v>0.21</v>
      </c>
      <c r="BU2825" s="47">
        <v>1.2</v>
      </c>
      <c r="BV2825" s="47">
        <v>0.2</v>
      </c>
      <c r="BW2825" s="47">
        <v>1</v>
      </c>
      <c r="BX2825" s="47">
        <v>662</v>
      </c>
      <c r="BY2825" s="47">
        <v>2.8</v>
      </c>
      <c r="BZ2825" s="47">
        <v>0.01</v>
      </c>
      <c r="CA2825" s="47">
        <v>39.6</v>
      </c>
      <c r="CB2825" s="47">
        <v>0.04</v>
      </c>
      <c r="CC2825" s="47">
        <v>5.31</v>
      </c>
      <c r="CD2825" s="47">
        <v>27</v>
      </c>
      <c r="CE2825" s="47">
        <v>1</v>
      </c>
      <c r="CF2825" s="47">
        <v>26.8</v>
      </c>
      <c r="CG2825" s="47">
        <v>313</v>
      </c>
      <c r="CH2825" s="47">
        <v>30</v>
      </c>
      <c r="CI2825" s="47">
        <v>72.599999999999994</v>
      </c>
      <c r="CJ2825" s="47">
        <v>132</v>
      </c>
      <c r="CK2825" s="47">
        <v>14.9</v>
      </c>
      <c r="CL2825" s="47">
        <v>45.8</v>
      </c>
      <c r="CM2825" s="47">
        <v>7.08</v>
      </c>
      <c r="CN2825" s="47">
        <v>1.49</v>
      </c>
      <c r="CO2825" s="47">
        <v>4.7300000000000004</v>
      </c>
      <c r="CP2825" s="47">
        <v>0.7</v>
      </c>
      <c r="CQ2825" s="47">
        <v>3.81</v>
      </c>
      <c r="CR2825" s="47">
        <v>0.77</v>
      </c>
      <c r="CS2825" s="47">
        <v>2.52</v>
      </c>
      <c r="CT2825" s="47">
        <v>0.39</v>
      </c>
      <c r="CU2825" s="47">
        <v>2.9</v>
      </c>
      <c r="CV2825" s="47">
        <v>0.47</v>
      </c>
      <c r="CW2825" s="87">
        <f t="shared" si="153"/>
        <v>290.15999999999997</v>
      </c>
    </row>
    <row r="2826" spans="1:111" s="47" customFormat="1" ht="15.65" customHeight="1" x14ac:dyDescent="0.3">
      <c r="A2826" s="22" t="s">
        <v>4491</v>
      </c>
      <c r="B2826" s="47" t="s">
        <v>4281</v>
      </c>
      <c r="C2826" s="47" t="s">
        <v>4940</v>
      </c>
      <c r="D2826" s="47" t="s">
        <v>4942</v>
      </c>
      <c r="E2826" s="48">
        <v>44293</v>
      </c>
      <c r="F2826" s="48">
        <v>44382</v>
      </c>
      <c r="G2826" s="47" t="s">
        <v>2964</v>
      </c>
      <c r="H2826" s="47">
        <v>34.236409999999999</v>
      </c>
      <c r="I2826" s="47">
        <v>-105.762653</v>
      </c>
      <c r="J2826" s="47" t="s">
        <v>873</v>
      </c>
      <c r="K2826" s="47" t="s">
        <v>879</v>
      </c>
      <c r="L2826" s="47" t="s">
        <v>878</v>
      </c>
      <c r="M2826" s="47" t="s">
        <v>4287</v>
      </c>
      <c r="N2826" s="70" t="s">
        <v>3393</v>
      </c>
      <c r="O2826" s="70" t="s">
        <v>3394</v>
      </c>
      <c r="P2826" s="72" t="s">
        <v>4288</v>
      </c>
      <c r="Q2826" s="22" t="s">
        <v>2942</v>
      </c>
      <c r="R2826" s="47" t="s">
        <v>2943</v>
      </c>
      <c r="S2826" s="72"/>
      <c r="T2826" s="72"/>
      <c r="U2826" s="72"/>
      <c r="V2826" s="72"/>
      <c r="W2826" s="72">
        <v>88.32</v>
      </c>
      <c r="X2826" s="72">
        <v>0.12</v>
      </c>
      <c r="Y2826" s="72">
        <v>3.17</v>
      </c>
      <c r="Z2826" s="72">
        <v>2.97</v>
      </c>
      <c r="AA2826" s="72">
        <v>0.08</v>
      </c>
      <c r="AB2826" s="72">
        <v>0.03</v>
      </c>
      <c r="AC2826" s="72">
        <v>1.75</v>
      </c>
      <c r="AD2826" s="72">
        <v>1.34</v>
      </c>
      <c r="AE2826" s="72">
        <v>0.7</v>
      </c>
      <c r="AF2826" s="72">
        <v>0.04</v>
      </c>
      <c r="AG2826" s="72">
        <v>1.63</v>
      </c>
      <c r="AH2826" s="72">
        <v>3990</v>
      </c>
      <c r="AI2826" s="72">
        <v>0.04</v>
      </c>
      <c r="AJ2826" s="72"/>
      <c r="AM2826" s="47">
        <v>0.26</v>
      </c>
      <c r="AO2826" s="47">
        <f t="shared" si="158"/>
        <v>100.84900000000002</v>
      </c>
      <c r="AP2826" s="47">
        <f t="shared" si="155"/>
        <v>1.8273510000000002</v>
      </c>
      <c r="AQ2826" s="47">
        <f t="shared" si="156"/>
        <v>0.95991389999999965</v>
      </c>
      <c r="AR2826" s="47">
        <f t="shared" si="157"/>
        <v>2.7</v>
      </c>
      <c r="AU2826" s="47">
        <v>26</v>
      </c>
      <c r="AV2826" s="47">
        <v>0.5</v>
      </c>
      <c r="AW2826" s="47">
        <v>22.3</v>
      </c>
      <c r="AY2826" s="47">
        <v>1180</v>
      </c>
      <c r="BA2826" s="47">
        <v>0.87</v>
      </c>
      <c r="BC2826" s="47">
        <v>0.9</v>
      </c>
      <c r="BD2826" s="47">
        <v>2</v>
      </c>
      <c r="BE2826" s="47">
        <v>60</v>
      </c>
      <c r="BF2826" s="47">
        <v>7.0000000000000007E-2</v>
      </c>
      <c r="BG2826" s="47">
        <v>9</v>
      </c>
      <c r="BH2826" s="47">
        <v>5.4</v>
      </c>
      <c r="BI2826" s="47" t="s">
        <v>83</v>
      </c>
      <c r="BJ2826" s="47">
        <v>1.2</v>
      </c>
      <c r="BK2826" s="47">
        <v>1.4E-2</v>
      </c>
      <c r="BL2826" s="47">
        <v>0.05</v>
      </c>
      <c r="BM2826" s="47" t="s">
        <v>84</v>
      </c>
      <c r="BN2826" s="47">
        <v>13</v>
      </c>
      <c r="BO2826" s="47">
        <v>14.1</v>
      </c>
      <c r="BP2826" s="47">
        <v>4</v>
      </c>
      <c r="BQ2826" s="47">
        <v>74</v>
      </c>
      <c r="BR2826" s="47">
        <v>22</v>
      </c>
      <c r="BS2826" s="47" t="s">
        <v>134</v>
      </c>
      <c r="BT2826" s="47">
        <v>1.45</v>
      </c>
      <c r="BU2826" s="47">
        <v>3.3</v>
      </c>
      <c r="BV2826" s="47">
        <v>1.5</v>
      </c>
      <c r="BW2826" s="47">
        <v>1</v>
      </c>
      <c r="BX2826" s="47">
        <v>78.3</v>
      </c>
      <c r="BY2826" s="47">
        <v>0.3</v>
      </c>
      <c r="BZ2826" s="47">
        <v>0.1</v>
      </c>
      <c r="CA2826" s="47">
        <v>3.5</v>
      </c>
      <c r="CB2826" s="47">
        <v>0.06</v>
      </c>
      <c r="CC2826" s="47">
        <v>1.91</v>
      </c>
      <c r="CD2826" s="47">
        <v>26</v>
      </c>
      <c r="CE2826" s="47">
        <v>4</v>
      </c>
      <c r="CF2826" s="47">
        <v>17.600000000000001</v>
      </c>
      <c r="CG2826" s="47">
        <v>46</v>
      </c>
      <c r="CH2826" s="47">
        <v>200</v>
      </c>
      <c r="CI2826" s="47">
        <v>17.899999999999999</v>
      </c>
      <c r="CJ2826" s="47">
        <v>29.4</v>
      </c>
      <c r="CK2826" s="47">
        <v>3.2</v>
      </c>
      <c r="CL2826" s="47">
        <v>10.199999999999999</v>
      </c>
      <c r="CM2826" s="47">
        <v>1.96</v>
      </c>
      <c r="CN2826" s="47">
        <v>0.67</v>
      </c>
      <c r="CO2826" s="47">
        <v>2.09</v>
      </c>
      <c r="CP2826" s="47">
        <v>0.4</v>
      </c>
      <c r="CQ2826" s="47">
        <v>2.52</v>
      </c>
      <c r="CR2826" s="47">
        <v>0.52</v>
      </c>
      <c r="CS2826" s="47">
        <v>1.47</v>
      </c>
      <c r="CT2826" s="47">
        <v>0.21</v>
      </c>
      <c r="CU2826" s="47">
        <v>1.55</v>
      </c>
      <c r="CV2826" s="47">
        <v>0.24</v>
      </c>
      <c r="CW2826" s="87">
        <f t="shared" si="153"/>
        <v>72.329999999999984</v>
      </c>
    </row>
    <row r="2827" spans="1:111" s="47" customFormat="1" ht="15.65" customHeight="1" x14ac:dyDescent="0.3">
      <c r="A2827" s="22" t="s">
        <v>4492</v>
      </c>
      <c r="B2827" s="47" t="s">
        <v>4281</v>
      </c>
      <c r="C2827" s="47" t="s">
        <v>4940</v>
      </c>
      <c r="D2827" s="47" t="s">
        <v>4942</v>
      </c>
      <c r="E2827" s="48">
        <v>44293</v>
      </c>
      <c r="F2827" s="48">
        <v>44382</v>
      </c>
      <c r="G2827" s="47" t="s">
        <v>2964</v>
      </c>
      <c r="H2827" s="47">
        <v>34.237859</v>
      </c>
      <c r="I2827" s="47">
        <v>-105.76464199999999</v>
      </c>
      <c r="J2827" s="47" t="s">
        <v>873</v>
      </c>
      <c r="K2827" s="47" t="s">
        <v>879</v>
      </c>
      <c r="L2827" s="47" t="s">
        <v>878</v>
      </c>
      <c r="M2827" s="47" t="s">
        <v>908</v>
      </c>
      <c r="N2827" s="70" t="s">
        <v>3393</v>
      </c>
      <c r="O2827" s="70" t="s">
        <v>3394</v>
      </c>
      <c r="P2827" s="72" t="s">
        <v>4493</v>
      </c>
      <c r="Q2827" s="22" t="s">
        <v>2942</v>
      </c>
      <c r="R2827" s="47" t="s">
        <v>2943</v>
      </c>
      <c r="S2827" s="72"/>
      <c r="T2827" s="72"/>
      <c r="U2827" s="72"/>
      <c r="V2827" s="72"/>
      <c r="W2827" s="72">
        <v>59.15</v>
      </c>
      <c r="X2827" s="72">
        <v>0.19</v>
      </c>
      <c r="Y2827" s="72">
        <v>21.76</v>
      </c>
      <c r="Z2827" s="72">
        <v>2.5499999999999998</v>
      </c>
      <c r="AA2827" s="72">
        <v>0.13</v>
      </c>
      <c r="AB2827" s="72">
        <v>0.23</v>
      </c>
      <c r="AC2827" s="72">
        <v>0.13</v>
      </c>
      <c r="AD2827" s="72">
        <v>2.96</v>
      </c>
      <c r="AE2827" s="72">
        <v>9.99</v>
      </c>
      <c r="AF2827" s="72">
        <v>0.06</v>
      </c>
      <c r="AG2827" s="72">
        <v>1.8</v>
      </c>
      <c r="AH2827" s="72">
        <v>990</v>
      </c>
      <c r="AI2827" s="72">
        <v>0.01</v>
      </c>
      <c r="AJ2827" s="72"/>
      <c r="AM2827" s="47">
        <v>0.05</v>
      </c>
      <c r="AO2827" s="47">
        <f t="shared" si="158"/>
        <v>99.10899999999998</v>
      </c>
      <c r="AP2827" s="47">
        <f t="shared" si="155"/>
        <v>0.71221500000000049</v>
      </c>
      <c r="AQ2827" s="47">
        <f t="shared" si="156"/>
        <v>1.7665634999999993</v>
      </c>
      <c r="AR2827" s="47">
        <f t="shared" si="157"/>
        <v>2.3181818181818179</v>
      </c>
      <c r="AU2827" s="47" t="s">
        <v>121</v>
      </c>
      <c r="AV2827" s="47" t="s">
        <v>82</v>
      </c>
      <c r="AW2827" s="47">
        <v>11</v>
      </c>
      <c r="AY2827" s="47">
        <v>505</v>
      </c>
      <c r="BA2827" s="47">
        <v>0.55000000000000004</v>
      </c>
      <c r="BC2827" s="47" t="s">
        <v>82</v>
      </c>
      <c r="BD2827" s="47">
        <v>5</v>
      </c>
      <c r="BE2827" s="47">
        <v>10</v>
      </c>
      <c r="BF2827" s="47">
        <v>0.8</v>
      </c>
      <c r="BG2827" s="47">
        <v>8</v>
      </c>
      <c r="BH2827" s="47">
        <v>37.6</v>
      </c>
      <c r="BI2827" s="47" t="s">
        <v>83</v>
      </c>
      <c r="BJ2827" s="47">
        <v>10.8</v>
      </c>
      <c r="BK2827" s="47">
        <v>2.1999999999999999E-2</v>
      </c>
      <c r="BL2827" s="47">
        <v>8.9999999999999993E-3</v>
      </c>
      <c r="BM2827" s="47">
        <v>50</v>
      </c>
      <c r="BN2827" s="47">
        <v>2</v>
      </c>
      <c r="BO2827" s="47">
        <v>186.5</v>
      </c>
      <c r="BP2827" s="47">
        <v>4</v>
      </c>
      <c r="BQ2827" s="47">
        <v>230</v>
      </c>
      <c r="BR2827" s="47">
        <v>351</v>
      </c>
      <c r="BS2827" s="47" t="s">
        <v>134</v>
      </c>
      <c r="BT2827" s="47">
        <v>0.83</v>
      </c>
      <c r="BU2827" s="47">
        <v>0.4</v>
      </c>
      <c r="BV2827" s="47">
        <v>0.5</v>
      </c>
      <c r="BW2827" s="47">
        <v>1</v>
      </c>
      <c r="BX2827" s="47">
        <v>114.5</v>
      </c>
      <c r="BY2827" s="47">
        <v>4.5</v>
      </c>
      <c r="BZ2827" s="47">
        <v>0.04</v>
      </c>
      <c r="CA2827" s="47">
        <v>86.7</v>
      </c>
      <c r="CB2827" s="47">
        <v>0.12</v>
      </c>
      <c r="CC2827" s="47">
        <v>20.7</v>
      </c>
      <c r="CD2827" s="47">
        <v>69</v>
      </c>
      <c r="CE2827" s="47">
        <v>9</v>
      </c>
      <c r="CF2827" s="47">
        <v>17.7</v>
      </c>
      <c r="CG2827" s="47">
        <v>745</v>
      </c>
      <c r="CH2827" s="47">
        <v>191</v>
      </c>
      <c r="CI2827" s="47">
        <v>64.900000000000006</v>
      </c>
      <c r="CJ2827" s="47">
        <v>256</v>
      </c>
      <c r="CK2827" s="47">
        <v>10.4</v>
      </c>
      <c r="CL2827" s="47">
        <v>30.4</v>
      </c>
      <c r="CM2827" s="47">
        <v>4.75</v>
      </c>
      <c r="CN2827" s="47">
        <v>1.19</v>
      </c>
      <c r="CO2827" s="47">
        <v>3.18</v>
      </c>
      <c r="CP2827" s="47">
        <v>0.51</v>
      </c>
      <c r="CQ2827" s="47">
        <v>2.58</v>
      </c>
      <c r="CR2827" s="47">
        <v>0.52</v>
      </c>
      <c r="CS2827" s="47">
        <v>1.49</v>
      </c>
      <c r="CT2827" s="47">
        <v>0.24</v>
      </c>
      <c r="CU2827" s="47">
        <v>1.83</v>
      </c>
      <c r="CV2827" s="47">
        <v>0.28000000000000003</v>
      </c>
      <c r="CW2827" s="87">
        <f t="shared" si="153"/>
        <v>378.26999999999987</v>
      </c>
    </row>
    <row r="2828" spans="1:111" s="47" customFormat="1" ht="15.65" customHeight="1" x14ac:dyDescent="0.3">
      <c r="A2828" s="22" t="s">
        <v>4494</v>
      </c>
      <c r="B2828" s="47" t="s">
        <v>4281</v>
      </c>
      <c r="C2828" s="47" t="s">
        <v>4940</v>
      </c>
      <c r="D2828" s="47" t="s">
        <v>4942</v>
      </c>
      <c r="E2828" s="48">
        <v>44299</v>
      </c>
      <c r="F2828" s="48">
        <v>44382</v>
      </c>
      <c r="G2828" s="47" t="s">
        <v>2964</v>
      </c>
      <c r="H2828" s="47">
        <v>34.232669000000001</v>
      </c>
      <c r="I2828" s="47">
        <v>-105.738895</v>
      </c>
      <c r="J2828" s="47" t="s">
        <v>873</v>
      </c>
      <c r="K2828" s="47" t="s">
        <v>879</v>
      </c>
      <c r="L2828" s="47" t="s">
        <v>878</v>
      </c>
      <c r="M2828" s="47" t="s">
        <v>163</v>
      </c>
      <c r="N2828" s="70" t="s">
        <v>3393</v>
      </c>
      <c r="O2828" s="70" t="s">
        <v>3394</v>
      </c>
      <c r="P2828" s="72" t="s">
        <v>4303</v>
      </c>
      <c r="Q2828" s="22" t="s">
        <v>2942</v>
      </c>
      <c r="R2828" s="47" t="s">
        <v>2943</v>
      </c>
      <c r="S2828" s="72"/>
      <c r="T2828" s="72"/>
      <c r="U2828" s="72"/>
      <c r="V2828" s="72"/>
      <c r="W2828" s="72">
        <v>60.39</v>
      </c>
      <c r="X2828" s="72">
        <v>0.14000000000000001</v>
      </c>
      <c r="Y2828" s="72">
        <v>20.3</v>
      </c>
      <c r="Z2828" s="72">
        <v>2.42</v>
      </c>
      <c r="AA2828" s="72">
        <v>0.34</v>
      </c>
      <c r="AB2828" s="72">
        <v>0.19</v>
      </c>
      <c r="AC2828" s="72">
        <v>0.1</v>
      </c>
      <c r="AD2828" s="72">
        <v>3.72</v>
      </c>
      <c r="AE2828" s="72">
        <v>9.42</v>
      </c>
      <c r="AF2828" s="72">
        <v>0.03</v>
      </c>
      <c r="AG2828" s="72">
        <v>1.48</v>
      </c>
      <c r="AH2828" s="72">
        <v>630</v>
      </c>
      <c r="AI2828" s="72">
        <v>0.01</v>
      </c>
      <c r="AJ2828" s="72"/>
      <c r="AM2828" s="47">
        <v>0.04</v>
      </c>
      <c r="AO2828" s="47">
        <f t="shared" si="158"/>
        <v>98.643000000000015</v>
      </c>
      <c r="AP2828" s="47">
        <f t="shared" si="155"/>
        <v>0.69168599999999891</v>
      </c>
      <c r="AQ2828" s="47">
        <f t="shared" si="156"/>
        <v>1.6591454000000012</v>
      </c>
      <c r="AR2828" s="47">
        <f t="shared" si="157"/>
        <v>2.1999999999999997</v>
      </c>
      <c r="AU2828" s="47" t="s">
        <v>121</v>
      </c>
      <c r="AV2828" s="47" t="s">
        <v>82</v>
      </c>
      <c r="AW2828" s="47">
        <v>4.7</v>
      </c>
      <c r="AY2828" s="47">
        <v>285</v>
      </c>
      <c r="BA2828" s="47">
        <v>0.13</v>
      </c>
      <c r="BC2828" s="47" t="s">
        <v>82</v>
      </c>
      <c r="BD2828" s="47">
        <v>4</v>
      </c>
      <c r="BE2828" s="47" t="s">
        <v>84</v>
      </c>
      <c r="BF2828" s="47">
        <v>0.6</v>
      </c>
      <c r="BG2828" s="47">
        <v>4</v>
      </c>
      <c r="BH2828" s="47">
        <v>45.5</v>
      </c>
      <c r="BI2828" s="47" t="s">
        <v>83</v>
      </c>
      <c r="BJ2828" s="47">
        <v>25</v>
      </c>
      <c r="BK2828" s="47">
        <v>1.0999999999999999E-2</v>
      </c>
      <c r="BL2828" s="47">
        <v>2.5999999999999999E-2</v>
      </c>
      <c r="BM2828" s="47">
        <v>20</v>
      </c>
      <c r="BN2828" s="47">
        <v>3</v>
      </c>
      <c r="BO2828" s="47">
        <v>202</v>
      </c>
      <c r="BP2828" s="47">
        <v>9</v>
      </c>
      <c r="BQ2828" s="47">
        <v>144</v>
      </c>
      <c r="BR2828" s="47">
        <v>391</v>
      </c>
      <c r="BS2828" s="47" t="s">
        <v>134</v>
      </c>
      <c r="BT2828" s="47">
        <v>0.37</v>
      </c>
      <c r="BU2828" s="47">
        <v>0.3</v>
      </c>
      <c r="BV2828" s="47">
        <v>0.2</v>
      </c>
      <c r="BW2828" s="47">
        <v>2</v>
      </c>
      <c r="BX2828" s="47">
        <v>23.5</v>
      </c>
      <c r="BY2828" s="47">
        <v>4.7</v>
      </c>
      <c r="BZ2828" s="47">
        <v>0.01</v>
      </c>
      <c r="CA2828" s="47">
        <v>124</v>
      </c>
      <c r="CB2828" s="47">
        <v>0.1</v>
      </c>
      <c r="CC2828" s="47">
        <v>23.8</v>
      </c>
      <c r="CD2828" s="47">
        <v>37</v>
      </c>
      <c r="CE2828" s="47">
        <v>12</v>
      </c>
      <c r="CF2828" s="47">
        <v>51.1</v>
      </c>
      <c r="CG2828" s="47">
        <v>1310</v>
      </c>
      <c r="CH2828" s="47">
        <v>100</v>
      </c>
      <c r="CI2828" s="47">
        <v>60.1</v>
      </c>
      <c r="CJ2828" s="47">
        <v>198.5</v>
      </c>
      <c r="CK2828" s="47">
        <v>12.35</v>
      </c>
      <c r="CL2828" s="47">
        <v>36.799999999999997</v>
      </c>
      <c r="CM2828" s="47">
        <v>7.13</v>
      </c>
      <c r="CN2828" s="47">
        <v>1.26</v>
      </c>
      <c r="CO2828" s="47">
        <v>5.59</v>
      </c>
      <c r="CP2828" s="47">
        <v>1.04</v>
      </c>
      <c r="CQ2828" s="47">
        <v>6.28</v>
      </c>
      <c r="CR2828" s="47">
        <v>1.44</v>
      </c>
      <c r="CS2828" s="47">
        <v>4.9800000000000004</v>
      </c>
      <c r="CT2828" s="47">
        <v>0.88</v>
      </c>
      <c r="CU2828" s="47">
        <v>6.76</v>
      </c>
      <c r="CV2828" s="47">
        <v>1.2</v>
      </c>
      <c r="CW2828" s="87">
        <f t="shared" si="153"/>
        <v>344.31</v>
      </c>
    </row>
    <row r="2829" spans="1:111" s="47" customFormat="1" ht="15.65" customHeight="1" x14ac:dyDescent="0.3">
      <c r="A2829" s="22" t="s">
        <v>4495</v>
      </c>
      <c r="B2829" s="47" t="s">
        <v>4281</v>
      </c>
      <c r="C2829" s="47" t="s">
        <v>4940</v>
      </c>
      <c r="D2829" s="47" t="s">
        <v>4942</v>
      </c>
      <c r="E2829" s="48">
        <v>44299</v>
      </c>
      <c r="F2829" s="48">
        <v>44382</v>
      </c>
      <c r="G2829" s="47" t="s">
        <v>2964</v>
      </c>
      <c r="H2829" s="47">
        <v>34.238909</v>
      </c>
      <c r="I2829" s="47">
        <v>-105.731588</v>
      </c>
      <c r="J2829" s="47" t="s">
        <v>873</v>
      </c>
      <c r="K2829" s="47" t="s">
        <v>879</v>
      </c>
      <c r="L2829" s="47" t="s">
        <v>878</v>
      </c>
      <c r="M2829" s="47" t="s">
        <v>908</v>
      </c>
      <c r="N2829" s="70" t="s">
        <v>3393</v>
      </c>
      <c r="O2829" s="70" t="s">
        <v>3394</v>
      </c>
      <c r="P2829" s="72" t="s">
        <v>4493</v>
      </c>
      <c r="Q2829" s="22" t="s">
        <v>2942</v>
      </c>
      <c r="R2829" s="47" t="s">
        <v>2943</v>
      </c>
      <c r="S2829" s="72"/>
      <c r="T2829" s="72"/>
      <c r="U2829" s="72"/>
      <c r="V2829" s="72"/>
      <c r="W2829" s="72">
        <v>60.95</v>
      </c>
      <c r="X2829" s="72">
        <v>0.17</v>
      </c>
      <c r="Y2829" s="72">
        <v>21.25</v>
      </c>
      <c r="Z2829" s="72">
        <v>2.15</v>
      </c>
      <c r="AA2829" s="72">
        <v>0.18</v>
      </c>
      <c r="AB2829" s="72">
        <v>0.16</v>
      </c>
      <c r="AC2829" s="72">
        <v>0.09</v>
      </c>
      <c r="AD2829" s="72">
        <v>5.5</v>
      </c>
      <c r="AE2829" s="72">
        <v>7.17</v>
      </c>
      <c r="AF2829" s="72">
        <v>0.04</v>
      </c>
      <c r="AG2829" s="72">
        <v>1.26</v>
      </c>
      <c r="AH2829" s="72">
        <v>510</v>
      </c>
      <c r="AI2829" s="72">
        <v>0.01</v>
      </c>
      <c r="AJ2829" s="72"/>
      <c r="AM2829" s="47">
        <v>0.02</v>
      </c>
      <c r="AO2829" s="47">
        <f t="shared" si="158"/>
        <v>99.001000000000033</v>
      </c>
      <c r="AP2829" s="47">
        <f t="shared" si="155"/>
        <v>0.4698449999999994</v>
      </c>
      <c r="AQ2829" s="47">
        <f t="shared" si="156"/>
        <v>1.6331705000000005</v>
      </c>
      <c r="AR2829" s="47">
        <f t="shared" si="157"/>
        <v>1.9545454545454544</v>
      </c>
      <c r="AU2829" s="47" t="s">
        <v>121</v>
      </c>
      <c r="AV2829" s="47" t="s">
        <v>82</v>
      </c>
      <c r="AW2829" s="47">
        <v>1.2</v>
      </c>
      <c r="AY2829" s="47">
        <v>666</v>
      </c>
      <c r="BA2829" s="47">
        <v>0.03</v>
      </c>
      <c r="BC2829" s="47" t="s">
        <v>82</v>
      </c>
      <c r="BD2829" s="47">
        <v>4</v>
      </c>
      <c r="BE2829" s="47">
        <v>10</v>
      </c>
      <c r="BF2829" s="47">
        <v>0.75</v>
      </c>
      <c r="BG2829" s="47">
        <v>4</v>
      </c>
      <c r="BH2829" s="47">
        <v>31.7</v>
      </c>
      <c r="BI2829" s="47" t="s">
        <v>83</v>
      </c>
      <c r="BJ2829" s="47">
        <v>10.9</v>
      </c>
      <c r="BK2829" s="47">
        <v>1.7999999999999999E-2</v>
      </c>
      <c r="BL2829" s="47">
        <v>1.2E-2</v>
      </c>
      <c r="BM2829" s="47">
        <v>70</v>
      </c>
      <c r="BN2829" s="47">
        <v>1</v>
      </c>
      <c r="BO2829" s="47">
        <v>124.5</v>
      </c>
      <c r="BP2829" s="47">
        <v>7</v>
      </c>
      <c r="BQ2829" s="47">
        <v>7</v>
      </c>
      <c r="BR2829" s="47">
        <v>252</v>
      </c>
      <c r="BS2829" s="47" t="s">
        <v>134</v>
      </c>
      <c r="BT2829" s="47">
        <v>0.19</v>
      </c>
      <c r="BU2829" s="47">
        <v>0.2</v>
      </c>
      <c r="BV2829" s="47" t="s">
        <v>124</v>
      </c>
      <c r="BW2829" s="47">
        <v>1</v>
      </c>
      <c r="BX2829" s="47">
        <v>328</v>
      </c>
      <c r="BY2829" s="47">
        <v>3.6</v>
      </c>
      <c r="BZ2829" s="47" t="s">
        <v>120</v>
      </c>
      <c r="CA2829" s="47">
        <v>55.3</v>
      </c>
      <c r="CB2829" s="47">
        <v>0.16</v>
      </c>
      <c r="CC2829" s="47">
        <v>8.31</v>
      </c>
      <c r="CD2829" s="47">
        <v>47</v>
      </c>
      <c r="CE2829" s="47">
        <v>7</v>
      </c>
      <c r="CF2829" s="47">
        <v>23.4</v>
      </c>
      <c r="CG2829" s="47">
        <v>719</v>
      </c>
      <c r="CH2829" s="47">
        <v>113</v>
      </c>
      <c r="CI2829" s="47">
        <v>56</v>
      </c>
      <c r="CJ2829" s="47">
        <v>198.5</v>
      </c>
      <c r="CK2829" s="47">
        <v>11.5</v>
      </c>
      <c r="CL2829" s="47">
        <v>32.700000000000003</v>
      </c>
      <c r="CM2829" s="47">
        <v>5.07</v>
      </c>
      <c r="CN2829" s="47">
        <v>1.32</v>
      </c>
      <c r="CO2829" s="47">
        <v>3.34</v>
      </c>
      <c r="CP2829" s="47">
        <v>0.55000000000000004</v>
      </c>
      <c r="CQ2829" s="47">
        <v>3.1</v>
      </c>
      <c r="CR2829" s="47">
        <v>0.65</v>
      </c>
      <c r="CS2829" s="47">
        <v>2.25</v>
      </c>
      <c r="CT2829" s="47">
        <v>0.38</v>
      </c>
      <c r="CU2829" s="47">
        <v>2.81</v>
      </c>
      <c r="CV2829" s="47">
        <v>0.44</v>
      </c>
      <c r="CW2829" s="87">
        <f t="shared" si="153"/>
        <v>318.60999999999996</v>
      </c>
    </row>
    <row r="2830" spans="1:111" s="47" customFormat="1" ht="15.65" customHeight="1" x14ac:dyDescent="0.3">
      <c r="A2830" s="22" t="s">
        <v>4496</v>
      </c>
      <c r="B2830" s="47" t="s">
        <v>4281</v>
      </c>
      <c r="C2830" s="47" t="s">
        <v>4940</v>
      </c>
      <c r="D2830" s="47" t="s">
        <v>4942</v>
      </c>
      <c r="E2830" s="48">
        <v>44307</v>
      </c>
      <c r="F2830" s="48">
        <v>44382</v>
      </c>
      <c r="G2830" s="47" t="s">
        <v>2964</v>
      </c>
      <c r="H2830" s="47">
        <v>34.228681999999999</v>
      </c>
      <c r="I2830" s="47">
        <v>-105.74500500000001</v>
      </c>
      <c r="J2830" s="47" t="s">
        <v>873</v>
      </c>
      <c r="K2830" s="47" t="s">
        <v>879</v>
      </c>
      <c r="L2830" s="47" t="s">
        <v>878</v>
      </c>
      <c r="M2830" s="47" t="s">
        <v>163</v>
      </c>
      <c r="N2830" s="70" t="s">
        <v>3393</v>
      </c>
      <c r="O2830" s="70" t="s">
        <v>3394</v>
      </c>
      <c r="P2830" s="72" t="s">
        <v>4303</v>
      </c>
      <c r="Q2830" s="22" t="s">
        <v>2942</v>
      </c>
      <c r="R2830" s="47" t="s">
        <v>2943</v>
      </c>
      <c r="S2830" s="72"/>
      <c r="T2830" s="72"/>
      <c r="U2830" s="72"/>
      <c r="V2830" s="72"/>
      <c r="W2830" s="72">
        <v>66.599999999999994</v>
      </c>
      <c r="X2830" s="72">
        <v>0.41</v>
      </c>
      <c r="Y2830" s="72">
        <v>16</v>
      </c>
      <c r="Z2830" s="72">
        <v>2.89</v>
      </c>
      <c r="AA2830" s="72">
        <v>0.06</v>
      </c>
      <c r="AB2830" s="72">
        <v>0.2</v>
      </c>
      <c r="AC2830" s="72">
        <v>1.1499999999999999</v>
      </c>
      <c r="AD2830" s="72">
        <v>5.0599999999999996</v>
      </c>
      <c r="AE2830" s="72">
        <v>5.07</v>
      </c>
      <c r="AF2830" s="72">
        <v>0.17</v>
      </c>
      <c r="AG2830" s="72">
        <v>0.71</v>
      </c>
      <c r="AH2830" s="72">
        <v>370</v>
      </c>
      <c r="AI2830" s="72">
        <v>0.02</v>
      </c>
      <c r="AJ2830" s="72"/>
      <c r="AM2830" s="47">
        <v>7.0000000000000007E-2</v>
      </c>
      <c r="AO2830" s="47">
        <f t="shared" si="158"/>
        <v>98.446999999999989</v>
      </c>
      <c r="AP2830" s="47">
        <f t="shared" si="155"/>
        <v>1.1969370000000001</v>
      </c>
      <c r="AQ2830" s="47">
        <f t="shared" si="156"/>
        <v>1.5733693</v>
      </c>
      <c r="AR2830" s="47">
        <f t="shared" si="157"/>
        <v>2.627272727272727</v>
      </c>
      <c r="AU2830" s="47" t="s">
        <v>121</v>
      </c>
      <c r="AV2830" s="47" t="s">
        <v>82</v>
      </c>
      <c r="AW2830" s="47">
        <v>0.6</v>
      </c>
      <c r="AY2830" s="47">
        <v>1900</v>
      </c>
      <c r="BA2830" s="47">
        <v>7.0000000000000007E-2</v>
      </c>
      <c r="BC2830" s="47" t="s">
        <v>82</v>
      </c>
      <c r="BD2830" s="47">
        <v>3</v>
      </c>
      <c r="BE2830" s="47">
        <v>10</v>
      </c>
      <c r="BF2830" s="47">
        <v>0.72</v>
      </c>
      <c r="BG2830" s="47">
        <v>2</v>
      </c>
      <c r="BH2830" s="47">
        <v>21.5</v>
      </c>
      <c r="BI2830" s="47" t="s">
        <v>83</v>
      </c>
      <c r="BJ2830" s="47">
        <v>10.3</v>
      </c>
      <c r="BK2830" s="47">
        <v>8.9999999999999993E-3</v>
      </c>
      <c r="BL2830" s="47">
        <v>1.7999999999999999E-2</v>
      </c>
      <c r="BM2830" s="47">
        <v>10</v>
      </c>
      <c r="BN2830" s="47">
        <v>6</v>
      </c>
      <c r="BO2830" s="47">
        <v>75.900000000000006</v>
      </c>
      <c r="BP2830" s="47">
        <v>4</v>
      </c>
      <c r="BQ2830" s="47">
        <v>42</v>
      </c>
      <c r="BR2830" s="47">
        <v>125</v>
      </c>
      <c r="BS2830" s="47" t="s">
        <v>134</v>
      </c>
      <c r="BT2830" s="47">
        <v>7.0000000000000007E-2</v>
      </c>
      <c r="BU2830" s="47">
        <v>2.1</v>
      </c>
      <c r="BV2830" s="47" t="s">
        <v>124</v>
      </c>
      <c r="BW2830" s="47">
        <v>2</v>
      </c>
      <c r="BX2830" s="47">
        <v>490</v>
      </c>
      <c r="BY2830" s="47">
        <v>3.9</v>
      </c>
      <c r="BZ2830" s="47" t="s">
        <v>120</v>
      </c>
      <c r="CA2830" s="47">
        <v>32.4</v>
      </c>
      <c r="CB2830" s="47">
        <v>0.05</v>
      </c>
      <c r="CC2830" s="47">
        <v>4.16</v>
      </c>
      <c r="CD2830" s="47">
        <v>37</v>
      </c>
      <c r="CE2830" s="47">
        <v>2</v>
      </c>
      <c r="CF2830" s="47">
        <v>23.1</v>
      </c>
      <c r="CG2830" s="47">
        <v>479</v>
      </c>
      <c r="CH2830" s="47">
        <v>46</v>
      </c>
      <c r="CI2830" s="47">
        <v>123.5</v>
      </c>
      <c r="CJ2830" s="47">
        <v>182.5</v>
      </c>
      <c r="CK2830" s="47">
        <v>17.55</v>
      </c>
      <c r="CL2830" s="47">
        <v>51.3</v>
      </c>
      <c r="CM2830" s="47">
        <v>6.97</v>
      </c>
      <c r="CN2830" s="47">
        <v>1.6</v>
      </c>
      <c r="CO2830" s="47">
        <v>4.3</v>
      </c>
      <c r="CP2830" s="47">
        <v>0.69</v>
      </c>
      <c r="CQ2830" s="47">
        <v>4.01</v>
      </c>
      <c r="CR2830" s="47">
        <v>0.8</v>
      </c>
      <c r="CS2830" s="47">
        <v>2.35</v>
      </c>
      <c r="CT2830" s="47">
        <v>0.32</v>
      </c>
      <c r="CU2830" s="47">
        <v>2.5499999999999998</v>
      </c>
      <c r="CV2830" s="47">
        <v>0.4</v>
      </c>
      <c r="CW2830" s="87">
        <f t="shared" si="153"/>
        <v>398.84000000000009</v>
      </c>
    </row>
    <row r="2831" spans="1:111" s="47" customFormat="1" ht="15.65" customHeight="1" x14ac:dyDescent="0.3">
      <c r="A2831" s="22" t="s">
        <v>4497</v>
      </c>
      <c r="B2831" s="47" t="s">
        <v>4281</v>
      </c>
      <c r="C2831" s="47" t="s">
        <v>4940</v>
      </c>
      <c r="D2831" s="47" t="s">
        <v>4942</v>
      </c>
      <c r="E2831" s="48"/>
      <c r="F2831" s="48">
        <v>44414</v>
      </c>
      <c r="G2831" s="47" t="s">
        <v>2971</v>
      </c>
      <c r="H2831" s="47">
        <v>34.164096999999998</v>
      </c>
      <c r="I2831" s="47">
        <v>-105.758726</v>
      </c>
      <c r="J2831" s="47" t="s">
        <v>873</v>
      </c>
      <c r="K2831" s="47" t="s">
        <v>879</v>
      </c>
      <c r="L2831" s="47" t="s">
        <v>878</v>
      </c>
      <c r="M2831" s="47" t="s">
        <v>163</v>
      </c>
      <c r="N2831" s="70" t="s">
        <v>3393</v>
      </c>
      <c r="O2831" s="70" t="s">
        <v>3394</v>
      </c>
      <c r="P2831" s="72" t="s">
        <v>4498</v>
      </c>
      <c r="Q2831" s="22"/>
      <c r="S2831" s="72"/>
      <c r="T2831" s="72"/>
      <c r="U2831" s="72"/>
      <c r="V2831" s="72"/>
      <c r="W2831" s="72">
        <v>66.11</v>
      </c>
      <c r="X2831" s="72">
        <v>0.17</v>
      </c>
      <c r="Y2831" s="72">
        <v>17.79</v>
      </c>
      <c r="Z2831" s="72">
        <v>1.92</v>
      </c>
      <c r="AA2831" s="72">
        <v>0.05</v>
      </c>
      <c r="AB2831" s="72">
        <v>0.01</v>
      </c>
      <c r="AC2831" s="72">
        <v>0.11</v>
      </c>
      <c r="AD2831" s="72">
        <v>7.49</v>
      </c>
      <c r="AE2831" s="72">
        <v>4.54</v>
      </c>
      <c r="AF2831" s="72">
        <v>0.05</v>
      </c>
      <c r="AG2831" s="72">
        <v>0.25</v>
      </c>
      <c r="AH2831" s="72">
        <v>100</v>
      </c>
      <c r="AI2831" s="72" t="s">
        <v>120</v>
      </c>
      <c r="AJ2831" s="72"/>
      <c r="AM2831" s="47">
        <v>0.02</v>
      </c>
      <c r="AO2831" s="47">
        <f>SUM(W2831:AG2831)+(AH2831*0.0001)+AM2831</f>
        <v>98.52</v>
      </c>
      <c r="AP2831" s="47">
        <f t="shared" si="155"/>
        <v>0.47298600000000057</v>
      </c>
      <c r="AQ2831" s="47">
        <f t="shared" si="156"/>
        <v>1.3997153999999994</v>
      </c>
      <c r="AR2831" s="47">
        <f t="shared" si="157"/>
        <v>1.7454545454545451</v>
      </c>
      <c r="AU2831" s="47">
        <v>1</v>
      </c>
      <c r="AV2831" s="47" t="s">
        <v>82</v>
      </c>
      <c r="AW2831" s="47">
        <v>1.4</v>
      </c>
      <c r="AY2831" s="47">
        <v>345</v>
      </c>
      <c r="BA2831" s="47">
        <v>0.09</v>
      </c>
      <c r="BC2831" s="47" t="s">
        <v>82</v>
      </c>
      <c r="BD2831" s="47">
        <v>1</v>
      </c>
      <c r="BE2831" s="47">
        <v>10</v>
      </c>
      <c r="BF2831" s="47">
        <v>0.48</v>
      </c>
      <c r="BG2831" s="47">
        <v>1</v>
      </c>
      <c r="BH2831" s="47">
        <v>29.8</v>
      </c>
      <c r="BI2831" s="47" t="s">
        <v>83</v>
      </c>
      <c r="BJ2831" s="47">
        <v>10.9</v>
      </c>
      <c r="BK2831" s="47">
        <v>8.9999999999999993E-3</v>
      </c>
      <c r="BL2831" s="47">
        <v>1.7999999999999999E-2</v>
      </c>
      <c r="BM2831" s="47" t="s">
        <v>84</v>
      </c>
      <c r="BN2831" s="47">
        <v>1</v>
      </c>
      <c r="BO2831" s="47">
        <v>129</v>
      </c>
      <c r="BP2831" s="47">
        <v>1</v>
      </c>
      <c r="BQ2831" s="47" t="s">
        <v>123</v>
      </c>
      <c r="BR2831" s="47">
        <v>157</v>
      </c>
      <c r="BS2831" s="47" t="s">
        <v>134</v>
      </c>
      <c r="BT2831" s="47">
        <v>0.27</v>
      </c>
      <c r="BU2831" s="47">
        <v>0.4</v>
      </c>
      <c r="BV2831" s="47">
        <v>0.2</v>
      </c>
      <c r="BW2831" s="47">
        <v>2</v>
      </c>
      <c r="BX2831" s="47">
        <v>61.6</v>
      </c>
      <c r="BY2831" s="47">
        <v>5.9</v>
      </c>
      <c r="BZ2831" s="47" t="s">
        <v>120</v>
      </c>
      <c r="CA2831" s="47">
        <v>58.5</v>
      </c>
      <c r="CB2831" s="47">
        <v>0.04</v>
      </c>
      <c r="CC2831" s="47">
        <v>8.01</v>
      </c>
      <c r="CD2831" s="47">
        <v>20</v>
      </c>
      <c r="CE2831" s="47">
        <v>4</v>
      </c>
      <c r="CF2831" s="47">
        <v>31.1</v>
      </c>
      <c r="CG2831" s="47">
        <v>455</v>
      </c>
      <c r="CH2831" s="47">
        <v>7</v>
      </c>
      <c r="CI2831" s="47">
        <v>93.6</v>
      </c>
      <c r="CJ2831" s="47">
        <v>176</v>
      </c>
      <c r="CK2831" s="47">
        <v>17.2</v>
      </c>
      <c r="CL2831" s="47">
        <v>50.2</v>
      </c>
      <c r="CM2831" s="47">
        <v>7.17</v>
      </c>
      <c r="CN2831" s="47">
        <v>1.34</v>
      </c>
      <c r="CO2831" s="47">
        <v>4.83</v>
      </c>
      <c r="CP2831" s="47">
        <v>0.78</v>
      </c>
      <c r="CQ2831" s="47">
        <v>4.3600000000000003</v>
      </c>
      <c r="CR2831" s="47">
        <v>0.98</v>
      </c>
      <c r="CS2831" s="47">
        <v>3.4</v>
      </c>
      <c r="CT2831" s="47">
        <v>0.55000000000000004</v>
      </c>
      <c r="CU2831" s="47">
        <v>4.3899999999999997</v>
      </c>
      <c r="CV2831" s="47">
        <v>0.73</v>
      </c>
      <c r="CW2831" s="87">
        <f t="shared" si="153"/>
        <v>365.53</v>
      </c>
    </row>
    <row r="2832" spans="1:111" s="47" customFormat="1" ht="15.65" customHeight="1" x14ac:dyDescent="0.3">
      <c r="A2832" s="22" t="s">
        <v>4499</v>
      </c>
      <c r="B2832" s="47" t="s">
        <v>4281</v>
      </c>
      <c r="C2832" s="47" t="s">
        <v>4940</v>
      </c>
      <c r="D2832" s="47" t="s">
        <v>4942</v>
      </c>
      <c r="E2832" s="48"/>
      <c r="F2832" s="48">
        <v>44414</v>
      </c>
      <c r="G2832" s="47" t="s">
        <v>2971</v>
      </c>
      <c r="H2832" s="47">
        <v>34.155213000000003</v>
      </c>
      <c r="I2832" s="47">
        <v>-105.763126</v>
      </c>
      <c r="J2832" s="47" t="s">
        <v>873</v>
      </c>
      <c r="K2832" s="47" t="s">
        <v>879</v>
      </c>
      <c r="L2832" s="47" t="s">
        <v>878</v>
      </c>
      <c r="M2832" s="47" t="s">
        <v>163</v>
      </c>
      <c r="N2832" s="70" t="s">
        <v>3393</v>
      </c>
      <c r="O2832" s="70" t="s">
        <v>3394</v>
      </c>
      <c r="P2832" s="72" t="s">
        <v>4498</v>
      </c>
      <c r="Q2832" s="22"/>
      <c r="S2832" s="72"/>
      <c r="T2832" s="72"/>
      <c r="U2832" s="72"/>
      <c r="V2832" s="72"/>
      <c r="W2832" s="72">
        <v>55.03</v>
      </c>
      <c r="X2832" s="72">
        <v>0.75</v>
      </c>
      <c r="Y2832" s="72">
        <v>17.27</v>
      </c>
      <c r="Z2832" s="72">
        <v>6.88</v>
      </c>
      <c r="AA2832" s="72">
        <v>0.25</v>
      </c>
      <c r="AB2832" s="72">
        <v>2.61</v>
      </c>
      <c r="AC2832" s="72">
        <v>5.69</v>
      </c>
      <c r="AD2832" s="72">
        <v>5</v>
      </c>
      <c r="AE2832" s="72">
        <v>3.55</v>
      </c>
      <c r="AF2832" s="72">
        <v>0.61</v>
      </c>
      <c r="AG2832" s="72">
        <v>0.66</v>
      </c>
      <c r="AH2832" s="72">
        <v>1320</v>
      </c>
      <c r="AI2832" s="72">
        <v>0.01</v>
      </c>
      <c r="AJ2832" s="72"/>
      <c r="AM2832" s="47">
        <v>0.01</v>
      </c>
      <c r="AO2832" s="47">
        <f>SUM(W2832:AG2832)+(AH2832*0.0001)+AI2832+AM2832</f>
        <v>98.451999999999998</v>
      </c>
      <c r="AP2832" s="47">
        <f t="shared" si="155"/>
        <v>3.7863539999999976</v>
      </c>
      <c r="AQ2832" s="47">
        <f t="shared" si="156"/>
        <v>2.7150106000000021</v>
      </c>
      <c r="AR2832" s="47">
        <f t="shared" si="157"/>
        <v>6.254545454545454</v>
      </c>
      <c r="AU2832" s="47">
        <v>2</v>
      </c>
      <c r="AV2832" s="47" t="s">
        <v>82</v>
      </c>
      <c r="AW2832" s="47">
        <v>1.1000000000000001</v>
      </c>
      <c r="AY2832" s="47">
        <v>1985</v>
      </c>
      <c r="BA2832" s="47">
        <v>0.17</v>
      </c>
      <c r="BC2832" s="47" t="s">
        <v>82</v>
      </c>
      <c r="BD2832" s="47">
        <v>16</v>
      </c>
      <c r="BE2832" s="47">
        <v>10</v>
      </c>
      <c r="BF2832" s="47">
        <v>1.84</v>
      </c>
      <c r="BG2832" s="47">
        <v>45</v>
      </c>
      <c r="BH2832" s="47">
        <v>22</v>
      </c>
      <c r="BI2832" s="47" t="s">
        <v>83</v>
      </c>
      <c r="BJ2832" s="47">
        <v>8.1</v>
      </c>
      <c r="BK2832" s="47">
        <v>7.0000000000000001E-3</v>
      </c>
      <c r="BL2832" s="47">
        <v>2.1000000000000001E-2</v>
      </c>
      <c r="BM2832" s="47">
        <v>20</v>
      </c>
      <c r="BN2832" s="47" t="s">
        <v>121</v>
      </c>
      <c r="BO2832" s="47">
        <v>63.7</v>
      </c>
      <c r="BP2832" s="47">
        <v>9</v>
      </c>
      <c r="BQ2832" s="47">
        <v>22</v>
      </c>
      <c r="BR2832" s="47">
        <v>111</v>
      </c>
      <c r="BS2832" s="47" t="s">
        <v>134</v>
      </c>
      <c r="BT2832" s="47">
        <v>0.15</v>
      </c>
      <c r="BU2832" s="47">
        <v>2.1</v>
      </c>
      <c r="BV2832" s="47" t="s">
        <v>124</v>
      </c>
      <c r="BW2832" s="47">
        <v>2</v>
      </c>
      <c r="BX2832" s="47">
        <v>1525</v>
      </c>
      <c r="BY2832" s="47">
        <v>2.7</v>
      </c>
      <c r="BZ2832" s="47" t="s">
        <v>120</v>
      </c>
      <c r="CA2832" s="47">
        <v>26.1</v>
      </c>
      <c r="CB2832" s="47">
        <v>0.16</v>
      </c>
      <c r="CC2832" s="47">
        <v>9.01</v>
      </c>
      <c r="CD2832" s="47">
        <v>155</v>
      </c>
      <c r="CE2832" s="47">
        <v>2</v>
      </c>
      <c r="CF2832" s="47">
        <v>33.5</v>
      </c>
      <c r="CG2832" s="47">
        <v>339</v>
      </c>
      <c r="CH2832" s="47">
        <v>149</v>
      </c>
      <c r="CI2832" s="47">
        <v>114</v>
      </c>
      <c r="CJ2832" s="47">
        <v>209</v>
      </c>
      <c r="CK2832" s="47">
        <v>24</v>
      </c>
      <c r="CL2832" s="47">
        <v>77</v>
      </c>
      <c r="CM2832" s="47">
        <v>13.8</v>
      </c>
      <c r="CN2832" s="47">
        <v>3.36</v>
      </c>
      <c r="CO2832" s="47">
        <v>9.73</v>
      </c>
      <c r="CP2832" s="47">
        <v>1.18</v>
      </c>
      <c r="CQ2832" s="47">
        <v>6.75</v>
      </c>
      <c r="CR2832" s="47">
        <v>1.1000000000000001</v>
      </c>
      <c r="CS2832" s="47">
        <v>3.71</v>
      </c>
      <c r="CT2832" s="47">
        <v>0.56999999999999995</v>
      </c>
      <c r="CU2832" s="47">
        <v>3.53</v>
      </c>
      <c r="CV2832" s="47">
        <v>0.51</v>
      </c>
      <c r="CW2832" s="87">
        <f t="shared" si="153"/>
        <v>468.24</v>
      </c>
    </row>
    <row r="2833" spans="1:111" s="47" customFormat="1" ht="15.65" customHeight="1" x14ac:dyDescent="0.3">
      <c r="A2833" s="26" t="s">
        <v>4500</v>
      </c>
      <c r="B2833" s="47" t="s">
        <v>4281</v>
      </c>
      <c r="C2833" s="47" t="s">
        <v>4940</v>
      </c>
      <c r="D2833" s="47" t="s">
        <v>4942</v>
      </c>
      <c r="E2833" s="85"/>
      <c r="F2833" s="48">
        <v>44414</v>
      </c>
      <c r="G2833" s="47" t="s">
        <v>2971</v>
      </c>
      <c r="H2833" s="49">
        <v>34.218291999999998</v>
      </c>
      <c r="I2833" s="49">
        <v>-105.752405</v>
      </c>
      <c r="J2833" s="49" t="s">
        <v>873</v>
      </c>
      <c r="K2833" s="47" t="s">
        <v>879</v>
      </c>
      <c r="L2833" s="47" t="s">
        <v>878</v>
      </c>
      <c r="M2833" s="49" t="s">
        <v>4501</v>
      </c>
      <c r="N2833" s="70" t="s">
        <v>3393</v>
      </c>
      <c r="O2833" s="70" t="s">
        <v>3394</v>
      </c>
      <c r="P2833" s="72" t="s">
        <v>4338</v>
      </c>
      <c r="Q2833" s="26"/>
      <c r="R2833" s="49"/>
      <c r="S2833" s="72"/>
      <c r="T2833" s="72"/>
      <c r="U2833" s="72"/>
      <c r="V2833" s="72"/>
      <c r="W2833" s="72">
        <v>45.09</v>
      </c>
      <c r="X2833" s="72">
        <v>0.31</v>
      </c>
      <c r="Y2833" s="72">
        <v>5.16</v>
      </c>
      <c r="Z2833" s="72">
        <v>2.3199999999999998</v>
      </c>
      <c r="AA2833" s="72">
        <v>0.17</v>
      </c>
      <c r="AB2833" s="72">
        <v>3.65</v>
      </c>
      <c r="AC2833" s="72">
        <v>19</v>
      </c>
      <c r="AD2833" s="72">
        <v>1.52</v>
      </c>
      <c r="AE2833" s="72">
        <v>2.0699999999999998</v>
      </c>
      <c r="AF2833" s="72">
        <v>0.09</v>
      </c>
      <c r="AG2833" s="72">
        <v>19.16</v>
      </c>
      <c r="AH2833" s="72">
        <v>550</v>
      </c>
      <c r="AI2833" s="72">
        <v>0.05</v>
      </c>
      <c r="AJ2833" s="72"/>
      <c r="AM2833" s="47">
        <v>5.29</v>
      </c>
      <c r="AO2833" s="47">
        <f>SUM(W2833:AG2833)+(AH2833*0.0001)+AI2833+AM2833</f>
        <v>103.935</v>
      </c>
      <c r="AP2833" s="47">
        <f t="shared" si="155"/>
        <v>1.3066560000000003</v>
      </c>
      <c r="AQ2833" s="47">
        <f t="shared" si="156"/>
        <v>0.88267839999999942</v>
      </c>
      <c r="AR2833" s="47">
        <f t="shared" si="157"/>
        <v>2.1090909090909089</v>
      </c>
      <c r="AU2833" s="49">
        <v>6</v>
      </c>
      <c r="AV2833" s="49">
        <v>1.1000000000000001</v>
      </c>
      <c r="AW2833" s="49">
        <v>15.9</v>
      </c>
      <c r="AX2833" s="49"/>
      <c r="AY2833" s="49">
        <v>717</v>
      </c>
      <c r="AZ2833" s="49"/>
      <c r="BA2833" s="49">
        <v>0.16</v>
      </c>
      <c r="BC2833" s="49" t="s">
        <v>82</v>
      </c>
      <c r="BD2833" s="49">
        <v>5</v>
      </c>
      <c r="BE2833" s="49">
        <v>30</v>
      </c>
      <c r="BF2833" s="49">
        <v>0.36</v>
      </c>
      <c r="BG2833" s="49">
        <v>12</v>
      </c>
      <c r="BH2833" s="49">
        <v>6.8</v>
      </c>
      <c r="BI2833" s="49" t="s">
        <v>83</v>
      </c>
      <c r="BJ2833" s="49">
        <v>4.7</v>
      </c>
      <c r="BK2833" s="47">
        <v>7.0000000000000001E-3</v>
      </c>
      <c r="BL2833" s="49">
        <v>2.8000000000000001E-2</v>
      </c>
      <c r="BM2833" s="49">
        <v>20</v>
      </c>
      <c r="BN2833" s="49">
        <v>6</v>
      </c>
      <c r="BO2833" s="49">
        <v>8.8000000000000007</v>
      </c>
      <c r="BP2833" s="49">
        <v>10</v>
      </c>
      <c r="BQ2833" s="49">
        <v>132</v>
      </c>
      <c r="BR2833" s="49">
        <v>86.3</v>
      </c>
      <c r="BS2833" s="49" t="s">
        <v>134</v>
      </c>
      <c r="BT2833" s="49">
        <v>2.87</v>
      </c>
      <c r="BU2833" s="49">
        <v>3.8</v>
      </c>
      <c r="BV2833" s="49">
        <v>0.2</v>
      </c>
      <c r="BW2833" s="49">
        <v>1</v>
      </c>
      <c r="BX2833" s="49">
        <v>467</v>
      </c>
      <c r="BY2833" s="49">
        <v>0.5</v>
      </c>
      <c r="BZ2833" s="49">
        <v>0.6</v>
      </c>
      <c r="CA2833" s="49">
        <v>2.87</v>
      </c>
      <c r="CB2833" s="49">
        <v>0.13</v>
      </c>
      <c r="CC2833" s="49">
        <v>2.6</v>
      </c>
      <c r="CD2833" s="49">
        <v>47</v>
      </c>
      <c r="CE2833" s="49">
        <v>5</v>
      </c>
      <c r="CF2833" s="49">
        <v>31.3</v>
      </c>
      <c r="CG2833" s="49">
        <v>192</v>
      </c>
      <c r="CH2833" s="49">
        <v>74</v>
      </c>
      <c r="CI2833" s="49">
        <v>35.9</v>
      </c>
      <c r="CJ2833" s="49">
        <v>59.7</v>
      </c>
      <c r="CK2833" s="49">
        <v>6.44</v>
      </c>
      <c r="CL2833" s="49">
        <v>21.1</v>
      </c>
      <c r="CM2833" s="49">
        <v>4.63</v>
      </c>
      <c r="CN2833" s="49">
        <v>1.08</v>
      </c>
      <c r="CO2833" s="49">
        <v>3.84</v>
      </c>
      <c r="CP2833" s="49">
        <v>0.76</v>
      </c>
      <c r="CQ2833" s="49">
        <v>3.97</v>
      </c>
      <c r="CR2833" s="49">
        <v>0.86</v>
      </c>
      <c r="CS2833" s="49">
        <v>2.5499999999999998</v>
      </c>
      <c r="CT2833" s="49">
        <v>0.39</v>
      </c>
      <c r="CU2833" s="49">
        <v>2.23</v>
      </c>
      <c r="CV2833" s="49">
        <v>0.3</v>
      </c>
      <c r="CW2833" s="87">
        <f t="shared" si="153"/>
        <v>143.75</v>
      </c>
      <c r="CX2833" s="49"/>
      <c r="CY2833" s="49"/>
      <c r="CZ2833" s="49"/>
      <c r="DA2833" s="49"/>
      <c r="DC2833" s="49"/>
      <c r="DD2833" s="49"/>
      <c r="DE2833" s="49"/>
      <c r="DF2833" s="49"/>
      <c r="DG2833" s="49"/>
    </row>
    <row r="2834" spans="1:111" s="47" customFormat="1" ht="15.65" customHeight="1" x14ac:dyDescent="0.3">
      <c r="A2834" s="22" t="s">
        <v>4502</v>
      </c>
      <c r="B2834" s="47" t="s">
        <v>4281</v>
      </c>
      <c r="C2834" s="47" t="s">
        <v>4940</v>
      </c>
      <c r="D2834" s="47" t="s">
        <v>4942</v>
      </c>
      <c r="E2834" s="48"/>
      <c r="F2834" s="48">
        <v>44414</v>
      </c>
      <c r="G2834" s="47" t="s">
        <v>2971</v>
      </c>
      <c r="H2834" s="47">
        <v>34.218274999999998</v>
      </c>
      <c r="I2834" s="47">
        <v>-105.75082999999999</v>
      </c>
      <c r="J2834" s="47" t="s">
        <v>873</v>
      </c>
      <c r="K2834" s="47" t="s">
        <v>879</v>
      </c>
      <c r="L2834" s="47" t="s">
        <v>878</v>
      </c>
      <c r="M2834" s="47" t="s">
        <v>4501</v>
      </c>
      <c r="N2834" s="70" t="s">
        <v>3393</v>
      </c>
      <c r="O2834" s="70" t="s">
        <v>3394</v>
      </c>
      <c r="P2834" s="72" t="s">
        <v>4288</v>
      </c>
      <c r="Q2834" s="22"/>
      <c r="S2834" s="72"/>
      <c r="T2834" s="72"/>
      <c r="U2834" s="72"/>
      <c r="V2834" s="72"/>
      <c r="W2834" s="72">
        <v>62.03</v>
      </c>
      <c r="X2834" s="72">
        <v>0.51</v>
      </c>
      <c r="Y2834" s="72">
        <v>9.06</v>
      </c>
      <c r="Z2834" s="72">
        <v>1.68</v>
      </c>
      <c r="AA2834" s="72">
        <v>0.23</v>
      </c>
      <c r="AB2834" s="72">
        <v>0.23</v>
      </c>
      <c r="AC2834" s="72">
        <v>9.0399999999999991</v>
      </c>
      <c r="AD2834" s="72">
        <v>0.24</v>
      </c>
      <c r="AE2834" s="72">
        <v>7.68</v>
      </c>
      <c r="AF2834" s="72">
        <v>0.08</v>
      </c>
      <c r="AG2834" s="72">
        <v>7.38</v>
      </c>
      <c r="AH2834" s="72">
        <v>5910</v>
      </c>
      <c r="AI2834" s="72">
        <v>0.03</v>
      </c>
      <c r="AJ2834" s="72"/>
      <c r="AM2834" s="47">
        <v>1.83</v>
      </c>
      <c r="AO2834" s="47">
        <f>SUM(W2834:AG2834)+(AH2834*0.0001)+AI2834+AM2834</f>
        <v>100.61099999999998</v>
      </c>
      <c r="AP2834" s="47">
        <f t="shared" si="155"/>
        <v>0.70664399999999894</v>
      </c>
      <c r="AQ2834" s="47">
        <f t="shared" si="156"/>
        <v>0.90269160000000104</v>
      </c>
      <c r="AR2834" s="47">
        <f t="shared" si="157"/>
        <v>1.5272727272727271</v>
      </c>
      <c r="AU2834" s="47">
        <v>6</v>
      </c>
      <c r="AV2834" s="47">
        <v>0.6</v>
      </c>
      <c r="AW2834" s="47">
        <v>13.6</v>
      </c>
      <c r="AY2834" s="47">
        <v>973</v>
      </c>
      <c r="BA2834" s="47">
        <v>0.09</v>
      </c>
      <c r="BC2834" s="47" t="s">
        <v>82</v>
      </c>
      <c r="BD2834" s="47">
        <v>4</v>
      </c>
      <c r="BE2834" s="47">
        <v>40</v>
      </c>
      <c r="BF2834" s="47">
        <v>0.57999999999999996</v>
      </c>
      <c r="BG2834" s="47">
        <v>28</v>
      </c>
      <c r="BH2834" s="47">
        <v>12.4</v>
      </c>
      <c r="BI2834" s="47" t="s">
        <v>83</v>
      </c>
      <c r="BJ2834" s="47">
        <v>6.1</v>
      </c>
      <c r="BK2834" s="47">
        <v>1.4E-2</v>
      </c>
      <c r="BL2834" s="47">
        <v>2.7E-2</v>
      </c>
      <c r="BM2834" s="47">
        <v>10</v>
      </c>
      <c r="BN2834" s="47">
        <v>4</v>
      </c>
      <c r="BO2834" s="47">
        <v>14.2</v>
      </c>
      <c r="BP2834" s="47">
        <v>13</v>
      </c>
      <c r="BQ2834" s="47">
        <v>168</v>
      </c>
      <c r="BR2834" s="47">
        <v>256</v>
      </c>
      <c r="BS2834" s="47" t="s">
        <v>134</v>
      </c>
      <c r="BT2834" s="47">
        <v>3.26</v>
      </c>
      <c r="BU2834" s="47">
        <v>7.3</v>
      </c>
      <c r="BV2834" s="47">
        <v>0.2</v>
      </c>
      <c r="BW2834" s="47">
        <v>2</v>
      </c>
      <c r="BX2834" s="47">
        <v>493</v>
      </c>
      <c r="BY2834" s="47">
        <v>1</v>
      </c>
      <c r="BZ2834" s="47">
        <v>0.19</v>
      </c>
      <c r="CA2834" s="47">
        <v>5.89</v>
      </c>
      <c r="CB2834" s="47">
        <v>0.17</v>
      </c>
      <c r="CC2834" s="47">
        <v>2.82</v>
      </c>
      <c r="CD2834" s="47">
        <v>78</v>
      </c>
      <c r="CE2834" s="47">
        <v>9</v>
      </c>
      <c r="CF2834" s="47">
        <v>52.7</v>
      </c>
      <c r="CG2834" s="47">
        <v>259</v>
      </c>
      <c r="CH2834" s="47">
        <v>46</v>
      </c>
      <c r="CI2834" s="47">
        <v>134.5</v>
      </c>
      <c r="CJ2834" s="47">
        <v>204</v>
      </c>
      <c r="CK2834" s="47">
        <v>18.850000000000001</v>
      </c>
      <c r="CL2834" s="47">
        <v>51.1</v>
      </c>
      <c r="CM2834" s="47">
        <v>7.47</v>
      </c>
      <c r="CN2834" s="47">
        <v>1.57</v>
      </c>
      <c r="CO2834" s="47">
        <v>5.85</v>
      </c>
      <c r="CP2834" s="47">
        <v>1.1000000000000001</v>
      </c>
      <c r="CQ2834" s="47">
        <v>6.52</v>
      </c>
      <c r="CR2834" s="47">
        <v>1.46</v>
      </c>
      <c r="CS2834" s="47">
        <v>4.43</v>
      </c>
      <c r="CT2834" s="47">
        <v>0.69</v>
      </c>
      <c r="CU2834" s="47">
        <v>4.41</v>
      </c>
      <c r="CV2834" s="47">
        <v>0.59</v>
      </c>
      <c r="CW2834" s="87">
        <f t="shared" si="153"/>
        <v>442.54000000000008</v>
      </c>
    </row>
    <row r="2835" spans="1:111" s="47" customFormat="1" ht="15.65" customHeight="1" x14ac:dyDescent="0.3">
      <c r="A2835" s="26" t="s">
        <v>4503</v>
      </c>
      <c r="B2835" s="47" t="s">
        <v>4281</v>
      </c>
      <c r="C2835" s="47" t="s">
        <v>4940</v>
      </c>
      <c r="D2835" s="47" t="s">
        <v>4942</v>
      </c>
      <c r="E2835" s="85"/>
      <c r="F2835" s="48">
        <v>44414</v>
      </c>
      <c r="G2835" s="47" t="s">
        <v>2971</v>
      </c>
      <c r="H2835" s="49">
        <v>34.218699000000001</v>
      </c>
      <c r="I2835" s="49">
        <v>-105.755166</v>
      </c>
      <c r="J2835" s="49" t="s">
        <v>873</v>
      </c>
      <c r="K2835" s="47" t="s">
        <v>879</v>
      </c>
      <c r="L2835" s="47" t="s">
        <v>878</v>
      </c>
      <c r="M2835" s="47" t="s">
        <v>4501</v>
      </c>
      <c r="N2835" s="70" t="s">
        <v>3393</v>
      </c>
      <c r="O2835" s="70" t="s">
        <v>3394</v>
      </c>
      <c r="P2835" s="72" t="s">
        <v>4338</v>
      </c>
      <c r="Q2835" s="26"/>
      <c r="R2835" s="49"/>
      <c r="S2835" s="72"/>
      <c r="T2835" s="72"/>
      <c r="U2835" s="72"/>
      <c r="V2835" s="72"/>
      <c r="W2835" s="72">
        <v>51.54</v>
      </c>
      <c r="X2835" s="72">
        <v>0.33</v>
      </c>
      <c r="Y2835" s="72">
        <v>5.82</v>
      </c>
      <c r="Z2835" s="72">
        <v>1.95</v>
      </c>
      <c r="AA2835" s="72">
        <v>0.05</v>
      </c>
      <c r="AB2835" s="72">
        <v>0.23</v>
      </c>
      <c r="AC2835" s="72">
        <v>18.850000000000001</v>
      </c>
      <c r="AD2835" s="72">
        <v>0.09</v>
      </c>
      <c r="AE2835" s="72">
        <v>4.57</v>
      </c>
      <c r="AF2835" s="72">
        <v>0.17</v>
      </c>
      <c r="AG2835" s="72">
        <v>14.86</v>
      </c>
      <c r="AH2835" s="72">
        <v>2260</v>
      </c>
      <c r="AI2835" s="72">
        <v>0.09</v>
      </c>
      <c r="AJ2835" s="72"/>
      <c r="AM2835" s="47">
        <v>4.04</v>
      </c>
      <c r="AO2835" s="47">
        <f>SUM(W2835:AG2835)+(AH2835*0.0001)+AI2835+AM2835</f>
        <v>102.81600000000002</v>
      </c>
      <c r="AP2835" s="47">
        <f t="shared" si="155"/>
        <v>1.0315349999999999</v>
      </c>
      <c r="AQ2835" s="47">
        <f t="shared" si="156"/>
        <v>0.81531149999999997</v>
      </c>
      <c r="AR2835" s="47">
        <f t="shared" si="157"/>
        <v>1.7727272727272725</v>
      </c>
      <c r="AU2835" s="49">
        <v>50</v>
      </c>
      <c r="AV2835" s="49">
        <v>0.6</v>
      </c>
      <c r="AW2835" s="49">
        <v>37.1</v>
      </c>
      <c r="AX2835" s="49"/>
      <c r="AY2835" s="49">
        <v>2970</v>
      </c>
      <c r="AZ2835" s="49"/>
      <c r="BA2835" s="49">
        <v>0.42</v>
      </c>
      <c r="BC2835" s="49" t="s">
        <v>82</v>
      </c>
      <c r="BD2835" s="49" t="s">
        <v>121</v>
      </c>
      <c r="BE2835" s="49">
        <v>30</v>
      </c>
      <c r="BF2835" s="49">
        <v>0.52</v>
      </c>
      <c r="BG2835" s="49">
        <v>13</v>
      </c>
      <c r="BH2835" s="49">
        <v>7.8</v>
      </c>
      <c r="BI2835" s="49" t="s">
        <v>83</v>
      </c>
      <c r="BJ2835" s="49">
        <v>5.9</v>
      </c>
      <c r="BK2835" s="47">
        <v>1.2E-2</v>
      </c>
      <c r="BL2835" s="49">
        <v>1.4E-2</v>
      </c>
      <c r="BM2835" s="49">
        <v>10</v>
      </c>
      <c r="BN2835" s="49">
        <v>22</v>
      </c>
      <c r="BO2835" s="49">
        <v>16.8</v>
      </c>
      <c r="BP2835" s="49">
        <v>2</v>
      </c>
      <c r="BQ2835" s="49">
        <v>166</v>
      </c>
      <c r="BR2835" s="49">
        <v>150.5</v>
      </c>
      <c r="BS2835" s="49" t="s">
        <v>134</v>
      </c>
      <c r="BT2835" s="49">
        <v>1.28</v>
      </c>
      <c r="BU2835" s="49">
        <v>1.4</v>
      </c>
      <c r="BV2835" s="49">
        <v>0.3</v>
      </c>
      <c r="BW2835" s="49">
        <v>1</v>
      </c>
      <c r="BX2835" s="49">
        <v>277</v>
      </c>
      <c r="BY2835" s="49">
        <v>0.6</v>
      </c>
      <c r="BZ2835" s="49">
        <v>0.18</v>
      </c>
      <c r="CA2835" s="49">
        <v>9.23</v>
      </c>
      <c r="CB2835" s="49">
        <v>7.0000000000000007E-2</v>
      </c>
      <c r="CC2835" s="49">
        <v>5.09</v>
      </c>
      <c r="CD2835" s="49">
        <v>104</v>
      </c>
      <c r="CE2835" s="49">
        <v>17</v>
      </c>
      <c r="CF2835" s="49">
        <v>92.8</v>
      </c>
      <c r="CG2835" s="49">
        <v>234</v>
      </c>
      <c r="CH2835" s="49">
        <v>110</v>
      </c>
      <c r="CI2835" s="49">
        <v>156</v>
      </c>
      <c r="CJ2835" s="49">
        <v>263</v>
      </c>
      <c r="CK2835" s="49">
        <v>24.7</v>
      </c>
      <c r="CL2835" s="49">
        <v>70.900000000000006</v>
      </c>
      <c r="CM2835" s="49">
        <v>14</v>
      </c>
      <c r="CN2835" s="49">
        <v>3.17</v>
      </c>
      <c r="CO2835" s="49">
        <v>11.25</v>
      </c>
      <c r="CP2835" s="49">
        <v>1.96</v>
      </c>
      <c r="CQ2835" s="49">
        <v>11.55</v>
      </c>
      <c r="CR2835" s="49">
        <v>2.57</v>
      </c>
      <c r="CS2835" s="49">
        <v>7.81</v>
      </c>
      <c r="CT2835" s="49">
        <v>1.1499999999999999</v>
      </c>
      <c r="CU2835" s="49">
        <v>6.73</v>
      </c>
      <c r="CV2835" s="49">
        <v>0.88</v>
      </c>
      <c r="CW2835" s="87">
        <f t="shared" si="153"/>
        <v>575.66999999999996</v>
      </c>
      <c r="CX2835" s="49"/>
      <c r="CY2835" s="49"/>
      <c r="CZ2835" s="49"/>
      <c r="DA2835" s="49"/>
      <c r="DC2835" s="49"/>
      <c r="DD2835" s="49"/>
      <c r="DE2835" s="49"/>
      <c r="DF2835" s="49"/>
      <c r="DG2835" s="49"/>
    </row>
    <row r="2836" spans="1:111" s="47" customFormat="1" ht="15.65" customHeight="1" x14ac:dyDescent="0.3">
      <c r="A2836" s="22" t="s">
        <v>4504</v>
      </c>
      <c r="B2836" s="47" t="s">
        <v>4281</v>
      </c>
      <c r="C2836" s="47" t="s">
        <v>4940</v>
      </c>
      <c r="D2836" s="47" t="s">
        <v>4942</v>
      </c>
      <c r="E2836" s="48"/>
      <c r="F2836" s="48">
        <v>44414</v>
      </c>
      <c r="G2836" s="47" t="s">
        <v>2971</v>
      </c>
      <c r="H2836" s="47">
        <v>34.218760000000003</v>
      </c>
      <c r="I2836" s="47">
        <v>-105.755492</v>
      </c>
      <c r="J2836" s="47" t="s">
        <v>873</v>
      </c>
      <c r="K2836" s="47" t="s">
        <v>879</v>
      </c>
      <c r="L2836" s="47" t="s">
        <v>878</v>
      </c>
      <c r="M2836" s="47" t="s">
        <v>4501</v>
      </c>
      <c r="N2836" s="70" t="s">
        <v>3393</v>
      </c>
      <c r="O2836" s="70" t="s">
        <v>3394</v>
      </c>
      <c r="P2836" s="72" t="s">
        <v>4288</v>
      </c>
      <c r="Q2836" s="22"/>
      <c r="S2836" s="72"/>
      <c r="T2836" s="72"/>
      <c r="U2836" s="72"/>
      <c r="V2836" s="72"/>
      <c r="W2836" s="72">
        <v>63.5</v>
      </c>
      <c r="X2836" s="72">
        <v>0.63</v>
      </c>
      <c r="Y2836" s="72">
        <v>9.6999999999999993</v>
      </c>
      <c r="Z2836" s="72">
        <v>3.34</v>
      </c>
      <c r="AA2836" s="72">
        <v>0.32</v>
      </c>
      <c r="AB2836" s="72">
        <v>0.06</v>
      </c>
      <c r="AC2836" s="72">
        <v>2.27</v>
      </c>
      <c r="AD2836" s="72">
        <v>0.21</v>
      </c>
      <c r="AE2836" s="72">
        <v>8.2799999999999994</v>
      </c>
      <c r="AF2836" s="72">
        <v>0.14000000000000001</v>
      </c>
      <c r="AG2836" s="72">
        <v>3.16</v>
      </c>
      <c r="AH2836" s="72">
        <v>9940</v>
      </c>
      <c r="AI2836" s="72">
        <v>0.89</v>
      </c>
      <c r="AJ2836" s="72"/>
      <c r="AM2836" s="47">
        <v>0.3</v>
      </c>
      <c r="AO2836" s="47">
        <f>SUM(W2836:AG2836)+(AH2836*0.0001)+AI2836+AM2836</f>
        <v>93.793999999999983</v>
      </c>
      <c r="AP2836" s="47">
        <f t="shared" si="155"/>
        <v>1.7789219999999997</v>
      </c>
      <c r="AQ2836" s="47">
        <f t="shared" si="156"/>
        <v>1.3831858000000001</v>
      </c>
      <c r="AR2836" s="47">
        <f t="shared" si="157"/>
        <v>3.0363636363636362</v>
      </c>
      <c r="AU2836" s="47">
        <v>122</v>
      </c>
      <c r="AV2836" s="47">
        <v>1.3</v>
      </c>
      <c r="AW2836" s="47">
        <v>74.7</v>
      </c>
      <c r="AY2836" s="47">
        <v>43400</v>
      </c>
      <c r="BA2836" s="47">
        <v>0.41</v>
      </c>
      <c r="BC2836" s="47" t="s">
        <v>82</v>
      </c>
      <c r="BD2836" s="47">
        <v>11</v>
      </c>
      <c r="BE2836" s="47">
        <v>40</v>
      </c>
      <c r="BF2836" s="47">
        <v>0.63</v>
      </c>
      <c r="BG2836" s="47">
        <v>11</v>
      </c>
      <c r="BH2836" s="47">
        <v>33</v>
      </c>
      <c r="BI2836" s="47">
        <v>5</v>
      </c>
      <c r="BJ2836" s="47">
        <v>7.2</v>
      </c>
      <c r="BK2836" s="47">
        <v>2.5999999999999999E-2</v>
      </c>
      <c r="BL2836" s="47">
        <v>0.03</v>
      </c>
      <c r="BM2836" s="47">
        <v>10</v>
      </c>
      <c r="BN2836" s="47">
        <v>10</v>
      </c>
      <c r="BO2836" s="47">
        <v>16.899999999999999</v>
      </c>
      <c r="BP2836" s="47">
        <v>53</v>
      </c>
      <c r="BQ2836" s="47">
        <v>91</v>
      </c>
      <c r="BR2836" s="47">
        <v>261</v>
      </c>
      <c r="BS2836" s="47">
        <v>2E-3</v>
      </c>
      <c r="BT2836" s="47">
        <v>1.1100000000000001</v>
      </c>
      <c r="BU2836" s="47">
        <v>2.5</v>
      </c>
      <c r="BV2836" s="47">
        <v>0.4</v>
      </c>
      <c r="BW2836" s="47">
        <v>1</v>
      </c>
      <c r="BX2836" s="47">
        <v>709</v>
      </c>
      <c r="BY2836" s="47">
        <v>0.9</v>
      </c>
      <c r="BZ2836" s="47">
        <v>0.5</v>
      </c>
      <c r="CA2836" s="47">
        <v>42</v>
      </c>
      <c r="CB2836" s="47">
        <v>0.38</v>
      </c>
      <c r="CC2836" s="47">
        <v>9.59</v>
      </c>
      <c r="CD2836" s="47">
        <v>55</v>
      </c>
      <c r="CE2836" s="47">
        <v>13</v>
      </c>
      <c r="CF2836" s="47">
        <v>211</v>
      </c>
      <c r="CG2836" s="47">
        <v>260</v>
      </c>
      <c r="CH2836" s="47">
        <v>102</v>
      </c>
      <c r="CI2836" s="47">
        <v>4590</v>
      </c>
      <c r="CJ2836" s="47">
        <v>6480</v>
      </c>
      <c r="CK2836" s="47">
        <v>565</v>
      </c>
      <c r="CL2836" s="47">
        <v>1365</v>
      </c>
      <c r="CM2836" s="47">
        <v>172</v>
      </c>
      <c r="CN2836" s="47">
        <v>30.1</v>
      </c>
      <c r="CO2836" s="47">
        <v>82.6</v>
      </c>
      <c r="CP2836" s="47">
        <v>8.2200000000000006</v>
      </c>
      <c r="CQ2836" s="47">
        <v>35.1</v>
      </c>
      <c r="CR2836" s="47">
        <v>5.56</v>
      </c>
      <c r="CS2836" s="47">
        <v>14.25</v>
      </c>
      <c r="CT2836" s="47">
        <v>1.61</v>
      </c>
      <c r="CU2836" s="47">
        <v>9.81</v>
      </c>
      <c r="CV2836" s="47">
        <v>1.08</v>
      </c>
      <c r="CW2836" s="87">
        <f t="shared" si="153"/>
        <v>13360.33</v>
      </c>
    </row>
    <row r="2837" spans="1:111" s="72" customFormat="1" x14ac:dyDescent="0.3">
      <c r="A2837" s="72" t="s">
        <v>4505</v>
      </c>
      <c r="B2837" s="47" t="s">
        <v>4281</v>
      </c>
      <c r="C2837" s="47" t="s">
        <v>4940</v>
      </c>
      <c r="D2837" s="47" t="s">
        <v>4942</v>
      </c>
      <c r="E2837" s="48">
        <v>44411</v>
      </c>
      <c r="F2837" s="48">
        <v>44519</v>
      </c>
      <c r="G2837" s="22" t="s">
        <v>4391</v>
      </c>
      <c r="H2837" s="47">
        <v>34.204810000000002</v>
      </c>
      <c r="I2837" s="47">
        <v>-105.73291</v>
      </c>
      <c r="J2837" s="47" t="s">
        <v>873</v>
      </c>
      <c r="K2837" s="47" t="s">
        <v>879</v>
      </c>
      <c r="L2837" s="47" t="s">
        <v>878</v>
      </c>
      <c r="M2837" s="47" t="s">
        <v>1499</v>
      </c>
      <c r="N2837" s="70" t="s">
        <v>3393</v>
      </c>
      <c r="O2837" s="70" t="s">
        <v>3394</v>
      </c>
      <c r="P2837" s="47" t="s">
        <v>4301</v>
      </c>
      <c r="Q2837" s="22" t="s">
        <v>2942</v>
      </c>
      <c r="R2837" s="47" t="s">
        <v>2943</v>
      </c>
      <c r="S2837" s="47" t="s">
        <v>4506</v>
      </c>
      <c r="T2837" s="47"/>
      <c r="U2837" s="47"/>
      <c r="V2837" s="47"/>
      <c r="W2837" s="72">
        <v>6.65</v>
      </c>
      <c r="X2837" s="72">
        <v>0.01</v>
      </c>
      <c r="Y2837" s="72">
        <v>0.77</v>
      </c>
      <c r="Z2837" s="72">
        <v>2.21</v>
      </c>
      <c r="AA2837" s="72">
        <v>0.31</v>
      </c>
      <c r="AB2837" s="72">
        <v>0.03</v>
      </c>
      <c r="AC2837" s="72">
        <v>53</v>
      </c>
      <c r="AD2837" s="72">
        <v>0.08</v>
      </c>
      <c r="AE2837" s="72">
        <v>0.6</v>
      </c>
      <c r="AF2837" s="72">
        <v>0.03</v>
      </c>
      <c r="AG2837" s="72">
        <v>5.87</v>
      </c>
      <c r="AH2837" s="72" t="s">
        <v>1685</v>
      </c>
      <c r="AI2837" s="72">
        <v>0.82</v>
      </c>
      <c r="AL2837" s="47"/>
      <c r="AM2837" s="72">
        <v>1.03</v>
      </c>
      <c r="AN2837" s="47"/>
      <c r="AO2837" s="72">
        <v>78.06</v>
      </c>
      <c r="AP2837" s="47"/>
      <c r="AQ2837" s="47"/>
      <c r="AR2837" s="47"/>
      <c r="AU2837" s="72">
        <v>32</v>
      </c>
      <c r="AV2837" s="72">
        <v>5.6</v>
      </c>
      <c r="AW2837" s="72">
        <v>61</v>
      </c>
      <c r="AX2837" s="47"/>
      <c r="AY2837" s="72">
        <v>36700</v>
      </c>
      <c r="AZ2837" s="47"/>
      <c r="BA2837" s="72">
        <v>2.23</v>
      </c>
      <c r="BB2837" s="47"/>
      <c r="BC2837" s="72">
        <v>1</v>
      </c>
      <c r="BD2837" s="72">
        <v>2</v>
      </c>
      <c r="BE2837" s="72">
        <v>10</v>
      </c>
      <c r="BF2837" s="72">
        <v>0.08</v>
      </c>
      <c r="BG2837" s="72">
        <v>4100</v>
      </c>
      <c r="BH2837" s="72">
        <v>17.2</v>
      </c>
      <c r="BI2837" s="72" t="s">
        <v>83</v>
      </c>
      <c r="BJ2837" s="72">
        <v>0.3</v>
      </c>
      <c r="BK2837" s="72">
        <v>1.1950000000000001</v>
      </c>
      <c r="BL2837" s="72">
        <v>0.03</v>
      </c>
      <c r="BM2837" s="72" t="s">
        <v>84</v>
      </c>
      <c r="BN2837" s="72">
        <v>11</v>
      </c>
      <c r="BO2837" s="72">
        <v>2.4</v>
      </c>
      <c r="BP2837" s="72">
        <v>33</v>
      </c>
      <c r="BQ2837" s="72">
        <v>102</v>
      </c>
      <c r="BR2837" s="72">
        <v>19.899999999999999</v>
      </c>
      <c r="BS2837" s="72">
        <v>1E-3</v>
      </c>
      <c r="BT2837" s="72">
        <v>41.6</v>
      </c>
      <c r="BU2837" s="72">
        <v>4.3</v>
      </c>
      <c r="BV2837" s="72">
        <v>0.3</v>
      </c>
      <c r="BW2837" s="72" t="s">
        <v>121</v>
      </c>
      <c r="BX2837" s="72" t="s">
        <v>4507</v>
      </c>
      <c r="BY2837" s="72" t="s">
        <v>126</v>
      </c>
      <c r="BZ2837" s="72">
        <v>0.43</v>
      </c>
      <c r="CA2837" s="72">
        <v>58.9</v>
      </c>
      <c r="CB2837" s="72">
        <v>0.21</v>
      </c>
      <c r="CC2837" s="72">
        <v>7.54</v>
      </c>
      <c r="CD2837" s="72">
        <v>81</v>
      </c>
      <c r="CE2837" s="72">
        <v>2</v>
      </c>
      <c r="CF2837" s="72">
        <v>471</v>
      </c>
      <c r="CG2837" s="72">
        <v>21</v>
      </c>
      <c r="CH2837" s="72">
        <v>472</v>
      </c>
      <c r="CI2837" s="72">
        <v>1810</v>
      </c>
      <c r="CJ2837" s="72">
        <v>4010</v>
      </c>
      <c r="CK2837" s="72">
        <v>403</v>
      </c>
      <c r="CL2837" s="72">
        <v>1225</v>
      </c>
      <c r="CM2837" s="72">
        <v>229</v>
      </c>
      <c r="CN2837" s="72">
        <v>46.5</v>
      </c>
      <c r="CO2837" s="72">
        <v>139</v>
      </c>
      <c r="CP2837" s="72">
        <v>14.55</v>
      </c>
      <c r="CQ2837" s="72">
        <v>63.4</v>
      </c>
      <c r="CR2837" s="72">
        <v>9.52</v>
      </c>
      <c r="CS2837" s="72">
        <v>22.5</v>
      </c>
      <c r="CT2837" s="72">
        <v>2.4700000000000002</v>
      </c>
      <c r="CU2837" s="72">
        <v>13.25</v>
      </c>
      <c r="CV2837" s="72">
        <v>1.44</v>
      </c>
      <c r="CW2837" s="87">
        <f t="shared" ref="CW2837:CW2851" si="159">SUM(CI2837:CV2837)</f>
        <v>7989.63</v>
      </c>
      <c r="CZ2837" s="47"/>
    </row>
    <row r="2838" spans="1:111" s="72" customFormat="1" x14ac:dyDescent="0.3">
      <c r="A2838" s="72" t="s">
        <v>4508</v>
      </c>
      <c r="B2838" s="47" t="s">
        <v>4281</v>
      </c>
      <c r="C2838" s="47" t="s">
        <v>4940</v>
      </c>
      <c r="D2838" s="47" t="s">
        <v>4942</v>
      </c>
      <c r="E2838" s="48">
        <v>44419</v>
      </c>
      <c r="F2838" s="48">
        <v>44519</v>
      </c>
      <c r="G2838" s="22" t="s">
        <v>4391</v>
      </c>
      <c r="H2838" s="47">
        <v>34.214061000000001</v>
      </c>
      <c r="I2838" s="47">
        <v>-105.771548</v>
      </c>
      <c r="J2838" s="47" t="s">
        <v>873</v>
      </c>
      <c r="K2838" s="47" t="s">
        <v>879</v>
      </c>
      <c r="L2838" s="47" t="s">
        <v>878</v>
      </c>
      <c r="M2838" s="47" t="s">
        <v>163</v>
      </c>
      <c r="N2838" s="70" t="s">
        <v>3393</v>
      </c>
      <c r="O2838" s="70" t="s">
        <v>3394</v>
      </c>
      <c r="P2838" s="47" t="s">
        <v>4303</v>
      </c>
      <c r="Q2838" s="22" t="s">
        <v>2942</v>
      </c>
      <c r="R2838" s="47" t="s">
        <v>2943</v>
      </c>
      <c r="S2838" s="47"/>
      <c r="T2838" s="47"/>
      <c r="U2838" s="47"/>
      <c r="V2838" s="47"/>
      <c r="W2838" s="72">
        <v>61.35</v>
      </c>
      <c r="X2838" s="72">
        <v>0.21</v>
      </c>
      <c r="Y2838" s="72">
        <v>21.16</v>
      </c>
      <c r="Z2838" s="72">
        <v>2.33</v>
      </c>
      <c r="AA2838" s="72">
        <v>0.18</v>
      </c>
      <c r="AB2838" s="72">
        <v>0.12</v>
      </c>
      <c r="AC2838" s="72">
        <v>0.45</v>
      </c>
      <c r="AD2838" s="72">
        <v>5.58</v>
      </c>
      <c r="AE2838" s="72">
        <v>7.43</v>
      </c>
      <c r="AF2838" s="72">
        <v>0.04</v>
      </c>
      <c r="AG2838" s="72">
        <v>1.22</v>
      </c>
      <c r="AH2838" s="72">
        <v>2890</v>
      </c>
      <c r="AI2838" s="72" t="s">
        <v>120</v>
      </c>
      <c r="AL2838" s="47"/>
      <c r="AM2838" s="72">
        <v>0.03</v>
      </c>
      <c r="AN2838" s="47"/>
      <c r="AO2838" s="72">
        <v>100.4</v>
      </c>
      <c r="AP2838" s="47"/>
      <c r="AQ2838" s="47"/>
      <c r="AR2838" s="47"/>
      <c r="AU2838" s="72">
        <v>3</v>
      </c>
      <c r="AV2838" s="72" t="s">
        <v>82</v>
      </c>
      <c r="AW2838" s="72">
        <v>2.4</v>
      </c>
      <c r="AX2838" s="47"/>
      <c r="AY2838" s="72">
        <v>878</v>
      </c>
      <c r="AZ2838" s="47"/>
      <c r="BA2838" s="72">
        <v>0.16</v>
      </c>
      <c r="BB2838" s="47"/>
      <c r="BC2838" s="72" t="s">
        <v>82</v>
      </c>
      <c r="BD2838" s="72">
        <v>1</v>
      </c>
      <c r="BE2838" s="72" t="s">
        <v>84</v>
      </c>
      <c r="BF2838" s="72">
        <v>0.47</v>
      </c>
      <c r="BG2838" s="72">
        <v>30</v>
      </c>
      <c r="BH2838" s="72">
        <v>31.1</v>
      </c>
      <c r="BI2838" s="72" t="s">
        <v>83</v>
      </c>
      <c r="BJ2838" s="72">
        <v>9.5</v>
      </c>
      <c r="BK2838" s="72">
        <v>1.7999999999999999E-2</v>
      </c>
      <c r="BL2838" s="72">
        <v>1.2E-2</v>
      </c>
      <c r="BM2838" s="72">
        <v>30</v>
      </c>
      <c r="BN2838" s="72">
        <v>1</v>
      </c>
      <c r="BO2838" s="72">
        <v>115.5</v>
      </c>
      <c r="BP2838" s="72">
        <v>3</v>
      </c>
      <c r="BQ2838" s="72">
        <v>5</v>
      </c>
      <c r="BR2838" s="72">
        <v>226</v>
      </c>
      <c r="BS2838" s="72" t="s">
        <v>134</v>
      </c>
      <c r="BT2838" s="72">
        <v>0.61</v>
      </c>
      <c r="BU2838" s="72">
        <v>0.3</v>
      </c>
      <c r="BV2838" s="72" t="s">
        <v>124</v>
      </c>
      <c r="BW2838" s="72">
        <v>1</v>
      </c>
      <c r="BX2838" s="72">
        <v>286</v>
      </c>
      <c r="BY2838" s="72">
        <v>3.9</v>
      </c>
      <c r="BZ2838" s="72">
        <v>0.02</v>
      </c>
      <c r="CA2838" s="72">
        <v>49.8</v>
      </c>
      <c r="CB2838" s="72">
        <v>0.14000000000000001</v>
      </c>
      <c r="CC2838" s="72">
        <v>8.76</v>
      </c>
      <c r="CD2838" s="72">
        <v>46</v>
      </c>
      <c r="CE2838" s="72">
        <v>5</v>
      </c>
      <c r="CF2838" s="72">
        <v>28.9</v>
      </c>
      <c r="CG2838" s="72">
        <v>607</v>
      </c>
      <c r="CH2838" s="72">
        <v>63</v>
      </c>
      <c r="CI2838" s="72">
        <v>129</v>
      </c>
      <c r="CJ2838" s="72">
        <v>302</v>
      </c>
      <c r="CK2838" s="72">
        <v>19.7</v>
      </c>
      <c r="CL2838" s="72">
        <v>55.5</v>
      </c>
      <c r="CM2838" s="72">
        <v>8.1199999999999992</v>
      </c>
      <c r="CN2838" s="72">
        <v>1.78</v>
      </c>
      <c r="CO2838" s="72">
        <v>5.63</v>
      </c>
      <c r="CP2838" s="72">
        <v>0.87</v>
      </c>
      <c r="CQ2838" s="72">
        <v>4.3899999999999997</v>
      </c>
      <c r="CR2838" s="72">
        <v>0.89</v>
      </c>
      <c r="CS2838" s="72">
        <v>2.82</v>
      </c>
      <c r="CT2838" s="72">
        <v>0.47</v>
      </c>
      <c r="CU2838" s="72">
        <v>2.89</v>
      </c>
      <c r="CV2838" s="72">
        <v>0.44</v>
      </c>
      <c r="CW2838" s="87">
        <f t="shared" si="159"/>
        <v>534.5</v>
      </c>
      <c r="CZ2838" s="47"/>
    </row>
    <row r="2839" spans="1:111" s="72" customFormat="1" x14ac:dyDescent="0.3">
      <c r="A2839" s="72" t="s">
        <v>4509</v>
      </c>
      <c r="B2839" s="47" t="s">
        <v>4281</v>
      </c>
      <c r="C2839" s="47" t="s">
        <v>4940</v>
      </c>
      <c r="D2839" s="47" t="s">
        <v>4942</v>
      </c>
      <c r="E2839" s="48">
        <v>44419</v>
      </c>
      <c r="F2839" s="48">
        <v>44519</v>
      </c>
      <c r="G2839" s="22" t="s">
        <v>4391</v>
      </c>
      <c r="H2839" s="47">
        <v>34.217765999999997</v>
      </c>
      <c r="I2839" s="47">
        <v>-105.771854</v>
      </c>
      <c r="J2839" s="47" t="s">
        <v>873</v>
      </c>
      <c r="K2839" s="47" t="s">
        <v>879</v>
      </c>
      <c r="L2839" s="47" t="s">
        <v>878</v>
      </c>
      <c r="M2839" s="47" t="s">
        <v>908</v>
      </c>
      <c r="N2839" s="70" t="s">
        <v>3393</v>
      </c>
      <c r="O2839" s="70" t="s">
        <v>3394</v>
      </c>
      <c r="P2839" s="47" t="s">
        <v>4493</v>
      </c>
      <c r="Q2839" s="22" t="s">
        <v>2942</v>
      </c>
      <c r="R2839" s="47" t="s">
        <v>2943</v>
      </c>
      <c r="S2839" s="47"/>
      <c r="T2839" s="47"/>
      <c r="U2839" s="47"/>
      <c r="V2839" s="47"/>
      <c r="W2839" s="72">
        <v>57.02</v>
      </c>
      <c r="X2839" s="72">
        <v>0.49</v>
      </c>
      <c r="Y2839" s="72">
        <v>20.83</v>
      </c>
      <c r="Z2839" s="72">
        <v>3.61</v>
      </c>
      <c r="AA2839" s="72">
        <v>0.15</v>
      </c>
      <c r="AB2839" s="72">
        <v>0.27</v>
      </c>
      <c r="AC2839" s="72">
        <v>1.08</v>
      </c>
      <c r="AD2839" s="72">
        <v>5.19</v>
      </c>
      <c r="AE2839" s="72">
        <v>6.78</v>
      </c>
      <c r="AF2839" s="72">
        <v>0.21</v>
      </c>
      <c r="AG2839" s="72">
        <v>2.2400000000000002</v>
      </c>
      <c r="AH2839" s="72">
        <v>1540</v>
      </c>
      <c r="AI2839" s="72">
        <v>0.09</v>
      </c>
      <c r="AL2839" s="47"/>
      <c r="AM2839" s="72">
        <v>0.16</v>
      </c>
      <c r="AN2839" s="47"/>
      <c r="AO2839" s="72">
        <v>99.01</v>
      </c>
      <c r="AP2839" s="47"/>
      <c r="AQ2839" s="47"/>
      <c r="AR2839" s="47"/>
      <c r="AU2839" s="72">
        <v>5</v>
      </c>
      <c r="AV2839" s="72" t="s">
        <v>82</v>
      </c>
      <c r="AW2839" s="72">
        <v>2.7</v>
      </c>
      <c r="AX2839" s="47"/>
      <c r="AY2839" s="72">
        <v>5840</v>
      </c>
      <c r="AZ2839" s="47"/>
      <c r="BA2839" s="72">
        <v>0.24</v>
      </c>
      <c r="BB2839" s="47"/>
      <c r="BC2839" s="72" t="s">
        <v>82</v>
      </c>
      <c r="BD2839" s="72">
        <v>5</v>
      </c>
      <c r="BE2839" s="72">
        <v>10</v>
      </c>
      <c r="BF2839" s="72">
        <v>0.83</v>
      </c>
      <c r="BG2839" s="72">
        <v>10</v>
      </c>
      <c r="BH2839" s="72">
        <v>28.9</v>
      </c>
      <c r="BI2839" s="72" t="s">
        <v>83</v>
      </c>
      <c r="BJ2839" s="72">
        <v>6.7</v>
      </c>
      <c r="BK2839" s="72">
        <v>0.01</v>
      </c>
      <c r="BL2839" s="72">
        <v>2.1999999999999999E-2</v>
      </c>
      <c r="BM2839" s="72">
        <v>60</v>
      </c>
      <c r="BN2839" s="72">
        <v>1</v>
      </c>
      <c r="BO2839" s="72">
        <v>139</v>
      </c>
      <c r="BP2839" s="72">
        <v>4</v>
      </c>
      <c r="BQ2839" s="72">
        <v>13</v>
      </c>
      <c r="BR2839" s="72">
        <v>182.5</v>
      </c>
      <c r="BS2839" s="72">
        <v>1E-3</v>
      </c>
      <c r="BT2839" s="72">
        <v>0.28999999999999998</v>
      </c>
      <c r="BU2839" s="72">
        <v>2.2000000000000002</v>
      </c>
      <c r="BV2839" s="72">
        <v>0.2</v>
      </c>
      <c r="BW2839" s="72">
        <v>1</v>
      </c>
      <c r="BX2839" s="72">
        <v>606</v>
      </c>
      <c r="BY2839" s="72">
        <v>5.2</v>
      </c>
      <c r="BZ2839" s="72">
        <v>0.03</v>
      </c>
      <c r="CA2839" s="72">
        <v>46.2</v>
      </c>
      <c r="CB2839" s="72">
        <v>0.09</v>
      </c>
      <c r="CC2839" s="72">
        <v>8.89</v>
      </c>
      <c r="CD2839" s="72">
        <v>128</v>
      </c>
      <c r="CE2839" s="72">
        <v>4</v>
      </c>
      <c r="CF2839" s="72">
        <v>37.200000000000003</v>
      </c>
      <c r="CG2839" s="72">
        <v>430</v>
      </c>
      <c r="CH2839" s="72">
        <v>49</v>
      </c>
      <c r="CI2839" s="72">
        <v>209</v>
      </c>
      <c r="CJ2839" s="72">
        <v>285</v>
      </c>
      <c r="CK2839" s="72">
        <v>30.5</v>
      </c>
      <c r="CL2839" s="72">
        <v>96.8</v>
      </c>
      <c r="CM2839" s="72">
        <v>14.2</v>
      </c>
      <c r="CN2839" s="72">
        <v>3.12</v>
      </c>
      <c r="CO2839" s="72">
        <v>9.57</v>
      </c>
      <c r="CP2839" s="72">
        <v>1.1399999999999999</v>
      </c>
      <c r="CQ2839" s="72">
        <v>6.36</v>
      </c>
      <c r="CR2839" s="72">
        <v>1.2</v>
      </c>
      <c r="CS2839" s="72">
        <v>3.33</v>
      </c>
      <c r="CT2839" s="72">
        <v>0.45</v>
      </c>
      <c r="CU2839" s="72">
        <v>3.37</v>
      </c>
      <c r="CV2839" s="72">
        <v>0.52</v>
      </c>
      <c r="CW2839" s="87">
        <f t="shared" si="159"/>
        <v>664.56000000000017</v>
      </c>
      <c r="CZ2839" s="47"/>
    </row>
    <row r="2840" spans="1:111" s="72" customFormat="1" x14ac:dyDescent="0.3">
      <c r="A2840" s="72" t="s">
        <v>4510</v>
      </c>
      <c r="B2840" s="47" t="s">
        <v>4281</v>
      </c>
      <c r="C2840" s="47" t="s">
        <v>4940</v>
      </c>
      <c r="D2840" s="47" t="s">
        <v>4942</v>
      </c>
      <c r="E2840" s="48">
        <v>44436</v>
      </c>
      <c r="F2840" s="48">
        <v>44519</v>
      </c>
      <c r="G2840" s="22" t="s">
        <v>4391</v>
      </c>
      <c r="H2840" s="47">
        <v>34.225802999999999</v>
      </c>
      <c r="I2840" s="47">
        <v>-105.787246</v>
      </c>
      <c r="J2840" s="47" t="s">
        <v>873</v>
      </c>
      <c r="K2840" s="47" t="s">
        <v>879</v>
      </c>
      <c r="L2840" s="47" t="s">
        <v>878</v>
      </c>
      <c r="M2840" s="47" t="s">
        <v>1046</v>
      </c>
      <c r="N2840" s="70" t="s">
        <v>3393</v>
      </c>
      <c r="O2840" s="70" t="s">
        <v>3394</v>
      </c>
      <c r="P2840" s="47" t="s">
        <v>4498</v>
      </c>
      <c r="Q2840" s="22" t="s">
        <v>1665</v>
      </c>
      <c r="R2840" s="47" t="s">
        <v>2943</v>
      </c>
      <c r="S2840" s="47"/>
      <c r="T2840" s="47"/>
      <c r="U2840" s="47"/>
      <c r="V2840" s="47"/>
      <c r="W2840" s="72">
        <v>14.95</v>
      </c>
      <c r="X2840" s="72">
        <v>0.08</v>
      </c>
      <c r="Y2840" s="72">
        <v>0.51</v>
      </c>
      <c r="Z2840" s="72">
        <v>59.05</v>
      </c>
      <c r="AA2840" s="72">
        <v>0.1</v>
      </c>
      <c r="AB2840" s="72">
        <v>0.24</v>
      </c>
      <c r="AC2840" s="72">
        <v>12.4</v>
      </c>
      <c r="AD2840" s="72" t="s">
        <v>120</v>
      </c>
      <c r="AE2840" s="72">
        <v>0.08</v>
      </c>
      <c r="AF2840" s="72">
        <v>0.23</v>
      </c>
      <c r="AG2840" s="72">
        <v>12.35</v>
      </c>
      <c r="AH2840" s="72">
        <v>1110</v>
      </c>
      <c r="AI2840" s="72">
        <v>0.01</v>
      </c>
      <c r="AL2840" s="47"/>
      <c r="AM2840" s="72">
        <v>2.5299999999999998</v>
      </c>
      <c r="AN2840" s="47"/>
      <c r="AO2840" s="72">
        <v>100.3</v>
      </c>
      <c r="AP2840" s="47"/>
      <c r="AQ2840" s="47"/>
      <c r="AR2840" s="47"/>
      <c r="AU2840" s="72">
        <v>5</v>
      </c>
      <c r="AV2840" s="72" t="s">
        <v>82</v>
      </c>
      <c r="AW2840" s="72">
        <v>7</v>
      </c>
      <c r="AX2840" s="47"/>
      <c r="AY2840" s="72">
        <v>161.5</v>
      </c>
      <c r="AZ2840" s="47"/>
      <c r="BA2840" s="72">
        <v>0.71</v>
      </c>
      <c r="BB2840" s="47"/>
      <c r="BC2840" s="72">
        <v>0.9</v>
      </c>
      <c r="BD2840" s="72">
        <v>196</v>
      </c>
      <c r="BE2840" s="72">
        <v>20</v>
      </c>
      <c r="BF2840" s="72">
        <v>0.35</v>
      </c>
      <c r="BG2840" s="72">
        <v>153</v>
      </c>
      <c r="BH2840" s="72">
        <v>9.4</v>
      </c>
      <c r="BI2840" s="72" t="s">
        <v>83</v>
      </c>
      <c r="BJ2840" s="72">
        <v>0.5</v>
      </c>
      <c r="BK2840" s="72">
        <v>4.2999999999999997E-2</v>
      </c>
      <c r="BL2840" s="72">
        <v>4.2999999999999997E-2</v>
      </c>
      <c r="BM2840" s="72">
        <v>20</v>
      </c>
      <c r="BN2840" s="72">
        <v>11</v>
      </c>
      <c r="BO2840" s="72">
        <v>3.7</v>
      </c>
      <c r="BP2840" s="72">
        <v>24</v>
      </c>
      <c r="BQ2840" s="72">
        <v>10</v>
      </c>
      <c r="BR2840" s="72">
        <v>6.6</v>
      </c>
      <c r="BS2840" s="72" t="s">
        <v>134</v>
      </c>
      <c r="BT2840" s="72">
        <v>1.82</v>
      </c>
      <c r="BU2840" s="72">
        <v>1.6</v>
      </c>
      <c r="BV2840" s="72">
        <v>0.9</v>
      </c>
      <c r="BW2840" s="72">
        <v>2</v>
      </c>
      <c r="BX2840" s="72">
        <v>98.6</v>
      </c>
      <c r="BY2840" s="72" t="s">
        <v>126</v>
      </c>
      <c r="BZ2840" s="72">
        <v>0.09</v>
      </c>
      <c r="CA2840" s="72">
        <v>2.14</v>
      </c>
      <c r="CB2840" s="72">
        <v>0.03</v>
      </c>
      <c r="CC2840" s="72">
        <v>3.39</v>
      </c>
      <c r="CD2840" s="72">
        <v>370</v>
      </c>
      <c r="CE2840" s="72">
        <v>9</v>
      </c>
      <c r="CF2840" s="72">
        <v>5.8</v>
      </c>
      <c r="CG2840" s="72">
        <v>19</v>
      </c>
      <c r="CH2840" s="72">
        <v>225</v>
      </c>
      <c r="CI2840" s="72">
        <v>29</v>
      </c>
      <c r="CJ2840" s="72">
        <v>32.6</v>
      </c>
      <c r="CK2840" s="72">
        <v>2.88</v>
      </c>
      <c r="CL2840" s="72">
        <v>8.8000000000000007</v>
      </c>
      <c r="CM2840" s="72">
        <v>1.4</v>
      </c>
      <c r="CN2840" s="72">
        <v>0.34</v>
      </c>
      <c r="CO2840" s="72">
        <v>1.34</v>
      </c>
      <c r="CP2840" s="72">
        <v>0.16</v>
      </c>
      <c r="CQ2840" s="72">
        <v>0.78</v>
      </c>
      <c r="CR2840" s="72">
        <v>0.17</v>
      </c>
      <c r="CS2840" s="72">
        <v>0.37</v>
      </c>
      <c r="CT2840" s="72">
        <v>7.0000000000000007E-2</v>
      </c>
      <c r="CU2840" s="72">
        <v>0.47</v>
      </c>
      <c r="CV2840" s="72">
        <v>0.09</v>
      </c>
      <c r="CW2840" s="87">
        <f t="shared" si="159"/>
        <v>78.470000000000013</v>
      </c>
      <c r="CZ2840" s="47"/>
    </row>
    <row r="2841" spans="1:111" s="72" customFormat="1" x14ac:dyDescent="0.3">
      <c r="A2841" s="72" t="s">
        <v>4511</v>
      </c>
      <c r="B2841" s="47" t="s">
        <v>4281</v>
      </c>
      <c r="C2841" s="47" t="s">
        <v>4940</v>
      </c>
      <c r="D2841" s="47" t="s">
        <v>4942</v>
      </c>
      <c r="E2841" s="48">
        <v>44436</v>
      </c>
      <c r="F2841" s="48">
        <v>44519</v>
      </c>
      <c r="G2841" s="22" t="s">
        <v>4391</v>
      </c>
      <c r="H2841" s="47">
        <v>34.225802999999999</v>
      </c>
      <c r="I2841" s="47">
        <v>-105.787246</v>
      </c>
      <c r="J2841" s="47" t="s">
        <v>873</v>
      </c>
      <c r="K2841" s="47" t="s">
        <v>879</v>
      </c>
      <c r="L2841" s="47" t="s">
        <v>878</v>
      </c>
      <c r="M2841" s="47" t="s">
        <v>1046</v>
      </c>
      <c r="N2841" s="70" t="s">
        <v>3393</v>
      </c>
      <c r="O2841" s="70" t="s">
        <v>3394</v>
      </c>
      <c r="P2841" s="47" t="s">
        <v>4498</v>
      </c>
      <c r="Q2841" s="22" t="s">
        <v>1665</v>
      </c>
      <c r="R2841" s="47" t="s">
        <v>2943</v>
      </c>
      <c r="S2841" s="47"/>
      <c r="T2841" s="47"/>
      <c r="U2841" s="47"/>
      <c r="V2841" s="47"/>
      <c r="W2841" s="72">
        <v>12.4</v>
      </c>
      <c r="X2841" s="72">
        <v>0.14000000000000001</v>
      </c>
      <c r="Y2841" s="72">
        <v>2.09</v>
      </c>
      <c r="Z2841" s="72">
        <v>25.21</v>
      </c>
      <c r="AA2841" s="72">
        <v>0.19</v>
      </c>
      <c r="AB2841" s="72">
        <v>0.89</v>
      </c>
      <c r="AC2841" s="72">
        <v>32.200000000000003</v>
      </c>
      <c r="AD2841" s="72">
        <v>0.01</v>
      </c>
      <c r="AE2841" s="72">
        <v>1.1000000000000001</v>
      </c>
      <c r="AF2841" s="72">
        <v>0.23</v>
      </c>
      <c r="AG2841" s="72">
        <v>25.5</v>
      </c>
      <c r="AH2841" s="72">
        <v>2130</v>
      </c>
      <c r="AI2841" s="72">
        <v>0.06</v>
      </c>
      <c r="AL2841" s="47"/>
      <c r="AM2841" s="72">
        <v>6.5</v>
      </c>
      <c r="AN2841" s="47"/>
      <c r="AO2841" s="72">
        <v>100.45</v>
      </c>
      <c r="AP2841" s="47"/>
      <c r="AQ2841" s="47"/>
      <c r="AR2841" s="47"/>
      <c r="AU2841" s="72">
        <v>4</v>
      </c>
      <c r="AV2841" s="72" t="s">
        <v>82</v>
      </c>
      <c r="AW2841" s="72">
        <v>10.8</v>
      </c>
      <c r="AX2841" s="47"/>
      <c r="AY2841" s="72">
        <v>407</v>
      </c>
      <c r="AZ2841" s="47"/>
      <c r="BA2841" s="72">
        <v>0.18</v>
      </c>
      <c r="BB2841" s="47"/>
      <c r="BC2841" s="72" t="s">
        <v>82</v>
      </c>
      <c r="BD2841" s="72">
        <v>53</v>
      </c>
      <c r="BE2841" s="72">
        <v>20</v>
      </c>
      <c r="BF2841" s="72">
        <v>4.5199999999999996</v>
      </c>
      <c r="BG2841" s="72">
        <v>212</v>
      </c>
      <c r="BH2841" s="72">
        <v>10.5</v>
      </c>
      <c r="BI2841" s="72" t="s">
        <v>83</v>
      </c>
      <c r="BJ2841" s="72">
        <v>1.1000000000000001</v>
      </c>
      <c r="BK2841" s="72">
        <v>1.4999999999999999E-2</v>
      </c>
      <c r="BL2841" s="72">
        <v>5.1999999999999998E-2</v>
      </c>
      <c r="BM2841" s="72">
        <v>40</v>
      </c>
      <c r="BN2841" s="72">
        <v>5</v>
      </c>
      <c r="BO2841" s="72">
        <v>4</v>
      </c>
      <c r="BP2841" s="72">
        <v>32</v>
      </c>
      <c r="BQ2841" s="72">
        <v>2</v>
      </c>
      <c r="BR2841" s="72">
        <v>49.3</v>
      </c>
      <c r="BS2841" s="72" t="s">
        <v>134</v>
      </c>
      <c r="BT2841" s="72">
        <v>1.5</v>
      </c>
      <c r="BU2841" s="72">
        <v>2.6</v>
      </c>
      <c r="BV2841" s="72">
        <v>0.5</v>
      </c>
      <c r="BW2841" s="72">
        <v>1</v>
      </c>
      <c r="BX2841" s="72">
        <v>189.5</v>
      </c>
      <c r="BY2841" s="72" t="s">
        <v>126</v>
      </c>
      <c r="BZ2841" s="72">
        <v>0.03</v>
      </c>
      <c r="CA2841" s="72">
        <v>3.85</v>
      </c>
      <c r="CB2841" s="72">
        <v>0.18</v>
      </c>
      <c r="CC2841" s="72">
        <v>1.41</v>
      </c>
      <c r="CD2841" s="72">
        <v>302</v>
      </c>
      <c r="CE2841" s="72">
        <v>5</v>
      </c>
      <c r="CF2841" s="72">
        <v>13</v>
      </c>
      <c r="CG2841" s="72">
        <v>42</v>
      </c>
      <c r="CH2841" s="72">
        <v>78</v>
      </c>
      <c r="CI2841" s="72">
        <v>79.400000000000006</v>
      </c>
      <c r="CJ2841" s="72">
        <v>71.900000000000006</v>
      </c>
      <c r="CK2841" s="72">
        <v>7.8</v>
      </c>
      <c r="CL2841" s="72">
        <v>25.3</v>
      </c>
      <c r="CM2841" s="72">
        <v>3.75</v>
      </c>
      <c r="CN2841" s="72">
        <v>0.77</v>
      </c>
      <c r="CO2841" s="72">
        <v>3.2</v>
      </c>
      <c r="CP2841" s="72">
        <v>0.37</v>
      </c>
      <c r="CQ2841" s="72">
        <v>1.8</v>
      </c>
      <c r="CR2841" s="72">
        <v>0.39</v>
      </c>
      <c r="CS2841" s="72">
        <v>0.9</v>
      </c>
      <c r="CT2841" s="72">
        <v>0.14000000000000001</v>
      </c>
      <c r="CU2841" s="72">
        <v>0.77</v>
      </c>
      <c r="CV2841" s="72">
        <v>0.16</v>
      </c>
      <c r="CW2841" s="87">
        <f t="shared" si="159"/>
        <v>196.65000000000003</v>
      </c>
      <c r="CZ2841" s="47"/>
    </row>
    <row r="2842" spans="1:111" s="72" customFormat="1" x14ac:dyDescent="0.3">
      <c r="A2842" s="72" t="s">
        <v>4512</v>
      </c>
      <c r="B2842" s="47" t="s">
        <v>4281</v>
      </c>
      <c r="C2842" s="47" t="s">
        <v>4940</v>
      </c>
      <c r="D2842" s="47" t="s">
        <v>4942</v>
      </c>
      <c r="E2842" s="48">
        <v>44440</v>
      </c>
      <c r="F2842" s="48">
        <v>44519</v>
      </c>
      <c r="G2842" s="22" t="s">
        <v>4391</v>
      </c>
      <c r="H2842" s="47">
        <v>34.214531000000001</v>
      </c>
      <c r="I2842" s="47">
        <v>-105.759829</v>
      </c>
      <c r="J2842" s="47" t="s">
        <v>873</v>
      </c>
      <c r="K2842" s="47" t="s">
        <v>879</v>
      </c>
      <c r="L2842" s="47" t="s">
        <v>878</v>
      </c>
      <c r="M2842" s="47" t="s">
        <v>379</v>
      </c>
      <c r="N2842" s="70" t="s">
        <v>3393</v>
      </c>
      <c r="O2842" s="70" t="s">
        <v>3394</v>
      </c>
      <c r="P2842" s="47" t="s">
        <v>4428</v>
      </c>
      <c r="Q2842" s="22" t="s">
        <v>1665</v>
      </c>
      <c r="R2842" s="47" t="s">
        <v>2943</v>
      </c>
      <c r="S2842" s="47"/>
      <c r="T2842" s="47"/>
      <c r="U2842" s="47"/>
      <c r="V2842" s="47"/>
      <c r="W2842" s="72">
        <v>69.95</v>
      </c>
      <c r="X2842" s="72">
        <v>0.41</v>
      </c>
      <c r="Y2842" s="72">
        <v>13.78</v>
      </c>
      <c r="Z2842" s="72">
        <v>3.42</v>
      </c>
      <c r="AA2842" s="72">
        <v>0.06</v>
      </c>
      <c r="AB2842" s="72">
        <v>0.49</v>
      </c>
      <c r="AC2842" s="72">
        <v>1.84</v>
      </c>
      <c r="AD2842" s="72">
        <v>3.24</v>
      </c>
      <c r="AE2842" s="72">
        <v>5.54</v>
      </c>
      <c r="AF2842" s="72">
        <v>0.16</v>
      </c>
      <c r="AG2842" s="72">
        <v>0.76</v>
      </c>
      <c r="AH2842" s="72">
        <v>830</v>
      </c>
      <c r="AI2842" s="72" t="s">
        <v>120</v>
      </c>
      <c r="AL2842" s="47"/>
      <c r="AM2842" s="72">
        <v>0.06</v>
      </c>
      <c r="AN2842" s="47"/>
      <c r="AO2842" s="72">
        <v>100</v>
      </c>
      <c r="AP2842" s="47"/>
      <c r="AQ2842" s="47"/>
      <c r="AR2842" s="47"/>
      <c r="AU2842" s="72">
        <v>5</v>
      </c>
      <c r="AV2842" s="72" t="s">
        <v>82</v>
      </c>
      <c r="AW2842" s="72">
        <v>2.7</v>
      </c>
      <c r="AX2842" s="47"/>
      <c r="AY2842" s="72">
        <v>1405</v>
      </c>
      <c r="AZ2842" s="47"/>
      <c r="BA2842" s="72">
        <v>0.04</v>
      </c>
      <c r="BB2842" s="47"/>
      <c r="BC2842" s="72" t="s">
        <v>82</v>
      </c>
      <c r="BD2842" s="72">
        <v>9</v>
      </c>
      <c r="BE2842" s="72">
        <v>30</v>
      </c>
      <c r="BF2842" s="72">
        <v>2.1</v>
      </c>
      <c r="BG2842" s="72">
        <v>37</v>
      </c>
      <c r="BH2842" s="72">
        <v>19.100000000000001</v>
      </c>
      <c r="BI2842" s="72" t="s">
        <v>83</v>
      </c>
      <c r="BJ2842" s="72">
        <v>10.1</v>
      </c>
      <c r="BK2842" s="72">
        <v>5.0000000000000001E-3</v>
      </c>
      <c r="BL2842" s="72">
        <v>2.5000000000000001E-2</v>
      </c>
      <c r="BM2842" s="72">
        <v>40</v>
      </c>
      <c r="BN2842" s="72">
        <v>2</v>
      </c>
      <c r="BO2842" s="72">
        <v>12.4</v>
      </c>
      <c r="BP2842" s="72">
        <v>9</v>
      </c>
      <c r="BQ2842" s="72">
        <v>20</v>
      </c>
      <c r="BR2842" s="72">
        <v>201</v>
      </c>
      <c r="BS2842" s="72" t="s">
        <v>134</v>
      </c>
      <c r="BT2842" s="72">
        <v>0.59</v>
      </c>
      <c r="BU2842" s="72">
        <v>3.8</v>
      </c>
      <c r="BV2842" s="72" t="s">
        <v>124</v>
      </c>
      <c r="BW2842" s="72">
        <v>2</v>
      </c>
      <c r="BX2842" s="72">
        <v>187.5</v>
      </c>
      <c r="BY2842" s="72">
        <v>0.4</v>
      </c>
      <c r="BZ2842" s="72">
        <v>0.52</v>
      </c>
      <c r="CA2842" s="72">
        <v>21.8</v>
      </c>
      <c r="CB2842" s="72">
        <v>0.16</v>
      </c>
      <c r="CC2842" s="72">
        <v>2.98</v>
      </c>
      <c r="CD2842" s="72">
        <v>53</v>
      </c>
      <c r="CE2842" s="72">
        <v>10</v>
      </c>
      <c r="CF2842" s="72">
        <v>20.8</v>
      </c>
      <c r="CG2842" s="72">
        <v>393</v>
      </c>
      <c r="CH2842" s="72">
        <v>41</v>
      </c>
      <c r="CI2842" s="72">
        <v>78.8</v>
      </c>
      <c r="CJ2842" s="72">
        <v>162.5</v>
      </c>
      <c r="CK2842" s="72">
        <v>16.45</v>
      </c>
      <c r="CL2842" s="72">
        <v>55.5</v>
      </c>
      <c r="CM2842" s="72">
        <v>9.2899999999999991</v>
      </c>
      <c r="CN2842" s="72">
        <v>1.21</v>
      </c>
      <c r="CO2842" s="72">
        <v>6.28</v>
      </c>
      <c r="CP2842" s="72">
        <v>0.77</v>
      </c>
      <c r="CQ2842" s="72">
        <v>3.98</v>
      </c>
      <c r="CR2842" s="72">
        <v>0.66</v>
      </c>
      <c r="CS2842" s="72">
        <v>2.14</v>
      </c>
      <c r="CT2842" s="72">
        <v>0.26</v>
      </c>
      <c r="CU2842" s="72">
        <v>2.1800000000000002</v>
      </c>
      <c r="CV2842" s="72">
        <v>0.35</v>
      </c>
      <c r="CW2842" s="87">
        <f t="shared" si="159"/>
        <v>340.37</v>
      </c>
      <c r="CZ2842" s="47"/>
    </row>
    <row r="2843" spans="1:111" s="72" customFormat="1" x14ac:dyDescent="0.3">
      <c r="A2843" s="72" t="s">
        <v>4513</v>
      </c>
      <c r="B2843" s="47" t="s">
        <v>4281</v>
      </c>
      <c r="C2843" s="47" t="s">
        <v>4940</v>
      </c>
      <c r="D2843" s="47" t="s">
        <v>4942</v>
      </c>
      <c r="E2843" s="48">
        <v>44440</v>
      </c>
      <c r="F2843" s="48">
        <v>44519</v>
      </c>
      <c r="G2843" s="22" t="s">
        <v>4391</v>
      </c>
      <c r="H2843" s="47">
        <v>34.214575000000004</v>
      </c>
      <c r="I2843" s="47">
        <v>-105.760057</v>
      </c>
      <c r="J2843" s="47" t="s">
        <v>873</v>
      </c>
      <c r="K2843" s="47" t="s">
        <v>879</v>
      </c>
      <c r="L2843" s="47" t="s">
        <v>878</v>
      </c>
      <c r="M2843" s="47" t="s">
        <v>674</v>
      </c>
      <c r="N2843" s="70" t="s">
        <v>3393</v>
      </c>
      <c r="O2843" s="70" t="s">
        <v>3394</v>
      </c>
      <c r="P2843" s="47" t="s">
        <v>4388</v>
      </c>
      <c r="Q2843" s="22" t="s">
        <v>1665</v>
      </c>
      <c r="R2843" s="47" t="s">
        <v>2943</v>
      </c>
      <c r="S2843" s="47"/>
      <c r="T2843" s="47"/>
      <c r="U2843" s="47"/>
      <c r="V2843" s="47"/>
      <c r="W2843" s="72">
        <v>75</v>
      </c>
      <c r="X2843" s="72">
        <v>0.21</v>
      </c>
      <c r="Y2843" s="72">
        <v>12.57</v>
      </c>
      <c r="Z2843" s="72">
        <v>1.7</v>
      </c>
      <c r="AA2843" s="72">
        <v>0.03</v>
      </c>
      <c r="AB2843" s="72">
        <v>0.43</v>
      </c>
      <c r="AC2843" s="72">
        <v>0.73</v>
      </c>
      <c r="AD2843" s="72">
        <v>2.9</v>
      </c>
      <c r="AE2843" s="72">
        <v>5.79</v>
      </c>
      <c r="AF2843" s="72">
        <v>0.05</v>
      </c>
      <c r="AG2843" s="72">
        <v>0.35</v>
      </c>
      <c r="AH2843" s="72">
        <v>770</v>
      </c>
      <c r="AI2843" s="72">
        <v>0.01</v>
      </c>
      <c r="AL2843" s="47"/>
      <c r="AM2843" s="72">
        <v>0.02</v>
      </c>
      <c r="AN2843" s="47"/>
      <c r="AO2843" s="72">
        <v>100</v>
      </c>
      <c r="AP2843" s="47"/>
      <c r="AQ2843" s="47"/>
      <c r="AR2843" s="47"/>
      <c r="AU2843" s="72">
        <v>2</v>
      </c>
      <c r="AV2843" s="72" t="s">
        <v>82</v>
      </c>
      <c r="AW2843" s="72">
        <v>0.9</v>
      </c>
      <c r="AX2843" s="47"/>
      <c r="AY2843" s="72">
        <v>646</v>
      </c>
      <c r="AZ2843" s="47"/>
      <c r="BA2843" s="72">
        <v>0.01</v>
      </c>
      <c r="BB2843" s="47"/>
      <c r="BC2843" s="72" t="s">
        <v>82</v>
      </c>
      <c r="BD2843" s="72">
        <v>4</v>
      </c>
      <c r="BE2843" s="72">
        <v>20</v>
      </c>
      <c r="BF2843" s="72">
        <v>1.71</v>
      </c>
      <c r="BG2843" s="72">
        <v>5</v>
      </c>
      <c r="BH2843" s="72">
        <v>15.2</v>
      </c>
      <c r="BI2843" s="72" t="s">
        <v>83</v>
      </c>
      <c r="BJ2843" s="72">
        <v>4.2</v>
      </c>
      <c r="BK2843" s="72" t="s">
        <v>145</v>
      </c>
      <c r="BL2843" s="72">
        <v>6.0000000000000001E-3</v>
      </c>
      <c r="BM2843" s="72">
        <v>60</v>
      </c>
      <c r="BN2843" s="72">
        <v>1</v>
      </c>
      <c r="BO2843" s="72">
        <v>12.3</v>
      </c>
      <c r="BP2843" s="72">
        <v>4</v>
      </c>
      <c r="BQ2843" s="72">
        <v>29</v>
      </c>
      <c r="BR2843" s="72">
        <v>259</v>
      </c>
      <c r="BS2843" s="72" t="s">
        <v>134</v>
      </c>
      <c r="BT2843" s="72">
        <v>0.15</v>
      </c>
      <c r="BU2843" s="72">
        <v>1.1000000000000001</v>
      </c>
      <c r="BV2843" s="72" t="s">
        <v>124</v>
      </c>
      <c r="BW2843" s="72">
        <v>2</v>
      </c>
      <c r="BX2843" s="72">
        <v>162.5</v>
      </c>
      <c r="BY2843" s="72">
        <v>1.2</v>
      </c>
      <c r="BZ2843" s="72">
        <v>0.15</v>
      </c>
      <c r="CA2843" s="72">
        <v>25.3</v>
      </c>
      <c r="CB2843" s="72">
        <v>0.22</v>
      </c>
      <c r="CC2843" s="72">
        <v>4.28</v>
      </c>
      <c r="CD2843" s="72">
        <v>21</v>
      </c>
      <c r="CE2843" s="72">
        <v>2</v>
      </c>
      <c r="CF2843" s="72">
        <v>22.3</v>
      </c>
      <c r="CG2843" s="72">
        <v>143</v>
      </c>
      <c r="CH2843" s="72">
        <v>26</v>
      </c>
      <c r="CI2843" s="72">
        <v>36.299999999999997</v>
      </c>
      <c r="CJ2843" s="72">
        <v>69.8</v>
      </c>
      <c r="CK2843" s="72">
        <v>7.08</v>
      </c>
      <c r="CL2843" s="72">
        <v>23.6</v>
      </c>
      <c r="CM2843" s="72">
        <v>3.95</v>
      </c>
      <c r="CN2843" s="72">
        <v>0.57999999999999996</v>
      </c>
      <c r="CO2843" s="72">
        <v>3.28</v>
      </c>
      <c r="CP2843" s="72">
        <v>0.52</v>
      </c>
      <c r="CQ2843" s="72">
        <v>3.64</v>
      </c>
      <c r="CR2843" s="72">
        <v>0.74</v>
      </c>
      <c r="CS2843" s="72">
        <v>2.66</v>
      </c>
      <c r="CT2843" s="72">
        <v>0.34</v>
      </c>
      <c r="CU2843" s="72">
        <v>3.03</v>
      </c>
      <c r="CV2843" s="72">
        <v>0.37</v>
      </c>
      <c r="CW2843" s="87">
        <f t="shared" si="159"/>
        <v>155.89000000000001</v>
      </c>
      <c r="CZ2843" s="47"/>
    </row>
    <row r="2844" spans="1:111" s="72" customFormat="1" x14ac:dyDescent="0.3">
      <c r="A2844" s="72" t="s">
        <v>4514</v>
      </c>
      <c r="B2844" s="47" t="s">
        <v>4281</v>
      </c>
      <c r="C2844" s="47" t="s">
        <v>4940</v>
      </c>
      <c r="D2844" s="47" t="s">
        <v>4942</v>
      </c>
      <c r="E2844" s="48">
        <v>44443</v>
      </c>
      <c r="F2844" s="48">
        <v>44519</v>
      </c>
      <c r="G2844" s="22" t="s">
        <v>4391</v>
      </c>
      <c r="H2844" s="47">
        <v>34.166009000000003</v>
      </c>
      <c r="I2844" s="47">
        <v>-105.77021000000001</v>
      </c>
      <c r="J2844" s="47" t="s">
        <v>873</v>
      </c>
      <c r="K2844" s="47" t="s">
        <v>879</v>
      </c>
      <c r="L2844" s="47" t="s">
        <v>878</v>
      </c>
      <c r="M2844" s="47" t="s">
        <v>163</v>
      </c>
      <c r="N2844" s="70" t="s">
        <v>3393</v>
      </c>
      <c r="O2844" s="70" t="s">
        <v>3394</v>
      </c>
      <c r="P2844" s="47" t="s">
        <v>4498</v>
      </c>
      <c r="Q2844" s="22" t="s">
        <v>1665</v>
      </c>
      <c r="R2844" s="47" t="s">
        <v>2943</v>
      </c>
      <c r="S2844" s="47"/>
      <c r="T2844" s="47"/>
      <c r="U2844" s="47"/>
      <c r="V2844" s="47"/>
      <c r="W2844" s="72">
        <v>53.15</v>
      </c>
      <c r="X2844" s="72">
        <v>0.48</v>
      </c>
      <c r="Y2844" s="72">
        <v>16.559999999999999</v>
      </c>
      <c r="Z2844" s="72">
        <v>4.8499999999999996</v>
      </c>
      <c r="AA2844" s="72">
        <v>0.11</v>
      </c>
      <c r="AB2844" s="72">
        <v>0.21</v>
      </c>
      <c r="AC2844" s="72">
        <v>6.99</v>
      </c>
      <c r="AD2844" s="72">
        <v>6.3</v>
      </c>
      <c r="AE2844" s="72">
        <v>4.0599999999999996</v>
      </c>
      <c r="AF2844" s="72">
        <v>0.34</v>
      </c>
      <c r="AG2844" s="72">
        <v>6</v>
      </c>
      <c r="AH2844" s="72">
        <v>940</v>
      </c>
      <c r="AI2844" s="72" t="s">
        <v>120</v>
      </c>
      <c r="AL2844" s="47"/>
      <c r="AM2844" s="72">
        <v>1.39</v>
      </c>
      <c r="AN2844" s="47"/>
      <c r="AO2844" s="72">
        <v>99.43</v>
      </c>
      <c r="AP2844" s="47"/>
      <c r="AQ2844" s="47"/>
      <c r="AR2844" s="47"/>
      <c r="AU2844" s="72">
        <v>4</v>
      </c>
      <c r="AV2844" s="72" t="s">
        <v>82</v>
      </c>
      <c r="AW2844" s="72">
        <v>7.7</v>
      </c>
      <c r="AX2844" s="47"/>
      <c r="AY2844" s="72">
        <v>1090</v>
      </c>
      <c r="AZ2844" s="47"/>
      <c r="BA2844" s="72">
        <v>0.1</v>
      </c>
      <c r="BB2844" s="47"/>
      <c r="BC2844" s="72" t="s">
        <v>82</v>
      </c>
      <c r="BD2844" s="72">
        <v>7</v>
      </c>
      <c r="BE2844" s="72">
        <v>10</v>
      </c>
      <c r="BF2844" s="72">
        <v>0.36</v>
      </c>
      <c r="BG2844" s="72">
        <v>8</v>
      </c>
      <c r="BH2844" s="72">
        <v>23.5</v>
      </c>
      <c r="BI2844" s="72" t="s">
        <v>83</v>
      </c>
      <c r="BJ2844" s="72">
        <v>7</v>
      </c>
      <c r="BK2844" s="72">
        <v>8.9999999999999993E-3</v>
      </c>
      <c r="BL2844" s="72">
        <v>3.3000000000000002E-2</v>
      </c>
      <c r="BM2844" s="72">
        <v>10</v>
      </c>
      <c r="BN2844" s="72">
        <v>2</v>
      </c>
      <c r="BO2844" s="72">
        <v>69.400000000000006</v>
      </c>
      <c r="BP2844" s="72">
        <v>9</v>
      </c>
      <c r="BQ2844" s="72">
        <v>3</v>
      </c>
      <c r="BR2844" s="72">
        <v>106.5</v>
      </c>
      <c r="BS2844" s="72">
        <v>1E-3</v>
      </c>
      <c r="BT2844" s="72">
        <v>0.64</v>
      </c>
      <c r="BU2844" s="72">
        <v>2.2999999999999998</v>
      </c>
      <c r="BV2844" s="72" t="s">
        <v>124</v>
      </c>
      <c r="BW2844" s="72">
        <v>1</v>
      </c>
      <c r="BX2844" s="72">
        <v>607</v>
      </c>
      <c r="BY2844" s="72">
        <v>3</v>
      </c>
      <c r="BZ2844" s="72">
        <v>0.03</v>
      </c>
      <c r="CA2844" s="72">
        <v>27.6</v>
      </c>
      <c r="CB2844" s="72">
        <v>0.05</v>
      </c>
      <c r="CC2844" s="72">
        <v>6.18</v>
      </c>
      <c r="CD2844" s="72">
        <v>137</v>
      </c>
      <c r="CE2844" s="72">
        <v>2</v>
      </c>
      <c r="CF2844" s="72">
        <v>33</v>
      </c>
      <c r="CG2844" s="72">
        <v>366</v>
      </c>
      <c r="CH2844" s="72">
        <v>17</v>
      </c>
      <c r="CI2844" s="72">
        <v>133</v>
      </c>
      <c r="CJ2844" s="72">
        <v>244</v>
      </c>
      <c r="CK2844" s="72">
        <v>25.8</v>
      </c>
      <c r="CL2844" s="72">
        <v>86.9</v>
      </c>
      <c r="CM2844" s="72">
        <v>15.1</v>
      </c>
      <c r="CN2844" s="72">
        <v>3.29</v>
      </c>
      <c r="CO2844" s="72">
        <v>10.25</v>
      </c>
      <c r="CP2844" s="72">
        <v>1.26</v>
      </c>
      <c r="CQ2844" s="72">
        <v>6</v>
      </c>
      <c r="CR2844" s="72">
        <v>1.1299999999999999</v>
      </c>
      <c r="CS2844" s="72">
        <v>3.37</v>
      </c>
      <c r="CT2844" s="72">
        <v>0.49</v>
      </c>
      <c r="CU2844" s="72">
        <v>3.35</v>
      </c>
      <c r="CV2844" s="72">
        <v>0.44</v>
      </c>
      <c r="CW2844" s="87">
        <f t="shared" si="159"/>
        <v>534.38000000000022</v>
      </c>
      <c r="CZ2844" s="47"/>
    </row>
    <row r="2845" spans="1:111" s="72" customFormat="1" x14ac:dyDescent="0.3">
      <c r="A2845" s="72" t="s">
        <v>4515</v>
      </c>
      <c r="B2845" s="47" t="s">
        <v>4281</v>
      </c>
      <c r="C2845" s="47" t="s">
        <v>4940</v>
      </c>
      <c r="D2845" s="47" t="s">
        <v>4942</v>
      </c>
      <c r="E2845" s="48">
        <v>44444</v>
      </c>
      <c r="F2845" s="48">
        <v>44519</v>
      </c>
      <c r="G2845" s="22" t="s">
        <v>4391</v>
      </c>
      <c r="H2845" s="47">
        <v>34.169271000000002</v>
      </c>
      <c r="I2845" s="47">
        <v>-105.76490200000001</v>
      </c>
      <c r="J2845" s="47" t="s">
        <v>873</v>
      </c>
      <c r="K2845" s="47" t="s">
        <v>879</v>
      </c>
      <c r="L2845" s="47" t="s">
        <v>878</v>
      </c>
      <c r="M2845" s="47" t="s">
        <v>163</v>
      </c>
      <c r="N2845" s="70" t="s">
        <v>3393</v>
      </c>
      <c r="O2845" s="70" t="s">
        <v>3394</v>
      </c>
      <c r="P2845" s="47" t="s">
        <v>4498</v>
      </c>
      <c r="Q2845" s="22" t="s">
        <v>1665</v>
      </c>
      <c r="R2845" s="47" t="s">
        <v>2943</v>
      </c>
      <c r="S2845" s="47"/>
      <c r="T2845" s="47"/>
      <c r="U2845" s="47"/>
      <c r="V2845" s="47"/>
      <c r="W2845" s="72">
        <v>54.51</v>
      </c>
      <c r="X2845" s="72">
        <v>0.68</v>
      </c>
      <c r="Y2845" s="72">
        <v>16.190000000000001</v>
      </c>
      <c r="Z2845" s="72">
        <v>3.63</v>
      </c>
      <c r="AA2845" s="72">
        <v>0.13</v>
      </c>
      <c r="AB2845" s="72">
        <v>0.14000000000000001</v>
      </c>
      <c r="AC2845" s="72">
        <v>7.58</v>
      </c>
      <c r="AD2845" s="72">
        <v>8.14</v>
      </c>
      <c r="AE2845" s="72">
        <v>1.75</v>
      </c>
      <c r="AF2845" s="72">
        <v>0.62</v>
      </c>
      <c r="AG2845" s="72">
        <v>6.14</v>
      </c>
      <c r="AH2845" s="72">
        <v>1190</v>
      </c>
      <c r="AI2845" s="72">
        <v>0.01</v>
      </c>
      <c r="AL2845" s="47"/>
      <c r="AM2845" s="72">
        <v>1.41</v>
      </c>
      <c r="AN2845" s="47"/>
      <c r="AO2845" s="72">
        <v>99.82</v>
      </c>
      <c r="AP2845" s="47"/>
      <c r="AQ2845" s="47"/>
      <c r="AR2845" s="47"/>
      <c r="AU2845" s="72">
        <v>1</v>
      </c>
      <c r="AV2845" s="72" t="s">
        <v>82</v>
      </c>
      <c r="AW2845" s="72">
        <v>6.2</v>
      </c>
      <c r="AX2845" s="47"/>
      <c r="AY2845" s="72">
        <v>682</v>
      </c>
      <c r="AZ2845" s="47"/>
      <c r="BA2845" s="72">
        <v>0.16</v>
      </c>
      <c r="BB2845" s="47"/>
      <c r="BC2845" s="72" t="s">
        <v>82</v>
      </c>
      <c r="BD2845" s="72">
        <v>11</v>
      </c>
      <c r="BE2845" s="72">
        <v>40</v>
      </c>
      <c r="BF2845" s="72">
        <v>0.17</v>
      </c>
      <c r="BG2845" s="72">
        <v>8</v>
      </c>
      <c r="BH2845" s="72">
        <v>19.600000000000001</v>
      </c>
      <c r="BI2845" s="72" t="s">
        <v>83</v>
      </c>
      <c r="BJ2845" s="72">
        <v>6.1</v>
      </c>
      <c r="BK2845" s="72">
        <v>0.01</v>
      </c>
      <c r="BL2845" s="72">
        <v>5.8000000000000003E-2</v>
      </c>
      <c r="BM2845" s="72">
        <v>10</v>
      </c>
      <c r="BN2845" s="72">
        <v>2</v>
      </c>
      <c r="BO2845" s="72">
        <v>61.4</v>
      </c>
      <c r="BP2845" s="72">
        <v>10</v>
      </c>
      <c r="BQ2845" s="72">
        <v>2</v>
      </c>
      <c r="BR2845" s="72">
        <v>50.9</v>
      </c>
      <c r="BS2845" s="72" t="s">
        <v>134</v>
      </c>
      <c r="BT2845" s="72">
        <v>0.22</v>
      </c>
      <c r="BU2845" s="72">
        <v>6.7</v>
      </c>
      <c r="BV2845" s="72">
        <v>0.2</v>
      </c>
      <c r="BW2845" s="72">
        <v>1</v>
      </c>
      <c r="BX2845" s="72">
        <v>468</v>
      </c>
      <c r="BY2845" s="72">
        <v>2.8</v>
      </c>
      <c r="BZ2845" s="72">
        <v>0.01</v>
      </c>
      <c r="CA2845" s="72">
        <v>27.1</v>
      </c>
      <c r="CB2845" s="72">
        <v>0.03</v>
      </c>
      <c r="CC2845" s="72">
        <v>6.49</v>
      </c>
      <c r="CD2845" s="72">
        <v>91</v>
      </c>
      <c r="CE2845" s="72">
        <v>25</v>
      </c>
      <c r="CF2845" s="72">
        <v>34.200000000000003</v>
      </c>
      <c r="CG2845" s="72">
        <v>339</v>
      </c>
      <c r="CH2845" s="72">
        <v>24</v>
      </c>
      <c r="CI2845" s="72">
        <v>139</v>
      </c>
      <c r="CJ2845" s="72">
        <v>254</v>
      </c>
      <c r="CK2845" s="72">
        <v>28</v>
      </c>
      <c r="CL2845" s="72">
        <v>98.4</v>
      </c>
      <c r="CM2845" s="72">
        <v>16.149999999999999</v>
      </c>
      <c r="CN2845" s="72">
        <v>3.6</v>
      </c>
      <c r="CO2845" s="72">
        <v>10.7</v>
      </c>
      <c r="CP2845" s="72">
        <v>1.2</v>
      </c>
      <c r="CQ2845" s="72">
        <v>6.49</v>
      </c>
      <c r="CR2845" s="72">
        <v>1.17</v>
      </c>
      <c r="CS2845" s="72">
        <v>3.52</v>
      </c>
      <c r="CT2845" s="72">
        <v>0.39</v>
      </c>
      <c r="CU2845" s="72">
        <v>2.61</v>
      </c>
      <c r="CV2845" s="72">
        <v>0.45</v>
      </c>
      <c r="CW2845" s="87">
        <f t="shared" si="159"/>
        <v>565.68000000000006</v>
      </c>
      <c r="CZ2845" s="47"/>
    </row>
    <row r="2846" spans="1:111" s="72" customFormat="1" x14ac:dyDescent="0.3">
      <c r="A2846" s="72" t="s">
        <v>4516</v>
      </c>
      <c r="B2846" s="47" t="s">
        <v>4281</v>
      </c>
      <c r="C2846" s="47" t="s">
        <v>4940</v>
      </c>
      <c r="D2846" s="47" t="s">
        <v>4942</v>
      </c>
      <c r="E2846" s="48">
        <v>44444</v>
      </c>
      <c r="F2846" s="48">
        <v>44519</v>
      </c>
      <c r="G2846" s="22" t="s">
        <v>4391</v>
      </c>
      <c r="H2846" s="47">
        <v>34.168632000000002</v>
      </c>
      <c r="I2846" s="47">
        <v>-105.764658</v>
      </c>
      <c r="J2846" s="47" t="s">
        <v>873</v>
      </c>
      <c r="K2846" s="47" t="s">
        <v>879</v>
      </c>
      <c r="L2846" s="47" t="s">
        <v>878</v>
      </c>
      <c r="M2846" s="47" t="s">
        <v>163</v>
      </c>
      <c r="N2846" s="70" t="s">
        <v>3393</v>
      </c>
      <c r="O2846" s="70" t="s">
        <v>3394</v>
      </c>
      <c r="P2846" s="47" t="s">
        <v>4498</v>
      </c>
      <c r="Q2846" s="22" t="s">
        <v>1665</v>
      </c>
      <c r="R2846" s="47" t="s">
        <v>2943</v>
      </c>
      <c r="S2846" s="47"/>
      <c r="T2846" s="47"/>
      <c r="U2846" s="47"/>
      <c r="V2846" s="47"/>
      <c r="W2846" s="72">
        <v>58.69</v>
      </c>
      <c r="X2846" s="72">
        <v>0.53</v>
      </c>
      <c r="Y2846" s="72">
        <v>18.260000000000002</v>
      </c>
      <c r="Z2846" s="72">
        <v>5.95</v>
      </c>
      <c r="AA2846" s="72">
        <v>0.1</v>
      </c>
      <c r="AB2846" s="72">
        <v>0.2</v>
      </c>
      <c r="AC2846" s="72">
        <v>1.55</v>
      </c>
      <c r="AD2846" s="72">
        <v>6.64</v>
      </c>
      <c r="AE2846" s="72">
        <v>4.92</v>
      </c>
      <c r="AF2846" s="72">
        <v>0.37</v>
      </c>
      <c r="AG2846" s="72">
        <v>1.8</v>
      </c>
      <c r="AH2846" s="72">
        <v>1130</v>
      </c>
      <c r="AI2846" s="72">
        <v>0.04</v>
      </c>
      <c r="AL2846" s="47"/>
      <c r="AM2846" s="72">
        <v>0.2</v>
      </c>
      <c r="AN2846" s="47"/>
      <c r="AO2846" s="72">
        <v>99.74</v>
      </c>
      <c r="AP2846" s="47"/>
      <c r="AQ2846" s="47"/>
      <c r="AR2846" s="47"/>
      <c r="AU2846" s="72">
        <v>1</v>
      </c>
      <c r="AV2846" s="72" t="s">
        <v>82</v>
      </c>
      <c r="AW2846" s="72">
        <v>1.7</v>
      </c>
      <c r="AX2846" s="47"/>
      <c r="AY2846" s="72">
        <v>3440</v>
      </c>
      <c r="AZ2846" s="47"/>
      <c r="BA2846" s="72">
        <v>0.11</v>
      </c>
      <c r="BB2846" s="47"/>
      <c r="BC2846" s="72" t="s">
        <v>82</v>
      </c>
      <c r="BD2846" s="72">
        <v>11</v>
      </c>
      <c r="BE2846" s="72">
        <v>10</v>
      </c>
      <c r="BF2846" s="72">
        <v>0.82</v>
      </c>
      <c r="BG2846" s="72">
        <v>4</v>
      </c>
      <c r="BH2846" s="72">
        <v>25.3</v>
      </c>
      <c r="BI2846" s="72" t="s">
        <v>83</v>
      </c>
      <c r="BJ2846" s="72">
        <v>7.4</v>
      </c>
      <c r="BK2846" s="72">
        <v>1.2E-2</v>
      </c>
      <c r="BL2846" s="72">
        <v>4.5999999999999999E-2</v>
      </c>
      <c r="BM2846" s="72">
        <v>10</v>
      </c>
      <c r="BN2846" s="72">
        <v>1</v>
      </c>
      <c r="BO2846" s="72">
        <v>76.3</v>
      </c>
      <c r="BP2846" s="72">
        <v>6</v>
      </c>
      <c r="BQ2846" s="72">
        <v>3</v>
      </c>
      <c r="BR2846" s="72">
        <v>143</v>
      </c>
      <c r="BS2846" s="72" t="s">
        <v>134</v>
      </c>
      <c r="BT2846" s="72">
        <v>0.28999999999999998</v>
      </c>
      <c r="BU2846" s="72">
        <v>2.9</v>
      </c>
      <c r="BV2846" s="72">
        <v>0.2</v>
      </c>
      <c r="BW2846" s="72">
        <v>2</v>
      </c>
      <c r="BX2846" s="72">
        <v>677</v>
      </c>
      <c r="BY2846" s="72">
        <v>3.5</v>
      </c>
      <c r="BZ2846" s="72">
        <v>0.01</v>
      </c>
      <c r="CA2846" s="72">
        <v>29.5</v>
      </c>
      <c r="CB2846" s="72">
        <v>0.05</v>
      </c>
      <c r="CC2846" s="72">
        <v>6.17</v>
      </c>
      <c r="CD2846" s="72">
        <v>104</v>
      </c>
      <c r="CE2846" s="72">
        <v>29</v>
      </c>
      <c r="CF2846" s="72">
        <v>35.6</v>
      </c>
      <c r="CG2846" s="72">
        <v>396</v>
      </c>
      <c r="CH2846" s="72">
        <v>25</v>
      </c>
      <c r="CI2846" s="72">
        <v>144</v>
      </c>
      <c r="CJ2846" s="72">
        <v>256</v>
      </c>
      <c r="CK2846" s="72">
        <v>27.4</v>
      </c>
      <c r="CL2846" s="72">
        <v>93.2</v>
      </c>
      <c r="CM2846" s="72">
        <v>15.05</v>
      </c>
      <c r="CN2846" s="72">
        <v>3.47</v>
      </c>
      <c r="CO2846" s="72">
        <v>9.99</v>
      </c>
      <c r="CP2846" s="72">
        <v>1.34</v>
      </c>
      <c r="CQ2846" s="72">
        <v>7.03</v>
      </c>
      <c r="CR2846" s="72">
        <v>1.31</v>
      </c>
      <c r="CS2846" s="72">
        <v>3.62</v>
      </c>
      <c r="CT2846" s="72">
        <v>0.56999999999999995</v>
      </c>
      <c r="CU2846" s="72">
        <v>3.78</v>
      </c>
      <c r="CV2846" s="72">
        <v>0.55000000000000004</v>
      </c>
      <c r="CW2846" s="87">
        <f t="shared" si="159"/>
        <v>567.30999999999995</v>
      </c>
      <c r="CZ2846" s="47"/>
    </row>
    <row r="2847" spans="1:111" s="72" customFormat="1" x14ac:dyDescent="0.3">
      <c r="A2847" s="72" t="s">
        <v>4517</v>
      </c>
      <c r="B2847" s="47" t="s">
        <v>4281</v>
      </c>
      <c r="C2847" s="47" t="s">
        <v>4940</v>
      </c>
      <c r="D2847" s="47" t="s">
        <v>4942</v>
      </c>
      <c r="E2847" s="48">
        <v>44444</v>
      </c>
      <c r="F2847" s="48">
        <v>44519</v>
      </c>
      <c r="G2847" s="22" t="s">
        <v>4391</v>
      </c>
      <c r="H2847" s="47">
        <v>34.170535000000001</v>
      </c>
      <c r="I2847" s="47">
        <v>-105.764653</v>
      </c>
      <c r="J2847" s="47" t="s">
        <v>873</v>
      </c>
      <c r="K2847" s="47" t="s">
        <v>879</v>
      </c>
      <c r="L2847" s="47" t="s">
        <v>878</v>
      </c>
      <c r="M2847" s="47" t="s">
        <v>1493</v>
      </c>
      <c r="N2847" s="70" t="s">
        <v>3393</v>
      </c>
      <c r="O2847" s="70" t="s">
        <v>3394</v>
      </c>
      <c r="P2847" s="47" t="s">
        <v>4301</v>
      </c>
      <c r="Q2847" s="22" t="s">
        <v>1665</v>
      </c>
      <c r="R2847" s="47" t="s">
        <v>2955</v>
      </c>
      <c r="S2847" s="47"/>
      <c r="T2847" s="47"/>
      <c r="U2847" s="47"/>
      <c r="V2847" s="47"/>
      <c r="W2847" s="72">
        <v>64.849999999999994</v>
      </c>
      <c r="X2847" s="72">
        <v>0.38</v>
      </c>
      <c r="Y2847" s="72">
        <v>8.1199999999999992</v>
      </c>
      <c r="Z2847" s="72">
        <v>1.56</v>
      </c>
      <c r="AA2847" s="72">
        <v>0.18</v>
      </c>
      <c r="AB2847" s="72">
        <v>0.22</v>
      </c>
      <c r="AC2847" s="72">
        <v>6.83</v>
      </c>
      <c r="AD2847" s="72">
        <v>2.94</v>
      </c>
      <c r="AE2847" s="72">
        <v>1.1299999999999999</v>
      </c>
      <c r="AF2847" s="72">
        <v>0.08</v>
      </c>
      <c r="AG2847" s="72">
        <v>7.54</v>
      </c>
      <c r="AH2847" s="72">
        <v>250</v>
      </c>
      <c r="AI2847" s="72">
        <v>0.02</v>
      </c>
      <c r="AL2847" s="47"/>
      <c r="AM2847" s="72">
        <v>1.42</v>
      </c>
      <c r="AN2847" s="47"/>
      <c r="AO2847" s="72">
        <v>99.57</v>
      </c>
      <c r="AP2847" s="47"/>
      <c r="AQ2847" s="47"/>
      <c r="AR2847" s="47"/>
      <c r="AU2847" s="72">
        <v>2</v>
      </c>
      <c r="AV2847" s="72" t="s">
        <v>82</v>
      </c>
      <c r="AW2847" s="72" t="s">
        <v>140</v>
      </c>
      <c r="AX2847" s="47"/>
      <c r="AY2847" s="72">
        <v>1010</v>
      </c>
      <c r="AZ2847" s="47"/>
      <c r="BA2847" s="72">
        <v>1.44</v>
      </c>
      <c r="BB2847" s="47"/>
      <c r="BC2847" s="72" t="s">
        <v>82</v>
      </c>
      <c r="BD2847" s="72">
        <v>1580</v>
      </c>
      <c r="BE2847" s="72">
        <v>40</v>
      </c>
      <c r="BF2847" s="72">
        <v>0.3</v>
      </c>
      <c r="BG2847" s="72">
        <v>37800</v>
      </c>
      <c r="BH2847" s="72">
        <v>10.9</v>
      </c>
      <c r="BI2847" s="72" t="s">
        <v>83</v>
      </c>
      <c r="BJ2847" s="72">
        <v>3.7</v>
      </c>
      <c r="BK2847" s="72">
        <v>1.2E-2</v>
      </c>
      <c r="BL2847" s="72">
        <v>0.04</v>
      </c>
      <c r="BM2847" s="72">
        <v>10</v>
      </c>
      <c r="BN2847" s="72">
        <v>3</v>
      </c>
      <c r="BO2847" s="72">
        <v>8.6999999999999993</v>
      </c>
      <c r="BP2847" s="72">
        <v>20</v>
      </c>
      <c r="BQ2847" s="72">
        <v>5</v>
      </c>
      <c r="BR2847" s="72">
        <v>31.3</v>
      </c>
      <c r="BS2847" s="72" t="s">
        <v>134</v>
      </c>
      <c r="BT2847" s="72">
        <v>1.67</v>
      </c>
      <c r="BU2847" s="72">
        <v>3.9</v>
      </c>
      <c r="BV2847" s="72">
        <v>0.3</v>
      </c>
      <c r="BW2847" s="72">
        <v>1</v>
      </c>
      <c r="BX2847" s="72">
        <v>245</v>
      </c>
      <c r="BY2847" s="72">
        <v>0.4</v>
      </c>
      <c r="BZ2847" s="72">
        <v>0.03</v>
      </c>
      <c r="CA2847" s="72">
        <v>5.01</v>
      </c>
      <c r="CB2847" s="72">
        <v>0.1</v>
      </c>
      <c r="CC2847" s="72">
        <v>9.94</v>
      </c>
      <c r="CD2847" s="72">
        <v>35</v>
      </c>
      <c r="CE2847" s="72">
        <v>6</v>
      </c>
      <c r="CF2847" s="72">
        <v>10.3</v>
      </c>
      <c r="CG2847" s="72">
        <v>157</v>
      </c>
      <c r="CH2847" s="72">
        <v>17</v>
      </c>
      <c r="CI2847" s="72">
        <v>22.7</v>
      </c>
      <c r="CJ2847" s="72">
        <v>52.3</v>
      </c>
      <c r="CK2847" s="72">
        <v>4.93</v>
      </c>
      <c r="CL2847" s="72">
        <v>19.100000000000001</v>
      </c>
      <c r="CM2847" s="72">
        <v>3.58</v>
      </c>
      <c r="CN2847" s="72">
        <v>0.66</v>
      </c>
      <c r="CO2847" s="72">
        <v>2.66</v>
      </c>
      <c r="CP2847" s="72">
        <v>0.36</v>
      </c>
      <c r="CQ2847" s="72">
        <v>1.79</v>
      </c>
      <c r="CR2847" s="72">
        <v>0.42</v>
      </c>
      <c r="CS2847" s="72">
        <v>1.31</v>
      </c>
      <c r="CT2847" s="72">
        <v>0.19</v>
      </c>
      <c r="CU2847" s="72">
        <v>1.06</v>
      </c>
      <c r="CV2847" s="72">
        <v>0.22</v>
      </c>
      <c r="CW2847" s="87">
        <f t="shared" si="159"/>
        <v>111.28</v>
      </c>
      <c r="CZ2847" s="47"/>
    </row>
    <row r="2848" spans="1:111" s="72" customFormat="1" x14ac:dyDescent="0.3">
      <c r="A2848" s="72" t="s">
        <v>4518</v>
      </c>
      <c r="B2848" s="47" t="s">
        <v>4281</v>
      </c>
      <c r="C2848" s="47" t="s">
        <v>4940</v>
      </c>
      <c r="D2848" s="47" t="s">
        <v>4942</v>
      </c>
      <c r="E2848" s="48">
        <v>44448</v>
      </c>
      <c r="F2848" s="48">
        <v>44519</v>
      </c>
      <c r="G2848" s="22" t="s">
        <v>4391</v>
      </c>
      <c r="H2848" s="47">
        <v>34.170698999999999</v>
      </c>
      <c r="I2848" s="47">
        <v>-105.73785599999999</v>
      </c>
      <c r="J2848" s="47" t="s">
        <v>873</v>
      </c>
      <c r="K2848" s="47" t="s">
        <v>879</v>
      </c>
      <c r="L2848" s="47" t="s">
        <v>878</v>
      </c>
      <c r="M2848" s="47" t="s">
        <v>163</v>
      </c>
      <c r="N2848" s="70" t="s">
        <v>3393</v>
      </c>
      <c r="O2848" s="70" t="s">
        <v>3394</v>
      </c>
      <c r="P2848" s="47" t="s">
        <v>4295</v>
      </c>
      <c r="Q2848" s="22" t="s">
        <v>1665</v>
      </c>
      <c r="R2848" s="47" t="s">
        <v>2943</v>
      </c>
      <c r="S2848" s="47"/>
      <c r="T2848" s="47"/>
      <c r="U2848" s="47"/>
      <c r="V2848" s="47"/>
      <c r="W2848" s="72">
        <v>64.47</v>
      </c>
      <c r="X2848" s="72">
        <v>0.17</v>
      </c>
      <c r="Y2848" s="72">
        <v>18.63</v>
      </c>
      <c r="Z2848" s="72">
        <v>2.23</v>
      </c>
      <c r="AA2848" s="72">
        <v>0.04</v>
      </c>
      <c r="AB2848" s="72">
        <v>0.08</v>
      </c>
      <c r="AC2848" s="72">
        <v>0.15</v>
      </c>
      <c r="AD2848" s="72">
        <v>7.76</v>
      </c>
      <c r="AE2848" s="72">
        <v>5.09</v>
      </c>
      <c r="AF2848" s="72">
        <v>0.04</v>
      </c>
      <c r="AG2848" s="72">
        <v>0.49</v>
      </c>
      <c r="AH2848" s="72">
        <v>230</v>
      </c>
      <c r="AI2848" s="72" t="s">
        <v>120</v>
      </c>
      <c r="AL2848" s="47"/>
      <c r="AM2848" s="72">
        <v>0.03</v>
      </c>
      <c r="AN2848" s="47"/>
      <c r="AO2848" s="72">
        <v>99.4</v>
      </c>
      <c r="AP2848" s="47"/>
      <c r="AQ2848" s="47"/>
      <c r="AR2848" s="47"/>
      <c r="AU2848" s="72" t="s">
        <v>121</v>
      </c>
      <c r="AV2848" s="72" t="s">
        <v>82</v>
      </c>
      <c r="AW2848" s="72">
        <v>5.8</v>
      </c>
      <c r="AX2848" s="47"/>
      <c r="AY2848" s="72">
        <v>672</v>
      </c>
      <c r="AZ2848" s="47"/>
      <c r="BA2848" s="72">
        <v>0.02</v>
      </c>
      <c r="BB2848" s="47"/>
      <c r="BC2848" s="72" t="s">
        <v>82</v>
      </c>
      <c r="BD2848" s="72">
        <v>9</v>
      </c>
      <c r="BE2848" s="72" t="s">
        <v>84</v>
      </c>
      <c r="BF2848" s="72">
        <v>0.2</v>
      </c>
      <c r="BG2848" s="72">
        <v>201</v>
      </c>
      <c r="BH2848" s="72">
        <v>30.9</v>
      </c>
      <c r="BI2848" s="72" t="s">
        <v>83</v>
      </c>
      <c r="BJ2848" s="72">
        <v>10.7</v>
      </c>
      <c r="BK2848" s="72">
        <v>1.0999999999999999E-2</v>
      </c>
      <c r="BL2848" s="72">
        <v>0.02</v>
      </c>
      <c r="BM2848" s="72" t="s">
        <v>84</v>
      </c>
      <c r="BN2848" s="72">
        <v>1</v>
      </c>
      <c r="BO2848" s="72">
        <v>101</v>
      </c>
      <c r="BP2848" s="72">
        <v>5</v>
      </c>
      <c r="BQ2848" s="72" t="s">
        <v>123</v>
      </c>
      <c r="BR2848" s="72">
        <v>134</v>
      </c>
      <c r="BS2848" s="72" t="s">
        <v>134</v>
      </c>
      <c r="BT2848" s="72">
        <v>0.17</v>
      </c>
      <c r="BU2848" s="72">
        <v>0.4</v>
      </c>
      <c r="BV2848" s="72" t="s">
        <v>124</v>
      </c>
      <c r="BW2848" s="72">
        <v>1</v>
      </c>
      <c r="BX2848" s="72">
        <v>128</v>
      </c>
      <c r="BY2848" s="72">
        <v>3.5</v>
      </c>
      <c r="BZ2848" s="72">
        <v>0.01</v>
      </c>
      <c r="CA2848" s="72">
        <v>56.9</v>
      </c>
      <c r="CB2848" s="72">
        <v>0.05</v>
      </c>
      <c r="CC2848" s="72">
        <v>8.51</v>
      </c>
      <c r="CD2848" s="72">
        <v>25</v>
      </c>
      <c r="CE2848" s="72">
        <v>6</v>
      </c>
      <c r="CF2848" s="72">
        <v>31.3</v>
      </c>
      <c r="CG2848" s="72">
        <v>524</v>
      </c>
      <c r="CH2848" s="72">
        <v>16</v>
      </c>
      <c r="CI2848" s="72">
        <v>114.5</v>
      </c>
      <c r="CJ2848" s="72">
        <v>201</v>
      </c>
      <c r="CK2848" s="72">
        <v>18.8</v>
      </c>
      <c r="CL2848" s="72">
        <v>55.9</v>
      </c>
      <c r="CM2848" s="72">
        <v>8.14</v>
      </c>
      <c r="CN2848" s="72">
        <v>1.71</v>
      </c>
      <c r="CO2848" s="72">
        <v>5.67</v>
      </c>
      <c r="CP2848" s="72">
        <v>0.75</v>
      </c>
      <c r="CQ2848" s="72">
        <v>4.5</v>
      </c>
      <c r="CR2848" s="72">
        <v>0.93</v>
      </c>
      <c r="CS2848" s="72">
        <v>3.15</v>
      </c>
      <c r="CT2848" s="72">
        <v>0.54</v>
      </c>
      <c r="CU2848" s="72">
        <v>3.86</v>
      </c>
      <c r="CV2848" s="72">
        <v>0.62</v>
      </c>
      <c r="CW2848" s="87">
        <f t="shared" si="159"/>
        <v>420.07</v>
      </c>
      <c r="CZ2848" s="47"/>
    </row>
    <row r="2849" spans="1:111" s="72" customFormat="1" x14ac:dyDescent="0.3">
      <c r="A2849" s="72" t="s">
        <v>4519</v>
      </c>
      <c r="B2849" s="47" t="s">
        <v>4281</v>
      </c>
      <c r="C2849" s="47" t="s">
        <v>4940</v>
      </c>
      <c r="D2849" s="47" t="s">
        <v>4942</v>
      </c>
      <c r="E2849" s="48">
        <v>44454</v>
      </c>
      <c r="F2849" s="48">
        <v>44519</v>
      </c>
      <c r="G2849" s="22" t="s">
        <v>4391</v>
      </c>
      <c r="H2849" s="47">
        <v>34.223399999999998</v>
      </c>
      <c r="I2849" s="47">
        <v>-105.732561</v>
      </c>
      <c r="J2849" s="47" t="s">
        <v>873</v>
      </c>
      <c r="K2849" s="47" t="s">
        <v>879</v>
      </c>
      <c r="L2849" s="47" t="s">
        <v>878</v>
      </c>
      <c r="M2849" s="47" t="s">
        <v>908</v>
      </c>
      <c r="N2849" s="70" t="s">
        <v>3393</v>
      </c>
      <c r="O2849" s="70" t="s">
        <v>3394</v>
      </c>
      <c r="P2849" s="47" t="s">
        <v>4380</v>
      </c>
      <c r="Q2849" s="22" t="s">
        <v>1665</v>
      </c>
      <c r="R2849" s="47" t="s">
        <v>2943</v>
      </c>
      <c r="S2849" s="47"/>
      <c r="T2849" s="47"/>
      <c r="U2849" s="47"/>
      <c r="V2849" s="47"/>
      <c r="W2849" s="72">
        <v>58.37</v>
      </c>
      <c r="X2849" s="72">
        <v>0.16</v>
      </c>
      <c r="Y2849" s="72">
        <v>20.23</v>
      </c>
      <c r="Z2849" s="72">
        <v>2.2400000000000002</v>
      </c>
      <c r="AA2849" s="72">
        <v>0.17</v>
      </c>
      <c r="AB2849" s="72">
        <v>0.14000000000000001</v>
      </c>
      <c r="AC2849" s="72">
        <v>1.94</v>
      </c>
      <c r="AD2849" s="72">
        <v>8.68</v>
      </c>
      <c r="AE2849" s="72">
        <v>5.56</v>
      </c>
      <c r="AF2849" s="72">
        <v>0.02</v>
      </c>
      <c r="AG2849" s="72">
        <v>1.45</v>
      </c>
      <c r="AH2849" s="72">
        <v>1690</v>
      </c>
      <c r="AI2849" s="72">
        <v>0.15</v>
      </c>
      <c r="AL2849" s="47"/>
      <c r="AM2849" s="72">
        <v>0.02</v>
      </c>
      <c r="AN2849" s="47"/>
      <c r="AO2849" s="72">
        <v>99.89</v>
      </c>
      <c r="AP2849" s="47"/>
      <c r="AQ2849" s="47"/>
      <c r="AR2849" s="47"/>
      <c r="AU2849" s="72" t="s">
        <v>121</v>
      </c>
      <c r="AV2849" s="72" t="s">
        <v>82</v>
      </c>
      <c r="AW2849" s="72">
        <v>2</v>
      </c>
      <c r="AX2849" s="47"/>
      <c r="AY2849" s="72">
        <v>1210</v>
      </c>
      <c r="AZ2849" s="47"/>
      <c r="BA2849" s="72">
        <v>0.48</v>
      </c>
      <c r="BB2849" s="47"/>
      <c r="BC2849" s="72" t="s">
        <v>82</v>
      </c>
      <c r="BD2849" s="72">
        <v>2</v>
      </c>
      <c r="BE2849" s="72" t="s">
        <v>84</v>
      </c>
      <c r="BF2849" s="72">
        <v>5.09</v>
      </c>
      <c r="BG2849" s="72">
        <v>32</v>
      </c>
      <c r="BH2849" s="72">
        <v>31.2</v>
      </c>
      <c r="BI2849" s="72" t="s">
        <v>83</v>
      </c>
      <c r="BJ2849" s="72">
        <v>10.6</v>
      </c>
      <c r="BK2849" s="72" t="s">
        <v>145</v>
      </c>
      <c r="BL2849" s="72">
        <v>5.0000000000000001E-3</v>
      </c>
      <c r="BM2849" s="72">
        <v>20</v>
      </c>
      <c r="BN2849" s="72">
        <v>1</v>
      </c>
      <c r="BO2849" s="72">
        <v>128.5</v>
      </c>
      <c r="BP2849" s="72" t="s">
        <v>121</v>
      </c>
      <c r="BQ2849" s="72">
        <v>53</v>
      </c>
      <c r="BR2849" s="72">
        <v>157</v>
      </c>
      <c r="BS2849" s="72">
        <v>1E-3</v>
      </c>
      <c r="BT2849" s="72">
        <v>0.25</v>
      </c>
      <c r="BU2849" s="72">
        <v>0.8</v>
      </c>
      <c r="BV2849" s="72" t="s">
        <v>124</v>
      </c>
      <c r="BW2849" s="72">
        <v>1</v>
      </c>
      <c r="BX2849" s="72">
        <v>913</v>
      </c>
      <c r="BY2849" s="72">
        <v>3.2</v>
      </c>
      <c r="BZ2849" s="72">
        <v>0.01</v>
      </c>
      <c r="CA2849" s="72">
        <v>56.4</v>
      </c>
      <c r="CB2849" s="72">
        <v>0.94</v>
      </c>
      <c r="CC2849" s="72">
        <v>13.85</v>
      </c>
      <c r="CD2849" s="72">
        <v>35</v>
      </c>
      <c r="CE2849" s="72">
        <v>1</v>
      </c>
      <c r="CF2849" s="72">
        <v>24.8</v>
      </c>
      <c r="CG2849" s="72">
        <v>737</v>
      </c>
      <c r="CH2849" s="72">
        <v>141</v>
      </c>
      <c r="CI2849" s="72">
        <v>108</v>
      </c>
      <c r="CJ2849" s="72">
        <v>181</v>
      </c>
      <c r="CK2849" s="72">
        <v>16.8</v>
      </c>
      <c r="CL2849" s="72">
        <v>49.1</v>
      </c>
      <c r="CM2849" s="72">
        <v>6.89</v>
      </c>
      <c r="CN2849" s="72">
        <v>1.4</v>
      </c>
      <c r="CO2849" s="72">
        <v>4.62</v>
      </c>
      <c r="CP2849" s="72">
        <v>0.59</v>
      </c>
      <c r="CQ2849" s="72">
        <v>3.53</v>
      </c>
      <c r="CR2849" s="72">
        <v>0.72</v>
      </c>
      <c r="CS2849" s="72">
        <v>2.54</v>
      </c>
      <c r="CT2849" s="72">
        <v>0.4</v>
      </c>
      <c r="CU2849" s="72">
        <v>3</v>
      </c>
      <c r="CV2849" s="72">
        <v>0.44</v>
      </c>
      <c r="CW2849" s="87">
        <f t="shared" si="159"/>
        <v>379.03</v>
      </c>
      <c r="CZ2849" s="47"/>
    </row>
    <row r="2850" spans="1:111" s="72" customFormat="1" x14ac:dyDescent="0.3">
      <c r="A2850" s="72" t="s">
        <v>4520</v>
      </c>
      <c r="B2850" s="47" t="s">
        <v>4281</v>
      </c>
      <c r="C2850" s="47" t="s">
        <v>4940</v>
      </c>
      <c r="D2850" s="47" t="s">
        <v>4942</v>
      </c>
      <c r="E2850" s="48">
        <v>44454</v>
      </c>
      <c r="F2850" s="48">
        <v>44519</v>
      </c>
      <c r="G2850" s="22" t="s">
        <v>4391</v>
      </c>
      <c r="H2850" s="47">
        <v>34.221350999999999</v>
      </c>
      <c r="I2850" s="47">
        <v>-105.728298</v>
      </c>
      <c r="J2850" s="47" t="s">
        <v>873</v>
      </c>
      <c r="K2850" s="47" t="s">
        <v>879</v>
      </c>
      <c r="L2850" s="47" t="s">
        <v>878</v>
      </c>
      <c r="M2850" s="47" t="s">
        <v>163</v>
      </c>
      <c r="N2850" s="70" t="s">
        <v>3393</v>
      </c>
      <c r="O2850" s="70" t="s">
        <v>3394</v>
      </c>
      <c r="P2850" s="47" t="s">
        <v>4498</v>
      </c>
      <c r="Q2850" s="22" t="s">
        <v>1665</v>
      </c>
      <c r="R2850" s="47" t="s">
        <v>2943</v>
      </c>
      <c r="S2850" s="47"/>
      <c r="T2850" s="47"/>
      <c r="U2850" s="47"/>
      <c r="V2850" s="47"/>
      <c r="W2850" s="72">
        <v>53.19</v>
      </c>
      <c r="X2850" s="72">
        <v>0.61</v>
      </c>
      <c r="Y2850" s="72">
        <v>19.260000000000002</v>
      </c>
      <c r="Z2850" s="72">
        <v>4.21</v>
      </c>
      <c r="AA2850" s="72">
        <v>0.1</v>
      </c>
      <c r="AB2850" s="72">
        <v>0.22</v>
      </c>
      <c r="AC2850" s="72">
        <v>5.75</v>
      </c>
      <c r="AD2850" s="72">
        <v>7.76</v>
      </c>
      <c r="AE2850" s="72">
        <v>2.04</v>
      </c>
      <c r="AF2850" s="72">
        <v>0.28000000000000003</v>
      </c>
      <c r="AG2850" s="72">
        <v>5.71</v>
      </c>
      <c r="AH2850" s="72">
        <v>1010</v>
      </c>
      <c r="AI2850" s="72">
        <v>0.05</v>
      </c>
      <c r="AL2850" s="47"/>
      <c r="AM2850" s="72">
        <v>1.1299999999999999</v>
      </c>
      <c r="AN2850" s="47"/>
      <c r="AO2850" s="72">
        <v>99.73</v>
      </c>
      <c r="AP2850" s="47"/>
      <c r="AQ2850" s="47"/>
      <c r="AR2850" s="47"/>
      <c r="AU2850" s="72">
        <v>10</v>
      </c>
      <c r="AV2850" s="72" t="s">
        <v>82</v>
      </c>
      <c r="AW2850" s="72">
        <v>5.2</v>
      </c>
      <c r="AX2850" s="47"/>
      <c r="AY2850" s="72">
        <v>2580</v>
      </c>
      <c r="AZ2850" s="47"/>
      <c r="BA2850" s="72">
        <v>0.16</v>
      </c>
      <c r="BB2850" s="47"/>
      <c r="BC2850" s="72" t="s">
        <v>82</v>
      </c>
      <c r="BD2850" s="72">
        <v>7</v>
      </c>
      <c r="BE2850" s="72">
        <v>10</v>
      </c>
      <c r="BF2850" s="72">
        <v>0.47</v>
      </c>
      <c r="BG2850" s="72">
        <v>35</v>
      </c>
      <c r="BH2850" s="72">
        <v>23.5</v>
      </c>
      <c r="BI2850" s="72" t="s">
        <v>83</v>
      </c>
      <c r="BJ2850" s="72">
        <v>5.9</v>
      </c>
      <c r="BK2850" s="72">
        <v>6.0000000000000001E-3</v>
      </c>
      <c r="BL2850" s="72">
        <v>2.4E-2</v>
      </c>
      <c r="BM2850" s="72">
        <v>30</v>
      </c>
      <c r="BN2850" s="72">
        <v>1</v>
      </c>
      <c r="BO2850" s="72">
        <v>112.5</v>
      </c>
      <c r="BP2850" s="72">
        <v>3</v>
      </c>
      <c r="BQ2850" s="72">
        <v>4</v>
      </c>
      <c r="BR2850" s="72">
        <v>61.6</v>
      </c>
      <c r="BS2850" s="72" t="s">
        <v>134</v>
      </c>
      <c r="BT2850" s="72">
        <v>0.14000000000000001</v>
      </c>
      <c r="BU2850" s="72">
        <v>3.5</v>
      </c>
      <c r="BV2850" s="72" t="s">
        <v>124</v>
      </c>
      <c r="BW2850" s="72">
        <v>1</v>
      </c>
      <c r="BX2850" s="72">
        <v>376</v>
      </c>
      <c r="BY2850" s="72">
        <v>4.4000000000000004</v>
      </c>
      <c r="BZ2850" s="72">
        <v>0.04</v>
      </c>
      <c r="CA2850" s="72">
        <v>33.6</v>
      </c>
      <c r="CB2850" s="72">
        <v>0.05</v>
      </c>
      <c r="CC2850" s="72">
        <v>6.88</v>
      </c>
      <c r="CD2850" s="72">
        <v>124</v>
      </c>
      <c r="CE2850" s="72">
        <v>8</v>
      </c>
      <c r="CF2850" s="72">
        <v>31.4</v>
      </c>
      <c r="CG2850" s="72">
        <v>351</v>
      </c>
      <c r="CH2850" s="72">
        <v>39</v>
      </c>
      <c r="CI2850" s="72">
        <v>130.5</v>
      </c>
      <c r="CJ2850" s="72">
        <v>225</v>
      </c>
      <c r="CK2850" s="72">
        <v>23.7</v>
      </c>
      <c r="CL2850" s="72">
        <v>78.099999999999994</v>
      </c>
      <c r="CM2850" s="72">
        <v>11.85</v>
      </c>
      <c r="CN2850" s="72">
        <v>2.94</v>
      </c>
      <c r="CO2850" s="72">
        <v>8.27</v>
      </c>
      <c r="CP2850" s="72">
        <v>1.06</v>
      </c>
      <c r="CQ2850" s="72">
        <v>5.67</v>
      </c>
      <c r="CR2850" s="72">
        <v>0.97</v>
      </c>
      <c r="CS2850" s="72">
        <v>3.26</v>
      </c>
      <c r="CT2850" s="72">
        <v>0.42</v>
      </c>
      <c r="CU2850" s="72">
        <v>2.81</v>
      </c>
      <c r="CV2850" s="72">
        <v>0.35</v>
      </c>
      <c r="CW2850" s="87">
        <f t="shared" si="159"/>
        <v>494.90000000000003</v>
      </c>
      <c r="CZ2850" s="47"/>
    </row>
    <row r="2851" spans="1:111" s="72" customFormat="1" x14ac:dyDescent="0.3">
      <c r="A2851" s="72" t="s">
        <v>4521</v>
      </c>
      <c r="B2851" s="47" t="s">
        <v>4281</v>
      </c>
      <c r="C2851" s="47" t="s">
        <v>4940</v>
      </c>
      <c r="D2851" s="47" t="s">
        <v>4942</v>
      </c>
      <c r="E2851" s="48">
        <v>44455</v>
      </c>
      <c r="F2851" s="48">
        <v>44519</v>
      </c>
      <c r="G2851" s="22" t="s">
        <v>4391</v>
      </c>
      <c r="H2851" s="47">
        <v>34.242440999999999</v>
      </c>
      <c r="I2851" s="47">
        <v>-105.760166</v>
      </c>
      <c r="J2851" s="47" t="s">
        <v>873</v>
      </c>
      <c r="K2851" s="47" t="s">
        <v>879</v>
      </c>
      <c r="L2851" s="47" t="s">
        <v>878</v>
      </c>
      <c r="M2851" s="47" t="s">
        <v>908</v>
      </c>
      <c r="N2851" s="70" t="s">
        <v>3393</v>
      </c>
      <c r="O2851" s="70" t="s">
        <v>3394</v>
      </c>
      <c r="P2851" s="47" t="s">
        <v>4295</v>
      </c>
      <c r="Q2851" s="22" t="s">
        <v>1665</v>
      </c>
      <c r="R2851" s="47" t="s">
        <v>2943</v>
      </c>
      <c r="S2851" s="47"/>
      <c r="T2851" s="47"/>
      <c r="U2851" s="47"/>
      <c r="V2851" s="47"/>
      <c r="W2851" s="72">
        <v>62.24</v>
      </c>
      <c r="X2851" s="72">
        <v>0.13</v>
      </c>
      <c r="Y2851" s="72">
        <v>20.76</v>
      </c>
      <c r="Z2851" s="72">
        <v>1.62</v>
      </c>
      <c r="AA2851" s="72">
        <v>0.05</v>
      </c>
      <c r="AB2851" s="72">
        <v>0.2</v>
      </c>
      <c r="AC2851" s="72">
        <v>0.23</v>
      </c>
      <c r="AD2851" s="72">
        <v>5.0999999999999996</v>
      </c>
      <c r="AE2851" s="72">
        <v>8</v>
      </c>
      <c r="AF2851" s="72">
        <v>0.03</v>
      </c>
      <c r="AG2851" s="72">
        <v>1.21</v>
      </c>
      <c r="AH2851" s="72">
        <v>950</v>
      </c>
      <c r="AI2851" s="72" t="s">
        <v>120</v>
      </c>
      <c r="AL2851" s="47"/>
      <c r="AM2851" s="72">
        <v>0.06</v>
      </c>
      <c r="AN2851" s="47"/>
      <c r="AO2851" s="72">
        <v>99.82</v>
      </c>
      <c r="AP2851" s="47"/>
      <c r="AQ2851" s="47"/>
      <c r="AR2851" s="47"/>
      <c r="AU2851" s="72">
        <v>1</v>
      </c>
      <c r="AV2851" s="72">
        <v>0.5</v>
      </c>
      <c r="AW2851" s="72">
        <v>13.1</v>
      </c>
      <c r="AX2851" s="47"/>
      <c r="AY2851" s="72">
        <v>136.5</v>
      </c>
      <c r="AZ2851" s="47"/>
      <c r="BA2851" s="72">
        <v>0.12</v>
      </c>
      <c r="BB2851" s="47"/>
      <c r="BC2851" s="72" t="s">
        <v>82</v>
      </c>
      <c r="BD2851" s="72">
        <v>2</v>
      </c>
      <c r="BE2851" s="72" t="s">
        <v>84</v>
      </c>
      <c r="BF2851" s="72">
        <v>0.5</v>
      </c>
      <c r="BG2851" s="72">
        <v>11</v>
      </c>
      <c r="BH2851" s="72">
        <v>49.1</v>
      </c>
      <c r="BI2851" s="72" t="s">
        <v>83</v>
      </c>
      <c r="BJ2851" s="72">
        <v>25.6</v>
      </c>
      <c r="BK2851" s="72">
        <v>8.0000000000000002E-3</v>
      </c>
      <c r="BL2851" s="72">
        <v>1.2999999999999999E-2</v>
      </c>
      <c r="BM2851" s="72">
        <v>20</v>
      </c>
      <c r="BN2851" s="72" t="s">
        <v>121</v>
      </c>
      <c r="BO2851" s="72">
        <v>224</v>
      </c>
      <c r="BP2851" s="72" t="s">
        <v>121</v>
      </c>
      <c r="BQ2851" s="72">
        <v>5</v>
      </c>
      <c r="BR2851" s="72">
        <v>343</v>
      </c>
      <c r="BS2851" s="72" t="s">
        <v>134</v>
      </c>
      <c r="BT2851" s="72">
        <v>0.32</v>
      </c>
      <c r="BU2851" s="72">
        <v>0.2</v>
      </c>
      <c r="BV2851" s="72" t="s">
        <v>124</v>
      </c>
      <c r="BW2851" s="72">
        <v>1</v>
      </c>
      <c r="BX2851" s="72">
        <v>23.8</v>
      </c>
      <c r="BY2851" s="72">
        <v>4.5</v>
      </c>
      <c r="BZ2851" s="72">
        <v>0.01</v>
      </c>
      <c r="CA2851" s="72">
        <v>127.5</v>
      </c>
      <c r="CB2851" s="72">
        <v>0.11</v>
      </c>
      <c r="CC2851" s="72">
        <v>18.75</v>
      </c>
      <c r="CD2851" s="72">
        <v>20</v>
      </c>
      <c r="CE2851" s="72">
        <v>9</v>
      </c>
      <c r="CF2851" s="72">
        <v>45.2</v>
      </c>
      <c r="CG2851" s="72">
        <v>1385</v>
      </c>
      <c r="CH2851" s="72">
        <v>85</v>
      </c>
      <c r="CI2851" s="72">
        <v>91.8</v>
      </c>
      <c r="CJ2851" s="72">
        <v>175</v>
      </c>
      <c r="CK2851" s="72">
        <v>16.5</v>
      </c>
      <c r="CL2851" s="72">
        <v>46.4</v>
      </c>
      <c r="CM2851" s="72">
        <v>8.1300000000000008</v>
      </c>
      <c r="CN2851" s="72">
        <v>1.1000000000000001</v>
      </c>
      <c r="CO2851" s="72">
        <v>5.95</v>
      </c>
      <c r="CP2851" s="72">
        <v>0.86</v>
      </c>
      <c r="CQ2851" s="72">
        <v>5.85</v>
      </c>
      <c r="CR2851" s="72">
        <v>1.18</v>
      </c>
      <c r="CS2851" s="72">
        <v>4.8099999999999996</v>
      </c>
      <c r="CT2851" s="72">
        <v>0.85</v>
      </c>
      <c r="CU2851" s="72">
        <v>6.45</v>
      </c>
      <c r="CV2851" s="72">
        <v>1.0900000000000001</v>
      </c>
      <c r="CW2851" s="87">
        <f t="shared" si="159"/>
        <v>365.97</v>
      </c>
      <c r="CZ2851" s="47"/>
    </row>
    <row r="2852" spans="1:111" s="47" customFormat="1" ht="15.65" customHeight="1" x14ac:dyDescent="0.3">
      <c r="A2852" s="22" t="s">
        <v>4522</v>
      </c>
      <c r="B2852" s="47" t="s">
        <v>4281</v>
      </c>
      <c r="C2852" s="47" t="s">
        <v>4940</v>
      </c>
      <c r="D2852" s="47" t="s">
        <v>4942</v>
      </c>
      <c r="E2852" s="85">
        <v>43715</v>
      </c>
      <c r="F2852" s="48">
        <v>43948</v>
      </c>
      <c r="G2852" s="47" t="s">
        <v>4283</v>
      </c>
      <c r="H2852" s="49">
        <v>34.203857999999997</v>
      </c>
      <c r="I2852" s="49">
        <v>-105.732316</v>
      </c>
      <c r="J2852" s="47" t="s">
        <v>873</v>
      </c>
      <c r="K2852" s="47" t="s">
        <v>879</v>
      </c>
      <c r="L2852" s="47" t="s">
        <v>878</v>
      </c>
      <c r="M2852" s="47" t="s">
        <v>4287</v>
      </c>
      <c r="N2852" s="70" t="s">
        <v>3393</v>
      </c>
      <c r="O2852" s="70" t="s">
        <v>3394</v>
      </c>
      <c r="P2852" s="72" t="s">
        <v>4288</v>
      </c>
      <c r="Q2852" s="22" t="s">
        <v>2942</v>
      </c>
      <c r="R2852" s="49" t="s">
        <v>2943</v>
      </c>
      <c r="S2852" s="72"/>
      <c r="T2852" s="72"/>
      <c r="U2852" s="72"/>
      <c r="V2852" s="72"/>
      <c r="W2852" s="72">
        <v>0.77</v>
      </c>
      <c r="X2852" s="72" t="s">
        <v>120</v>
      </c>
      <c r="Y2852" s="72">
        <v>0.15</v>
      </c>
      <c r="Z2852" s="72">
        <v>0.91</v>
      </c>
      <c r="AA2852" s="72" t="s">
        <v>120</v>
      </c>
      <c r="AB2852" s="72">
        <v>0.04</v>
      </c>
      <c r="AC2852" s="72">
        <v>33.700000000000003</v>
      </c>
      <c r="AD2852" s="72">
        <v>7.0000000000000007E-2</v>
      </c>
      <c r="AE2852" s="72">
        <v>0.01</v>
      </c>
      <c r="AF2852" s="72">
        <v>7.0000000000000007E-2</v>
      </c>
      <c r="AG2852" s="72">
        <v>4.01</v>
      </c>
      <c r="AH2852" s="72">
        <v>273000</v>
      </c>
      <c r="AI2852" s="72">
        <v>4.88</v>
      </c>
      <c r="AJ2852" s="72"/>
      <c r="AO2852" s="47">
        <f>SUM(W2852:AG2852)+(AH2852*0.0001)+AM2852+(AY2852*0.0001)</f>
        <v>75.52</v>
      </c>
      <c r="AP2852" s="47">
        <f t="shared" ref="AP2852:AP2870" si="160">(0.6633*(Y2852+Z2852)-0.7083*(Y2852))</f>
        <v>0.59685299999999997</v>
      </c>
      <c r="AQ2852" s="47">
        <f t="shared" ref="AQ2852:AQ2870" si="161">(Z2852-1.1*(AP2852))</f>
        <v>0.25346170000000001</v>
      </c>
      <c r="AR2852" s="47">
        <f t="shared" ref="AR2852:AR2870" si="162">(Z2852/1.1)</f>
        <v>0.82727272727272727</v>
      </c>
      <c r="AU2852" s="47">
        <v>46</v>
      </c>
      <c r="AV2852" s="47" t="s">
        <v>121</v>
      </c>
      <c r="AW2852" s="47">
        <v>120</v>
      </c>
      <c r="AX2852" s="47" t="s">
        <v>84</v>
      </c>
      <c r="AY2852" s="47">
        <v>84900</v>
      </c>
      <c r="AZ2852" s="47">
        <v>5</v>
      </c>
      <c r="BA2852" s="47">
        <v>0.2</v>
      </c>
      <c r="BC2852" s="47">
        <v>0.6</v>
      </c>
      <c r="BD2852" s="47">
        <v>1.1000000000000001</v>
      </c>
      <c r="BE2852" s="47" t="s">
        <v>84</v>
      </c>
      <c r="BF2852" s="47" t="s">
        <v>126</v>
      </c>
      <c r="BG2852" s="47">
        <v>110</v>
      </c>
      <c r="BH2852" s="47">
        <v>180</v>
      </c>
      <c r="BI2852" s="47">
        <v>20</v>
      </c>
      <c r="BJ2852" s="47" t="s">
        <v>121</v>
      </c>
      <c r="BL2852" s="47" t="s">
        <v>124</v>
      </c>
      <c r="BM2852" s="47">
        <v>29</v>
      </c>
      <c r="BN2852" s="47">
        <v>5</v>
      </c>
      <c r="BO2852" s="47">
        <v>0.9</v>
      </c>
      <c r="BP2852" s="47" t="s">
        <v>83</v>
      </c>
      <c r="BQ2852" s="47">
        <v>809</v>
      </c>
      <c r="BR2852" s="47">
        <v>0.5</v>
      </c>
      <c r="BS2852" s="47" t="s">
        <v>85</v>
      </c>
      <c r="BT2852" s="47">
        <v>26.4</v>
      </c>
      <c r="BU2852" s="47" t="s">
        <v>83</v>
      </c>
      <c r="BV2852" s="47">
        <v>13</v>
      </c>
      <c r="BW2852" s="47" t="s">
        <v>121</v>
      </c>
      <c r="BX2852" s="47">
        <v>32700</v>
      </c>
      <c r="BY2852" s="47">
        <v>2</v>
      </c>
      <c r="BZ2852" s="47">
        <v>0.8</v>
      </c>
      <c r="CA2852" s="47">
        <v>171</v>
      </c>
      <c r="CB2852" s="47" t="s">
        <v>82</v>
      </c>
      <c r="CC2852" s="47">
        <v>21.2</v>
      </c>
      <c r="CD2852" s="47">
        <v>31</v>
      </c>
      <c r="CE2852" s="47" t="s">
        <v>121</v>
      </c>
      <c r="CF2852" s="47">
        <v>534</v>
      </c>
      <c r="CG2852" s="47">
        <v>1.8</v>
      </c>
      <c r="CH2852" s="47">
        <v>43</v>
      </c>
      <c r="CI2852" s="47">
        <v>17300</v>
      </c>
      <c r="CJ2852" s="47">
        <v>30400</v>
      </c>
      <c r="CK2852" s="47">
        <v>2890</v>
      </c>
      <c r="CL2852" s="47">
        <v>7820</v>
      </c>
      <c r="CM2852" s="47">
        <v>856</v>
      </c>
      <c r="CN2852" s="47">
        <v>212</v>
      </c>
      <c r="CO2852" s="47">
        <v>601</v>
      </c>
      <c r="CP2852" s="47">
        <v>66.2</v>
      </c>
      <c r="CQ2852" s="47">
        <v>143</v>
      </c>
      <c r="CR2852" s="47">
        <v>19</v>
      </c>
      <c r="CS2852" s="47">
        <v>32.6</v>
      </c>
      <c r="CT2852" s="47">
        <v>2.87</v>
      </c>
      <c r="CU2852" s="47">
        <v>10.199999999999999</v>
      </c>
      <c r="CV2852" s="47">
        <v>0.77</v>
      </c>
      <c r="CW2852" s="47">
        <f t="shared" ref="CW2852:CW2870" si="163">SUM(CI2852:CV2852)</f>
        <v>60353.639999999992</v>
      </c>
      <c r="CX2852" s="47">
        <v>404</v>
      </c>
      <c r="CY2852" s="47">
        <v>0.72</v>
      </c>
      <c r="CZ2852" s="47">
        <v>0.1</v>
      </c>
      <c r="DA2852" s="47">
        <v>24.1</v>
      </c>
      <c r="DC2852" s="47">
        <v>0.02</v>
      </c>
      <c r="DD2852" s="47" t="s">
        <v>120</v>
      </c>
      <c r="DE2852" s="47">
        <v>0.04</v>
      </c>
      <c r="DF2852" s="47">
        <v>0.38</v>
      </c>
      <c r="DG2852" s="47" t="s">
        <v>120</v>
      </c>
    </row>
    <row r="2853" spans="1:111" s="47" customFormat="1" ht="15.65" customHeight="1" x14ac:dyDescent="0.3">
      <c r="A2853" s="22" t="s">
        <v>4523</v>
      </c>
      <c r="B2853" s="47" t="s">
        <v>4281</v>
      </c>
      <c r="C2853" s="47" t="s">
        <v>4940</v>
      </c>
      <c r="D2853" s="47" t="s">
        <v>4942</v>
      </c>
      <c r="E2853" s="48">
        <v>44154</v>
      </c>
      <c r="F2853" s="48">
        <v>43948</v>
      </c>
      <c r="G2853" s="47" t="s">
        <v>4283</v>
      </c>
      <c r="H2853" s="47">
        <v>34.211463999999999</v>
      </c>
      <c r="I2853" s="47">
        <v>-105.759811</v>
      </c>
      <c r="J2853" s="47" t="s">
        <v>873</v>
      </c>
      <c r="K2853" s="47" t="s">
        <v>879</v>
      </c>
      <c r="L2853" s="47" t="s">
        <v>878</v>
      </c>
      <c r="M2853" s="47" t="s">
        <v>4287</v>
      </c>
      <c r="N2853" s="70" t="s">
        <v>3393</v>
      </c>
      <c r="O2853" s="70" t="s">
        <v>3394</v>
      </c>
      <c r="P2853" s="72" t="s">
        <v>4301</v>
      </c>
      <c r="Q2853" s="22" t="s">
        <v>2942</v>
      </c>
      <c r="R2853" s="47" t="s">
        <v>2943</v>
      </c>
      <c r="S2853" s="72"/>
      <c r="T2853" s="72"/>
      <c r="U2853" s="72"/>
      <c r="V2853" s="72"/>
      <c r="W2853" s="72">
        <v>67.599999999999994</v>
      </c>
      <c r="X2853" s="72">
        <v>0.21</v>
      </c>
      <c r="Y2853" s="72">
        <v>18.7</v>
      </c>
      <c r="Z2853" s="72">
        <v>1.46</v>
      </c>
      <c r="AA2853" s="72">
        <v>0.02</v>
      </c>
      <c r="AB2853" s="72">
        <v>0.06</v>
      </c>
      <c r="AC2853" s="72">
        <v>0.15</v>
      </c>
      <c r="AD2853" s="72">
        <v>10.9</v>
      </c>
      <c r="AE2853" s="72">
        <v>0.23</v>
      </c>
      <c r="AF2853" s="72">
        <v>0.03</v>
      </c>
      <c r="AG2853" s="72">
        <v>0.79</v>
      </c>
      <c r="AH2853" s="72">
        <v>300</v>
      </c>
      <c r="AI2853" s="72" t="s">
        <v>126</v>
      </c>
      <c r="AJ2853" s="72"/>
      <c r="AO2853" s="47">
        <f>SUM(W2853:AG2853)+(AH2853*0.0001)</f>
        <v>100.18</v>
      </c>
      <c r="AP2853" s="47">
        <f t="shared" si="160"/>
        <v>0.12691799999999986</v>
      </c>
      <c r="AQ2853" s="47">
        <f t="shared" si="161"/>
        <v>1.3203902000000001</v>
      </c>
      <c r="AR2853" s="47">
        <f t="shared" si="162"/>
        <v>1.3272727272727272</v>
      </c>
      <c r="AU2853" s="47">
        <v>17</v>
      </c>
      <c r="AV2853" s="47">
        <v>3</v>
      </c>
      <c r="AW2853" s="47" t="s">
        <v>83</v>
      </c>
      <c r="AX2853" s="47" t="s">
        <v>84</v>
      </c>
      <c r="AY2853" s="47">
        <v>1010</v>
      </c>
      <c r="AZ2853" s="47" t="s">
        <v>83</v>
      </c>
      <c r="BA2853" s="47">
        <v>0.2</v>
      </c>
      <c r="BC2853" s="47" t="s">
        <v>124</v>
      </c>
      <c r="BD2853" s="47">
        <v>0.7</v>
      </c>
      <c r="BE2853" s="47" t="s">
        <v>84</v>
      </c>
      <c r="BF2853" s="47">
        <v>0.1</v>
      </c>
      <c r="BG2853" s="47">
        <v>8</v>
      </c>
      <c r="BH2853" s="47">
        <v>27</v>
      </c>
      <c r="BI2853" s="47">
        <v>2</v>
      </c>
      <c r="BJ2853" s="47">
        <v>11</v>
      </c>
      <c r="BL2853" s="47" t="s">
        <v>124</v>
      </c>
      <c r="BM2853" s="47" t="s">
        <v>84</v>
      </c>
      <c r="BN2853" s="47">
        <v>4</v>
      </c>
      <c r="BO2853" s="47">
        <v>104</v>
      </c>
      <c r="BP2853" s="47">
        <v>7</v>
      </c>
      <c r="BQ2853" s="47">
        <v>30</v>
      </c>
      <c r="BR2853" s="47">
        <v>7.2</v>
      </c>
      <c r="BS2853" s="47" t="s">
        <v>85</v>
      </c>
      <c r="BT2853" s="47">
        <v>0.4</v>
      </c>
      <c r="BU2853" s="47" t="s">
        <v>83</v>
      </c>
      <c r="BV2853" s="47" t="s">
        <v>83</v>
      </c>
      <c r="BW2853" s="47">
        <v>2</v>
      </c>
      <c r="BX2853" s="47">
        <v>45.1</v>
      </c>
      <c r="BY2853" s="47">
        <v>4.3</v>
      </c>
      <c r="BZ2853" s="47" t="s">
        <v>82</v>
      </c>
      <c r="CA2853" s="47">
        <v>46.8</v>
      </c>
      <c r="CB2853" s="47" t="s">
        <v>82</v>
      </c>
      <c r="CC2853" s="47">
        <v>13.6</v>
      </c>
      <c r="CD2853" s="47">
        <v>16</v>
      </c>
      <c r="CE2853" s="47">
        <v>7</v>
      </c>
      <c r="CF2853" s="47">
        <v>32.700000000000003</v>
      </c>
      <c r="CG2853" s="47">
        <v>523</v>
      </c>
      <c r="CH2853" s="47">
        <v>33</v>
      </c>
      <c r="CI2853" s="47">
        <v>142</v>
      </c>
      <c r="CJ2853" s="47">
        <v>238</v>
      </c>
      <c r="CK2853" s="47">
        <v>23.3</v>
      </c>
      <c r="CL2853" s="47">
        <v>68.599999999999994</v>
      </c>
      <c r="CM2853" s="47">
        <v>9.3000000000000007</v>
      </c>
      <c r="CN2853" s="47">
        <v>1.84</v>
      </c>
      <c r="CO2853" s="47">
        <v>7.12</v>
      </c>
      <c r="CP2853" s="47">
        <v>1.01</v>
      </c>
      <c r="CQ2853" s="47">
        <v>4.82</v>
      </c>
      <c r="CR2853" s="47">
        <v>0.99</v>
      </c>
      <c r="CS2853" s="47">
        <v>3.27</v>
      </c>
      <c r="CT2853" s="47">
        <v>0.53</v>
      </c>
      <c r="CU2853" s="47">
        <v>3.7</v>
      </c>
      <c r="CV2853" s="47">
        <v>0.57999999999999996</v>
      </c>
      <c r="CW2853" s="47">
        <f t="shared" si="163"/>
        <v>505.05999999999989</v>
      </c>
      <c r="CX2853" s="47">
        <v>77</v>
      </c>
      <c r="CY2853" s="47">
        <v>1.02</v>
      </c>
      <c r="CZ2853" s="47">
        <v>9.8000000000000007</v>
      </c>
      <c r="DA2853" s="47">
        <v>0.11</v>
      </c>
      <c r="DC2853" s="47">
        <v>0.21</v>
      </c>
      <c r="DD2853" s="47">
        <v>0.02</v>
      </c>
      <c r="DE2853" s="47">
        <v>0.02</v>
      </c>
      <c r="DF2853" s="47">
        <v>31.2</v>
      </c>
      <c r="DG2853" s="47">
        <v>0.13</v>
      </c>
    </row>
    <row r="2854" spans="1:111" s="47" customFormat="1" ht="15.65" customHeight="1" x14ac:dyDescent="0.3">
      <c r="A2854" s="22" t="s">
        <v>4524</v>
      </c>
      <c r="B2854" s="47" t="s">
        <v>4281</v>
      </c>
      <c r="C2854" s="47" t="s">
        <v>4940</v>
      </c>
      <c r="D2854" s="47" t="s">
        <v>4942</v>
      </c>
      <c r="E2854" s="48">
        <v>44154</v>
      </c>
      <c r="F2854" s="48">
        <v>43948</v>
      </c>
      <c r="G2854" s="47" t="s">
        <v>4283</v>
      </c>
      <c r="H2854" s="47">
        <v>34.2119</v>
      </c>
      <c r="I2854" s="47">
        <v>-105.75940300000001</v>
      </c>
      <c r="J2854" s="47" t="s">
        <v>873</v>
      </c>
      <c r="K2854" s="47" t="s">
        <v>879</v>
      </c>
      <c r="L2854" s="47" t="s">
        <v>878</v>
      </c>
      <c r="M2854" s="47" t="s">
        <v>1493</v>
      </c>
      <c r="N2854" s="70" t="s">
        <v>3393</v>
      </c>
      <c r="O2854" s="70" t="s">
        <v>3394</v>
      </c>
      <c r="P2854" s="72" t="s">
        <v>4338</v>
      </c>
      <c r="Q2854" s="22" t="s">
        <v>2942</v>
      </c>
      <c r="R2854" s="47" t="s">
        <v>2943</v>
      </c>
      <c r="S2854" s="72"/>
      <c r="T2854" s="72"/>
      <c r="U2854" s="72"/>
      <c r="V2854" s="72"/>
      <c r="W2854" s="72">
        <v>6</v>
      </c>
      <c r="X2854" s="72">
        <v>0.06</v>
      </c>
      <c r="Y2854" s="72">
        <v>0.99</v>
      </c>
      <c r="Z2854" s="72">
        <v>1.49</v>
      </c>
      <c r="AA2854" s="72">
        <v>0.13</v>
      </c>
      <c r="AB2854" s="72">
        <v>0.6</v>
      </c>
      <c r="AC2854" s="72">
        <v>50.6</v>
      </c>
      <c r="AD2854" s="72">
        <v>0.48</v>
      </c>
      <c r="AE2854" s="72">
        <v>0.02</v>
      </c>
      <c r="AF2854" s="72">
        <v>0.02</v>
      </c>
      <c r="AG2854" s="72">
        <v>39.9</v>
      </c>
      <c r="AH2854" s="72">
        <v>100</v>
      </c>
      <c r="AI2854" s="72" t="s">
        <v>126</v>
      </c>
      <c r="AJ2854" s="72"/>
      <c r="AO2854" s="47">
        <f>SUM(W2854:AG2854)+(AH2854*0.0001)</f>
        <v>100.30000000000001</v>
      </c>
      <c r="AP2854" s="47">
        <f t="shared" si="160"/>
        <v>0.94376700000000002</v>
      </c>
      <c r="AQ2854" s="47">
        <f t="shared" si="161"/>
        <v>0.45185629999999999</v>
      </c>
      <c r="AR2854" s="47">
        <f t="shared" si="162"/>
        <v>1.3545454545454545</v>
      </c>
      <c r="AU2854" s="47">
        <v>13</v>
      </c>
      <c r="AV2854" s="47" t="s">
        <v>121</v>
      </c>
      <c r="AW2854" s="47" t="s">
        <v>83</v>
      </c>
      <c r="AX2854" s="47" t="s">
        <v>84</v>
      </c>
      <c r="AY2854" s="47">
        <v>233</v>
      </c>
      <c r="AZ2854" s="47" t="s">
        <v>83</v>
      </c>
      <c r="BA2854" s="47">
        <v>0.3</v>
      </c>
      <c r="BC2854" s="47" t="s">
        <v>124</v>
      </c>
      <c r="BD2854" s="47">
        <v>3.5</v>
      </c>
      <c r="BE2854" s="47" t="s">
        <v>84</v>
      </c>
      <c r="BF2854" s="47" t="s">
        <v>126</v>
      </c>
      <c r="BG2854" s="47">
        <v>6</v>
      </c>
      <c r="BH2854" s="47">
        <v>1.48</v>
      </c>
      <c r="BI2854" s="47" t="s">
        <v>121</v>
      </c>
      <c r="BJ2854" s="47" t="s">
        <v>121</v>
      </c>
      <c r="BL2854" s="47" t="s">
        <v>124</v>
      </c>
      <c r="BM2854" s="47" t="s">
        <v>84</v>
      </c>
      <c r="BN2854" s="47" t="s">
        <v>123</v>
      </c>
      <c r="BO2854" s="47">
        <v>0.9</v>
      </c>
      <c r="BP2854" s="47">
        <v>8</v>
      </c>
      <c r="BQ2854" s="47" t="s">
        <v>83</v>
      </c>
      <c r="BR2854" s="47">
        <v>1</v>
      </c>
      <c r="BS2854" s="47" t="s">
        <v>85</v>
      </c>
      <c r="BT2854" s="47">
        <v>0.3</v>
      </c>
      <c r="BU2854" s="47" t="s">
        <v>83</v>
      </c>
      <c r="BV2854" s="47" t="s">
        <v>83</v>
      </c>
      <c r="BW2854" s="47" t="s">
        <v>121</v>
      </c>
      <c r="BX2854" s="47">
        <v>141</v>
      </c>
      <c r="BY2854" s="47" t="s">
        <v>82</v>
      </c>
      <c r="BZ2854" s="47" t="s">
        <v>82</v>
      </c>
      <c r="CA2854" s="47">
        <v>0.8</v>
      </c>
      <c r="CB2854" s="47" t="s">
        <v>82</v>
      </c>
      <c r="CC2854" s="47">
        <v>0.66</v>
      </c>
      <c r="CD2854" s="47">
        <v>18</v>
      </c>
      <c r="CE2854" s="47" t="s">
        <v>121</v>
      </c>
      <c r="CF2854" s="47">
        <v>3.9</v>
      </c>
      <c r="CG2854" s="47">
        <v>25.8</v>
      </c>
      <c r="CH2854" s="47">
        <v>13</v>
      </c>
      <c r="CI2854" s="47">
        <v>5.4</v>
      </c>
      <c r="CJ2854" s="47">
        <v>12.2</v>
      </c>
      <c r="CK2854" s="47">
        <v>1.29</v>
      </c>
      <c r="CL2854" s="47">
        <v>4.8</v>
      </c>
      <c r="CM2854" s="47">
        <v>1</v>
      </c>
      <c r="CN2854" s="47">
        <v>0.2</v>
      </c>
      <c r="CO2854" s="47">
        <v>1.02</v>
      </c>
      <c r="CP2854" s="47">
        <v>0.14000000000000001</v>
      </c>
      <c r="CQ2854" s="47">
        <v>0.74</v>
      </c>
      <c r="CR2854" s="47">
        <v>0.15</v>
      </c>
      <c r="CS2854" s="47">
        <v>0.4</v>
      </c>
      <c r="CT2854" s="47">
        <v>0.05</v>
      </c>
      <c r="CU2854" s="47">
        <v>0.3</v>
      </c>
      <c r="CV2854" s="47" t="s">
        <v>148</v>
      </c>
      <c r="CW2854" s="47">
        <f t="shared" si="163"/>
        <v>27.689999999999998</v>
      </c>
      <c r="CX2854" s="47">
        <v>920</v>
      </c>
      <c r="CY2854" s="47">
        <v>1.02</v>
      </c>
      <c r="CZ2854" s="47">
        <v>0.52</v>
      </c>
      <c r="DA2854" s="47">
        <v>37.1</v>
      </c>
      <c r="DC2854" s="47">
        <v>0.04</v>
      </c>
      <c r="DD2854" s="47">
        <v>0.35</v>
      </c>
      <c r="DE2854" s="47">
        <v>0.01</v>
      </c>
      <c r="DF2854" s="47">
        <v>2.81</v>
      </c>
      <c r="DG2854" s="47">
        <v>0.03</v>
      </c>
    </row>
    <row r="2855" spans="1:111" s="47" customFormat="1" ht="15.65" customHeight="1" x14ac:dyDescent="0.3">
      <c r="A2855" s="22" t="s">
        <v>4525</v>
      </c>
      <c r="B2855" s="47" t="s">
        <v>4281</v>
      </c>
      <c r="C2855" s="47" t="s">
        <v>4940</v>
      </c>
      <c r="D2855" s="47" t="s">
        <v>4942</v>
      </c>
      <c r="E2855" s="48">
        <v>44154</v>
      </c>
      <c r="F2855" s="48">
        <v>43948</v>
      </c>
      <c r="G2855" s="47" t="s">
        <v>4283</v>
      </c>
      <c r="H2855" s="47">
        <v>34.212214000000003</v>
      </c>
      <c r="I2855" s="47">
        <v>-105.759733</v>
      </c>
      <c r="J2855" s="47" t="s">
        <v>873</v>
      </c>
      <c r="K2855" s="47" t="s">
        <v>879</v>
      </c>
      <c r="L2855" s="47" t="s">
        <v>878</v>
      </c>
      <c r="M2855" s="47" t="s">
        <v>4526</v>
      </c>
      <c r="N2855" s="70" t="s">
        <v>3393</v>
      </c>
      <c r="O2855" s="70" t="s">
        <v>3394</v>
      </c>
      <c r="P2855" s="72" t="s">
        <v>4295</v>
      </c>
      <c r="Q2855" s="22" t="s">
        <v>2942</v>
      </c>
      <c r="R2855" s="47" t="s">
        <v>2943</v>
      </c>
      <c r="S2855" s="72"/>
      <c r="T2855" s="72"/>
      <c r="U2855" s="72"/>
      <c r="V2855" s="72"/>
      <c r="W2855" s="72">
        <v>61</v>
      </c>
      <c r="X2855" s="72">
        <v>0.49</v>
      </c>
      <c r="Y2855" s="72">
        <v>17.600000000000001</v>
      </c>
      <c r="Z2855" s="72">
        <v>3.56</v>
      </c>
      <c r="AA2855" s="72">
        <v>0.21</v>
      </c>
      <c r="AB2855" s="72">
        <v>7.0000000000000007E-2</v>
      </c>
      <c r="AC2855" s="72">
        <v>0.1</v>
      </c>
      <c r="AD2855" s="72">
        <v>0.45</v>
      </c>
      <c r="AE2855" s="72">
        <v>14.7</v>
      </c>
      <c r="AF2855" s="72">
        <v>0.17</v>
      </c>
      <c r="AG2855" s="72">
        <v>1.07</v>
      </c>
      <c r="AH2855" s="72">
        <v>400</v>
      </c>
      <c r="AI2855" s="72" t="s">
        <v>126</v>
      </c>
      <c r="AJ2855" s="72"/>
      <c r="AO2855" s="47">
        <f>SUM(W2855:AG2855)+(AH2855*0.0001)</f>
        <v>99.46</v>
      </c>
      <c r="AP2855" s="47">
        <f t="shared" si="160"/>
        <v>1.569347999999998</v>
      </c>
      <c r="AQ2855" s="47">
        <f t="shared" si="161"/>
        <v>1.8337172000000022</v>
      </c>
      <c r="AR2855" s="47">
        <f t="shared" si="162"/>
        <v>3.2363636363636363</v>
      </c>
      <c r="AU2855" s="47">
        <v>22</v>
      </c>
      <c r="AV2855" s="47">
        <v>2</v>
      </c>
      <c r="AW2855" s="47">
        <v>38</v>
      </c>
      <c r="AX2855" s="47" t="s">
        <v>84</v>
      </c>
      <c r="AY2855" s="47">
        <v>2390</v>
      </c>
      <c r="AZ2855" s="47" t="s">
        <v>83</v>
      </c>
      <c r="BA2855" s="47">
        <v>0.2</v>
      </c>
      <c r="BC2855" s="47" t="s">
        <v>124</v>
      </c>
      <c r="BD2855" s="47">
        <v>9</v>
      </c>
      <c r="BE2855" s="47">
        <v>12</v>
      </c>
      <c r="BF2855" s="47">
        <v>2.1</v>
      </c>
      <c r="BG2855" s="47">
        <v>18</v>
      </c>
      <c r="BH2855" s="47">
        <v>21.6</v>
      </c>
      <c r="BI2855" s="47">
        <v>1</v>
      </c>
      <c r="BJ2855" s="47">
        <v>8</v>
      </c>
      <c r="BL2855" s="47" t="s">
        <v>124</v>
      </c>
      <c r="BM2855" s="47" t="s">
        <v>84</v>
      </c>
      <c r="BN2855" s="47">
        <v>18</v>
      </c>
      <c r="BO2855" s="47">
        <v>64.099999999999994</v>
      </c>
      <c r="BP2855" s="47">
        <v>9</v>
      </c>
      <c r="BQ2855" s="47">
        <v>94</v>
      </c>
      <c r="BR2855" s="47">
        <v>734</v>
      </c>
      <c r="BS2855" s="47" t="s">
        <v>85</v>
      </c>
      <c r="BT2855" s="47">
        <v>2.1</v>
      </c>
      <c r="BU2855" s="47" t="s">
        <v>83</v>
      </c>
      <c r="BV2855" s="47" t="s">
        <v>83</v>
      </c>
      <c r="BW2855" s="47">
        <v>2</v>
      </c>
      <c r="BX2855" s="47">
        <v>1240</v>
      </c>
      <c r="BY2855" s="47">
        <v>2.2000000000000002</v>
      </c>
      <c r="BZ2855" s="47">
        <v>2.2999999999999998</v>
      </c>
      <c r="CA2855" s="47">
        <v>30.8</v>
      </c>
      <c r="CB2855" s="47">
        <v>5.3</v>
      </c>
      <c r="CC2855" s="47">
        <v>12.6</v>
      </c>
      <c r="CD2855" s="47">
        <v>53</v>
      </c>
      <c r="CE2855" s="47">
        <v>14</v>
      </c>
      <c r="CF2855" s="47">
        <v>26.6</v>
      </c>
      <c r="CG2855" s="47">
        <v>370</v>
      </c>
      <c r="CH2855" s="47">
        <v>59</v>
      </c>
      <c r="CI2855" s="47">
        <v>175</v>
      </c>
      <c r="CJ2855" s="47">
        <v>266</v>
      </c>
      <c r="CK2855" s="47">
        <v>21.8</v>
      </c>
      <c r="CL2855" s="47">
        <v>64.599999999999994</v>
      </c>
      <c r="CM2855" s="47">
        <v>8.9</v>
      </c>
      <c r="CN2855" s="47">
        <v>1.97</v>
      </c>
      <c r="CO2855" s="47">
        <v>6.45</v>
      </c>
      <c r="CP2855" s="47">
        <v>0.87</v>
      </c>
      <c r="CQ2855" s="47">
        <v>3.91</v>
      </c>
      <c r="CR2855" s="47">
        <v>0.77</v>
      </c>
      <c r="CS2855" s="47">
        <v>2.4</v>
      </c>
      <c r="CT2855" s="47">
        <v>0.38</v>
      </c>
      <c r="CU2855" s="47">
        <v>2.8</v>
      </c>
      <c r="CV2855" s="47">
        <v>0.42</v>
      </c>
      <c r="CW2855" s="47">
        <f t="shared" si="163"/>
        <v>556.26999999999987</v>
      </c>
      <c r="CX2855" s="47">
        <v>1640</v>
      </c>
      <c r="CY2855" s="47">
        <v>2.5299999999999998</v>
      </c>
      <c r="CZ2855" s="47">
        <v>9.3800000000000008</v>
      </c>
      <c r="DA2855" s="47">
        <v>0.09</v>
      </c>
      <c r="DC2855" s="47">
        <v>12.2</v>
      </c>
      <c r="DD2855" s="47">
        <v>0.03</v>
      </c>
      <c r="DE2855" s="47">
        <v>0.08</v>
      </c>
      <c r="DF2855" s="47">
        <v>28.9</v>
      </c>
      <c r="DG2855" s="47">
        <v>0.28999999999999998</v>
      </c>
    </row>
    <row r="2856" spans="1:111" s="47" customFormat="1" ht="15.65" customHeight="1" x14ac:dyDescent="0.3">
      <c r="A2856" s="22" t="s">
        <v>4527</v>
      </c>
      <c r="B2856" s="47" t="s">
        <v>4281</v>
      </c>
      <c r="C2856" s="47" t="s">
        <v>4940</v>
      </c>
      <c r="D2856" s="47" t="s">
        <v>4942</v>
      </c>
      <c r="E2856" s="48">
        <v>44154</v>
      </c>
      <c r="F2856" s="48">
        <v>43948</v>
      </c>
      <c r="G2856" s="47" t="s">
        <v>4283</v>
      </c>
      <c r="H2856" s="47">
        <v>34.212049999999998</v>
      </c>
      <c r="I2856" s="47">
        <v>-105.759828</v>
      </c>
      <c r="J2856" s="47" t="s">
        <v>873</v>
      </c>
      <c r="K2856" s="47" t="s">
        <v>879</v>
      </c>
      <c r="L2856" s="47" t="s">
        <v>878</v>
      </c>
      <c r="M2856" s="47" t="s">
        <v>4526</v>
      </c>
      <c r="N2856" s="70" t="s">
        <v>3393</v>
      </c>
      <c r="O2856" s="70" t="s">
        <v>3394</v>
      </c>
      <c r="P2856" s="72" t="s">
        <v>4295</v>
      </c>
      <c r="Q2856" s="22" t="s">
        <v>2942</v>
      </c>
      <c r="R2856" s="47" t="s">
        <v>2943</v>
      </c>
      <c r="S2856" s="72"/>
      <c r="T2856" s="72"/>
      <c r="U2856" s="72"/>
      <c r="V2856" s="72"/>
      <c r="W2856" s="72">
        <v>61.6</v>
      </c>
      <c r="X2856" s="72">
        <v>0.47</v>
      </c>
      <c r="Y2856" s="72">
        <v>17.3</v>
      </c>
      <c r="Z2856" s="72">
        <v>3.34</v>
      </c>
      <c r="AA2856" s="72">
        <v>0.02</v>
      </c>
      <c r="AB2856" s="72">
        <v>0.11</v>
      </c>
      <c r="AC2856" s="72">
        <v>0.28999999999999998</v>
      </c>
      <c r="AD2856" s="72">
        <v>0.6</v>
      </c>
      <c r="AE2856" s="72">
        <v>14.1</v>
      </c>
      <c r="AF2856" s="72">
        <v>0.15</v>
      </c>
      <c r="AG2856" s="72">
        <v>1.17</v>
      </c>
      <c r="AH2856" s="72">
        <v>300</v>
      </c>
      <c r="AI2856" s="72" t="s">
        <v>126</v>
      </c>
      <c r="AJ2856" s="72"/>
      <c r="AO2856" s="47">
        <f>SUM(W2856:AG2856)+(AH2856*0.0001)</f>
        <v>99.18</v>
      </c>
      <c r="AP2856" s="47">
        <f t="shared" si="160"/>
        <v>1.4369219999999991</v>
      </c>
      <c r="AQ2856" s="47">
        <f t="shared" si="161"/>
        <v>1.7593858000000007</v>
      </c>
      <c r="AR2856" s="47">
        <f t="shared" si="162"/>
        <v>3.0363636363636362</v>
      </c>
      <c r="AU2856" s="47">
        <v>20</v>
      </c>
      <c r="AV2856" s="47">
        <v>2</v>
      </c>
      <c r="AW2856" s="47">
        <v>41</v>
      </c>
      <c r="AX2856" s="47" t="s">
        <v>84</v>
      </c>
      <c r="AY2856" s="47">
        <v>929</v>
      </c>
      <c r="AZ2856" s="47" t="s">
        <v>83</v>
      </c>
      <c r="BA2856" s="47">
        <v>0.2</v>
      </c>
      <c r="BC2856" s="47">
        <v>0.3</v>
      </c>
      <c r="BD2856" s="47">
        <v>1.4</v>
      </c>
      <c r="BE2856" s="47" t="s">
        <v>84</v>
      </c>
      <c r="BF2856" s="47">
        <v>1.8</v>
      </c>
      <c r="BG2856" s="47">
        <v>10</v>
      </c>
      <c r="BH2856" s="47">
        <v>22.5</v>
      </c>
      <c r="BI2856" s="47">
        <v>1</v>
      </c>
      <c r="BJ2856" s="47">
        <v>8</v>
      </c>
      <c r="BL2856" s="47" t="s">
        <v>124</v>
      </c>
      <c r="BM2856" s="47" t="s">
        <v>84</v>
      </c>
      <c r="BN2856" s="47">
        <v>27</v>
      </c>
      <c r="BO2856" s="47">
        <v>65.5</v>
      </c>
      <c r="BP2856" s="47">
        <v>6</v>
      </c>
      <c r="BQ2856" s="47">
        <v>40</v>
      </c>
      <c r="BR2856" s="47">
        <v>691</v>
      </c>
      <c r="BS2856" s="47">
        <v>0.05</v>
      </c>
      <c r="BT2856" s="47">
        <v>2</v>
      </c>
      <c r="BU2856" s="47" t="s">
        <v>83</v>
      </c>
      <c r="BV2856" s="47" t="s">
        <v>83</v>
      </c>
      <c r="BW2856" s="47" t="s">
        <v>121</v>
      </c>
      <c r="BX2856" s="47">
        <v>924</v>
      </c>
      <c r="BY2856" s="47">
        <v>2.5</v>
      </c>
      <c r="BZ2856" s="47">
        <v>3.7</v>
      </c>
      <c r="CA2856" s="47">
        <v>33.799999999999997</v>
      </c>
      <c r="CB2856" s="47">
        <v>5.4</v>
      </c>
      <c r="CC2856" s="47">
        <v>12.8</v>
      </c>
      <c r="CD2856" s="47">
        <v>47</v>
      </c>
      <c r="CE2856" s="47">
        <v>18</v>
      </c>
      <c r="CF2856" s="47">
        <v>25.7</v>
      </c>
      <c r="CG2856" s="47">
        <v>356</v>
      </c>
      <c r="CH2856" s="47">
        <v>107</v>
      </c>
      <c r="CI2856" s="47">
        <v>156</v>
      </c>
      <c r="CJ2856" s="47">
        <v>227</v>
      </c>
      <c r="CK2856" s="47">
        <v>22.1</v>
      </c>
      <c r="CL2856" s="47">
        <v>68.599999999999994</v>
      </c>
      <c r="CM2856" s="47">
        <v>9.1</v>
      </c>
      <c r="CN2856" s="47">
        <v>2.0499999999999998</v>
      </c>
      <c r="CO2856" s="47">
        <v>6.87</v>
      </c>
      <c r="CP2856" s="47">
        <v>0.9</v>
      </c>
      <c r="CQ2856" s="47">
        <v>3.92</v>
      </c>
      <c r="CR2856" s="47">
        <v>0.81</v>
      </c>
      <c r="CS2856" s="47">
        <v>2.5</v>
      </c>
      <c r="CT2856" s="47">
        <v>0.41</v>
      </c>
      <c r="CU2856" s="47">
        <v>2.8</v>
      </c>
      <c r="CV2856" s="47">
        <v>0.46</v>
      </c>
      <c r="CW2856" s="47">
        <f t="shared" si="163"/>
        <v>503.5200000000001</v>
      </c>
      <c r="CX2856" s="47">
        <v>102</v>
      </c>
      <c r="CY2856" s="47">
        <v>2.37</v>
      </c>
      <c r="CZ2856" s="47">
        <v>9.08</v>
      </c>
      <c r="DA2856" s="47">
        <v>0.23</v>
      </c>
      <c r="DC2856" s="47">
        <v>11.8</v>
      </c>
      <c r="DD2856" s="47">
        <v>0.06</v>
      </c>
      <c r="DE2856" s="47">
        <v>7.0000000000000007E-2</v>
      </c>
      <c r="DF2856" s="47">
        <v>29.7</v>
      </c>
      <c r="DG2856" s="47">
        <v>0.28000000000000003</v>
      </c>
    </row>
    <row r="2857" spans="1:111" s="47" customFormat="1" ht="15.65" customHeight="1" x14ac:dyDescent="0.3">
      <c r="A2857" s="22" t="s">
        <v>4528</v>
      </c>
      <c r="B2857" s="47" t="s">
        <v>4281</v>
      </c>
      <c r="C2857" s="47" t="s">
        <v>4940</v>
      </c>
      <c r="D2857" s="47" t="s">
        <v>4942</v>
      </c>
      <c r="E2857" s="48">
        <v>44154</v>
      </c>
      <c r="F2857" s="48">
        <v>43948</v>
      </c>
      <c r="G2857" s="47" t="s">
        <v>4283</v>
      </c>
      <c r="H2857" s="47">
        <v>34.219419000000002</v>
      </c>
      <c r="I2857" s="47">
        <v>-105.759775</v>
      </c>
      <c r="J2857" s="47" t="s">
        <v>873</v>
      </c>
      <c r="K2857" s="47" t="s">
        <v>879</v>
      </c>
      <c r="L2857" s="47" t="s">
        <v>878</v>
      </c>
      <c r="M2857" s="47" t="s">
        <v>4526</v>
      </c>
      <c r="N2857" s="70" t="s">
        <v>3393</v>
      </c>
      <c r="O2857" s="70" t="s">
        <v>3394</v>
      </c>
      <c r="P2857" s="72" t="s">
        <v>4295</v>
      </c>
      <c r="Q2857" s="22" t="s">
        <v>2942</v>
      </c>
      <c r="R2857" s="47" t="s">
        <v>2943</v>
      </c>
      <c r="S2857" s="72"/>
      <c r="T2857" s="72"/>
      <c r="U2857" s="72"/>
      <c r="V2857" s="72"/>
      <c r="W2857" s="72">
        <v>52.4</v>
      </c>
      <c r="X2857" s="72">
        <v>0.74</v>
      </c>
      <c r="Y2857" s="72">
        <v>18.600000000000001</v>
      </c>
      <c r="Z2857" s="72">
        <v>5.43</v>
      </c>
      <c r="AA2857" s="72">
        <v>0.18</v>
      </c>
      <c r="AB2857" s="72">
        <v>1.64</v>
      </c>
      <c r="AC2857" s="72">
        <v>6.96</v>
      </c>
      <c r="AD2857" s="72">
        <v>4.28</v>
      </c>
      <c r="AE2857" s="72">
        <v>4.5</v>
      </c>
      <c r="AF2857" s="72">
        <v>0.3</v>
      </c>
      <c r="AG2857" s="72">
        <v>4.1900000000000004</v>
      </c>
      <c r="AH2857" s="72">
        <v>1400.0000000000002</v>
      </c>
      <c r="AI2857" s="72" t="s">
        <v>126</v>
      </c>
      <c r="AJ2857" s="72"/>
      <c r="AO2857" s="47">
        <f>SUM(W2857:AG2857)+(AH2857*0.0001)</f>
        <v>99.360000000000014</v>
      </c>
      <c r="AP2857" s="47">
        <f t="shared" si="160"/>
        <v>2.7647189999999995</v>
      </c>
      <c r="AQ2857" s="47">
        <f t="shared" si="161"/>
        <v>2.3888091</v>
      </c>
      <c r="AR2857" s="47">
        <f t="shared" si="162"/>
        <v>4.9363636363636356</v>
      </c>
      <c r="AU2857" s="47">
        <v>9</v>
      </c>
      <c r="AV2857" s="47">
        <v>4</v>
      </c>
      <c r="AW2857" s="47" t="s">
        <v>83</v>
      </c>
      <c r="AX2857" s="47">
        <v>19</v>
      </c>
      <c r="AY2857" s="47">
        <v>3920</v>
      </c>
      <c r="AZ2857" s="47" t="s">
        <v>83</v>
      </c>
      <c r="BA2857" s="47">
        <v>0.3</v>
      </c>
      <c r="BC2857" s="47" t="s">
        <v>124</v>
      </c>
      <c r="BD2857" s="47">
        <v>9.3000000000000007</v>
      </c>
      <c r="BE2857" s="47" t="s">
        <v>84</v>
      </c>
      <c r="BF2857" s="47">
        <v>30.1</v>
      </c>
      <c r="BG2857" s="47">
        <v>25</v>
      </c>
      <c r="BH2857" s="47">
        <v>24.3</v>
      </c>
      <c r="BI2857" s="47">
        <v>1</v>
      </c>
      <c r="BJ2857" s="47">
        <v>7</v>
      </c>
      <c r="BL2857" s="47" t="s">
        <v>124</v>
      </c>
      <c r="BM2857" s="47">
        <v>30</v>
      </c>
      <c r="BN2857" s="47">
        <v>3</v>
      </c>
      <c r="BO2857" s="47">
        <v>128</v>
      </c>
      <c r="BP2857" s="47">
        <v>6</v>
      </c>
      <c r="BQ2857" s="47">
        <v>39</v>
      </c>
      <c r="BR2857" s="47">
        <v>133</v>
      </c>
      <c r="BS2857" s="47" t="s">
        <v>85</v>
      </c>
      <c r="BT2857" s="47">
        <v>0.2</v>
      </c>
      <c r="BU2857" s="47" t="s">
        <v>83</v>
      </c>
      <c r="BV2857" s="47" t="s">
        <v>83</v>
      </c>
      <c r="BW2857" s="47">
        <v>2</v>
      </c>
      <c r="BX2857" s="47">
        <v>3140</v>
      </c>
      <c r="BY2857" s="47">
        <v>5.5</v>
      </c>
      <c r="BZ2857" s="47" t="s">
        <v>82</v>
      </c>
      <c r="CA2857" s="47">
        <v>34.4</v>
      </c>
      <c r="CB2857" s="47">
        <v>1.1000000000000001</v>
      </c>
      <c r="CC2857" s="47">
        <v>7.57</v>
      </c>
      <c r="CD2857" s="47">
        <v>150</v>
      </c>
      <c r="CE2857" s="47">
        <v>1</v>
      </c>
      <c r="CF2857" s="47">
        <v>33.1</v>
      </c>
      <c r="CG2857" s="47">
        <v>355</v>
      </c>
      <c r="CH2857" s="47">
        <v>112</v>
      </c>
      <c r="CI2857" s="47">
        <v>153</v>
      </c>
      <c r="CJ2857" s="47">
        <v>284</v>
      </c>
      <c r="CK2857" s="47">
        <v>30.4</v>
      </c>
      <c r="CL2857" s="47">
        <v>102</v>
      </c>
      <c r="CM2857" s="47">
        <v>15.2</v>
      </c>
      <c r="CN2857" s="47">
        <v>3.68</v>
      </c>
      <c r="CO2857" s="47">
        <v>12.5</v>
      </c>
      <c r="CP2857" s="47">
        <v>1.51</v>
      </c>
      <c r="CQ2857" s="47">
        <v>6.51</v>
      </c>
      <c r="CR2857" s="47">
        <v>1.2</v>
      </c>
      <c r="CS2857" s="47">
        <v>3.38</v>
      </c>
      <c r="CT2857" s="47">
        <v>0.5</v>
      </c>
      <c r="CU2857" s="47">
        <v>3.1</v>
      </c>
      <c r="CV2857" s="47">
        <v>0.48</v>
      </c>
      <c r="CW2857" s="47">
        <f t="shared" si="163"/>
        <v>617.46</v>
      </c>
      <c r="CX2857" s="47">
        <v>1400</v>
      </c>
      <c r="CY2857" s="47">
        <v>3.78</v>
      </c>
      <c r="CZ2857" s="47">
        <v>9.7899999999999991</v>
      </c>
      <c r="DA2857" s="47">
        <v>5.0999999999999996</v>
      </c>
      <c r="DC2857" s="47">
        <v>3.65</v>
      </c>
      <c r="DD2857" s="47">
        <v>0.96</v>
      </c>
      <c r="DE2857" s="47">
        <v>0.14000000000000001</v>
      </c>
      <c r="DF2857" s="47">
        <v>24.2</v>
      </c>
      <c r="DG2857" s="47">
        <v>0.43</v>
      </c>
    </row>
    <row r="2858" spans="1:111" s="47" customFormat="1" ht="15.65" customHeight="1" x14ac:dyDescent="0.3">
      <c r="A2858" s="30" t="s">
        <v>4529</v>
      </c>
      <c r="B2858" s="47" t="s">
        <v>4281</v>
      </c>
      <c r="C2858" s="47" t="s">
        <v>4940</v>
      </c>
      <c r="D2858" s="47" t="s">
        <v>4942</v>
      </c>
      <c r="E2858" s="43">
        <v>43718</v>
      </c>
      <c r="F2858" s="46">
        <v>44348</v>
      </c>
      <c r="G2858" s="45" t="s">
        <v>4317</v>
      </c>
      <c r="H2858" s="44">
        <v>34.206471999999998</v>
      </c>
      <c r="I2858" s="44">
        <v>-105.732479</v>
      </c>
      <c r="J2858" s="44" t="s">
        <v>873</v>
      </c>
      <c r="K2858" s="84" t="s">
        <v>879</v>
      </c>
      <c r="L2858" s="84" t="s">
        <v>878</v>
      </c>
      <c r="M2858" s="47" t="s">
        <v>4287</v>
      </c>
      <c r="N2858" s="70" t="s">
        <v>3393</v>
      </c>
      <c r="O2858" s="70" t="s">
        <v>3394</v>
      </c>
      <c r="P2858" s="72" t="s">
        <v>4288</v>
      </c>
      <c r="Q2858" s="33" t="s">
        <v>2942</v>
      </c>
      <c r="R2858" s="44" t="s">
        <v>2955</v>
      </c>
      <c r="S2858" s="72"/>
      <c r="T2858" s="72"/>
      <c r="U2858" s="72"/>
      <c r="V2858" s="72"/>
      <c r="W2858" s="72">
        <v>52.6</v>
      </c>
      <c r="X2858" s="72">
        <v>0.63</v>
      </c>
      <c r="Y2858" s="72">
        <v>11.8</v>
      </c>
      <c r="Z2858" s="72">
        <v>3.02</v>
      </c>
      <c r="AA2858" s="72">
        <v>0.25</v>
      </c>
      <c r="AB2858" s="72">
        <v>0.18</v>
      </c>
      <c r="AC2858" s="72">
        <v>13.1</v>
      </c>
      <c r="AD2858" s="72">
        <v>0.24</v>
      </c>
      <c r="AE2858" s="72">
        <v>9.77</v>
      </c>
      <c r="AF2858" s="72">
        <v>0.06</v>
      </c>
      <c r="AG2858" s="72">
        <v>2.31</v>
      </c>
      <c r="AH2858" s="72">
        <v>60700</v>
      </c>
      <c r="AI2858" s="72">
        <v>0.19800000000000001</v>
      </c>
      <c r="AJ2858" s="72"/>
      <c r="AL2858" s="84"/>
      <c r="AM2858" s="84"/>
      <c r="AN2858" s="84"/>
      <c r="AO2858" s="47">
        <f>SUM(W2858:AG2858)+(AH2858*0.0001)+AI2858+AM2858</f>
        <v>100.22799999999999</v>
      </c>
      <c r="AP2858" s="47">
        <f t="shared" si="160"/>
        <v>1.4721659999999996</v>
      </c>
      <c r="AQ2858" s="47">
        <f t="shared" si="161"/>
        <v>1.4006174000000002</v>
      </c>
      <c r="AR2858" s="47">
        <f t="shared" si="162"/>
        <v>2.7454545454545451</v>
      </c>
      <c r="AU2858" s="45">
        <v>29</v>
      </c>
      <c r="AV2858" s="45">
        <v>3</v>
      </c>
      <c r="AW2858" s="45">
        <v>33</v>
      </c>
      <c r="AX2858" s="45" t="s">
        <v>84</v>
      </c>
      <c r="AY2858" s="45">
        <v>6450</v>
      </c>
      <c r="AZ2858" s="45" t="s">
        <v>83</v>
      </c>
      <c r="BA2858" s="45">
        <v>1.3</v>
      </c>
      <c r="BB2858" s="84"/>
      <c r="BC2858" s="45">
        <v>1</v>
      </c>
      <c r="BD2858" s="45">
        <v>15.2</v>
      </c>
      <c r="BE2858" s="45">
        <v>54</v>
      </c>
      <c r="BF2858" s="45">
        <v>0.6</v>
      </c>
      <c r="BG2858" s="45">
        <v>106</v>
      </c>
      <c r="BH2858" s="45">
        <v>14.9</v>
      </c>
      <c r="BI2858" s="45">
        <v>2</v>
      </c>
      <c r="BJ2858" s="45">
        <v>8</v>
      </c>
      <c r="BK2858" s="84"/>
      <c r="BL2858" s="45" t="s">
        <v>124</v>
      </c>
      <c r="BM2858" s="45">
        <v>44</v>
      </c>
      <c r="BN2858" s="45">
        <v>82</v>
      </c>
      <c r="BO2858" s="45">
        <v>17.100000000000001</v>
      </c>
      <c r="BP2858" s="45">
        <v>44</v>
      </c>
      <c r="BQ2858" s="45">
        <v>84</v>
      </c>
      <c r="BR2858" s="45">
        <v>294</v>
      </c>
      <c r="BS2858" s="45" t="s">
        <v>85</v>
      </c>
      <c r="BT2858" s="45">
        <v>8</v>
      </c>
      <c r="BU2858" s="45">
        <v>7</v>
      </c>
      <c r="BV2858" s="45" t="s">
        <v>83</v>
      </c>
      <c r="BW2858" s="45">
        <v>2</v>
      </c>
      <c r="BX2858" s="45">
        <v>393</v>
      </c>
      <c r="BY2858" s="45">
        <v>0.9</v>
      </c>
      <c r="BZ2858" s="45">
        <v>1.5</v>
      </c>
      <c r="CA2858" s="45">
        <v>17.3</v>
      </c>
      <c r="CB2858" s="45">
        <v>2.2000000000000002</v>
      </c>
      <c r="CC2858" s="45">
        <v>23.5</v>
      </c>
      <c r="CD2858" s="45">
        <v>78</v>
      </c>
      <c r="CE2858" s="45">
        <v>6</v>
      </c>
      <c r="CF2858" s="45">
        <v>204</v>
      </c>
      <c r="CG2858" s="45">
        <v>307</v>
      </c>
      <c r="CH2858" s="45">
        <v>298</v>
      </c>
      <c r="CI2858" s="45">
        <v>198</v>
      </c>
      <c r="CJ2858" s="45">
        <v>362</v>
      </c>
      <c r="CK2858" s="45">
        <v>36.1</v>
      </c>
      <c r="CL2858" s="45">
        <v>113</v>
      </c>
      <c r="CM2858" s="45">
        <v>21.2</v>
      </c>
      <c r="CN2858" s="45">
        <v>5.81</v>
      </c>
      <c r="CO2858" s="45">
        <v>22</v>
      </c>
      <c r="CP2858" s="45">
        <v>3.86</v>
      </c>
      <c r="CQ2858" s="45">
        <v>27.8</v>
      </c>
      <c r="CR2858" s="45">
        <v>5.7</v>
      </c>
      <c r="CS2858" s="45">
        <v>17.5</v>
      </c>
      <c r="CT2858" s="45">
        <v>2.62</v>
      </c>
      <c r="CU2858" s="45">
        <v>15.5</v>
      </c>
      <c r="CV2858" s="45">
        <v>2.0499999999999998</v>
      </c>
      <c r="CW2858" s="47">
        <f t="shared" si="163"/>
        <v>833.14</v>
      </c>
      <c r="CX2858" s="45">
        <v>2010</v>
      </c>
      <c r="CY2858" s="45">
        <v>2.08</v>
      </c>
      <c r="CZ2858" s="45">
        <v>5.84</v>
      </c>
      <c r="DA2858" s="45">
        <v>8.98</v>
      </c>
      <c r="DC2858" s="45">
        <v>7.8</v>
      </c>
      <c r="DD2858" s="45">
        <v>0.1</v>
      </c>
      <c r="DE2858" s="45">
        <v>0.02</v>
      </c>
      <c r="DF2858" s="45">
        <v>23.4</v>
      </c>
      <c r="DG2858" s="45">
        <v>0.38</v>
      </c>
    </row>
    <row r="2859" spans="1:111" s="47" customFormat="1" ht="15.65" customHeight="1" x14ac:dyDescent="0.3">
      <c r="A2859" s="22" t="s">
        <v>4530</v>
      </c>
      <c r="B2859" s="47" t="s">
        <v>4281</v>
      </c>
      <c r="C2859" s="47" t="s">
        <v>4940</v>
      </c>
      <c r="D2859" s="47" t="s">
        <v>4942</v>
      </c>
      <c r="E2859" s="85">
        <v>44154</v>
      </c>
      <c r="F2859" s="48">
        <v>43948</v>
      </c>
      <c r="G2859" s="47" t="s">
        <v>4283</v>
      </c>
      <c r="H2859" s="49">
        <v>34.219419000000002</v>
      </c>
      <c r="I2859" s="49">
        <v>-105.759775</v>
      </c>
      <c r="J2859" s="47" t="s">
        <v>873</v>
      </c>
      <c r="K2859" s="47" t="s">
        <v>879</v>
      </c>
      <c r="L2859" s="47" t="s">
        <v>878</v>
      </c>
      <c r="M2859" s="47" t="s">
        <v>1493</v>
      </c>
      <c r="N2859" s="70" t="s">
        <v>3393</v>
      </c>
      <c r="O2859" s="70" t="s">
        <v>3394</v>
      </c>
      <c r="P2859" s="72" t="s">
        <v>4338</v>
      </c>
      <c r="Q2859" s="22" t="s">
        <v>2942</v>
      </c>
      <c r="R2859" s="47" t="s">
        <v>2943</v>
      </c>
      <c r="S2859" s="72"/>
      <c r="T2859" s="72"/>
      <c r="U2859" s="72"/>
      <c r="V2859" s="72"/>
      <c r="W2859" s="72">
        <v>26.3</v>
      </c>
      <c r="X2859" s="72">
        <v>0.32</v>
      </c>
      <c r="Y2859" s="72">
        <v>8.42</v>
      </c>
      <c r="Z2859" s="72">
        <v>3.22</v>
      </c>
      <c r="AA2859" s="72">
        <v>0.81</v>
      </c>
      <c r="AB2859" s="72">
        <v>0.28999999999999998</v>
      </c>
      <c r="AC2859" s="72">
        <v>27.9</v>
      </c>
      <c r="AD2859" s="72">
        <v>0.69</v>
      </c>
      <c r="AE2859" s="72">
        <v>5.19</v>
      </c>
      <c r="AF2859" s="72">
        <v>0.19</v>
      </c>
      <c r="AG2859" s="72">
        <v>23</v>
      </c>
      <c r="AH2859" s="72">
        <v>800</v>
      </c>
      <c r="AI2859" s="72">
        <v>0.4</v>
      </c>
      <c r="AJ2859" s="72"/>
      <c r="AO2859" s="47">
        <f>SUM(W2859:AG2859)+(AH2859*0.0001)+AI2859+AM2859</f>
        <v>96.809999999999988</v>
      </c>
      <c r="AP2859" s="47">
        <f t="shared" si="160"/>
        <v>1.756926</v>
      </c>
      <c r="AQ2859" s="47">
        <f t="shared" si="161"/>
        <v>1.2873814000000001</v>
      </c>
      <c r="AR2859" s="47">
        <f t="shared" si="162"/>
        <v>2.9272727272727272</v>
      </c>
      <c r="AU2859" s="47">
        <v>143</v>
      </c>
      <c r="AV2859" s="47">
        <v>2</v>
      </c>
      <c r="AW2859" s="47">
        <v>18</v>
      </c>
      <c r="AX2859" s="47" t="s">
        <v>84</v>
      </c>
      <c r="AY2859" s="47">
        <v>18400</v>
      </c>
      <c r="AZ2859" s="47" t="s">
        <v>83</v>
      </c>
      <c r="BA2859" s="47">
        <v>1.1000000000000001</v>
      </c>
      <c r="BC2859" s="47">
        <v>0.8</v>
      </c>
      <c r="BD2859" s="47">
        <v>6.2</v>
      </c>
      <c r="BE2859" s="47" t="s">
        <v>84</v>
      </c>
      <c r="BF2859" s="47">
        <v>2.4</v>
      </c>
      <c r="BG2859" s="47">
        <v>200</v>
      </c>
      <c r="BH2859" s="47">
        <v>14.3</v>
      </c>
      <c r="BI2859" s="47">
        <v>1</v>
      </c>
      <c r="BJ2859" s="47">
        <v>3</v>
      </c>
      <c r="BL2859" s="47" t="s">
        <v>124</v>
      </c>
      <c r="BM2859" s="47">
        <v>29</v>
      </c>
      <c r="BN2859" s="47">
        <v>16</v>
      </c>
      <c r="BO2859" s="47">
        <v>55.3</v>
      </c>
      <c r="BP2859" s="47">
        <v>8</v>
      </c>
      <c r="BQ2859" s="47">
        <v>1110</v>
      </c>
      <c r="BR2859" s="47">
        <v>184</v>
      </c>
      <c r="BS2859" s="47" t="s">
        <v>85</v>
      </c>
      <c r="BT2859" s="47">
        <v>3.4</v>
      </c>
      <c r="BU2859" s="47" t="s">
        <v>83</v>
      </c>
      <c r="BV2859" s="47" t="s">
        <v>83</v>
      </c>
      <c r="BW2859" s="47">
        <v>1</v>
      </c>
      <c r="BX2859" s="47">
        <v>708</v>
      </c>
      <c r="BY2859" s="47">
        <v>2.1</v>
      </c>
      <c r="BZ2859" s="47">
        <v>2.2999999999999998</v>
      </c>
      <c r="CA2859" s="47">
        <v>24.2</v>
      </c>
      <c r="CB2859" s="47">
        <v>1.6</v>
      </c>
      <c r="CC2859" s="47">
        <v>6.83</v>
      </c>
      <c r="CD2859" s="47">
        <v>70</v>
      </c>
      <c r="CE2859" s="47">
        <v>11</v>
      </c>
      <c r="CF2859" s="47">
        <v>114</v>
      </c>
      <c r="CG2859" s="47">
        <v>152</v>
      </c>
      <c r="CH2859" s="47">
        <v>229</v>
      </c>
      <c r="CI2859" s="47">
        <v>527</v>
      </c>
      <c r="CJ2859" s="47">
        <v>852</v>
      </c>
      <c r="CK2859" s="47">
        <v>80.8</v>
      </c>
      <c r="CL2859" s="47">
        <v>236</v>
      </c>
      <c r="CM2859" s="47">
        <v>36.299999999999997</v>
      </c>
      <c r="CN2859" s="47">
        <v>8.83</v>
      </c>
      <c r="CO2859" s="47">
        <v>29</v>
      </c>
      <c r="CP2859" s="47">
        <v>3.76</v>
      </c>
      <c r="CQ2859" s="47">
        <v>16.3</v>
      </c>
      <c r="CR2859" s="47">
        <v>3.12</v>
      </c>
      <c r="CS2859" s="47">
        <v>8.33</v>
      </c>
      <c r="CT2859" s="47">
        <v>1.18</v>
      </c>
      <c r="CU2859" s="47">
        <v>6.9</v>
      </c>
      <c r="CV2859" s="47">
        <v>0.86</v>
      </c>
      <c r="CW2859" s="47">
        <f t="shared" si="163"/>
        <v>1810.3799999999997</v>
      </c>
      <c r="CX2859" s="47">
        <v>6140</v>
      </c>
      <c r="CY2859" s="47">
        <v>2.23</v>
      </c>
      <c r="CZ2859" s="47">
        <v>4.47</v>
      </c>
      <c r="DA2859" s="47">
        <v>20.6</v>
      </c>
      <c r="DC2859" s="47">
        <v>4.3899999999999997</v>
      </c>
      <c r="DD2859" s="47">
        <v>0.15</v>
      </c>
      <c r="DE2859" s="47">
        <v>0.09</v>
      </c>
      <c r="DF2859" s="47">
        <v>12.4</v>
      </c>
      <c r="DG2859" s="47">
        <v>0.18</v>
      </c>
    </row>
    <row r="2860" spans="1:111" s="47" customFormat="1" ht="15.65" customHeight="1" x14ac:dyDescent="0.3">
      <c r="A2860" s="26" t="s">
        <v>4531</v>
      </c>
      <c r="B2860" s="47" t="s">
        <v>4281</v>
      </c>
      <c r="C2860" s="47" t="s">
        <v>4940</v>
      </c>
      <c r="D2860" s="47" t="s">
        <v>4942</v>
      </c>
      <c r="E2860" s="85">
        <v>44154</v>
      </c>
      <c r="F2860" s="48">
        <v>43948</v>
      </c>
      <c r="G2860" s="47" t="s">
        <v>4283</v>
      </c>
      <c r="H2860" s="49">
        <v>34.219892000000002</v>
      </c>
      <c r="I2860" s="49">
        <v>-105.759367</v>
      </c>
      <c r="J2860" s="49" t="s">
        <v>873</v>
      </c>
      <c r="K2860" s="47" t="s">
        <v>879</v>
      </c>
      <c r="L2860" s="47" t="s">
        <v>878</v>
      </c>
      <c r="M2860" s="47" t="s">
        <v>1493</v>
      </c>
      <c r="N2860" s="70" t="s">
        <v>3393</v>
      </c>
      <c r="O2860" s="70" t="s">
        <v>3394</v>
      </c>
      <c r="P2860" s="72" t="s">
        <v>4338</v>
      </c>
      <c r="Q2860" s="26" t="s">
        <v>4289</v>
      </c>
      <c r="R2860" s="49" t="s">
        <v>2943</v>
      </c>
      <c r="S2860" s="72"/>
      <c r="T2860" s="72"/>
      <c r="U2860" s="72"/>
      <c r="V2860" s="72"/>
      <c r="W2860" s="72">
        <v>27.7</v>
      </c>
      <c r="X2860" s="72">
        <v>0.28999999999999998</v>
      </c>
      <c r="Y2860" s="72">
        <v>6.38</v>
      </c>
      <c r="Z2860" s="72">
        <v>2.73</v>
      </c>
      <c r="AA2860" s="72">
        <v>0.56999999999999995</v>
      </c>
      <c r="AB2860" s="72">
        <v>0.18</v>
      </c>
      <c r="AC2860" s="72">
        <v>31.4</v>
      </c>
      <c r="AD2860" s="72">
        <v>0.63</v>
      </c>
      <c r="AE2860" s="72">
        <v>4.51</v>
      </c>
      <c r="AF2860" s="72">
        <v>0.16</v>
      </c>
      <c r="AG2860" s="72">
        <v>25.4</v>
      </c>
      <c r="AH2860" s="72">
        <v>400</v>
      </c>
      <c r="AI2860" s="72" t="s">
        <v>126</v>
      </c>
      <c r="AJ2860" s="72"/>
      <c r="AO2860" s="47">
        <f>SUM(W2860:AG2860)+(AH2860*0.0001)</f>
        <v>99.99</v>
      </c>
      <c r="AP2860" s="47">
        <f t="shared" si="160"/>
        <v>1.5237089999999993</v>
      </c>
      <c r="AQ2860" s="47">
        <f t="shared" si="161"/>
        <v>1.0539201000000007</v>
      </c>
      <c r="AR2860" s="47">
        <f t="shared" si="162"/>
        <v>2.4818181818181815</v>
      </c>
      <c r="AU2860" s="49">
        <v>28</v>
      </c>
      <c r="AV2860" s="49">
        <v>1</v>
      </c>
      <c r="AW2860" s="49">
        <v>13</v>
      </c>
      <c r="AX2860" s="49" t="s">
        <v>84</v>
      </c>
      <c r="AY2860" s="49">
        <v>2010</v>
      </c>
      <c r="AZ2860" s="49" t="s">
        <v>83</v>
      </c>
      <c r="BA2860" s="49" t="s">
        <v>126</v>
      </c>
      <c r="BC2860" s="49" t="s">
        <v>124</v>
      </c>
      <c r="BD2860" s="49">
        <v>6.1</v>
      </c>
      <c r="BE2860" s="49">
        <v>12</v>
      </c>
      <c r="BF2860" s="49">
        <v>0.4</v>
      </c>
      <c r="BG2860" s="49">
        <v>13</v>
      </c>
      <c r="BH2860" s="49">
        <v>9.06</v>
      </c>
      <c r="BI2860" s="49" t="s">
        <v>121</v>
      </c>
      <c r="BJ2860" s="49">
        <v>2</v>
      </c>
      <c r="BL2860" s="49" t="s">
        <v>124</v>
      </c>
      <c r="BM2860" s="49" t="s">
        <v>84</v>
      </c>
      <c r="BN2860" s="49">
        <v>4</v>
      </c>
      <c r="BO2860" s="49">
        <v>21.5</v>
      </c>
      <c r="BP2860" s="49">
        <v>13</v>
      </c>
      <c r="BQ2860" s="49">
        <v>34</v>
      </c>
      <c r="BR2860" s="49">
        <v>142</v>
      </c>
      <c r="BS2860" s="49" t="s">
        <v>85</v>
      </c>
      <c r="BT2860" s="49">
        <v>2.5</v>
      </c>
      <c r="BU2860" s="49">
        <v>7</v>
      </c>
      <c r="BV2860" s="49" t="s">
        <v>83</v>
      </c>
      <c r="BW2860" s="49">
        <v>1</v>
      </c>
      <c r="BX2860" s="49">
        <v>563</v>
      </c>
      <c r="BY2860" s="49" t="s">
        <v>82</v>
      </c>
      <c r="BZ2860" s="49" t="s">
        <v>82</v>
      </c>
      <c r="CA2860" s="49">
        <v>9.1</v>
      </c>
      <c r="CB2860" s="49">
        <v>1.6</v>
      </c>
      <c r="CC2860" s="49">
        <v>2.2599999999999998</v>
      </c>
      <c r="CD2860" s="49">
        <v>56</v>
      </c>
      <c r="CE2860" s="49">
        <v>34</v>
      </c>
      <c r="CF2860" s="49">
        <v>63.3</v>
      </c>
      <c r="CG2860" s="49">
        <v>117</v>
      </c>
      <c r="CH2860" s="49">
        <v>91</v>
      </c>
      <c r="CI2860" s="49">
        <v>57</v>
      </c>
      <c r="CJ2860" s="49">
        <v>99.1</v>
      </c>
      <c r="CK2860" s="49">
        <v>11.1</v>
      </c>
      <c r="CL2860" s="49">
        <v>38.5</v>
      </c>
      <c r="CM2860" s="49">
        <v>8</v>
      </c>
      <c r="CN2860" s="49">
        <v>2.02</v>
      </c>
      <c r="CO2860" s="49">
        <v>8.5</v>
      </c>
      <c r="CP2860" s="49">
        <v>1.24</v>
      </c>
      <c r="CQ2860" s="49">
        <v>6.77</v>
      </c>
      <c r="CR2860" s="49">
        <v>1.29</v>
      </c>
      <c r="CS2860" s="49">
        <v>3.87</v>
      </c>
      <c r="CT2860" s="49">
        <v>0.55000000000000004</v>
      </c>
      <c r="CU2860" s="49">
        <v>3.4</v>
      </c>
      <c r="CV2860" s="49">
        <v>0.42</v>
      </c>
      <c r="CW2860" s="47">
        <f t="shared" si="163"/>
        <v>241.76000000000002</v>
      </c>
      <c r="CX2860" s="49">
        <v>4480</v>
      </c>
      <c r="CY2860" s="49">
        <v>1.94</v>
      </c>
      <c r="CZ2860" s="49">
        <v>3.45</v>
      </c>
      <c r="DA2860" s="49">
        <v>23.2</v>
      </c>
      <c r="DC2860" s="49">
        <v>3.91</v>
      </c>
      <c r="DD2860" s="49">
        <v>0.1</v>
      </c>
      <c r="DE2860" s="49">
        <v>7.0000000000000007E-2</v>
      </c>
      <c r="DF2860" s="49">
        <v>13.3</v>
      </c>
      <c r="DG2860" s="49">
        <v>0.18</v>
      </c>
    </row>
    <row r="2861" spans="1:111" s="47" customFormat="1" ht="15.65" customHeight="1" x14ac:dyDescent="0.3">
      <c r="A2861" s="22" t="s">
        <v>4532</v>
      </c>
      <c r="B2861" s="47" t="s">
        <v>4281</v>
      </c>
      <c r="C2861" s="47" t="s">
        <v>4940</v>
      </c>
      <c r="D2861" s="47" t="s">
        <v>4942</v>
      </c>
      <c r="E2861" s="48">
        <v>44154</v>
      </c>
      <c r="F2861" s="48">
        <v>44382</v>
      </c>
      <c r="G2861" s="47" t="s">
        <v>2964</v>
      </c>
      <c r="H2861" s="47">
        <v>34.219692000000002</v>
      </c>
      <c r="I2861" s="47">
        <v>-105.75956100000001</v>
      </c>
      <c r="J2861" s="47" t="s">
        <v>873</v>
      </c>
      <c r="K2861" s="47" t="s">
        <v>879</v>
      </c>
      <c r="L2861" s="47" t="s">
        <v>878</v>
      </c>
      <c r="M2861" s="47" t="s">
        <v>163</v>
      </c>
      <c r="N2861" s="70" t="s">
        <v>3393</v>
      </c>
      <c r="O2861" s="70" t="s">
        <v>3394</v>
      </c>
      <c r="P2861" s="72" t="s">
        <v>4303</v>
      </c>
      <c r="Q2861" s="22" t="s">
        <v>2942</v>
      </c>
      <c r="R2861" s="47" t="s">
        <v>2943</v>
      </c>
      <c r="S2861" s="72"/>
      <c r="T2861" s="72"/>
      <c r="U2861" s="72"/>
      <c r="V2861" s="72"/>
      <c r="W2861" s="72">
        <v>59.8</v>
      </c>
      <c r="X2861" s="72">
        <v>0.38</v>
      </c>
      <c r="Y2861" s="72">
        <v>20.84</v>
      </c>
      <c r="Z2861" s="72">
        <v>3.28</v>
      </c>
      <c r="AA2861" s="72">
        <v>0.15</v>
      </c>
      <c r="AB2861" s="72">
        <v>0.3</v>
      </c>
      <c r="AC2861" s="72">
        <v>0.38</v>
      </c>
      <c r="AD2861" s="72">
        <v>3.92</v>
      </c>
      <c r="AE2861" s="72">
        <v>8.86</v>
      </c>
      <c r="AF2861" s="72">
        <v>0.12</v>
      </c>
      <c r="AG2861" s="72">
        <v>1.41</v>
      </c>
      <c r="AH2861" s="72">
        <v>1120</v>
      </c>
      <c r="AI2861" s="72">
        <v>0.03</v>
      </c>
      <c r="AJ2861" s="72"/>
      <c r="AM2861" s="47">
        <v>0.04</v>
      </c>
      <c r="AO2861" s="47">
        <f>SUM(W2861:AG2861)+(AH2861*0.0001)+AI2861+AM2861</f>
        <v>99.622</v>
      </c>
      <c r="AP2861" s="47">
        <f t="shared" si="160"/>
        <v>1.2378239999999998</v>
      </c>
      <c r="AQ2861" s="47">
        <f t="shared" si="161"/>
        <v>1.9183935999999999</v>
      </c>
      <c r="AR2861" s="47">
        <f t="shared" si="162"/>
        <v>2.9818181818181815</v>
      </c>
      <c r="AU2861" s="47">
        <v>2</v>
      </c>
      <c r="AV2861" s="47" t="s">
        <v>82</v>
      </c>
      <c r="AW2861" s="47">
        <v>5.3</v>
      </c>
      <c r="AY2861" s="47">
        <v>2020</v>
      </c>
      <c r="BA2861" s="47">
        <v>0.28000000000000003</v>
      </c>
      <c r="BC2861" s="47" t="s">
        <v>82</v>
      </c>
      <c r="BD2861" s="47">
        <v>4</v>
      </c>
      <c r="BE2861" s="47">
        <v>10</v>
      </c>
      <c r="BF2861" s="47">
        <v>4.7699999999999996</v>
      </c>
      <c r="BG2861" s="47">
        <v>30</v>
      </c>
      <c r="BH2861" s="47">
        <v>29.7</v>
      </c>
      <c r="BI2861" s="47" t="s">
        <v>83</v>
      </c>
      <c r="BJ2861" s="47">
        <v>8.4</v>
      </c>
      <c r="BK2861" s="47">
        <v>0.01</v>
      </c>
      <c r="BL2861" s="47">
        <v>1.6E-2</v>
      </c>
      <c r="BM2861" s="47">
        <v>150</v>
      </c>
      <c r="BN2861" s="47">
        <v>2</v>
      </c>
      <c r="BO2861" s="47">
        <v>114</v>
      </c>
      <c r="BP2861" s="47">
        <v>4</v>
      </c>
      <c r="BQ2861" s="47">
        <v>29</v>
      </c>
      <c r="BR2861" s="47">
        <v>368</v>
      </c>
      <c r="BS2861" s="47" t="s">
        <v>134</v>
      </c>
      <c r="BT2861" s="47">
        <v>0.51</v>
      </c>
      <c r="BU2861" s="47">
        <v>1.1000000000000001</v>
      </c>
      <c r="BV2861" s="47">
        <v>0.3</v>
      </c>
      <c r="BW2861" s="47">
        <v>1</v>
      </c>
      <c r="BX2861" s="47">
        <v>815</v>
      </c>
      <c r="BY2861" s="47">
        <v>3.5</v>
      </c>
      <c r="BZ2861" s="47">
        <v>0.01</v>
      </c>
      <c r="CA2861" s="47">
        <v>62.9</v>
      </c>
      <c r="CB2861" s="47">
        <v>0.26</v>
      </c>
      <c r="CC2861" s="47">
        <v>9.4700000000000006</v>
      </c>
      <c r="CD2861" s="47">
        <v>84</v>
      </c>
      <c r="CE2861" s="47">
        <v>4</v>
      </c>
      <c r="CF2861" s="47">
        <v>28</v>
      </c>
      <c r="CG2861" s="47">
        <v>494</v>
      </c>
      <c r="CH2861" s="47">
        <v>146</v>
      </c>
      <c r="CI2861" s="47">
        <v>148.5</v>
      </c>
      <c r="CJ2861" s="47">
        <v>227</v>
      </c>
      <c r="CK2861" s="47">
        <v>19.8</v>
      </c>
      <c r="CL2861" s="47">
        <v>56.9</v>
      </c>
      <c r="CM2861" s="47">
        <v>8.18</v>
      </c>
      <c r="CN2861" s="47">
        <v>1.9</v>
      </c>
      <c r="CO2861" s="47">
        <v>4.99</v>
      </c>
      <c r="CP2861" s="47">
        <v>0.79</v>
      </c>
      <c r="CQ2861" s="47">
        <v>4.13</v>
      </c>
      <c r="CR2861" s="47">
        <v>0.9</v>
      </c>
      <c r="CS2861" s="47">
        <v>2.5</v>
      </c>
      <c r="CT2861" s="47">
        <v>0.42</v>
      </c>
      <c r="CU2861" s="47">
        <v>3.15</v>
      </c>
      <c r="CV2861" s="47">
        <v>0.5</v>
      </c>
      <c r="CW2861" s="87">
        <f t="shared" si="163"/>
        <v>479.65999999999997</v>
      </c>
    </row>
    <row r="2862" spans="1:111" s="47" customFormat="1" ht="15.65" customHeight="1" x14ac:dyDescent="0.3">
      <c r="A2862" s="22" t="s">
        <v>4533</v>
      </c>
      <c r="B2862" s="47" t="s">
        <v>4281</v>
      </c>
      <c r="C2862" s="47" t="s">
        <v>4940</v>
      </c>
      <c r="D2862" s="47" t="s">
        <v>4942</v>
      </c>
      <c r="E2862" s="85">
        <v>44160</v>
      </c>
      <c r="F2862" s="48">
        <v>43948</v>
      </c>
      <c r="G2862" s="47" t="s">
        <v>4283</v>
      </c>
      <c r="H2862" s="49">
        <v>34.205018000000003</v>
      </c>
      <c r="I2862" s="49">
        <v>-105.73734</v>
      </c>
      <c r="J2862" s="47" t="s">
        <v>873</v>
      </c>
      <c r="K2862" s="47" t="s">
        <v>879</v>
      </c>
      <c r="L2862" s="47" t="s">
        <v>878</v>
      </c>
      <c r="M2862" s="49" t="s">
        <v>4534</v>
      </c>
      <c r="N2862" s="70" t="s">
        <v>3393</v>
      </c>
      <c r="O2862" s="70" t="s">
        <v>3394</v>
      </c>
      <c r="P2862" s="72" t="s">
        <v>4288</v>
      </c>
      <c r="Q2862" s="26" t="s">
        <v>2942</v>
      </c>
      <c r="R2862" s="49" t="s">
        <v>2943</v>
      </c>
      <c r="S2862" s="72"/>
      <c r="T2862" s="72"/>
      <c r="U2862" s="72"/>
      <c r="V2862" s="72"/>
      <c r="W2862" s="72">
        <v>41.2</v>
      </c>
      <c r="X2862" s="72">
        <v>0.38</v>
      </c>
      <c r="Y2862" s="72">
        <v>5.81</v>
      </c>
      <c r="Z2862" s="72">
        <v>3.18</v>
      </c>
      <c r="AA2862" s="72">
        <v>0.36</v>
      </c>
      <c r="AB2862" s="72">
        <v>0.1</v>
      </c>
      <c r="AC2862" s="72">
        <v>25.9</v>
      </c>
      <c r="AD2862" s="72">
        <v>0.27</v>
      </c>
      <c r="AE2862" s="72">
        <v>4.28</v>
      </c>
      <c r="AF2862" s="72">
        <v>0.05</v>
      </c>
      <c r="AG2862" s="72">
        <v>2.58</v>
      </c>
      <c r="AH2862" s="72">
        <v>159000</v>
      </c>
      <c r="AI2862" s="72">
        <v>0.5</v>
      </c>
      <c r="AJ2862" s="72"/>
      <c r="AO2862" s="47">
        <f>SUM(W2862:AG2862)+(AH2862*0.0001)+AI2862+AM2862</f>
        <v>100.51</v>
      </c>
      <c r="AP2862" s="47">
        <f t="shared" si="160"/>
        <v>1.8478440000000003</v>
      </c>
      <c r="AQ2862" s="47">
        <f t="shared" si="161"/>
        <v>1.1473715999999996</v>
      </c>
      <c r="AR2862" s="47">
        <f t="shared" si="162"/>
        <v>2.8909090909090907</v>
      </c>
      <c r="AU2862" s="47">
        <v>176</v>
      </c>
      <c r="AV2862" s="47">
        <v>2</v>
      </c>
      <c r="AW2862" s="47">
        <v>74</v>
      </c>
      <c r="AX2862" s="47" t="s">
        <v>84</v>
      </c>
      <c r="AY2862" s="47">
        <v>21700</v>
      </c>
      <c r="AZ2862" s="47" t="s">
        <v>83</v>
      </c>
      <c r="BA2862" s="47">
        <v>3.2</v>
      </c>
      <c r="BC2862" s="47" t="s">
        <v>124</v>
      </c>
      <c r="BD2862" s="47">
        <v>7.3</v>
      </c>
      <c r="BE2862" s="47">
        <v>38</v>
      </c>
      <c r="BF2862" s="47">
        <v>0.8</v>
      </c>
      <c r="BG2862" s="47">
        <v>135</v>
      </c>
      <c r="BH2862" s="47">
        <v>34.799999999999997</v>
      </c>
      <c r="BI2862" s="47">
        <v>4</v>
      </c>
      <c r="BJ2862" s="47">
        <v>4</v>
      </c>
      <c r="BL2862" s="47" t="s">
        <v>124</v>
      </c>
      <c r="BM2862" s="47">
        <v>15</v>
      </c>
      <c r="BN2862" s="47">
        <v>35</v>
      </c>
      <c r="BO2862" s="47">
        <v>10.5</v>
      </c>
      <c r="BP2862" s="47">
        <v>28</v>
      </c>
      <c r="BQ2862" s="47">
        <v>86</v>
      </c>
      <c r="BR2862" s="47">
        <v>164</v>
      </c>
      <c r="BS2862" s="47" t="s">
        <v>85</v>
      </c>
      <c r="BT2862" s="47">
        <v>6.1</v>
      </c>
      <c r="BU2862" s="47" t="s">
        <v>83</v>
      </c>
      <c r="BV2862" s="47" t="s">
        <v>83</v>
      </c>
      <c r="BW2862" s="47">
        <v>2</v>
      </c>
      <c r="BX2862" s="47">
        <v>1060</v>
      </c>
      <c r="BY2862" s="47">
        <v>1</v>
      </c>
      <c r="BZ2862" s="47">
        <v>0.7</v>
      </c>
      <c r="CA2862" s="47">
        <v>22.8</v>
      </c>
      <c r="CB2862" s="47">
        <v>1</v>
      </c>
      <c r="CC2862" s="47">
        <v>4.32</v>
      </c>
      <c r="CD2862" s="47">
        <v>62</v>
      </c>
      <c r="CE2862" s="47">
        <v>18</v>
      </c>
      <c r="CF2862" s="47">
        <v>127</v>
      </c>
      <c r="CG2862" s="47">
        <v>137</v>
      </c>
      <c r="CH2862" s="47">
        <v>194</v>
      </c>
      <c r="CI2862" s="47">
        <v>4300</v>
      </c>
      <c r="CJ2862" s="47">
        <v>4800</v>
      </c>
      <c r="CK2862" s="47">
        <v>379</v>
      </c>
      <c r="CL2862" s="47">
        <v>897</v>
      </c>
      <c r="CM2862" s="47">
        <v>74.5</v>
      </c>
      <c r="CN2862" s="47">
        <v>13.1</v>
      </c>
      <c r="CO2862" s="47">
        <v>47.8</v>
      </c>
      <c r="CP2862" s="47">
        <v>6.89</v>
      </c>
      <c r="CQ2862" s="47">
        <v>20.6</v>
      </c>
      <c r="CR2862" s="47">
        <v>3.53</v>
      </c>
      <c r="CS2862" s="47">
        <v>8.9499999999999993</v>
      </c>
      <c r="CT2862" s="47">
        <v>1.18</v>
      </c>
      <c r="CU2862" s="47">
        <v>6.9</v>
      </c>
      <c r="CV2862" s="47">
        <v>0.88</v>
      </c>
      <c r="CW2862" s="47">
        <f t="shared" si="163"/>
        <v>10560.33</v>
      </c>
      <c r="CX2862" s="47">
        <v>3090</v>
      </c>
      <c r="CY2862" s="47">
        <v>2.3199999999999998</v>
      </c>
      <c r="CZ2862" s="47">
        <v>3.18</v>
      </c>
      <c r="DA2862" s="47">
        <v>19.899999999999999</v>
      </c>
      <c r="DC2862" s="47">
        <v>3.75</v>
      </c>
      <c r="DD2862" s="47">
        <v>0.04</v>
      </c>
      <c r="DE2862" s="47">
        <v>0.03</v>
      </c>
      <c r="DF2862" s="47">
        <v>19.5</v>
      </c>
      <c r="DG2862" s="47">
        <v>0.23</v>
      </c>
    </row>
    <row r="2863" spans="1:111" s="47" customFormat="1" ht="15.65" customHeight="1" x14ac:dyDescent="0.3">
      <c r="A2863" s="22" t="s">
        <v>4535</v>
      </c>
      <c r="B2863" s="47" t="s">
        <v>4281</v>
      </c>
      <c r="C2863" s="47" t="s">
        <v>4940</v>
      </c>
      <c r="D2863" s="47" t="s">
        <v>4942</v>
      </c>
      <c r="E2863" s="48">
        <v>44160</v>
      </c>
      <c r="F2863" s="48">
        <v>43948</v>
      </c>
      <c r="G2863" s="47" t="s">
        <v>4283</v>
      </c>
      <c r="H2863" s="47">
        <v>34.205488000000003</v>
      </c>
      <c r="I2863" s="47">
        <v>-105.737182</v>
      </c>
      <c r="J2863" s="47" t="s">
        <v>873</v>
      </c>
      <c r="K2863" s="47" t="s">
        <v>879</v>
      </c>
      <c r="L2863" s="47" t="s">
        <v>878</v>
      </c>
      <c r="M2863" s="47" t="s">
        <v>4536</v>
      </c>
      <c r="N2863" s="70" t="s">
        <v>3393</v>
      </c>
      <c r="O2863" s="70" t="s">
        <v>3394</v>
      </c>
      <c r="P2863" s="72" t="s">
        <v>4288</v>
      </c>
      <c r="Q2863" s="22" t="s">
        <v>2942</v>
      </c>
      <c r="R2863" s="47" t="s">
        <v>2943</v>
      </c>
      <c r="S2863" s="72"/>
      <c r="T2863" s="72"/>
      <c r="U2863" s="72"/>
      <c r="V2863" s="72"/>
      <c r="W2863" s="72">
        <v>44.5</v>
      </c>
      <c r="X2863" s="72">
        <v>0.35</v>
      </c>
      <c r="Y2863" s="72">
        <v>6.38</v>
      </c>
      <c r="Z2863" s="72">
        <v>1.46</v>
      </c>
      <c r="AA2863" s="72">
        <v>0.13</v>
      </c>
      <c r="AB2863" s="72">
        <v>0.08</v>
      </c>
      <c r="AC2863" s="72">
        <v>27</v>
      </c>
      <c r="AD2863" s="72">
        <v>0.13</v>
      </c>
      <c r="AE2863" s="72">
        <v>5.21</v>
      </c>
      <c r="AF2863" s="72">
        <v>0.08</v>
      </c>
      <c r="AG2863" s="72">
        <v>1.79</v>
      </c>
      <c r="AH2863" s="72">
        <v>168000</v>
      </c>
      <c r="AI2863" s="72" t="s">
        <v>126</v>
      </c>
      <c r="AJ2863" s="72"/>
      <c r="AO2863" s="47">
        <f t="shared" ref="AO2863:AO2870" si="164">SUM(W2863:AG2863)+(AH2863*0.0001)</f>
        <v>103.91</v>
      </c>
      <c r="AP2863" s="47">
        <f t="shared" si="160"/>
        <v>0.68131800000000009</v>
      </c>
      <c r="AQ2863" s="47">
        <f t="shared" si="161"/>
        <v>0.7105501999999998</v>
      </c>
      <c r="AR2863" s="47">
        <f t="shared" si="162"/>
        <v>1.3272727272727272</v>
      </c>
      <c r="AU2863" s="47">
        <v>149</v>
      </c>
      <c r="AV2863" s="47">
        <v>2</v>
      </c>
      <c r="AW2863" s="47">
        <v>98</v>
      </c>
      <c r="AX2863" s="47" t="s">
        <v>84</v>
      </c>
      <c r="AY2863" s="47">
        <v>3730</v>
      </c>
      <c r="AZ2863" s="47" t="s">
        <v>83</v>
      </c>
      <c r="BA2863" s="47">
        <v>0.2</v>
      </c>
      <c r="BC2863" s="47">
        <v>0.7</v>
      </c>
      <c r="BD2863" s="47">
        <v>5.0999999999999996</v>
      </c>
      <c r="BE2863" s="47">
        <v>34</v>
      </c>
      <c r="BF2863" s="47">
        <v>0.6</v>
      </c>
      <c r="BG2863" s="47">
        <v>236</v>
      </c>
      <c r="BH2863" s="47">
        <v>17.2</v>
      </c>
      <c r="BI2863" s="47">
        <v>3</v>
      </c>
      <c r="BJ2863" s="47">
        <v>4</v>
      </c>
      <c r="BL2863" s="47" t="s">
        <v>124</v>
      </c>
      <c r="BM2863" s="47">
        <v>18</v>
      </c>
      <c r="BN2863" s="47">
        <v>6</v>
      </c>
      <c r="BO2863" s="47">
        <v>9.4</v>
      </c>
      <c r="BP2863" s="47">
        <v>17</v>
      </c>
      <c r="BQ2863" s="47">
        <v>54</v>
      </c>
      <c r="BR2863" s="47">
        <v>200</v>
      </c>
      <c r="BS2863" s="47" t="s">
        <v>85</v>
      </c>
      <c r="BT2863" s="47">
        <v>22.7</v>
      </c>
      <c r="BU2863" s="47" t="s">
        <v>83</v>
      </c>
      <c r="BV2863" s="47" t="s">
        <v>83</v>
      </c>
      <c r="BW2863" s="47">
        <v>42</v>
      </c>
      <c r="BX2863" s="47">
        <v>901</v>
      </c>
      <c r="BY2863" s="47">
        <v>0.9</v>
      </c>
      <c r="BZ2863" s="47" t="s">
        <v>82</v>
      </c>
      <c r="CA2863" s="47">
        <v>8.8000000000000007</v>
      </c>
      <c r="CB2863" s="47">
        <v>1.2</v>
      </c>
      <c r="CC2863" s="47">
        <v>3.2</v>
      </c>
      <c r="CD2863" s="47">
        <v>39</v>
      </c>
      <c r="CE2863" s="47">
        <v>13</v>
      </c>
      <c r="CF2863" s="47">
        <v>97.3</v>
      </c>
      <c r="CG2863" s="47">
        <v>135</v>
      </c>
      <c r="CH2863" s="47">
        <v>124</v>
      </c>
      <c r="CI2863" s="47">
        <v>1310</v>
      </c>
      <c r="CJ2863" s="47">
        <v>1490</v>
      </c>
      <c r="CK2863" s="47">
        <v>122</v>
      </c>
      <c r="CL2863" s="47">
        <v>301</v>
      </c>
      <c r="CM2863" s="47">
        <v>28</v>
      </c>
      <c r="CN2863" s="47">
        <v>6.06</v>
      </c>
      <c r="CO2863" s="47">
        <v>23.5</v>
      </c>
      <c r="CP2863" s="47">
        <v>3.55</v>
      </c>
      <c r="CQ2863" s="47">
        <v>14.7</v>
      </c>
      <c r="CR2863" s="47">
        <v>2.73</v>
      </c>
      <c r="CS2863" s="47">
        <v>7.01</v>
      </c>
      <c r="CT2863" s="47">
        <v>0.93</v>
      </c>
      <c r="CU2863" s="47">
        <v>5.2</v>
      </c>
      <c r="CV2863" s="47">
        <v>0.64</v>
      </c>
      <c r="CW2863" s="47">
        <f t="shared" si="163"/>
        <v>3315.3199999999997</v>
      </c>
      <c r="CX2863" s="47">
        <v>995</v>
      </c>
      <c r="CY2863" s="47">
        <v>1.04</v>
      </c>
      <c r="CZ2863" s="47">
        <v>3.46</v>
      </c>
      <c r="DA2863" s="47">
        <v>21.1</v>
      </c>
      <c r="DC2863" s="47">
        <v>4.45</v>
      </c>
      <c r="DD2863" s="47">
        <v>0.04</v>
      </c>
      <c r="DE2863" s="47">
        <v>0.04</v>
      </c>
      <c r="DF2863" s="47">
        <v>20.399999999999999</v>
      </c>
      <c r="DG2863" s="47">
        <v>0.22</v>
      </c>
    </row>
    <row r="2864" spans="1:111" s="47" customFormat="1" x14ac:dyDescent="0.3">
      <c r="A2864" s="26" t="s">
        <v>4537</v>
      </c>
      <c r="B2864" s="47" t="s">
        <v>1505</v>
      </c>
      <c r="C2864" s="47" t="s">
        <v>4940</v>
      </c>
      <c r="D2864" s="47" t="s">
        <v>4538</v>
      </c>
      <c r="E2864" s="95">
        <v>2016</v>
      </c>
      <c r="F2864" s="72">
        <v>2016</v>
      </c>
      <c r="G2864" s="96" t="s">
        <v>914</v>
      </c>
      <c r="H2864" s="49">
        <v>34.221259000000003</v>
      </c>
      <c r="I2864" s="49">
        <v>-105.75827099999999</v>
      </c>
      <c r="J2864" s="49" t="s">
        <v>873</v>
      </c>
      <c r="K2864" s="47" t="s">
        <v>879</v>
      </c>
      <c r="L2864" s="47" t="s">
        <v>878</v>
      </c>
      <c r="M2864" s="49" t="s">
        <v>2184</v>
      </c>
      <c r="N2864" s="70" t="s">
        <v>3393</v>
      </c>
      <c r="O2864" s="70" t="s">
        <v>3394</v>
      </c>
      <c r="P2864" s="72" t="s">
        <v>4319</v>
      </c>
      <c r="Q2864" s="26" t="s">
        <v>119</v>
      </c>
      <c r="R2864" s="49"/>
      <c r="S2864" s="72"/>
      <c r="T2864" s="72"/>
      <c r="U2864" s="72"/>
      <c r="V2864" s="72"/>
      <c r="W2864" s="72">
        <v>48.95</v>
      </c>
      <c r="X2864" s="72">
        <v>1.0620000000000001</v>
      </c>
      <c r="Y2864" s="72">
        <v>15.46</v>
      </c>
      <c r="Z2864" s="72">
        <v>8.2799999999999994</v>
      </c>
      <c r="AA2864" s="72">
        <v>0.17299999999999999</v>
      </c>
      <c r="AB2864" s="72">
        <v>3.36</v>
      </c>
      <c r="AC2864" s="72">
        <v>8.65</v>
      </c>
      <c r="AD2864" s="72">
        <v>3.88</v>
      </c>
      <c r="AE2864" s="72">
        <v>2.95</v>
      </c>
      <c r="AF2864" s="72">
        <v>0.56000000000000005</v>
      </c>
      <c r="AG2864" s="72">
        <v>6.31</v>
      </c>
      <c r="AH2864" s="72"/>
      <c r="AI2864" s="72"/>
      <c r="AJ2864" s="72"/>
      <c r="AO2864" s="47">
        <f t="shared" si="164"/>
        <v>99.635000000000019</v>
      </c>
      <c r="AP2864" s="47">
        <f t="shared" si="160"/>
        <v>4.796424</v>
      </c>
      <c r="AQ2864" s="47">
        <f t="shared" si="161"/>
        <v>3.003933599999999</v>
      </c>
      <c r="AR2864" s="47">
        <f t="shared" si="162"/>
        <v>7.5272727272727264</v>
      </c>
      <c r="AU2864" s="49"/>
      <c r="AV2864" s="49">
        <v>0.8</v>
      </c>
      <c r="AW2864" s="49" t="s">
        <v>83</v>
      </c>
      <c r="AX2864" s="49"/>
      <c r="AY2864" s="49">
        <v>3078</v>
      </c>
      <c r="AZ2864" s="49">
        <v>3</v>
      </c>
      <c r="BA2864" s="49" t="s">
        <v>960</v>
      </c>
      <c r="BC2864" s="49"/>
      <c r="BD2864" s="49">
        <v>23</v>
      </c>
      <c r="BE2864" s="49">
        <v>40</v>
      </c>
      <c r="BF2864" s="49">
        <v>1</v>
      </c>
      <c r="BG2864" s="49">
        <v>60</v>
      </c>
      <c r="BH2864" s="49">
        <v>20</v>
      </c>
      <c r="BI2864" s="49">
        <v>1</v>
      </c>
      <c r="BJ2864" s="49">
        <v>4.8</v>
      </c>
      <c r="BL2864" s="49" t="s">
        <v>124</v>
      </c>
      <c r="BM2864" s="49"/>
      <c r="BN2864" s="49" t="s">
        <v>123</v>
      </c>
      <c r="BO2864" s="49">
        <v>55</v>
      </c>
      <c r="BP2864" s="49">
        <v>30</v>
      </c>
      <c r="BQ2864" s="49">
        <v>28</v>
      </c>
      <c r="BR2864" s="49">
        <v>94</v>
      </c>
      <c r="BS2864" s="49"/>
      <c r="BT2864" s="49">
        <v>8</v>
      </c>
      <c r="BU2864" s="49">
        <v>17</v>
      </c>
      <c r="BV2864" s="49"/>
      <c r="BW2864" s="49">
        <v>1</v>
      </c>
      <c r="BX2864" s="49">
        <v>1421</v>
      </c>
      <c r="BY2864" s="49"/>
      <c r="BZ2864" s="49"/>
      <c r="CA2864" s="49">
        <v>28</v>
      </c>
      <c r="CB2864" s="49"/>
      <c r="CC2864" s="49">
        <v>6.9</v>
      </c>
      <c r="CD2864" s="49">
        <v>193</v>
      </c>
      <c r="CE2864" s="49" t="s">
        <v>121</v>
      </c>
      <c r="CF2864" s="49">
        <v>27</v>
      </c>
      <c r="CG2864" s="49">
        <v>245</v>
      </c>
      <c r="CH2864" s="49">
        <v>110</v>
      </c>
      <c r="CI2864" s="49">
        <v>110</v>
      </c>
      <c r="CJ2864" s="49">
        <v>186</v>
      </c>
      <c r="CK2864" s="49">
        <v>19</v>
      </c>
      <c r="CL2864" s="49">
        <v>64.900000000000006</v>
      </c>
      <c r="CM2864" s="49">
        <v>10.199999999999999</v>
      </c>
      <c r="CN2864" s="49">
        <v>2.95</v>
      </c>
      <c r="CO2864" s="49">
        <v>7.8</v>
      </c>
      <c r="CP2864" s="49">
        <v>1</v>
      </c>
      <c r="CQ2864" s="49">
        <v>5.7</v>
      </c>
      <c r="CR2864" s="49">
        <v>1.1000000000000001</v>
      </c>
      <c r="CS2864" s="49">
        <v>3.1</v>
      </c>
      <c r="CT2864" s="49">
        <v>0.43</v>
      </c>
      <c r="CU2864" s="49">
        <v>2.7</v>
      </c>
      <c r="CV2864" s="49">
        <v>0.43</v>
      </c>
      <c r="CW2864" s="47">
        <f t="shared" si="163"/>
        <v>415.31</v>
      </c>
      <c r="CX2864" s="49"/>
      <c r="CY2864" s="49"/>
      <c r="CZ2864" s="49"/>
      <c r="DA2864" s="49"/>
      <c r="DC2864" s="49"/>
      <c r="DD2864" s="49"/>
      <c r="DE2864" s="49"/>
      <c r="DF2864" s="49"/>
      <c r="DG2864" s="49"/>
    </row>
    <row r="2865" spans="1:111" s="47" customFormat="1" ht="15.65" customHeight="1" x14ac:dyDescent="0.3">
      <c r="A2865" s="22" t="s">
        <v>4539</v>
      </c>
      <c r="B2865" s="47" t="s">
        <v>1505</v>
      </c>
      <c r="C2865" s="47" t="s">
        <v>4940</v>
      </c>
      <c r="D2865" s="47" t="s">
        <v>4538</v>
      </c>
      <c r="E2865" s="97">
        <v>2016</v>
      </c>
      <c r="F2865" s="97">
        <v>2016</v>
      </c>
      <c r="G2865" s="96" t="s">
        <v>914</v>
      </c>
      <c r="H2865" s="47">
        <v>34.217601999999999</v>
      </c>
      <c r="I2865" s="47">
        <v>-105.75863</v>
      </c>
      <c r="J2865" s="47" t="s">
        <v>873</v>
      </c>
      <c r="K2865" s="47" t="s">
        <v>879</v>
      </c>
      <c r="L2865" s="47" t="s">
        <v>878</v>
      </c>
      <c r="M2865" s="47" t="s">
        <v>4287</v>
      </c>
      <c r="N2865" s="70" t="s">
        <v>3393</v>
      </c>
      <c r="O2865" s="70" t="s">
        <v>3394</v>
      </c>
      <c r="P2865" s="72" t="s">
        <v>4301</v>
      </c>
      <c r="Q2865" s="22" t="s">
        <v>119</v>
      </c>
      <c r="S2865" s="72"/>
      <c r="T2865" s="72"/>
      <c r="U2865" s="72"/>
      <c r="V2865" s="72"/>
      <c r="W2865" s="72">
        <v>65.84</v>
      </c>
      <c r="X2865" s="72">
        <v>0.29499999999999998</v>
      </c>
      <c r="Y2865" s="72">
        <v>18.420000000000002</v>
      </c>
      <c r="Z2865" s="72">
        <v>2.04</v>
      </c>
      <c r="AA2865" s="72">
        <v>0.02</v>
      </c>
      <c r="AB2865" s="72">
        <v>0.23</v>
      </c>
      <c r="AC2865" s="72">
        <v>0.49</v>
      </c>
      <c r="AD2865" s="72">
        <v>9.81</v>
      </c>
      <c r="AE2865" s="72">
        <v>0.66</v>
      </c>
      <c r="AF2865" s="72">
        <v>0.06</v>
      </c>
      <c r="AG2865" s="72">
        <v>1.01</v>
      </c>
      <c r="AH2865" s="72"/>
      <c r="AI2865" s="72"/>
      <c r="AJ2865" s="72"/>
      <c r="AO2865" s="47">
        <f t="shared" si="164"/>
        <v>98.875000000000014</v>
      </c>
      <c r="AP2865" s="47">
        <f t="shared" si="160"/>
        <v>0.52423199999999781</v>
      </c>
      <c r="AQ2865" s="47">
        <f t="shared" si="161"/>
        <v>1.4633448000000024</v>
      </c>
      <c r="AR2865" s="47">
        <f t="shared" si="162"/>
        <v>1.8545454545454545</v>
      </c>
      <c r="AV2865" s="47">
        <v>1.3</v>
      </c>
      <c r="AW2865" s="47" t="s">
        <v>83</v>
      </c>
      <c r="AY2865" s="47">
        <v>1121</v>
      </c>
      <c r="AZ2865" s="47">
        <v>1</v>
      </c>
      <c r="BA2865" s="47" t="s">
        <v>960</v>
      </c>
      <c r="BD2865" s="47">
        <v>1</v>
      </c>
      <c r="BE2865" s="47" t="s">
        <v>913</v>
      </c>
      <c r="BF2865" s="47" t="s">
        <v>82</v>
      </c>
      <c r="BG2865" s="47">
        <v>80</v>
      </c>
      <c r="BH2865" s="47">
        <v>27</v>
      </c>
      <c r="BI2865" s="47">
        <v>2</v>
      </c>
      <c r="BJ2865" s="47">
        <v>8.1999999999999993</v>
      </c>
      <c r="BL2865" s="47" t="s">
        <v>124</v>
      </c>
      <c r="BN2865" s="47">
        <v>3</v>
      </c>
      <c r="BO2865" s="47">
        <v>76</v>
      </c>
      <c r="BP2865" s="47" t="s">
        <v>913</v>
      </c>
      <c r="BQ2865" s="47">
        <v>15</v>
      </c>
      <c r="BR2865" s="47">
        <v>17</v>
      </c>
      <c r="BT2865" s="47" t="s">
        <v>82</v>
      </c>
      <c r="BU2865" s="47">
        <v>1</v>
      </c>
      <c r="BW2865" s="47">
        <v>1</v>
      </c>
      <c r="BX2865" s="47">
        <v>134</v>
      </c>
      <c r="CA2865" s="47">
        <v>41.7</v>
      </c>
      <c r="CC2865" s="47">
        <v>7.7</v>
      </c>
      <c r="CD2865" s="47">
        <v>37</v>
      </c>
      <c r="CE2865" s="47">
        <v>5</v>
      </c>
      <c r="CF2865" s="47">
        <v>30</v>
      </c>
      <c r="CG2865" s="47">
        <v>413</v>
      </c>
      <c r="CH2865" s="47" t="s">
        <v>915</v>
      </c>
      <c r="CI2865" s="47">
        <v>138</v>
      </c>
      <c r="CJ2865" s="47">
        <v>228</v>
      </c>
      <c r="CK2865" s="47">
        <v>21.8</v>
      </c>
      <c r="CL2865" s="47">
        <v>66.5</v>
      </c>
      <c r="CM2865" s="47">
        <v>9.6999999999999993</v>
      </c>
      <c r="CN2865" s="47">
        <v>2.4</v>
      </c>
      <c r="CO2865" s="47">
        <v>6.6</v>
      </c>
      <c r="CP2865" s="47">
        <v>0.9</v>
      </c>
      <c r="CQ2865" s="47">
        <v>5</v>
      </c>
      <c r="CR2865" s="47">
        <v>1</v>
      </c>
      <c r="CS2865" s="47">
        <v>3</v>
      </c>
      <c r="CT2865" s="47">
        <v>0.48</v>
      </c>
      <c r="CU2865" s="47">
        <v>3.4</v>
      </c>
      <c r="CV2865" s="47">
        <v>0.57999999999999996</v>
      </c>
      <c r="CW2865" s="47">
        <f t="shared" si="163"/>
        <v>487.35999999999996</v>
      </c>
    </row>
    <row r="2866" spans="1:111" s="47" customFormat="1" x14ac:dyDescent="0.3">
      <c r="A2866" s="26" t="s">
        <v>4540</v>
      </c>
      <c r="B2866" s="47" t="s">
        <v>1505</v>
      </c>
      <c r="C2866" s="47" t="s">
        <v>4940</v>
      </c>
      <c r="D2866" s="47" t="s">
        <v>4538</v>
      </c>
      <c r="E2866" s="95">
        <v>2016</v>
      </c>
      <c r="F2866" s="72">
        <v>2016</v>
      </c>
      <c r="G2866" s="96" t="s">
        <v>914</v>
      </c>
      <c r="H2866" s="49">
        <v>34.245005999999997</v>
      </c>
      <c r="I2866" s="49">
        <v>-105.726276</v>
      </c>
      <c r="J2866" s="49" t="s">
        <v>873</v>
      </c>
      <c r="K2866" s="47" t="s">
        <v>879</v>
      </c>
      <c r="L2866" s="47" t="s">
        <v>878</v>
      </c>
      <c r="M2866" s="49" t="s">
        <v>4291</v>
      </c>
      <c r="N2866" s="70" t="s">
        <v>3393</v>
      </c>
      <c r="O2866" s="70" t="s">
        <v>3394</v>
      </c>
      <c r="P2866" s="72" t="s">
        <v>4292</v>
      </c>
      <c r="Q2866" s="26" t="s">
        <v>119</v>
      </c>
      <c r="R2866" s="49"/>
      <c r="S2866" s="72"/>
      <c r="T2866" s="72"/>
      <c r="U2866" s="72"/>
      <c r="V2866" s="72"/>
      <c r="W2866" s="72">
        <v>64.53</v>
      </c>
      <c r="X2866" s="72">
        <v>0.35299999999999998</v>
      </c>
      <c r="Y2866" s="72">
        <v>16.850000000000001</v>
      </c>
      <c r="Z2866" s="72">
        <v>3.43</v>
      </c>
      <c r="AA2866" s="72">
        <v>0.123</v>
      </c>
      <c r="AB2866" s="72">
        <v>0.81</v>
      </c>
      <c r="AC2866" s="72">
        <v>1.8</v>
      </c>
      <c r="AD2866" s="72">
        <v>6.43</v>
      </c>
      <c r="AE2866" s="72">
        <v>3.49</v>
      </c>
      <c r="AF2866" s="72">
        <v>0.23</v>
      </c>
      <c r="AG2866" s="72">
        <v>1.35</v>
      </c>
      <c r="AH2866" s="72"/>
      <c r="AI2866" s="72"/>
      <c r="AJ2866" s="72"/>
      <c r="AO2866" s="47">
        <f t="shared" si="164"/>
        <v>99.396000000000015</v>
      </c>
      <c r="AP2866" s="47">
        <f t="shared" si="160"/>
        <v>1.516868999999998</v>
      </c>
      <c r="AQ2866" s="47">
        <f t="shared" si="161"/>
        <v>1.7614441000000023</v>
      </c>
      <c r="AR2866" s="47">
        <f t="shared" si="162"/>
        <v>3.1181818181818182</v>
      </c>
      <c r="AU2866" s="49"/>
      <c r="AV2866" s="49">
        <v>0.6</v>
      </c>
      <c r="AW2866" s="49" t="s">
        <v>83</v>
      </c>
      <c r="AX2866" s="49"/>
      <c r="AY2866" s="49">
        <v>5943</v>
      </c>
      <c r="AZ2866" s="49">
        <v>2</v>
      </c>
      <c r="BA2866" s="49" t="s">
        <v>960</v>
      </c>
      <c r="BC2866" s="49"/>
      <c r="BD2866" s="49">
        <v>6</v>
      </c>
      <c r="BE2866" s="49" t="s">
        <v>913</v>
      </c>
      <c r="BF2866" s="49">
        <v>0.9</v>
      </c>
      <c r="BG2866" s="49">
        <v>10</v>
      </c>
      <c r="BH2866" s="49">
        <v>22</v>
      </c>
      <c r="BI2866" s="49">
        <v>1</v>
      </c>
      <c r="BJ2866" s="49">
        <v>4.3</v>
      </c>
      <c r="BL2866" s="49" t="s">
        <v>124</v>
      </c>
      <c r="BM2866" s="49"/>
      <c r="BN2866" s="49" t="s">
        <v>123</v>
      </c>
      <c r="BO2866" s="49">
        <v>13</v>
      </c>
      <c r="BP2866" s="49" t="s">
        <v>913</v>
      </c>
      <c r="BQ2866" s="49">
        <v>20</v>
      </c>
      <c r="BR2866" s="49">
        <v>64</v>
      </c>
      <c r="BS2866" s="49"/>
      <c r="BT2866" s="49" t="s">
        <v>82</v>
      </c>
      <c r="BU2866" s="49">
        <v>5</v>
      </c>
      <c r="BV2866" s="49"/>
      <c r="BW2866" s="49" t="s">
        <v>121</v>
      </c>
      <c r="BX2866" s="49">
        <v>892</v>
      </c>
      <c r="BY2866" s="49"/>
      <c r="BZ2866" s="49"/>
      <c r="CA2866" s="49">
        <v>7.6</v>
      </c>
      <c r="CB2866" s="49"/>
      <c r="CC2866" s="49">
        <v>2.1</v>
      </c>
      <c r="CD2866" s="49">
        <v>63</v>
      </c>
      <c r="CE2866" s="49" t="s">
        <v>121</v>
      </c>
      <c r="CF2866" s="49">
        <v>23</v>
      </c>
      <c r="CG2866" s="49">
        <v>117</v>
      </c>
      <c r="CH2866" s="49">
        <v>50</v>
      </c>
      <c r="CI2866" s="49">
        <v>38.799999999999997</v>
      </c>
      <c r="CJ2866" s="49">
        <v>65</v>
      </c>
      <c r="CK2866" s="49">
        <v>7.46</v>
      </c>
      <c r="CL2866" s="49">
        <v>27.6</v>
      </c>
      <c r="CM2866" s="49">
        <v>5</v>
      </c>
      <c r="CN2866" s="49">
        <v>1.53</v>
      </c>
      <c r="CO2866" s="49">
        <v>4.5</v>
      </c>
      <c r="CP2866" s="49">
        <v>0.7</v>
      </c>
      <c r="CQ2866" s="49">
        <v>3.8</v>
      </c>
      <c r="CR2866" s="49">
        <v>0.8</v>
      </c>
      <c r="CS2866" s="49">
        <v>2.2999999999999998</v>
      </c>
      <c r="CT2866" s="49">
        <v>0.38</v>
      </c>
      <c r="CU2866" s="49">
        <v>2.6</v>
      </c>
      <c r="CV2866" s="49">
        <v>0.4</v>
      </c>
      <c r="CW2866" s="47">
        <f t="shared" si="163"/>
        <v>160.87</v>
      </c>
      <c r="CX2866" s="49"/>
      <c r="CY2866" s="49"/>
      <c r="CZ2866" s="49"/>
      <c r="DA2866" s="49"/>
      <c r="DC2866" s="49"/>
      <c r="DD2866" s="49"/>
      <c r="DE2866" s="49"/>
      <c r="DF2866" s="49"/>
      <c r="DG2866" s="49"/>
    </row>
    <row r="2867" spans="1:111" s="47" customFormat="1" x14ac:dyDescent="0.3">
      <c r="A2867" s="26" t="s">
        <v>4541</v>
      </c>
      <c r="B2867" s="47" t="s">
        <v>1505</v>
      </c>
      <c r="C2867" s="47" t="s">
        <v>4940</v>
      </c>
      <c r="D2867" s="47" t="s">
        <v>4538</v>
      </c>
      <c r="E2867" s="95">
        <v>2016</v>
      </c>
      <c r="F2867" s="72">
        <v>2016</v>
      </c>
      <c r="G2867" s="96" t="s">
        <v>914</v>
      </c>
      <c r="H2867" s="49">
        <v>34.241300000000003</v>
      </c>
      <c r="I2867" s="49">
        <v>-105.7773</v>
      </c>
      <c r="J2867" s="49" t="s">
        <v>873</v>
      </c>
      <c r="K2867" s="47" t="s">
        <v>879</v>
      </c>
      <c r="L2867" s="47" t="s">
        <v>878</v>
      </c>
      <c r="M2867" s="49" t="s">
        <v>1041</v>
      </c>
      <c r="N2867" s="70" t="s">
        <v>3393</v>
      </c>
      <c r="O2867" s="70" t="s">
        <v>3394</v>
      </c>
      <c r="P2867" s="72" t="s">
        <v>4305</v>
      </c>
      <c r="Q2867" s="26" t="s">
        <v>119</v>
      </c>
      <c r="R2867" s="49"/>
      <c r="S2867" s="72"/>
      <c r="T2867" s="72"/>
      <c r="U2867" s="72"/>
      <c r="V2867" s="72"/>
      <c r="W2867" s="72">
        <v>75.34</v>
      </c>
      <c r="X2867" s="72">
        <v>8.2000000000000003E-2</v>
      </c>
      <c r="Y2867" s="72">
        <v>13.16</v>
      </c>
      <c r="Z2867" s="72">
        <v>0.89</v>
      </c>
      <c r="AA2867" s="72">
        <v>7.0000000000000001E-3</v>
      </c>
      <c r="AB2867" s="72">
        <v>0.1</v>
      </c>
      <c r="AC2867" s="72">
        <v>0.18</v>
      </c>
      <c r="AD2867" s="72">
        <v>4.16</v>
      </c>
      <c r="AE2867" s="72">
        <v>4.7</v>
      </c>
      <c r="AF2867" s="72" t="s">
        <v>120</v>
      </c>
      <c r="AG2867" s="72">
        <v>0.74</v>
      </c>
      <c r="AH2867" s="72"/>
      <c r="AI2867" s="72"/>
      <c r="AJ2867" s="72"/>
      <c r="AO2867" s="47">
        <f t="shared" si="164"/>
        <v>99.358999999999995</v>
      </c>
      <c r="AP2867" s="47">
        <f t="shared" si="160"/>
        <v>-1.8630000000001701E-3</v>
      </c>
      <c r="AQ2867" s="47">
        <f t="shared" si="161"/>
        <v>0.89204930000000016</v>
      </c>
      <c r="AR2867" s="47">
        <f t="shared" si="162"/>
        <v>0.80909090909090908</v>
      </c>
      <c r="AU2867" s="49"/>
      <c r="AV2867" s="49" t="s">
        <v>82</v>
      </c>
      <c r="AW2867" s="49" t="s">
        <v>83</v>
      </c>
      <c r="AX2867" s="49"/>
      <c r="AY2867" s="49">
        <v>350</v>
      </c>
      <c r="AZ2867" s="49" t="s">
        <v>121</v>
      </c>
      <c r="BA2867" s="49" t="s">
        <v>960</v>
      </c>
      <c r="BC2867" s="49"/>
      <c r="BD2867" s="49" t="s">
        <v>121</v>
      </c>
      <c r="BE2867" s="49" t="s">
        <v>913</v>
      </c>
      <c r="BF2867" s="49" t="s">
        <v>82</v>
      </c>
      <c r="BG2867" s="49">
        <v>20</v>
      </c>
      <c r="BH2867" s="49">
        <v>21</v>
      </c>
      <c r="BI2867" s="49">
        <v>2</v>
      </c>
      <c r="BJ2867" s="49">
        <v>4</v>
      </c>
      <c r="BL2867" s="49" t="s">
        <v>124</v>
      </c>
      <c r="BM2867" s="49"/>
      <c r="BN2867" s="49" t="s">
        <v>123</v>
      </c>
      <c r="BO2867" s="49">
        <v>52</v>
      </c>
      <c r="BP2867" s="49" t="s">
        <v>913</v>
      </c>
      <c r="BQ2867" s="49" t="s">
        <v>83</v>
      </c>
      <c r="BR2867" s="49">
        <v>137</v>
      </c>
      <c r="BS2867" s="49"/>
      <c r="BT2867" s="49" t="s">
        <v>82</v>
      </c>
      <c r="BU2867" s="49" t="s">
        <v>121</v>
      </c>
      <c r="BV2867" s="49"/>
      <c r="BW2867" s="49">
        <v>1</v>
      </c>
      <c r="BX2867" s="49">
        <v>55</v>
      </c>
      <c r="BY2867" s="49"/>
      <c r="BZ2867" s="49"/>
      <c r="CA2867" s="49">
        <v>18.8</v>
      </c>
      <c r="CB2867" s="49"/>
      <c r="CC2867" s="49">
        <v>3.2</v>
      </c>
      <c r="CD2867" s="49">
        <v>8</v>
      </c>
      <c r="CE2867" s="49">
        <v>2</v>
      </c>
      <c r="CF2867" s="49">
        <v>12</v>
      </c>
      <c r="CG2867" s="49">
        <v>115</v>
      </c>
      <c r="CH2867" s="49" t="s">
        <v>915</v>
      </c>
      <c r="CI2867" s="49">
        <v>6.3</v>
      </c>
      <c r="CJ2867" s="49">
        <v>11.9</v>
      </c>
      <c r="CK2867" s="49">
        <v>1.32</v>
      </c>
      <c r="CL2867" s="49">
        <v>4.3</v>
      </c>
      <c r="CM2867" s="49">
        <v>0.9</v>
      </c>
      <c r="CN2867" s="49">
        <v>0.24</v>
      </c>
      <c r="CO2867" s="49">
        <v>1.1000000000000001</v>
      </c>
      <c r="CP2867" s="49">
        <v>0.2</v>
      </c>
      <c r="CQ2867" s="49">
        <v>1.7</v>
      </c>
      <c r="CR2867" s="49">
        <v>0.4</v>
      </c>
      <c r="CS2867" s="49">
        <v>1.4</v>
      </c>
      <c r="CT2867" s="49">
        <v>0.25</v>
      </c>
      <c r="CU2867" s="49">
        <v>1.9</v>
      </c>
      <c r="CV2867" s="49">
        <v>0.33</v>
      </c>
      <c r="CW2867" s="47">
        <f t="shared" si="163"/>
        <v>32.239999999999995</v>
      </c>
      <c r="CX2867" s="49"/>
      <c r="CY2867" s="49"/>
      <c r="CZ2867" s="49"/>
      <c r="DA2867" s="49"/>
      <c r="DC2867" s="49"/>
      <c r="DD2867" s="49"/>
      <c r="DE2867" s="49"/>
      <c r="DF2867" s="49"/>
      <c r="DG2867" s="49"/>
    </row>
    <row r="2868" spans="1:111" s="47" customFormat="1" x14ac:dyDescent="0.3">
      <c r="A2868" s="26" t="s">
        <v>4542</v>
      </c>
      <c r="B2868" s="47" t="s">
        <v>1505</v>
      </c>
      <c r="C2868" s="47" t="s">
        <v>4940</v>
      </c>
      <c r="D2868" s="47" t="s">
        <v>4538</v>
      </c>
      <c r="E2868" s="95">
        <v>2016</v>
      </c>
      <c r="F2868" s="72">
        <v>2016</v>
      </c>
      <c r="G2868" s="96" t="s">
        <v>914</v>
      </c>
      <c r="H2868" s="49">
        <v>34.245961000000001</v>
      </c>
      <c r="I2868" s="49">
        <v>-105.788039</v>
      </c>
      <c r="J2868" s="49" t="s">
        <v>873</v>
      </c>
      <c r="K2868" s="47" t="s">
        <v>879</v>
      </c>
      <c r="L2868" s="47" t="s">
        <v>878</v>
      </c>
      <c r="M2868" s="49" t="s">
        <v>1041</v>
      </c>
      <c r="N2868" s="70" t="s">
        <v>3393</v>
      </c>
      <c r="O2868" s="70" t="s">
        <v>3394</v>
      </c>
      <c r="P2868" s="72" t="s">
        <v>4305</v>
      </c>
      <c r="Q2868" s="26" t="s">
        <v>119</v>
      </c>
      <c r="R2868" s="49"/>
      <c r="S2868" s="72"/>
      <c r="T2868" s="72"/>
      <c r="U2868" s="72"/>
      <c r="V2868" s="72"/>
      <c r="W2868" s="72">
        <v>73.959999999999994</v>
      </c>
      <c r="X2868" s="72">
        <v>0.122</v>
      </c>
      <c r="Y2868" s="72">
        <v>14.22</v>
      </c>
      <c r="Z2868" s="72">
        <v>1.45</v>
      </c>
      <c r="AA2868" s="72">
        <v>1.2999999999999999E-2</v>
      </c>
      <c r="AB2868" s="72">
        <v>0.09</v>
      </c>
      <c r="AC2868" s="72">
        <v>0.36</v>
      </c>
      <c r="AD2868" s="72">
        <v>4.5599999999999996</v>
      </c>
      <c r="AE2868" s="72">
        <v>4.24</v>
      </c>
      <c r="AF2868" s="72">
        <v>0.01</v>
      </c>
      <c r="AG2868" s="72">
        <v>0.72</v>
      </c>
      <c r="AH2868" s="72"/>
      <c r="AI2868" s="72"/>
      <c r="AJ2868" s="72"/>
      <c r="AO2868" s="47">
        <f t="shared" si="164"/>
        <v>99.745000000000005</v>
      </c>
      <c r="AP2868" s="47">
        <f t="shared" si="160"/>
        <v>0.3218849999999982</v>
      </c>
      <c r="AQ2868" s="47">
        <f t="shared" si="161"/>
        <v>1.0959265000000018</v>
      </c>
      <c r="AR2868" s="47">
        <f t="shared" si="162"/>
        <v>1.3181818181818181</v>
      </c>
      <c r="AU2868" s="49"/>
      <c r="AV2868" s="49">
        <v>0.5</v>
      </c>
      <c r="AW2868" s="49" t="s">
        <v>83</v>
      </c>
      <c r="AX2868" s="49"/>
      <c r="AY2868" s="49">
        <v>534</v>
      </c>
      <c r="AZ2868" s="49" t="s">
        <v>121</v>
      </c>
      <c r="BA2868" s="49" t="s">
        <v>960</v>
      </c>
      <c r="BC2868" s="49"/>
      <c r="BD2868" s="49" t="s">
        <v>121</v>
      </c>
      <c r="BE2868" s="49" t="s">
        <v>913</v>
      </c>
      <c r="BF2868" s="49" t="s">
        <v>82</v>
      </c>
      <c r="BG2868" s="49">
        <v>40</v>
      </c>
      <c r="BH2868" s="49">
        <v>20</v>
      </c>
      <c r="BI2868" s="49">
        <v>2</v>
      </c>
      <c r="BJ2868" s="49">
        <v>4.9000000000000004</v>
      </c>
      <c r="BL2868" s="49" t="s">
        <v>124</v>
      </c>
      <c r="BM2868" s="49"/>
      <c r="BN2868" s="49">
        <v>2</v>
      </c>
      <c r="BO2868" s="49">
        <v>58</v>
      </c>
      <c r="BP2868" s="49" t="s">
        <v>913</v>
      </c>
      <c r="BQ2868" s="49" t="s">
        <v>83</v>
      </c>
      <c r="BR2868" s="49">
        <v>85</v>
      </c>
      <c r="BS2868" s="49"/>
      <c r="BT2868" s="49" t="s">
        <v>82</v>
      </c>
      <c r="BU2868" s="49" t="s">
        <v>121</v>
      </c>
      <c r="BV2868" s="49"/>
      <c r="BW2868" s="49">
        <v>1</v>
      </c>
      <c r="BX2868" s="49">
        <v>112</v>
      </c>
      <c r="BY2868" s="49"/>
      <c r="BZ2868" s="49"/>
      <c r="CA2868" s="49">
        <v>31.9</v>
      </c>
      <c r="CB2868" s="49"/>
      <c r="CC2868" s="49">
        <v>4.5999999999999996</v>
      </c>
      <c r="CD2868" s="49">
        <v>10</v>
      </c>
      <c r="CE2868" s="49">
        <v>1</v>
      </c>
      <c r="CF2868" s="49">
        <v>14</v>
      </c>
      <c r="CG2868" s="49">
        <v>162</v>
      </c>
      <c r="CH2868" s="49" t="s">
        <v>915</v>
      </c>
      <c r="CI2868" s="49">
        <v>19</v>
      </c>
      <c r="CJ2868" s="49">
        <v>51</v>
      </c>
      <c r="CK2868" s="49">
        <v>3.86</v>
      </c>
      <c r="CL2868" s="49">
        <v>12.5</v>
      </c>
      <c r="CM2868" s="49">
        <v>2.1</v>
      </c>
      <c r="CN2868" s="49">
        <v>0.56000000000000005</v>
      </c>
      <c r="CO2868" s="49">
        <v>2</v>
      </c>
      <c r="CP2868" s="49">
        <v>0.4</v>
      </c>
      <c r="CQ2868" s="49">
        <v>2.4</v>
      </c>
      <c r="CR2868" s="49">
        <v>0.6</v>
      </c>
      <c r="CS2868" s="49">
        <v>1.8</v>
      </c>
      <c r="CT2868" s="49">
        <v>0.3</v>
      </c>
      <c r="CU2868" s="49">
        <v>2.2999999999999998</v>
      </c>
      <c r="CV2868" s="49">
        <v>0.37</v>
      </c>
      <c r="CW2868" s="47">
        <f t="shared" si="163"/>
        <v>99.19</v>
      </c>
      <c r="CX2868" s="49"/>
      <c r="CY2868" s="49"/>
      <c r="CZ2868" s="49"/>
      <c r="DA2868" s="49"/>
      <c r="DC2868" s="49"/>
      <c r="DD2868" s="49"/>
      <c r="DE2868" s="49"/>
      <c r="DF2868" s="49"/>
      <c r="DG2868" s="49"/>
    </row>
    <row r="2869" spans="1:111" s="47" customFormat="1" x14ac:dyDescent="0.3">
      <c r="A2869" s="26" t="s">
        <v>4543</v>
      </c>
      <c r="B2869" s="47" t="s">
        <v>1505</v>
      </c>
      <c r="C2869" s="47" t="s">
        <v>4940</v>
      </c>
      <c r="D2869" s="47" t="s">
        <v>4538</v>
      </c>
      <c r="E2869" s="95">
        <v>2016</v>
      </c>
      <c r="F2869" s="72">
        <v>2016</v>
      </c>
      <c r="G2869" s="96" t="s">
        <v>914</v>
      </c>
      <c r="H2869" s="49">
        <v>34.213099</v>
      </c>
      <c r="I2869" s="49">
        <v>-105.75909900000001</v>
      </c>
      <c r="J2869" s="49" t="s">
        <v>873</v>
      </c>
      <c r="K2869" s="47" t="s">
        <v>879</v>
      </c>
      <c r="L2869" s="47" t="s">
        <v>878</v>
      </c>
      <c r="M2869" s="49" t="s">
        <v>908</v>
      </c>
      <c r="N2869" s="70" t="s">
        <v>3393</v>
      </c>
      <c r="O2869" s="70" t="s">
        <v>3394</v>
      </c>
      <c r="P2869" s="72" t="s">
        <v>4295</v>
      </c>
      <c r="Q2869" s="26" t="s">
        <v>119</v>
      </c>
      <c r="R2869" s="49"/>
      <c r="S2869" s="72"/>
      <c r="T2869" s="72"/>
      <c r="U2869" s="72"/>
      <c r="V2869" s="72"/>
      <c r="W2869" s="72">
        <v>69.41</v>
      </c>
      <c r="X2869" s="72">
        <v>0.22600000000000001</v>
      </c>
      <c r="Y2869" s="72">
        <v>17.07</v>
      </c>
      <c r="Z2869" s="72">
        <v>1.32</v>
      </c>
      <c r="AA2869" s="72">
        <v>2.9000000000000001E-2</v>
      </c>
      <c r="AB2869" s="72">
        <v>0.1</v>
      </c>
      <c r="AC2869" s="72">
        <v>0.22</v>
      </c>
      <c r="AD2869" s="72">
        <v>8.0500000000000007</v>
      </c>
      <c r="AE2869" s="72">
        <v>2.4900000000000002</v>
      </c>
      <c r="AF2869" s="72">
        <v>0.05</v>
      </c>
      <c r="AG2869" s="72">
        <v>0.61</v>
      </c>
      <c r="AH2869" s="72"/>
      <c r="AI2869" s="72"/>
      <c r="AJ2869" s="72"/>
      <c r="AO2869" s="47">
        <f t="shared" si="164"/>
        <v>99.57499999999996</v>
      </c>
      <c r="AP2869" s="47">
        <f t="shared" si="160"/>
        <v>0.107406000000001</v>
      </c>
      <c r="AQ2869" s="47">
        <f t="shared" si="161"/>
        <v>1.201853399999999</v>
      </c>
      <c r="AR2869" s="47">
        <f t="shared" si="162"/>
        <v>1.2</v>
      </c>
      <c r="AU2869" s="49"/>
      <c r="AV2869" s="49">
        <v>1.3</v>
      </c>
      <c r="AW2869" s="49" t="s">
        <v>83</v>
      </c>
      <c r="AX2869" s="49"/>
      <c r="AY2869" s="49">
        <v>262</v>
      </c>
      <c r="AZ2869" s="49">
        <v>6</v>
      </c>
      <c r="BA2869" s="49" t="s">
        <v>960</v>
      </c>
      <c r="BC2869" s="49"/>
      <c r="BD2869" s="49">
        <v>1</v>
      </c>
      <c r="BE2869" s="49" t="s">
        <v>913</v>
      </c>
      <c r="BF2869" s="49" t="s">
        <v>82</v>
      </c>
      <c r="BG2869" s="49" t="s">
        <v>84</v>
      </c>
      <c r="BH2869" s="49">
        <v>29</v>
      </c>
      <c r="BI2869" s="49">
        <v>1</v>
      </c>
      <c r="BJ2869" s="49">
        <v>9.5</v>
      </c>
      <c r="BL2869" s="49" t="s">
        <v>124</v>
      </c>
      <c r="BM2869" s="49"/>
      <c r="BN2869" s="49" t="s">
        <v>123</v>
      </c>
      <c r="BO2869" s="49">
        <v>73</v>
      </c>
      <c r="BP2869" s="49" t="s">
        <v>411</v>
      </c>
      <c r="BQ2869" s="49" t="s">
        <v>83</v>
      </c>
      <c r="BR2869" s="49">
        <v>57</v>
      </c>
      <c r="BS2869" s="49"/>
      <c r="BT2869" s="49" t="s">
        <v>82</v>
      </c>
      <c r="BU2869" s="49">
        <v>1</v>
      </c>
      <c r="BV2869" s="49"/>
      <c r="BW2869" s="49">
        <v>1</v>
      </c>
      <c r="BX2869" s="49">
        <v>87</v>
      </c>
      <c r="BY2869" s="49"/>
      <c r="BZ2869" s="49"/>
      <c r="CA2869" s="49">
        <v>57.5</v>
      </c>
      <c r="CB2869" s="49"/>
      <c r="CC2869" s="49">
        <v>4.0999999999999996</v>
      </c>
      <c r="CD2869" s="49">
        <v>21</v>
      </c>
      <c r="CE2869" s="49">
        <v>2</v>
      </c>
      <c r="CF2869" s="49">
        <v>26</v>
      </c>
      <c r="CG2869" s="49">
        <v>396</v>
      </c>
      <c r="CH2869" s="49" t="s">
        <v>915</v>
      </c>
      <c r="CI2869" s="49">
        <v>41.4</v>
      </c>
      <c r="CJ2869" s="49">
        <v>101</v>
      </c>
      <c r="CK2869" s="49">
        <v>9.19</v>
      </c>
      <c r="CL2869" s="49">
        <v>30.6</v>
      </c>
      <c r="CM2869" s="49">
        <v>4.8</v>
      </c>
      <c r="CN2869" s="49">
        <v>1</v>
      </c>
      <c r="CO2869" s="49">
        <v>3.7</v>
      </c>
      <c r="CP2869" s="49">
        <v>0.6</v>
      </c>
      <c r="CQ2869" s="49">
        <v>3.8</v>
      </c>
      <c r="CR2869" s="49">
        <v>0.8</v>
      </c>
      <c r="CS2869" s="49">
        <v>2.6</v>
      </c>
      <c r="CT2869" s="49">
        <v>0.42</v>
      </c>
      <c r="CU2869" s="49">
        <v>3.2</v>
      </c>
      <c r="CV2869" s="49">
        <v>0.54</v>
      </c>
      <c r="CW2869" s="47">
        <f t="shared" si="163"/>
        <v>203.64999999999998</v>
      </c>
      <c r="CX2869" s="49"/>
      <c r="CY2869" s="49"/>
      <c r="CZ2869" s="49"/>
      <c r="DA2869" s="49"/>
      <c r="DC2869" s="49"/>
      <c r="DD2869" s="49"/>
      <c r="DE2869" s="49"/>
      <c r="DF2869" s="49"/>
      <c r="DG2869" s="49"/>
    </row>
    <row r="2870" spans="1:111" s="47" customFormat="1" x14ac:dyDescent="0.3">
      <c r="A2870" s="26" t="s">
        <v>4544</v>
      </c>
      <c r="B2870" s="47" t="s">
        <v>1505</v>
      </c>
      <c r="C2870" s="47" t="s">
        <v>4940</v>
      </c>
      <c r="D2870" s="47" t="s">
        <v>4538</v>
      </c>
      <c r="E2870" s="95">
        <v>2016</v>
      </c>
      <c r="F2870" s="72">
        <v>2016</v>
      </c>
      <c r="G2870" s="96" t="s">
        <v>914</v>
      </c>
      <c r="H2870" s="49">
        <v>34.163499999999999</v>
      </c>
      <c r="I2870" s="49">
        <v>-105.76499</v>
      </c>
      <c r="J2870" s="49" t="s">
        <v>873</v>
      </c>
      <c r="K2870" s="47" t="s">
        <v>879</v>
      </c>
      <c r="L2870" s="47" t="s">
        <v>878</v>
      </c>
      <c r="M2870" s="49" t="s">
        <v>163</v>
      </c>
      <c r="N2870" s="70" t="s">
        <v>3393</v>
      </c>
      <c r="O2870" s="70" t="s">
        <v>3394</v>
      </c>
      <c r="P2870" s="72" t="s">
        <v>4498</v>
      </c>
      <c r="Q2870" s="26" t="s">
        <v>119</v>
      </c>
      <c r="R2870" s="49"/>
      <c r="S2870" s="72"/>
      <c r="T2870" s="72"/>
      <c r="U2870" s="72"/>
      <c r="V2870" s="72"/>
      <c r="W2870" s="72">
        <v>59.2</v>
      </c>
      <c r="X2870" s="72">
        <v>0.63900000000000001</v>
      </c>
      <c r="Y2870" s="72">
        <v>17.36</v>
      </c>
      <c r="Z2870" s="72">
        <v>6.04</v>
      </c>
      <c r="AA2870" s="72">
        <v>0.14499999999999999</v>
      </c>
      <c r="AB2870" s="72">
        <v>1.87</v>
      </c>
      <c r="AC2870" s="72">
        <v>3.32</v>
      </c>
      <c r="AD2870" s="72">
        <v>5.36</v>
      </c>
      <c r="AE2870" s="72">
        <v>4.54</v>
      </c>
      <c r="AF2870" s="72">
        <v>0.5</v>
      </c>
      <c r="AG2870" s="72">
        <v>1.41</v>
      </c>
      <c r="AH2870" s="72"/>
      <c r="AI2870" s="72"/>
      <c r="AJ2870" s="72"/>
      <c r="AO2870" s="47">
        <f t="shared" si="164"/>
        <v>100.38400000000001</v>
      </c>
      <c r="AP2870" s="47">
        <f t="shared" si="160"/>
        <v>3.2251319999999986</v>
      </c>
      <c r="AQ2870" s="47">
        <f t="shared" si="161"/>
        <v>2.4923548000000015</v>
      </c>
      <c r="AR2870" s="47">
        <f t="shared" si="162"/>
        <v>5.4909090909090903</v>
      </c>
      <c r="AU2870" s="49"/>
      <c r="AV2870" s="49">
        <v>1.1000000000000001</v>
      </c>
      <c r="AW2870" s="49" t="s">
        <v>83</v>
      </c>
      <c r="AX2870" s="49"/>
      <c r="AY2870" s="49">
        <v>2723</v>
      </c>
      <c r="AZ2870" s="49">
        <v>4</v>
      </c>
      <c r="BA2870" s="49" t="s">
        <v>960</v>
      </c>
      <c r="BC2870" s="49"/>
      <c r="BD2870" s="49">
        <v>10</v>
      </c>
      <c r="BE2870" s="49" t="s">
        <v>913</v>
      </c>
      <c r="BF2870" s="49">
        <v>0.6</v>
      </c>
      <c r="BG2870" s="49">
        <v>80</v>
      </c>
      <c r="BH2870" s="49">
        <v>23</v>
      </c>
      <c r="BI2870" s="49">
        <v>2</v>
      </c>
      <c r="BJ2870" s="49">
        <v>7.4</v>
      </c>
      <c r="BL2870" s="49" t="s">
        <v>124</v>
      </c>
      <c r="BM2870" s="49"/>
      <c r="BN2870" s="49">
        <v>2</v>
      </c>
      <c r="BO2870" s="49">
        <v>60</v>
      </c>
      <c r="BP2870" s="49" t="s">
        <v>913</v>
      </c>
      <c r="BQ2870" s="49">
        <v>11</v>
      </c>
      <c r="BR2870" s="49">
        <v>118</v>
      </c>
      <c r="BS2870" s="49"/>
      <c r="BT2870" s="49" t="s">
        <v>82</v>
      </c>
      <c r="BU2870" s="49">
        <v>7</v>
      </c>
      <c r="BV2870" s="49"/>
      <c r="BW2870" s="49">
        <v>1</v>
      </c>
      <c r="BX2870" s="49">
        <v>1178</v>
      </c>
      <c r="BY2870" s="49"/>
      <c r="BZ2870" s="49"/>
      <c r="CA2870" s="49">
        <v>30.9</v>
      </c>
      <c r="CB2870" s="49"/>
      <c r="CC2870" s="49">
        <v>6.2</v>
      </c>
      <c r="CD2870" s="49">
        <v>115</v>
      </c>
      <c r="CE2870" s="49">
        <v>2</v>
      </c>
      <c r="CF2870" s="49">
        <v>35</v>
      </c>
      <c r="CG2870" s="49">
        <v>343</v>
      </c>
      <c r="CH2870" s="49">
        <v>60</v>
      </c>
      <c r="CI2870" s="49">
        <v>123</v>
      </c>
      <c r="CJ2870" s="49">
        <v>223</v>
      </c>
      <c r="CK2870" s="49">
        <v>23.7</v>
      </c>
      <c r="CL2870" s="49">
        <v>82.6</v>
      </c>
      <c r="CM2870" s="49">
        <v>13.1</v>
      </c>
      <c r="CN2870" s="49">
        <v>3.61</v>
      </c>
      <c r="CO2870" s="49">
        <v>9.9</v>
      </c>
      <c r="CP2870" s="49">
        <v>1.3</v>
      </c>
      <c r="CQ2870" s="49">
        <v>6.6</v>
      </c>
      <c r="CR2870" s="49">
        <v>1.2</v>
      </c>
      <c r="CS2870" s="49">
        <v>3.6</v>
      </c>
      <c r="CT2870" s="49">
        <v>0.5</v>
      </c>
      <c r="CU2870" s="49">
        <v>3.4</v>
      </c>
      <c r="CV2870" s="49">
        <v>0.56999999999999995</v>
      </c>
      <c r="CW2870" s="47">
        <f t="shared" si="163"/>
        <v>496.08</v>
      </c>
      <c r="CX2870" s="49"/>
      <c r="CY2870" s="49"/>
      <c r="CZ2870" s="49"/>
      <c r="DA2870" s="49"/>
      <c r="DC2870" s="49"/>
      <c r="DD2870" s="49"/>
      <c r="DE2870" s="49"/>
      <c r="DF2870" s="49"/>
      <c r="DG2870" s="49"/>
    </row>
    <row r="2871" spans="1:111" s="47" customFormat="1" ht="15.65" customHeight="1" x14ac:dyDescent="0.3">
      <c r="A2871" s="22" t="s">
        <v>4545</v>
      </c>
      <c r="B2871" s="47" t="s">
        <v>4546</v>
      </c>
      <c r="C2871" s="47" t="s">
        <v>4940</v>
      </c>
      <c r="D2871" s="47" t="s">
        <v>4547</v>
      </c>
      <c r="E2871" s="97">
        <v>2009</v>
      </c>
      <c r="F2871" s="97">
        <v>2009</v>
      </c>
      <c r="G2871" s="47" t="s">
        <v>914</v>
      </c>
      <c r="H2871" s="47">
        <v>34.201146000000001</v>
      </c>
      <c r="I2871" s="47">
        <v>-105.74084000000001</v>
      </c>
      <c r="J2871" s="47" t="s">
        <v>873</v>
      </c>
      <c r="K2871" s="47" t="s">
        <v>879</v>
      </c>
      <c r="L2871" s="47" t="s">
        <v>878</v>
      </c>
      <c r="M2871" s="47" t="s">
        <v>4287</v>
      </c>
      <c r="N2871" s="70" t="s">
        <v>3393</v>
      </c>
      <c r="O2871" s="70" t="s">
        <v>3394</v>
      </c>
      <c r="P2871" s="72" t="s">
        <v>4288</v>
      </c>
      <c r="Q2871" s="22" t="s">
        <v>1684</v>
      </c>
      <c r="S2871" s="72"/>
      <c r="T2871" s="72"/>
      <c r="U2871" s="72"/>
      <c r="V2871" s="72"/>
      <c r="W2871" s="72"/>
      <c r="X2871" s="72"/>
      <c r="Y2871" s="72"/>
      <c r="Z2871" s="72"/>
      <c r="AA2871" s="72"/>
      <c r="AB2871" s="72"/>
      <c r="AC2871" s="72"/>
      <c r="AD2871" s="72"/>
      <c r="AE2871" s="72"/>
      <c r="AF2871" s="72"/>
      <c r="AG2871" s="72"/>
      <c r="AH2871" s="72"/>
      <c r="AI2871" s="72"/>
      <c r="AJ2871" s="72"/>
      <c r="AW2871" s="47" t="s">
        <v>913</v>
      </c>
      <c r="BD2871" s="47" t="s">
        <v>84</v>
      </c>
      <c r="BE2871" s="47">
        <v>69</v>
      </c>
      <c r="BG2871" s="47">
        <v>21</v>
      </c>
      <c r="BN2871" s="47" t="s">
        <v>84</v>
      </c>
      <c r="BO2871" s="47" t="s">
        <v>84</v>
      </c>
      <c r="BP2871" s="47" t="s">
        <v>84</v>
      </c>
      <c r="BQ2871" s="47" t="s">
        <v>84</v>
      </c>
      <c r="BX2871" s="47">
        <v>134</v>
      </c>
      <c r="CA2871" s="47" t="s">
        <v>913</v>
      </c>
      <c r="CC2871" s="47" t="s">
        <v>913</v>
      </c>
      <c r="CE2871" s="47" t="s">
        <v>84</v>
      </c>
      <c r="CF2871" s="47">
        <v>12</v>
      </c>
      <c r="CH2871" s="47" t="s">
        <v>84</v>
      </c>
      <c r="CI2871" s="47" t="s">
        <v>570</v>
      </c>
      <c r="CJ2871" s="47" t="s">
        <v>570</v>
      </c>
      <c r="CK2871" s="47" t="s">
        <v>570</v>
      </c>
      <c r="CL2871" s="47" t="s">
        <v>570</v>
      </c>
      <c r="CO2871" s="47" t="s">
        <v>570</v>
      </c>
      <c r="CP2871" s="47" t="s">
        <v>570</v>
      </c>
      <c r="CQ2871" s="47" t="s">
        <v>570</v>
      </c>
      <c r="CR2871" s="47" t="s">
        <v>570</v>
      </c>
      <c r="CS2871" s="47" t="s">
        <v>570</v>
      </c>
      <c r="CT2871" s="47" t="s">
        <v>570</v>
      </c>
    </row>
    <row r="2872" spans="1:111" s="47" customFormat="1" ht="16.25" customHeight="1" x14ac:dyDescent="0.3">
      <c r="A2872" s="22" t="s">
        <v>4548</v>
      </c>
      <c r="B2872" s="47" t="s">
        <v>4546</v>
      </c>
      <c r="C2872" s="47" t="s">
        <v>4940</v>
      </c>
      <c r="D2872" s="47" t="s">
        <v>4547</v>
      </c>
      <c r="E2872" s="97">
        <v>2009</v>
      </c>
      <c r="F2872" s="97">
        <v>2009</v>
      </c>
      <c r="G2872" s="47" t="s">
        <v>914</v>
      </c>
      <c r="H2872" s="47">
        <v>34.201083699999998</v>
      </c>
      <c r="I2872" s="47">
        <v>-105.740746</v>
      </c>
      <c r="J2872" s="47" t="s">
        <v>873</v>
      </c>
      <c r="K2872" s="47" t="s">
        <v>879</v>
      </c>
      <c r="L2872" s="47" t="s">
        <v>878</v>
      </c>
      <c r="M2872" s="47" t="s">
        <v>2968</v>
      </c>
      <c r="N2872" s="70" t="s">
        <v>3393</v>
      </c>
      <c r="O2872" s="70" t="s">
        <v>3394</v>
      </c>
      <c r="P2872" s="72" t="s">
        <v>4301</v>
      </c>
      <c r="Q2872" s="22" t="s">
        <v>1684</v>
      </c>
      <c r="S2872" s="72"/>
      <c r="T2872" s="72"/>
      <c r="U2872" s="72"/>
      <c r="V2872" s="72"/>
      <c r="W2872" s="72"/>
      <c r="X2872" s="72"/>
      <c r="Y2872" s="72"/>
      <c r="Z2872" s="72"/>
      <c r="AA2872" s="72"/>
      <c r="AB2872" s="72"/>
      <c r="AC2872" s="72"/>
      <c r="AD2872" s="72"/>
      <c r="AE2872" s="72"/>
      <c r="AF2872" s="72"/>
      <c r="AG2872" s="72"/>
      <c r="AH2872" s="72"/>
      <c r="AI2872" s="72"/>
      <c r="AJ2872" s="72"/>
      <c r="AW2872" s="47">
        <v>563</v>
      </c>
      <c r="BD2872" s="47">
        <v>21</v>
      </c>
      <c r="BE2872" s="47">
        <v>10</v>
      </c>
      <c r="BG2872" s="47">
        <v>198</v>
      </c>
      <c r="BN2872" s="47">
        <v>359</v>
      </c>
      <c r="BO2872" s="47">
        <v>114</v>
      </c>
      <c r="BP2872" s="47" t="s">
        <v>84</v>
      </c>
      <c r="BQ2872" s="47">
        <v>704</v>
      </c>
      <c r="BX2872" s="47">
        <v>513</v>
      </c>
      <c r="CA2872" s="47">
        <v>83</v>
      </c>
      <c r="CC2872" s="47" t="s">
        <v>913</v>
      </c>
      <c r="CE2872" s="47" t="s">
        <v>84</v>
      </c>
      <c r="CF2872" s="47">
        <v>32</v>
      </c>
      <c r="CH2872" s="47" t="s">
        <v>84</v>
      </c>
      <c r="CI2872" s="47" t="s">
        <v>570</v>
      </c>
      <c r="CJ2872" s="47">
        <v>260</v>
      </c>
      <c r="CK2872" s="47" t="s">
        <v>570</v>
      </c>
      <c r="CL2872" s="47" t="s">
        <v>570</v>
      </c>
      <c r="CO2872" s="47" t="s">
        <v>570</v>
      </c>
      <c r="CP2872" s="47" t="s">
        <v>570</v>
      </c>
      <c r="CQ2872" s="47" t="s">
        <v>570</v>
      </c>
      <c r="CR2872" s="47" t="s">
        <v>570</v>
      </c>
      <c r="CS2872" s="47">
        <v>78</v>
      </c>
      <c r="CT2872" s="47" t="s">
        <v>570</v>
      </c>
      <c r="CW2872" s="47">
        <f t="shared" ref="CW2872:CW2892" si="165">SUM(CI2872:CV2872)</f>
        <v>338</v>
      </c>
    </row>
    <row r="2873" spans="1:111" s="47" customFormat="1" ht="15.65" customHeight="1" x14ac:dyDescent="0.3">
      <c r="A2873" s="22" t="s">
        <v>4549</v>
      </c>
      <c r="B2873" s="47" t="s">
        <v>4546</v>
      </c>
      <c r="C2873" s="47" t="s">
        <v>4940</v>
      </c>
      <c r="D2873" s="47" t="s">
        <v>4547</v>
      </c>
      <c r="E2873" s="97">
        <v>2009</v>
      </c>
      <c r="F2873" s="97">
        <v>2009</v>
      </c>
      <c r="G2873" s="47" t="s">
        <v>914</v>
      </c>
      <c r="H2873" s="47">
        <v>34.202869</v>
      </c>
      <c r="I2873" s="47">
        <v>-105.74363</v>
      </c>
      <c r="J2873" s="47" t="s">
        <v>873</v>
      </c>
      <c r="K2873" s="47" t="s">
        <v>879</v>
      </c>
      <c r="L2873" s="47" t="s">
        <v>878</v>
      </c>
      <c r="M2873" s="49" t="s">
        <v>4322</v>
      </c>
      <c r="N2873" s="70" t="s">
        <v>3393</v>
      </c>
      <c r="O2873" s="70" t="s">
        <v>3394</v>
      </c>
      <c r="P2873" s="72" t="s">
        <v>4301</v>
      </c>
      <c r="Q2873" s="22" t="s">
        <v>1684</v>
      </c>
      <c r="S2873" s="72"/>
      <c r="T2873" s="72"/>
      <c r="U2873" s="72"/>
      <c r="V2873" s="72"/>
      <c r="W2873" s="72"/>
      <c r="X2873" s="72"/>
      <c r="Y2873" s="72"/>
      <c r="Z2873" s="72"/>
      <c r="AA2873" s="72"/>
      <c r="AB2873" s="72"/>
      <c r="AC2873" s="72"/>
      <c r="AD2873" s="72"/>
      <c r="AE2873" s="72"/>
      <c r="AF2873" s="72"/>
      <c r="AG2873" s="72"/>
      <c r="AH2873" s="72"/>
      <c r="AI2873" s="72"/>
      <c r="AJ2873" s="72"/>
      <c r="AW2873" s="47">
        <v>20</v>
      </c>
      <c r="BD2873" s="47" t="s">
        <v>84</v>
      </c>
      <c r="BE2873" s="47">
        <v>74</v>
      </c>
      <c r="BG2873" s="47">
        <v>43</v>
      </c>
      <c r="BN2873" s="47">
        <v>52</v>
      </c>
      <c r="BO2873" s="47">
        <v>32</v>
      </c>
      <c r="BP2873" s="47" t="s">
        <v>84</v>
      </c>
      <c r="BQ2873" s="47">
        <v>70</v>
      </c>
      <c r="BX2873" s="47">
        <v>502</v>
      </c>
      <c r="CA2873" s="47">
        <v>25</v>
      </c>
      <c r="CC2873" s="47" t="s">
        <v>913</v>
      </c>
      <c r="CE2873" s="47">
        <v>17</v>
      </c>
      <c r="CF2873" s="47">
        <v>215</v>
      </c>
      <c r="CH2873" s="47">
        <v>68</v>
      </c>
      <c r="CI2873" s="47">
        <v>5900</v>
      </c>
      <c r="CJ2873" s="47">
        <v>6700</v>
      </c>
      <c r="CK2873" s="47">
        <v>70</v>
      </c>
      <c r="CL2873" s="47">
        <v>1100</v>
      </c>
      <c r="CO2873" s="47">
        <v>170</v>
      </c>
      <c r="CP2873" s="47" t="s">
        <v>570</v>
      </c>
      <c r="CQ2873" s="47" t="s">
        <v>570</v>
      </c>
      <c r="CR2873" s="47" t="s">
        <v>570</v>
      </c>
      <c r="CS2873" s="47" t="s">
        <v>570</v>
      </c>
      <c r="CT2873" s="47" t="s">
        <v>570</v>
      </c>
      <c r="CW2873" s="47">
        <f t="shared" si="165"/>
        <v>13940</v>
      </c>
    </row>
    <row r="2874" spans="1:111" s="47" customFormat="1" ht="15.65" customHeight="1" x14ac:dyDescent="0.3">
      <c r="A2874" s="22" t="s">
        <v>4550</v>
      </c>
      <c r="B2874" s="47" t="s">
        <v>4546</v>
      </c>
      <c r="C2874" s="47" t="s">
        <v>4940</v>
      </c>
      <c r="D2874" s="47" t="s">
        <v>4547</v>
      </c>
      <c r="E2874" s="97">
        <v>2009</v>
      </c>
      <c r="F2874" s="97">
        <v>2009</v>
      </c>
      <c r="G2874" s="47" t="s">
        <v>914</v>
      </c>
      <c r="H2874" s="47">
        <v>34.199221000000001</v>
      </c>
      <c r="I2874" s="47">
        <v>-105.74302</v>
      </c>
      <c r="J2874" s="47" t="s">
        <v>873</v>
      </c>
      <c r="K2874" s="47" t="s">
        <v>879</v>
      </c>
      <c r="L2874" s="47" t="s">
        <v>878</v>
      </c>
      <c r="M2874" s="47" t="s">
        <v>4287</v>
      </c>
      <c r="N2874" s="70" t="s">
        <v>3393</v>
      </c>
      <c r="O2874" s="70" t="s">
        <v>3394</v>
      </c>
      <c r="P2874" s="72" t="s">
        <v>4288</v>
      </c>
      <c r="Q2874" s="22" t="s">
        <v>1684</v>
      </c>
      <c r="S2874" s="72"/>
      <c r="T2874" s="72"/>
      <c r="U2874" s="72"/>
      <c r="V2874" s="72"/>
      <c r="W2874" s="72"/>
      <c r="X2874" s="72"/>
      <c r="Y2874" s="72"/>
      <c r="Z2874" s="72"/>
      <c r="AA2874" s="72"/>
      <c r="AB2874" s="72"/>
      <c r="AC2874" s="72"/>
      <c r="AD2874" s="72"/>
      <c r="AE2874" s="72"/>
      <c r="AF2874" s="72"/>
      <c r="AG2874" s="72"/>
      <c r="AH2874" s="72"/>
      <c r="AI2874" s="72"/>
      <c r="AJ2874" s="72"/>
      <c r="AW2874" s="47">
        <v>69</v>
      </c>
      <c r="BD2874" s="47">
        <v>16</v>
      </c>
      <c r="BE2874" s="47">
        <v>70</v>
      </c>
      <c r="BG2874" s="47">
        <v>48</v>
      </c>
      <c r="BN2874" s="47">
        <v>40</v>
      </c>
      <c r="BO2874" s="47">
        <v>13</v>
      </c>
      <c r="BP2874" s="47">
        <v>42</v>
      </c>
      <c r="BQ2874" s="47">
        <v>26</v>
      </c>
      <c r="BX2874" s="47">
        <v>82</v>
      </c>
      <c r="CA2874" s="47" t="s">
        <v>913</v>
      </c>
      <c r="CC2874" s="47" t="s">
        <v>913</v>
      </c>
      <c r="CE2874" s="47">
        <v>44</v>
      </c>
      <c r="CF2874" s="47">
        <v>180</v>
      </c>
      <c r="CH2874" s="47">
        <v>1152</v>
      </c>
      <c r="CI2874" s="47">
        <v>82</v>
      </c>
      <c r="CJ2874" s="47">
        <v>160</v>
      </c>
      <c r="CK2874" s="47" t="s">
        <v>570</v>
      </c>
      <c r="CL2874" s="47">
        <v>71</v>
      </c>
      <c r="CO2874" s="47" t="s">
        <v>570</v>
      </c>
      <c r="CP2874" s="47" t="s">
        <v>570</v>
      </c>
      <c r="CQ2874" s="47" t="s">
        <v>570</v>
      </c>
      <c r="CR2874" s="47" t="s">
        <v>570</v>
      </c>
      <c r="CS2874" s="47" t="s">
        <v>570</v>
      </c>
      <c r="CT2874" s="47" t="s">
        <v>570</v>
      </c>
      <c r="CW2874" s="47">
        <f t="shared" si="165"/>
        <v>313</v>
      </c>
    </row>
    <row r="2875" spans="1:111" s="47" customFormat="1" ht="15.65" customHeight="1" x14ac:dyDescent="0.3">
      <c r="A2875" s="26" t="s">
        <v>4551</v>
      </c>
      <c r="B2875" s="47" t="s">
        <v>4546</v>
      </c>
      <c r="C2875" s="47" t="s">
        <v>4940</v>
      </c>
      <c r="D2875" s="47" t="s">
        <v>4547</v>
      </c>
      <c r="E2875" s="95">
        <v>2009</v>
      </c>
      <c r="F2875" s="97">
        <v>2009</v>
      </c>
      <c r="G2875" s="47" t="s">
        <v>914</v>
      </c>
      <c r="H2875" s="47">
        <v>34.198129979999997</v>
      </c>
      <c r="I2875" s="49">
        <v>-105.7750715</v>
      </c>
      <c r="J2875" s="49" t="s">
        <v>873</v>
      </c>
      <c r="K2875" s="47" t="s">
        <v>879</v>
      </c>
      <c r="L2875" s="47" t="s">
        <v>878</v>
      </c>
      <c r="M2875" s="49" t="s">
        <v>4427</v>
      </c>
      <c r="N2875" s="70" t="s">
        <v>3393</v>
      </c>
      <c r="O2875" s="70" t="s">
        <v>3394</v>
      </c>
      <c r="P2875" s="72" t="s">
        <v>4428</v>
      </c>
      <c r="Q2875" s="26" t="s">
        <v>1684</v>
      </c>
      <c r="R2875" s="49"/>
      <c r="S2875" s="72"/>
      <c r="T2875" s="72"/>
      <c r="U2875" s="72"/>
      <c r="V2875" s="72"/>
      <c r="W2875" s="72"/>
      <c r="X2875" s="72"/>
      <c r="Y2875" s="72"/>
      <c r="Z2875" s="72"/>
      <c r="AA2875" s="72"/>
      <c r="AB2875" s="72"/>
      <c r="AC2875" s="72"/>
      <c r="AD2875" s="72"/>
      <c r="AE2875" s="72"/>
      <c r="AF2875" s="72"/>
      <c r="AG2875" s="72"/>
      <c r="AH2875" s="72"/>
      <c r="AI2875" s="72"/>
      <c r="AJ2875" s="72"/>
      <c r="AL2875" s="49"/>
      <c r="AM2875" s="49"/>
      <c r="AN2875" s="49"/>
      <c r="AU2875" s="49"/>
      <c r="AV2875" s="49"/>
      <c r="AW2875" s="49">
        <v>20</v>
      </c>
      <c r="AX2875" s="49"/>
      <c r="AY2875" s="49"/>
      <c r="AZ2875" s="49"/>
      <c r="BA2875" s="49"/>
      <c r="BB2875" s="49"/>
      <c r="BC2875" s="49"/>
      <c r="BD2875" s="49" t="s">
        <v>84</v>
      </c>
      <c r="BE2875" s="49">
        <v>16</v>
      </c>
      <c r="BF2875" s="49"/>
      <c r="BG2875" s="49" t="s">
        <v>84</v>
      </c>
      <c r="BH2875" s="49"/>
      <c r="BI2875" s="49"/>
      <c r="BJ2875" s="49"/>
      <c r="BK2875" s="49"/>
      <c r="BL2875" s="49"/>
      <c r="BM2875" s="49"/>
      <c r="BN2875" s="49">
        <v>343</v>
      </c>
      <c r="BO2875" s="49">
        <v>94</v>
      </c>
      <c r="BP2875" s="49" t="s">
        <v>84</v>
      </c>
      <c r="BQ2875" s="49">
        <v>114</v>
      </c>
      <c r="BR2875" s="49"/>
      <c r="BS2875" s="49"/>
      <c r="BT2875" s="49"/>
      <c r="BU2875" s="49"/>
      <c r="BV2875" s="49"/>
      <c r="BW2875" s="49"/>
      <c r="BX2875" s="49">
        <v>279</v>
      </c>
      <c r="BY2875" s="49"/>
      <c r="BZ2875" s="49"/>
      <c r="CA2875" s="49" t="s">
        <v>913</v>
      </c>
      <c r="CB2875" s="49"/>
      <c r="CC2875" s="49" t="s">
        <v>913</v>
      </c>
      <c r="CD2875" s="49"/>
      <c r="CE2875" s="49">
        <v>10</v>
      </c>
      <c r="CF2875" s="49">
        <v>83</v>
      </c>
      <c r="CG2875" s="49"/>
      <c r="CH2875" s="49">
        <v>76</v>
      </c>
      <c r="CI2875" s="49">
        <v>410</v>
      </c>
      <c r="CJ2875" s="49">
        <v>600</v>
      </c>
      <c r="CK2875" s="49" t="s">
        <v>570</v>
      </c>
      <c r="CL2875" s="49">
        <v>120</v>
      </c>
      <c r="CM2875" s="49"/>
      <c r="CN2875" s="49"/>
      <c r="CO2875" s="49" t="s">
        <v>570</v>
      </c>
      <c r="CP2875" s="49" t="s">
        <v>570</v>
      </c>
      <c r="CQ2875" s="49" t="s">
        <v>570</v>
      </c>
      <c r="CR2875" s="49" t="s">
        <v>570</v>
      </c>
      <c r="CS2875" s="49" t="s">
        <v>570</v>
      </c>
      <c r="CT2875" s="49" t="s">
        <v>570</v>
      </c>
      <c r="CU2875" s="49"/>
      <c r="CV2875" s="49"/>
      <c r="CW2875" s="47">
        <f t="shared" si="165"/>
        <v>1130</v>
      </c>
      <c r="CX2875" s="49"/>
      <c r="CY2875" s="49"/>
      <c r="CZ2875" s="49"/>
      <c r="DA2875" s="49"/>
      <c r="DC2875" s="49"/>
      <c r="DD2875" s="49"/>
      <c r="DE2875" s="49"/>
      <c r="DF2875" s="49"/>
      <c r="DG2875" s="49"/>
    </row>
    <row r="2876" spans="1:111" s="47" customFormat="1" ht="15.65" customHeight="1" x14ac:dyDescent="0.3">
      <c r="A2876" s="22" t="s">
        <v>4552</v>
      </c>
      <c r="B2876" s="47" t="s">
        <v>4546</v>
      </c>
      <c r="C2876" s="47" t="s">
        <v>4940</v>
      </c>
      <c r="D2876" s="47" t="s">
        <v>4547</v>
      </c>
      <c r="E2876" s="97">
        <v>2009</v>
      </c>
      <c r="F2876" s="97">
        <v>2009</v>
      </c>
      <c r="G2876" s="47" t="s">
        <v>914</v>
      </c>
      <c r="H2876" s="47">
        <v>34.202998999999998</v>
      </c>
      <c r="I2876" s="47">
        <v>-105.7356513</v>
      </c>
      <c r="J2876" s="47" t="s">
        <v>873</v>
      </c>
      <c r="K2876" s="47" t="s">
        <v>879</v>
      </c>
      <c r="L2876" s="47" t="s">
        <v>878</v>
      </c>
      <c r="M2876" s="49" t="s">
        <v>4322</v>
      </c>
      <c r="N2876" s="70" t="s">
        <v>3393</v>
      </c>
      <c r="O2876" s="70" t="s">
        <v>3394</v>
      </c>
      <c r="P2876" s="72" t="s">
        <v>4288</v>
      </c>
      <c r="Q2876" s="22" t="s">
        <v>1684</v>
      </c>
      <c r="S2876" s="72"/>
      <c r="T2876" s="72"/>
      <c r="U2876" s="72"/>
      <c r="V2876" s="72"/>
      <c r="W2876" s="72"/>
      <c r="X2876" s="72"/>
      <c r="Y2876" s="72"/>
      <c r="Z2876" s="72"/>
      <c r="AA2876" s="72"/>
      <c r="AB2876" s="72"/>
      <c r="AC2876" s="72"/>
      <c r="AD2876" s="72"/>
      <c r="AE2876" s="72"/>
      <c r="AF2876" s="72"/>
      <c r="AG2876" s="72"/>
      <c r="AH2876" s="72"/>
      <c r="AI2876" s="72"/>
      <c r="AJ2876" s="72"/>
      <c r="AW2876" s="47" t="s">
        <v>570</v>
      </c>
      <c r="BD2876" s="47" t="s">
        <v>570</v>
      </c>
      <c r="BE2876" s="47" t="s">
        <v>570</v>
      </c>
      <c r="BG2876" s="47" t="s">
        <v>570</v>
      </c>
      <c r="BN2876" s="47" t="s">
        <v>570</v>
      </c>
      <c r="BO2876" s="47" t="s">
        <v>957</v>
      </c>
      <c r="BP2876" s="47" t="s">
        <v>570</v>
      </c>
      <c r="BQ2876" s="47">
        <v>228</v>
      </c>
      <c r="BX2876" s="47">
        <v>2322</v>
      </c>
      <c r="CA2876" s="47" t="s">
        <v>570</v>
      </c>
      <c r="CC2876" s="47" t="s">
        <v>570</v>
      </c>
      <c r="CE2876" s="47" t="s">
        <v>570</v>
      </c>
      <c r="CF2876" s="47">
        <v>100</v>
      </c>
      <c r="CH2876" s="47" t="s">
        <v>570</v>
      </c>
      <c r="CI2876" s="47">
        <v>19000</v>
      </c>
      <c r="CJ2876" s="47">
        <v>21000</v>
      </c>
      <c r="CK2876" s="47">
        <v>270</v>
      </c>
      <c r="CL2876" s="47">
        <v>2700</v>
      </c>
      <c r="CO2876" s="47" t="s">
        <v>957</v>
      </c>
      <c r="CP2876" s="47" t="s">
        <v>957</v>
      </c>
      <c r="CQ2876" s="47" t="s">
        <v>957</v>
      </c>
      <c r="CR2876" s="47" t="s">
        <v>957</v>
      </c>
      <c r="CS2876" s="47" t="s">
        <v>957</v>
      </c>
      <c r="CT2876" s="47" t="s">
        <v>957</v>
      </c>
      <c r="CW2876" s="47">
        <f t="shared" si="165"/>
        <v>42970</v>
      </c>
    </row>
    <row r="2877" spans="1:111" s="47" customFormat="1" ht="15.65" customHeight="1" x14ac:dyDescent="0.3">
      <c r="A2877" s="26" t="s">
        <v>4553</v>
      </c>
      <c r="B2877" s="47" t="s">
        <v>4281</v>
      </c>
      <c r="C2877" s="47" t="s">
        <v>4940</v>
      </c>
      <c r="D2877" s="47" t="s">
        <v>4547</v>
      </c>
      <c r="E2877" s="95">
        <v>2009</v>
      </c>
      <c r="F2877" s="48">
        <v>40329</v>
      </c>
      <c r="G2877" s="47" t="s">
        <v>4554</v>
      </c>
      <c r="H2877" s="49">
        <v>34.267957000000003</v>
      </c>
      <c r="I2877" s="49">
        <v>-105.719358</v>
      </c>
      <c r="J2877" s="49" t="s">
        <v>873</v>
      </c>
      <c r="K2877" s="47" t="s">
        <v>879</v>
      </c>
      <c r="L2877" s="47" t="s">
        <v>878</v>
      </c>
      <c r="M2877" s="47" t="s">
        <v>4291</v>
      </c>
      <c r="N2877" s="70" t="s">
        <v>3393</v>
      </c>
      <c r="O2877" s="70" t="s">
        <v>3394</v>
      </c>
      <c r="P2877" s="72" t="s">
        <v>4292</v>
      </c>
      <c r="Q2877" s="26" t="s">
        <v>119</v>
      </c>
      <c r="R2877" s="49"/>
      <c r="S2877" s="72"/>
      <c r="T2877" s="72"/>
      <c r="U2877" s="72"/>
      <c r="V2877" s="72"/>
      <c r="W2877" s="72">
        <v>63.55</v>
      </c>
      <c r="X2877" s="72">
        <v>0.40899999999999997</v>
      </c>
      <c r="Y2877" s="72">
        <v>16.54</v>
      </c>
      <c r="Z2877" s="72">
        <v>4.76</v>
      </c>
      <c r="AA2877" s="72">
        <v>0.10299999999999999</v>
      </c>
      <c r="AB2877" s="72">
        <v>1.1200000000000001</v>
      </c>
      <c r="AC2877" s="72">
        <v>2.3199999999999998</v>
      </c>
      <c r="AD2877" s="72">
        <v>5.9</v>
      </c>
      <c r="AE2877" s="72">
        <v>3.72</v>
      </c>
      <c r="AF2877" s="72">
        <v>0.27</v>
      </c>
      <c r="AG2877" s="72">
        <v>0.97</v>
      </c>
      <c r="AH2877" s="72"/>
      <c r="AI2877" s="72"/>
      <c r="AJ2877" s="72"/>
      <c r="AO2877" s="47">
        <f>SUM(W2877:AG2877)+(AH2877*0.0001)</f>
        <v>99.661999999999992</v>
      </c>
      <c r="AP2877" s="47">
        <f>(0.6633*(Y2877+Z2877)-0.7083*(Y2877))</f>
        <v>2.4130079999999978</v>
      </c>
      <c r="AQ2877" s="47">
        <f>(Z2877-1.1*(AP2877))</f>
        <v>2.1056912000000021</v>
      </c>
      <c r="AR2877" s="47">
        <f>(Z2877/1.1)</f>
        <v>4.3272727272727272</v>
      </c>
      <c r="AU2877" s="49"/>
      <c r="AV2877" s="49">
        <v>0.7</v>
      </c>
      <c r="AW2877" s="49" t="s">
        <v>412</v>
      </c>
      <c r="AX2877" s="49"/>
      <c r="AY2877" s="49">
        <v>2360</v>
      </c>
      <c r="AZ2877" s="49"/>
      <c r="BA2877" s="49" t="s">
        <v>413</v>
      </c>
      <c r="BC2877" s="49"/>
      <c r="BD2877" s="49">
        <v>6</v>
      </c>
      <c r="BE2877" s="49">
        <v>20</v>
      </c>
      <c r="BF2877" s="49"/>
      <c r="BG2877" s="49">
        <v>10</v>
      </c>
      <c r="BH2877" s="49"/>
      <c r="BI2877" s="49"/>
      <c r="BJ2877" s="49"/>
      <c r="BL2877" s="49"/>
      <c r="BM2877" s="49"/>
      <c r="BN2877" s="49" t="s">
        <v>416</v>
      </c>
      <c r="BO2877" s="49">
        <v>13</v>
      </c>
      <c r="BP2877" s="49" t="s">
        <v>411</v>
      </c>
      <c r="BQ2877" s="49"/>
      <c r="BR2877" s="49"/>
      <c r="BS2877" s="49"/>
      <c r="BT2877" s="49" t="s">
        <v>421</v>
      </c>
      <c r="BU2877" s="49">
        <v>7</v>
      </c>
      <c r="BV2877" s="49"/>
      <c r="BW2877" s="49"/>
      <c r="BX2877" s="49">
        <v>1134</v>
      </c>
      <c r="BY2877" s="49"/>
      <c r="BZ2877" s="49"/>
      <c r="CA2877" s="49"/>
      <c r="CB2877" s="49"/>
      <c r="CC2877" s="49"/>
      <c r="CD2877" s="49"/>
      <c r="CE2877" s="49"/>
      <c r="CF2877" s="49">
        <v>21</v>
      </c>
      <c r="CG2877" s="49"/>
      <c r="CH2877" s="49">
        <v>70</v>
      </c>
      <c r="CI2877" s="49">
        <v>36.9</v>
      </c>
      <c r="CJ2877" s="49">
        <v>60.1</v>
      </c>
      <c r="CK2877" s="49">
        <v>7.19</v>
      </c>
      <c r="CL2877" s="49">
        <v>25.9</v>
      </c>
      <c r="CM2877" s="49">
        <v>5</v>
      </c>
      <c r="CN2877" s="49">
        <v>1.48</v>
      </c>
      <c r="CO2877" s="49">
        <v>4</v>
      </c>
      <c r="CP2877" s="49">
        <v>0.6</v>
      </c>
      <c r="CQ2877" s="49">
        <v>3.7</v>
      </c>
      <c r="CR2877" s="49">
        <v>0.8</v>
      </c>
      <c r="CS2877" s="49">
        <v>2.2999999999999998</v>
      </c>
      <c r="CT2877" s="49">
        <v>0.36</v>
      </c>
      <c r="CU2877" s="49">
        <v>2.6</v>
      </c>
      <c r="CV2877" s="49">
        <v>0.46</v>
      </c>
      <c r="CW2877" s="47">
        <f t="shared" si="165"/>
        <v>151.39000000000001</v>
      </c>
      <c r="CX2877" s="49"/>
      <c r="CY2877" s="49"/>
      <c r="CZ2877" s="49"/>
      <c r="DA2877" s="49"/>
      <c r="DC2877" s="49"/>
      <c r="DD2877" s="49"/>
      <c r="DE2877" s="49"/>
      <c r="DF2877" s="49"/>
      <c r="DG2877" s="49"/>
    </row>
    <row r="2878" spans="1:111" s="47" customFormat="1" ht="15.65" customHeight="1" x14ac:dyDescent="0.3">
      <c r="A2878" s="22" t="s">
        <v>4555</v>
      </c>
      <c r="B2878" s="47" t="s">
        <v>4281</v>
      </c>
      <c r="C2878" s="47" t="s">
        <v>4940</v>
      </c>
      <c r="D2878" s="47" t="s">
        <v>4547</v>
      </c>
      <c r="E2878" s="97">
        <v>2009</v>
      </c>
      <c r="F2878" s="48">
        <v>40329</v>
      </c>
      <c r="G2878" s="47" t="s">
        <v>4554</v>
      </c>
      <c r="H2878" s="47">
        <v>34.247079999999997</v>
      </c>
      <c r="I2878" s="47">
        <v>-105.78785999999999</v>
      </c>
      <c r="J2878" s="47" t="s">
        <v>873</v>
      </c>
      <c r="K2878" s="47" t="s">
        <v>879</v>
      </c>
      <c r="L2878" s="47" t="s">
        <v>878</v>
      </c>
      <c r="M2878" s="47" t="s">
        <v>1041</v>
      </c>
      <c r="N2878" s="70" t="s">
        <v>3393</v>
      </c>
      <c r="O2878" s="70" t="s">
        <v>3394</v>
      </c>
      <c r="P2878" s="72" t="s">
        <v>4305</v>
      </c>
      <c r="Q2878" s="22" t="s">
        <v>119</v>
      </c>
      <c r="S2878" s="72"/>
      <c r="T2878" s="72"/>
      <c r="U2878" s="72"/>
      <c r="V2878" s="72"/>
      <c r="W2878" s="72">
        <v>74.55</v>
      </c>
      <c r="X2878" s="72">
        <v>8.1000000000000003E-2</v>
      </c>
      <c r="Y2878" s="72">
        <v>13.24</v>
      </c>
      <c r="Z2878" s="72">
        <v>1.1000000000000001</v>
      </c>
      <c r="AA2878" s="72">
        <v>1.4E-2</v>
      </c>
      <c r="AB2878" s="72">
        <v>0.02</v>
      </c>
      <c r="AC2878" s="72">
        <v>0.38</v>
      </c>
      <c r="AD2878" s="72">
        <v>4.29</v>
      </c>
      <c r="AE2878" s="72">
        <v>4.53</v>
      </c>
      <c r="AF2878" s="72">
        <v>0.03</v>
      </c>
      <c r="AG2878" s="72">
        <v>0.35</v>
      </c>
      <c r="AH2878" s="72"/>
      <c r="AI2878" s="72"/>
      <c r="AJ2878" s="72"/>
      <c r="AO2878" s="47">
        <f>SUM(W2878:AG2878)+(AH2878*0.0001)</f>
        <v>98.58499999999998</v>
      </c>
      <c r="AP2878" s="47">
        <f>(0.6633*(Y2878+Z2878)-0.7083*(Y2878))</f>
        <v>0.13382999999999967</v>
      </c>
      <c r="AQ2878" s="47">
        <f>(Z2878-1.1*(AP2878))</f>
        <v>0.95278700000000049</v>
      </c>
      <c r="AR2878" s="47">
        <f>(Z2878/1.1)</f>
        <v>1</v>
      </c>
      <c r="AV2878" s="47" t="s">
        <v>421</v>
      </c>
      <c r="AW2878" s="47" t="s">
        <v>412</v>
      </c>
      <c r="AY2878" s="47">
        <v>327</v>
      </c>
      <c r="BA2878" s="47" t="s">
        <v>413</v>
      </c>
      <c r="BD2878" s="47" t="s">
        <v>420</v>
      </c>
      <c r="BE2878" s="47" t="s">
        <v>411</v>
      </c>
      <c r="BG2878" s="95" t="s">
        <v>84</v>
      </c>
      <c r="BN2878" s="47">
        <v>3</v>
      </c>
      <c r="BO2878" s="47">
        <v>82</v>
      </c>
      <c r="BP2878" s="47" t="s">
        <v>411</v>
      </c>
      <c r="BT2878" s="47" t="s">
        <v>421</v>
      </c>
      <c r="BU2878" s="47" t="s">
        <v>420</v>
      </c>
      <c r="BX2878" s="47">
        <v>77</v>
      </c>
      <c r="CF2878" s="47">
        <v>8</v>
      </c>
      <c r="CH2878" s="47">
        <v>90</v>
      </c>
      <c r="CI2878" s="47">
        <v>8.3000000000000007</v>
      </c>
      <c r="CJ2878" s="47">
        <v>30.7</v>
      </c>
      <c r="CK2878" s="47">
        <v>1.32</v>
      </c>
      <c r="CL2878" s="47">
        <v>3.5</v>
      </c>
      <c r="CM2878" s="47">
        <v>0.6</v>
      </c>
      <c r="CN2878" s="47">
        <v>0.28000000000000003</v>
      </c>
      <c r="CO2878" s="47">
        <v>0.5</v>
      </c>
      <c r="CP2878" s="47">
        <v>0.1</v>
      </c>
      <c r="CQ2878" s="47">
        <v>0.8</v>
      </c>
      <c r="CR2878" s="47">
        <v>0.2</v>
      </c>
      <c r="CS2878" s="47">
        <v>0.9</v>
      </c>
      <c r="CT2878" s="47">
        <v>0.18</v>
      </c>
      <c r="CU2878" s="47">
        <v>1.7</v>
      </c>
      <c r="CV2878" s="47">
        <v>0.36</v>
      </c>
      <c r="CW2878" s="47">
        <f t="shared" si="165"/>
        <v>49.440000000000005</v>
      </c>
    </row>
    <row r="2879" spans="1:111" s="47" customFormat="1" ht="15.65" customHeight="1" x14ac:dyDescent="0.3">
      <c r="A2879" s="22" t="s">
        <v>4556</v>
      </c>
      <c r="B2879" s="47" t="s">
        <v>4281</v>
      </c>
      <c r="C2879" s="47" t="s">
        <v>4940</v>
      </c>
      <c r="D2879" s="47" t="s">
        <v>4547</v>
      </c>
      <c r="E2879" s="97">
        <v>2009</v>
      </c>
      <c r="F2879" s="48">
        <v>40329</v>
      </c>
      <c r="G2879" s="47" t="s">
        <v>4554</v>
      </c>
      <c r="H2879" s="47">
        <v>34.212077000000001</v>
      </c>
      <c r="I2879" s="47">
        <v>-105.75986</v>
      </c>
      <c r="J2879" s="47" t="s">
        <v>873</v>
      </c>
      <c r="K2879" s="47" t="s">
        <v>879</v>
      </c>
      <c r="L2879" s="47" t="s">
        <v>878</v>
      </c>
      <c r="M2879" s="47" t="s">
        <v>908</v>
      </c>
      <c r="N2879" s="70" t="s">
        <v>3393</v>
      </c>
      <c r="O2879" s="70" t="s">
        <v>3394</v>
      </c>
      <c r="P2879" s="72" t="s">
        <v>4295</v>
      </c>
      <c r="Q2879" s="22" t="s">
        <v>119</v>
      </c>
      <c r="S2879" s="72"/>
      <c r="T2879" s="72"/>
      <c r="U2879" s="72"/>
      <c r="V2879" s="72"/>
      <c r="W2879" s="72">
        <v>61.26</v>
      </c>
      <c r="X2879" s="72">
        <v>0.441</v>
      </c>
      <c r="Y2879" s="72">
        <v>16.91</v>
      </c>
      <c r="Z2879" s="72">
        <v>3.86</v>
      </c>
      <c r="AA2879" s="72">
        <v>7.0000000000000001E-3</v>
      </c>
      <c r="AB2879" s="72">
        <v>0.04</v>
      </c>
      <c r="AC2879" s="72">
        <v>0.05</v>
      </c>
      <c r="AD2879" s="72">
        <v>0.67</v>
      </c>
      <c r="AE2879" s="72">
        <v>14.02</v>
      </c>
      <c r="AF2879" s="72">
        <v>0.14000000000000001</v>
      </c>
      <c r="AG2879" s="72">
        <v>1.1000000000000001</v>
      </c>
      <c r="AH2879" s="72"/>
      <c r="AI2879" s="72"/>
      <c r="AJ2879" s="72"/>
      <c r="AO2879" s="47">
        <f>SUM(W2879:AG2879)+(AH2879*0.0001)</f>
        <v>98.498000000000005</v>
      </c>
      <c r="AP2879" s="47">
        <f>(0.6633*(Y2879+Z2879)-0.7083*(Y2879))</f>
        <v>1.7993879999999987</v>
      </c>
      <c r="AQ2879" s="47">
        <f>(Z2879-1.1*(AP2879))</f>
        <v>1.8806732000000013</v>
      </c>
      <c r="AR2879" s="47">
        <f>(Z2879/1.1)</f>
        <v>3.5090909090909088</v>
      </c>
      <c r="AV2879" s="47">
        <v>1.7</v>
      </c>
      <c r="AW2879" s="47">
        <v>41</v>
      </c>
      <c r="AY2879" s="47">
        <v>2072</v>
      </c>
      <c r="BA2879" s="47">
        <v>0.5</v>
      </c>
      <c r="BD2879" s="47">
        <v>3</v>
      </c>
      <c r="BE2879" s="47" t="s">
        <v>411</v>
      </c>
      <c r="BG2879" s="47">
        <v>10</v>
      </c>
      <c r="BN2879" s="47">
        <v>20</v>
      </c>
      <c r="BO2879" s="47">
        <v>76</v>
      </c>
      <c r="BP2879" s="47" t="s">
        <v>411</v>
      </c>
      <c r="BT2879" s="47">
        <v>1.5</v>
      </c>
      <c r="BU2879" s="47">
        <v>5</v>
      </c>
      <c r="BX2879" s="47">
        <v>755</v>
      </c>
      <c r="CF2879" s="47">
        <v>27</v>
      </c>
      <c r="CH2879" s="47">
        <v>190</v>
      </c>
      <c r="CI2879" s="47">
        <v>206</v>
      </c>
      <c r="CJ2879" s="47">
        <v>229</v>
      </c>
      <c r="CK2879" s="47">
        <v>21.9</v>
      </c>
      <c r="CL2879" s="47">
        <v>60.6</v>
      </c>
      <c r="CM2879" s="47">
        <v>7.9</v>
      </c>
      <c r="CN2879" s="47">
        <v>1.7</v>
      </c>
      <c r="CO2879" s="47">
        <v>5</v>
      </c>
      <c r="CP2879" s="47">
        <v>0.7</v>
      </c>
      <c r="CQ2879" s="47">
        <v>3.8</v>
      </c>
      <c r="CR2879" s="47">
        <v>0.8</v>
      </c>
      <c r="CS2879" s="47">
        <v>2.5</v>
      </c>
      <c r="CT2879" s="47">
        <v>0.41</v>
      </c>
      <c r="CU2879" s="47">
        <v>3</v>
      </c>
      <c r="CV2879" s="47">
        <v>0.53</v>
      </c>
      <c r="CW2879" s="47">
        <f t="shared" si="165"/>
        <v>543.83999999999992</v>
      </c>
    </row>
    <row r="2880" spans="1:111" s="47" customFormat="1" ht="15.65" customHeight="1" x14ac:dyDescent="0.3">
      <c r="A2880" s="22" t="s">
        <v>4557</v>
      </c>
      <c r="B2880" s="47" t="s">
        <v>4281</v>
      </c>
      <c r="C2880" s="47" t="s">
        <v>4940</v>
      </c>
      <c r="D2880" s="47" t="s">
        <v>4547</v>
      </c>
      <c r="E2880" s="97">
        <v>2009</v>
      </c>
      <c r="F2880" s="48">
        <v>40329</v>
      </c>
      <c r="G2880" s="47" t="s">
        <v>4554</v>
      </c>
      <c r="H2880" s="47">
        <v>34.202789000000003</v>
      </c>
      <c r="I2880" s="47">
        <v>-105.742107</v>
      </c>
      <c r="J2880" s="47" t="s">
        <v>873</v>
      </c>
      <c r="K2880" s="47" t="s">
        <v>879</v>
      </c>
      <c r="L2880" s="47" t="s">
        <v>878</v>
      </c>
      <c r="M2880" s="47" t="s">
        <v>908</v>
      </c>
      <c r="N2880" s="70" t="s">
        <v>3393</v>
      </c>
      <c r="O2880" s="70" t="s">
        <v>3394</v>
      </c>
      <c r="P2880" s="72" t="s">
        <v>4295</v>
      </c>
      <c r="Q2880" s="22" t="s">
        <v>119</v>
      </c>
      <c r="S2880" s="72"/>
      <c r="T2880" s="72"/>
      <c r="U2880" s="72"/>
      <c r="V2880" s="72"/>
      <c r="W2880" s="72">
        <v>65.16</v>
      </c>
      <c r="X2880" s="72">
        <v>0.30199999999999999</v>
      </c>
      <c r="Y2880" s="72">
        <v>17.05</v>
      </c>
      <c r="Z2880" s="72">
        <v>3.26</v>
      </c>
      <c r="AA2880" s="72">
        <v>4.2000000000000003E-2</v>
      </c>
      <c r="AB2880" s="72">
        <v>0.09</v>
      </c>
      <c r="AC2880" s="72">
        <v>0.57999999999999996</v>
      </c>
      <c r="AD2880" s="72">
        <v>5.88</v>
      </c>
      <c r="AE2880" s="72">
        <v>4.97</v>
      </c>
      <c r="AF2880" s="72">
        <v>0.13</v>
      </c>
      <c r="AG2880" s="72">
        <v>1.01</v>
      </c>
      <c r="AH2880" s="72"/>
      <c r="AI2880" s="72"/>
      <c r="AJ2880" s="72"/>
      <c r="AO2880" s="47">
        <f>SUM(W2880:AG2880)+(AH2880*0.0001)</f>
        <v>98.474000000000004</v>
      </c>
      <c r="AP2880" s="47">
        <f>(0.6633*(Y2880+Z2880)-0.7083*(Y2880))</f>
        <v>1.3951080000000005</v>
      </c>
      <c r="AQ2880" s="47">
        <f>(Z2880-1.1*(AP2880))</f>
        <v>1.7253811999999991</v>
      </c>
      <c r="AR2880" s="47">
        <f>(Z2880/1.1)</f>
        <v>2.9636363636363634</v>
      </c>
      <c r="AV2880" s="47">
        <v>1.4</v>
      </c>
      <c r="AW2880" s="47" t="s">
        <v>412</v>
      </c>
      <c r="AY2880" s="47">
        <v>1554</v>
      </c>
      <c r="BA2880" s="47" t="s">
        <v>413</v>
      </c>
      <c r="BD2880" s="47">
        <v>3</v>
      </c>
      <c r="BE2880" s="47" t="s">
        <v>411</v>
      </c>
      <c r="BG2880" s="95" t="s">
        <v>84</v>
      </c>
      <c r="BN2880" s="47" t="s">
        <v>416</v>
      </c>
      <c r="BO2880" s="47">
        <v>104</v>
      </c>
      <c r="BP2880" s="47" t="s">
        <v>411</v>
      </c>
      <c r="BT2880" s="47" t="s">
        <v>421</v>
      </c>
      <c r="BU2880" s="47">
        <v>2</v>
      </c>
      <c r="BX2880" s="47">
        <v>491</v>
      </c>
      <c r="CF2880" s="47">
        <v>30</v>
      </c>
      <c r="CH2880" s="47" t="s">
        <v>472</v>
      </c>
      <c r="CI2880" s="47">
        <v>90.2</v>
      </c>
      <c r="CJ2880" s="47">
        <v>168</v>
      </c>
      <c r="CK2880" s="47">
        <v>17.2</v>
      </c>
      <c r="CL2880" s="47">
        <v>53.7</v>
      </c>
      <c r="CM2880" s="47">
        <v>8.4</v>
      </c>
      <c r="CN2880" s="47">
        <v>1.87</v>
      </c>
      <c r="CO2880" s="47">
        <v>5.3</v>
      </c>
      <c r="CP2880" s="47">
        <v>0.8</v>
      </c>
      <c r="CQ2880" s="47">
        <v>4.5999999999999996</v>
      </c>
      <c r="CR2880" s="47">
        <v>0.9</v>
      </c>
      <c r="CS2880" s="47">
        <v>2.9</v>
      </c>
      <c r="CT2880" s="47">
        <v>0.49</v>
      </c>
      <c r="CU2880" s="47">
        <v>3.7</v>
      </c>
      <c r="CV2880" s="47">
        <v>0.67</v>
      </c>
      <c r="CW2880" s="47">
        <f t="shared" si="165"/>
        <v>358.72999999999996</v>
      </c>
    </row>
    <row r="2881" spans="1:111" s="47" customFormat="1" ht="15.65" customHeight="1" x14ac:dyDescent="0.3">
      <c r="A2881" s="22" t="s">
        <v>4558</v>
      </c>
      <c r="B2881" s="47" t="s">
        <v>4559</v>
      </c>
      <c r="C2881" s="47" t="s">
        <v>4940</v>
      </c>
      <c r="D2881" s="47" t="s">
        <v>4560</v>
      </c>
      <c r="E2881" s="97">
        <v>1992</v>
      </c>
      <c r="F2881" s="97">
        <v>1992</v>
      </c>
      <c r="G2881" s="47" t="s">
        <v>914</v>
      </c>
      <c r="H2881" s="47">
        <v>34.193545999999998</v>
      </c>
      <c r="I2881" s="47">
        <v>-105.734441</v>
      </c>
      <c r="J2881" s="47" t="s">
        <v>873</v>
      </c>
      <c r="K2881" s="47" t="s">
        <v>879</v>
      </c>
      <c r="L2881" s="47" t="s">
        <v>878</v>
      </c>
      <c r="M2881" s="49" t="s">
        <v>4322</v>
      </c>
      <c r="N2881" s="70" t="s">
        <v>3393</v>
      </c>
      <c r="O2881" s="70" t="s">
        <v>3394</v>
      </c>
      <c r="P2881" s="72" t="s">
        <v>4288</v>
      </c>
      <c r="Q2881" s="22" t="s">
        <v>80</v>
      </c>
      <c r="S2881" s="72"/>
      <c r="T2881" s="72"/>
      <c r="U2881" s="72"/>
      <c r="V2881" s="72"/>
      <c r="W2881" s="72"/>
      <c r="X2881" s="72"/>
      <c r="Y2881" s="72"/>
      <c r="Z2881" s="72"/>
      <c r="AA2881" s="72"/>
      <c r="AB2881" s="72"/>
      <c r="AC2881" s="72"/>
      <c r="AD2881" s="72"/>
      <c r="AE2881" s="72"/>
      <c r="AF2881" s="72"/>
      <c r="AG2881" s="72"/>
      <c r="AH2881" s="72"/>
      <c r="AI2881" s="72"/>
      <c r="AJ2881" s="72"/>
      <c r="AU2881" s="47">
        <v>39</v>
      </c>
      <c r="BG2881" s="47">
        <v>1679</v>
      </c>
      <c r="BQ2881" s="47">
        <v>331</v>
      </c>
      <c r="CH2881" s="47">
        <v>3449</v>
      </c>
      <c r="CJ2881" s="47">
        <v>1160</v>
      </c>
      <c r="CM2881" s="47">
        <v>33.5</v>
      </c>
      <c r="CN2881" s="47">
        <v>4</v>
      </c>
      <c r="CP2881" s="47">
        <v>2.7</v>
      </c>
      <c r="CU2881" s="47">
        <v>14</v>
      </c>
      <c r="CV2881" s="47">
        <v>0.8</v>
      </c>
      <c r="CW2881" s="47">
        <f t="shared" si="165"/>
        <v>1215</v>
      </c>
    </row>
    <row r="2882" spans="1:111" s="47" customFormat="1" ht="15.65" customHeight="1" x14ac:dyDescent="0.3">
      <c r="A2882" s="22" t="s">
        <v>4561</v>
      </c>
      <c r="B2882" s="47" t="s">
        <v>4559</v>
      </c>
      <c r="C2882" s="47" t="s">
        <v>4940</v>
      </c>
      <c r="D2882" s="47" t="s">
        <v>4560</v>
      </c>
      <c r="E2882" s="97">
        <v>1992</v>
      </c>
      <c r="F2882" s="97">
        <v>1992</v>
      </c>
      <c r="G2882" s="47" t="s">
        <v>914</v>
      </c>
      <c r="H2882" s="49">
        <v>34.193545999999998</v>
      </c>
      <c r="I2882" s="49">
        <v>-105.734441</v>
      </c>
      <c r="J2882" s="47" t="s">
        <v>873</v>
      </c>
      <c r="K2882" s="47" t="s">
        <v>879</v>
      </c>
      <c r="L2882" s="47" t="s">
        <v>878</v>
      </c>
      <c r="M2882" s="49" t="s">
        <v>4322</v>
      </c>
      <c r="N2882" s="70" t="s">
        <v>3393</v>
      </c>
      <c r="O2882" s="70" t="s">
        <v>3394</v>
      </c>
      <c r="P2882" s="72" t="s">
        <v>4288</v>
      </c>
      <c r="Q2882" s="22" t="s">
        <v>119</v>
      </c>
      <c r="R2882" s="49"/>
      <c r="S2882" s="72"/>
      <c r="T2882" s="72"/>
      <c r="U2882" s="72"/>
      <c r="V2882" s="72"/>
      <c r="W2882" s="72"/>
      <c r="X2882" s="72"/>
      <c r="Y2882" s="72"/>
      <c r="Z2882" s="72"/>
      <c r="AA2882" s="72"/>
      <c r="AB2882" s="72"/>
      <c r="AC2882" s="72"/>
      <c r="AD2882" s="72"/>
      <c r="AE2882" s="72"/>
      <c r="AF2882" s="72"/>
      <c r="AG2882" s="72"/>
      <c r="AH2882" s="72"/>
      <c r="AI2882" s="72"/>
      <c r="AJ2882" s="72"/>
      <c r="AU2882" s="47">
        <v>170</v>
      </c>
      <c r="AV2882" s="47">
        <v>8</v>
      </c>
      <c r="BG2882" s="47">
        <v>5786</v>
      </c>
      <c r="BQ2882" s="47">
        <v>10000</v>
      </c>
      <c r="CH2882" s="47">
        <v>142</v>
      </c>
      <c r="CJ2882" s="47">
        <v>3600</v>
      </c>
      <c r="CL2882" s="47">
        <v>840</v>
      </c>
      <c r="CM2882" s="47">
        <v>130</v>
      </c>
      <c r="CN2882" s="47">
        <v>20</v>
      </c>
      <c r="CP2882" s="47">
        <v>8.1999999999999993</v>
      </c>
      <c r="CQ2882" s="47">
        <v>22</v>
      </c>
      <c r="CR2882" s="47">
        <v>11</v>
      </c>
      <c r="CU2882" s="47">
        <v>12</v>
      </c>
      <c r="CV2882" s="47">
        <v>1.2</v>
      </c>
      <c r="CW2882" s="47">
        <f t="shared" si="165"/>
        <v>4644.3999999999996</v>
      </c>
    </row>
    <row r="2883" spans="1:111" s="47" customFormat="1" ht="15.65" customHeight="1" x14ac:dyDescent="0.3">
      <c r="A2883" s="22" t="s">
        <v>4562</v>
      </c>
      <c r="B2883" s="47" t="s">
        <v>4559</v>
      </c>
      <c r="C2883" s="47" t="s">
        <v>4940</v>
      </c>
      <c r="D2883" s="47" t="s">
        <v>4560</v>
      </c>
      <c r="E2883" s="97">
        <v>1992</v>
      </c>
      <c r="F2883" s="97">
        <v>1992</v>
      </c>
      <c r="G2883" s="47" t="s">
        <v>914</v>
      </c>
      <c r="H2883" s="47">
        <v>34.196514000000001</v>
      </c>
      <c r="I2883" s="47">
        <v>-105.73884</v>
      </c>
      <c r="J2883" s="47" t="s">
        <v>873</v>
      </c>
      <c r="K2883" s="47" t="s">
        <v>879</v>
      </c>
      <c r="L2883" s="47" t="s">
        <v>878</v>
      </c>
      <c r="M2883" s="49" t="s">
        <v>4322</v>
      </c>
      <c r="N2883" s="70" t="s">
        <v>3393</v>
      </c>
      <c r="O2883" s="70" t="s">
        <v>3394</v>
      </c>
      <c r="P2883" s="72" t="s">
        <v>4288</v>
      </c>
      <c r="Q2883" s="22" t="s">
        <v>80</v>
      </c>
      <c r="S2883" s="72"/>
      <c r="T2883" s="72"/>
      <c r="U2883" s="72"/>
      <c r="V2883" s="72"/>
      <c r="W2883" s="72"/>
      <c r="X2883" s="72"/>
      <c r="Y2883" s="72"/>
      <c r="Z2883" s="72"/>
      <c r="AA2883" s="72"/>
      <c r="AB2883" s="72"/>
      <c r="AC2883" s="72"/>
      <c r="AD2883" s="72"/>
      <c r="AE2883" s="72"/>
      <c r="AF2883" s="72"/>
      <c r="AG2883" s="72"/>
      <c r="AH2883" s="72"/>
      <c r="AI2883" s="72"/>
      <c r="AJ2883" s="72"/>
      <c r="AU2883" s="47">
        <v>12</v>
      </c>
      <c r="BG2883" s="47">
        <v>21</v>
      </c>
      <c r="BQ2883" s="47">
        <v>60</v>
      </c>
      <c r="CH2883" s="47">
        <v>219</v>
      </c>
      <c r="CJ2883" s="47">
        <v>2620</v>
      </c>
      <c r="CM2883" s="47">
        <v>70.88</v>
      </c>
      <c r="CP2883" s="47">
        <v>6.9</v>
      </c>
      <c r="CU2883" s="47">
        <v>18</v>
      </c>
      <c r="CV2883" s="47">
        <v>2.2000000000000002</v>
      </c>
      <c r="CW2883" s="47">
        <f t="shared" si="165"/>
        <v>2717.98</v>
      </c>
    </row>
    <row r="2884" spans="1:111" s="47" customFormat="1" ht="15.65" customHeight="1" x14ac:dyDescent="0.3">
      <c r="A2884" s="22" t="s">
        <v>4563</v>
      </c>
      <c r="B2884" s="47" t="s">
        <v>4559</v>
      </c>
      <c r="C2884" s="47" t="s">
        <v>4940</v>
      </c>
      <c r="D2884" s="47" t="s">
        <v>4560</v>
      </c>
      <c r="E2884" s="97">
        <v>1992</v>
      </c>
      <c r="F2884" s="97">
        <v>1992</v>
      </c>
      <c r="G2884" s="47" t="s">
        <v>914</v>
      </c>
      <c r="H2884" s="47">
        <v>34.196514000000001</v>
      </c>
      <c r="I2884" s="47">
        <v>-105.73884</v>
      </c>
      <c r="J2884" s="47" t="s">
        <v>873</v>
      </c>
      <c r="K2884" s="47" t="s">
        <v>879</v>
      </c>
      <c r="L2884" s="47" t="s">
        <v>878</v>
      </c>
      <c r="M2884" s="49" t="s">
        <v>4322</v>
      </c>
      <c r="N2884" s="70" t="s">
        <v>3393</v>
      </c>
      <c r="O2884" s="70" t="s">
        <v>3394</v>
      </c>
      <c r="P2884" s="72" t="s">
        <v>4288</v>
      </c>
      <c r="Q2884" s="22" t="s">
        <v>119</v>
      </c>
      <c r="S2884" s="72"/>
      <c r="T2884" s="72"/>
      <c r="U2884" s="72"/>
      <c r="V2884" s="72"/>
      <c r="W2884" s="72"/>
      <c r="X2884" s="72"/>
      <c r="Y2884" s="72"/>
      <c r="Z2884" s="72"/>
      <c r="AA2884" s="72"/>
      <c r="AB2884" s="72"/>
      <c r="AC2884" s="72"/>
      <c r="AD2884" s="72"/>
      <c r="AE2884" s="72"/>
      <c r="AF2884" s="72"/>
      <c r="AG2884" s="72"/>
      <c r="AH2884" s="72"/>
      <c r="AI2884" s="72"/>
      <c r="AJ2884" s="72"/>
      <c r="AV2884" s="47">
        <v>11</v>
      </c>
      <c r="BG2884" s="47">
        <v>374</v>
      </c>
      <c r="BQ2884" s="47">
        <v>1186</v>
      </c>
      <c r="CH2884" s="47">
        <v>169</v>
      </c>
      <c r="CJ2884" s="47">
        <v>5500</v>
      </c>
      <c r="CL2884" s="47">
        <v>1000</v>
      </c>
      <c r="CM2884" s="47">
        <v>140</v>
      </c>
      <c r="CN2884" s="47">
        <v>20</v>
      </c>
      <c r="CP2884" s="47">
        <v>7.7</v>
      </c>
      <c r="CQ2884" s="47">
        <v>27</v>
      </c>
      <c r="CR2884" s="47">
        <v>6.3</v>
      </c>
      <c r="CU2884" s="47">
        <v>14</v>
      </c>
      <c r="CV2884" s="47">
        <v>1.5</v>
      </c>
      <c r="CW2884" s="47">
        <f t="shared" si="165"/>
        <v>6716.5</v>
      </c>
    </row>
    <row r="2885" spans="1:111" s="47" customFormat="1" ht="15.65" customHeight="1" x14ac:dyDescent="0.3">
      <c r="A2885" s="22" t="s">
        <v>4564</v>
      </c>
      <c r="B2885" s="47" t="s">
        <v>4559</v>
      </c>
      <c r="C2885" s="47" t="s">
        <v>4940</v>
      </c>
      <c r="D2885" s="47" t="s">
        <v>4560</v>
      </c>
      <c r="E2885" s="97">
        <v>1992</v>
      </c>
      <c r="F2885" s="97">
        <v>1992</v>
      </c>
      <c r="G2885" s="47" t="s">
        <v>914</v>
      </c>
      <c r="H2885" s="47">
        <v>34.196958000000002</v>
      </c>
      <c r="I2885" s="47">
        <v>-105.73992</v>
      </c>
      <c r="J2885" s="47" t="s">
        <v>873</v>
      </c>
      <c r="K2885" s="47" t="s">
        <v>879</v>
      </c>
      <c r="L2885" s="47" t="s">
        <v>878</v>
      </c>
      <c r="M2885" s="49" t="s">
        <v>4322</v>
      </c>
      <c r="N2885" s="70" t="s">
        <v>3393</v>
      </c>
      <c r="O2885" s="70" t="s">
        <v>3394</v>
      </c>
      <c r="P2885" s="72" t="s">
        <v>4288</v>
      </c>
      <c r="Q2885" s="22" t="s">
        <v>119</v>
      </c>
      <c r="S2885" s="72"/>
      <c r="T2885" s="72"/>
      <c r="U2885" s="72"/>
      <c r="V2885" s="72"/>
      <c r="W2885" s="72"/>
      <c r="X2885" s="72"/>
      <c r="Y2885" s="72"/>
      <c r="Z2885" s="72"/>
      <c r="AA2885" s="72"/>
      <c r="AB2885" s="72"/>
      <c r="AC2885" s="72"/>
      <c r="AD2885" s="72"/>
      <c r="AE2885" s="72"/>
      <c r="AF2885" s="72"/>
      <c r="AG2885" s="72"/>
      <c r="AH2885" s="72"/>
      <c r="AI2885" s="72"/>
      <c r="AJ2885" s="72"/>
      <c r="AV2885" s="47">
        <v>2.08</v>
      </c>
      <c r="BG2885" s="47">
        <v>15105</v>
      </c>
      <c r="BQ2885" s="47">
        <v>10000</v>
      </c>
      <c r="CH2885" s="47">
        <v>10200</v>
      </c>
      <c r="CJ2885" s="47">
        <v>180</v>
      </c>
      <c r="CM2885" s="47">
        <v>8.3000000000000007</v>
      </c>
      <c r="CN2885" s="47">
        <v>5</v>
      </c>
      <c r="CP2885" s="47">
        <v>0.8</v>
      </c>
      <c r="CU2885" s="47">
        <v>35</v>
      </c>
      <c r="CW2885" s="47">
        <f t="shared" si="165"/>
        <v>229.10000000000002</v>
      </c>
    </row>
    <row r="2886" spans="1:111" s="47" customFormat="1" ht="15.65" customHeight="1" x14ac:dyDescent="0.3">
      <c r="A2886" s="22" t="s">
        <v>4565</v>
      </c>
      <c r="B2886" s="47" t="s">
        <v>4546</v>
      </c>
      <c r="C2886" s="47" t="s">
        <v>4940</v>
      </c>
      <c r="D2886" s="47" t="s">
        <v>4566</v>
      </c>
      <c r="E2886" s="48"/>
      <c r="F2886" s="48"/>
      <c r="G2886" s="47" t="s">
        <v>914</v>
      </c>
      <c r="H2886" s="47">
        <v>34.196624999999997</v>
      </c>
      <c r="I2886" s="47">
        <v>-105.739861</v>
      </c>
      <c r="J2886" s="47" t="s">
        <v>873</v>
      </c>
      <c r="K2886" s="47" t="s">
        <v>879</v>
      </c>
      <c r="L2886" s="47" t="s">
        <v>878</v>
      </c>
      <c r="M2886" s="49" t="s">
        <v>4322</v>
      </c>
      <c r="N2886" s="70" t="s">
        <v>3393</v>
      </c>
      <c r="O2886" s="70" t="s">
        <v>3394</v>
      </c>
      <c r="P2886" s="72" t="s">
        <v>4288</v>
      </c>
      <c r="Q2886" s="22" t="s">
        <v>4567</v>
      </c>
      <c r="S2886" s="72"/>
      <c r="T2886" s="72"/>
      <c r="U2886" s="72"/>
      <c r="V2886" s="72"/>
      <c r="W2886" s="72"/>
      <c r="X2886" s="72"/>
      <c r="Y2886" s="72"/>
      <c r="Z2886" s="72"/>
      <c r="AA2886" s="72"/>
      <c r="AB2886" s="72"/>
      <c r="AC2886" s="72"/>
      <c r="AD2886" s="72"/>
      <c r="AE2886" s="72"/>
      <c r="AF2886" s="72"/>
      <c r="AG2886" s="72"/>
      <c r="AH2886" s="72"/>
      <c r="AI2886" s="72"/>
      <c r="AJ2886" s="72"/>
      <c r="BG2886" s="47">
        <v>60</v>
      </c>
      <c r="BQ2886" s="47">
        <v>280</v>
      </c>
      <c r="CF2886" s="47">
        <v>186</v>
      </c>
      <c r="CI2886" s="47">
        <v>7290</v>
      </c>
      <c r="CJ2886" s="47">
        <v>9040</v>
      </c>
      <c r="CK2886" s="47">
        <v>432</v>
      </c>
      <c r="CL2886" s="47">
        <v>1380</v>
      </c>
      <c r="CM2886" s="47">
        <v>71</v>
      </c>
      <c r="CN2886" s="47">
        <v>23</v>
      </c>
      <c r="CO2886" s="47">
        <v>101</v>
      </c>
      <c r="CQ2886" s="47">
        <v>25</v>
      </c>
      <c r="CU2886" s="47">
        <v>6.1</v>
      </c>
      <c r="CW2886" s="47">
        <f t="shared" si="165"/>
        <v>18368.099999999999</v>
      </c>
    </row>
    <row r="2887" spans="1:111" s="47" customFormat="1" ht="15.65" customHeight="1" x14ac:dyDescent="0.3">
      <c r="A2887" s="22" t="s">
        <v>4568</v>
      </c>
      <c r="B2887" s="47" t="s">
        <v>4546</v>
      </c>
      <c r="C2887" s="47" t="s">
        <v>4940</v>
      </c>
      <c r="D2887" s="47" t="s">
        <v>4566</v>
      </c>
      <c r="E2887" s="48"/>
      <c r="F2887" s="48"/>
      <c r="G2887" s="47" t="s">
        <v>914</v>
      </c>
      <c r="H2887" s="47">
        <v>34.196624999999997</v>
      </c>
      <c r="I2887" s="47">
        <v>-105.739861</v>
      </c>
      <c r="J2887" s="47" t="s">
        <v>873</v>
      </c>
      <c r="K2887" s="47" t="s">
        <v>879</v>
      </c>
      <c r="L2887" s="47" t="s">
        <v>878</v>
      </c>
      <c r="M2887" s="49" t="s">
        <v>4322</v>
      </c>
      <c r="N2887" s="70" t="s">
        <v>3393</v>
      </c>
      <c r="O2887" s="70" t="s">
        <v>3394</v>
      </c>
      <c r="P2887" s="72" t="s">
        <v>4288</v>
      </c>
      <c r="Q2887" s="22" t="s">
        <v>4569</v>
      </c>
      <c r="S2887" s="72"/>
      <c r="T2887" s="72"/>
      <c r="U2887" s="72"/>
      <c r="V2887" s="72"/>
      <c r="W2887" s="72"/>
      <c r="X2887" s="72"/>
      <c r="Y2887" s="72"/>
      <c r="Z2887" s="72"/>
      <c r="AA2887" s="72"/>
      <c r="AB2887" s="72"/>
      <c r="AC2887" s="72"/>
      <c r="AD2887" s="72"/>
      <c r="AE2887" s="72"/>
      <c r="AF2887" s="72"/>
      <c r="AG2887" s="72"/>
      <c r="AH2887" s="72"/>
      <c r="AI2887" s="72"/>
      <c r="AJ2887" s="72"/>
      <c r="BG2887" s="47">
        <v>130</v>
      </c>
      <c r="BQ2887" s="47">
        <v>350</v>
      </c>
      <c r="CF2887" s="47">
        <v>286</v>
      </c>
      <c r="CI2887" s="47">
        <v>10550</v>
      </c>
      <c r="CJ2887" s="47">
        <v>14060</v>
      </c>
      <c r="CK2887" s="47">
        <v>720</v>
      </c>
      <c r="CL2887" s="47">
        <v>1980</v>
      </c>
      <c r="CM2887" s="47">
        <v>129</v>
      </c>
      <c r="CN2887" s="47">
        <v>36</v>
      </c>
      <c r="CO2887" s="47">
        <v>160</v>
      </c>
      <c r="CQ2887" s="47">
        <v>39</v>
      </c>
      <c r="CU2887" s="47">
        <v>10</v>
      </c>
      <c r="CW2887" s="47">
        <f t="shared" si="165"/>
        <v>27684</v>
      </c>
    </row>
    <row r="2888" spans="1:111" s="47" customFormat="1" ht="15.65" customHeight="1" x14ac:dyDescent="0.3">
      <c r="A2888" s="22" t="s">
        <v>4570</v>
      </c>
      <c r="B2888" s="47" t="s">
        <v>4546</v>
      </c>
      <c r="C2888" s="47" t="s">
        <v>4940</v>
      </c>
      <c r="D2888" s="47" t="s">
        <v>4566</v>
      </c>
      <c r="E2888" s="48"/>
      <c r="F2888" s="48"/>
      <c r="G2888" s="47" t="s">
        <v>914</v>
      </c>
      <c r="H2888" s="47">
        <v>34.196624999999997</v>
      </c>
      <c r="I2888" s="47">
        <v>-105.739861</v>
      </c>
      <c r="J2888" s="47" t="s">
        <v>873</v>
      </c>
      <c r="K2888" s="47" t="s">
        <v>879</v>
      </c>
      <c r="L2888" s="47" t="s">
        <v>878</v>
      </c>
      <c r="M2888" s="49" t="s">
        <v>4322</v>
      </c>
      <c r="N2888" s="70" t="s">
        <v>3393</v>
      </c>
      <c r="O2888" s="70" t="s">
        <v>3394</v>
      </c>
      <c r="P2888" s="72" t="s">
        <v>4288</v>
      </c>
      <c r="Q2888" s="22" t="s">
        <v>4571</v>
      </c>
      <c r="S2888" s="72"/>
      <c r="T2888" s="72"/>
      <c r="U2888" s="72"/>
      <c r="V2888" s="72"/>
      <c r="W2888" s="72"/>
      <c r="X2888" s="72"/>
      <c r="Y2888" s="72"/>
      <c r="Z2888" s="72"/>
      <c r="AA2888" s="72"/>
      <c r="AB2888" s="72"/>
      <c r="AC2888" s="72"/>
      <c r="AD2888" s="72"/>
      <c r="AE2888" s="72"/>
      <c r="AF2888" s="72"/>
      <c r="AG2888" s="72"/>
      <c r="AH2888" s="72"/>
      <c r="AI2888" s="72"/>
      <c r="AJ2888" s="72"/>
      <c r="BG2888" s="47">
        <v>290</v>
      </c>
      <c r="BQ2888" s="47">
        <v>2240</v>
      </c>
      <c r="CF2888" s="47">
        <v>310</v>
      </c>
      <c r="CI2888" s="47">
        <v>7610</v>
      </c>
      <c r="CJ2888" s="47">
        <v>9320</v>
      </c>
      <c r="CK2888" s="47">
        <v>450</v>
      </c>
      <c r="CL2888" s="47">
        <v>1550</v>
      </c>
      <c r="CM2888" s="47">
        <v>143</v>
      </c>
      <c r="CN2888" s="47">
        <v>40</v>
      </c>
      <c r="CO2888" s="47">
        <v>172</v>
      </c>
      <c r="CQ2888" s="47">
        <v>44</v>
      </c>
      <c r="CU2888" s="47">
        <v>11</v>
      </c>
      <c r="CW2888" s="47">
        <f t="shared" si="165"/>
        <v>19340</v>
      </c>
    </row>
    <row r="2889" spans="1:111" s="47" customFormat="1" ht="15.65" customHeight="1" x14ac:dyDescent="0.3">
      <c r="A2889" s="22" t="s">
        <v>4572</v>
      </c>
      <c r="B2889" s="47" t="s">
        <v>4546</v>
      </c>
      <c r="C2889" s="47" t="s">
        <v>4940</v>
      </c>
      <c r="D2889" s="47" t="s">
        <v>4566</v>
      </c>
      <c r="E2889" s="48"/>
      <c r="F2889" s="48"/>
      <c r="G2889" s="47" t="s">
        <v>914</v>
      </c>
      <c r="H2889" s="47">
        <v>34.208309999999997</v>
      </c>
      <c r="I2889" s="47">
        <v>-105.7521</v>
      </c>
      <c r="J2889" s="47" t="s">
        <v>873</v>
      </c>
      <c r="K2889" s="47" t="s">
        <v>879</v>
      </c>
      <c r="L2889" s="47" t="s">
        <v>878</v>
      </c>
      <c r="M2889" s="49" t="s">
        <v>4322</v>
      </c>
      <c r="N2889" s="70" t="s">
        <v>3393</v>
      </c>
      <c r="O2889" s="70" t="s">
        <v>3394</v>
      </c>
      <c r="P2889" s="72" t="s">
        <v>4288</v>
      </c>
      <c r="Q2889" s="22" t="s">
        <v>4573</v>
      </c>
      <c r="S2889" s="72"/>
      <c r="T2889" s="72"/>
      <c r="U2889" s="72"/>
      <c r="V2889" s="72"/>
      <c r="W2889" s="72"/>
      <c r="X2889" s="72"/>
      <c r="Y2889" s="72"/>
      <c r="Z2889" s="72"/>
      <c r="AA2889" s="72"/>
      <c r="AB2889" s="72"/>
      <c r="AC2889" s="72"/>
      <c r="AD2889" s="72"/>
      <c r="AE2889" s="72"/>
      <c r="AF2889" s="72"/>
      <c r="AG2889" s="72"/>
      <c r="AH2889" s="72"/>
      <c r="AI2889" s="72"/>
      <c r="AJ2889" s="72"/>
      <c r="BG2889" s="47">
        <v>40</v>
      </c>
      <c r="BQ2889" s="47">
        <v>80</v>
      </c>
      <c r="CF2889" s="47">
        <v>46</v>
      </c>
      <c r="CI2889" s="47">
        <v>275</v>
      </c>
      <c r="CJ2889" s="47">
        <v>230</v>
      </c>
      <c r="CK2889" s="47">
        <v>31</v>
      </c>
      <c r="CL2889" s="47">
        <v>174</v>
      </c>
      <c r="CM2889" s="47">
        <v>14</v>
      </c>
      <c r="CO2889" s="47">
        <v>11</v>
      </c>
      <c r="CW2889" s="47">
        <f t="shared" si="165"/>
        <v>735</v>
      </c>
    </row>
    <row r="2890" spans="1:111" s="47" customFormat="1" ht="15.65" customHeight="1" x14ac:dyDescent="0.3">
      <c r="A2890" s="26" t="s">
        <v>4574</v>
      </c>
      <c r="B2890" s="47" t="s">
        <v>4546</v>
      </c>
      <c r="C2890" s="47" t="s">
        <v>4940</v>
      </c>
      <c r="D2890" s="47" t="s">
        <v>4566</v>
      </c>
      <c r="E2890" s="85"/>
      <c r="F2890" s="48"/>
      <c r="G2890" s="47" t="s">
        <v>914</v>
      </c>
      <c r="H2890" s="49">
        <v>34.207144999999997</v>
      </c>
      <c r="I2890" s="49">
        <v>-105.73309</v>
      </c>
      <c r="J2890" s="49" t="s">
        <v>873</v>
      </c>
      <c r="K2890" s="47" t="s">
        <v>879</v>
      </c>
      <c r="L2890" s="47" t="s">
        <v>878</v>
      </c>
      <c r="M2890" s="49" t="s">
        <v>1493</v>
      </c>
      <c r="N2890" s="70" t="s">
        <v>3393</v>
      </c>
      <c r="O2890" s="70" t="s">
        <v>3394</v>
      </c>
      <c r="P2890" s="72" t="s">
        <v>4338</v>
      </c>
      <c r="Q2890" s="26" t="s">
        <v>4575</v>
      </c>
      <c r="R2890" s="49"/>
      <c r="S2890" s="72"/>
      <c r="T2890" s="72"/>
      <c r="U2890" s="72"/>
      <c r="V2890" s="72"/>
      <c r="W2890" s="72"/>
      <c r="X2890" s="72"/>
      <c r="Y2890" s="72"/>
      <c r="Z2890" s="72"/>
      <c r="AA2890" s="72"/>
      <c r="AB2890" s="72"/>
      <c r="AC2890" s="72"/>
      <c r="AD2890" s="72"/>
      <c r="AE2890" s="72"/>
      <c r="AF2890" s="72"/>
      <c r="AG2890" s="72"/>
      <c r="AH2890" s="72"/>
      <c r="AI2890" s="72"/>
      <c r="AJ2890" s="72"/>
      <c r="AU2890" s="49"/>
      <c r="AV2890" s="49"/>
      <c r="AW2890" s="49"/>
      <c r="AX2890" s="49"/>
      <c r="AY2890" s="49"/>
      <c r="AZ2890" s="49"/>
      <c r="BA2890" s="49"/>
      <c r="BC2890" s="49"/>
      <c r="BD2890" s="49"/>
      <c r="BE2890" s="49"/>
      <c r="BF2890" s="49"/>
      <c r="BG2890" s="49">
        <v>102</v>
      </c>
      <c r="BH2890" s="49"/>
      <c r="BI2890" s="49"/>
      <c r="BJ2890" s="49"/>
      <c r="BL2890" s="49"/>
      <c r="BM2890" s="49"/>
      <c r="BN2890" s="49"/>
      <c r="BO2890" s="49"/>
      <c r="BP2890" s="49"/>
      <c r="BQ2890" s="49">
        <v>430</v>
      </c>
      <c r="BR2890" s="49"/>
      <c r="BS2890" s="49"/>
      <c r="BT2890" s="49"/>
      <c r="BU2890" s="49"/>
      <c r="BV2890" s="49"/>
      <c r="BW2890" s="49"/>
      <c r="BX2890" s="49"/>
      <c r="BY2890" s="49"/>
      <c r="BZ2890" s="49"/>
      <c r="CA2890" s="49"/>
      <c r="CB2890" s="49"/>
      <c r="CC2890" s="49"/>
      <c r="CD2890" s="49"/>
      <c r="CE2890" s="49"/>
      <c r="CF2890" s="49">
        <v>752</v>
      </c>
      <c r="CG2890" s="49"/>
      <c r="CH2890" s="49"/>
      <c r="CI2890" s="49">
        <v>123</v>
      </c>
      <c r="CJ2890" s="49">
        <v>7570</v>
      </c>
      <c r="CK2890" s="49">
        <v>680</v>
      </c>
      <c r="CL2890" s="49">
        <v>2010</v>
      </c>
      <c r="CM2890" s="49">
        <v>425</v>
      </c>
      <c r="CN2890" s="49">
        <v>96</v>
      </c>
      <c r="CO2890" s="49">
        <v>309</v>
      </c>
      <c r="CP2890" s="49"/>
      <c r="CQ2890" s="49">
        <v>101</v>
      </c>
      <c r="CR2890" s="49">
        <v>5.8</v>
      </c>
      <c r="CS2890" s="49">
        <v>20</v>
      </c>
      <c r="CT2890" s="49"/>
      <c r="CU2890" s="49">
        <v>13</v>
      </c>
      <c r="CV2890" s="49"/>
      <c r="CW2890" s="47">
        <f t="shared" si="165"/>
        <v>11352.8</v>
      </c>
      <c r="CX2890" s="49"/>
      <c r="CY2890" s="49"/>
      <c r="CZ2890" s="49"/>
      <c r="DA2890" s="49"/>
      <c r="DC2890" s="49"/>
      <c r="DD2890" s="49"/>
      <c r="DE2890" s="49"/>
      <c r="DF2890" s="49"/>
      <c r="DG2890" s="49"/>
    </row>
    <row r="2891" spans="1:111" s="47" customFormat="1" ht="15.65" customHeight="1" x14ac:dyDescent="0.3">
      <c r="A2891" s="22" t="s">
        <v>4576</v>
      </c>
      <c r="B2891" s="47" t="s">
        <v>4546</v>
      </c>
      <c r="C2891" s="47" t="s">
        <v>4940</v>
      </c>
      <c r="D2891" s="47" t="s">
        <v>4566</v>
      </c>
      <c r="E2891" s="48"/>
      <c r="F2891" s="48"/>
      <c r="G2891" s="47" t="s">
        <v>914</v>
      </c>
      <c r="H2891" s="47">
        <v>34.213305800000001</v>
      </c>
      <c r="I2891" s="47">
        <v>-105.7581461</v>
      </c>
      <c r="J2891" s="47" t="s">
        <v>873</v>
      </c>
      <c r="K2891" s="47" t="s">
        <v>879</v>
      </c>
      <c r="L2891" s="47" t="s">
        <v>878</v>
      </c>
      <c r="M2891" s="49" t="s">
        <v>4322</v>
      </c>
      <c r="N2891" s="70" t="s">
        <v>3393</v>
      </c>
      <c r="O2891" s="70" t="s">
        <v>3394</v>
      </c>
      <c r="P2891" s="72" t="s">
        <v>4288</v>
      </c>
      <c r="Q2891" s="22" t="s">
        <v>4577</v>
      </c>
      <c r="S2891" s="72"/>
      <c r="T2891" s="72"/>
      <c r="U2891" s="72"/>
      <c r="V2891" s="72"/>
      <c r="W2891" s="72"/>
      <c r="X2891" s="72"/>
      <c r="Y2891" s="72"/>
      <c r="Z2891" s="72"/>
      <c r="AA2891" s="72"/>
      <c r="AB2891" s="72"/>
      <c r="AC2891" s="72"/>
      <c r="AD2891" s="72"/>
      <c r="AE2891" s="72"/>
      <c r="AF2891" s="72"/>
      <c r="AG2891" s="72"/>
      <c r="AH2891" s="72"/>
      <c r="AI2891" s="72"/>
      <c r="AJ2891" s="72"/>
      <c r="BG2891" s="47">
        <v>70</v>
      </c>
      <c r="BQ2891" s="47">
        <v>110</v>
      </c>
      <c r="CF2891" s="47">
        <v>181</v>
      </c>
      <c r="CI2891" s="47">
        <v>3300</v>
      </c>
      <c r="CJ2891" s="47">
        <v>1790</v>
      </c>
      <c r="CK2891" s="47">
        <v>141</v>
      </c>
      <c r="CL2891" s="47">
        <v>264</v>
      </c>
      <c r="CM2891" s="47">
        <v>26</v>
      </c>
      <c r="CN2891" s="47">
        <v>5.8</v>
      </c>
      <c r="CO2891" s="47">
        <v>47</v>
      </c>
      <c r="CQ2891" s="47">
        <v>23</v>
      </c>
      <c r="CU2891" s="47">
        <v>6</v>
      </c>
      <c r="CW2891" s="47">
        <f t="shared" si="165"/>
        <v>5602.8</v>
      </c>
    </row>
    <row r="2892" spans="1:111" s="47" customFormat="1" ht="15.65" customHeight="1" x14ac:dyDescent="0.3">
      <c r="A2892" s="22" t="s">
        <v>4578</v>
      </c>
      <c r="B2892" s="47" t="s">
        <v>4546</v>
      </c>
      <c r="C2892" s="47" t="s">
        <v>4940</v>
      </c>
      <c r="D2892" s="47" t="s">
        <v>4566</v>
      </c>
      <c r="E2892" s="85"/>
      <c r="F2892" s="48"/>
      <c r="G2892" s="47" t="s">
        <v>914</v>
      </c>
      <c r="H2892" s="47">
        <v>34.222414999999998</v>
      </c>
      <c r="I2892" s="47">
        <v>-105.758064</v>
      </c>
      <c r="J2892" s="47" t="s">
        <v>873</v>
      </c>
      <c r="K2892" s="47" t="s">
        <v>879</v>
      </c>
      <c r="L2892" s="47" t="s">
        <v>878</v>
      </c>
      <c r="M2892" s="49" t="s">
        <v>4322</v>
      </c>
      <c r="N2892" s="70" t="s">
        <v>3393</v>
      </c>
      <c r="O2892" s="70" t="s">
        <v>3394</v>
      </c>
      <c r="P2892" s="72" t="s">
        <v>4288</v>
      </c>
      <c r="Q2892" s="26" t="s">
        <v>4579</v>
      </c>
      <c r="R2892" s="49"/>
      <c r="S2892" s="72"/>
      <c r="T2892" s="72"/>
      <c r="U2892" s="72"/>
      <c r="V2892" s="72"/>
      <c r="W2892" s="72"/>
      <c r="X2892" s="72"/>
      <c r="Y2892" s="72"/>
      <c r="Z2892" s="72"/>
      <c r="AA2892" s="72"/>
      <c r="AB2892" s="72"/>
      <c r="AC2892" s="72"/>
      <c r="AD2892" s="72"/>
      <c r="AE2892" s="72"/>
      <c r="AF2892" s="72"/>
      <c r="AG2892" s="72"/>
      <c r="AH2892" s="72"/>
      <c r="AI2892" s="72"/>
      <c r="AJ2892" s="72"/>
      <c r="BG2892" s="47">
        <v>8580</v>
      </c>
      <c r="BQ2892" s="47">
        <v>22200</v>
      </c>
      <c r="CF2892" s="47">
        <v>189</v>
      </c>
      <c r="CI2892" s="47">
        <v>1680</v>
      </c>
      <c r="CJ2892" s="47">
        <v>3690</v>
      </c>
      <c r="CK2892" s="47">
        <v>224</v>
      </c>
      <c r="CL2892" s="47">
        <v>563</v>
      </c>
      <c r="CM2892" s="47">
        <v>58</v>
      </c>
      <c r="CN2892" s="47">
        <v>3440</v>
      </c>
      <c r="CO2892" s="47">
        <v>62</v>
      </c>
      <c r="CQ2892" s="47">
        <v>2.4</v>
      </c>
      <c r="CU2892" s="47">
        <v>5.2</v>
      </c>
      <c r="CW2892" s="47">
        <f t="shared" si="165"/>
        <v>9724.6</v>
      </c>
    </row>
    <row r="2893" spans="1:111" s="47" customFormat="1" ht="15.65" customHeight="1" x14ac:dyDescent="0.3">
      <c r="A2893" s="22" t="s">
        <v>4580</v>
      </c>
      <c r="B2893" s="47" t="s">
        <v>4581</v>
      </c>
      <c r="C2893" s="47" t="s">
        <v>4940</v>
      </c>
      <c r="D2893" s="47" t="s">
        <v>362</v>
      </c>
      <c r="E2893" s="48">
        <v>1982</v>
      </c>
      <c r="F2893" s="48">
        <v>1982</v>
      </c>
      <c r="G2893" s="47" t="s">
        <v>914</v>
      </c>
      <c r="H2893" s="47">
        <v>34.210382000000003</v>
      </c>
      <c r="I2893" s="47">
        <v>-105.770049</v>
      </c>
      <c r="J2893" s="47" t="s">
        <v>873</v>
      </c>
      <c r="K2893" s="47" t="s">
        <v>879</v>
      </c>
      <c r="L2893" s="47" t="s">
        <v>878</v>
      </c>
      <c r="M2893" s="47" t="s">
        <v>2968</v>
      </c>
      <c r="N2893" s="70" t="s">
        <v>3393</v>
      </c>
      <c r="O2893" s="70" t="s">
        <v>3394</v>
      </c>
      <c r="P2893" s="72" t="s">
        <v>4301</v>
      </c>
      <c r="Q2893" s="22" t="s">
        <v>1684</v>
      </c>
      <c r="S2893" s="72"/>
      <c r="T2893" s="72"/>
      <c r="U2893" s="72"/>
      <c r="V2893" s="72"/>
      <c r="W2893" s="72"/>
      <c r="X2893" s="72"/>
      <c r="Y2893" s="72"/>
      <c r="Z2893" s="72"/>
      <c r="AA2893" s="72"/>
      <c r="AB2893" s="72"/>
      <c r="AC2893" s="72"/>
      <c r="AD2893" s="72"/>
      <c r="AE2893" s="72"/>
      <c r="AF2893" s="72"/>
      <c r="AG2893" s="72"/>
      <c r="AH2893" s="72"/>
      <c r="AI2893" s="72"/>
      <c r="AJ2893" s="72"/>
      <c r="CC2893" s="47">
        <v>700</v>
      </c>
    </row>
    <row r="2894" spans="1:111" s="47" customFormat="1" ht="15.65" customHeight="1" x14ac:dyDescent="0.3">
      <c r="A2894" s="22" t="s">
        <v>4582</v>
      </c>
      <c r="B2894" s="47" t="s">
        <v>4583</v>
      </c>
      <c r="C2894" s="47" t="s">
        <v>4940</v>
      </c>
      <c r="D2894" s="47" t="s">
        <v>4584</v>
      </c>
      <c r="E2894" s="85">
        <v>41984</v>
      </c>
      <c r="F2894" s="48">
        <v>42033</v>
      </c>
      <c r="G2894" s="47" t="s">
        <v>4585</v>
      </c>
      <c r="H2894" s="49">
        <v>34.202660000000002</v>
      </c>
      <c r="I2894" s="49">
        <v>-105.73752</v>
      </c>
      <c r="J2894" s="47" t="s">
        <v>873</v>
      </c>
      <c r="K2894" s="47" t="s">
        <v>879</v>
      </c>
      <c r="L2894" s="47" t="s">
        <v>878</v>
      </c>
      <c r="M2894" s="49" t="s">
        <v>4322</v>
      </c>
      <c r="N2894" s="70" t="s">
        <v>3393</v>
      </c>
      <c r="O2894" s="70" t="s">
        <v>3394</v>
      </c>
      <c r="P2894" s="72" t="s">
        <v>4288</v>
      </c>
      <c r="Q2894" s="26" t="s">
        <v>1684</v>
      </c>
      <c r="R2894" s="49" t="s">
        <v>2943</v>
      </c>
      <c r="S2894" s="72"/>
      <c r="T2894" s="72"/>
      <c r="U2894" s="72"/>
      <c r="V2894" s="72"/>
      <c r="W2894" s="72">
        <v>39.909999999999997</v>
      </c>
      <c r="X2894" s="72">
        <v>0.28799999999999998</v>
      </c>
      <c r="Y2894" s="72">
        <v>8.74</v>
      </c>
      <c r="Z2894" s="72">
        <v>9.74</v>
      </c>
      <c r="AA2894" s="72">
        <v>1.01</v>
      </c>
      <c r="AB2894" s="72">
        <v>0.17</v>
      </c>
      <c r="AC2894" s="72">
        <v>17.29</v>
      </c>
      <c r="AD2894" s="72">
        <v>0.36</v>
      </c>
      <c r="AE2894" s="72">
        <v>7.24</v>
      </c>
      <c r="AF2894" s="72">
        <v>0.14000000000000001</v>
      </c>
      <c r="AG2894" s="72">
        <v>10.28</v>
      </c>
      <c r="AH2894" s="72">
        <v>78400</v>
      </c>
      <c r="AI2894" s="72"/>
      <c r="AJ2894" s="72"/>
      <c r="AO2894" s="47">
        <f>SUM(W2894:AG2894)+(AH2894*0.0001)+AI2894+AM2894</f>
        <v>103.008</v>
      </c>
      <c r="AP2894" s="47">
        <f t="shared" ref="AP2894:AP2923" si="166">(0.6633*(Y2894+Z2894)-0.7083*(Y2894))</f>
        <v>6.0672420000000002</v>
      </c>
      <c r="AQ2894" s="47">
        <f t="shared" ref="AQ2894:AQ2923" si="167">(Z2894-1.1*(AP2894))</f>
        <v>3.0660337999999996</v>
      </c>
      <c r="AR2894" s="47">
        <f t="shared" ref="AR2894:AR2923" si="168">(Z2894/1.1)</f>
        <v>8.8545454545454536</v>
      </c>
      <c r="AU2894" s="47">
        <v>38</v>
      </c>
      <c r="AV2894" s="47">
        <v>1.6</v>
      </c>
      <c r="AW2894" s="47">
        <v>56</v>
      </c>
      <c r="AY2894" s="47">
        <v>28630</v>
      </c>
      <c r="BA2894" s="47">
        <v>5</v>
      </c>
      <c r="BG2894" s="47">
        <v>110</v>
      </c>
      <c r="BH2894" s="47">
        <v>34</v>
      </c>
      <c r="BJ2894" s="47">
        <v>5.8</v>
      </c>
      <c r="BN2894" s="47">
        <v>106</v>
      </c>
      <c r="BO2894" s="47">
        <v>31</v>
      </c>
      <c r="BQ2894" s="47">
        <v>70</v>
      </c>
      <c r="BT2894" s="47">
        <v>11.1</v>
      </c>
      <c r="BU2894" s="47">
        <v>12</v>
      </c>
      <c r="BX2894" s="47">
        <v>793</v>
      </c>
      <c r="BY2894" s="47">
        <v>0.9</v>
      </c>
      <c r="CA2894" s="47">
        <v>26.5</v>
      </c>
      <c r="CC2894" s="47">
        <v>23.4</v>
      </c>
      <c r="CE2894" s="47">
        <v>14</v>
      </c>
      <c r="CF2894" s="47">
        <v>690</v>
      </c>
      <c r="CH2894" s="47">
        <v>1010</v>
      </c>
      <c r="CI2894" s="47">
        <v>6430</v>
      </c>
      <c r="CJ2894" s="47">
        <v>7470</v>
      </c>
      <c r="CK2894" s="47">
        <v>561</v>
      </c>
      <c r="CL2894" s="47">
        <v>1480</v>
      </c>
      <c r="CM2894" s="47">
        <v>168</v>
      </c>
      <c r="CN2894" s="47">
        <v>30.3</v>
      </c>
      <c r="CO2894" s="47">
        <v>116</v>
      </c>
      <c r="CP2894" s="47">
        <v>14.8</v>
      </c>
      <c r="CQ2894" s="47">
        <v>82.8</v>
      </c>
      <c r="CR2894" s="47">
        <v>16.399999999999999</v>
      </c>
      <c r="CS2894" s="47">
        <v>51.6</v>
      </c>
      <c r="CT2894" s="47">
        <v>7.4</v>
      </c>
      <c r="CU2894" s="47">
        <v>41.5</v>
      </c>
      <c r="CV2894" s="47">
        <v>5.56</v>
      </c>
      <c r="CW2894" s="47">
        <f t="shared" ref="CW2894:CW2957" si="169">SUM(CI2894:CV2894)</f>
        <v>16475.36</v>
      </c>
    </row>
    <row r="2895" spans="1:111" s="47" customFormat="1" ht="15.65" customHeight="1" x14ac:dyDescent="0.3">
      <c r="A2895" s="22" t="s">
        <v>4586</v>
      </c>
      <c r="B2895" s="47" t="s">
        <v>4583</v>
      </c>
      <c r="C2895" s="47" t="s">
        <v>4940</v>
      </c>
      <c r="D2895" s="47" t="s">
        <v>4584</v>
      </c>
      <c r="E2895" s="48">
        <v>41984</v>
      </c>
      <c r="F2895" s="48">
        <v>42033</v>
      </c>
      <c r="G2895" s="47" t="s">
        <v>4585</v>
      </c>
      <c r="H2895" s="47">
        <v>34.193531</v>
      </c>
      <c r="I2895" s="47">
        <v>-105.734315</v>
      </c>
      <c r="J2895" s="47" t="s">
        <v>873</v>
      </c>
      <c r="K2895" s="47" t="s">
        <v>879</v>
      </c>
      <c r="L2895" s="47" t="s">
        <v>878</v>
      </c>
      <c r="M2895" s="47" t="s">
        <v>4287</v>
      </c>
      <c r="N2895" s="70" t="s">
        <v>3393</v>
      </c>
      <c r="O2895" s="70" t="s">
        <v>3394</v>
      </c>
      <c r="P2895" s="72" t="s">
        <v>4288</v>
      </c>
      <c r="Q2895" s="22" t="s">
        <v>829</v>
      </c>
      <c r="R2895" s="47" t="s">
        <v>2955</v>
      </c>
      <c r="S2895" s="72" t="s">
        <v>4587</v>
      </c>
      <c r="T2895" s="72"/>
      <c r="U2895" s="72"/>
      <c r="V2895" s="72"/>
      <c r="W2895" s="72">
        <v>60.77</v>
      </c>
      <c r="X2895" s="72">
        <v>0.42299999999999999</v>
      </c>
      <c r="Y2895" s="72">
        <v>6.4</v>
      </c>
      <c r="Z2895" s="72">
        <v>3.03</v>
      </c>
      <c r="AA2895" s="72">
        <v>8.1000000000000003E-2</v>
      </c>
      <c r="AB2895" s="72">
        <v>0.08</v>
      </c>
      <c r="AC2895" s="72">
        <v>14.72</v>
      </c>
      <c r="AD2895" s="72">
        <v>0.49</v>
      </c>
      <c r="AE2895" s="72">
        <v>4.68</v>
      </c>
      <c r="AF2895" s="72">
        <v>7.0000000000000007E-2</v>
      </c>
      <c r="AG2895" s="72">
        <v>3.62</v>
      </c>
      <c r="AH2895" s="72">
        <v>86199.999999999985</v>
      </c>
      <c r="AI2895" s="72"/>
      <c r="AJ2895" s="72"/>
      <c r="AO2895" s="47">
        <f>SUM(W2895:AG2895)+(AH2895*0.0001)+AI2895+AM2895</f>
        <v>102.98400000000001</v>
      </c>
      <c r="AP2895" s="47">
        <f t="shared" si="166"/>
        <v>1.7217989999999999</v>
      </c>
      <c r="AQ2895" s="47">
        <f t="shared" si="167"/>
        <v>1.1360210999999998</v>
      </c>
      <c r="AR2895" s="47">
        <f t="shared" si="168"/>
        <v>2.754545454545454</v>
      </c>
      <c r="AU2895" s="47">
        <v>135</v>
      </c>
      <c r="AV2895" s="47">
        <v>3.5</v>
      </c>
      <c r="AW2895" s="47">
        <v>432</v>
      </c>
      <c r="AY2895" s="47">
        <v>7443</v>
      </c>
      <c r="BA2895" s="47" t="s">
        <v>413</v>
      </c>
      <c r="BG2895" s="47">
        <v>1610</v>
      </c>
      <c r="BH2895" s="47">
        <v>16</v>
      </c>
      <c r="BJ2895" s="47">
        <v>8.6999999999999993</v>
      </c>
      <c r="BN2895" s="47">
        <v>257</v>
      </c>
      <c r="BO2895" s="47">
        <v>13</v>
      </c>
      <c r="BQ2895" s="47">
        <v>2740</v>
      </c>
      <c r="BT2895" s="47">
        <v>84</v>
      </c>
      <c r="BU2895" s="47">
        <v>3</v>
      </c>
      <c r="BX2895" s="47">
        <v>471</v>
      </c>
      <c r="BY2895" s="47">
        <v>0.8</v>
      </c>
      <c r="CA2895" s="47">
        <v>17</v>
      </c>
      <c r="CC2895" s="47">
        <v>11.5</v>
      </c>
      <c r="CE2895" s="47">
        <v>17</v>
      </c>
      <c r="CF2895" s="47">
        <v>191</v>
      </c>
      <c r="CH2895" s="47">
        <v>240</v>
      </c>
      <c r="CI2895" s="47">
        <v>1040</v>
      </c>
      <c r="CJ2895" s="47">
        <v>1750</v>
      </c>
      <c r="CK2895" s="47">
        <v>158</v>
      </c>
      <c r="CL2895" s="47">
        <v>450</v>
      </c>
      <c r="CM2895" s="47">
        <v>59.2</v>
      </c>
      <c r="CN2895" s="47">
        <v>12.2</v>
      </c>
      <c r="CO2895" s="47">
        <v>35</v>
      </c>
      <c r="CP2895" s="47">
        <v>4.2</v>
      </c>
      <c r="CQ2895" s="47">
        <v>23.8</v>
      </c>
      <c r="CR2895" s="47">
        <v>4.8</v>
      </c>
      <c r="CS2895" s="47">
        <v>14.5</v>
      </c>
      <c r="CT2895" s="47">
        <v>1.99</v>
      </c>
      <c r="CU2895" s="47">
        <v>12.4</v>
      </c>
      <c r="CV2895" s="47">
        <v>1.64</v>
      </c>
      <c r="CW2895" s="47">
        <f t="shared" si="169"/>
        <v>3567.7299999999996</v>
      </c>
    </row>
    <row r="2896" spans="1:111" s="47" customFormat="1" ht="15.65" customHeight="1" x14ac:dyDescent="0.3">
      <c r="A2896" s="22" t="s">
        <v>4588</v>
      </c>
      <c r="B2896" s="47" t="s">
        <v>4583</v>
      </c>
      <c r="C2896" s="47" t="s">
        <v>4940</v>
      </c>
      <c r="D2896" s="47" t="s">
        <v>4584</v>
      </c>
      <c r="E2896" s="48">
        <v>41984</v>
      </c>
      <c r="F2896" s="48">
        <v>42033</v>
      </c>
      <c r="G2896" s="47" t="s">
        <v>4585</v>
      </c>
      <c r="H2896" s="47">
        <v>34.194104000000003</v>
      </c>
      <c r="I2896" s="47">
        <v>-105.734337</v>
      </c>
      <c r="J2896" s="47" t="s">
        <v>873</v>
      </c>
      <c r="K2896" s="47" t="s">
        <v>879</v>
      </c>
      <c r="L2896" s="47" t="s">
        <v>878</v>
      </c>
      <c r="M2896" s="47" t="s">
        <v>4287</v>
      </c>
      <c r="N2896" s="70" t="s">
        <v>3393</v>
      </c>
      <c r="O2896" s="70" t="s">
        <v>3394</v>
      </c>
      <c r="P2896" s="72" t="s">
        <v>4288</v>
      </c>
      <c r="Q2896" s="22" t="s">
        <v>1684</v>
      </c>
      <c r="R2896" s="47" t="s">
        <v>2943</v>
      </c>
      <c r="S2896" s="72"/>
      <c r="T2896" s="72"/>
      <c r="U2896" s="72"/>
      <c r="V2896" s="72"/>
      <c r="W2896" s="72">
        <v>72.099999999999994</v>
      </c>
      <c r="X2896" s="72">
        <v>0.42099999999999999</v>
      </c>
      <c r="Y2896" s="72">
        <v>6.85</v>
      </c>
      <c r="Z2896" s="72">
        <v>2.44</v>
      </c>
      <c r="AA2896" s="72">
        <v>1.6E-2</v>
      </c>
      <c r="AB2896" s="72">
        <v>0.06</v>
      </c>
      <c r="AC2896" s="72">
        <v>7.44</v>
      </c>
      <c r="AD2896" s="72">
        <v>0.21</v>
      </c>
      <c r="AE2896" s="72">
        <v>5.1100000000000003</v>
      </c>
      <c r="AF2896" s="72">
        <v>0.09</v>
      </c>
      <c r="AG2896" s="72">
        <v>2.95</v>
      </c>
      <c r="AH2896" s="72">
        <v>41000</v>
      </c>
      <c r="AI2896" s="72"/>
      <c r="AJ2896" s="72"/>
      <c r="AO2896" s="47">
        <f>SUM(W2896:AG2896)+(AH2896*0.0001)+AI2896+AM2896</f>
        <v>101.78699999999999</v>
      </c>
      <c r="AP2896" s="47">
        <f t="shared" si="166"/>
        <v>1.3102019999999994</v>
      </c>
      <c r="AQ2896" s="47">
        <f t="shared" si="167"/>
        <v>0.99877780000000049</v>
      </c>
      <c r="AR2896" s="47">
        <f t="shared" si="168"/>
        <v>2.2181818181818178</v>
      </c>
      <c r="AU2896" s="47">
        <v>150</v>
      </c>
      <c r="AV2896" s="47">
        <v>4.4000000000000004</v>
      </c>
      <c r="AW2896" s="47">
        <v>630</v>
      </c>
      <c r="AY2896" s="47">
        <v>2168</v>
      </c>
      <c r="BA2896" s="47" t="s">
        <v>413</v>
      </c>
      <c r="BG2896" s="47">
        <v>670</v>
      </c>
      <c r="BH2896" s="47">
        <v>9</v>
      </c>
      <c r="BJ2896" s="47">
        <v>8.3000000000000007</v>
      </c>
      <c r="BN2896" s="47">
        <v>39</v>
      </c>
      <c r="BO2896" s="47">
        <v>10</v>
      </c>
      <c r="BQ2896" s="47">
        <v>4240</v>
      </c>
      <c r="BT2896" s="47">
        <v>125</v>
      </c>
      <c r="BU2896" s="47">
        <v>2</v>
      </c>
      <c r="BX2896" s="47">
        <v>173</v>
      </c>
      <c r="BY2896" s="47">
        <v>0.8</v>
      </c>
      <c r="CA2896" s="47">
        <v>7.6</v>
      </c>
      <c r="CC2896" s="47">
        <v>12</v>
      </c>
      <c r="CE2896" s="47">
        <v>14</v>
      </c>
      <c r="CF2896" s="47">
        <v>126</v>
      </c>
      <c r="CH2896" s="47">
        <v>110</v>
      </c>
      <c r="CI2896" s="47">
        <v>94.8</v>
      </c>
      <c r="CJ2896" s="47">
        <v>174</v>
      </c>
      <c r="CK2896" s="47">
        <v>17.899999999999999</v>
      </c>
      <c r="CL2896" s="47">
        <v>58.1</v>
      </c>
      <c r="CM2896" s="47">
        <v>13.8</v>
      </c>
      <c r="CN2896" s="47">
        <v>3.63</v>
      </c>
      <c r="CO2896" s="47">
        <v>13.5</v>
      </c>
      <c r="CP2896" s="47">
        <v>2.4</v>
      </c>
      <c r="CQ2896" s="47">
        <v>14.6</v>
      </c>
      <c r="CR2896" s="47">
        <v>3</v>
      </c>
      <c r="CS2896" s="47">
        <v>9.3000000000000007</v>
      </c>
      <c r="CT2896" s="47">
        <v>1.33</v>
      </c>
      <c r="CU2896" s="47">
        <v>8.5</v>
      </c>
      <c r="CV2896" s="47">
        <v>1.1599999999999999</v>
      </c>
      <c r="CW2896" s="47">
        <f t="shared" si="169"/>
        <v>416.02000000000004</v>
      </c>
    </row>
    <row r="2897" spans="1:101" s="47" customFormat="1" ht="15.65" customHeight="1" x14ac:dyDescent="0.3">
      <c r="A2897" s="22" t="s">
        <v>4589</v>
      </c>
      <c r="B2897" s="47" t="s">
        <v>4583</v>
      </c>
      <c r="C2897" s="47" t="s">
        <v>4940</v>
      </c>
      <c r="D2897" s="47" t="s">
        <v>4584</v>
      </c>
      <c r="E2897" s="48">
        <v>41984</v>
      </c>
      <c r="F2897" s="48">
        <v>42033</v>
      </c>
      <c r="G2897" s="47" t="s">
        <v>4585</v>
      </c>
      <c r="H2897" s="47">
        <v>34.194045000000003</v>
      </c>
      <c r="I2897" s="47">
        <v>-105.734337</v>
      </c>
      <c r="J2897" s="47" t="s">
        <v>873</v>
      </c>
      <c r="K2897" s="47" t="s">
        <v>879</v>
      </c>
      <c r="L2897" s="47" t="s">
        <v>878</v>
      </c>
      <c r="M2897" s="47" t="s">
        <v>4287</v>
      </c>
      <c r="N2897" s="70" t="s">
        <v>3393</v>
      </c>
      <c r="O2897" s="70" t="s">
        <v>3394</v>
      </c>
      <c r="P2897" s="72" t="s">
        <v>4288</v>
      </c>
      <c r="Q2897" s="22" t="s">
        <v>1684</v>
      </c>
      <c r="R2897" s="47" t="s">
        <v>2943</v>
      </c>
      <c r="S2897" s="72"/>
      <c r="T2897" s="72"/>
      <c r="U2897" s="72"/>
      <c r="V2897" s="72"/>
      <c r="W2897" s="72">
        <v>54.45</v>
      </c>
      <c r="X2897" s="72">
        <v>0.309</v>
      </c>
      <c r="Y2897" s="72">
        <v>6.71</v>
      </c>
      <c r="Z2897" s="72">
        <v>2.52</v>
      </c>
      <c r="AA2897" s="72">
        <v>1.7000000000000001E-2</v>
      </c>
      <c r="AB2897" s="72">
        <v>0.06</v>
      </c>
      <c r="AC2897" s="72">
        <v>16.510000000000002</v>
      </c>
      <c r="AD2897" s="72">
        <v>0.32</v>
      </c>
      <c r="AE2897" s="72">
        <v>4.5</v>
      </c>
      <c r="AF2897" s="72">
        <v>0.08</v>
      </c>
      <c r="AG2897" s="72">
        <v>3.42</v>
      </c>
      <c r="AH2897" s="72">
        <v>96100</v>
      </c>
      <c r="AI2897" s="72"/>
      <c r="AJ2897" s="72"/>
      <c r="AO2897" s="47">
        <f>SUM(W2897:AG2897)+(AH2897*0.0001)+AI2897+AM2897</f>
        <v>98.506</v>
      </c>
      <c r="AP2897" s="47">
        <f t="shared" si="166"/>
        <v>1.3695660000000007</v>
      </c>
      <c r="AQ2897" s="47">
        <f t="shared" si="167"/>
        <v>1.0134773999999991</v>
      </c>
      <c r="AR2897" s="47">
        <f t="shared" si="168"/>
        <v>2.2909090909090906</v>
      </c>
      <c r="AU2897" s="47">
        <v>154</v>
      </c>
      <c r="AV2897" s="47">
        <v>5.8</v>
      </c>
      <c r="AW2897" s="47">
        <v>820</v>
      </c>
      <c r="AY2897" s="47">
        <v>8465</v>
      </c>
      <c r="BA2897" s="47" t="s">
        <v>413</v>
      </c>
      <c r="BG2897" s="47">
        <v>500</v>
      </c>
      <c r="BH2897" s="47">
        <v>18</v>
      </c>
      <c r="BJ2897" s="47">
        <v>8.3000000000000007</v>
      </c>
      <c r="BN2897" s="47">
        <v>238</v>
      </c>
      <c r="BO2897" s="47">
        <v>19</v>
      </c>
      <c r="BQ2897" s="47">
        <v>3.04</v>
      </c>
      <c r="BT2897" s="47">
        <v>122</v>
      </c>
      <c r="BU2897" s="47">
        <v>3</v>
      </c>
      <c r="BX2897" s="47">
        <v>3809</v>
      </c>
      <c r="BY2897" s="47">
        <v>1.1000000000000001</v>
      </c>
      <c r="CA2897" s="47">
        <v>23.6</v>
      </c>
      <c r="CC2897" s="47">
        <v>30.1</v>
      </c>
      <c r="CE2897" s="47">
        <v>10</v>
      </c>
      <c r="CF2897" s="47">
        <v>149</v>
      </c>
      <c r="CH2897" s="47">
        <v>180</v>
      </c>
      <c r="CI2897" s="47">
        <v>765</v>
      </c>
      <c r="CJ2897" s="47">
        <v>1310</v>
      </c>
      <c r="CK2897" s="47">
        <v>123</v>
      </c>
      <c r="CL2897" s="47">
        <v>359</v>
      </c>
      <c r="CM2897" s="47">
        <v>54.7</v>
      </c>
      <c r="CN2897" s="47">
        <v>11.3</v>
      </c>
      <c r="CO2897" s="47">
        <v>32.799999999999997</v>
      </c>
      <c r="CP2897" s="47">
        <v>3.7</v>
      </c>
      <c r="CQ2897" s="47">
        <v>19.899999999999999</v>
      </c>
      <c r="CR2897" s="47">
        <v>3.6</v>
      </c>
      <c r="CS2897" s="47">
        <v>10.7</v>
      </c>
      <c r="CT2897" s="47">
        <v>1.48</v>
      </c>
      <c r="CU2897" s="47">
        <v>8.4</v>
      </c>
      <c r="CV2897" s="47">
        <v>1.1599999999999999</v>
      </c>
      <c r="CW2897" s="47">
        <f t="shared" si="169"/>
        <v>2704.74</v>
      </c>
    </row>
    <row r="2898" spans="1:101" s="47" customFormat="1" ht="15.65" customHeight="1" x14ac:dyDescent="0.3">
      <c r="A2898" s="22" t="s">
        <v>4590</v>
      </c>
      <c r="B2898" s="47" t="s">
        <v>4583</v>
      </c>
      <c r="C2898" s="47" t="s">
        <v>4940</v>
      </c>
      <c r="D2898" s="47" t="s">
        <v>4584</v>
      </c>
      <c r="E2898" s="48">
        <v>41984</v>
      </c>
      <c r="F2898" s="48">
        <v>42369</v>
      </c>
      <c r="G2898" s="47" t="s">
        <v>4591</v>
      </c>
      <c r="H2898" s="47">
        <v>34.237797</v>
      </c>
      <c r="I2898" s="47">
        <v>-105.786547</v>
      </c>
      <c r="J2898" s="47" t="s">
        <v>873</v>
      </c>
      <c r="K2898" s="47" t="s">
        <v>879</v>
      </c>
      <c r="L2898" s="47" t="s">
        <v>878</v>
      </c>
      <c r="M2898" s="47" t="s">
        <v>4592</v>
      </c>
      <c r="N2898" s="70" t="s">
        <v>3393</v>
      </c>
      <c r="O2898" s="70" t="s">
        <v>3394</v>
      </c>
      <c r="P2898" s="72" t="s">
        <v>4305</v>
      </c>
      <c r="Q2898" s="22" t="s">
        <v>1684</v>
      </c>
      <c r="R2898" s="47" t="s">
        <v>2943</v>
      </c>
      <c r="S2898" s="72"/>
      <c r="T2898" s="72"/>
      <c r="U2898" s="72"/>
      <c r="V2898" s="72"/>
      <c r="W2898" s="72">
        <v>89.67</v>
      </c>
      <c r="X2898" s="72">
        <v>6.3E-2</v>
      </c>
      <c r="Y2898" s="72">
        <v>4.43</v>
      </c>
      <c r="Z2898" s="72">
        <v>0.82</v>
      </c>
      <c r="AA2898" s="72">
        <v>7.0000000000000001E-3</v>
      </c>
      <c r="AB2898" s="72">
        <v>7.0000000000000007E-2</v>
      </c>
      <c r="AC2898" s="72">
        <v>0.14000000000000001</v>
      </c>
      <c r="AD2898" s="72">
        <v>0.83</v>
      </c>
      <c r="AE2898" s="72">
        <v>2.0499999999999998</v>
      </c>
      <c r="AF2898" s="72">
        <v>0.04</v>
      </c>
      <c r="AG2898" s="72">
        <v>0.34</v>
      </c>
      <c r="AH2898" s="72" t="s">
        <v>957</v>
      </c>
      <c r="AI2898" s="72"/>
      <c r="AJ2898" s="72"/>
      <c r="AO2898" s="47">
        <f>SUM(W2898:AG2898)</f>
        <v>98.460000000000008</v>
      </c>
      <c r="AP2898" s="47">
        <f t="shared" si="166"/>
        <v>0.34455599999999986</v>
      </c>
      <c r="AQ2898" s="47">
        <f t="shared" si="167"/>
        <v>0.44098840000000006</v>
      </c>
      <c r="AR2898" s="47">
        <f t="shared" si="168"/>
        <v>0.74545454545454537</v>
      </c>
      <c r="AU2898" s="47" t="s">
        <v>412</v>
      </c>
      <c r="AV2898" s="47">
        <v>0.6</v>
      </c>
      <c r="AW2898" s="47" t="s">
        <v>412</v>
      </c>
      <c r="AY2898" s="47">
        <v>160</v>
      </c>
      <c r="BA2898" s="47" t="s">
        <v>413</v>
      </c>
      <c r="BG2898" s="95" t="s">
        <v>84</v>
      </c>
      <c r="BH2898" s="47">
        <v>6</v>
      </c>
      <c r="BJ2898" s="47">
        <v>1.1000000000000001</v>
      </c>
      <c r="BN2898" s="47" t="s">
        <v>416</v>
      </c>
      <c r="BO2898" s="47">
        <v>8</v>
      </c>
      <c r="BQ2898" s="47" t="s">
        <v>412</v>
      </c>
      <c r="BT2898" s="47">
        <v>0.8</v>
      </c>
      <c r="BU2898" s="47" t="s">
        <v>420</v>
      </c>
      <c r="BX2898" s="47">
        <v>84</v>
      </c>
      <c r="BY2898" s="47">
        <v>0.6</v>
      </c>
      <c r="CA2898" s="47">
        <v>4.5999999999999996</v>
      </c>
      <c r="CC2898" s="47">
        <v>0.7</v>
      </c>
      <c r="CE2898" s="47">
        <v>2</v>
      </c>
      <c r="CF2898" s="47">
        <v>1.1000000000000001</v>
      </c>
      <c r="CH2898" s="47" t="s">
        <v>472</v>
      </c>
      <c r="CI2898" s="47">
        <v>7.7</v>
      </c>
      <c r="CJ2898" s="47">
        <v>17.3</v>
      </c>
      <c r="CK2898" s="47">
        <v>2.04</v>
      </c>
      <c r="CL2898" s="47">
        <v>8.1999999999999993</v>
      </c>
      <c r="CM2898" s="47">
        <v>1.7</v>
      </c>
      <c r="CN2898" s="47">
        <v>0.38</v>
      </c>
      <c r="CO2898" s="47">
        <v>1.1000000000000001</v>
      </c>
      <c r="CP2898" s="47">
        <v>0.2</v>
      </c>
      <c r="CQ2898" s="47">
        <v>1.1000000000000001</v>
      </c>
      <c r="CR2898" s="47">
        <v>0.2</v>
      </c>
      <c r="CS2898" s="47">
        <v>0.6</v>
      </c>
      <c r="CT2898" s="47">
        <v>0.1</v>
      </c>
      <c r="CU2898" s="47">
        <v>0.7</v>
      </c>
      <c r="CV2898" s="47">
        <v>0.1</v>
      </c>
      <c r="CW2898" s="47">
        <f t="shared" si="169"/>
        <v>41.420000000000016</v>
      </c>
    </row>
    <row r="2899" spans="1:101" s="47" customFormat="1" ht="15.65" customHeight="1" x14ac:dyDescent="0.3">
      <c r="A2899" s="22" t="s">
        <v>4593</v>
      </c>
      <c r="B2899" s="47" t="s">
        <v>4583</v>
      </c>
      <c r="C2899" s="47" t="s">
        <v>4940</v>
      </c>
      <c r="D2899" s="47" t="s">
        <v>4584</v>
      </c>
      <c r="E2899" s="48">
        <v>41984</v>
      </c>
      <c r="F2899" s="48">
        <v>42369</v>
      </c>
      <c r="G2899" s="47" t="s">
        <v>4591</v>
      </c>
      <c r="H2899" s="47">
        <v>34.237985999999999</v>
      </c>
      <c r="I2899" s="47">
        <v>-105.75645900000001</v>
      </c>
      <c r="J2899" s="47" t="s">
        <v>873</v>
      </c>
      <c r="K2899" s="47" t="s">
        <v>879</v>
      </c>
      <c r="L2899" s="47" t="s">
        <v>878</v>
      </c>
      <c r="M2899" s="47" t="s">
        <v>163</v>
      </c>
      <c r="N2899" s="70" t="s">
        <v>3393</v>
      </c>
      <c r="O2899" s="70" t="s">
        <v>3394</v>
      </c>
      <c r="P2899" s="72" t="s">
        <v>4303</v>
      </c>
      <c r="Q2899" s="22" t="s">
        <v>1684</v>
      </c>
      <c r="R2899" s="47" t="s">
        <v>2943</v>
      </c>
      <c r="S2899" s="72"/>
      <c r="T2899" s="72"/>
      <c r="U2899" s="72"/>
      <c r="V2899" s="72"/>
      <c r="W2899" s="72">
        <v>65.81</v>
      </c>
      <c r="X2899" s="72">
        <v>0.20300000000000001</v>
      </c>
      <c r="Y2899" s="72">
        <v>17.690000000000001</v>
      </c>
      <c r="Z2899" s="72">
        <v>2.09</v>
      </c>
      <c r="AA2899" s="72">
        <v>5.0000000000000001E-3</v>
      </c>
      <c r="AB2899" s="72">
        <v>0.05</v>
      </c>
      <c r="AC2899" s="72">
        <v>7.0000000000000007E-2</v>
      </c>
      <c r="AD2899" s="72">
        <v>6.66</v>
      </c>
      <c r="AE2899" s="72">
        <v>4.97</v>
      </c>
      <c r="AF2899" s="72">
        <v>0.03</v>
      </c>
      <c r="AG2899" s="72">
        <v>0.94</v>
      </c>
      <c r="AH2899" s="72" t="s">
        <v>957</v>
      </c>
      <c r="AI2899" s="72"/>
      <c r="AJ2899" s="72"/>
      <c r="AO2899" s="47">
        <f>SUM(W2899:AG2899)</f>
        <v>98.517999999999986</v>
      </c>
      <c r="AP2899" s="47">
        <f t="shared" si="166"/>
        <v>0.59024699999999974</v>
      </c>
      <c r="AQ2899" s="47">
        <f t="shared" si="167"/>
        <v>1.4407283</v>
      </c>
      <c r="AR2899" s="47">
        <f t="shared" si="168"/>
        <v>1.8999999999999997</v>
      </c>
      <c r="AU2899" s="47">
        <v>9</v>
      </c>
      <c r="AV2899" s="47">
        <v>2</v>
      </c>
      <c r="AW2899" s="47">
        <v>9</v>
      </c>
      <c r="AY2899" s="47">
        <v>125</v>
      </c>
      <c r="BA2899" s="47" t="s">
        <v>413</v>
      </c>
      <c r="BG2899" s="47">
        <v>10</v>
      </c>
      <c r="BH2899" s="47">
        <v>27</v>
      </c>
      <c r="BJ2899" s="47">
        <v>9.1</v>
      </c>
      <c r="BN2899" s="47">
        <v>5</v>
      </c>
      <c r="BO2899" s="47">
        <v>95</v>
      </c>
      <c r="BQ2899" s="47" t="s">
        <v>412</v>
      </c>
      <c r="BT2899" s="47">
        <v>0.9</v>
      </c>
      <c r="BU2899" s="47" t="s">
        <v>420</v>
      </c>
      <c r="BX2899" s="47">
        <v>52</v>
      </c>
      <c r="BY2899" s="47">
        <v>4.8</v>
      </c>
      <c r="CA2899" s="47">
        <v>47.7</v>
      </c>
      <c r="CC2899" s="47">
        <v>14</v>
      </c>
      <c r="CE2899" s="47">
        <v>7</v>
      </c>
      <c r="CF2899" s="47">
        <v>9.1</v>
      </c>
      <c r="CH2899" s="47" t="s">
        <v>472</v>
      </c>
      <c r="CI2899" s="47">
        <v>35</v>
      </c>
      <c r="CJ2899" s="47">
        <v>58.5</v>
      </c>
      <c r="CK2899" s="47">
        <v>6.43</v>
      </c>
      <c r="CL2899" s="47">
        <v>20.9</v>
      </c>
      <c r="CM2899" s="47">
        <v>4.2</v>
      </c>
      <c r="CN2899" s="47">
        <v>1.06</v>
      </c>
      <c r="CO2899" s="47">
        <v>4</v>
      </c>
      <c r="CP2899" s="47">
        <v>0.8</v>
      </c>
      <c r="CQ2899" s="47">
        <v>4.9000000000000004</v>
      </c>
      <c r="CR2899" s="47">
        <v>1.1000000000000001</v>
      </c>
      <c r="CS2899" s="47">
        <v>3.4</v>
      </c>
      <c r="CT2899" s="47">
        <v>0.59</v>
      </c>
      <c r="CU2899" s="47">
        <v>4.2</v>
      </c>
      <c r="CV2899" s="47">
        <v>0.7</v>
      </c>
      <c r="CW2899" s="47">
        <f t="shared" si="169"/>
        <v>145.78000000000003</v>
      </c>
    </row>
    <row r="2900" spans="1:101" s="47" customFormat="1" ht="15.65" customHeight="1" x14ac:dyDescent="0.3">
      <c r="A2900" s="22" t="s">
        <v>4594</v>
      </c>
      <c r="B2900" s="47" t="s">
        <v>4583</v>
      </c>
      <c r="C2900" s="47" t="s">
        <v>4940</v>
      </c>
      <c r="D2900" s="47" t="s">
        <v>4584</v>
      </c>
      <c r="E2900" s="48">
        <v>41984</v>
      </c>
      <c r="F2900" s="48">
        <v>42369</v>
      </c>
      <c r="G2900" s="47" t="s">
        <v>4591</v>
      </c>
      <c r="H2900" s="47">
        <v>34.206363000000003</v>
      </c>
      <c r="I2900" s="47">
        <v>-105.745519</v>
      </c>
      <c r="J2900" s="47" t="s">
        <v>873</v>
      </c>
      <c r="K2900" s="47" t="s">
        <v>879</v>
      </c>
      <c r="L2900" s="47" t="s">
        <v>878</v>
      </c>
      <c r="M2900" s="47" t="s">
        <v>908</v>
      </c>
      <c r="N2900" s="70" t="s">
        <v>3393</v>
      </c>
      <c r="O2900" s="70" t="s">
        <v>3394</v>
      </c>
      <c r="P2900" s="72" t="s">
        <v>4295</v>
      </c>
      <c r="Q2900" s="22" t="s">
        <v>4595</v>
      </c>
      <c r="R2900" s="47" t="s">
        <v>4595</v>
      </c>
      <c r="S2900" s="72"/>
      <c r="T2900" s="72"/>
      <c r="U2900" s="72"/>
      <c r="V2900" s="72"/>
      <c r="W2900" s="72">
        <v>67.91</v>
      </c>
      <c r="X2900" s="72">
        <v>0.27100000000000002</v>
      </c>
      <c r="Y2900" s="72">
        <v>17.12</v>
      </c>
      <c r="Z2900" s="72">
        <v>2.97</v>
      </c>
      <c r="AA2900" s="72">
        <v>5.8000000000000003E-2</v>
      </c>
      <c r="AB2900" s="72">
        <v>0.04</v>
      </c>
      <c r="AC2900" s="72">
        <v>0.2</v>
      </c>
      <c r="AD2900" s="72">
        <v>9.25</v>
      </c>
      <c r="AE2900" s="72">
        <v>0.22</v>
      </c>
      <c r="AF2900" s="72">
        <v>0.13</v>
      </c>
      <c r="AG2900" s="72">
        <v>0.92</v>
      </c>
      <c r="AH2900" s="72" t="s">
        <v>957</v>
      </c>
      <c r="AI2900" s="72"/>
      <c r="AJ2900" s="72"/>
      <c r="AO2900" s="47">
        <f>SUM(W2900:AG2900)</f>
        <v>99.089000000000013</v>
      </c>
      <c r="AP2900" s="47">
        <f t="shared" si="166"/>
        <v>1.1996009999999977</v>
      </c>
      <c r="AQ2900" s="47">
        <f t="shared" si="167"/>
        <v>1.6504389000000026</v>
      </c>
      <c r="AR2900" s="47">
        <f t="shared" si="168"/>
        <v>2.7</v>
      </c>
      <c r="AU2900" s="47" t="s">
        <v>412</v>
      </c>
      <c r="AV2900" s="47">
        <v>1.6</v>
      </c>
      <c r="AW2900" s="47" t="s">
        <v>412</v>
      </c>
      <c r="AY2900" s="47">
        <v>213</v>
      </c>
      <c r="BA2900" s="47" t="s">
        <v>413</v>
      </c>
      <c r="BG2900" s="95" t="s">
        <v>84</v>
      </c>
      <c r="BH2900" s="47">
        <v>31</v>
      </c>
      <c r="BJ2900" s="47">
        <v>9.4</v>
      </c>
      <c r="BN2900" s="47" t="s">
        <v>416</v>
      </c>
      <c r="BO2900" s="47">
        <v>130</v>
      </c>
      <c r="BQ2900" s="47" t="s">
        <v>412</v>
      </c>
      <c r="BT2900" s="47">
        <v>1.1000000000000001</v>
      </c>
      <c r="BU2900" s="47">
        <v>1</v>
      </c>
      <c r="BX2900" s="47">
        <v>235</v>
      </c>
      <c r="BY2900" s="47">
        <v>5.4</v>
      </c>
      <c r="CA2900" s="47">
        <v>66</v>
      </c>
      <c r="CC2900" s="47">
        <v>15.3</v>
      </c>
      <c r="CE2900" s="47">
        <v>15</v>
      </c>
      <c r="CF2900" s="47">
        <v>9.4</v>
      </c>
      <c r="CH2900" s="47" t="s">
        <v>472</v>
      </c>
      <c r="CI2900" s="47">
        <v>97.4</v>
      </c>
      <c r="CJ2900" s="47">
        <v>217</v>
      </c>
      <c r="CK2900" s="47">
        <v>18</v>
      </c>
      <c r="CL2900" s="47">
        <v>57.2</v>
      </c>
      <c r="CM2900" s="47">
        <v>8.6999999999999993</v>
      </c>
      <c r="CN2900" s="47">
        <v>2.02</v>
      </c>
      <c r="CO2900" s="47">
        <v>6.5</v>
      </c>
      <c r="CP2900" s="47">
        <v>1</v>
      </c>
      <c r="CQ2900" s="47">
        <v>5.9</v>
      </c>
      <c r="CR2900" s="47">
        <v>1.2</v>
      </c>
      <c r="CS2900" s="47">
        <v>3.9</v>
      </c>
      <c r="CT2900" s="47">
        <v>0.67</v>
      </c>
      <c r="CU2900" s="47">
        <v>5</v>
      </c>
      <c r="CV2900" s="47">
        <v>0.83</v>
      </c>
      <c r="CW2900" s="47">
        <f t="shared" si="169"/>
        <v>425.31999999999988</v>
      </c>
    </row>
    <row r="2901" spans="1:101" s="47" customFormat="1" x14ac:dyDescent="0.3">
      <c r="A2901" s="22" t="s">
        <v>4596</v>
      </c>
      <c r="B2901" s="47" t="s">
        <v>4583</v>
      </c>
      <c r="C2901" s="47" t="s">
        <v>4940</v>
      </c>
      <c r="D2901" s="47" t="s">
        <v>4584</v>
      </c>
      <c r="E2901" s="48">
        <v>41984</v>
      </c>
      <c r="F2901" s="48">
        <v>42369</v>
      </c>
      <c r="G2901" s="47" t="s">
        <v>4591</v>
      </c>
      <c r="H2901" s="47">
        <v>34.188991999999999</v>
      </c>
      <c r="I2901" s="47">
        <v>-105.754701</v>
      </c>
      <c r="J2901" s="47" t="s">
        <v>873</v>
      </c>
      <c r="K2901" s="47" t="s">
        <v>879</v>
      </c>
      <c r="L2901" s="47" t="s">
        <v>878</v>
      </c>
      <c r="M2901" s="47" t="s">
        <v>163</v>
      </c>
      <c r="N2901" s="70" t="s">
        <v>3393</v>
      </c>
      <c r="O2901" s="70" t="s">
        <v>3394</v>
      </c>
      <c r="P2901" s="72" t="s">
        <v>4303</v>
      </c>
      <c r="Q2901" s="22" t="s">
        <v>1684</v>
      </c>
      <c r="R2901" s="47" t="s">
        <v>2943</v>
      </c>
      <c r="S2901" s="72"/>
      <c r="T2901" s="72"/>
      <c r="U2901" s="72"/>
      <c r="V2901" s="72"/>
      <c r="W2901" s="72">
        <v>72</v>
      </c>
      <c r="X2901" s="72">
        <v>0.40100000000000002</v>
      </c>
      <c r="Y2901" s="72">
        <v>15.09</v>
      </c>
      <c r="Z2901" s="72">
        <v>1.84</v>
      </c>
      <c r="AA2901" s="72">
        <v>7.8E-2</v>
      </c>
      <c r="AB2901" s="72">
        <v>0.06</v>
      </c>
      <c r="AC2901" s="72">
        <v>0.23</v>
      </c>
      <c r="AD2901" s="72">
        <v>7.95</v>
      </c>
      <c r="AE2901" s="72">
        <v>0.16</v>
      </c>
      <c r="AF2901" s="72">
        <v>0.16</v>
      </c>
      <c r="AG2901" s="72">
        <v>0.82</v>
      </c>
      <c r="AH2901" s="72" t="s">
        <v>957</v>
      </c>
      <c r="AI2901" s="72"/>
      <c r="AJ2901" s="72"/>
      <c r="AO2901" s="47">
        <f>SUM(W2901:AG2901)</f>
        <v>98.789000000000001</v>
      </c>
      <c r="AP2901" s="47">
        <f t="shared" si="166"/>
        <v>0.54142199999999896</v>
      </c>
      <c r="AQ2901" s="47">
        <f t="shared" si="167"/>
        <v>1.2444358000000011</v>
      </c>
      <c r="AR2901" s="47">
        <f t="shared" si="168"/>
        <v>1.6727272727272726</v>
      </c>
      <c r="AU2901" s="47" t="s">
        <v>412</v>
      </c>
      <c r="AV2901" s="47">
        <v>1.2</v>
      </c>
      <c r="AW2901" s="47" t="s">
        <v>412</v>
      </c>
      <c r="AY2901" s="47">
        <v>160</v>
      </c>
      <c r="BA2901" s="47" t="s">
        <v>413</v>
      </c>
      <c r="BG2901" s="95" t="s">
        <v>84</v>
      </c>
      <c r="BH2901" s="47">
        <v>22</v>
      </c>
      <c r="BJ2901" s="47">
        <v>6.8</v>
      </c>
      <c r="BN2901" s="47" t="s">
        <v>416</v>
      </c>
      <c r="BO2901" s="47">
        <v>52</v>
      </c>
      <c r="BQ2901" s="47" t="s">
        <v>412</v>
      </c>
      <c r="BT2901" s="47">
        <v>0.7</v>
      </c>
      <c r="BU2901" s="47">
        <v>4</v>
      </c>
      <c r="BX2901" s="47">
        <v>188</v>
      </c>
      <c r="BY2901" s="47">
        <v>2.8</v>
      </c>
      <c r="CA2901" s="47">
        <v>24.6</v>
      </c>
      <c r="CC2901" s="47">
        <v>2.9</v>
      </c>
      <c r="CE2901" s="47">
        <v>3</v>
      </c>
      <c r="CF2901" s="47">
        <v>6.8</v>
      </c>
      <c r="CH2901" s="47" t="s">
        <v>472</v>
      </c>
      <c r="CI2901" s="47">
        <v>30.2</v>
      </c>
      <c r="CJ2901" s="47">
        <v>76.8</v>
      </c>
      <c r="CK2901" s="47">
        <v>9.01</v>
      </c>
      <c r="CL2901" s="47">
        <v>33.9</v>
      </c>
      <c r="CM2901" s="47">
        <v>6.1</v>
      </c>
      <c r="CN2901" s="47">
        <v>1.51</v>
      </c>
      <c r="CO2901" s="47">
        <v>4.5999999999999996</v>
      </c>
      <c r="CP2901" s="47">
        <v>0.7</v>
      </c>
      <c r="CQ2901" s="47">
        <v>3.8</v>
      </c>
      <c r="CR2901" s="47">
        <v>0.8</v>
      </c>
      <c r="CS2901" s="47">
        <v>2.2999999999999998</v>
      </c>
      <c r="CT2901" s="47">
        <v>0.37</v>
      </c>
      <c r="CU2901" s="47">
        <v>2.6</v>
      </c>
      <c r="CV2901" s="47">
        <v>0.4</v>
      </c>
      <c r="CW2901" s="47">
        <f t="shared" si="169"/>
        <v>173.09</v>
      </c>
    </row>
    <row r="2902" spans="1:101" s="47" customFormat="1" x14ac:dyDescent="0.3">
      <c r="A2902" s="22" t="s">
        <v>4597</v>
      </c>
      <c r="B2902" s="47" t="s">
        <v>4583</v>
      </c>
      <c r="C2902" s="47" t="s">
        <v>4940</v>
      </c>
      <c r="D2902" s="47" t="s">
        <v>4584</v>
      </c>
      <c r="E2902" s="48">
        <v>41984</v>
      </c>
      <c r="F2902" s="48">
        <v>42369</v>
      </c>
      <c r="G2902" s="47" t="s">
        <v>4591</v>
      </c>
      <c r="H2902" s="47">
        <v>34.188839999999999</v>
      </c>
      <c r="I2902" s="47">
        <v>-105.754547</v>
      </c>
      <c r="J2902" s="47" t="s">
        <v>873</v>
      </c>
      <c r="K2902" s="47" t="s">
        <v>879</v>
      </c>
      <c r="L2902" s="47" t="s">
        <v>878</v>
      </c>
      <c r="M2902" s="47" t="s">
        <v>163</v>
      </c>
      <c r="N2902" s="70" t="s">
        <v>3393</v>
      </c>
      <c r="O2902" s="70" t="s">
        <v>3394</v>
      </c>
      <c r="P2902" s="72" t="s">
        <v>4303</v>
      </c>
      <c r="Q2902" s="22" t="s">
        <v>1684</v>
      </c>
      <c r="R2902" s="47" t="s">
        <v>2943</v>
      </c>
      <c r="S2902" s="72"/>
      <c r="T2902" s="72"/>
      <c r="U2902" s="72"/>
      <c r="V2902" s="72"/>
      <c r="W2902" s="72">
        <v>68.84</v>
      </c>
      <c r="X2902" s="72">
        <v>0.33700000000000002</v>
      </c>
      <c r="Y2902" s="72">
        <v>18.43</v>
      </c>
      <c r="Z2902" s="72">
        <v>1.07</v>
      </c>
      <c r="AA2902" s="72">
        <v>3.3000000000000002E-2</v>
      </c>
      <c r="AB2902" s="72">
        <v>0.06</v>
      </c>
      <c r="AC2902" s="72">
        <v>0.23</v>
      </c>
      <c r="AD2902" s="72">
        <v>9.92</v>
      </c>
      <c r="AE2902" s="72">
        <v>0.33</v>
      </c>
      <c r="AF2902" s="72">
        <v>0.13</v>
      </c>
      <c r="AG2902" s="72">
        <v>0.53</v>
      </c>
      <c r="AH2902" s="72" t="s">
        <v>957</v>
      </c>
      <c r="AI2902" s="72"/>
      <c r="AJ2902" s="72"/>
      <c r="AO2902" s="47">
        <f>SUM(W2902:AG2902)</f>
        <v>99.91</v>
      </c>
      <c r="AP2902" s="47">
        <f t="shared" si="166"/>
        <v>-0.11961900000000014</v>
      </c>
      <c r="AQ2902" s="47">
        <f t="shared" si="167"/>
        <v>1.2015809000000002</v>
      </c>
      <c r="AR2902" s="47">
        <f t="shared" si="168"/>
        <v>0.97272727272727266</v>
      </c>
      <c r="AU2902" s="47">
        <v>5</v>
      </c>
      <c r="AV2902" s="47">
        <v>1.1000000000000001</v>
      </c>
      <c r="AW2902" s="47" t="s">
        <v>412</v>
      </c>
      <c r="AY2902" s="47">
        <v>161</v>
      </c>
      <c r="BA2902" s="47" t="s">
        <v>413</v>
      </c>
      <c r="BG2902" s="95" t="s">
        <v>84</v>
      </c>
      <c r="BH2902" s="47">
        <v>26</v>
      </c>
      <c r="BJ2902" s="47">
        <v>8.3000000000000007</v>
      </c>
      <c r="BN2902" s="47" t="s">
        <v>416</v>
      </c>
      <c r="BO2902" s="47">
        <v>75</v>
      </c>
      <c r="BQ2902" s="47" t="s">
        <v>412</v>
      </c>
      <c r="BT2902" s="47" t="s">
        <v>412</v>
      </c>
      <c r="BU2902" s="47">
        <v>2</v>
      </c>
      <c r="BX2902" s="47">
        <v>212</v>
      </c>
      <c r="BY2902" s="47">
        <v>3.9</v>
      </c>
      <c r="CA2902" s="47">
        <v>41.1</v>
      </c>
      <c r="CC2902" s="47">
        <v>3.8</v>
      </c>
      <c r="CE2902" s="47">
        <v>7</v>
      </c>
      <c r="CF2902" s="47">
        <v>8.3000000000000007</v>
      </c>
      <c r="CH2902" s="47" t="s">
        <v>472</v>
      </c>
      <c r="CI2902" s="47">
        <v>55.7</v>
      </c>
      <c r="CJ2902" s="47">
        <v>130</v>
      </c>
      <c r="CK2902" s="47">
        <v>15.4</v>
      </c>
      <c r="CL2902" s="47">
        <v>53.8</v>
      </c>
      <c r="CM2902" s="47">
        <v>9.3000000000000007</v>
      </c>
      <c r="CN2902" s="47">
        <v>2.02</v>
      </c>
      <c r="CO2902" s="47">
        <v>7</v>
      </c>
      <c r="CP2902" s="47">
        <v>1</v>
      </c>
      <c r="CQ2902" s="47">
        <v>5.6</v>
      </c>
      <c r="CR2902" s="47">
        <v>1.1000000000000001</v>
      </c>
      <c r="CS2902" s="47">
        <v>3.3</v>
      </c>
      <c r="CT2902" s="47">
        <v>0.54</v>
      </c>
      <c r="CU2902" s="47">
        <v>3.8</v>
      </c>
      <c r="CV2902" s="47">
        <v>0.59</v>
      </c>
      <c r="CW2902" s="47">
        <f t="shared" si="169"/>
        <v>289.15000000000003</v>
      </c>
    </row>
    <row r="2903" spans="1:101" s="47" customFormat="1" x14ac:dyDescent="0.3">
      <c r="A2903" s="22" t="s">
        <v>4598</v>
      </c>
      <c r="B2903" s="47" t="s">
        <v>4583</v>
      </c>
      <c r="C2903" s="47" t="s">
        <v>4940</v>
      </c>
      <c r="D2903" s="47" t="s">
        <v>4584</v>
      </c>
      <c r="E2903" s="48">
        <v>41984</v>
      </c>
      <c r="F2903" s="48">
        <v>42369</v>
      </c>
      <c r="G2903" s="47" t="s">
        <v>4591</v>
      </c>
      <c r="H2903" s="47">
        <v>34.191605000000003</v>
      </c>
      <c r="I2903" s="47">
        <v>-105.74032200000001</v>
      </c>
      <c r="J2903" s="47" t="s">
        <v>873</v>
      </c>
      <c r="K2903" s="47" t="s">
        <v>879</v>
      </c>
      <c r="L2903" s="47" t="s">
        <v>878</v>
      </c>
      <c r="M2903" s="47" t="s">
        <v>4287</v>
      </c>
      <c r="N2903" s="70" t="s">
        <v>3393</v>
      </c>
      <c r="O2903" s="70" t="s">
        <v>3394</v>
      </c>
      <c r="P2903" s="72" t="s">
        <v>4288</v>
      </c>
      <c r="Q2903" s="22" t="s">
        <v>829</v>
      </c>
      <c r="R2903" s="47" t="s">
        <v>2955</v>
      </c>
      <c r="S2903" s="72"/>
      <c r="T2903" s="72"/>
      <c r="U2903" s="72"/>
      <c r="V2903" s="72"/>
      <c r="W2903" s="72">
        <v>38.79</v>
      </c>
      <c r="X2903" s="72">
        <v>0.627</v>
      </c>
      <c r="Y2903" s="72">
        <v>5.2</v>
      </c>
      <c r="Z2903" s="72">
        <v>2.4900000000000002</v>
      </c>
      <c r="AA2903" s="72">
        <v>0.17299999999999999</v>
      </c>
      <c r="AB2903" s="72">
        <v>0.17</v>
      </c>
      <c r="AC2903" s="72">
        <v>23.1</v>
      </c>
      <c r="AD2903" s="72">
        <v>1.36</v>
      </c>
      <c r="AE2903" s="72">
        <v>1</v>
      </c>
      <c r="AF2903" s="72">
        <v>0.25</v>
      </c>
      <c r="AG2903" s="72">
        <v>11.11</v>
      </c>
      <c r="AH2903" s="72">
        <v>81900</v>
      </c>
      <c r="AI2903" s="72"/>
      <c r="AJ2903" s="72"/>
      <c r="AO2903" s="47">
        <f>SUM(W2903:AG2903)+(AH2903*0.0001)+AM2903+(AY2903*0.0001)</f>
        <v>92.610800000000012</v>
      </c>
      <c r="AP2903" s="47">
        <f t="shared" si="166"/>
        <v>1.4176169999999995</v>
      </c>
      <c r="AQ2903" s="47">
        <f t="shared" si="167"/>
        <v>0.93062130000000076</v>
      </c>
      <c r="AR2903" s="47">
        <f t="shared" si="168"/>
        <v>2.2636363636363637</v>
      </c>
      <c r="AU2903" s="47">
        <v>101</v>
      </c>
      <c r="AV2903" s="47">
        <v>26.3</v>
      </c>
      <c r="AW2903" s="47">
        <v>4790</v>
      </c>
      <c r="AY2903" s="47">
        <v>1508</v>
      </c>
      <c r="BA2903" s="47">
        <v>1.3</v>
      </c>
      <c r="BG2903" s="47">
        <v>16900</v>
      </c>
      <c r="BH2903" s="47">
        <v>10</v>
      </c>
      <c r="BJ2903" s="47">
        <v>4.3</v>
      </c>
      <c r="BN2903" s="47">
        <v>101</v>
      </c>
      <c r="BO2903" s="47">
        <v>23</v>
      </c>
      <c r="BQ2903" s="47">
        <v>33800</v>
      </c>
      <c r="BT2903" s="47">
        <v>886</v>
      </c>
      <c r="BU2903" s="47">
        <v>8</v>
      </c>
      <c r="BX2903" s="47">
        <v>1541</v>
      </c>
      <c r="BY2903" s="47">
        <v>1</v>
      </c>
      <c r="CA2903" s="47">
        <v>7.7</v>
      </c>
      <c r="CC2903" s="47">
        <v>26.3</v>
      </c>
      <c r="CE2903" s="47">
        <v>9</v>
      </c>
      <c r="CF2903" s="47">
        <v>4.3</v>
      </c>
      <c r="CH2903" s="47">
        <v>16900</v>
      </c>
      <c r="CI2903" s="47">
        <v>112</v>
      </c>
      <c r="CJ2903" s="47">
        <v>175</v>
      </c>
      <c r="CK2903" s="47">
        <v>17.100000000000001</v>
      </c>
      <c r="CL2903" s="47">
        <v>52.8</v>
      </c>
      <c r="CM2903" s="47">
        <v>8.6</v>
      </c>
      <c r="CN2903" s="47">
        <v>2.12</v>
      </c>
      <c r="CO2903" s="47">
        <v>7.8</v>
      </c>
      <c r="CP2903" s="47">
        <v>1.2</v>
      </c>
      <c r="CQ2903" s="47">
        <v>7.2</v>
      </c>
      <c r="CR2903" s="47">
        <v>1.4</v>
      </c>
      <c r="CS2903" s="47">
        <v>3.9</v>
      </c>
      <c r="CT2903" s="47">
        <v>0.55000000000000004</v>
      </c>
      <c r="CU2903" s="47">
        <v>3.4</v>
      </c>
      <c r="CV2903" s="47">
        <v>0.49</v>
      </c>
      <c r="CW2903" s="47">
        <f t="shared" si="169"/>
        <v>393.56</v>
      </c>
    </row>
    <row r="2904" spans="1:101" s="47" customFormat="1" x14ac:dyDescent="0.3">
      <c r="A2904" s="22" t="s">
        <v>4599</v>
      </c>
      <c r="B2904" s="47" t="s">
        <v>4583</v>
      </c>
      <c r="C2904" s="47" t="s">
        <v>4940</v>
      </c>
      <c r="D2904" s="47" t="s">
        <v>4584</v>
      </c>
      <c r="E2904" s="48">
        <v>41984</v>
      </c>
      <c r="F2904" s="48">
        <v>42369</v>
      </c>
      <c r="G2904" s="47" t="s">
        <v>4591</v>
      </c>
      <c r="H2904" s="47">
        <v>34.196035000000002</v>
      </c>
      <c r="I2904" s="47">
        <v>-105.739981</v>
      </c>
      <c r="J2904" s="47" t="s">
        <v>873</v>
      </c>
      <c r="K2904" s="47" t="s">
        <v>879</v>
      </c>
      <c r="L2904" s="47" t="s">
        <v>878</v>
      </c>
      <c r="M2904" s="49" t="s">
        <v>4322</v>
      </c>
      <c r="N2904" s="70" t="s">
        <v>3393</v>
      </c>
      <c r="O2904" s="70" t="s">
        <v>3394</v>
      </c>
      <c r="P2904" s="72" t="s">
        <v>4288</v>
      </c>
      <c r="Q2904" s="22" t="s">
        <v>829</v>
      </c>
      <c r="R2904" s="47" t="s">
        <v>2955</v>
      </c>
      <c r="S2904" s="72"/>
      <c r="T2904" s="72"/>
      <c r="U2904" s="72"/>
      <c r="V2904" s="72"/>
      <c r="W2904" s="72">
        <v>55.51</v>
      </c>
      <c r="X2904" s="72">
        <v>0.499</v>
      </c>
      <c r="Y2904" s="72">
        <v>9.49</v>
      </c>
      <c r="Z2904" s="72">
        <v>5.15</v>
      </c>
      <c r="AA2904" s="72">
        <v>0.51400000000000001</v>
      </c>
      <c r="AB2904" s="72">
        <v>0.09</v>
      </c>
      <c r="AC2904" s="72">
        <v>3.95</v>
      </c>
      <c r="AD2904" s="72">
        <v>0.13</v>
      </c>
      <c r="AE2904" s="72">
        <v>7.48</v>
      </c>
      <c r="AF2904" s="72">
        <v>0.04</v>
      </c>
      <c r="AG2904" s="72">
        <v>4.84</v>
      </c>
      <c r="AH2904" s="72">
        <v>17300</v>
      </c>
      <c r="AI2904" s="72"/>
      <c r="AJ2904" s="72"/>
      <c r="AO2904" s="47">
        <f>SUM(W2904:AG2904)+(AH2904*0.0001)+AM2904+(AY2904*0.0001)</f>
        <v>89.833600000000018</v>
      </c>
      <c r="AP2904" s="47">
        <f t="shared" si="166"/>
        <v>2.9889450000000002</v>
      </c>
      <c r="AQ2904" s="47">
        <f t="shared" si="167"/>
        <v>1.8621604999999999</v>
      </c>
      <c r="AR2904" s="47">
        <f t="shared" si="168"/>
        <v>4.6818181818181817</v>
      </c>
      <c r="AU2904" s="47">
        <v>12</v>
      </c>
      <c r="AV2904" s="47">
        <v>29.3</v>
      </c>
      <c r="AW2904" s="47">
        <v>4710</v>
      </c>
      <c r="AY2904" s="47">
        <v>4106</v>
      </c>
      <c r="BA2904" s="47">
        <v>0.4</v>
      </c>
      <c r="BG2904" s="47">
        <v>16900</v>
      </c>
      <c r="BH2904" s="47">
        <v>12</v>
      </c>
      <c r="BJ2904" s="47">
        <v>3.9</v>
      </c>
      <c r="BN2904" s="47">
        <v>13</v>
      </c>
      <c r="BO2904" s="47">
        <v>9</v>
      </c>
      <c r="BQ2904" s="47">
        <v>25800</v>
      </c>
      <c r="BT2904" s="47">
        <v>873</v>
      </c>
      <c r="BU2904" s="47">
        <v>10</v>
      </c>
      <c r="BX2904" s="47">
        <v>195</v>
      </c>
      <c r="BY2904" s="47">
        <v>1.3</v>
      </c>
      <c r="CA2904" s="47">
        <v>6.5</v>
      </c>
      <c r="CC2904" s="47">
        <v>16.600000000000001</v>
      </c>
      <c r="CE2904" s="47">
        <v>20</v>
      </c>
      <c r="CF2904" s="47">
        <v>3.9</v>
      </c>
      <c r="CH2904" s="47">
        <v>30500</v>
      </c>
      <c r="CI2904" s="47">
        <v>147</v>
      </c>
      <c r="CJ2904" s="47">
        <v>173</v>
      </c>
      <c r="CK2904" s="47">
        <v>20.399999999999999</v>
      </c>
      <c r="CL2904" s="47">
        <v>67.599999999999994</v>
      </c>
      <c r="CM2904" s="47">
        <v>10.9</v>
      </c>
      <c r="CN2904" s="47">
        <v>2.72</v>
      </c>
      <c r="CO2904" s="47">
        <v>9</v>
      </c>
      <c r="CP2904" s="47">
        <v>1.3</v>
      </c>
      <c r="CQ2904" s="47">
        <v>7</v>
      </c>
      <c r="CR2904" s="47">
        <v>1.3</v>
      </c>
      <c r="CS2904" s="47">
        <v>3.8</v>
      </c>
      <c r="CT2904" s="47">
        <v>0.56999999999999995</v>
      </c>
      <c r="CU2904" s="47">
        <v>3.7</v>
      </c>
      <c r="CV2904" s="47">
        <v>0.51</v>
      </c>
      <c r="CW2904" s="47">
        <f t="shared" si="169"/>
        <v>448.8</v>
      </c>
    </row>
    <row r="2905" spans="1:101" s="47" customFormat="1" x14ac:dyDescent="0.3">
      <c r="A2905" s="22" t="s">
        <v>4600</v>
      </c>
      <c r="B2905" s="47" t="s">
        <v>4583</v>
      </c>
      <c r="C2905" s="47" t="s">
        <v>4940</v>
      </c>
      <c r="D2905" s="47" t="s">
        <v>4584</v>
      </c>
      <c r="E2905" s="48">
        <v>41984</v>
      </c>
      <c r="F2905" s="48">
        <v>42033</v>
      </c>
      <c r="G2905" s="47" t="s">
        <v>4585</v>
      </c>
      <c r="H2905" s="47">
        <v>34.202531</v>
      </c>
      <c r="I2905" s="47">
        <v>-105.73810400000001</v>
      </c>
      <c r="J2905" s="47" t="s">
        <v>873</v>
      </c>
      <c r="K2905" s="47" t="s">
        <v>879</v>
      </c>
      <c r="L2905" s="47" t="s">
        <v>878</v>
      </c>
      <c r="M2905" s="49" t="s">
        <v>4601</v>
      </c>
      <c r="N2905" s="70" t="s">
        <v>3393</v>
      </c>
      <c r="O2905" s="70" t="s">
        <v>3394</v>
      </c>
      <c r="P2905" s="72" t="s">
        <v>4288</v>
      </c>
      <c r="Q2905" s="22" t="s">
        <v>4602</v>
      </c>
      <c r="R2905" s="47" t="s">
        <v>2943</v>
      </c>
      <c r="S2905" s="72"/>
      <c r="T2905" s="72"/>
      <c r="U2905" s="72"/>
      <c r="V2905" s="72"/>
      <c r="W2905" s="72">
        <v>52.17</v>
      </c>
      <c r="X2905" s="72">
        <v>0.22700000000000001</v>
      </c>
      <c r="Y2905" s="72">
        <v>14.89</v>
      </c>
      <c r="Z2905" s="72">
        <v>2.92</v>
      </c>
      <c r="AA2905" s="72">
        <v>0.13200000000000001</v>
      </c>
      <c r="AB2905" s="72">
        <v>0.12</v>
      </c>
      <c r="AC2905" s="72">
        <v>10.25</v>
      </c>
      <c r="AD2905" s="72">
        <v>1.31</v>
      </c>
      <c r="AE2905" s="72">
        <v>10.51</v>
      </c>
      <c r="AF2905" s="72">
        <v>0.1</v>
      </c>
      <c r="AG2905" s="72">
        <v>5.33</v>
      </c>
      <c r="AH2905" s="72">
        <v>48800</v>
      </c>
      <c r="AI2905" s="72"/>
      <c r="AJ2905" s="72"/>
      <c r="AO2905" s="47">
        <f>SUM(W2905:AG2905)+(AH2905*0.0001)+AI2905+AM2905</f>
        <v>102.83900000000001</v>
      </c>
      <c r="AP2905" s="47">
        <f t="shared" si="166"/>
        <v>1.2667860000000015</v>
      </c>
      <c r="AQ2905" s="47">
        <f t="shared" si="167"/>
        <v>1.5265353999999982</v>
      </c>
      <c r="AR2905" s="47">
        <f t="shared" si="168"/>
        <v>2.6545454545454543</v>
      </c>
      <c r="AU2905" s="47">
        <v>21</v>
      </c>
      <c r="AV2905" s="47">
        <v>2.7</v>
      </c>
      <c r="AW2905" s="47">
        <v>23</v>
      </c>
      <c r="AY2905" s="47">
        <v>9067</v>
      </c>
      <c r="BA2905" s="47">
        <v>2.9</v>
      </c>
      <c r="BG2905" s="47">
        <v>70</v>
      </c>
      <c r="BH2905" s="47">
        <v>30</v>
      </c>
      <c r="BJ2905" s="47">
        <v>10.5</v>
      </c>
      <c r="BN2905" s="47">
        <v>20</v>
      </c>
      <c r="BO2905" s="47">
        <v>51</v>
      </c>
      <c r="BQ2905" s="47">
        <v>46</v>
      </c>
      <c r="BT2905" s="47">
        <v>5.5</v>
      </c>
      <c r="BU2905" s="47">
        <v>4</v>
      </c>
      <c r="BX2905" s="47">
        <v>396</v>
      </c>
      <c r="BY2905" s="47">
        <v>2.6</v>
      </c>
      <c r="CA2905" s="47">
        <v>40.799999999999997</v>
      </c>
      <c r="CC2905" s="47">
        <v>13.9</v>
      </c>
      <c r="CE2905" s="47">
        <v>6</v>
      </c>
      <c r="CF2905" s="47">
        <v>208</v>
      </c>
      <c r="CH2905" s="47">
        <v>110</v>
      </c>
      <c r="CI2905" s="47">
        <v>1050</v>
      </c>
      <c r="CJ2905" s="47">
        <v>1240</v>
      </c>
      <c r="CK2905" s="47">
        <v>98.1</v>
      </c>
      <c r="CL2905" s="47">
        <v>272</v>
      </c>
      <c r="CM2905" s="47">
        <v>35</v>
      </c>
      <c r="CN2905" s="47">
        <v>7.41</v>
      </c>
      <c r="CO2905" s="47">
        <v>26.1</v>
      </c>
      <c r="CP2905" s="47">
        <v>3.8</v>
      </c>
      <c r="CQ2905" s="47">
        <v>25.2</v>
      </c>
      <c r="CR2905" s="47">
        <v>5.4</v>
      </c>
      <c r="CS2905" s="47">
        <v>17.2</v>
      </c>
      <c r="CT2905" s="47">
        <v>2.58</v>
      </c>
      <c r="CU2905" s="47">
        <v>16.7</v>
      </c>
      <c r="CV2905" s="47">
        <v>2.41</v>
      </c>
      <c r="CW2905" s="47">
        <f t="shared" si="169"/>
        <v>2801.8999999999992</v>
      </c>
    </row>
    <row r="2906" spans="1:101" s="47" customFormat="1" x14ac:dyDescent="0.3">
      <c r="A2906" s="22" t="s">
        <v>4603</v>
      </c>
      <c r="B2906" s="47" t="s">
        <v>4583</v>
      </c>
      <c r="C2906" s="47" t="s">
        <v>4940</v>
      </c>
      <c r="D2906" s="47" t="s">
        <v>4584</v>
      </c>
      <c r="E2906" s="48">
        <v>41984</v>
      </c>
      <c r="F2906" s="48">
        <v>42369</v>
      </c>
      <c r="G2906" s="47" t="s">
        <v>4591</v>
      </c>
      <c r="H2906" s="47">
        <v>34.196496000000003</v>
      </c>
      <c r="I2906" s="47">
        <v>-105.73984400000001</v>
      </c>
      <c r="J2906" s="47" t="s">
        <v>873</v>
      </c>
      <c r="K2906" s="47" t="s">
        <v>879</v>
      </c>
      <c r="L2906" s="47" t="s">
        <v>878</v>
      </c>
      <c r="M2906" s="47" t="s">
        <v>4287</v>
      </c>
      <c r="N2906" s="70" t="s">
        <v>3393</v>
      </c>
      <c r="O2906" s="70" t="s">
        <v>3394</v>
      </c>
      <c r="P2906" s="72" t="s">
        <v>4288</v>
      </c>
      <c r="Q2906" s="22" t="s">
        <v>829</v>
      </c>
      <c r="R2906" s="47" t="s">
        <v>2955</v>
      </c>
      <c r="S2906" s="72"/>
      <c r="T2906" s="72"/>
      <c r="U2906" s="72"/>
      <c r="V2906" s="72"/>
      <c r="W2906" s="72">
        <v>29.95</v>
      </c>
      <c r="X2906" s="72">
        <v>0.19600000000000001</v>
      </c>
      <c r="Y2906" s="72">
        <v>3.09</v>
      </c>
      <c r="Z2906" s="72">
        <v>1.54</v>
      </c>
      <c r="AA2906" s="72">
        <v>9.6000000000000002E-2</v>
      </c>
      <c r="AB2906" s="72">
        <v>0.11</v>
      </c>
      <c r="AC2906" s="72">
        <v>7.53</v>
      </c>
      <c r="AD2906" s="72">
        <v>0.36</v>
      </c>
      <c r="AE2906" s="72">
        <v>1.49</v>
      </c>
      <c r="AF2906" s="72">
        <v>0.05</v>
      </c>
      <c r="AG2906" s="72">
        <v>10.11</v>
      </c>
      <c r="AH2906" s="72">
        <v>43700</v>
      </c>
      <c r="AI2906" s="72"/>
      <c r="AJ2906" s="72"/>
      <c r="AO2906" s="47">
        <f>SUM(W2906:AG2906)+(AH2906*0.0001)+AM2906+(AY2906*0.0001)</f>
        <v>60.530999999999999</v>
      </c>
      <c r="AP2906" s="47">
        <f t="shared" si="166"/>
        <v>0.88243200000000011</v>
      </c>
      <c r="AQ2906" s="47">
        <f t="shared" si="167"/>
        <v>0.56932479999999985</v>
      </c>
      <c r="AR2906" s="47">
        <f t="shared" si="168"/>
        <v>1.4</v>
      </c>
      <c r="AU2906" s="47">
        <v>95</v>
      </c>
      <c r="AV2906" s="47">
        <v>126</v>
      </c>
      <c r="AW2906" s="47">
        <v>28900</v>
      </c>
      <c r="AY2906" s="47">
        <v>16390</v>
      </c>
      <c r="BA2906" s="47">
        <v>17.3</v>
      </c>
      <c r="BG2906" s="47">
        <v>84500</v>
      </c>
      <c r="BH2906" s="47">
        <v>17</v>
      </c>
      <c r="BJ2906" s="47">
        <v>3</v>
      </c>
      <c r="BN2906" s="47">
        <v>515</v>
      </c>
      <c r="BO2906" s="47">
        <v>7</v>
      </c>
      <c r="BQ2906" s="47">
        <v>181000</v>
      </c>
      <c r="BT2906" s="47">
        <v>2790</v>
      </c>
      <c r="BU2906" s="47">
        <v>6</v>
      </c>
      <c r="BX2906" s="47">
        <v>951</v>
      </c>
      <c r="BY2906" s="47">
        <v>1.5</v>
      </c>
      <c r="CA2906" s="47">
        <v>22.8</v>
      </c>
      <c r="CC2906" s="47">
        <v>97.6</v>
      </c>
      <c r="CE2906" s="47">
        <v>2</v>
      </c>
      <c r="CF2906" s="47">
        <v>3</v>
      </c>
      <c r="CH2906" s="47">
        <v>27000</v>
      </c>
      <c r="CI2906" s="47">
        <v>1870</v>
      </c>
      <c r="CJ2906" s="47">
        <v>2990</v>
      </c>
      <c r="CK2906" s="47">
        <v>235</v>
      </c>
      <c r="CL2906" s="47">
        <v>668</v>
      </c>
      <c r="CM2906" s="47">
        <v>81.900000000000006</v>
      </c>
      <c r="CN2906" s="47">
        <v>15.8</v>
      </c>
      <c r="CO2906" s="47">
        <v>43.8</v>
      </c>
      <c r="CP2906" s="47">
        <v>4</v>
      </c>
      <c r="CQ2906" s="47">
        <v>15.1</v>
      </c>
      <c r="CR2906" s="47">
        <v>2.2999999999999998</v>
      </c>
      <c r="CS2906" s="47">
        <v>5.0999999999999996</v>
      </c>
      <c r="CT2906" s="47">
        <v>0.65</v>
      </c>
      <c r="CU2906" s="47">
        <v>4.0999999999999996</v>
      </c>
      <c r="CV2906" s="47">
        <v>0.6</v>
      </c>
      <c r="CW2906" s="47">
        <f t="shared" si="169"/>
        <v>5936.3500000000013</v>
      </c>
    </row>
    <row r="2907" spans="1:101" s="47" customFormat="1" x14ac:dyDescent="0.3">
      <c r="A2907" s="22" t="s">
        <v>4604</v>
      </c>
      <c r="B2907" s="47" t="s">
        <v>4583</v>
      </c>
      <c r="C2907" s="47" t="s">
        <v>4940</v>
      </c>
      <c r="D2907" s="47" t="s">
        <v>4584</v>
      </c>
      <c r="E2907" s="48">
        <v>41984</v>
      </c>
      <c r="F2907" s="48">
        <v>42369</v>
      </c>
      <c r="G2907" s="47" t="s">
        <v>4591</v>
      </c>
      <c r="H2907" s="47">
        <v>34.195923000000001</v>
      </c>
      <c r="I2907" s="47">
        <v>-105.73761399999999</v>
      </c>
      <c r="J2907" s="47" t="s">
        <v>873</v>
      </c>
      <c r="K2907" s="47" t="s">
        <v>879</v>
      </c>
      <c r="L2907" s="47" t="s">
        <v>878</v>
      </c>
      <c r="M2907" s="47" t="s">
        <v>4601</v>
      </c>
      <c r="N2907" s="70" t="s">
        <v>3393</v>
      </c>
      <c r="O2907" s="70" t="s">
        <v>3394</v>
      </c>
      <c r="P2907" s="72" t="s">
        <v>4288</v>
      </c>
      <c r="Q2907" s="22" t="s">
        <v>829</v>
      </c>
      <c r="R2907" s="47" t="s">
        <v>2955</v>
      </c>
      <c r="S2907" s="72"/>
      <c r="T2907" s="72"/>
      <c r="U2907" s="72"/>
      <c r="V2907" s="72"/>
      <c r="W2907" s="72">
        <v>14.59</v>
      </c>
      <c r="X2907" s="72">
        <v>0.14099999999999999</v>
      </c>
      <c r="Y2907" s="72">
        <v>3.53</v>
      </c>
      <c r="Z2907" s="72">
        <v>2.31</v>
      </c>
      <c r="AA2907" s="72">
        <v>0.47599999999999998</v>
      </c>
      <c r="AB2907" s="72">
        <v>0.15</v>
      </c>
      <c r="AC2907" s="72">
        <v>36.630000000000003</v>
      </c>
      <c r="AD2907" s="72">
        <v>0.28000000000000003</v>
      </c>
      <c r="AE2907" s="72">
        <v>0.88</v>
      </c>
      <c r="AF2907" s="72">
        <v>0.02</v>
      </c>
      <c r="AG2907" s="72">
        <v>20.72</v>
      </c>
      <c r="AH2907" s="72">
        <v>72300</v>
      </c>
      <c r="AI2907" s="72"/>
      <c r="AJ2907" s="72"/>
      <c r="AO2907" s="47">
        <f>SUM(W2907:AG2907)+(AH2907*0.0001)+AM2907+(AY2907*0.0001)</f>
        <v>92.015000000000015</v>
      </c>
      <c r="AP2907" s="47">
        <f t="shared" si="166"/>
        <v>1.373373</v>
      </c>
      <c r="AQ2907" s="47">
        <f t="shared" si="167"/>
        <v>0.79928969999999988</v>
      </c>
      <c r="AR2907" s="47">
        <f t="shared" si="168"/>
        <v>2.1</v>
      </c>
      <c r="AU2907" s="47">
        <v>29</v>
      </c>
      <c r="AV2907" s="47">
        <v>8</v>
      </c>
      <c r="AW2907" s="47">
        <v>217</v>
      </c>
      <c r="AY2907" s="47">
        <v>50580</v>
      </c>
      <c r="BA2907" s="47">
        <v>0.8</v>
      </c>
      <c r="BG2907" s="47">
        <v>100</v>
      </c>
      <c r="BH2907" s="47">
        <v>54</v>
      </c>
      <c r="BJ2907" s="47">
        <v>1.9</v>
      </c>
      <c r="BN2907" s="47">
        <v>8</v>
      </c>
      <c r="BO2907" s="47">
        <v>14</v>
      </c>
      <c r="BQ2907" s="47">
        <v>64</v>
      </c>
      <c r="BT2907" s="47">
        <v>42</v>
      </c>
      <c r="BU2907" s="47">
        <v>13</v>
      </c>
      <c r="BX2907" s="47">
        <v>21840</v>
      </c>
      <c r="BY2907" s="47">
        <v>3.2</v>
      </c>
      <c r="CA2907" s="47">
        <v>56.7</v>
      </c>
      <c r="CC2907" s="47">
        <v>73.7</v>
      </c>
      <c r="CE2907" s="47">
        <v>7</v>
      </c>
      <c r="CF2907" s="47">
        <v>1.9</v>
      </c>
      <c r="CH2907" s="47">
        <v>250</v>
      </c>
      <c r="CI2907" s="47">
        <v>15100</v>
      </c>
      <c r="CJ2907" s="47">
        <v>17300</v>
      </c>
      <c r="CK2907" s="47">
        <v>1170</v>
      </c>
      <c r="CL2907" s="47">
        <v>3000</v>
      </c>
      <c r="CM2907" s="47">
        <v>241</v>
      </c>
      <c r="CN2907" s="47">
        <v>44.9</v>
      </c>
      <c r="CO2907" s="47">
        <v>111</v>
      </c>
      <c r="CP2907" s="47">
        <v>9.9</v>
      </c>
      <c r="CQ2907" s="47">
        <v>37.1</v>
      </c>
      <c r="CR2907" s="47">
        <v>5.2</v>
      </c>
      <c r="CS2907" s="47">
        <v>10.7</v>
      </c>
      <c r="CT2907" s="47">
        <v>1.18</v>
      </c>
      <c r="CU2907" s="47">
        <v>6.2</v>
      </c>
      <c r="CV2907" s="47">
        <v>0.79</v>
      </c>
      <c r="CW2907" s="47">
        <f t="shared" si="169"/>
        <v>37037.969999999994</v>
      </c>
    </row>
    <row r="2908" spans="1:101" s="47" customFormat="1" x14ac:dyDescent="0.3">
      <c r="A2908" s="22" t="s">
        <v>4605</v>
      </c>
      <c r="B2908" s="47" t="s">
        <v>4583</v>
      </c>
      <c r="C2908" s="47" t="s">
        <v>4940</v>
      </c>
      <c r="D2908" s="47" t="s">
        <v>4584</v>
      </c>
      <c r="E2908" s="48">
        <v>41984</v>
      </c>
      <c r="F2908" s="48">
        <v>42369</v>
      </c>
      <c r="G2908" s="47" t="s">
        <v>4591</v>
      </c>
      <c r="H2908" s="47">
        <v>34.210388999999999</v>
      </c>
      <c r="I2908" s="47">
        <v>-105.769751</v>
      </c>
      <c r="J2908" s="47" t="s">
        <v>873</v>
      </c>
      <c r="K2908" s="47" t="s">
        <v>879</v>
      </c>
      <c r="L2908" s="47" t="s">
        <v>878</v>
      </c>
      <c r="M2908" s="47" t="s">
        <v>2968</v>
      </c>
      <c r="N2908" s="70" t="s">
        <v>3393</v>
      </c>
      <c r="O2908" s="70" t="s">
        <v>3394</v>
      </c>
      <c r="P2908" s="72" t="s">
        <v>4301</v>
      </c>
      <c r="Q2908" s="22" t="s">
        <v>829</v>
      </c>
      <c r="R2908" s="47" t="s">
        <v>2955</v>
      </c>
      <c r="S2908" s="72" t="s">
        <v>348</v>
      </c>
      <c r="T2908" s="72"/>
      <c r="U2908" s="72"/>
      <c r="V2908" s="72"/>
      <c r="W2908" s="72">
        <v>7.43</v>
      </c>
      <c r="X2908" s="72">
        <v>8.0000000000000002E-3</v>
      </c>
      <c r="Y2908" s="72">
        <v>0.18</v>
      </c>
      <c r="Z2908" s="72">
        <v>89.27</v>
      </c>
      <c r="AA2908" s="72">
        <v>4.1000000000000002E-2</v>
      </c>
      <c r="AB2908" s="72">
        <v>0.11</v>
      </c>
      <c r="AC2908" s="72">
        <v>7.0000000000000007E-2</v>
      </c>
      <c r="AD2908" s="72">
        <v>0.01</v>
      </c>
      <c r="AE2908" s="72">
        <v>0.05</v>
      </c>
      <c r="AF2908" s="72">
        <v>7.0000000000000007E-2</v>
      </c>
      <c r="AG2908" s="72">
        <v>2.0299999999999998</v>
      </c>
      <c r="AH2908" s="72">
        <v>700.00000000000011</v>
      </c>
      <c r="AI2908" s="72"/>
      <c r="AJ2908" s="72"/>
      <c r="AO2908" s="47">
        <f>SUM(W2908:AG2908)+(AH2908*0.0001)+AI2908+AM2908</f>
        <v>99.33899999999997</v>
      </c>
      <c r="AP2908" s="47">
        <f t="shared" si="166"/>
        <v>59.204691000000004</v>
      </c>
      <c r="AQ2908" s="47">
        <f t="shared" si="167"/>
        <v>24.14483989999998</v>
      </c>
      <c r="AR2908" s="47">
        <f t="shared" si="168"/>
        <v>81.154545454545442</v>
      </c>
      <c r="AU2908" s="47" t="s">
        <v>412</v>
      </c>
      <c r="AV2908" s="47">
        <v>1.6</v>
      </c>
      <c r="AW2908" s="47">
        <v>12</v>
      </c>
      <c r="AY2908" s="47">
        <v>297</v>
      </c>
      <c r="BA2908" s="47" t="s">
        <v>413</v>
      </c>
      <c r="BG2908" s="47">
        <v>20</v>
      </c>
      <c r="BH2908" s="47">
        <v>5</v>
      </c>
      <c r="BJ2908" s="47" t="s">
        <v>1420</v>
      </c>
      <c r="BN2908" s="47">
        <v>5</v>
      </c>
      <c r="BO2908" s="47">
        <v>4</v>
      </c>
      <c r="BQ2908" s="47">
        <v>28</v>
      </c>
      <c r="BT2908" s="47">
        <v>3</v>
      </c>
      <c r="BU2908" s="47" t="s">
        <v>420</v>
      </c>
      <c r="BX2908" s="47">
        <v>40</v>
      </c>
      <c r="BY2908" s="47" t="s">
        <v>415</v>
      </c>
      <c r="CA2908" s="47">
        <v>19.8</v>
      </c>
      <c r="CC2908" s="47">
        <v>53.7</v>
      </c>
      <c r="CE2908" s="47">
        <v>4</v>
      </c>
      <c r="CF2908" s="47" t="s">
        <v>1420</v>
      </c>
      <c r="CH2908" s="47" t="s">
        <v>472</v>
      </c>
      <c r="CI2908" s="47">
        <v>74.7</v>
      </c>
      <c r="CJ2908" s="47">
        <v>78.7</v>
      </c>
      <c r="CK2908" s="47">
        <v>7.05</v>
      </c>
      <c r="CL2908" s="47">
        <v>19.8</v>
      </c>
      <c r="CM2908" s="47">
        <v>2</v>
      </c>
      <c r="CN2908" s="47">
        <v>0.5</v>
      </c>
      <c r="CO2908" s="47">
        <v>1.4</v>
      </c>
      <c r="CP2908" s="47">
        <v>0.2</v>
      </c>
      <c r="CQ2908" s="47">
        <v>0.9</v>
      </c>
      <c r="CR2908" s="47">
        <v>0.2</v>
      </c>
      <c r="CS2908" s="47">
        <v>0.6</v>
      </c>
      <c r="CT2908" s="47">
        <v>0.09</v>
      </c>
      <c r="CU2908" s="47">
        <v>0.6</v>
      </c>
      <c r="CV2908" s="47">
        <v>0.1</v>
      </c>
      <c r="CW2908" s="47">
        <f t="shared" si="169"/>
        <v>186.84</v>
      </c>
    </row>
    <row r="2909" spans="1:101" s="47" customFormat="1" x14ac:dyDescent="0.3">
      <c r="A2909" s="22" t="s">
        <v>4606</v>
      </c>
      <c r="B2909" s="47" t="s">
        <v>4583</v>
      </c>
      <c r="C2909" s="47" t="s">
        <v>4940</v>
      </c>
      <c r="D2909" s="47" t="s">
        <v>4584</v>
      </c>
      <c r="E2909" s="48">
        <v>41984</v>
      </c>
      <c r="F2909" s="48">
        <v>42369</v>
      </c>
      <c r="G2909" s="47" t="s">
        <v>4591</v>
      </c>
      <c r="H2909" s="47">
        <v>34.203859999999999</v>
      </c>
      <c r="I2909" s="47">
        <v>-105.755201</v>
      </c>
      <c r="J2909" s="47" t="s">
        <v>873</v>
      </c>
      <c r="K2909" s="47" t="s">
        <v>879</v>
      </c>
      <c r="L2909" s="47" t="s">
        <v>878</v>
      </c>
      <c r="M2909" s="47" t="s">
        <v>2968</v>
      </c>
      <c r="N2909" s="70" t="s">
        <v>3393</v>
      </c>
      <c r="O2909" s="70" t="s">
        <v>3394</v>
      </c>
      <c r="P2909" s="72" t="s">
        <v>4301</v>
      </c>
      <c r="Q2909" s="22" t="s">
        <v>4607</v>
      </c>
      <c r="R2909" s="47" t="s">
        <v>2943</v>
      </c>
      <c r="S2909" s="72" t="s">
        <v>4608</v>
      </c>
      <c r="T2909" s="72"/>
      <c r="U2909" s="72"/>
      <c r="V2909" s="72"/>
      <c r="W2909" s="72">
        <v>39.01</v>
      </c>
      <c r="X2909" s="72">
        <v>3.7999999999999999E-2</v>
      </c>
      <c r="Y2909" s="72">
        <v>1.04</v>
      </c>
      <c r="Z2909" s="72">
        <v>55.51</v>
      </c>
      <c r="AA2909" s="72">
        <v>0.17299999999999999</v>
      </c>
      <c r="AB2909" s="72">
        <v>1.1499999999999999</v>
      </c>
      <c r="AC2909" s="72">
        <v>0.65</v>
      </c>
      <c r="AD2909" s="72">
        <v>0.03</v>
      </c>
      <c r="AE2909" s="72">
        <v>0.25</v>
      </c>
      <c r="AF2909" s="72">
        <v>0.05</v>
      </c>
      <c r="AG2909" s="72">
        <v>2.17</v>
      </c>
      <c r="AH2909" s="72">
        <v>2700</v>
      </c>
      <c r="AI2909" s="72"/>
      <c r="AJ2909" s="72"/>
      <c r="AO2909" s="47">
        <f>SUM(W2909:AG2909)+(AH2909*0.0001)+AI2909+AM2909</f>
        <v>100.34099999999999</v>
      </c>
      <c r="AP2909" s="47">
        <f t="shared" si="166"/>
        <v>36.772982999999996</v>
      </c>
      <c r="AQ2909" s="47">
        <f t="shared" si="167"/>
        <v>15.059718699999998</v>
      </c>
      <c r="AR2909" s="47">
        <f t="shared" si="168"/>
        <v>50.463636363636361</v>
      </c>
      <c r="AU2909" s="47">
        <v>9</v>
      </c>
      <c r="AV2909" s="47">
        <v>1</v>
      </c>
      <c r="AW2909" s="47">
        <v>28</v>
      </c>
      <c r="AY2909" s="47">
        <v>247</v>
      </c>
      <c r="BA2909" s="47" t="s">
        <v>413</v>
      </c>
      <c r="BG2909" s="47">
        <v>160</v>
      </c>
      <c r="BH2909" s="47">
        <v>5</v>
      </c>
      <c r="BJ2909" s="47">
        <v>0.3</v>
      </c>
      <c r="BN2909" s="47">
        <v>13</v>
      </c>
      <c r="BO2909" s="47">
        <v>5</v>
      </c>
      <c r="BQ2909" s="47">
        <v>89</v>
      </c>
      <c r="BT2909" s="47">
        <v>3.5</v>
      </c>
      <c r="BU2909" s="47">
        <v>1</v>
      </c>
      <c r="BX2909" s="47">
        <v>25</v>
      </c>
      <c r="BY2909" s="47" t="s">
        <v>415</v>
      </c>
      <c r="CA2909" s="47">
        <v>1.8</v>
      </c>
      <c r="CC2909" s="47">
        <v>8.1999999999999993</v>
      </c>
      <c r="CE2909" s="47">
        <v>2</v>
      </c>
      <c r="CF2909" s="47">
        <v>0.3</v>
      </c>
      <c r="CH2909" s="47">
        <v>70</v>
      </c>
      <c r="CI2909" s="47">
        <v>48</v>
      </c>
      <c r="CJ2909" s="47">
        <v>55.7</v>
      </c>
      <c r="CK2909" s="47">
        <v>4.79</v>
      </c>
      <c r="CL2909" s="47">
        <v>14.3</v>
      </c>
      <c r="CM2909" s="47">
        <v>2</v>
      </c>
      <c r="CN2909" s="47">
        <v>0.54</v>
      </c>
      <c r="CO2909" s="47">
        <v>1.8</v>
      </c>
      <c r="CP2909" s="47">
        <v>0.2</v>
      </c>
      <c r="CQ2909" s="47">
        <v>1.3</v>
      </c>
      <c r="CR2909" s="47">
        <v>0.2</v>
      </c>
      <c r="CS2909" s="47">
        <v>0.7</v>
      </c>
      <c r="CT2909" s="47">
        <v>0.1</v>
      </c>
      <c r="CU2909" s="47">
        <v>0.7</v>
      </c>
      <c r="CV2909" s="47">
        <v>11</v>
      </c>
      <c r="CW2909" s="47">
        <f t="shared" si="169"/>
        <v>141.32999999999998</v>
      </c>
    </row>
    <row r="2910" spans="1:101" s="47" customFormat="1" x14ac:dyDescent="0.3">
      <c r="A2910" s="22" t="s">
        <v>4609</v>
      </c>
      <c r="B2910" s="47" t="s">
        <v>4583</v>
      </c>
      <c r="C2910" s="47" t="s">
        <v>4940</v>
      </c>
      <c r="D2910" s="47" t="s">
        <v>4584</v>
      </c>
      <c r="E2910" s="48">
        <v>41984</v>
      </c>
      <c r="F2910" s="48">
        <v>42369</v>
      </c>
      <c r="G2910" s="47" t="s">
        <v>4591</v>
      </c>
      <c r="H2910" s="47">
        <v>34.203887999999999</v>
      </c>
      <c r="I2910" s="47">
        <v>-105.75515799999999</v>
      </c>
      <c r="J2910" s="47" t="s">
        <v>873</v>
      </c>
      <c r="K2910" s="47" t="s">
        <v>879</v>
      </c>
      <c r="L2910" s="47" t="s">
        <v>878</v>
      </c>
      <c r="M2910" s="47" t="s">
        <v>2968</v>
      </c>
      <c r="N2910" s="70" t="s">
        <v>3393</v>
      </c>
      <c r="O2910" s="70" t="s">
        <v>3394</v>
      </c>
      <c r="P2910" s="72" t="s">
        <v>4301</v>
      </c>
      <c r="Q2910" s="22" t="s">
        <v>4610</v>
      </c>
      <c r="R2910" s="47" t="s">
        <v>2943</v>
      </c>
      <c r="S2910" s="72" t="s">
        <v>4608</v>
      </c>
      <c r="T2910" s="72"/>
      <c r="U2910" s="72"/>
      <c r="V2910" s="72"/>
      <c r="W2910" s="72">
        <v>44.39</v>
      </c>
      <c r="X2910" s="72">
        <v>0.35499999999999998</v>
      </c>
      <c r="Y2910" s="72">
        <v>5.07</v>
      </c>
      <c r="Z2910" s="72">
        <v>11.85</v>
      </c>
      <c r="AA2910" s="72">
        <v>0.218</v>
      </c>
      <c r="AB2910" s="72">
        <v>4.83</v>
      </c>
      <c r="AC2910" s="72">
        <v>13.68</v>
      </c>
      <c r="AD2910" s="72">
        <v>0.21</v>
      </c>
      <c r="AE2910" s="72">
        <v>1.07</v>
      </c>
      <c r="AF2910" s="72">
        <v>0.08</v>
      </c>
      <c r="AG2910" s="72">
        <v>17.329999999999998</v>
      </c>
      <c r="AH2910" s="72">
        <v>6600</v>
      </c>
      <c r="AI2910" s="72"/>
      <c r="AJ2910" s="72"/>
      <c r="AO2910" s="47">
        <f>SUM(W2910:AG2910)+(AH2910*0.0001)+AI2910+AM2910</f>
        <v>99.742999999999981</v>
      </c>
      <c r="AP2910" s="47">
        <f t="shared" si="166"/>
        <v>7.6319549999999996</v>
      </c>
      <c r="AQ2910" s="47">
        <f t="shared" si="167"/>
        <v>3.4548494999999999</v>
      </c>
      <c r="AR2910" s="47">
        <f t="shared" si="168"/>
        <v>10.772727272727272</v>
      </c>
      <c r="AU2910" s="47">
        <v>10</v>
      </c>
      <c r="AV2910" s="47">
        <v>1.3</v>
      </c>
      <c r="AW2910" s="47">
        <v>14</v>
      </c>
      <c r="AY2910" s="47">
        <v>556</v>
      </c>
      <c r="BA2910" s="47">
        <v>0.5</v>
      </c>
      <c r="BG2910" s="47">
        <v>130</v>
      </c>
      <c r="BH2910" s="47">
        <v>11</v>
      </c>
      <c r="BJ2910" s="47">
        <v>4.5999999999999996</v>
      </c>
      <c r="BN2910" s="47">
        <v>7</v>
      </c>
      <c r="BO2910" s="47">
        <v>7</v>
      </c>
      <c r="BQ2910" s="47">
        <v>9</v>
      </c>
      <c r="BT2910" s="47">
        <v>1.9</v>
      </c>
      <c r="BU2910" s="47">
        <v>5</v>
      </c>
      <c r="BX2910" s="47">
        <v>91</v>
      </c>
      <c r="BY2910" s="47">
        <v>0.5</v>
      </c>
      <c r="CA2910" s="47">
        <v>6.3</v>
      </c>
      <c r="CC2910" s="47">
        <v>7.7</v>
      </c>
      <c r="CE2910" s="47">
        <v>2</v>
      </c>
      <c r="CF2910" s="47">
        <v>4.5999999999999996</v>
      </c>
      <c r="CH2910" s="47">
        <v>30</v>
      </c>
      <c r="CI2910" s="47">
        <v>1540</v>
      </c>
      <c r="CJ2910" s="47">
        <v>1380</v>
      </c>
      <c r="CK2910" s="47">
        <v>76.099999999999994</v>
      </c>
      <c r="CL2910" s="47">
        <v>154</v>
      </c>
      <c r="CM2910" s="47">
        <v>11.6</v>
      </c>
      <c r="CN2910" s="47">
        <v>3.05</v>
      </c>
      <c r="CO2910" s="47">
        <v>6.9</v>
      </c>
      <c r="CP2910" s="47">
        <v>0.8</v>
      </c>
      <c r="CQ2910" s="47">
        <v>4.0999999999999996</v>
      </c>
      <c r="CR2910" s="47">
        <v>0.8</v>
      </c>
      <c r="CS2910" s="47">
        <v>2.4</v>
      </c>
      <c r="CT2910" s="47">
        <v>0.36</v>
      </c>
      <c r="CU2910" s="47">
        <v>2.4</v>
      </c>
      <c r="CV2910" s="47">
        <v>0.36</v>
      </c>
      <c r="CW2910" s="47">
        <f t="shared" si="169"/>
        <v>3182.8700000000008</v>
      </c>
    </row>
    <row r="2911" spans="1:101" s="47" customFormat="1" x14ac:dyDescent="0.3">
      <c r="A2911" s="22" t="s">
        <v>4611</v>
      </c>
      <c r="B2911" s="47" t="s">
        <v>4583</v>
      </c>
      <c r="C2911" s="47" t="s">
        <v>4940</v>
      </c>
      <c r="D2911" s="47" t="s">
        <v>4584</v>
      </c>
      <c r="E2911" s="48">
        <v>41984</v>
      </c>
      <c r="F2911" s="48">
        <v>42369</v>
      </c>
      <c r="G2911" s="47" t="s">
        <v>4591</v>
      </c>
      <c r="H2911" s="47">
        <v>34.203848999999998</v>
      </c>
      <c r="I2911" s="47">
        <v>-105.749633</v>
      </c>
      <c r="J2911" s="47" t="s">
        <v>873</v>
      </c>
      <c r="K2911" s="47" t="s">
        <v>879</v>
      </c>
      <c r="L2911" s="47" t="s">
        <v>878</v>
      </c>
      <c r="M2911" s="47" t="s">
        <v>2968</v>
      </c>
      <c r="N2911" s="70" t="s">
        <v>3393</v>
      </c>
      <c r="O2911" s="70" t="s">
        <v>3394</v>
      </c>
      <c r="P2911" s="72" t="s">
        <v>4301</v>
      </c>
      <c r="Q2911" s="22" t="s">
        <v>829</v>
      </c>
      <c r="R2911" s="47" t="s">
        <v>2955</v>
      </c>
      <c r="S2911" s="72" t="s">
        <v>4612</v>
      </c>
      <c r="T2911" s="72"/>
      <c r="U2911" s="72"/>
      <c r="V2911" s="72"/>
      <c r="W2911" s="72">
        <v>67.47</v>
      </c>
      <c r="X2911" s="72">
        <v>1.7000000000000001E-2</v>
      </c>
      <c r="Y2911" s="72">
        <v>0.52</v>
      </c>
      <c r="Z2911" s="72">
        <v>9.9499999999999993</v>
      </c>
      <c r="AA2911" s="72">
        <v>1.7410000000000001</v>
      </c>
      <c r="AB2911" s="72">
        <v>0.23</v>
      </c>
      <c r="AC2911" s="72">
        <v>8.73</v>
      </c>
      <c r="AD2911" s="72">
        <v>0.06</v>
      </c>
      <c r="AE2911" s="72">
        <v>0.05</v>
      </c>
      <c r="AF2911" s="72" t="s">
        <v>415</v>
      </c>
      <c r="AG2911" s="72">
        <v>9.85</v>
      </c>
      <c r="AH2911" s="72" t="s">
        <v>957</v>
      </c>
      <c r="AI2911" s="72"/>
      <c r="AJ2911" s="72"/>
      <c r="AO2911" s="47">
        <f>SUM(W2911:AG2911)</f>
        <v>98.617999999999995</v>
      </c>
      <c r="AP2911" s="47">
        <f t="shared" si="166"/>
        <v>6.5764349999999991</v>
      </c>
      <c r="AQ2911" s="47">
        <f t="shared" si="167"/>
        <v>2.7159214999999994</v>
      </c>
      <c r="AR2911" s="47">
        <f t="shared" si="168"/>
        <v>9.0454545454545432</v>
      </c>
      <c r="AU2911" s="47">
        <v>10</v>
      </c>
      <c r="AV2911" s="47" t="s">
        <v>421</v>
      </c>
      <c r="AW2911" s="47">
        <v>45</v>
      </c>
      <c r="AY2911" s="47">
        <v>1789</v>
      </c>
      <c r="BA2911" s="47" t="s">
        <v>413</v>
      </c>
      <c r="BG2911" s="47">
        <v>10</v>
      </c>
      <c r="BH2911" s="47">
        <v>4</v>
      </c>
      <c r="BJ2911" s="47" t="s">
        <v>1420</v>
      </c>
      <c r="BN2911" s="47">
        <v>32</v>
      </c>
      <c r="BO2911" s="47" t="s">
        <v>420</v>
      </c>
      <c r="BQ2911" s="47" t="s">
        <v>412</v>
      </c>
      <c r="BT2911" s="47">
        <v>1.6</v>
      </c>
      <c r="BU2911" s="47" t="s">
        <v>420</v>
      </c>
      <c r="BX2911" s="47">
        <v>156</v>
      </c>
      <c r="BY2911" s="47" t="s">
        <v>415</v>
      </c>
      <c r="CA2911" s="47">
        <v>0.5</v>
      </c>
      <c r="CC2911" s="47">
        <v>9.1</v>
      </c>
      <c r="CE2911" s="47">
        <v>2</v>
      </c>
      <c r="CF2911" s="47" t="s">
        <v>1420</v>
      </c>
      <c r="CH2911" s="47">
        <v>140</v>
      </c>
      <c r="CI2911" s="47">
        <v>29.9</v>
      </c>
      <c r="CJ2911" s="47">
        <v>15.6</v>
      </c>
      <c r="CK2911" s="47">
        <v>5.82</v>
      </c>
      <c r="CL2911" s="47">
        <v>23.1</v>
      </c>
      <c r="CM2911" s="47">
        <v>4.3</v>
      </c>
      <c r="CN2911" s="47">
        <v>0.96</v>
      </c>
      <c r="CO2911" s="47">
        <v>4.4000000000000004</v>
      </c>
      <c r="CP2911" s="47">
        <v>0.6</v>
      </c>
      <c r="CQ2911" s="47">
        <v>3.6</v>
      </c>
      <c r="CR2911" s="47">
        <v>0.7</v>
      </c>
      <c r="CS2911" s="47">
        <v>1.9</v>
      </c>
      <c r="CT2911" s="47">
        <v>0.24</v>
      </c>
      <c r="CU2911" s="47">
        <v>1.4</v>
      </c>
      <c r="CV2911" s="47">
        <v>0.21</v>
      </c>
      <c r="CW2911" s="47">
        <f t="shared" si="169"/>
        <v>92.72999999999999</v>
      </c>
    </row>
    <row r="2912" spans="1:101" s="47" customFormat="1" x14ac:dyDescent="0.3">
      <c r="A2912" s="22" t="s">
        <v>4613</v>
      </c>
      <c r="B2912" s="47" t="s">
        <v>4583</v>
      </c>
      <c r="C2912" s="47" t="s">
        <v>4940</v>
      </c>
      <c r="D2912" s="47" t="s">
        <v>4584</v>
      </c>
      <c r="E2912" s="48">
        <v>41984</v>
      </c>
      <c r="F2912" s="48">
        <v>42369</v>
      </c>
      <c r="G2912" s="47" t="s">
        <v>4591</v>
      </c>
      <c r="H2912" s="47">
        <v>34.203307000000002</v>
      </c>
      <c r="I2912" s="47">
        <v>-105.748369</v>
      </c>
      <c r="J2912" s="47" t="s">
        <v>873</v>
      </c>
      <c r="K2912" s="47" t="s">
        <v>879</v>
      </c>
      <c r="L2912" s="47" t="s">
        <v>878</v>
      </c>
      <c r="M2912" s="49" t="s">
        <v>4322</v>
      </c>
      <c r="N2912" s="70" t="s">
        <v>3393</v>
      </c>
      <c r="O2912" s="70" t="s">
        <v>3394</v>
      </c>
      <c r="P2912" s="72" t="s">
        <v>4288</v>
      </c>
      <c r="Q2912" s="22" t="s">
        <v>829</v>
      </c>
      <c r="R2912" s="47" t="s">
        <v>2955</v>
      </c>
      <c r="S2912" s="72" t="s">
        <v>4614</v>
      </c>
      <c r="T2912" s="72"/>
      <c r="U2912" s="72"/>
      <c r="V2912" s="72"/>
      <c r="W2912" s="72">
        <v>55.83</v>
      </c>
      <c r="X2912" s="72">
        <v>4.3999999999999997E-2</v>
      </c>
      <c r="Y2912" s="72">
        <v>1.24</v>
      </c>
      <c r="Z2912" s="72">
        <v>1.5</v>
      </c>
      <c r="AA2912" s="72">
        <v>8.6999999999999994E-2</v>
      </c>
      <c r="AB2912" s="72">
        <v>3.96</v>
      </c>
      <c r="AC2912" s="72">
        <v>20.32</v>
      </c>
      <c r="AD2912" s="72">
        <v>0.33</v>
      </c>
      <c r="AE2912" s="72">
        <v>0.19</v>
      </c>
      <c r="AF2912" s="72">
        <v>0.03</v>
      </c>
      <c r="AG2912" s="72">
        <v>15.56</v>
      </c>
      <c r="AH2912" s="72">
        <v>64800.000000000007</v>
      </c>
      <c r="AI2912" s="72"/>
      <c r="AJ2912" s="72"/>
      <c r="AO2912" s="47">
        <f>SUM(W2912:AG2912)+(AH2912*0.0001)+AI2912+AM2912</f>
        <v>105.571</v>
      </c>
      <c r="AP2912" s="47">
        <f t="shared" si="166"/>
        <v>0.93915000000000015</v>
      </c>
      <c r="AQ2912" s="47">
        <f t="shared" si="167"/>
        <v>0.46693499999999966</v>
      </c>
      <c r="AR2912" s="47">
        <f t="shared" si="168"/>
        <v>1.3636363636363635</v>
      </c>
      <c r="AU2912" s="47" t="s">
        <v>412</v>
      </c>
      <c r="AV2912" s="47">
        <v>0.9</v>
      </c>
      <c r="AW2912" s="47">
        <v>23</v>
      </c>
      <c r="AY2912" s="47">
        <v>687</v>
      </c>
      <c r="BA2912" s="47" t="s">
        <v>413</v>
      </c>
      <c r="BG2912" s="47">
        <v>430</v>
      </c>
      <c r="BH2912" s="47">
        <v>3</v>
      </c>
      <c r="BJ2912" s="47">
        <v>0.8</v>
      </c>
      <c r="BN2912" s="47">
        <v>8</v>
      </c>
      <c r="BO2912" s="47">
        <v>4</v>
      </c>
      <c r="BQ2912" s="47">
        <v>19</v>
      </c>
      <c r="BT2912" s="47">
        <v>4.5</v>
      </c>
      <c r="BU2912" s="47">
        <v>3</v>
      </c>
      <c r="BX2912" s="47">
        <v>169</v>
      </c>
      <c r="BY2912" s="47">
        <v>0.2</v>
      </c>
      <c r="CA2912" s="47">
        <v>3.8</v>
      </c>
      <c r="CC2912" s="47">
        <v>1.3</v>
      </c>
      <c r="CE2912" s="47" t="s">
        <v>420</v>
      </c>
      <c r="CF2912" s="47">
        <v>0.8</v>
      </c>
      <c r="CH2912" s="47">
        <v>70</v>
      </c>
      <c r="CI2912" s="47">
        <v>52.1</v>
      </c>
      <c r="CJ2912" s="47">
        <v>49.3</v>
      </c>
      <c r="CK2912" s="47">
        <v>3.44</v>
      </c>
      <c r="CL2912" s="47">
        <v>9.5</v>
      </c>
      <c r="CM2912" s="47">
        <v>2.1</v>
      </c>
      <c r="CN2912" s="47">
        <v>0.69</v>
      </c>
      <c r="CO2912" s="47">
        <v>2.8</v>
      </c>
      <c r="CP2912" s="47">
        <v>0.5</v>
      </c>
      <c r="CQ2912" s="47">
        <v>2.6</v>
      </c>
      <c r="CR2912" s="47">
        <v>0.5</v>
      </c>
      <c r="CS2912" s="47">
        <v>1.4</v>
      </c>
      <c r="CT2912" s="47">
        <v>0.2</v>
      </c>
      <c r="CU2912" s="47">
        <v>1.2</v>
      </c>
      <c r="CV2912" s="47">
        <v>0.18</v>
      </c>
      <c r="CW2912" s="47">
        <f t="shared" si="169"/>
        <v>126.51</v>
      </c>
    </row>
    <row r="2913" spans="1:111" s="47" customFormat="1" x14ac:dyDescent="0.3">
      <c r="A2913" s="22" t="s">
        <v>4615</v>
      </c>
      <c r="B2913" s="47" t="s">
        <v>4583</v>
      </c>
      <c r="C2913" s="47" t="s">
        <v>4940</v>
      </c>
      <c r="D2913" s="47" t="s">
        <v>4584</v>
      </c>
      <c r="E2913" s="48">
        <v>41984</v>
      </c>
      <c r="F2913" s="48">
        <v>42369</v>
      </c>
      <c r="G2913" s="47" t="s">
        <v>4591</v>
      </c>
      <c r="H2913" s="47">
        <v>34.203288999999998</v>
      </c>
      <c r="I2913" s="47">
        <v>-105.748401</v>
      </c>
      <c r="J2913" s="47" t="s">
        <v>873</v>
      </c>
      <c r="K2913" s="47" t="s">
        <v>879</v>
      </c>
      <c r="L2913" s="47" t="s">
        <v>878</v>
      </c>
      <c r="M2913" s="47" t="s">
        <v>4313</v>
      </c>
      <c r="N2913" s="70" t="s">
        <v>3393</v>
      </c>
      <c r="O2913" s="70" t="s">
        <v>3394</v>
      </c>
      <c r="P2913" s="72" t="s">
        <v>4295</v>
      </c>
      <c r="Q2913" s="22" t="s">
        <v>829</v>
      </c>
      <c r="R2913" s="47" t="s">
        <v>2955</v>
      </c>
      <c r="S2913" s="72" t="s">
        <v>4614</v>
      </c>
      <c r="T2913" s="72"/>
      <c r="U2913" s="72"/>
      <c r="V2913" s="72"/>
      <c r="W2913" s="72">
        <v>60.69</v>
      </c>
      <c r="X2913" s="72">
        <v>0.49299999999999999</v>
      </c>
      <c r="Y2913" s="72">
        <v>16.54</v>
      </c>
      <c r="Z2913" s="72">
        <v>1.1599999999999999</v>
      </c>
      <c r="AA2913" s="72">
        <v>3.9E-2</v>
      </c>
      <c r="AB2913" s="72">
        <v>0.19</v>
      </c>
      <c r="AC2913" s="72">
        <v>5.59</v>
      </c>
      <c r="AD2913" s="72">
        <v>8.98</v>
      </c>
      <c r="AE2913" s="72">
        <v>0.33</v>
      </c>
      <c r="AF2913" s="72">
        <v>0.3</v>
      </c>
      <c r="AG2913" s="72">
        <v>4.41</v>
      </c>
      <c r="AH2913" s="72">
        <v>400</v>
      </c>
      <c r="AI2913" s="72"/>
      <c r="AJ2913" s="72"/>
      <c r="AO2913" s="47">
        <f>SUM(W2913:AG2913)+(AH2913*0.0001)+AI2913+AM2913</f>
        <v>98.762</v>
      </c>
      <c r="AP2913" s="47">
        <f t="shared" si="166"/>
        <v>2.5127999999998707E-2</v>
      </c>
      <c r="AQ2913" s="47">
        <f t="shared" si="167"/>
        <v>1.1323592000000013</v>
      </c>
      <c r="AR2913" s="47">
        <f t="shared" si="168"/>
        <v>1.0545454545454545</v>
      </c>
      <c r="AU2913" s="47">
        <v>6</v>
      </c>
      <c r="AV2913" s="47">
        <v>1.5</v>
      </c>
      <c r="AW2913" s="47" t="s">
        <v>412</v>
      </c>
      <c r="AY2913" s="47">
        <v>220</v>
      </c>
      <c r="BA2913" s="47" t="s">
        <v>413</v>
      </c>
      <c r="BG2913" s="47">
        <v>20</v>
      </c>
      <c r="BH2913" s="47">
        <v>23</v>
      </c>
      <c r="BJ2913" s="47">
        <v>6.7</v>
      </c>
      <c r="BN2913" s="47">
        <v>2</v>
      </c>
      <c r="BO2913" s="47">
        <v>70</v>
      </c>
      <c r="BQ2913" s="47" t="s">
        <v>412</v>
      </c>
      <c r="BT2913" s="47">
        <v>1.1000000000000001</v>
      </c>
      <c r="BU2913" s="47">
        <v>3</v>
      </c>
      <c r="BX2913" s="47">
        <v>302</v>
      </c>
      <c r="BY2913" s="47">
        <v>3.5</v>
      </c>
      <c r="CA2913" s="47">
        <v>28.8</v>
      </c>
      <c r="CC2913" s="47">
        <v>7.5</v>
      </c>
      <c r="CE2913" s="47">
        <v>8</v>
      </c>
      <c r="CF2913" s="47">
        <v>6.7</v>
      </c>
      <c r="CH2913" s="47" t="s">
        <v>472</v>
      </c>
      <c r="CI2913" s="47">
        <v>161</v>
      </c>
      <c r="CJ2913" s="47">
        <v>281</v>
      </c>
      <c r="CK2913" s="47">
        <v>29.6</v>
      </c>
      <c r="CL2913" s="47">
        <v>98.8</v>
      </c>
      <c r="CM2913" s="47">
        <v>14.9</v>
      </c>
      <c r="CN2913" s="47">
        <v>3.62</v>
      </c>
      <c r="CO2913" s="47">
        <v>9.9</v>
      </c>
      <c r="CP2913" s="47">
        <v>1.3</v>
      </c>
      <c r="CQ2913" s="47">
        <v>6.6</v>
      </c>
      <c r="CR2913" s="47">
        <v>1.3</v>
      </c>
      <c r="CS2913" s="47">
        <v>3.7</v>
      </c>
      <c r="CT2913" s="47">
        <v>0.55000000000000004</v>
      </c>
      <c r="CU2913" s="47">
        <v>3.5</v>
      </c>
      <c r="CV2913" s="47">
        <v>0.52</v>
      </c>
      <c r="CW2913" s="47">
        <f t="shared" si="169"/>
        <v>616.28999999999985</v>
      </c>
    </row>
    <row r="2914" spans="1:111" s="47" customFormat="1" x14ac:dyDescent="0.3">
      <c r="A2914" s="22" t="s">
        <v>4616</v>
      </c>
      <c r="B2914" s="47" t="s">
        <v>4583</v>
      </c>
      <c r="C2914" s="47" t="s">
        <v>4940</v>
      </c>
      <c r="D2914" s="47" t="s">
        <v>4584</v>
      </c>
      <c r="E2914" s="48">
        <v>41984</v>
      </c>
      <c r="F2914" s="48">
        <v>42369</v>
      </c>
      <c r="G2914" s="47" t="s">
        <v>4591</v>
      </c>
      <c r="H2914" s="47">
        <v>34.203288999999998</v>
      </c>
      <c r="I2914" s="47">
        <v>-105.748401</v>
      </c>
      <c r="J2914" s="47" t="s">
        <v>873</v>
      </c>
      <c r="K2914" s="47" t="s">
        <v>879</v>
      </c>
      <c r="L2914" s="47" t="s">
        <v>878</v>
      </c>
      <c r="M2914" s="72" t="s">
        <v>4339</v>
      </c>
      <c r="N2914" s="70" t="s">
        <v>3393</v>
      </c>
      <c r="O2914" s="70" t="s">
        <v>3394</v>
      </c>
      <c r="P2914" s="72" t="s">
        <v>4301</v>
      </c>
      <c r="Q2914" s="22" t="s">
        <v>829</v>
      </c>
      <c r="R2914" s="47" t="s">
        <v>2955</v>
      </c>
      <c r="S2914" s="72" t="s">
        <v>4614</v>
      </c>
      <c r="T2914" s="72"/>
      <c r="U2914" s="72"/>
      <c r="V2914" s="72"/>
      <c r="W2914" s="72">
        <v>23.09</v>
      </c>
      <c r="X2914" s="72">
        <v>2.3E-2</v>
      </c>
      <c r="Y2914" s="72">
        <v>0.49</v>
      </c>
      <c r="Z2914" s="72">
        <v>0.72</v>
      </c>
      <c r="AA2914" s="72">
        <v>3.6999999999999998E-2</v>
      </c>
      <c r="AB2914" s="72">
        <v>1.05</v>
      </c>
      <c r="AC2914" s="72">
        <v>51.55</v>
      </c>
      <c r="AD2914" s="72">
        <v>0.09</v>
      </c>
      <c r="AE2914" s="72">
        <v>0.06</v>
      </c>
      <c r="AF2914" s="72" t="s">
        <v>415</v>
      </c>
      <c r="AG2914" s="72">
        <v>9.35</v>
      </c>
      <c r="AH2914" s="72">
        <v>301000</v>
      </c>
      <c r="AI2914" s="72"/>
      <c r="AJ2914" s="72"/>
      <c r="AO2914" s="47">
        <f>SUM(W2914:AG2914)+(AH2914*0.0001)+AI2914+AM2914</f>
        <v>116.56</v>
      </c>
      <c r="AP2914" s="47">
        <f t="shared" si="166"/>
        <v>0.45552599999999999</v>
      </c>
      <c r="AQ2914" s="47">
        <f t="shared" si="167"/>
        <v>0.21892139999999993</v>
      </c>
      <c r="AR2914" s="47">
        <f t="shared" si="168"/>
        <v>0.65454545454545443</v>
      </c>
      <c r="AU2914" s="47">
        <v>10</v>
      </c>
      <c r="AV2914" s="47">
        <v>3</v>
      </c>
      <c r="AW2914" s="47">
        <v>19</v>
      </c>
      <c r="AY2914" s="47">
        <v>9044</v>
      </c>
      <c r="BA2914" s="47">
        <v>0.6</v>
      </c>
      <c r="BG2914" s="47">
        <v>180</v>
      </c>
      <c r="BH2914" s="47">
        <v>3</v>
      </c>
      <c r="BJ2914" s="47">
        <v>0.8</v>
      </c>
      <c r="BN2914" s="47">
        <v>5</v>
      </c>
      <c r="BO2914" s="47">
        <v>6</v>
      </c>
      <c r="BQ2914" s="47">
        <v>13</v>
      </c>
      <c r="BT2914" s="47">
        <v>5.5</v>
      </c>
      <c r="BU2914" s="47">
        <v>2</v>
      </c>
      <c r="BX2914" s="47">
        <v>815</v>
      </c>
      <c r="BY2914" s="47">
        <v>9.3000000000000007</v>
      </c>
      <c r="CA2914" s="47">
        <v>6.4</v>
      </c>
      <c r="CC2914" s="47">
        <v>2.9</v>
      </c>
      <c r="CE2914" s="47">
        <v>5</v>
      </c>
      <c r="CF2914" s="47">
        <v>0.8</v>
      </c>
      <c r="CH2914" s="47" t="s">
        <v>472</v>
      </c>
      <c r="CI2914" s="47">
        <v>843</v>
      </c>
      <c r="CJ2914" s="47">
        <v>722</v>
      </c>
      <c r="CK2914" s="47">
        <v>42.2</v>
      </c>
      <c r="CL2914" s="47">
        <v>91.8</v>
      </c>
      <c r="CM2914" s="47">
        <v>12.3</v>
      </c>
      <c r="CN2914" s="47">
        <v>4</v>
      </c>
      <c r="CO2914" s="47">
        <v>14.2</v>
      </c>
      <c r="CP2914" s="47">
        <v>2.6</v>
      </c>
      <c r="CQ2914" s="47">
        <v>14.6</v>
      </c>
      <c r="CR2914" s="47">
        <v>2.8</v>
      </c>
      <c r="CS2914" s="47">
        <v>7.6</v>
      </c>
      <c r="CT2914" s="47">
        <v>1.01</v>
      </c>
      <c r="CU2914" s="47">
        <v>6.1</v>
      </c>
      <c r="CV2914" s="47">
        <v>0.77</v>
      </c>
      <c r="CW2914" s="47">
        <f t="shared" si="169"/>
        <v>1764.9799999999996</v>
      </c>
    </row>
    <row r="2915" spans="1:111" s="47" customFormat="1" x14ac:dyDescent="0.3">
      <c r="A2915" s="22" t="s">
        <v>4617</v>
      </c>
      <c r="B2915" s="47" t="s">
        <v>4583</v>
      </c>
      <c r="C2915" s="47" t="s">
        <v>4940</v>
      </c>
      <c r="D2915" s="47" t="s">
        <v>4584</v>
      </c>
      <c r="E2915" s="48">
        <v>41984</v>
      </c>
      <c r="F2915" s="48">
        <v>42369</v>
      </c>
      <c r="G2915" s="47" t="s">
        <v>4591</v>
      </c>
      <c r="H2915" s="47">
        <v>34.203279999999999</v>
      </c>
      <c r="I2915" s="47">
        <v>-105.748347</v>
      </c>
      <c r="J2915" s="47" t="s">
        <v>873</v>
      </c>
      <c r="K2915" s="47" t="s">
        <v>879</v>
      </c>
      <c r="L2915" s="47" t="s">
        <v>878</v>
      </c>
      <c r="M2915" s="47" t="s">
        <v>4287</v>
      </c>
      <c r="N2915" s="70" t="s">
        <v>3393</v>
      </c>
      <c r="O2915" s="70" t="s">
        <v>3394</v>
      </c>
      <c r="P2915" s="72" t="s">
        <v>4288</v>
      </c>
      <c r="Q2915" s="22" t="s">
        <v>4618</v>
      </c>
      <c r="R2915" s="47" t="s">
        <v>2943</v>
      </c>
      <c r="S2915" s="72" t="s">
        <v>4614</v>
      </c>
      <c r="T2915" s="72"/>
      <c r="U2915" s="72"/>
      <c r="V2915" s="72"/>
      <c r="W2915" s="72">
        <v>74.349999999999994</v>
      </c>
      <c r="X2915" s="72">
        <v>0.61499999999999999</v>
      </c>
      <c r="Y2915" s="72">
        <v>9.52</v>
      </c>
      <c r="Z2915" s="72">
        <v>2.33</v>
      </c>
      <c r="AA2915" s="72">
        <v>3.7999999999999999E-2</v>
      </c>
      <c r="AB2915" s="72">
        <v>1.21</v>
      </c>
      <c r="AC2915" s="72">
        <v>3.67</v>
      </c>
      <c r="AD2915" s="72">
        <v>3.36</v>
      </c>
      <c r="AE2915" s="72">
        <v>1.02</v>
      </c>
      <c r="AF2915" s="72">
        <v>0.1</v>
      </c>
      <c r="AG2915" s="72">
        <v>4.8499999999999996</v>
      </c>
      <c r="AH2915" s="72">
        <v>6500</v>
      </c>
      <c r="AI2915" s="72"/>
      <c r="AJ2915" s="72"/>
      <c r="AO2915" s="47">
        <f>SUM(W2915:AG2915)+(AH2915*0.0001)+AI2915+AM2915</f>
        <v>101.71299999999997</v>
      </c>
      <c r="AP2915" s="47">
        <f t="shared" si="166"/>
        <v>1.117089</v>
      </c>
      <c r="AQ2915" s="47">
        <f t="shared" si="167"/>
        <v>1.1012021000000001</v>
      </c>
      <c r="AR2915" s="47">
        <f t="shared" si="168"/>
        <v>2.1181818181818182</v>
      </c>
      <c r="AU2915" s="47" t="s">
        <v>412</v>
      </c>
      <c r="AV2915" s="47">
        <v>2.1</v>
      </c>
      <c r="AW2915" s="47">
        <v>14</v>
      </c>
      <c r="AY2915" s="47">
        <v>136</v>
      </c>
      <c r="BA2915" s="47">
        <v>1.4</v>
      </c>
      <c r="BG2915" s="47">
        <v>520</v>
      </c>
      <c r="BH2915" s="47">
        <v>14</v>
      </c>
      <c r="BJ2915" s="47">
        <v>6.3</v>
      </c>
      <c r="BN2915" s="47">
        <v>2</v>
      </c>
      <c r="BO2915" s="47">
        <v>11</v>
      </c>
      <c r="BQ2915" s="47">
        <v>26</v>
      </c>
      <c r="BT2915" s="47">
        <v>1.7</v>
      </c>
      <c r="BU2915" s="47">
        <v>7</v>
      </c>
      <c r="BX2915" s="47">
        <v>254</v>
      </c>
      <c r="BY2915" s="47">
        <v>1</v>
      </c>
      <c r="CA2915" s="47">
        <v>7.8</v>
      </c>
      <c r="CC2915" s="47">
        <v>3.2</v>
      </c>
      <c r="CE2915" s="47">
        <v>5</v>
      </c>
      <c r="CF2915" s="47">
        <v>6.3</v>
      </c>
      <c r="CH2915" s="47">
        <v>50</v>
      </c>
      <c r="CI2915" s="47">
        <v>28.6</v>
      </c>
      <c r="CJ2915" s="47">
        <v>56.1</v>
      </c>
      <c r="CK2915" s="47">
        <v>6.28</v>
      </c>
      <c r="CL2915" s="47">
        <v>25.5</v>
      </c>
      <c r="CM2915" s="47">
        <v>5</v>
      </c>
      <c r="CN2915" s="47">
        <v>0.97</v>
      </c>
      <c r="CO2915" s="47">
        <v>3.7</v>
      </c>
      <c r="CP2915" s="47">
        <v>0.6</v>
      </c>
      <c r="CQ2915" s="47">
        <v>3.6</v>
      </c>
      <c r="CR2915" s="47">
        <v>0.7</v>
      </c>
      <c r="CS2915" s="47">
        <v>2.2000000000000002</v>
      </c>
      <c r="CT2915" s="47">
        <v>0.35</v>
      </c>
      <c r="CU2915" s="47">
        <v>2.2999999999999998</v>
      </c>
      <c r="CV2915" s="47">
        <v>0.36</v>
      </c>
      <c r="CW2915" s="47">
        <f t="shared" si="169"/>
        <v>136.26</v>
      </c>
    </row>
    <row r="2916" spans="1:111" s="47" customFormat="1" x14ac:dyDescent="0.3">
      <c r="A2916" s="22" t="s">
        <v>4619</v>
      </c>
      <c r="B2916" s="47" t="s">
        <v>4583</v>
      </c>
      <c r="C2916" s="47" t="s">
        <v>4940</v>
      </c>
      <c r="D2916" s="47" t="s">
        <v>4584</v>
      </c>
      <c r="E2916" s="48">
        <v>41984</v>
      </c>
      <c r="F2916" s="48">
        <v>42033</v>
      </c>
      <c r="G2916" s="47" t="s">
        <v>4585</v>
      </c>
      <c r="H2916" s="47">
        <v>34.202478999999997</v>
      </c>
      <c r="I2916" s="47">
        <v>-105.738158</v>
      </c>
      <c r="J2916" s="47" t="s">
        <v>873</v>
      </c>
      <c r="K2916" s="47" t="s">
        <v>879</v>
      </c>
      <c r="L2916" s="47" t="s">
        <v>878</v>
      </c>
      <c r="M2916" s="47" t="s">
        <v>4287</v>
      </c>
      <c r="N2916" s="70" t="s">
        <v>3393</v>
      </c>
      <c r="O2916" s="70" t="s">
        <v>3394</v>
      </c>
      <c r="P2916" s="72" t="s">
        <v>4288</v>
      </c>
      <c r="Q2916" s="22" t="s">
        <v>4595</v>
      </c>
      <c r="R2916" s="47" t="s">
        <v>4595</v>
      </c>
      <c r="S2916" s="72"/>
      <c r="T2916" s="72"/>
      <c r="U2916" s="72"/>
      <c r="V2916" s="72"/>
      <c r="W2916" s="72">
        <v>66.849999999999994</v>
      </c>
      <c r="X2916" s="72">
        <v>8.9999999999999993E-3</v>
      </c>
      <c r="Y2916" s="72">
        <v>0.28000000000000003</v>
      </c>
      <c r="Z2916" s="72">
        <v>8.08</v>
      </c>
      <c r="AA2916" s="72">
        <v>1.052</v>
      </c>
      <c r="AB2916" s="72">
        <v>0.05</v>
      </c>
      <c r="AC2916" s="72">
        <v>2.62</v>
      </c>
      <c r="AD2916" s="72">
        <v>0.04</v>
      </c>
      <c r="AE2916" s="72">
        <v>0.13</v>
      </c>
      <c r="AF2916" s="72">
        <v>0.03</v>
      </c>
      <c r="AG2916" s="72">
        <v>6.08</v>
      </c>
      <c r="AH2916" s="72">
        <v>22400.000000000004</v>
      </c>
      <c r="AI2916" s="72"/>
      <c r="AJ2916" s="72"/>
      <c r="AO2916" s="47">
        <f>SUM(W2916:AG2916)+(AH2916*0.0001)+AM2916+(AY2916*0.0001)</f>
        <v>93.793000000000006</v>
      </c>
      <c r="AP2916" s="47">
        <f t="shared" si="166"/>
        <v>5.3468639999999992</v>
      </c>
      <c r="AQ2916" s="47">
        <f t="shared" si="167"/>
        <v>2.1984496000000009</v>
      </c>
      <c r="AR2916" s="47">
        <f t="shared" si="168"/>
        <v>7.3454545454545448</v>
      </c>
      <c r="AU2916" s="47">
        <v>88</v>
      </c>
      <c r="AV2916" s="47">
        <v>0.5</v>
      </c>
      <c r="AW2916" s="47">
        <v>143</v>
      </c>
      <c r="AY2916" s="47">
        <v>63320</v>
      </c>
      <c r="BA2916" s="47" t="s">
        <v>413</v>
      </c>
      <c r="BG2916" s="47">
        <v>390</v>
      </c>
      <c r="BH2916" s="47">
        <v>111</v>
      </c>
      <c r="BJ2916" s="47">
        <v>1.2</v>
      </c>
      <c r="BN2916" s="47">
        <v>10</v>
      </c>
      <c r="BO2916" s="47">
        <v>1</v>
      </c>
      <c r="BQ2916" s="47">
        <v>786</v>
      </c>
      <c r="BT2916" s="47">
        <v>43.6</v>
      </c>
      <c r="BU2916" s="47">
        <v>16</v>
      </c>
      <c r="BX2916" s="47">
        <v>1144</v>
      </c>
      <c r="BY2916" s="47" t="s">
        <v>417</v>
      </c>
      <c r="CA2916" s="47">
        <v>26.3</v>
      </c>
      <c r="CC2916" s="47">
        <v>13.2</v>
      </c>
      <c r="CE2916" s="47" t="s">
        <v>420</v>
      </c>
      <c r="CF2916" s="47">
        <v>742</v>
      </c>
      <c r="CH2916" s="47">
        <v>670</v>
      </c>
      <c r="CI2916" s="47">
        <v>23300</v>
      </c>
      <c r="CJ2916" s="47">
        <v>24900</v>
      </c>
      <c r="CK2916" s="47">
        <v>1820</v>
      </c>
      <c r="CL2916" s="47">
        <v>4660</v>
      </c>
      <c r="CM2916" s="47">
        <v>475</v>
      </c>
      <c r="CN2916" s="47">
        <v>80.2</v>
      </c>
      <c r="CO2916" s="47">
        <v>278</v>
      </c>
      <c r="CP2916" s="47">
        <v>27.1</v>
      </c>
      <c r="CQ2916" s="47">
        <v>121</v>
      </c>
      <c r="CR2916" s="47">
        <v>18.3</v>
      </c>
      <c r="CS2916" s="47">
        <v>41.8</v>
      </c>
      <c r="CT2916" s="47">
        <v>3.96</v>
      </c>
      <c r="CU2916" s="47">
        <v>17.100000000000001</v>
      </c>
      <c r="CV2916" s="47">
        <v>2.16</v>
      </c>
      <c r="CW2916" s="47">
        <f t="shared" si="169"/>
        <v>55744.62</v>
      </c>
    </row>
    <row r="2917" spans="1:111" s="47" customFormat="1" x14ac:dyDescent="0.3">
      <c r="A2917" s="22" t="s">
        <v>4620</v>
      </c>
      <c r="B2917" s="47" t="s">
        <v>4583</v>
      </c>
      <c r="C2917" s="47" t="s">
        <v>4940</v>
      </c>
      <c r="D2917" s="47" t="s">
        <v>4584</v>
      </c>
      <c r="E2917" s="48">
        <v>41984</v>
      </c>
      <c r="F2917" s="48">
        <v>42369</v>
      </c>
      <c r="G2917" s="47" t="s">
        <v>4591</v>
      </c>
      <c r="H2917" s="47">
        <v>34.195650000000001</v>
      </c>
      <c r="I2917" s="47">
        <v>-105.74249500000001</v>
      </c>
      <c r="J2917" s="47" t="s">
        <v>873</v>
      </c>
      <c r="K2917" s="47" t="s">
        <v>879</v>
      </c>
      <c r="L2917" s="47" t="s">
        <v>878</v>
      </c>
      <c r="M2917" s="47" t="s">
        <v>4287</v>
      </c>
      <c r="N2917" s="70" t="s">
        <v>3393</v>
      </c>
      <c r="O2917" s="70" t="s">
        <v>3394</v>
      </c>
      <c r="P2917" s="72" t="s">
        <v>4288</v>
      </c>
      <c r="Q2917" s="22" t="s">
        <v>829</v>
      </c>
      <c r="R2917" s="47" t="s">
        <v>2955</v>
      </c>
      <c r="S2917" s="72" t="s">
        <v>4621</v>
      </c>
      <c r="T2917" s="72"/>
      <c r="U2917" s="72"/>
      <c r="V2917" s="72"/>
      <c r="W2917" s="72">
        <v>2.72</v>
      </c>
      <c r="X2917" s="72">
        <v>2.4E-2</v>
      </c>
      <c r="Y2917" s="72">
        <v>0.48</v>
      </c>
      <c r="Z2917" s="72">
        <v>2.73</v>
      </c>
      <c r="AA2917" s="72">
        <v>0.188</v>
      </c>
      <c r="AB2917" s="72">
        <v>0.37</v>
      </c>
      <c r="AC2917" s="72">
        <v>52.73</v>
      </c>
      <c r="AD2917" s="72">
        <v>0.17</v>
      </c>
      <c r="AE2917" s="72">
        <v>0.09</v>
      </c>
      <c r="AF2917" s="72">
        <v>0.03</v>
      </c>
      <c r="AG2917" s="72">
        <v>40.619999999999997</v>
      </c>
      <c r="AH2917" s="72">
        <v>1400.0000000000002</v>
      </c>
      <c r="AI2917" s="72"/>
      <c r="AJ2917" s="72"/>
      <c r="AO2917" s="47">
        <f>SUM(W2917:AG2917)+(AH2917*0.0001)+AI2917+AM2917</f>
        <v>100.292</v>
      </c>
      <c r="AP2917" s="47">
        <f t="shared" si="166"/>
        <v>1.7892089999999998</v>
      </c>
      <c r="AQ2917" s="47">
        <f t="shared" si="167"/>
        <v>0.76187010000000011</v>
      </c>
      <c r="AR2917" s="47">
        <f t="shared" si="168"/>
        <v>2.4818181818181815</v>
      </c>
      <c r="AU2917" s="47">
        <v>25</v>
      </c>
      <c r="AV2917" s="47" t="s">
        <v>421</v>
      </c>
      <c r="AW2917" s="47">
        <v>46</v>
      </c>
      <c r="AY2917" s="47">
        <v>183</v>
      </c>
      <c r="BA2917" s="47">
        <v>0.6</v>
      </c>
      <c r="BG2917" s="47">
        <v>20</v>
      </c>
      <c r="BH2917" s="47">
        <v>1</v>
      </c>
      <c r="BJ2917" s="47" t="s">
        <v>1420</v>
      </c>
      <c r="BN2917" s="47">
        <v>2</v>
      </c>
      <c r="BO2917" s="47">
        <v>3</v>
      </c>
      <c r="BQ2917" s="47">
        <v>10</v>
      </c>
      <c r="BT2917" s="47">
        <v>5.3</v>
      </c>
      <c r="BU2917" s="47">
        <v>1</v>
      </c>
      <c r="BX2917" s="47">
        <v>171</v>
      </c>
      <c r="BY2917" s="47">
        <v>0.3</v>
      </c>
      <c r="CA2917" s="47">
        <v>0.4</v>
      </c>
      <c r="CC2917" s="47">
        <v>1.5</v>
      </c>
      <c r="CE2917" s="47">
        <v>2</v>
      </c>
      <c r="CF2917" s="47" t="s">
        <v>1420</v>
      </c>
      <c r="CH2917" s="47">
        <v>270</v>
      </c>
      <c r="CI2917" s="47">
        <v>10.7</v>
      </c>
      <c r="CJ2917" s="47">
        <v>9.4</v>
      </c>
      <c r="CK2917" s="47">
        <v>1.66</v>
      </c>
      <c r="CL2917" s="47">
        <v>5.9</v>
      </c>
      <c r="CM2917" s="47">
        <v>1.2</v>
      </c>
      <c r="CN2917" s="47">
        <v>0.34</v>
      </c>
      <c r="CO2917" s="47">
        <v>1.1000000000000001</v>
      </c>
      <c r="CP2917" s="47">
        <v>0.2</v>
      </c>
      <c r="CQ2917" s="47">
        <v>1</v>
      </c>
      <c r="CR2917" s="47">
        <v>0.2</v>
      </c>
      <c r="CS2917" s="47">
        <v>0.5</v>
      </c>
      <c r="CT2917" s="47">
        <v>7.0000000000000007E-2</v>
      </c>
      <c r="CU2917" s="47">
        <v>0.4</v>
      </c>
      <c r="CV2917" s="47">
        <v>0.05</v>
      </c>
      <c r="CW2917" s="47">
        <f t="shared" si="169"/>
        <v>32.72</v>
      </c>
    </row>
    <row r="2918" spans="1:111" s="47" customFormat="1" x14ac:dyDescent="0.3">
      <c r="A2918" s="22" t="s">
        <v>4622</v>
      </c>
      <c r="B2918" s="47" t="s">
        <v>4583</v>
      </c>
      <c r="C2918" s="47" t="s">
        <v>4940</v>
      </c>
      <c r="D2918" s="47" t="s">
        <v>4584</v>
      </c>
      <c r="E2918" s="48">
        <v>41984</v>
      </c>
      <c r="F2918" s="48">
        <v>42033</v>
      </c>
      <c r="G2918" s="47" t="s">
        <v>4585</v>
      </c>
      <c r="H2918" s="47">
        <v>34.193427</v>
      </c>
      <c r="I2918" s="47">
        <v>-105.738129</v>
      </c>
      <c r="J2918" s="47" t="s">
        <v>873</v>
      </c>
      <c r="K2918" s="47" t="s">
        <v>879</v>
      </c>
      <c r="L2918" s="47" t="s">
        <v>878</v>
      </c>
      <c r="M2918" s="49" t="s">
        <v>4322</v>
      </c>
      <c r="N2918" s="70" t="s">
        <v>3393</v>
      </c>
      <c r="O2918" s="70" t="s">
        <v>3394</v>
      </c>
      <c r="P2918" s="72" t="s">
        <v>4288</v>
      </c>
      <c r="Q2918" s="22" t="s">
        <v>4595</v>
      </c>
      <c r="R2918" s="47" t="s">
        <v>4595</v>
      </c>
      <c r="S2918" s="72"/>
      <c r="T2918" s="72"/>
      <c r="U2918" s="72"/>
      <c r="V2918" s="72"/>
      <c r="W2918" s="72">
        <v>68.180000000000007</v>
      </c>
      <c r="X2918" s="72">
        <v>2.7E-2</v>
      </c>
      <c r="Y2918" s="72">
        <v>0.86</v>
      </c>
      <c r="Z2918" s="72">
        <v>13.24</v>
      </c>
      <c r="AA2918" s="72">
        <v>0.161</v>
      </c>
      <c r="AB2918" s="72">
        <v>0.08</v>
      </c>
      <c r="AC2918" s="72">
        <v>0.23</v>
      </c>
      <c r="AD2918" s="72">
        <v>0.04</v>
      </c>
      <c r="AE2918" s="72">
        <v>0.27</v>
      </c>
      <c r="AF2918" s="72">
        <v>0.03</v>
      </c>
      <c r="AG2918" s="72">
        <v>4.96</v>
      </c>
      <c r="AH2918" s="72">
        <v>1400.0000000000002</v>
      </c>
      <c r="AI2918" s="72"/>
      <c r="AJ2918" s="72"/>
      <c r="AO2918" s="47">
        <f>SUM(W2918:AG2918)+(AH2918*0.0001)+AM2918+(AY2918*0.0001)</f>
        <v>94.540999999999997</v>
      </c>
      <c r="AP2918" s="47">
        <f t="shared" si="166"/>
        <v>8.7433920000000001</v>
      </c>
      <c r="AQ2918" s="47">
        <f t="shared" si="167"/>
        <v>3.6222687999999987</v>
      </c>
      <c r="AR2918" s="47">
        <f t="shared" si="168"/>
        <v>12.036363636363635</v>
      </c>
      <c r="AU2918" s="47">
        <v>250</v>
      </c>
      <c r="AV2918" s="47">
        <v>1.9</v>
      </c>
      <c r="AW2918" s="47">
        <v>239</v>
      </c>
      <c r="AY2918" s="47">
        <v>63230</v>
      </c>
      <c r="BA2918" s="47">
        <v>3.8</v>
      </c>
      <c r="BG2918" s="47">
        <v>90</v>
      </c>
      <c r="BH2918" s="47">
        <v>4</v>
      </c>
      <c r="BJ2918" s="47">
        <v>0.3</v>
      </c>
      <c r="BN2918" s="47">
        <v>802</v>
      </c>
      <c r="BO2918" s="47" t="s">
        <v>420</v>
      </c>
      <c r="BQ2918" s="47">
        <v>1.31</v>
      </c>
      <c r="BT2918" s="47">
        <v>109</v>
      </c>
      <c r="BU2918" s="47">
        <v>2</v>
      </c>
      <c r="BX2918" s="47">
        <v>882</v>
      </c>
      <c r="BY2918" s="47" t="s">
        <v>417</v>
      </c>
      <c r="CA2918" s="47">
        <v>2.5</v>
      </c>
      <c r="CC2918" s="47">
        <v>9.3000000000000007</v>
      </c>
      <c r="CE2918" s="47" t="s">
        <v>420</v>
      </c>
      <c r="CF2918" s="47">
        <v>73</v>
      </c>
      <c r="CH2918" s="47">
        <v>120</v>
      </c>
      <c r="CI2918" s="47">
        <v>633</v>
      </c>
      <c r="CJ2918" s="47">
        <v>625</v>
      </c>
      <c r="CK2918" s="47">
        <v>42.4</v>
      </c>
      <c r="CL2918" s="47">
        <v>105</v>
      </c>
      <c r="CM2918" s="47">
        <v>10.199999999999999</v>
      </c>
      <c r="CN2918" s="47">
        <v>1.74</v>
      </c>
      <c r="CO2918" s="47">
        <v>8.3000000000000007</v>
      </c>
      <c r="CP2918" s="47">
        <v>1.3</v>
      </c>
      <c r="CQ2918" s="47">
        <v>8.6</v>
      </c>
      <c r="CR2918" s="47">
        <v>1.9</v>
      </c>
      <c r="CS2918" s="47">
        <v>5.7</v>
      </c>
      <c r="CT2918" s="47">
        <v>0.77</v>
      </c>
      <c r="CU2918" s="47">
        <v>4</v>
      </c>
      <c r="CV2918" s="47">
        <v>0.54</v>
      </c>
      <c r="CW2918" s="47">
        <f t="shared" si="169"/>
        <v>1448.45</v>
      </c>
    </row>
    <row r="2919" spans="1:111" s="47" customFormat="1" ht="15.65" customHeight="1" x14ac:dyDescent="0.3">
      <c r="A2919" s="22" t="s">
        <v>4623</v>
      </c>
      <c r="B2919" s="47" t="s">
        <v>4583</v>
      </c>
      <c r="C2919" s="47" t="s">
        <v>4940</v>
      </c>
      <c r="D2919" s="47" t="s">
        <v>4584</v>
      </c>
      <c r="E2919" s="85">
        <v>41984</v>
      </c>
      <c r="F2919" s="48">
        <v>42033</v>
      </c>
      <c r="G2919" s="47" t="s">
        <v>4585</v>
      </c>
      <c r="H2919" s="47">
        <v>34.193409000000003</v>
      </c>
      <c r="I2919" s="47">
        <v>-105.73669599999999</v>
      </c>
      <c r="J2919" s="47" t="s">
        <v>873</v>
      </c>
      <c r="K2919" s="47" t="s">
        <v>879</v>
      </c>
      <c r="L2919" s="47" t="s">
        <v>878</v>
      </c>
      <c r="M2919" s="49" t="s">
        <v>4322</v>
      </c>
      <c r="N2919" s="70" t="s">
        <v>3393</v>
      </c>
      <c r="O2919" s="70" t="s">
        <v>3394</v>
      </c>
      <c r="P2919" s="72" t="s">
        <v>4288</v>
      </c>
      <c r="Q2919" s="22" t="s">
        <v>4624</v>
      </c>
      <c r="R2919" s="49" t="s">
        <v>4595</v>
      </c>
      <c r="S2919" s="72"/>
      <c r="T2919" s="72"/>
      <c r="U2919" s="72"/>
      <c r="V2919" s="72"/>
      <c r="W2919" s="72">
        <v>72.48</v>
      </c>
      <c r="X2919" s="72">
        <v>0.39600000000000002</v>
      </c>
      <c r="Y2919" s="72">
        <v>8.07</v>
      </c>
      <c r="Z2919" s="72">
        <v>2.61</v>
      </c>
      <c r="AA2919" s="72">
        <v>3.7999999999999999E-2</v>
      </c>
      <c r="AB2919" s="72">
        <v>0.06</v>
      </c>
      <c r="AC2919" s="72">
        <v>6.51</v>
      </c>
      <c r="AD2919" s="72">
        <v>1.1000000000000001</v>
      </c>
      <c r="AE2919" s="72">
        <v>1.9</v>
      </c>
      <c r="AF2919" s="72">
        <v>0.06</v>
      </c>
      <c r="AG2919" s="72">
        <v>4.3</v>
      </c>
      <c r="AH2919" s="72">
        <v>33700</v>
      </c>
      <c r="AI2919" s="72"/>
      <c r="AJ2919" s="72"/>
      <c r="AO2919" s="47">
        <f>SUM(W2919:AG2919)+(AH2919*0.0001)+AI2919+AM2919</f>
        <v>100.89400000000001</v>
      </c>
      <c r="AP2919" s="47">
        <f t="shared" si="166"/>
        <v>1.3680629999999994</v>
      </c>
      <c r="AQ2919" s="47">
        <f t="shared" si="167"/>
        <v>1.1051307000000004</v>
      </c>
      <c r="AR2919" s="47">
        <f t="shared" si="168"/>
        <v>2.3727272727272726</v>
      </c>
      <c r="AU2919" s="47">
        <v>34</v>
      </c>
      <c r="AV2919" s="47">
        <v>9.4</v>
      </c>
      <c r="AW2919" s="47">
        <v>901</v>
      </c>
      <c r="AY2919" s="47">
        <v>2399</v>
      </c>
      <c r="BA2919" s="47">
        <v>3.2</v>
      </c>
      <c r="BG2919" s="47">
        <v>5480</v>
      </c>
      <c r="BH2919" s="47">
        <v>9</v>
      </c>
      <c r="BJ2919" s="47">
        <v>5.7</v>
      </c>
      <c r="BN2919" s="47">
        <v>7</v>
      </c>
      <c r="BO2919" s="47">
        <v>7</v>
      </c>
      <c r="BQ2919" s="47">
        <v>812</v>
      </c>
      <c r="BT2919" s="47">
        <v>258</v>
      </c>
      <c r="BU2919" s="47">
        <v>4</v>
      </c>
      <c r="BX2919" s="47">
        <v>121</v>
      </c>
      <c r="BY2919" s="47">
        <v>0.6</v>
      </c>
      <c r="CA2919" s="47">
        <v>6</v>
      </c>
      <c r="CC2919" s="47">
        <v>10.3</v>
      </c>
      <c r="CE2919" s="47">
        <v>13</v>
      </c>
      <c r="CF2919" s="47">
        <v>48</v>
      </c>
      <c r="CH2919" s="47">
        <v>970</v>
      </c>
      <c r="CI2919" s="47">
        <v>166</v>
      </c>
      <c r="CJ2919" s="47">
        <v>201</v>
      </c>
      <c r="CK2919" s="47">
        <v>16.3</v>
      </c>
      <c r="CL2919" s="47">
        <v>47.6</v>
      </c>
      <c r="CM2919" s="47">
        <v>7.2</v>
      </c>
      <c r="CN2919" s="47">
        <v>1.58</v>
      </c>
      <c r="CO2919" s="47">
        <v>6.5</v>
      </c>
      <c r="CP2919" s="47">
        <v>1</v>
      </c>
      <c r="CQ2919" s="47">
        <v>6.3</v>
      </c>
      <c r="CR2919" s="47">
        <v>1.3</v>
      </c>
      <c r="CS2919" s="47">
        <v>3.8</v>
      </c>
      <c r="CT2919" s="47">
        <v>0.55000000000000004</v>
      </c>
      <c r="CU2919" s="47">
        <v>3.6</v>
      </c>
      <c r="CV2919" s="47">
        <v>0.49</v>
      </c>
      <c r="CW2919" s="47">
        <f t="shared" si="169"/>
        <v>463.22000000000008</v>
      </c>
    </row>
    <row r="2920" spans="1:111" s="47" customFormat="1" ht="15.65" customHeight="1" x14ac:dyDescent="0.3">
      <c r="A2920" s="22" t="s">
        <v>4625</v>
      </c>
      <c r="B2920" s="47" t="s">
        <v>4583</v>
      </c>
      <c r="C2920" s="47" t="s">
        <v>4940</v>
      </c>
      <c r="D2920" s="47" t="s">
        <v>4584</v>
      </c>
      <c r="E2920" s="48">
        <v>41984</v>
      </c>
      <c r="F2920" s="48">
        <v>42033</v>
      </c>
      <c r="G2920" s="47" t="s">
        <v>4585</v>
      </c>
      <c r="H2920" s="47">
        <v>34.193699000000002</v>
      </c>
      <c r="I2920" s="47">
        <v>-105.736851</v>
      </c>
      <c r="J2920" s="47" t="s">
        <v>873</v>
      </c>
      <c r="K2920" s="47" t="s">
        <v>879</v>
      </c>
      <c r="L2920" s="47" t="s">
        <v>878</v>
      </c>
      <c r="M2920" s="49" t="s">
        <v>4322</v>
      </c>
      <c r="N2920" s="70" t="s">
        <v>3393</v>
      </c>
      <c r="O2920" s="70" t="s">
        <v>3394</v>
      </c>
      <c r="P2920" s="72" t="s">
        <v>4288</v>
      </c>
      <c r="Q2920" s="22" t="s">
        <v>4626</v>
      </c>
      <c r="R2920" s="47" t="s">
        <v>2943</v>
      </c>
      <c r="S2920" s="72"/>
      <c r="T2920" s="72"/>
      <c r="U2920" s="72"/>
      <c r="V2920" s="72"/>
      <c r="W2920" s="72">
        <v>74.36</v>
      </c>
      <c r="X2920" s="72">
        <v>0.44400000000000001</v>
      </c>
      <c r="Y2920" s="72">
        <v>8.67</v>
      </c>
      <c r="Z2920" s="72">
        <v>4.13</v>
      </c>
      <c r="AA2920" s="72">
        <v>0.05</v>
      </c>
      <c r="AB2920" s="72">
        <v>0.11</v>
      </c>
      <c r="AC2920" s="72">
        <v>1.84</v>
      </c>
      <c r="AD2920" s="72">
        <v>0.3</v>
      </c>
      <c r="AE2920" s="72">
        <v>6.99</v>
      </c>
      <c r="AF2920" s="72">
        <v>0.08</v>
      </c>
      <c r="AG2920" s="72">
        <v>2.37</v>
      </c>
      <c r="AH2920" s="72">
        <v>1900</v>
      </c>
      <c r="AI2920" s="72"/>
      <c r="AJ2920" s="72"/>
      <c r="AO2920" s="47">
        <f>SUM(W2920:AG2920)+(AH2920*0.0001)+AI2920+AM2920</f>
        <v>99.533999999999992</v>
      </c>
      <c r="AP2920" s="47">
        <f t="shared" si="166"/>
        <v>2.3492790000000001</v>
      </c>
      <c r="AQ2920" s="47">
        <f t="shared" si="167"/>
        <v>1.5457930999999996</v>
      </c>
      <c r="AR2920" s="47">
        <f t="shared" si="168"/>
        <v>3.754545454545454</v>
      </c>
      <c r="AU2920" s="47">
        <v>178</v>
      </c>
      <c r="AV2920" s="47">
        <v>4.8</v>
      </c>
      <c r="AW2920" s="47">
        <v>104</v>
      </c>
      <c r="AY2920" s="47">
        <v>6315</v>
      </c>
      <c r="BA2920" s="47">
        <v>1.8</v>
      </c>
      <c r="BG2920" s="47">
        <v>110</v>
      </c>
      <c r="BH2920" s="47">
        <v>14</v>
      </c>
      <c r="BJ2920" s="47">
        <v>11</v>
      </c>
      <c r="BN2920" s="47">
        <v>36</v>
      </c>
      <c r="BO2920" s="47">
        <v>23</v>
      </c>
      <c r="BQ2920" s="47">
        <v>183</v>
      </c>
      <c r="BT2920" s="47">
        <v>13</v>
      </c>
      <c r="BU2920" s="47">
        <v>3</v>
      </c>
      <c r="BX2920" s="47">
        <v>157</v>
      </c>
      <c r="BY2920" s="47">
        <v>1.3</v>
      </c>
      <c r="CA2920" s="47">
        <v>15.3</v>
      </c>
      <c r="CC2920" s="47">
        <v>10</v>
      </c>
      <c r="CE2920" s="47">
        <v>10</v>
      </c>
      <c r="CF2920" s="47">
        <v>90</v>
      </c>
      <c r="CH2920" s="47">
        <v>40</v>
      </c>
      <c r="CI2920" s="47">
        <v>393</v>
      </c>
      <c r="CJ2920" s="47">
        <v>558</v>
      </c>
      <c r="CK2920" s="47">
        <v>46.2</v>
      </c>
      <c r="CL2920" s="47">
        <v>132</v>
      </c>
      <c r="CM2920" s="47">
        <v>19.600000000000001</v>
      </c>
      <c r="CN2920" s="47">
        <v>3.75</v>
      </c>
      <c r="CO2920" s="47">
        <v>12.3</v>
      </c>
      <c r="CP2920" s="47">
        <v>1.8</v>
      </c>
      <c r="CQ2920" s="47">
        <v>11.3</v>
      </c>
      <c r="CR2920" s="47">
        <v>2.4</v>
      </c>
      <c r="CS2920" s="47">
        <v>7.8</v>
      </c>
      <c r="CT2920" s="47">
        <v>1.2</v>
      </c>
      <c r="CU2920" s="47">
        <v>7.6</v>
      </c>
      <c r="CV2920" s="47">
        <v>1.0900000000000001</v>
      </c>
      <c r="CW2920" s="47">
        <f t="shared" si="169"/>
        <v>1198.0399999999997</v>
      </c>
    </row>
    <row r="2921" spans="1:111" s="47" customFormat="1" ht="15.65" customHeight="1" x14ac:dyDescent="0.3">
      <c r="A2921" s="22" t="s">
        <v>4627</v>
      </c>
      <c r="B2921" s="47" t="s">
        <v>4583</v>
      </c>
      <c r="C2921" s="47" t="s">
        <v>4940</v>
      </c>
      <c r="D2921" s="47" t="s">
        <v>4584</v>
      </c>
      <c r="E2921" s="48">
        <v>41984</v>
      </c>
      <c r="F2921" s="48">
        <v>42033</v>
      </c>
      <c r="G2921" s="47" t="s">
        <v>4585</v>
      </c>
      <c r="H2921" s="47">
        <v>34.193699000000002</v>
      </c>
      <c r="I2921" s="47">
        <v>-105.73690499999999</v>
      </c>
      <c r="J2921" s="47" t="s">
        <v>873</v>
      </c>
      <c r="K2921" s="47" t="s">
        <v>879</v>
      </c>
      <c r="L2921" s="47" t="s">
        <v>878</v>
      </c>
      <c r="M2921" s="49" t="s">
        <v>4322</v>
      </c>
      <c r="N2921" s="70" t="s">
        <v>3393</v>
      </c>
      <c r="O2921" s="70" t="s">
        <v>3394</v>
      </c>
      <c r="P2921" s="72" t="s">
        <v>4288</v>
      </c>
      <c r="Q2921" s="22" t="s">
        <v>4626</v>
      </c>
      <c r="R2921" s="47" t="s">
        <v>2943</v>
      </c>
      <c r="S2921" s="72"/>
      <c r="T2921" s="72"/>
      <c r="U2921" s="72"/>
      <c r="V2921" s="72"/>
      <c r="W2921" s="72">
        <v>64.92</v>
      </c>
      <c r="X2921" s="72">
        <v>0.61799999999999999</v>
      </c>
      <c r="Y2921" s="72">
        <v>10</v>
      </c>
      <c r="Z2921" s="72">
        <v>3.9</v>
      </c>
      <c r="AA2921" s="72">
        <v>5.7000000000000002E-2</v>
      </c>
      <c r="AB2921" s="72">
        <v>0.11</v>
      </c>
      <c r="AC2921" s="72">
        <v>5.76</v>
      </c>
      <c r="AD2921" s="72">
        <v>0.52</v>
      </c>
      <c r="AE2921" s="72">
        <v>6.67</v>
      </c>
      <c r="AF2921" s="72">
        <v>0.05</v>
      </c>
      <c r="AG2921" s="72">
        <v>5.76</v>
      </c>
      <c r="AH2921" s="72">
        <v>7200</v>
      </c>
      <c r="AI2921" s="72"/>
      <c r="AJ2921" s="72"/>
      <c r="AO2921" s="47">
        <f>SUM(W2921:AG2921)+(AH2921*0.0001)+AI2921+AM2921</f>
        <v>99.085000000000008</v>
      </c>
      <c r="AP2921" s="47">
        <f t="shared" si="166"/>
        <v>2.13687</v>
      </c>
      <c r="AQ2921" s="47">
        <f t="shared" si="167"/>
        <v>1.5494429999999997</v>
      </c>
      <c r="AR2921" s="47">
        <f t="shared" si="168"/>
        <v>3.545454545454545</v>
      </c>
      <c r="AU2921" s="47">
        <v>26</v>
      </c>
      <c r="AV2921" s="47">
        <v>2.9</v>
      </c>
      <c r="AW2921" s="47">
        <v>103</v>
      </c>
      <c r="AY2921" s="47">
        <v>5959</v>
      </c>
      <c r="BA2921" s="47" t="s">
        <v>413</v>
      </c>
      <c r="BG2921" s="47">
        <v>370</v>
      </c>
      <c r="BH2921" s="47">
        <v>17</v>
      </c>
      <c r="BJ2921" s="47">
        <v>7.5</v>
      </c>
      <c r="BN2921" s="47">
        <v>14</v>
      </c>
      <c r="BO2921" s="47">
        <v>12</v>
      </c>
      <c r="BQ2921" s="47">
        <v>69</v>
      </c>
      <c r="BT2921" s="47">
        <v>24.2</v>
      </c>
      <c r="BU2921" s="47">
        <v>4</v>
      </c>
      <c r="BX2921" s="47">
        <v>4224</v>
      </c>
      <c r="BY2921" s="47">
        <v>0.8</v>
      </c>
      <c r="CA2921" s="47">
        <v>11.2</v>
      </c>
      <c r="CC2921" s="47">
        <v>8.9</v>
      </c>
      <c r="CE2921" s="47">
        <v>19</v>
      </c>
      <c r="CF2921" s="47">
        <v>94</v>
      </c>
      <c r="CH2921" s="47">
        <v>810</v>
      </c>
      <c r="CI2921" s="47">
        <v>1120</v>
      </c>
      <c r="CJ2921" s="47">
        <v>1250</v>
      </c>
      <c r="CK2921" s="47">
        <v>94.3</v>
      </c>
      <c r="CL2921" s="47">
        <v>246</v>
      </c>
      <c r="CM2921" s="47">
        <v>24.7</v>
      </c>
      <c r="CN2921" s="47">
        <v>4.59</v>
      </c>
      <c r="CO2921" s="47">
        <v>14.4</v>
      </c>
      <c r="CP2921" s="47">
        <v>2</v>
      </c>
      <c r="CQ2921" s="47">
        <v>12.1</v>
      </c>
      <c r="CR2921" s="47">
        <v>2.4</v>
      </c>
      <c r="CS2921" s="47">
        <v>7.9</v>
      </c>
      <c r="CT2921" s="47">
        <v>1.1200000000000001</v>
      </c>
      <c r="CU2921" s="47">
        <v>6.6</v>
      </c>
      <c r="CV2921" s="47">
        <v>0.88</v>
      </c>
      <c r="CW2921" s="47">
        <f t="shared" si="169"/>
        <v>2786.9900000000002</v>
      </c>
    </row>
    <row r="2922" spans="1:111" s="47" customFormat="1" ht="15.65" customHeight="1" x14ac:dyDescent="0.3">
      <c r="A2922" s="22" t="s">
        <v>4628</v>
      </c>
      <c r="B2922" s="47" t="s">
        <v>4583</v>
      </c>
      <c r="C2922" s="47" t="s">
        <v>4940</v>
      </c>
      <c r="D2922" s="47" t="s">
        <v>4584</v>
      </c>
      <c r="E2922" s="48">
        <v>41984</v>
      </c>
      <c r="F2922" s="48">
        <v>42033</v>
      </c>
      <c r="G2922" s="47" t="s">
        <v>4585</v>
      </c>
      <c r="H2922" s="47">
        <v>34.187536000000001</v>
      </c>
      <c r="I2922" s="47">
        <v>-105.73856600000001</v>
      </c>
      <c r="J2922" s="47" t="s">
        <v>873</v>
      </c>
      <c r="K2922" s="47" t="s">
        <v>879</v>
      </c>
      <c r="L2922" s="47" t="s">
        <v>878</v>
      </c>
      <c r="M2922" s="49" t="s">
        <v>4322</v>
      </c>
      <c r="N2922" s="70" t="s">
        <v>3393</v>
      </c>
      <c r="O2922" s="70" t="s">
        <v>3394</v>
      </c>
      <c r="P2922" s="72" t="s">
        <v>4288</v>
      </c>
      <c r="Q2922" s="22" t="s">
        <v>4624</v>
      </c>
      <c r="R2922" s="47" t="s">
        <v>4595</v>
      </c>
      <c r="S2922" s="72"/>
      <c r="T2922" s="72"/>
      <c r="U2922" s="72"/>
      <c r="V2922" s="72"/>
      <c r="W2922" s="72">
        <v>60.38</v>
      </c>
      <c r="X2922" s="72">
        <v>0.36199999999999999</v>
      </c>
      <c r="Y2922" s="72">
        <v>5.08</v>
      </c>
      <c r="Z2922" s="72">
        <v>2.2799999999999998</v>
      </c>
      <c r="AA2922" s="72">
        <v>0.35399999999999998</v>
      </c>
      <c r="AB2922" s="72">
        <v>0.08</v>
      </c>
      <c r="AC2922" s="72">
        <v>21.4</v>
      </c>
      <c r="AD2922" s="72">
        <v>0.57999999999999996</v>
      </c>
      <c r="AE2922" s="72">
        <v>3.51</v>
      </c>
      <c r="AF2922" s="72">
        <v>7.0000000000000007E-2</v>
      </c>
      <c r="AG2922" s="72">
        <v>4.0199999999999996</v>
      </c>
      <c r="AH2922" s="72">
        <v>129000</v>
      </c>
      <c r="AI2922" s="72"/>
      <c r="AJ2922" s="72"/>
      <c r="AO2922" s="47">
        <f>SUM(W2922:AG2922)+(AH2922*0.0001)+AI2922+AM2922</f>
        <v>111.01600000000001</v>
      </c>
      <c r="AP2922" s="47">
        <f t="shared" si="166"/>
        <v>1.2837239999999999</v>
      </c>
      <c r="AQ2922" s="47">
        <f t="shared" si="167"/>
        <v>0.86790359999999978</v>
      </c>
      <c r="AR2922" s="47">
        <f t="shared" si="168"/>
        <v>2.0727272727272723</v>
      </c>
      <c r="AU2922" s="47">
        <v>8</v>
      </c>
      <c r="AV2922" s="47">
        <v>2.6</v>
      </c>
      <c r="AW2922" s="47">
        <v>38</v>
      </c>
      <c r="AY2922" s="47">
        <v>4554</v>
      </c>
      <c r="BA2922" s="47" t="s">
        <v>413</v>
      </c>
      <c r="BG2922" s="47">
        <v>120</v>
      </c>
      <c r="BH2922" s="47">
        <v>12</v>
      </c>
      <c r="BJ2922" s="47">
        <v>11.2</v>
      </c>
      <c r="BN2922" s="47">
        <v>9</v>
      </c>
      <c r="BO2922" s="47">
        <v>10</v>
      </c>
      <c r="BQ2922" s="47">
        <v>71</v>
      </c>
      <c r="BT2922" s="47">
        <v>13.8</v>
      </c>
      <c r="BU2922" s="47">
        <v>3</v>
      </c>
      <c r="BX2922" s="47">
        <v>342</v>
      </c>
      <c r="BY2922" s="47">
        <v>0.9</v>
      </c>
      <c r="CA2922" s="47">
        <v>7.7</v>
      </c>
      <c r="CC2922" s="47">
        <v>15.8</v>
      </c>
      <c r="CE2922" s="47">
        <v>6</v>
      </c>
      <c r="CF2922" s="47">
        <v>96</v>
      </c>
      <c r="CH2922" s="47">
        <v>160</v>
      </c>
      <c r="CI2922" s="47">
        <v>1040</v>
      </c>
      <c r="CJ2922" s="47">
        <v>1360</v>
      </c>
      <c r="CK2922" s="47">
        <v>114</v>
      </c>
      <c r="CL2922" s="47">
        <v>316</v>
      </c>
      <c r="CM2922" s="47">
        <v>38.799999999999997</v>
      </c>
      <c r="CN2922" s="47">
        <v>8.2100000000000009</v>
      </c>
      <c r="CO2922" s="47">
        <v>24.6</v>
      </c>
      <c r="CP2922" s="47">
        <v>2.9</v>
      </c>
      <c r="CQ2922" s="47">
        <v>15.6</v>
      </c>
      <c r="CR2922" s="47">
        <v>2.8</v>
      </c>
      <c r="CS2922" s="47">
        <v>7.8</v>
      </c>
      <c r="CT2922" s="47">
        <v>1.01</v>
      </c>
      <c r="CU2922" s="47">
        <v>5.4</v>
      </c>
      <c r="CV2922" s="47">
        <v>0.75</v>
      </c>
      <c r="CW2922" s="47">
        <f t="shared" si="169"/>
        <v>2937.8700000000008</v>
      </c>
    </row>
    <row r="2923" spans="1:111" s="47" customFormat="1" ht="15.65" customHeight="1" x14ac:dyDescent="0.3">
      <c r="A2923" s="22" t="s">
        <v>4629</v>
      </c>
      <c r="B2923" s="47" t="s">
        <v>4583</v>
      </c>
      <c r="C2923" s="47" t="s">
        <v>4940</v>
      </c>
      <c r="D2923" s="47" t="s">
        <v>4584</v>
      </c>
      <c r="E2923" s="48">
        <v>41984</v>
      </c>
      <c r="F2923" s="48">
        <v>42033</v>
      </c>
      <c r="G2923" s="47" t="s">
        <v>4585</v>
      </c>
      <c r="H2923" s="47">
        <v>34.195618000000003</v>
      </c>
      <c r="I2923" s="47">
        <v>-105.735681</v>
      </c>
      <c r="J2923" s="47" t="s">
        <v>873</v>
      </c>
      <c r="K2923" s="47" t="s">
        <v>879</v>
      </c>
      <c r="L2923" s="47" t="s">
        <v>878</v>
      </c>
      <c r="M2923" s="49" t="s">
        <v>4322</v>
      </c>
      <c r="N2923" s="70" t="s">
        <v>3393</v>
      </c>
      <c r="O2923" s="70" t="s">
        <v>3394</v>
      </c>
      <c r="P2923" s="72" t="s">
        <v>4301</v>
      </c>
      <c r="Q2923" s="22" t="s">
        <v>4595</v>
      </c>
      <c r="R2923" s="47" t="s">
        <v>4595</v>
      </c>
      <c r="S2923" s="72"/>
      <c r="T2923" s="72"/>
      <c r="U2923" s="72"/>
      <c r="V2923" s="72"/>
      <c r="W2923" s="72">
        <v>61.36</v>
      </c>
      <c r="X2923" s="72">
        <v>0.28999999999999998</v>
      </c>
      <c r="Y2923" s="72">
        <v>14.59</v>
      </c>
      <c r="Z2923" s="72">
        <v>7.31</v>
      </c>
      <c r="AA2923" s="72">
        <v>1.4999999999999999E-2</v>
      </c>
      <c r="AB2923" s="72">
        <v>0.04</v>
      </c>
      <c r="AC2923" s="72">
        <v>0.08</v>
      </c>
      <c r="AD2923" s="72">
        <v>0.26</v>
      </c>
      <c r="AE2923" s="72">
        <v>12.38</v>
      </c>
      <c r="AF2923" s="72">
        <v>0.23</v>
      </c>
      <c r="AG2923" s="72">
        <v>1.83</v>
      </c>
      <c r="AH2923" s="72" t="s">
        <v>957</v>
      </c>
      <c r="AI2923" s="72"/>
      <c r="AJ2923" s="72"/>
      <c r="AO2923" s="47">
        <f>SUM(W2923:AG2923)</f>
        <v>98.385000000000005</v>
      </c>
      <c r="AP2923" s="47">
        <f t="shared" si="166"/>
        <v>4.1921729999999986</v>
      </c>
      <c r="AQ2923" s="47">
        <f t="shared" si="167"/>
        <v>2.6986097000000004</v>
      </c>
      <c r="AR2923" s="47">
        <f t="shared" si="168"/>
        <v>6.6454545454545446</v>
      </c>
      <c r="AU2923" s="47">
        <v>53</v>
      </c>
      <c r="AV2923" s="47">
        <v>2.8</v>
      </c>
      <c r="AW2923" s="47">
        <v>105</v>
      </c>
      <c r="AY2923" s="47">
        <v>1461</v>
      </c>
      <c r="BA2923" s="47" t="s">
        <v>413</v>
      </c>
      <c r="BG2923" s="47">
        <v>140</v>
      </c>
      <c r="BH2923" s="47">
        <v>24</v>
      </c>
      <c r="BJ2923" s="47">
        <v>11.4</v>
      </c>
      <c r="BN2923" s="47">
        <v>76</v>
      </c>
      <c r="BO2923" s="47">
        <v>64</v>
      </c>
      <c r="BQ2923" s="47">
        <v>179</v>
      </c>
      <c r="BT2923" s="47">
        <v>15.4</v>
      </c>
      <c r="BU2923" s="47">
        <v>2</v>
      </c>
      <c r="BX2923" s="47">
        <v>59</v>
      </c>
      <c r="BY2923" s="47">
        <v>4.3</v>
      </c>
      <c r="CA2923" s="47">
        <v>42.5</v>
      </c>
      <c r="CC2923" s="47">
        <v>16.2</v>
      </c>
      <c r="CE2923" s="47">
        <v>5</v>
      </c>
      <c r="CF2923" s="47">
        <v>153</v>
      </c>
      <c r="CH2923" s="47">
        <v>50</v>
      </c>
      <c r="CI2923" s="47">
        <v>306</v>
      </c>
      <c r="CJ2923" s="47">
        <v>477</v>
      </c>
      <c r="CK2923" s="47">
        <v>45.3</v>
      </c>
      <c r="CL2923" s="47">
        <v>133</v>
      </c>
      <c r="CM2923" s="47">
        <v>23.3</v>
      </c>
      <c r="CN2923" s="47">
        <v>5.4</v>
      </c>
      <c r="CO2923" s="47">
        <v>18.399999999999999</v>
      </c>
      <c r="CP2923" s="47">
        <v>3.2</v>
      </c>
      <c r="CQ2923" s="47">
        <v>20.9</v>
      </c>
      <c r="CR2923" s="47">
        <v>4.5</v>
      </c>
      <c r="CS2923" s="47">
        <v>14.2</v>
      </c>
      <c r="CT2923" s="47">
        <v>2.1800000000000002</v>
      </c>
      <c r="CU2923" s="47">
        <v>13.7</v>
      </c>
      <c r="CV2923" s="47">
        <v>1.81</v>
      </c>
      <c r="CW2923" s="47">
        <f t="shared" si="169"/>
        <v>1068.8900000000001</v>
      </c>
    </row>
    <row r="2924" spans="1:111" s="47" customFormat="1" ht="15.65" customHeight="1" x14ac:dyDescent="0.3">
      <c r="A2924" s="26" t="s">
        <v>917</v>
      </c>
      <c r="B2924" s="47" t="s">
        <v>4559</v>
      </c>
      <c r="C2924" s="47" t="s">
        <v>4940</v>
      </c>
      <c r="D2924" s="47" t="s">
        <v>4630</v>
      </c>
      <c r="E2924" s="95">
        <v>1993</v>
      </c>
      <c r="F2924" s="97">
        <v>1993</v>
      </c>
      <c r="G2924" s="47" t="s">
        <v>914</v>
      </c>
      <c r="H2924" s="47">
        <v>34.222375</v>
      </c>
      <c r="I2924" s="49">
        <v>-105.75815</v>
      </c>
      <c r="J2924" s="49" t="s">
        <v>873</v>
      </c>
      <c r="K2924" s="47" t="s">
        <v>879</v>
      </c>
      <c r="L2924" s="47" t="s">
        <v>878</v>
      </c>
      <c r="M2924" s="49" t="s">
        <v>4427</v>
      </c>
      <c r="N2924" s="70" t="s">
        <v>3393</v>
      </c>
      <c r="O2924" s="70" t="s">
        <v>3394</v>
      </c>
      <c r="P2924" s="72" t="s">
        <v>4428</v>
      </c>
      <c r="Q2924" s="26" t="s">
        <v>80</v>
      </c>
      <c r="R2924" s="49"/>
      <c r="S2924" s="72"/>
      <c r="T2924" s="72"/>
      <c r="U2924" s="72"/>
      <c r="V2924" s="72"/>
      <c r="W2924" s="72"/>
      <c r="X2924" s="72"/>
      <c r="Y2924" s="72"/>
      <c r="Z2924" s="72"/>
      <c r="AA2924" s="72"/>
      <c r="AB2924" s="72"/>
      <c r="AC2924" s="72"/>
      <c r="AD2924" s="72"/>
      <c r="AE2924" s="72"/>
      <c r="AF2924" s="72"/>
      <c r="AG2924" s="72"/>
      <c r="AH2924" s="72"/>
      <c r="AI2924" s="72"/>
      <c r="AJ2924" s="72"/>
      <c r="AU2924" s="49">
        <v>174</v>
      </c>
      <c r="AV2924" s="49">
        <v>0.2</v>
      </c>
      <c r="AW2924" s="49">
        <v>50</v>
      </c>
      <c r="AX2924" s="49"/>
      <c r="AY2924" s="49" t="s">
        <v>1685</v>
      </c>
      <c r="AZ2924" s="49"/>
      <c r="BA2924" s="49">
        <v>39</v>
      </c>
      <c r="BC2924" s="49"/>
      <c r="BD2924" s="49">
        <v>3</v>
      </c>
      <c r="BE2924" s="49">
        <v>11</v>
      </c>
      <c r="BF2924" s="49"/>
      <c r="BG2924" s="49">
        <v>1266</v>
      </c>
      <c r="BH2924" s="49"/>
      <c r="BI2924" s="49"/>
      <c r="BJ2924" s="49"/>
      <c r="BK2924" s="47">
        <v>0.29799999999999999</v>
      </c>
      <c r="BL2924" s="49"/>
      <c r="BM2924" s="49"/>
      <c r="BN2924" s="49">
        <v>6</v>
      </c>
      <c r="BO2924" s="49"/>
      <c r="BP2924" s="49">
        <v>3</v>
      </c>
      <c r="BQ2924" s="49">
        <v>559</v>
      </c>
      <c r="BR2924" s="49"/>
      <c r="BS2924" s="49"/>
      <c r="BT2924" s="49">
        <v>7</v>
      </c>
      <c r="BU2924" s="49">
        <v>4.13</v>
      </c>
      <c r="BV2924" s="49"/>
      <c r="BW2924" s="49"/>
      <c r="BX2924" s="49">
        <v>1126</v>
      </c>
      <c r="BY2924" s="49"/>
      <c r="BZ2924" s="49"/>
      <c r="CA2924" s="49">
        <v>28.1</v>
      </c>
      <c r="CB2924" s="49"/>
      <c r="CC2924" s="49">
        <v>26.5</v>
      </c>
      <c r="CD2924" s="49"/>
      <c r="CE2924" s="49" t="s">
        <v>84</v>
      </c>
      <c r="CF2924" s="49">
        <v>59</v>
      </c>
      <c r="CG2924" s="49"/>
      <c r="CH2924" s="49">
        <v>309</v>
      </c>
      <c r="CI2924" s="49">
        <v>2320</v>
      </c>
      <c r="CJ2924" s="49">
        <v>2550</v>
      </c>
      <c r="CK2924" s="49" t="s">
        <v>4631</v>
      </c>
      <c r="CL2924" s="49">
        <v>362</v>
      </c>
      <c r="CM2924" s="49">
        <v>50.5</v>
      </c>
      <c r="CN2924" s="49">
        <v>11.7</v>
      </c>
      <c r="CO2924" s="49" t="s">
        <v>948</v>
      </c>
      <c r="CP2924" s="49">
        <v>3.6</v>
      </c>
      <c r="CQ2924" s="49">
        <v>17.8</v>
      </c>
      <c r="CR2924" s="49">
        <v>3.7</v>
      </c>
      <c r="CS2924" s="49" t="s">
        <v>957</v>
      </c>
      <c r="CT2924" s="49" t="s">
        <v>123</v>
      </c>
      <c r="CU2924" s="49">
        <v>6.9</v>
      </c>
      <c r="CV2924" s="49">
        <v>0.82</v>
      </c>
      <c r="CW2924" s="47">
        <f t="shared" si="169"/>
        <v>5327.0199999999995</v>
      </c>
      <c r="CX2924" s="49">
        <v>800</v>
      </c>
      <c r="CY2924" s="49">
        <v>1.41</v>
      </c>
      <c r="CZ2924" s="49"/>
      <c r="DA2924" s="49"/>
      <c r="DC2924" s="49"/>
      <c r="DD2924" s="49"/>
      <c r="DE2924" s="49"/>
      <c r="DF2924" s="49"/>
      <c r="DG2924" s="49"/>
    </row>
    <row r="2925" spans="1:111" s="47" customFormat="1" ht="15.65" customHeight="1" x14ac:dyDescent="0.3">
      <c r="A2925" s="22" t="s">
        <v>927</v>
      </c>
      <c r="B2925" s="47" t="s">
        <v>4559</v>
      </c>
      <c r="C2925" s="47" t="s">
        <v>4940</v>
      </c>
      <c r="D2925" s="47" t="s">
        <v>4630</v>
      </c>
      <c r="E2925" s="97">
        <v>1993</v>
      </c>
      <c r="F2925" s="97">
        <v>1993</v>
      </c>
      <c r="G2925" s="47" t="s">
        <v>914</v>
      </c>
      <c r="H2925" s="47">
        <v>34.221514999999997</v>
      </c>
      <c r="I2925" s="47">
        <v>-105.757785</v>
      </c>
      <c r="J2925" s="47" t="s">
        <v>873</v>
      </c>
      <c r="K2925" s="47" t="s">
        <v>879</v>
      </c>
      <c r="L2925" s="47" t="s">
        <v>878</v>
      </c>
      <c r="M2925" s="47" t="s">
        <v>4287</v>
      </c>
      <c r="N2925" s="70" t="s">
        <v>3393</v>
      </c>
      <c r="O2925" s="70" t="s">
        <v>3394</v>
      </c>
      <c r="P2925" s="72" t="s">
        <v>4288</v>
      </c>
      <c r="Q2925" s="22" t="s">
        <v>80</v>
      </c>
      <c r="S2925" s="72"/>
      <c r="T2925" s="72"/>
      <c r="U2925" s="72"/>
      <c r="V2925" s="72"/>
      <c r="W2925" s="72"/>
      <c r="X2925" s="72"/>
      <c r="Y2925" s="72"/>
      <c r="Z2925" s="72"/>
      <c r="AA2925" s="72"/>
      <c r="AB2925" s="72"/>
      <c r="AC2925" s="72"/>
      <c r="AD2925" s="72"/>
      <c r="AE2925" s="72"/>
      <c r="AF2925" s="72"/>
      <c r="AG2925" s="72"/>
      <c r="AH2925" s="72"/>
      <c r="AI2925" s="72"/>
      <c r="AJ2925" s="72"/>
      <c r="AU2925" s="47">
        <v>30</v>
      </c>
      <c r="AV2925" s="47" t="s">
        <v>124</v>
      </c>
      <c r="AW2925" s="47">
        <v>34</v>
      </c>
      <c r="AY2925" s="47" t="s">
        <v>1685</v>
      </c>
      <c r="BA2925" s="47">
        <v>5</v>
      </c>
      <c r="BD2925" s="47">
        <v>2</v>
      </c>
      <c r="BE2925" s="47">
        <v>63</v>
      </c>
      <c r="BG2925" s="47">
        <v>81</v>
      </c>
      <c r="BK2925" s="47">
        <v>4.2000000000000003E-2</v>
      </c>
      <c r="BN2925" s="47">
        <v>194</v>
      </c>
      <c r="BP2925" s="47">
        <v>6</v>
      </c>
      <c r="BQ2925" s="47">
        <v>584</v>
      </c>
      <c r="BT2925" s="47">
        <v>9</v>
      </c>
      <c r="BU2925" s="47">
        <v>1.82</v>
      </c>
      <c r="BX2925" s="47" t="s">
        <v>1687</v>
      </c>
      <c r="CA2925" s="47">
        <v>5.5</v>
      </c>
      <c r="CC2925" s="47">
        <v>4.5</v>
      </c>
      <c r="CE2925" s="47" t="s">
        <v>84</v>
      </c>
      <c r="CF2925" s="47">
        <v>74</v>
      </c>
      <c r="CH2925" s="47">
        <v>89</v>
      </c>
      <c r="CI2925" s="47">
        <v>2620</v>
      </c>
      <c r="CJ2925" s="47">
        <v>2350</v>
      </c>
      <c r="CK2925" s="47" t="s">
        <v>4631</v>
      </c>
      <c r="CL2925" s="47">
        <v>315</v>
      </c>
      <c r="CM2925" s="47">
        <v>35.200000000000003</v>
      </c>
      <c r="CN2925" s="47">
        <v>7.8</v>
      </c>
      <c r="CO2925" s="47" t="s">
        <v>948</v>
      </c>
      <c r="CP2925" s="47">
        <v>2</v>
      </c>
      <c r="CQ2925" s="47">
        <v>11.6</v>
      </c>
      <c r="CR2925" s="47">
        <v>3.6</v>
      </c>
      <c r="CS2925" s="47" t="s">
        <v>957</v>
      </c>
      <c r="CT2925" s="47" t="s">
        <v>123</v>
      </c>
      <c r="CU2925" s="47">
        <v>5.6</v>
      </c>
      <c r="CV2925" s="47">
        <v>0.61</v>
      </c>
      <c r="CW2925" s="47">
        <f t="shared" si="169"/>
        <v>5351.4100000000008</v>
      </c>
      <c r="CX2925" s="47">
        <v>300</v>
      </c>
      <c r="CY2925" s="47">
        <v>0.95</v>
      </c>
    </row>
    <row r="2926" spans="1:111" s="47" customFormat="1" ht="15.65" customHeight="1" x14ac:dyDescent="0.3">
      <c r="A2926" s="26" t="s">
        <v>2855</v>
      </c>
      <c r="B2926" s="47" t="s">
        <v>4559</v>
      </c>
      <c r="C2926" s="47" t="s">
        <v>4940</v>
      </c>
      <c r="D2926" s="47" t="s">
        <v>4630</v>
      </c>
      <c r="E2926" s="95">
        <v>1993</v>
      </c>
      <c r="F2926" s="97">
        <v>1993</v>
      </c>
      <c r="G2926" s="47" t="s">
        <v>914</v>
      </c>
      <c r="H2926" s="47">
        <v>34.208136000000003</v>
      </c>
      <c r="I2926" s="49">
        <v>-105.749655</v>
      </c>
      <c r="J2926" s="49" t="s">
        <v>873</v>
      </c>
      <c r="K2926" s="47" t="s">
        <v>879</v>
      </c>
      <c r="L2926" s="47" t="s">
        <v>878</v>
      </c>
      <c r="M2926" s="49" t="s">
        <v>4427</v>
      </c>
      <c r="N2926" s="70" t="s">
        <v>3393</v>
      </c>
      <c r="O2926" s="70" t="s">
        <v>3394</v>
      </c>
      <c r="P2926" s="72" t="s">
        <v>4428</v>
      </c>
      <c r="Q2926" s="26" t="s">
        <v>80</v>
      </c>
      <c r="R2926" s="49"/>
      <c r="S2926" s="72"/>
      <c r="T2926" s="72"/>
      <c r="U2926" s="72"/>
      <c r="V2926" s="72"/>
      <c r="W2926" s="72"/>
      <c r="X2926" s="72"/>
      <c r="Y2926" s="72"/>
      <c r="Z2926" s="72"/>
      <c r="AA2926" s="72"/>
      <c r="AB2926" s="72"/>
      <c r="AC2926" s="72"/>
      <c r="AD2926" s="72"/>
      <c r="AE2926" s="72"/>
      <c r="AF2926" s="72"/>
      <c r="AG2926" s="72"/>
      <c r="AH2926" s="72"/>
      <c r="AI2926" s="72"/>
      <c r="AJ2926" s="72"/>
      <c r="AU2926" s="49">
        <v>16</v>
      </c>
      <c r="AV2926" s="49" t="s">
        <v>124</v>
      </c>
      <c r="AW2926" s="49">
        <v>11</v>
      </c>
      <c r="AX2926" s="49"/>
      <c r="AY2926" s="49">
        <v>2500</v>
      </c>
      <c r="AZ2926" s="49"/>
      <c r="BA2926" s="49" t="s">
        <v>83</v>
      </c>
      <c r="BC2926" s="49"/>
      <c r="BD2926" s="49">
        <v>7</v>
      </c>
      <c r="BE2926" s="49">
        <v>41</v>
      </c>
      <c r="BF2926" s="49"/>
      <c r="BG2926" s="49">
        <v>10</v>
      </c>
      <c r="BH2926" s="49"/>
      <c r="BI2926" s="49"/>
      <c r="BJ2926" s="49"/>
      <c r="BK2926" s="47" t="s">
        <v>120</v>
      </c>
      <c r="BL2926" s="49"/>
      <c r="BM2926" s="49"/>
      <c r="BN2926" s="49">
        <v>22</v>
      </c>
      <c r="BO2926" s="49"/>
      <c r="BP2926" s="49">
        <v>17</v>
      </c>
      <c r="BQ2926" s="49">
        <v>22</v>
      </c>
      <c r="BR2926" s="49"/>
      <c r="BS2926" s="49"/>
      <c r="BT2926" s="49">
        <v>5</v>
      </c>
      <c r="BU2926" s="49">
        <v>6.9</v>
      </c>
      <c r="BV2926" s="49"/>
      <c r="BW2926" s="49"/>
      <c r="BX2926" s="49">
        <v>409</v>
      </c>
      <c r="BY2926" s="49"/>
      <c r="BZ2926" s="49"/>
      <c r="CA2926" s="49">
        <v>9.6</v>
      </c>
      <c r="CB2926" s="49"/>
      <c r="CC2926" s="49">
        <v>4.0999999999999996</v>
      </c>
      <c r="CD2926" s="49"/>
      <c r="CE2926" s="49" t="s">
        <v>84</v>
      </c>
      <c r="CF2926" s="49">
        <v>85</v>
      </c>
      <c r="CG2926" s="49"/>
      <c r="CH2926" s="49">
        <v>56</v>
      </c>
      <c r="CI2926" s="49">
        <v>344</v>
      </c>
      <c r="CJ2926" s="49">
        <v>391</v>
      </c>
      <c r="CK2926" s="49" t="s">
        <v>4632</v>
      </c>
      <c r="CL2926" s="49">
        <v>68</v>
      </c>
      <c r="CM2926" s="49">
        <v>12.1</v>
      </c>
      <c r="CN2926" s="49">
        <v>2.4</v>
      </c>
      <c r="CO2926" s="49" t="s">
        <v>948</v>
      </c>
      <c r="CP2926" s="49">
        <v>1.4</v>
      </c>
      <c r="CQ2926" s="49">
        <v>6.7</v>
      </c>
      <c r="CR2926" s="49">
        <v>2.7</v>
      </c>
      <c r="CS2926" s="49" t="s">
        <v>957</v>
      </c>
      <c r="CT2926" s="49" t="s">
        <v>123</v>
      </c>
      <c r="CU2926" s="49">
        <v>5.3</v>
      </c>
      <c r="CV2926" s="49">
        <v>0.65</v>
      </c>
      <c r="CW2926" s="47">
        <f t="shared" si="169"/>
        <v>834.25</v>
      </c>
      <c r="CX2926" s="49">
        <v>2500</v>
      </c>
      <c r="CY2926" s="49">
        <v>2.3199999999999998</v>
      </c>
      <c r="CZ2926" s="49"/>
      <c r="DA2926" s="49"/>
      <c r="DC2926" s="49"/>
      <c r="DD2926" s="49"/>
      <c r="DE2926" s="49"/>
      <c r="DF2926" s="49"/>
      <c r="DG2926" s="49"/>
    </row>
    <row r="2927" spans="1:111" s="47" customFormat="1" ht="15.65" customHeight="1" x14ac:dyDescent="0.3">
      <c r="A2927" s="22" t="s">
        <v>4633</v>
      </c>
      <c r="B2927" s="47" t="s">
        <v>4559</v>
      </c>
      <c r="C2927" s="47" t="s">
        <v>4940</v>
      </c>
      <c r="D2927" s="47" t="s">
        <v>4630</v>
      </c>
      <c r="E2927" s="97">
        <v>1993</v>
      </c>
      <c r="F2927" s="97">
        <v>1993</v>
      </c>
      <c r="G2927" s="47" t="s">
        <v>914</v>
      </c>
      <c r="H2927" s="47">
        <v>34.208455000000001</v>
      </c>
      <c r="I2927" s="47">
        <v>-105.749466</v>
      </c>
      <c r="J2927" s="47" t="s">
        <v>873</v>
      </c>
      <c r="K2927" s="47" t="s">
        <v>879</v>
      </c>
      <c r="L2927" s="47" t="s">
        <v>878</v>
      </c>
      <c r="M2927" s="47" t="s">
        <v>4287</v>
      </c>
      <c r="N2927" s="70" t="s">
        <v>3393</v>
      </c>
      <c r="O2927" s="70" t="s">
        <v>3394</v>
      </c>
      <c r="P2927" s="72" t="s">
        <v>4288</v>
      </c>
      <c r="Q2927" s="22" t="s">
        <v>80</v>
      </c>
      <c r="S2927" s="72"/>
      <c r="T2927" s="72"/>
      <c r="U2927" s="72"/>
      <c r="V2927" s="72"/>
      <c r="W2927" s="72"/>
      <c r="X2927" s="72"/>
      <c r="Y2927" s="72"/>
      <c r="Z2927" s="72"/>
      <c r="AA2927" s="72"/>
      <c r="AB2927" s="72"/>
      <c r="AC2927" s="72"/>
      <c r="AD2927" s="72"/>
      <c r="AE2927" s="72"/>
      <c r="AF2927" s="72"/>
      <c r="AG2927" s="72"/>
      <c r="AH2927" s="72"/>
      <c r="AI2927" s="72"/>
      <c r="AJ2927" s="72"/>
      <c r="AU2927" s="47">
        <v>11</v>
      </c>
      <c r="AV2927" s="47">
        <v>0.2</v>
      </c>
      <c r="AW2927" s="47">
        <v>14</v>
      </c>
      <c r="AY2927" s="47">
        <v>1800</v>
      </c>
      <c r="BA2927" s="47" t="s">
        <v>83</v>
      </c>
      <c r="BD2927" s="47">
        <v>4</v>
      </c>
      <c r="BE2927" s="47">
        <v>29</v>
      </c>
      <c r="BG2927" s="47">
        <v>5</v>
      </c>
      <c r="BK2927" s="47">
        <v>1.7999999999999999E-2</v>
      </c>
      <c r="BN2927" s="47">
        <v>2</v>
      </c>
      <c r="BP2927" s="47">
        <v>16</v>
      </c>
      <c r="BQ2927" s="47">
        <v>6</v>
      </c>
      <c r="BT2927" s="47" t="s">
        <v>83</v>
      </c>
      <c r="BU2927" s="47">
        <v>7.27</v>
      </c>
      <c r="BX2927" s="47">
        <v>85</v>
      </c>
      <c r="CA2927" s="47">
        <v>6.5</v>
      </c>
      <c r="CC2927" s="47">
        <v>2</v>
      </c>
      <c r="CE2927" s="47" t="s">
        <v>84</v>
      </c>
      <c r="CF2927" s="47">
        <v>30</v>
      </c>
      <c r="CH2927" s="47">
        <v>11</v>
      </c>
      <c r="CI2927" s="47">
        <v>96</v>
      </c>
      <c r="CJ2927" s="47">
        <v>112</v>
      </c>
      <c r="CK2927" s="47" t="s">
        <v>570</v>
      </c>
      <c r="CL2927" s="47">
        <v>24</v>
      </c>
      <c r="CM2927" s="47">
        <v>5.14</v>
      </c>
      <c r="CN2927" s="47">
        <v>1</v>
      </c>
      <c r="CO2927" s="47" t="s">
        <v>948</v>
      </c>
      <c r="CP2927" s="47" t="s">
        <v>121</v>
      </c>
      <c r="CQ2927" s="47">
        <v>2.9</v>
      </c>
      <c r="CR2927" s="47">
        <v>1.2</v>
      </c>
      <c r="CS2927" s="47" t="s">
        <v>957</v>
      </c>
      <c r="CT2927" s="47" t="s">
        <v>123</v>
      </c>
      <c r="CU2927" s="47">
        <v>2.1</v>
      </c>
      <c r="CV2927" s="47">
        <v>0.3</v>
      </c>
      <c r="CW2927" s="47">
        <f t="shared" si="169"/>
        <v>244.64</v>
      </c>
      <c r="CX2927" s="47">
        <v>800</v>
      </c>
      <c r="CY2927" s="47">
        <v>1.92</v>
      </c>
    </row>
    <row r="2928" spans="1:111" s="47" customFormat="1" ht="15.65" customHeight="1" x14ac:dyDescent="0.3">
      <c r="A2928" s="22" t="s">
        <v>4634</v>
      </c>
      <c r="B2928" s="47" t="s">
        <v>4559</v>
      </c>
      <c r="C2928" s="47" t="s">
        <v>4940</v>
      </c>
      <c r="D2928" s="47" t="s">
        <v>4630</v>
      </c>
      <c r="E2928" s="97">
        <v>1993</v>
      </c>
      <c r="F2928" s="97">
        <v>1993</v>
      </c>
      <c r="G2928" s="47" t="s">
        <v>914</v>
      </c>
      <c r="H2928" s="47">
        <v>34.208165999999999</v>
      </c>
      <c r="I2928" s="47">
        <v>-105.749275</v>
      </c>
      <c r="J2928" s="47" t="s">
        <v>873</v>
      </c>
      <c r="K2928" s="47" t="s">
        <v>879</v>
      </c>
      <c r="L2928" s="47" t="s">
        <v>878</v>
      </c>
      <c r="M2928" s="47" t="s">
        <v>1493</v>
      </c>
      <c r="N2928" s="70" t="s">
        <v>3393</v>
      </c>
      <c r="O2928" s="70" t="s">
        <v>3394</v>
      </c>
      <c r="P2928" s="72" t="s">
        <v>4428</v>
      </c>
      <c r="Q2928" s="22" t="s">
        <v>80</v>
      </c>
      <c r="S2928" s="72"/>
      <c r="T2928" s="72"/>
      <c r="U2928" s="72"/>
      <c r="V2928" s="72"/>
      <c r="W2928" s="72"/>
      <c r="X2928" s="72"/>
      <c r="Y2928" s="72"/>
      <c r="Z2928" s="72"/>
      <c r="AA2928" s="72"/>
      <c r="AB2928" s="72"/>
      <c r="AC2928" s="72"/>
      <c r="AD2928" s="72"/>
      <c r="AE2928" s="72"/>
      <c r="AF2928" s="72"/>
      <c r="AG2928" s="72"/>
      <c r="AH2928" s="72"/>
      <c r="AI2928" s="72"/>
      <c r="AJ2928" s="72"/>
      <c r="AU2928" s="47">
        <v>7</v>
      </c>
      <c r="AV2928" s="47" t="s">
        <v>124</v>
      </c>
      <c r="AW2928" s="47" t="s">
        <v>83</v>
      </c>
      <c r="AY2928" s="47">
        <v>18700</v>
      </c>
      <c r="BA2928" s="47" t="s">
        <v>83</v>
      </c>
      <c r="BD2928" s="47">
        <v>5</v>
      </c>
      <c r="BE2928" s="47">
        <v>13</v>
      </c>
      <c r="BG2928" s="47">
        <v>15</v>
      </c>
      <c r="BK2928" s="47" t="s">
        <v>120</v>
      </c>
      <c r="BN2928" s="47">
        <v>17</v>
      </c>
      <c r="BP2928" s="47">
        <v>5</v>
      </c>
      <c r="BQ2928" s="47">
        <v>255</v>
      </c>
      <c r="BT2928" s="47" t="s">
        <v>83</v>
      </c>
      <c r="BU2928" s="47">
        <v>3.08</v>
      </c>
      <c r="BX2928" s="47">
        <v>591</v>
      </c>
      <c r="CA2928" s="47">
        <v>25.5</v>
      </c>
      <c r="CC2928" s="47">
        <v>24.6</v>
      </c>
      <c r="CE2928" s="47" t="s">
        <v>84</v>
      </c>
      <c r="CF2928" s="47">
        <v>127</v>
      </c>
      <c r="CH2928" s="47">
        <v>52</v>
      </c>
      <c r="CI2928" s="47">
        <v>6280</v>
      </c>
      <c r="CJ2928" s="47">
        <v>7280</v>
      </c>
      <c r="CK2928" s="47" t="s">
        <v>4635</v>
      </c>
      <c r="CL2928" s="47">
        <v>1180</v>
      </c>
      <c r="CM2928" s="47">
        <v>122</v>
      </c>
      <c r="CN2928" s="47">
        <v>21.7</v>
      </c>
      <c r="CO2928" s="47" t="s">
        <v>948</v>
      </c>
      <c r="CP2928" s="47">
        <v>5.4</v>
      </c>
      <c r="CQ2928" s="47">
        <v>15.7</v>
      </c>
      <c r="CR2928" s="47">
        <v>4.0999999999999996</v>
      </c>
      <c r="CS2928" s="47" t="s">
        <v>957</v>
      </c>
      <c r="CT2928" s="47">
        <v>3</v>
      </c>
      <c r="CU2928" s="47">
        <v>7.6</v>
      </c>
      <c r="CV2928" s="47">
        <v>1.07</v>
      </c>
      <c r="CW2928" s="47">
        <f t="shared" si="169"/>
        <v>14920.570000000002</v>
      </c>
      <c r="CX2928" s="47">
        <v>1800</v>
      </c>
      <c r="CY2928" s="47">
        <v>0.93</v>
      </c>
    </row>
    <row r="2929" spans="1:103" s="47" customFormat="1" ht="15.65" customHeight="1" x14ac:dyDescent="0.3">
      <c r="A2929" s="22" t="s">
        <v>4636</v>
      </c>
      <c r="B2929" s="47" t="s">
        <v>4559</v>
      </c>
      <c r="C2929" s="47" t="s">
        <v>4940</v>
      </c>
      <c r="D2929" s="47" t="s">
        <v>4630</v>
      </c>
      <c r="E2929" s="97">
        <v>1993</v>
      </c>
      <c r="F2929" s="97">
        <v>1993</v>
      </c>
      <c r="G2929" s="47" t="s">
        <v>914</v>
      </c>
      <c r="H2929" s="47">
        <v>34.207966999999996</v>
      </c>
      <c r="I2929" s="47">
        <v>-105.749317</v>
      </c>
      <c r="J2929" s="47" t="s">
        <v>873</v>
      </c>
      <c r="K2929" s="47" t="s">
        <v>879</v>
      </c>
      <c r="L2929" s="47" t="s">
        <v>878</v>
      </c>
      <c r="M2929" s="47" t="s">
        <v>4287</v>
      </c>
      <c r="N2929" s="70" t="s">
        <v>3393</v>
      </c>
      <c r="O2929" s="70" t="s">
        <v>3394</v>
      </c>
      <c r="P2929" s="72" t="s">
        <v>4288</v>
      </c>
      <c r="Q2929" s="22" t="s">
        <v>80</v>
      </c>
      <c r="S2929" s="72"/>
      <c r="T2929" s="72"/>
      <c r="U2929" s="72"/>
      <c r="V2929" s="72"/>
      <c r="W2929" s="72"/>
      <c r="X2929" s="72"/>
      <c r="Y2929" s="72"/>
      <c r="Z2929" s="72"/>
      <c r="AA2929" s="72"/>
      <c r="AB2929" s="72"/>
      <c r="AC2929" s="72"/>
      <c r="AD2929" s="72"/>
      <c r="AE2929" s="72"/>
      <c r="AF2929" s="72"/>
      <c r="AG2929" s="72"/>
      <c r="AH2929" s="72"/>
      <c r="AI2929" s="72"/>
      <c r="AJ2929" s="72"/>
      <c r="AU2929" s="47" t="s">
        <v>83</v>
      </c>
      <c r="AV2929" s="47" t="s">
        <v>124</v>
      </c>
      <c r="AW2929" s="47" t="s">
        <v>83</v>
      </c>
      <c r="AY2929" s="47">
        <v>3000</v>
      </c>
      <c r="BA2929" s="47" t="s">
        <v>83</v>
      </c>
      <c r="BD2929" s="47">
        <v>5</v>
      </c>
      <c r="BE2929" s="47">
        <v>25</v>
      </c>
      <c r="BG2929" s="47">
        <v>75</v>
      </c>
      <c r="BK2929" s="47">
        <v>0.13300000000000001</v>
      </c>
      <c r="BN2929" s="47">
        <v>23</v>
      </c>
      <c r="BP2929" s="47">
        <v>15</v>
      </c>
      <c r="BQ2929" s="47">
        <v>11</v>
      </c>
      <c r="BT2929" s="47" t="s">
        <v>83</v>
      </c>
      <c r="BU2929" s="47">
        <v>7.14</v>
      </c>
      <c r="BX2929" s="47">
        <v>347</v>
      </c>
      <c r="CA2929" s="47">
        <v>8.4</v>
      </c>
      <c r="CC2929" s="47">
        <v>4.8</v>
      </c>
      <c r="CE2929" s="47" t="s">
        <v>84</v>
      </c>
      <c r="CF2929" s="47">
        <v>112</v>
      </c>
      <c r="CH2929" s="47">
        <v>67</v>
      </c>
      <c r="CI2929" s="47">
        <v>720</v>
      </c>
      <c r="CJ2929" s="47">
        <v>755</v>
      </c>
      <c r="CK2929" s="47" t="s">
        <v>948</v>
      </c>
      <c r="CL2929" s="47">
        <v>117</v>
      </c>
      <c r="CM2929" s="47">
        <v>18.7</v>
      </c>
      <c r="CN2929" s="47">
        <v>3.7</v>
      </c>
      <c r="CO2929" s="47" t="s">
        <v>948</v>
      </c>
      <c r="CP2929" s="47">
        <v>1.9</v>
      </c>
      <c r="CQ2929" s="47">
        <v>8.5</v>
      </c>
      <c r="CR2929" s="47">
        <v>3.6</v>
      </c>
      <c r="CS2929" s="47" t="s">
        <v>957</v>
      </c>
      <c r="CT2929" s="47" t="s">
        <v>123</v>
      </c>
      <c r="CU2929" s="47">
        <v>8</v>
      </c>
      <c r="CV2929" s="47">
        <v>1.06</v>
      </c>
      <c r="CW2929" s="47">
        <f t="shared" si="169"/>
        <v>1637.46</v>
      </c>
      <c r="CX2929" s="47">
        <v>2500</v>
      </c>
      <c r="CY2929" s="47">
        <v>1.71</v>
      </c>
    </row>
    <row r="2930" spans="1:103" s="47" customFormat="1" ht="15.65" customHeight="1" x14ac:dyDescent="0.3">
      <c r="A2930" s="22" t="s">
        <v>4637</v>
      </c>
      <c r="B2930" s="47" t="s">
        <v>4559</v>
      </c>
      <c r="C2930" s="47" t="s">
        <v>4940</v>
      </c>
      <c r="D2930" s="47" t="s">
        <v>4630</v>
      </c>
      <c r="E2930" s="97">
        <v>1993</v>
      </c>
      <c r="F2930" s="97">
        <v>1993</v>
      </c>
      <c r="G2930" s="47" t="s">
        <v>914</v>
      </c>
      <c r="H2930" s="88">
        <v>34.204918999999997</v>
      </c>
      <c r="I2930" s="88">
        <v>-105.744872</v>
      </c>
      <c r="J2930" s="47" t="s">
        <v>873</v>
      </c>
      <c r="K2930" s="47" t="s">
        <v>879</v>
      </c>
      <c r="L2930" s="47" t="s">
        <v>878</v>
      </c>
      <c r="M2930" s="47" t="s">
        <v>4287</v>
      </c>
      <c r="N2930" s="70" t="s">
        <v>3393</v>
      </c>
      <c r="O2930" s="70" t="s">
        <v>3394</v>
      </c>
      <c r="P2930" s="72" t="s">
        <v>4288</v>
      </c>
      <c r="Q2930" s="22" t="s">
        <v>1684</v>
      </c>
      <c r="S2930" s="72"/>
      <c r="T2930" s="72"/>
      <c r="U2930" s="72"/>
      <c r="V2930" s="72"/>
      <c r="W2930" s="72"/>
      <c r="X2930" s="72"/>
      <c r="Y2930" s="72"/>
      <c r="Z2930" s="72"/>
      <c r="AA2930" s="72"/>
      <c r="AB2930" s="72"/>
      <c r="AC2930" s="72"/>
      <c r="AD2930" s="72"/>
      <c r="AE2930" s="72"/>
      <c r="AF2930" s="72"/>
      <c r="AG2930" s="72"/>
      <c r="AH2930" s="72"/>
      <c r="AI2930" s="72"/>
      <c r="AJ2930" s="72"/>
      <c r="AU2930" s="47">
        <v>15</v>
      </c>
      <c r="AV2930" s="47" t="s">
        <v>124</v>
      </c>
      <c r="AW2930" s="47" t="s">
        <v>83</v>
      </c>
      <c r="AY2930" s="47">
        <v>580</v>
      </c>
      <c r="BA2930" s="47" t="s">
        <v>83</v>
      </c>
      <c r="BD2930" s="47">
        <v>5</v>
      </c>
      <c r="BE2930" s="47">
        <v>44</v>
      </c>
      <c r="BG2930" s="47">
        <v>5</v>
      </c>
      <c r="BK2930" s="47" t="s">
        <v>120</v>
      </c>
      <c r="BN2930" s="47">
        <v>2</v>
      </c>
      <c r="BP2930" s="47">
        <v>17</v>
      </c>
      <c r="BQ2930" s="47">
        <v>25</v>
      </c>
      <c r="BT2930" s="47" t="s">
        <v>83</v>
      </c>
      <c r="BU2930" s="47">
        <v>6.86</v>
      </c>
      <c r="BX2930" s="47">
        <v>117</v>
      </c>
      <c r="CA2930" s="47">
        <v>8.6999999999999993</v>
      </c>
      <c r="CC2930" s="47">
        <v>2.8</v>
      </c>
      <c r="CE2930" s="47" t="s">
        <v>84</v>
      </c>
      <c r="CF2930" s="47">
        <v>47</v>
      </c>
      <c r="CH2930" s="47">
        <v>76</v>
      </c>
      <c r="CI2930" s="47">
        <v>88.8</v>
      </c>
      <c r="CJ2930" s="47">
        <v>118</v>
      </c>
      <c r="CK2930" s="47" t="s">
        <v>570</v>
      </c>
      <c r="CL2930" s="47">
        <v>36</v>
      </c>
      <c r="CM2930" s="47">
        <v>6.52</v>
      </c>
      <c r="CN2930" s="47">
        <v>1.4</v>
      </c>
      <c r="CO2930" s="47" t="s">
        <v>948</v>
      </c>
      <c r="CP2930" s="47" t="s">
        <v>121</v>
      </c>
      <c r="CQ2930" s="47">
        <v>3.1</v>
      </c>
      <c r="CR2930" s="47">
        <v>1.5</v>
      </c>
      <c r="CS2930" s="47" t="s">
        <v>957</v>
      </c>
      <c r="CT2930" s="47" t="s">
        <v>123</v>
      </c>
      <c r="CU2930" s="47">
        <v>3.2</v>
      </c>
      <c r="CV2930" s="47">
        <v>0.47</v>
      </c>
      <c r="CW2930" s="47">
        <f t="shared" si="169"/>
        <v>258.99000000000007</v>
      </c>
      <c r="CX2930" s="47">
        <v>400</v>
      </c>
      <c r="CY2930" s="47">
        <v>2.33</v>
      </c>
    </row>
    <row r="2931" spans="1:103" s="47" customFormat="1" ht="15.65" customHeight="1" x14ac:dyDescent="0.3">
      <c r="A2931" s="22" t="s">
        <v>4638</v>
      </c>
      <c r="B2931" s="47" t="s">
        <v>4559</v>
      </c>
      <c r="C2931" s="47" t="s">
        <v>4940</v>
      </c>
      <c r="D2931" s="47" t="s">
        <v>4630</v>
      </c>
      <c r="E2931" s="97">
        <v>1993</v>
      </c>
      <c r="F2931" s="97">
        <v>1993</v>
      </c>
      <c r="G2931" s="47" t="s">
        <v>914</v>
      </c>
      <c r="H2931" s="47">
        <v>34.203226000000001</v>
      </c>
      <c r="I2931" s="47">
        <v>-105.74169999999999</v>
      </c>
      <c r="J2931" s="47" t="s">
        <v>873</v>
      </c>
      <c r="K2931" s="47" t="s">
        <v>879</v>
      </c>
      <c r="L2931" s="47" t="s">
        <v>878</v>
      </c>
      <c r="M2931" s="47" t="s">
        <v>908</v>
      </c>
      <c r="N2931" s="70" t="s">
        <v>3393</v>
      </c>
      <c r="O2931" s="70" t="s">
        <v>3394</v>
      </c>
      <c r="P2931" s="72" t="s">
        <v>4288</v>
      </c>
      <c r="Q2931" s="22" t="s">
        <v>80</v>
      </c>
      <c r="S2931" s="72"/>
      <c r="T2931" s="72"/>
      <c r="U2931" s="72"/>
      <c r="V2931" s="72"/>
      <c r="W2931" s="72"/>
      <c r="X2931" s="72"/>
      <c r="Y2931" s="72"/>
      <c r="Z2931" s="72"/>
      <c r="AA2931" s="72"/>
      <c r="AB2931" s="72"/>
      <c r="AC2931" s="72"/>
      <c r="AD2931" s="72"/>
      <c r="AE2931" s="72"/>
      <c r="AF2931" s="72"/>
      <c r="AG2931" s="72"/>
      <c r="AH2931" s="72"/>
      <c r="AI2931" s="72"/>
      <c r="AJ2931" s="72"/>
      <c r="AU2931" s="47">
        <v>49</v>
      </c>
      <c r="AV2931" s="47" t="s">
        <v>124</v>
      </c>
      <c r="AW2931" s="47">
        <v>13</v>
      </c>
      <c r="AY2931" s="47">
        <v>16000</v>
      </c>
      <c r="BA2931" s="47" t="s">
        <v>83</v>
      </c>
      <c r="BD2931" s="47">
        <v>2</v>
      </c>
      <c r="BE2931" s="47">
        <v>43</v>
      </c>
      <c r="BG2931" s="47">
        <v>135</v>
      </c>
      <c r="BK2931" s="47">
        <v>0.13800000000000001</v>
      </c>
      <c r="BN2931" s="47">
        <v>113</v>
      </c>
      <c r="BP2931" s="47">
        <v>4</v>
      </c>
      <c r="BQ2931" s="47">
        <v>86</v>
      </c>
      <c r="BT2931" s="47">
        <v>17</v>
      </c>
      <c r="BU2931" s="47">
        <v>1.5</v>
      </c>
      <c r="BX2931" s="47">
        <v>1036</v>
      </c>
      <c r="CA2931" s="47">
        <v>110</v>
      </c>
      <c r="CC2931" s="47">
        <v>14</v>
      </c>
      <c r="CE2931" s="47" t="s">
        <v>84</v>
      </c>
      <c r="CF2931" s="47">
        <v>402</v>
      </c>
      <c r="CH2931" s="47">
        <v>51</v>
      </c>
      <c r="CI2931" s="47">
        <v>2340</v>
      </c>
      <c r="CJ2931" s="47">
        <v>3940</v>
      </c>
      <c r="CK2931" s="47">
        <v>320</v>
      </c>
      <c r="CL2931" s="47">
        <v>1060</v>
      </c>
      <c r="CM2931" s="47">
        <v>190</v>
      </c>
      <c r="CN2931" s="47">
        <v>45.3</v>
      </c>
      <c r="CO2931" s="47" t="s">
        <v>948</v>
      </c>
      <c r="CP2931" s="47">
        <v>12</v>
      </c>
      <c r="CQ2931" s="47">
        <v>42</v>
      </c>
      <c r="CR2931" s="47">
        <v>8.3000000000000007</v>
      </c>
      <c r="CS2931" s="47" t="s">
        <v>957</v>
      </c>
      <c r="CT2931" s="47">
        <v>3</v>
      </c>
      <c r="CU2931" s="47">
        <v>12.9</v>
      </c>
      <c r="CV2931" s="47">
        <v>1.73</v>
      </c>
      <c r="CW2931" s="47">
        <f t="shared" si="169"/>
        <v>7975.23</v>
      </c>
      <c r="CX2931" s="47">
        <v>100</v>
      </c>
      <c r="CY2931" s="47">
        <v>1.24</v>
      </c>
    </row>
    <row r="2932" spans="1:103" s="47" customFormat="1" ht="15.65" customHeight="1" x14ac:dyDescent="0.3">
      <c r="A2932" s="22" t="s">
        <v>4639</v>
      </c>
      <c r="B2932" s="47" t="s">
        <v>4559</v>
      </c>
      <c r="C2932" s="47" t="s">
        <v>4940</v>
      </c>
      <c r="D2932" s="47" t="s">
        <v>4630</v>
      </c>
      <c r="E2932" s="97">
        <v>1993</v>
      </c>
      <c r="F2932" s="97">
        <v>1993</v>
      </c>
      <c r="G2932" s="47" t="s">
        <v>914</v>
      </c>
      <c r="H2932" s="88">
        <v>34.203144000000002</v>
      </c>
      <c r="I2932" s="88">
        <v>-105.741557</v>
      </c>
      <c r="J2932" s="47" t="s">
        <v>873</v>
      </c>
      <c r="K2932" s="47" t="s">
        <v>879</v>
      </c>
      <c r="L2932" s="47" t="s">
        <v>878</v>
      </c>
      <c r="M2932" s="47" t="s">
        <v>908</v>
      </c>
      <c r="N2932" s="70" t="s">
        <v>3393</v>
      </c>
      <c r="O2932" s="70" t="s">
        <v>3394</v>
      </c>
      <c r="P2932" s="72" t="s">
        <v>4288</v>
      </c>
      <c r="Q2932" s="22" t="s">
        <v>80</v>
      </c>
      <c r="S2932" s="72"/>
      <c r="T2932" s="72"/>
      <c r="U2932" s="72"/>
      <c r="V2932" s="72"/>
      <c r="W2932" s="72"/>
      <c r="X2932" s="72"/>
      <c r="Y2932" s="72"/>
      <c r="Z2932" s="72"/>
      <c r="AA2932" s="72"/>
      <c r="AB2932" s="72"/>
      <c r="AC2932" s="72"/>
      <c r="AD2932" s="72"/>
      <c r="AE2932" s="72"/>
      <c r="AF2932" s="72"/>
      <c r="AG2932" s="72"/>
      <c r="AH2932" s="72"/>
      <c r="AI2932" s="72"/>
      <c r="AJ2932" s="72"/>
      <c r="AU2932" s="47">
        <v>32</v>
      </c>
      <c r="AV2932" s="47" t="s">
        <v>124</v>
      </c>
      <c r="AW2932" s="47">
        <v>12</v>
      </c>
      <c r="AY2932" s="47">
        <v>2100</v>
      </c>
      <c r="BA2932" s="47" t="s">
        <v>83</v>
      </c>
      <c r="BD2932" s="47" t="s">
        <v>121</v>
      </c>
      <c r="BE2932" s="47">
        <v>49</v>
      </c>
      <c r="BG2932" s="47">
        <v>39</v>
      </c>
      <c r="BK2932" s="47">
        <v>6.7000000000000004E-2</v>
      </c>
      <c r="BN2932" s="47">
        <v>5</v>
      </c>
      <c r="BP2932" s="47">
        <v>1</v>
      </c>
      <c r="BQ2932" s="47">
        <v>12</v>
      </c>
      <c r="BT2932" s="47">
        <v>9</v>
      </c>
      <c r="BU2932" s="47">
        <v>0.93</v>
      </c>
      <c r="BX2932" s="47">
        <v>366</v>
      </c>
      <c r="CA2932" s="47">
        <v>63.6</v>
      </c>
      <c r="CC2932" s="47">
        <v>8.1</v>
      </c>
      <c r="CE2932" s="47" t="s">
        <v>84</v>
      </c>
      <c r="CF2932" s="47">
        <v>122</v>
      </c>
      <c r="CH2932" s="47">
        <v>5</v>
      </c>
      <c r="CI2932" s="47">
        <v>242</v>
      </c>
      <c r="CJ2932" s="47">
        <v>380</v>
      </c>
      <c r="CK2932" s="47" t="s">
        <v>570</v>
      </c>
      <c r="CL2932" s="47">
        <v>108</v>
      </c>
      <c r="CM2932" s="47">
        <v>16.8</v>
      </c>
      <c r="CN2932" s="47">
        <v>3.4</v>
      </c>
      <c r="CO2932" s="47" t="s">
        <v>948</v>
      </c>
      <c r="CP2932" s="47">
        <v>1.8</v>
      </c>
      <c r="CQ2932" s="47">
        <v>8.8000000000000007</v>
      </c>
      <c r="CR2932" s="47">
        <v>2.7</v>
      </c>
      <c r="CS2932" s="47" t="s">
        <v>957</v>
      </c>
      <c r="CT2932" s="47" t="s">
        <v>123</v>
      </c>
      <c r="CU2932" s="47">
        <v>8.1999999999999993</v>
      </c>
      <c r="CV2932" s="47">
        <v>1.22</v>
      </c>
      <c r="CW2932" s="47">
        <f t="shared" si="169"/>
        <v>772.92</v>
      </c>
      <c r="CX2932" s="47" t="s">
        <v>957</v>
      </c>
      <c r="CY2932" s="47">
        <v>1.59</v>
      </c>
    </row>
    <row r="2933" spans="1:103" s="47" customFormat="1" ht="15.65" customHeight="1" x14ac:dyDescent="0.3">
      <c r="A2933" s="22" t="s">
        <v>4640</v>
      </c>
      <c r="B2933" s="47" t="s">
        <v>4559</v>
      </c>
      <c r="C2933" s="47" t="s">
        <v>4940</v>
      </c>
      <c r="D2933" s="47" t="s">
        <v>4630</v>
      </c>
      <c r="E2933" s="97">
        <v>1993</v>
      </c>
      <c r="F2933" s="97">
        <v>1993</v>
      </c>
      <c r="G2933" s="47" t="s">
        <v>914</v>
      </c>
      <c r="H2933" s="47">
        <v>34.202986000000003</v>
      </c>
      <c r="I2933" s="47">
        <v>-105.740905</v>
      </c>
      <c r="J2933" s="47" t="s">
        <v>873</v>
      </c>
      <c r="K2933" s="47" t="s">
        <v>879</v>
      </c>
      <c r="L2933" s="47" t="s">
        <v>878</v>
      </c>
      <c r="M2933" s="47" t="s">
        <v>908</v>
      </c>
      <c r="N2933" s="70" t="s">
        <v>3393</v>
      </c>
      <c r="O2933" s="70" t="s">
        <v>3394</v>
      </c>
      <c r="P2933" s="72" t="s">
        <v>4288</v>
      </c>
      <c r="Q2933" s="22" t="s">
        <v>80</v>
      </c>
      <c r="S2933" s="72"/>
      <c r="T2933" s="72"/>
      <c r="U2933" s="72"/>
      <c r="V2933" s="72"/>
      <c r="W2933" s="72"/>
      <c r="X2933" s="72"/>
      <c r="Y2933" s="72"/>
      <c r="Z2933" s="72"/>
      <c r="AA2933" s="72"/>
      <c r="AB2933" s="72"/>
      <c r="AC2933" s="72"/>
      <c r="AD2933" s="72"/>
      <c r="AE2933" s="72"/>
      <c r="AF2933" s="72"/>
      <c r="AG2933" s="72"/>
      <c r="AH2933" s="72"/>
      <c r="AI2933" s="72"/>
      <c r="AJ2933" s="72"/>
      <c r="AU2933" s="47">
        <v>116</v>
      </c>
      <c r="AV2933" s="47">
        <v>2.5</v>
      </c>
      <c r="AW2933" s="47" t="s">
        <v>83</v>
      </c>
      <c r="AY2933" s="47">
        <v>3100</v>
      </c>
      <c r="BA2933" s="47" t="s">
        <v>83</v>
      </c>
      <c r="BD2933" s="47">
        <v>7</v>
      </c>
      <c r="BE2933" s="47">
        <v>124</v>
      </c>
      <c r="BG2933" s="47">
        <v>40</v>
      </c>
      <c r="BK2933" s="47">
        <v>0.11700000000000001</v>
      </c>
      <c r="BN2933" s="47">
        <v>7</v>
      </c>
      <c r="BP2933" s="47">
        <v>14</v>
      </c>
      <c r="BQ2933" s="47">
        <v>34</v>
      </c>
      <c r="BT2933" s="47" t="s">
        <v>83</v>
      </c>
      <c r="BU2933" s="47">
        <v>9.06</v>
      </c>
      <c r="BX2933" s="47">
        <v>199</v>
      </c>
      <c r="CA2933" s="47">
        <v>9</v>
      </c>
      <c r="CC2933" s="47">
        <v>4.4000000000000004</v>
      </c>
      <c r="CE2933" s="47" t="s">
        <v>84</v>
      </c>
      <c r="CF2933" s="47">
        <v>79</v>
      </c>
      <c r="CH2933" s="47">
        <v>83</v>
      </c>
      <c r="CI2933" s="47">
        <v>63.3</v>
      </c>
      <c r="CJ2933" s="47">
        <v>97</v>
      </c>
      <c r="CK2933" s="47" t="s">
        <v>570</v>
      </c>
      <c r="CL2933" s="47">
        <v>35</v>
      </c>
      <c r="CM2933" s="47">
        <v>7.73</v>
      </c>
      <c r="CN2933" s="47">
        <v>1.8</v>
      </c>
      <c r="CO2933" s="47" t="s">
        <v>948</v>
      </c>
      <c r="CP2933" s="47">
        <v>1.4</v>
      </c>
      <c r="CQ2933" s="47">
        <v>6.6</v>
      </c>
      <c r="CR2933" s="47">
        <v>1.7</v>
      </c>
      <c r="CS2933" s="47" t="s">
        <v>957</v>
      </c>
      <c r="CT2933" s="47" t="s">
        <v>123</v>
      </c>
      <c r="CU2933" s="47">
        <v>5.2</v>
      </c>
      <c r="CV2933" s="47">
        <v>0.68</v>
      </c>
      <c r="CW2933" s="47">
        <f t="shared" si="169"/>
        <v>220.41</v>
      </c>
      <c r="CX2933" s="47">
        <v>500</v>
      </c>
      <c r="CY2933" s="47">
        <v>2.39</v>
      </c>
    </row>
    <row r="2934" spans="1:103" s="47" customFormat="1" ht="15.65" customHeight="1" x14ac:dyDescent="0.3">
      <c r="A2934" s="22" t="s">
        <v>4641</v>
      </c>
      <c r="B2934" s="47" t="s">
        <v>4559</v>
      </c>
      <c r="C2934" s="47" t="s">
        <v>4940</v>
      </c>
      <c r="D2934" s="47" t="s">
        <v>4630</v>
      </c>
      <c r="E2934" s="97">
        <v>1993</v>
      </c>
      <c r="F2934" s="97">
        <v>1993</v>
      </c>
      <c r="G2934" s="47" t="s">
        <v>914</v>
      </c>
      <c r="H2934" s="47">
        <v>34.206038999999997</v>
      </c>
      <c r="I2934" s="47">
        <v>-105.73855399999999</v>
      </c>
      <c r="J2934" s="47" t="s">
        <v>873</v>
      </c>
      <c r="K2934" s="47" t="s">
        <v>879</v>
      </c>
      <c r="L2934" s="47" t="s">
        <v>878</v>
      </c>
      <c r="M2934" s="47" t="s">
        <v>4287</v>
      </c>
      <c r="N2934" s="70" t="s">
        <v>3393</v>
      </c>
      <c r="O2934" s="70" t="s">
        <v>3394</v>
      </c>
      <c r="P2934" s="72" t="s">
        <v>4288</v>
      </c>
      <c r="Q2934" s="22" t="s">
        <v>80</v>
      </c>
      <c r="S2934" s="72"/>
      <c r="T2934" s="72"/>
      <c r="U2934" s="72"/>
      <c r="V2934" s="72"/>
      <c r="W2934" s="72"/>
      <c r="X2934" s="72"/>
      <c r="Y2934" s="72"/>
      <c r="Z2934" s="72"/>
      <c r="AA2934" s="72"/>
      <c r="AB2934" s="72"/>
      <c r="AC2934" s="72"/>
      <c r="AD2934" s="72"/>
      <c r="AE2934" s="72"/>
      <c r="AF2934" s="72"/>
      <c r="AG2934" s="72"/>
      <c r="AH2934" s="72"/>
      <c r="AI2934" s="72"/>
      <c r="AJ2934" s="72"/>
      <c r="AU2934" s="47">
        <v>145</v>
      </c>
      <c r="AV2934" s="47" t="s">
        <v>124</v>
      </c>
      <c r="AW2934" s="47" t="s">
        <v>83</v>
      </c>
      <c r="AY2934" s="47" t="s">
        <v>1685</v>
      </c>
      <c r="BA2934" s="47" t="s">
        <v>83</v>
      </c>
      <c r="BD2934" s="47">
        <v>8</v>
      </c>
      <c r="BE2934" s="47">
        <v>28</v>
      </c>
      <c r="BG2934" s="47">
        <v>14</v>
      </c>
      <c r="BK2934" s="47">
        <v>4.4999999999999998E-2</v>
      </c>
      <c r="BN2934" s="47">
        <v>7</v>
      </c>
      <c r="BP2934" s="47">
        <v>17</v>
      </c>
      <c r="BQ2934" s="47">
        <v>31</v>
      </c>
      <c r="BT2934" s="47" t="s">
        <v>83</v>
      </c>
      <c r="BU2934" s="47">
        <v>4.8</v>
      </c>
      <c r="BX2934" s="47">
        <v>528</v>
      </c>
      <c r="CA2934" s="47">
        <v>40</v>
      </c>
      <c r="CC2934" s="47">
        <v>5.7</v>
      </c>
      <c r="CE2934" s="47" t="s">
        <v>913</v>
      </c>
      <c r="CF2934" s="47">
        <v>315</v>
      </c>
      <c r="CH2934" s="47">
        <v>203</v>
      </c>
      <c r="CI2934" s="47">
        <v>2370</v>
      </c>
      <c r="CJ2934" s="47">
        <v>3410</v>
      </c>
      <c r="CL2934" s="47">
        <v>780</v>
      </c>
      <c r="CM2934" s="47">
        <v>107</v>
      </c>
      <c r="CN2934" s="47">
        <v>20</v>
      </c>
      <c r="CP2934" s="47">
        <v>7.1</v>
      </c>
      <c r="CT2934" s="47" t="s">
        <v>123</v>
      </c>
      <c r="CU2934" s="47">
        <v>17</v>
      </c>
      <c r="CV2934" s="47">
        <v>2.1</v>
      </c>
      <c r="CW2934" s="47">
        <f t="shared" si="169"/>
        <v>6713.2000000000007</v>
      </c>
      <c r="CX2934" s="47">
        <v>2439</v>
      </c>
      <c r="CY2934" s="47">
        <v>1.96</v>
      </c>
    </row>
    <row r="2935" spans="1:103" s="47" customFormat="1" ht="15.65" customHeight="1" x14ac:dyDescent="0.3">
      <c r="A2935" s="22" t="s">
        <v>4642</v>
      </c>
      <c r="B2935" s="47" t="s">
        <v>4559</v>
      </c>
      <c r="C2935" s="47" t="s">
        <v>4940</v>
      </c>
      <c r="D2935" s="47" t="s">
        <v>4630</v>
      </c>
      <c r="E2935" s="97">
        <v>1993</v>
      </c>
      <c r="F2935" s="97">
        <v>1993</v>
      </c>
      <c r="G2935" s="47" t="s">
        <v>914</v>
      </c>
      <c r="H2935" s="47">
        <v>34.207971000000001</v>
      </c>
      <c r="I2935" s="47">
        <v>-105.738815</v>
      </c>
      <c r="J2935" s="47" t="s">
        <v>873</v>
      </c>
      <c r="K2935" s="47" t="s">
        <v>879</v>
      </c>
      <c r="L2935" s="47" t="s">
        <v>878</v>
      </c>
      <c r="M2935" s="47" t="s">
        <v>4601</v>
      </c>
      <c r="N2935" s="70" t="s">
        <v>3393</v>
      </c>
      <c r="O2935" s="70" t="s">
        <v>3394</v>
      </c>
      <c r="P2935" s="72" t="s">
        <v>4288</v>
      </c>
      <c r="Q2935" s="22" t="s">
        <v>80</v>
      </c>
      <c r="S2935" s="72"/>
      <c r="T2935" s="72"/>
      <c r="U2935" s="72"/>
      <c r="V2935" s="72"/>
      <c r="W2935" s="72"/>
      <c r="X2935" s="72"/>
      <c r="Y2935" s="72"/>
      <c r="Z2935" s="72"/>
      <c r="AA2935" s="72"/>
      <c r="AB2935" s="72"/>
      <c r="AC2935" s="72"/>
      <c r="AD2935" s="72"/>
      <c r="AE2935" s="72"/>
      <c r="AF2935" s="72"/>
      <c r="AG2935" s="72"/>
      <c r="AH2935" s="72"/>
      <c r="AI2935" s="72"/>
      <c r="AJ2935" s="72"/>
      <c r="AU2935" s="47">
        <v>43</v>
      </c>
      <c r="AV2935" s="47" t="s">
        <v>124</v>
      </c>
      <c r="AW2935" s="47">
        <v>7</v>
      </c>
      <c r="AY2935" s="47">
        <v>19100</v>
      </c>
      <c r="BA2935" s="47" t="s">
        <v>83</v>
      </c>
      <c r="BD2935" s="47">
        <v>8</v>
      </c>
      <c r="BE2935" s="47">
        <v>30</v>
      </c>
      <c r="BG2935" s="47">
        <v>3</v>
      </c>
      <c r="BK2935" s="47" t="s">
        <v>120</v>
      </c>
      <c r="BN2935" s="47">
        <v>6</v>
      </c>
      <c r="BP2935" s="47">
        <v>15</v>
      </c>
      <c r="BQ2935" s="47">
        <v>39</v>
      </c>
      <c r="BT2935" s="47" t="s">
        <v>83</v>
      </c>
      <c r="BU2935" s="47">
        <v>4.8</v>
      </c>
      <c r="BX2935" s="47">
        <v>384</v>
      </c>
      <c r="CA2935" s="47">
        <v>23</v>
      </c>
      <c r="CC2935" s="47">
        <v>4.9000000000000004</v>
      </c>
      <c r="CE2935" s="47" t="s">
        <v>913</v>
      </c>
      <c r="CF2935" s="47">
        <v>95</v>
      </c>
      <c r="CH2935" s="47">
        <v>140</v>
      </c>
      <c r="CI2935" s="47">
        <v>2890</v>
      </c>
      <c r="CJ2935" s="47">
        <v>3200</v>
      </c>
      <c r="CL2935" s="47">
        <v>650</v>
      </c>
      <c r="CM2935" s="47">
        <v>61.7</v>
      </c>
      <c r="CN2935" s="47">
        <v>10</v>
      </c>
      <c r="CP2935" s="47">
        <v>3.2</v>
      </c>
      <c r="CT2935" s="47" t="s">
        <v>123</v>
      </c>
      <c r="CU2935" s="47">
        <v>7.1</v>
      </c>
      <c r="CV2935" s="47">
        <v>0.83</v>
      </c>
      <c r="CW2935" s="47">
        <f t="shared" si="169"/>
        <v>6822.83</v>
      </c>
      <c r="CX2935" s="47">
        <v>519</v>
      </c>
      <c r="CY2935" s="47">
        <v>1.72</v>
      </c>
    </row>
    <row r="2936" spans="1:103" s="47" customFormat="1" ht="15.65" customHeight="1" x14ac:dyDescent="0.3">
      <c r="A2936" s="22" t="s">
        <v>929</v>
      </c>
      <c r="B2936" s="47" t="s">
        <v>4559</v>
      </c>
      <c r="C2936" s="47" t="s">
        <v>4940</v>
      </c>
      <c r="D2936" s="47" t="s">
        <v>4630</v>
      </c>
      <c r="E2936" s="97">
        <v>1993</v>
      </c>
      <c r="F2936" s="97">
        <v>1993</v>
      </c>
      <c r="G2936" s="47" t="s">
        <v>914</v>
      </c>
      <c r="H2936" s="88">
        <v>34.221451000000002</v>
      </c>
      <c r="I2936" s="88">
        <v>-105.757893</v>
      </c>
      <c r="J2936" s="47" t="s">
        <v>873</v>
      </c>
      <c r="K2936" s="47" t="s">
        <v>879</v>
      </c>
      <c r="L2936" s="47" t="s">
        <v>878</v>
      </c>
      <c r="M2936" s="47" t="s">
        <v>4287</v>
      </c>
      <c r="N2936" s="70" t="s">
        <v>3393</v>
      </c>
      <c r="O2936" s="70" t="s">
        <v>3394</v>
      </c>
      <c r="P2936" s="72" t="s">
        <v>4288</v>
      </c>
      <c r="Q2936" s="22" t="s">
        <v>80</v>
      </c>
      <c r="S2936" s="72"/>
      <c r="T2936" s="72"/>
      <c r="U2936" s="72"/>
      <c r="V2936" s="72"/>
      <c r="W2936" s="72"/>
      <c r="X2936" s="72"/>
      <c r="Y2936" s="72"/>
      <c r="Z2936" s="72"/>
      <c r="AA2936" s="72"/>
      <c r="AB2936" s="72"/>
      <c r="AC2936" s="72"/>
      <c r="AD2936" s="72"/>
      <c r="AE2936" s="72"/>
      <c r="AF2936" s="72"/>
      <c r="AG2936" s="72"/>
      <c r="AH2936" s="72"/>
      <c r="AI2936" s="72"/>
      <c r="AJ2936" s="72"/>
      <c r="AU2936" s="47">
        <v>35</v>
      </c>
      <c r="AV2936" s="47">
        <v>0.6</v>
      </c>
      <c r="AW2936" s="47">
        <v>21</v>
      </c>
      <c r="AY2936" s="47">
        <v>1700</v>
      </c>
      <c r="BA2936" s="47" t="s">
        <v>83</v>
      </c>
      <c r="BD2936" s="47">
        <v>4</v>
      </c>
      <c r="BE2936" s="47">
        <v>97</v>
      </c>
      <c r="BG2936" s="47">
        <v>62</v>
      </c>
      <c r="BK2936" s="47">
        <v>6.4000000000000001E-2</v>
      </c>
      <c r="BN2936" s="47">
        <v>22</v>
      </c>
      <c r="BP2936" s="47">
        <v>10</v>
      </c>
      <c r="BQ2936" s="47">
        <v>350</v>
      </c>
      <c r="BT2936" s="47">
        <v>5</v>
      </c>
      <c r="BU2936" s="47">
        <v>3.21</v>
      </c>
      <c r="BX2936" s="47">
        <v>378</v>
      </c>
      <c r="CA2936" s="47">
        <v>4.8</v>
      </c>
      <c r="CC2936" s="47">
        <v>2.4</v>
      </c>
      <c r="CE2936" s="47" t="s">
        <v>84</v>
      </c>
      <c r="CF2936" s="47">
        <v>28</v>
      </c>
      <c r="CH2936" s="47">
        <v>100</v>
      </c>
      <c r="CI2936" s="47">
        <v>283</v>
      </c>
      <c r="CJ2936" s="47">
        <v>300</v>
      </c>
      <c r="CK2936" s="47" t="s">
        <v>570</v>
      </c>
      <c r="CL2936" s="47">
        <v>44</v>
      </c>
      <c r="CM2936" s="47">
        <v>7.11</v>
      </c>
      <c r="CN2936" s="47">
        <v>1.4</v>
      </c>
      <c r="CO2936" s="47" t="s">
        <v>948</v>
      </c>
      <c r="CP2936" s="47" t="s">
        <v>121</v>
      </c>
      <c r="CQ2936" s="47">
        <v>2</v>
      </c>
      <c r="CR2936" s="47" t="s">
        <v>121</v>
      </c>
      <c r="CS2936" s="47" t="s">
        <v>957</v>
      </c>
      <c r="CT2936" s="47" t="s">
        <v>123</v>
      </c>
      <c r="CU2936" s="47">
        <v>2.6</v>
      </c>
      <c r="CV2936" s="47">
        <v>0.31</v>
      </c>
      <c r="CW2936" s="47">
        <f t="shared" si="169"/>
        <v>640.41999999999996</v>
      </c>
      <c r="CX2936" s="47">
        <v>1000</v>
      </c>
      <c r="CY2936" s="47">
        <v>0.78</v>
      </c>
    </row>
    <row r="2937" spans="1:103" s="47" customFormat="1" ht="15.65" customHeight="1" x14ac:dyDescent="0.3">
      <c r="A2937" s="22" t="s">
        <v>4643</v>
      </c>
      <c r="B2937" s="47" t="s">
        <v>4559</v>
      </c>
      <c r="C2937" s="47" t="s">
        <v>4940</v>
      </c>
      <c r="D2937" s="47" t="s">
        <v>4630</v>
      </c>
      <c r="E2937" s="97">
        <v>1993</v>
      </c>
      <c r="F2937" s="97">
        <v>1993</v>
      </c>
      <c r="G2937" s="47" t="s">
        <v>914</v>
      </c>
      <c r="H2937" s="88">
        <v>34.20675</v>
      </c>
      <c r="I2937" s="88">
        <v>-105.73962899999999</v>
      </c>
      <c r="J2937" s="47" t="s">
        <v>873</v>
      </c>
      <c r="K2937" s="47" t="s">
        <v>879</v>
      </c>
      <c r="L2937" s="47" t="s">
        <v>878</v>
      </c>
      <c r="M2937" s="47" t="s">
        <v>4601</v>
      </c>
      <c r="N2937" s="70" t="s">
        <v>3393</v>
      </c>
      <c r="O2937" s="70" t="s">
        <v>3394</v>
      </c>
      <c r="P2937" s="72" t="s">
        <v>4288</v>
      </c>
      <c r="Q2937" s="22" t="s">
        <v>80</v>
      </c>
      <c r="S2937" s="72"/>
      <c r="T2937" s="72"/>
      <c r="U2937" s="72"/>
      <c r="V2937" s="72"/>
      <c r="W2937" s="72"/>
      <c r="X2937" s="72"/>
      <c r="Y2937" s="72"/>
      <c r="Z2937" s="72"/>
      <c r="AA2937" s="72"/>
      <c r="AB2937" s="72"/>
      <c r="AC2937" s="72"/>
      <c r="AD2937" s="72"/>
      <c r="AE2937" s="72"/>
      <c r="AF2937" s="72"/>
      <c r="AG2937" s="72"/>
      <c r="AH2937" s="72">
        <v>240000</v>
      </c>
      <c r="AI2937" s="72"/>
      <c r="AJ2937" s="72"/>
      <c r="AU2937" s="47" t="s">
        <v>83</v>
      </c>
      <c r="AV2937" s="47">
        <v>0.5</v>
      </c>
      <c r="AW2937" s="47">
        <v>14</v>
      </c>
      <c r="AY2937" s="47">
        <v>1800</v>
      </c>
      <c r="BA2937" s="47" t="s">
        <v>83</v>
      </c>
      <c r="BD2937" s="47">
        <v>5</v>
      </c>
      <c r="BE2937" s="47">
        <v>33</v>
      </c>
      <c r="BG2937" s="47">
        <v>8</v>
      </c>
      <c r="BK2937" s="47" t="s">
        <v>120</v>
      </c>
      <c r="BN2937" s="47">
        <v>3</v>
      </c>
      <c r="BP2937" s="47">
        <v>8</v>
      </c>
      <c r="BQ2937" s="47">
        <v>18</v>
      </c>
      <c r="BT2937" s="47" t="s">
        <v>83</v>
      </c>
      <c r="BU2937" s="47">
        <v>3.2</v>
      </c>
      <c r="BX2937" s="47">
        <v>333</v>
      </c>
      <c r="CA2937" s="47">
        <v>6.2</v>
      </c>
      <c r="CC2937" s="47">
        <v>2.1</v>
      </c>
      <c r="CE2937" s="47" t="s">
        <v>913</v>
      </c>
      <c r="CF2937" s="47">
        <v>57</v>
      </c>
      <c r="CH2937" s="47">
        <v>52</v>
      </c>
      <c r="CI2937" s="47">
        <v>35</v>
      </c>
      <c r="CJ2937" s="47">
        <v>58</v>
      </c>
      <c r="CL2937" s="47">
        <v>25</v>
      </c>
      <c r="CM2937" s="47">
        <v>8.4</v>
      </c>
      <c r="CN2937" s="47">
        <v>2.7</v>
      </c>
      <c r="CP2937" s="47">
        <v>1.7</v>
      </c>
      <c r="CT2937" s="47" t="s">
        <v>123</v>
      </c>
      <c r="CU2937" s="47">
        <v>5</v>
      </c>
      <c r="CV2937" s="47">
        <v>0.64</v>
      </c>
      <c r="CW2937" s="47">
        <f t="shared" si="169"/>
        <v>136.43999999999997</v>
      </c>
      <c r="CX2937" s="47">
        <v>476</v>
      </c>
      <c r="CY2937" s="47">
        <v>0.68</v>
      </c>
    </row>
    <row r="2938" spans="1:103" s="47" customFormat="1" ht="15.65" customHeight="1" x14ac:dyDescent="0.3">
      <c r="A2938" s="22" t="s">
        <v>2854</v>
      </c>
      <c r="B2938" s="47" t="s">
        <v>4559</v>
      </c>
      <c r="C2938" s="47" t="s">
        <v>4940</v>
      </c>
      <c r="D2938" s="47" t="s">
        <v>4630</v>
      </c>
      <c r="E2938" s="97">
        <v>1993</v>
      </c>
      <c r="F2938" s="97">
        <v>1993</v>
      </c>
      <c r="G2938" s="47" t="s">
        <v>914</v>
      </c>
      <c r="H2938" s="88">
        <v>34.208438999999998</v>
      </c>
      <c r="I2938" s="88">
        <v>-105.73988799999999</v>
      </c>
      <c r="J2938" s="47" t="s">
        <v>873</v>
      </c>
      <c r="K2938" s="47" t="s">
        <v>879</v>
      </c>
      <c r="L2938" s="47" t="s">
        <v>878</v>
      </c>
      <c r="M2938" s="47" t="s">
        <v>4601</v>
      </c>
      <c r="N2938" s="70" t="s">
        <v>3393</v>
      </c>
      <c r="O2938" s="70" t="s">
        <v>3394</v>
      </c>
      <c r="P2938" s="72" t="s">
        <v>4288</v>
      </c>
      <c r="Q2938" s="22" t="s">
        <v>80</v>
      </c>
      <c r="R2938" s="49"/>
      <c r="S2938" s="72"/>
      <c r="T2938" s="72"/>
      <c r="U2938" s="72"/>
      <c r="V2938" s="72"/>
      <c r="W2938" s="72"/>
      <c r="X2938" s="72"/>
      <c r="Y2938" s="72"/>
      <c r="Z2938" s="72"/>
      <c r="AA2938" s="72"/>
      <c r="AB2938" s="72"/>
      <c r="AC2938" s="72"/>
      <c r="AD2938" s="72"/>
      <c r="AE2938" s="72"/>
      <c r="AF2938" s="72"/>
      <c r="AG2938" s="72"/>
      <c r="AH2938" s="72">
        <v>62500</v>
      </c>
      <c r="AI2938" s="72"/>
      <c r="AJ2938" s="72"/>
      <c r="AU2938" s="47" t="s">
        <v>83</v>
      </c>
      <c r="AV2938" s="47" t="s">
        <v>124</v>
      </c>
      <c r="AW2938" s="47">
        <v>50</v>
      </c>
      <c r="AY2938" s="47">
        <v>10200</v>
      </c>
      <c r="BA2938" s="47" t="s">
        <v>83</v>
      </c>
      <c r="BD2938" s="47">
        <v>5</v>
      </c>
      <c r="BE2938" s="47">
        <v>54</v>
      </c>
      <c r="BG2938" s="47">
        <v>109</v>
      </c>
      <c r="BK2938" s="47">
        <v>1.7000000000000001E-2</v>
      </c>
      <c r="BN2938" s="47">
        <v>11</v>
      </c>
      <c r="BP2938" s="47">
        <v>7</v>
      </c>
      <c r="BQ2938" s="47">
        <v>42</v>
      </c>
      <c r="BT2938" s="47">
        <v>20</v>
      </c>
      <c r="BU2938" s="47">
        <v>1.4</v>
      </c>
      <c r="BX2938" s="47">
        <v>430</v>
      </c>
      <c r="CA2938" s="47">
        <v>20</v>
      </c>
      <c r="CC2938" s="47">
        <v>5.5</v>
      </c>
      <c r="CE2938" s="47" t="s">
        <v>913</v>
      </c>
      <c r="CF2938" s="47">
        <v>79</v>
      </c>
      <c r="CH2938" s="47">
        <v>26</v>
      </c>
      <c r="CI2938" s="47">
        <v>997</v>
      </c>
      <c r="CJ2938" s="47">
        <v>1480</v>
      </c>
      <c r="CL2938" s="47">
        <v>360</v>
      </c>
      <c r="CM2938" s="47">
        <v>46.9</v>
      </c>
      <c r="CN2938" s="47">
        <v>7.8</v>
      </c>
      <c r="CP2938" s="47">
        <v>2.2999999999999998</v>
      </c>
      <c r="CT2938" s="47" t="s">
        <v>123</v>
      </c>
      <c r="CU2938" s="47">
        <v>3.9</v>
      </c>
      <c r="CV2938" s="47">
        <v>0.51</v>
      </c>
      <c r="CW2938" s="47">
        <f t="shared" si="169"/>
        <v>2898.4100000000008</v>
      </c>
      <c r="CX2938" s="47">
        <v>127</v>
      </c>
      <c r="CY2938" s="47">
        <v>0.87</v>
      </c>
    </row>
    <row r="2939" spans="1:103" s="47" customFormat="1" ht="15.65" customHeight="1" x14ac:dyDescent="0.3">
      <c r="A2939" s="22" t="s">
        <v>4644</v>
      </c>
      <c r="B2939" s="47" t="s">
        <v>4559</v>
      </c>
      <c r="C2939" s="47" t="s">
        <v>4940</v>
      </c>
      <c r="D2939" s="47" t="s">
        <v>4630</v>
      </c>
      <c r="E2939" s="97">
        <v>1993</v>
      </c>
      <c r="F2939" s="97">
        <v>1993</v>
      </c>
      <c r="G2939" s="47" t="s">
        <v>914</v>
      </c>
      <c r="H2939" s="88">
        <v>34.208300000000001</v>
      </c>
      <c r="I2939" s="88">
        <v>-105.7397</v>
      </c>
      <c r="J2939" s="47" t="s">
        <v>873</v>
      </c>
      <c r="K2939" s="47" t="s">
        <v>879</v>
      </c>
      <c r="L2939" s="47" t="s">
        <v>878</v>
      </c>
      <c r="M2939" s="47" t="s">
        <v>4601</v>
      </c>
      <c r="N2939" s="70" t="s">
        <v>3393</v>
      </c>
      <c r="O2939" s="70" t="s">
        <v>3394</v>
      </c>
      <c r="P2939" s="72" t="s">
        <v>4288</v>
      </c>
      <c r="Q2939" s="22" t="s">
        <v>80</v>
      </c>
      <c r="S2939" s="72"/>
      <c r="T2939" s="72"/>
      <c r="U2939" s="72"/>
      <c r="V2939" s="72"/>
      <c r="W2939" s="72"/>
      <c r="X2939" s="72"/>
      <c r="Y2939" s="72"/>
      <c r="Z2939" s="72"/>
      <c r="AA2939" s="72"/>
      <c r="AB2939" s="72"/>
      <c r="AC2939" s="72"/>
      <c r="AD2939" s="72"/>
      <c r="AE2939" s="72"/>
      <c r="AF2939" s="72"/>
      <c r="AG2939" s="72"/>
      <c r="AH2939" s="72">
        <v>135000</v>
      </c>
      <c r="AI2939" s="72"/>
      <c r="AJ2939" s="72"/>
      <c r="AU2939" s="47">
        <v>6</v>
      </c>
      <c r="AV2939" s="47" t="s">
        <v>124</v>
      </c>
      <c r="AW2939" s="47">
        <v>5</v>
      </c>
      <c r="AY2939" s="47" t="s">
        <v>1685</v>
      </c>
      <c r="BA2939" s="47" t="s">
        <v>83</v>
      </c>
      <c r="BD2939" s="47">
        <v>4</v>
      </c>
      <c r="BE2939" s="47">
        <v>45</v>
      </c>
      <c r="BG2939" s="47">
        <v>26</v>
      </c>
      <c r="BK2939" s="47">
        <v>1.2E-2</v>
      </c>
      <c r="BN2939" s="47">
        <v>14</v>
      </c>
      <c r="BP2939" s="47">
        <v>9</v>
      </c>
      <c r="BQ2939" s="47">
        <v>59</v>
      </c>
      <c r="BT2939" s="47" t="s">
        <v>83</v>
      </c>
      <c r="BU2939" s="47">
        <v>3.8</v>
      </c>
      <c r="BX2939" s="47">
        <v>1056</v>
      </c>
      <c r="CA2939" s="47">
        <v>25</v>
      </c>
      <c r="CC2939" s="47">
        <v>12</v>
      </c>
      <c r="CE2939" s="47" t="s">
        <v>913</v>
      </c>
      <c r="CF2939" s="47">
        <v>129</v>
      </c>
      <c r="CH2939" s="47">
        <v>54</v>
      </c>
      <c r="CI2939" s="47">
        <v>2540</v>
      </c>
      <c r="CJ2939" s="47">
        <v>3550</v>
      </c>
      <c r="CL2939" s="47">
        <v>840</v>
      </c>
      <c r="CM2939" s="47">
        <v>97.8</v>
      </c>
      <c r="CN2939" s="47">
        <v>16</v>
      </c>
      <c r="CP2939" s="47">
        <v>4.9000000000000004</v>
      </c>
      <c r="CT2939" s="47" t="s">
        <v>123</v>
      </c>
      <c r="CU2939" s="47">
        <v>6.1</v>
      </c>
      <c r="CV2939" s="47">
        <v>0.82</v>
      </c>
      <c r="CW2939" s="47">
        <f t="shared" si="169"/>
        <v>7055.62</v>
      </c>
      <c r="CX2939" s="47">
        <v>960</v>
      </c>
      <c r="CY2939" s="47">
        <v>0.91</v>
      </c>
    </row>
    <row r="2940" spans="1:103" s="47" customFormat="1" ht="15.65" customHeight="1" x14ac:dyDescent="0.3">
      <c r="A2940" s="22" t="s">
        <v>4645</v>
      </c>
      <c r="B2940" s="47" t="s">
        <v>4559</v>
      </c>
      <c r="C2940" s="47" t="s">
        <v>4940</v>
      </c>
      <c r="D2940" s="47" t="s">
        <v>4630</v>
      </c>
      <c r="E2940" s="97">
        <v>1993</v>
      </c>
      <c r="F2940" s="97">
        <v>1993</v>
      </c>
      <c r="G2940" s="47" t="s">
        <v>914</v>
      </c>
      <c r="H2940" s="88">
        <v>34.208278999999997</v>
      </c>
      <c r="I2940" s="88">
        <v>-105.73954000000001</v>
      </c>
      <c r="J2940" s="47" t="s">
        <v>873</v>
      </c>
      <c r="K2940" s="47" t="s">
        <v>879</v>
      </c>
      <c r="L2940" s="47" t="s">
        <v>878</v>
      </c>
      <c r="M2940" s="47" t="s">
        <v>4601</v>
      </c>
      <c r="N2940" s="70" t="s">
        <v>3393</v>
      </c>
      <c r="O2940" s="70" t="s">
        <v>3394</v>
      </c>
      <c r="P2940" s="72" t="s">
        <v>4288</v>
      </c>
      <c r="Q2940" s="22" t="s">
        <v>80</v>
      </c>
      <c r="S2940" s="72"/>
      <c r="T2940" s="72"/>
      <c r="U2940" s="72"/>
      <c r="V2940" s="72"/>
      <c r="W2940" s="72"/>
      <c r="X2940" s="72"/>
      <c r="Y2940" s="72"/>
      <c r="Z2940" s="72"/>
      <c r="AA2940" s="72"/>
      <c r="AB2940" s="72"/>
      <c r="AC2940" s="72"/>
      <c r="AD2940" s="72"/>
      <c r="AE2940" s="72"/>
      <c r="AF2940" s="72"/>
      <c r="AG2940" s="72"/>
      <c r="AH2940" s="72">
        <v>116000</v>
      </c>
      <c r="AI2940" s="72"/>
      <c r="AJ2940" s="72"/>
      <c r="AU2940" s="47">
        <v>7</v>
      </c>
      <c r="AV2940" s="47" t="s">
        <v>124</v>
      </c>
      <c r="AW2940" s="47">
        <v>12</v>
      </c>
      <c r="AY2940" s="47">
        <v>14900</v>
      </c>
      <c r="BA2940" s="47" t="s">
        <v>83</v>
      </c>
      <c r="BD2940" s="47">
        <v>6</v>
      </c>
      <c r="BE2940" s="47">
        <v>48</v>
      </c>
      <c r="BG2940" s="47">
        <v>16</v>
      </c>
      <c r="BK2940" s="47" t="s">
        <v>120</v>
      </c>
      <c r="BN2940" s="47">
        <v>14</v>
      </c>
      <c r="BP2940" s="47">
        <v>12</v>
      </c>
      <c r="BQ2940" s="47">
        <v>32</v>
      </c>
      <c r="BT2940" s="47" t="s">
        <v>83</v>
      </c>
      <c r="BU2940" s="47">
        <v>4.3</v>
      </c>
      <c r="BX2940" s="47">
        <v>385</v>
      </c>
      <c r="CA2940" s="47">
        <v>21</v>
      </c>
      <c r="CC2940" s="47">
        <v>4.9000000000000004</v>
      </c>
      <c r="CE2940" s="47" t="s">
        <v>913</v>
      </c>
      <c r="CF2940" s="47">
        <v>64</v>
      </c>
      <c r="CH2940" s="47">
        <v>109</v>
      </c>
      <c r="CI2940" s="47">
        <v>2330</v>
      </c>
      <c r="CJ2940" s="47">
        <v>2780</v>
      </c>
      <c r="CL2940" s="47">
        <v>560</v>
      </c>
      <c r="CM2940" s="47">
        <v>57.4</v>
      </c>
      <c r="CN2940" s="47">
        <v>10</v>
      </c>
      <c r="CP2940" s="47">
        <v>2.2000000000000002</v>
      </c>
      <c r="CT2940" s="47" t="s">
        <v>123</v>
      </c>
      <c r="CU2940" s="47">
        <v>3.6</v>
      </c>
      <c r="CV2940" s="47">
        <v>0.54</v>
      </c>
      <c r="CW2940" s="47">
        <f t="shared" si="169"/>
        <v>5743.74</v>
      </c>
      <c r="CX2940" s="47">
        <v>1374</v>
      </c>
      <c r="CY2940" s="47">
        <v>1.44</v>
      </c>
    </row>
    <row r="2941" spans="1:103" s="47" customFormat="1" ht="15.65" customHeight="1" x14ac:dyDescent="0.3">
      <c r="A2941" s="22" t="s">
        <v>4646</v>
      </c>
      <c r="B2941" s="47" t="s">
        <v>4559</v>
      </c>
      <c r="C2941" s="47" t="s">
        <v>4940</v>
      </c>
      <c r="D2941" s="47" t="s">
        <v>4630</v>
      </c>
      <c r="E2941" s="97">
        <v>1993</v>
      </c>
      <c r="F2941" s="97">
        <v>1993</v>
      </c>
      <c r="G2941" s="47" t="s">
        <v>914</v>
      </c>
      <c r="H2941" s="88">
        <v>34.208207000000002</v>
      </c>
      <c r="I2941" s="88">
        <v>-105.739458</v>
      </c>
      <c r="J2941" s="47" t="s">
        <v>873</v>
      </c>
      <c r="K2941" s="47" t="s">
        <v>879</v>
      </c>
      <c r="L2941" s="47" t="s">
        <v>878</v>
      </c>
      <c r="M2941" s="47" t="s">
        <v>4601</v>
      </c>
      <c r="N2941" s="70" t="s">
        <v>3393</v>
      </c>
      <c r="O2941" s="70" t="s">
        <v>3394</v>
      </c>
      <c r="P2941" s="72" t="s">
        <v>4288</v>
      </c>
      <c r="Q2941" s="22" t="s">
        <v>80</v>
      </c>
      <c r="S2941" s="72"/>
      <c r="T2941" s="72"/>
      <c r="U2941" s="72"/>
      <c r="V2941" s="72"/>
      <c r="W2941" s="72"/>
      <c r="X2941" s="72"/>
      <c r="Y2941" s="72"/>
      <c r="Z2941" s="72"/>
      <c r="AA2941" s="72"/>
      <c r="AB2941" s="72"/>
      <c r="AC2941" s="72"/>
      <c r="AD2941" s="72"/>
      <c r="AE2941" s="72"/>
      <c r="AF2941" s="72"/>
      <c r="AG2941" s="72"/>
      <c r="AH2941" s="72">
        <v>145000</v>
      </c>
      <c r="AI2941" s="72"/>
      <c r="AJ2941" s="72"/>
      <c r="AU2941" s="47" t="s">
        <v>83</v>
      </c>
      <c r="AV2941" s="47" t="s">
        <v>124</v>
      </c>
      <c r="AW2941" s="47" t="s">
        <v>83</v>
      </c>
      <c r="AY2941" s="47">
        <v>8700</v>
      </c>
      <c r="BA2941" s="47" t="s">
        <v>83</v>
      </c>
      <c r="BD2941" s="47">
        <v>5</v>
      </c>
      <c r="BE2941" s="47">
        <v>31</v>
      </c>
      <c r="BG2941" s="47">
        <v>12</v>
      </c>
      <c r="BK2941" s="47" t="s">
        <v>120</v>
      </c>
      <c r="BN2941" s="47">
        <v>8</v>
      </c>
      <c r="BP2941" s="47">
        <v>11</v>
      </c>
      <c r="BQ2941" s="47">
        <v>21</v>
      </c>
      <c r="BT2941" s="47" t="s">
        <v>83</v>
      </c>
      <c r="BU2941" s="47">
        <v>4.5</v>
      </c>
      <c r="BX2941" s="47">
        <v>342</v>
      </c>
      <c r="CA2941" s="47">
        <v>13</v>
      </c>
      <c r="CC2941" s="47">
        <v>4.3</v>
      </c>
      <c r="CE2941" s="47" t="s">
        <v>913</v>
      </c>
      <c r="CF2941" s="47">
        <v>75</v>
      </c>
      <c r="CH2941" s="47">
        <v>99</v>
      </c>
      <c r="CI2941" s="47">
        <v>1310</v>
      </c>
      <c r="CJ2941" s="47">
        <v>1570</v>
      </c>
      <c r="CL2941" s="47">
        <v>320</v>
      </c>
      <c r="CM2941" s="47">
        <v>37.9</v>
      </c>
      <c r="CN2941" s="47">
        <v>7.1</v>
      </c>
      <c r="CP2941" s="47">
        <v>2.1</v>
      </c>
      <c r="CT2941" s="47" t="s">
        <v>123</v>
      </c>
      <c r="CU2941" s="47">
        <v>5.3</v>
      </c>
      <c r="CV2941" s="47">
        <v>0.63</v>
      </c>
      <c r="CW2941" s="47">
        <f t="shared" si="169"/>
        <v>3253.03</v>
      </c>
      <c r="CX2941" s="47">
        <v>718</v>
      </c>
      <c r="CY2941" s="47">
        <v>1.34</v>
      </c>
    </row>
    <row r="2942" spans="1:103" s="47" customFormat="1" ht="15.65" customHeight="1" x14ac:dyDescent="0.3">
      <c r="A2942" s="22" t="s">
        <v>4647</v>
      </c>
      <c r="B2942" s="47" t="s">
        <v>4559</v>
      </c>
      <c r="C2942" s="47" t="s">
        <v>4940</v>
      </c>
      <c r="D2942" s="47" t="s">
        <v>4630</v>
      </c>
      <c r="E2942" s="97">
        <v>1993</v>
      </c>
      <c r="F2942" s="97">
        <v>1993</v>
      </c>
      <c r="G2942" s="47" t="s">
        <v>914</v>
      </c>
      <c r="H2942" s="47">
        <v>34.207487</v>
      </c>
      <c r="I2942" s="47">
        <v>-105.737774</v>
      </c>
      <c r="J2942" s="47" t="s">
        <v>873</v>
      </c>
      <c r="K2942" s="47" t="s">
        <v>879</v>
      </c>
      <c r="L2942" s="47" t="s">
        <v>878</v>
      </c>
      <c r="M2942" s="47" t="s">
        <v>4287</v>
      </c>
      <c r="N2942" s="70" t="s">
        <v>3393</v>
      </c>
      <c r="O2942" s="70" t="s">
        <v>3394</v>
      </c>
      <c r="P2942" s="72" t="s">
        <v>4288</v>
      </c>
      <c r="Q2942" s="22" t="s">
        <v>80</v>
      </c>
      <c r="S2942" s="72"/>
      <c r="T2942" s="72"/>
      <c r="U2942" s="72"/>
      <c r="V2942" s="72"/>
      <c r="W2942" s="72"/>
      <c r="X2942" s="72"/>
      <c r="Y2942" s="72"/>
      <c r="Z2942" s="72"/>
      <c r="AA2942" s="72"/>
      <c r="AB2942" s="72"/>
      <c r="AC2942" s="72"/>
      <c r="AD2942" s="72"/>
      <c r="AE2942" s="72"/>
      <c r="AF2942" s="72"/>
      <c r="AG2942" s="72"/>
      <c r="AH2942" s="72">
        <v>245000</v>
      </c>
      <c r="AI2942" s="72"/>
      <c r="AJ2942" s="72"/>
      <c r="AU2942" s="47">
        <v>12</v>
      </c>
      <c r="AV2942" s="47" t="s">
        <v>124</v>
      </c>
      <c r="AW2942" s="47">
        <v>15</v>
      </c>
      <c r="AY2942" s="47" t="s">
        <v>1685</v>
      </c>
      <c r="BA2942" s="47" t="s">
        <v>83</v>
      </c>
      <c r="BD2942" s="47">
        <v>3</v>
      </c>
      <c r="BE2942" s="47">
        <v>21</v>
      </c>
      <c r="BG2942" s="47">
        <v>65</v>
      </c>
      <c r="BK2942" s="47">
        <v>2.9000000000000001E-2</v>
      </c>
      <c r="BN2942" s="47">
        <v>16</v>
      </c>
      <c r="BP2942" s="47">
        <v>5</v>
      </c>
      <c r="BQ2942" s="47">
        <v>80</v>
      </c>
      <c r="BT2942" s="47">
        <v>7</v>
      </c>
      <c r="BU2942" s="47">
        <v>2.4</v>
      </c>
      <c r="BX2942" s="47">
        <v>1836</v>
      </c>
      <c r="CA2942" s="47">
        <v>26</v>
      </c>
      <c r="CC2942" s="47">
        <v>5.6</v>
      </c>
      <c r="CE2942" s="47" t="s">
        <v>913</v>
      </c>
      <c r="CF2942" s="47">
        <v>83</v>
      </c>
      <c r="CH2942" s="47">
        <v>51</v>
      </c>
      <c r="CI2942" s="47">
        <v>8880</v>
      </c>
      <c r="CJ2942" s="47">
        <v>8340</v>
      </c>
      <c r="CL2942" s="47">
        <v>1450</v>
      </c>
      <c r="CM2942" s="47">
        <v>107</v>
      </c>
      <c r="CN2942" s="47">
        <v>21</v>
      </c>
      <c r="CP2942" s="47">
        <v>5.7</v>
      </c>
      <c r="CT2942" s="47" t="s">
        <v>123</v>
      </c>
      <c r="CU2942" s="47">
        <v>7.5</v>
      </c>
      <c r="CV2942" s="47">
        <v>1</v>
      </c>
      <c r="CW2942" s="47">
        <f t="shared" si="169"/>
        <v>18812.2</v>
      </c>
      <c r="CX2942" s="47">
        <v>91</v>
      </c>
      <c r="CY2942" s="47">
        <v>1.02</v>
      </c>
    </row>
    <row r="2943" spans="1:103" s="47" customFormat="1" ht="15.65" customHeight="1" x14ac:dyDescent="0.3">
      <c r="A2943" s="22" t="s">
        <v>4648</v>
      </c>
      <c r="B2943" s="47" t="s">
        <v>4559</v>
      </c>
      <c r="C2943" s="47" t="s">
        <v>4940</v>
      </c>
      <c r="D2943" s="47" t="s">
        <v>4630</v>
      </c>
      <c r="E2943" s="97">
        <v>1993</v>
      </c>
      <c r="F2943" s="97">
        <v>1993</v>
      </c>
      <c r="G2943" s="47" t="s">
        <v>914</v>
      </c>
      <c r="H2943" s="47">
        <v>34.207459</v>
      </c>
      <c r="I2943" s="47">
        <v>-105.737731</v>
      </c>
      <c r="J2943" s="47" t="s">
        <v>873</v>
      </c>
      <c r="K2943" s="47" t="s">
        <v>879</v>
      </c>
      <c r="L2943" s="47" t="s">
        <v>878</v>
      </c>
      <c r="M2943" s="47" t="s">
        <v>4287</v>
      </c>
      <c r="N2943" s="70" t="s">
        <v>3393</v>
      </c>
      <c r="O2943" s="70" t="s">
        <v>3394</v>
      </c>
      <c r="P2943" s="72" t="s">
        <v>4288</v>
      </c>
      <c r="Q2943" s="22" t="s">
        <v>80</v>
      </c>
      <c r="S2943" s="72"/>
      <c r="T2943" s="72"/>
      <c r="U2943" s="72"/>
      <c r="V2943" s="72"/>
      <c r="W2943" s="72"/>
      <c r="X2943" s="72"/>
      <c r="Y2943" s="72"/>
      <c r="Z2943" s="72"/>
      <c r="AA2943" s="72"/>
      <c r="AB2943" s="72"/>
      <c r="AC2943" s="72"/>
      <c r="AD2943" s="72"/>
      <c r="AE2943" s="72"/>
      <c r="AF2943" s="72"/>
      <c r="AG2943" s="72"/>
      <c r="AH2943" s="72">
        <v>202500</v>
      </c>
      <c r="AI2943" s="72"/>
      <c r="AJ2943" s="72"/>
      <c r="AU2943" s="47">
        <v>29</v>
      </c>
      <c r="AV2943" s="47" t="s">
        <v>124</v>
      </c>
      <c r="AW2943" s="47">
        <v>7</v>
      </c>
      <c r="AY2943" s="47" t="s">
        <v>1685</v>
      </c>
      <c r="BA2943" s="47" t="s">
        <v>83</v>
      </c>
      <c r="BD2943" s="47">
        <v>6</v>
      </c>
      <c r="BE2943" s="47">
        <v>26</v>
      </c>
      <c r="BG2943" s="47">
        <v>87</v>
      </c>
      <c r="BK2943" s="47">
        <v>2.4E-2</v>
      </c>
      <c r="BN2943" s="47">
        <v>18</v>
      </c>
      <c r="BP2943" s="47">
        <v>12</v>
      </c>
      <c r="BQ2943" s="47">
        <v>113</v>
      </c>
      <c r="BT2943" s="47" t="s">
        <v>83</v>
      </c>
      <c r="BU2943" s="47">
        <v>3.7</v>
      </c>
      <c r="BX2943" s="47">
        <v>1900</v>
      </c>
      <c r="CA2943" s="47">
        <v>28</v>
      </c>
      <c r="CC2943" s="47">
        <v>18</v>
      </c>
      <c r="CE2943" s="47" t="s">
        <v>913</v>
      </c>
      <c r="CF2943" s="47">
        <v>89</v>
      </c>
      <c r="CH2943" s="47">
        <v>117</v>
      </c>
      <c r="CI2943" s="47">
        <v>9000</v>
      </c>
      <c r="CJ2943" s="47">
        <v>9310</v>
      </c>
      <c r="CL2943" s="47">
        <v>1500</v>
      </c>
      <c r="CM2943" s="47">
        <v>119</v>
      </c>
      <c r="CN2943" s="47">
        <v>17</v>
      </c>
      <c r="CP2943" s="47">
        <v>3.8</v>
      </c>
      <c r="CT2943" s="47" t="s">
        <v>123</v>
      </c>
      <c r="CU2943" s="47">
        <v>5.2</v>
      </c>
      <c r="CV2943" s="47">
        <v>0.93</v>
      </c>
      <c r="CW2943" s="47">
        <f t="shared" si="169"/>
        <v>19955.93</v>
      </c>
      <c r="CX2943" s="47">
        <v>555</v>
      </c>
      <c r="CY2943" s="47">
        <v>1.37</v>
      </c>
    </row>
    <row r="2944" spans="1:103" s="47" customFormat="1" ht="15.65" customHeight="1" x14ac:dyDescent="0.3">
      <c r="A2944" s="22" t="s">
        <v>4649</v>
      </c>
      <c r="B2944" s="47" t="s">
        <v>4559</v>
      </c>
      <c r="C2944" s="47" t="s">
        <v>4940</v>
      </c>
      <c r="D2944" s="47" t="s">
        <v>4630</v>
      </c>
      <c r="E2944" s="97">
        <v>1993</v>
      </c>
      <c r="F2944" s="97">
        <v>1993</v>
      </c>
      <c r="G2944" s="47" t="s">
        <v>914</v>
      </c>
      <c r="H2944" s="47">
        <v>34.207447999999999</v>
      </c>
      <c r="I2944" s="47">
        <v>-105.737691</v>
      </c>
      <c r="J2944" s="47" t="s">
        <v>873</v>
      </c>
      <c r="K2944" s="47" t="s">
        <v>879</v>
      </c>
      <c r="L2944" s="47" t="s">
        <v>878</v>
      </c>
      <c r="M2944" s="47" t="s">
        <v>4287</v>
      </c>
      <c r="N2944" s="70" t="s">
        <v>3393</v>
      </c>
      <c r="O2944" s="70" t="s">
        <v>3394</v>
      </c>
      <c r="P2944" s="72" t="s">
        <v>4288</v>
      </c>
      <c r="Q2944" s="22" t="s">
        <v>80</v>
      </c>
      <c r="S2944" s="72"/>
      <c r="T2944" s="72"/>
      <c r="U2944" s="72"/>
      <c r="V2944" s="72"/>
      <c r="W2944" s="72"/>
      <c r="X2944" s="72"/>
      <c r="Y2944" s="72"/>
      <c r="Z2944" s="72"/>
      <c r="AA2944" s="72"/>
      <c r="AB2944" s="72"/>
      <c r="AC2944" s="72"/>
      <c r="AD2944" s="72"/>
      <c r="AE2944" s="72"/>
      <c r="AF2944" s="72"/>
      <c r="AG2944" s="72"/>
      <c r="AH2944" s="72">
        <v>107500</v>
      </c>
      <c r="AI2944" s="72"/>
      <c r="AJ2944" s="72"/>
      <c r="AU2944" s="47">
        <v>51</v>
      </c>
      <c r="AV2944" s="47" t="s">
        <v>124</v>
      </c>
      <c r="AW2944" s="47">
        <v>5</v>
      </c>
      <c r="AY2944" s="47">
        <v>7100</v>
      </c>
      <c r="BA2944" s="47" t="s">
        <v>83</v>
      </c>
      <c r="BD2944" s="47">
        <v>7</v>
      </c>
      <c r="BE2944" s="47">
        <v>43</v>
      </c>
      <c r="BG2944" s="47">
        <v>32</v>
      </c>
      <c r="BK2944" s="47">
        <v>0.02</v>
      </c>
      <c r="BN2944" s="47">
        <v>8</v>
      </c>
      <c r="BP2944" s="47">
        <v>14</v>
      </c>
      <c r="BQ2944" s="47">
        <v>76</v>
      </c>
      <c r="BT2944" s="47" t="s">
        <v>83</v>
      </c>
      <c r="BU2944" s="47">
        <v>3.2</v>
      </c>
      <c r="BX2944" s="47">
        <v>639</v>
      </c>
      <c r="CA2944" s="47">
        <v>11</v>
      </c>
      <c r="CC2944" s="47">
        <v>6.9</v>
      </c>
      <c r="CE2944" s="47" t="s">
        <v>913</v>
      </c>
      <c r="CF2944" s="47">
        <v>66</v>
      </c>
      <c r="CH2944" s="47">
        <v>93</v>
      </c>
      <c r="CI2944" s="47">
        <v>1910</v>
      </c>
      <c r="CJ2944" s="47">
        <v>1930</v>
      </c>
      <c r="CL2944" s="47">
        <v>330</v>
      </c>
      <c r="CM2944" s="47">
        <v>32.9</v>
      </c>
      <c r="CN2944" s="47">
        <v>5.5</v>
      </c>
      <c r="CP2944" s="47">
        <v>2.2999999999999998</v>
      </c>
      <c r="CT2944" s="47" t="s">
        <v>123</v>
      </c>
      <c r="CU2944" s="47">
        <v>4.5999999999999996</v>
      </c>
      <c r="CV2944" s="47">
        <v>0.49</v>
      </c>
      <c r="CW2944" s="47">
        <f t="shared" si="169"/>
        <v>4215.79</v>
      </c>
      <c r="CX2944" s="47">
        <v>974</v>
      </c>
      <c r="CY2944" s="47">
        <v>1.18</v>
      </c>
    </row>
    <row r="2945" spans="1:111" s="47" customFormat="1" ht="15.65" customHeight="1" x14ac:dyDescent="0.3">
      <c r="A2945" s="22" t="s">
        <v>4650</v>
      </c>
      <c r="B2945" s="47" t="s">
        <v>4559</v>
      </c>
      <c r="C2945" s="47" t="s">
        <v>4940</v>
      </c>
      <c r="D2945" s="47" t="s">
        <v>4630</v>
      </c>
      <c r="E2945" s="97">
        <v>1993</v>
      </c>
      <c r="F2945" s="97">
        <v>1993</v>
      </c>
      <c r="G2945" s="47" t="s">
        <v>914</v>
      </c>
      <c r="H2945" s="49">
        <v>34.207393000000003</v>
      </c>
      <c r="I2945" s="49">
        <v>-105.737664</v>
      </c>
      <c r="J2945" s="47" t="s">
        <v>873</v>
      </c>
      <c r="K2945" s="47" t="s">
        <v>879</v>
      </c>
      <c r="L2945" s="47" t="s">
        <v>878</v>
      </c>
      <c r="M2945" s="47" t="s">
        <v>4287</v>
      </c>
      <c r="N2945" s="70" t="s">
        <v>3393</v>
      </c>
      <c r="O2945" s="70" t="s">
        <v>3394</v>
      </c>
      <c r="P2945" s="72" t="s">
        <v>4288</v>
      </c>
      <c r="Q2945" s="22" t="s">
        <v>80</v>
      </c>
      <c r="R2945" s="49"/>
      <c r="S2945" s="72"/>
      <c r="T2945" s="72"/>
      <c r="U2945" s="72"/>
      <c r="V2945" s="72"/>
      <c r="W2945" s="72"/>
      <c r="X2945" s="72"/>
      <c r="Y2945" s="72"/>
      <c r="Z2945" s="72"/>
      <c r="AA2945" s="72"/>
      <c r="AB2945" s="72"/>
      <c r="AC2945" s="72"/>
      <c r="AD2945" s="72"/>
      <c r="AE2945" s="72"/>
      <c r="AF2945" s="72"/>
      <c r="AG2945" s="72"/>
      <c r="AH2945" s="72">
        <v>263500</v>
      </c>
      <c r="AI2945" s="72"/>
      <c r="AJ2945" s="72"/>
      <c r="AU2945" s="47">
        <v>45</v>
      </c>
      <c r="AV2945" s="47" t="s">
        <v>124</v>
      </c>
      <c r="AW2945" s="47">
        <v>27</v>
      </c>
      <c r="AY2945" s="47" t="s">
        <v>1685</v>
      </c>
      <c r="BA2945" s="47" t="s">
        <v>83</v>
      </c>
      <c r="BD2945" s="47">
        <v>6</v>
      </c>
      <c r="BE2945" s="47">
        <v>18</v>
      </c>
      <c r="BG2945" s="47">
        <v>196</v>
      </c>
      <c r="BK2945" s="47">
        <v>0.19</v>
      </c>
      <c r="BN2945" s="47">
        <v>32</v>
      </c>
      <c r="BP2945" s="47">
        <v>15</v>
      </c>
      <c r="BQ2945" s="47">
        <v>236</v>
      </c>
      <c r="BT2945" s="47">
        <v>18</v>
      </c>
      <c r="BU2945" s="47">
        <v>3.4</v>
      </c>
      <c r="BX2945" s="47">
        <v>2000</v>
      </c>
      <c r="CA2945" s="47">
        <v>38</v>
      </c>
      <c r="CC2945" s="47">
        <v>19</v>
      </c>
      <c r="CE2945" s="47" t="s">
        <v>913</v>
      </c>
      <c r="CF2945" s="47">
        <v>112</v>
      </c>
      <c r="CH2945" s="47">
        <v>175</v>
      </c>
      <c r="CI2945" s="47">
        <v>9000</v>
      </c>
      <c r="CJ2945" s="47">
        <v>11400</v>
      </c>
      <c r="CK2945" s="47">
        <v>740</v>
      </c>
      <c r="CL2945" s="47">
        <v>1930</v>
      </c>
      <c r="CM2945" s="47">
        <v>155</v>
      </c>
      <c r="CN2945" s="47">
        <v>25</v>
      </c>
      <c r="CO2945" s="47">
        <v>55</v>
      </c>
      <c r="CP2945" s="47">
        <v>8.5</v>
      </c>
      <c r="CQ2945" s="47">
        <v>25</v>
      </c>
      <c r="CR2945" s="47">
        <v>6</v>
      </c>
      <c r="CS2945" s="47" t="s">
        <v>84</v>
      </c>
      <c r="CT2945" s="47">
        <v>2.4</v>
      </c>
      <c r="CU2945" s="47">
        <v>11</v>
      </c>
      <c r="CV2945" s="47">
        <v>1.3</v>
      </c>
      <c r="CW2945" s="47">
        <f t="shared" si="169"/>
        <v>23359.200000000001</v>
      </c>
      <c r="CX2945" s="47">
        <v>1417</v>
      </c>
      <c r="CY2945" s="47">
        <v>1.41</v>
      </c>
    </row>
    <row r="2946" spans="1:111" s="47" customFormat="1" x14ac:dyDescent="0.3">
      <c r="A2946" s="22" t="s">
        <v>4651</v>
      </c>
      <c r="B2946" s="47" t="s">
        <v>4559</v>
      </c>
      <c r="C2946" s="47" t="s">
        <v>4940</v>
      </c>
      <c r="D2946" s="47" t="s">
        <v>4630</v>
      </c>
      <c r="E2946" s="97">
        <v>1993</v>
      </c>
      <c r="F2946" s="97">
        <v>1993</v>
      </c>
      <c r="G2946" s="47" t="s">
        <v>914</v>
      </c>
      <c r="H2946" s="47">
        <v>34.207338999999997</v>
      </c>
      <c r="I2946" s="47">
        <v>-105.737624</v>
      </c>
      <c r="J2946" s="47" t="s">
        <v>873</v>
      </c>
      <c r="K2946" s="47" t="s">
        <v>879</v>
      </c>
      <c r="L2946" s="47" t="s">
        <v>878</v>
      </c>
      <c r="M2946" s="47" t="s">
        <v>4287</v>
      </c>
      <c r="N2946" s="70" t="s">
        <v>3393</v>
      </c>
      <c r="O2946" s="70" t="s">
        <v>3394</v>
      </c>
      <c r="P2946" s="72" t="s">
        <v>4288</v>
      </c>
      <c r="Q2946" s="22" t="s">
        <v>80</v>
      </c>
      <c r="R2946" s="49"/>
      <c r="S2946" s="72"/>
      <c r="T2946" s="72"/>
      <c r="U2946" s="72"/>
      <c r="V2946" s="72"/>
      <c r="W2946" s="72"/>
      <c r="X2946" s="72"/>
      <c r="Y2946" s="72"/>
      <c r="Z2946" s="72"/>
      <c r="AA2946" s="72"/>
      <c r="AB2946" s="72"/>
      <c r="AC2946" s="72"/>
      <c r="AD2946" s="72"/>
      <c r="AE2946" s="72"/>
      <c r="AF2946" s="72"/>
      <c r="AG2946" s="72"/>
      <c r="AH2946" s="72">
        <v>79000</v>
      </c>
      <c r="AI2946" s="72"/>
      <c r="AJ2946" s="72"/>
      <c r="AU2946" s="47">
        <v>28</v>
      </c>
      <c r="AV2946" s="47" t="s">
        <v>124</v>
      </c>
      <c r="AW2946" s="47">
        <v>12</v>
      </c>
      <c r="AY2946" s="47">
        <v>9200</v>
      </c>
      <c r="BA2946" s="47" t="s">
        <v>83</v>
      </c>
      <c r="BD2946" s="47">
        <v>10</v>
      </c>
      <c r="BE2946" s="47">
        <v>47</v>
      </c>
      <c r="BG2946" s="47">
        <v>126</v>
      </c>
      <c r="BK2946" s="47">
        <v>2.4E-2</v>
      </c>
      <c r="BN2946" s="47">
        <v>23</v>
      </c>
      <c r="BP2946" s="47">
        <v>20</v>
      </c>
      <c r="BQ2946" s="47">
        <v>53</v>
      </c>
      <c r="BT2946" s="47" t="s">
        <v>83</v>
      </c>
      <c r="BU2946" s="47">
        <v>4.7</v>
      </c>
      <c r="BX2946" s="47">
        <v>2000</v>
      </c>
      <c r="CA2946" s="47">
        <v>18</v>
      </c>
      <c r="CC2946" s="47">
        <v>5.5</v>
      </c>
      <c r="CE2946" s="47" t="s">
        <v>913</v>
      </c>
      <c r="CF2946" s="47">
        <v>45</v>
      </c>
      <c r="CH2946" s="47">
        <v>166</v>
      </c>
      <c r="CI2946" s="47">
        <v>2660</v>
      </c>
      <c r="CJ2946" s="47">
        <v>2480</v>
      </c>
      <c r="CL2946" s="47">
        <v>400</v>
      </c>
      <c r="CM2946" s="47">
        <v>33.4</v>
      </c>
      <c r="CN2946" s="47">
        <v>5</v>
      </c>
      <c r="CP2946" s="47">
        <v>1.8</v>
      </c>
      <c r="CT2946" s="47" t="s">
        <v>123</v>
      </c>
      <c r="CU2946" s="47">
        <v>5.2</v>
      </c>
      <c r="CV2946" s="47">
        <v>0.6</v>
      </c>
      <c r="CW2946" s="47">
        <f t="shared" si="169"/>
        <v>5586</v>
      </c>
      <c r="CX2946" s="47">
        <v>814</v>
      </c>
      <c r="CY2946" s="47">
        <v>2</v>
      </c>
    </row>
    <row r="2947" spans="1:111" s="47" customFormat="1" x14ac:dyDescent="0.3">
      <c r="A2947" s="22" t="s">
        <v>930</v>
      </c>
      <c r="B2947" s="47" t="s">
        <v>4559</v>
      </c>
      <c r="C2947" s="47" t="s">
        <v>4940</v>
      </c>
      <c r="D2947" s="47" t="s">
        <v>4630</v>
      </c>
      <c r="E2947" s="97">
        <v>1993</v>
      </c>
      <c r="F2947" s="97">
        <v>1993</v>
      </c>
      <c r="G2947" s="47" t="s">
        <v>914</v>
      </c>
      <c r="H2947" s="47">
        <v>34.221479000000002</v>
      </c>
      <c r="I2947" s="47">
        <v>-105.75773100000001</v>
      </c>
      <c r="J2947" s="47" t="s">
        <v>873</v>
      </c>
      <c r="K2947" s="47" t="s">
        <v>879</v>
      </c>
      <c r="L2947" s="47" t="s">
        <v>878</v>
      </c>
      <c r="M2947" s="47" t="s">
        <v>4287</v>
      </c>
      <c r="N2947" s="70" t="s">
        <v>3393</v>
      </c>
      <c r="O2947" s="70" t="s">
        <v>3394</v>
      </c>
      <c r="P2947" s="72" t="s">
        <v>4288</v>
      </c>
      <c r="Q2947" s="22" t="s">
        <v>80</v>
      </c>
      <c r="R2947" s="49"/>
      <c r="S2947" s="72"/>
      <c r="T2947" s="72"/>
      <c r="U2947" s="72"/>
      <c r="V2947" s="72"/>
      <c r="W2947" s="72"/>
      <c r="X2947" s="72"/>
      <c r="Y2947" s="72"/>
      <c r="Z2947" s="72"/>
      <c r="AA2947" s="72"/>
      <c r="AB2947" s="72"/>
      <c r="AC2947" s="72"/>
      <c r="AD2947" s="72"/>
      <c r="AE2947" s="72"/>
      <c r="AF2947" s="72"/>
      <c r="AG2947" s="72"/>
      <c r="AH2947" s="72"/>
      <c r="AI2947" s="72"/>
      <c r="AJ2947" s="72"/>
      <c r="AU2947" s="47">
        <v>496</v>
      </c>
      <c r="AV2947" s="47">
        <v>27.3</v>
      </c>
      <c r="AW2947" s="47">
        <v>985</v>
      </c>
      <c r="AY2947" s="47">
        <v>9000</v>
      </c>
      <c r="BA2947" s="47">
        <v>16</v>
      </c>
      <c r="BD2947" s="47">
        <v>2</v>
      </c>
      <c r="BE2947" s="47">
        <v>14</v>
      </c>
      <c r="BG2947" s="47">
        <v>4250</v>
      </c>
      <c r="BK2947" s="47">
        <v>1.403</v>
      </c>
      <c r="BN2947" s="47">
        <v>618</v>
      </c>
      <c r="BP2947" s="47" t="s">
        <v>121</v>
      </c>
      <c r="BQ2947" s="47">
        <v>29700</v>
      </c>
      <c r="BT2947" s="47">
        <v>206</v>
      </c>
      <c r="BU2947" s="47">
        <v>2.09</v>
      </c>
      <c r="BX2947" s="47">
        <v>2000</v>
      </c>
      <c r="CA2947" s="47">
        <v>24.1</v>
      </c>
      <c r="CC2947" s="47">
        <v>10.9</v>
      </c>
      <c r="CE2947" s="47" t="s">
        <v>84</v>
      </c>
      <c r="CF2947" s="47" t="s">
        <v>4652</v>
      </c>
      <c r="CH2947" s="47">
        <v>182</v>
      </c>
      <c r="CI2947" s="47">
        <v>2570</v>
      </c>
      <c r="CJ2947" s="47">
        <v>2440</v>
      </c>
      <c r="CK2947" s="47">
        <v>65</v>
      </c>
      <c r="CL2947" s="47">
        <v>323</v>
      </c>
      <c r="CM2947" s="47">
        <v>54</v>
      </c>
      <c r="CN2947" s="47">
        <v>12.1</v>
      </c>
      <c r="CO2947" s="47" t="s">
        <v>948</v>
      </c>
      <c r="CP2947" s="47">
        <v>4.3</v>
      </c>
      <c r="CQ2947" s="47">
        <v>26.4</v>
      </c>
      <c r="CR2947" s="47">
        <v>4.9000000000000004</v>
      </c>
      <c r="CS2947" s="47" t="s">
        <v>957</v>
      </c>
      <c r="CT2947" s="47" t="s">
        <v>123</v>
      </c>
      <c r="CU2947" s="47">
        <v>9.5</v>
      </c>
      <c r="CV2947" s="47">
        <v>1.07</v>
      </c>
      <c r="CW2947" s="47">
        <f t="shared" si="169"/>
        <v>5510.2699999999995</v>
      </c>
      <c r="CX2947" s="47" t="s">
        <v>957</v>
      </c>
      <c r="CY2947" s="47">
        <v>1.1000000000000001</v>
      </c>
    </row>
    <row r="2948" spans="1:111" s="47" customFormat="1" x14ac:dyDescent="0.3">
      <c r="A2948" s="22" t="s">
        <v>4653</v>
      </c>
      <c r="B2948" s="47" t="s">
        <v>4559</v>
      </c>
      <c r="C2948" s="47" t="s">
        <v>4940</v>
      </c>
      <c r="D2948" s="47" t="s">
        <v>4630</v>
      </c>
      <c r="E2948" s="97">
        <v>1993</v>
      </c>
      <c r="F2948" s="97">
        <v>1993</v>
      </c>
      <c r="G2948" s="47" t="s">
        <v>914</v>
      </c>
      <c r="H2948" s="49">
        <v>34.207315999999999</v>
      </c>
      <c r="I2948" s="49">
        <v>-105.73761</v>
      </c>
      <c r="J2948" s="47" t="s">
        <v>873</v>
      </c>
      <c r="K2948" s="47" t="s">
        <v>879</v>
      </c>
      <c r="L2948" s="47" t="s">
        <v>878</v>
      </c>
      <c r="M2948" s="47" t="s">
        <v>4287</v>
      </c>
      <c r="N2948" s="70" t="s">
        <v>3393</v>
      </c>
      <c r="O2948" s="70" t="s">
        <v>3394</v>
      </c>
      <c r="P2948" s="72" t="s">
        <v>4288</v>
      </c>
      <c r="Q2948" s="22" t="s">
        <v>80</v>
      </c>
      <c r="R2948" s="49"/>
      <c r="S2948" s="72"/>
      <c r="T2948" s="72"/>
      <c r="U2948" s="72"/>
      <c r="V2948" s="72"/>
      <c r="W2948" s="72"/>
      <c r="X2948" s="72"/>
      <c r="Y2948" s="72"/>
      <c r="Z2948" s="72"/>
      <c r="AA2948" s="72"/>
      <c r="AB2948" s="72"/>
      <c r="AC2948" s="72"/>
      <c r="AD2948" s="72"/>
      <c r="AE2948" s="72"/>
      <c r="AF2948" s="72"/>
      <c r="AG2948" s="72"/>
      <c r="AH2948" s="72">
        <v>184800</v>
      </c>
      <c r="AI2948" s="72"/>
      <c r="AJ2948" s="72"/>
      <c r="AU2948" s="47">
        <v>49</v>
      </c>
      <c r="AV2948" s="47" t="s">
        <v>124</v>
      </c>
      <c r="AW2948" s="47" t="s">
        <v>83</v>
      </c>
      <c r="AY2948" s="47">
        <v>16100</v>
      </c>
      <c r="BA2948" s="47" t="s">
        <v>83</v>
      </c>
      <c r="BD2948" s="47">
        <v>11</v>
      </c>
      <c r="BE2948" s="47">
        <v>27</v>
      </c>
      <c r="BG2948" s="47">
        <v>9</v>
      </c>
      <c r="BK2948" s="47" t="s">
        <v>120</v>
      </c>
      <c r="BN2948" s="47">
        <v>9</v>
      </c>
      <c r="BP2948" s="47">
        <v>20</v>
      </c>
      <c r="BQ2948" s="47">
        <v>47</v>
      </c>
      <c r="BT2948" s="47" t="s">
        <v>83</v>
      </c>
      <c r="BU2948" s="47">
        <v>6.5</v>
      </c>
      <c r="BX2948" s="47">
        <v>2000</v>
      </c>
      <c r="CA2948" s="47">
        <v>28</v>
      </c>
      <c r="CC2948" s="47">
        <v>4.3</v>
      </c>
      <c r="CE2948" s="47" t="s">
        <v>913</v>
      </c>
      <c r="CF2948" s="47">
        <v>80</v>
      </c>
      <c r="CH2948" s="47">
        <v>125</v>
      </c>
      <c r="CI2948" s="47">
        <v>5810</v>
      </c>
      <c r="CJ2948" s="47">
        <v>5320</v>
      </c>
      <c r="CL2948" s="47">
        <v>840</v>
      </c>
      <c r="CM2948" s="47">
        <v>63.8</v>
      </c>
      <c r="CN2948" s="47">
        <v>12</v>
      </c>
      <c r="CP2948" s="47">
        <v>4</v>
      </c>
      <c r="CT2948" s="47" t="s">
        <v>123</v>
      </c>
      <c r="CU2948" s="47">
        <v>7</v>
      </c>
      <c r="CV2948" s="47">
        <v>1</v>
      </c>
      <c r="CW2948" s="47">
        <f t="shared" si="169"/>
        <v>12057.8</v>
      </c>
      <c r="CX2948" s="47">
        <v>786</v>
      </c>
      <c r="CY2948" s="47">
        <v>1.69</v>
      </c>
    </row>
    <row r="2949" spans="1:111" s="47" customFormat="1" x14ac:dyDescent="0.3">
      <c r="A2949" s="22" t="s">
        <v>4654</v>
      </c>
      <c r="B2949" s="47" t="s">
        <v>4559</v>
      </c>
      <c r="C2949" s="47" t="s">
        <v>4940</v>
      </c>
      <c r="D2949" s="47" t="s">
        <v>4630</v>
      </c>
      <c r="E2949" s="97">
        <v>1993</v>
      </c>
      <c r="F2949" s="97">
        <v>1993</v>
      </c>
      <c r="G2949" s="47" t="s">
        <v>914</v>
      </c>
      <c r="H2949" s="49">
        <v>34.207284000000001</v>
      </c>
      <c r="I2949" s="49">
        <v>-105.737584</v>
      </c>
      <c r="J2949" s="47" t="s">
        <v>873</v>
      </c>
      <c r="K2949" s="47" t="s">
        <v>879</v>
      </c>
      <c r="L2949" s="47" t="s">
        <v>878</v>
      </c>
      <c r="M2949" s="47" t="s">
        <v>4287</v>
      </c>
      <c r="N2949" s="70" t="s">
        <v>3393</v>
      </c>
      <c r="O2949" s="70" t="s">
        <v>3394</v>
      </c>
      <c r="P2949" s="72" t="s">
        <v>4288</v>
      </c>
      <c r="Q2949" s="26" t="s">
        <v>80</v>
      </c>
      <c r="R2949" s="49"/>
      <c r="S2949" s="72"/>
      <c r="T2949" s="72"/>
      <c r="U2949" s="72"/>
      <c r="V2949" s="72"/>
      <c r="W2949" s="72"/>
      <c r="X2949" s="72"/>
      <c r="Y2949" s="72"/>
      <c r="Z2949" s="72"/>
      <c r="AA2949" s="72"/>
      <c r="AB2949" s="72"/>
      <c r="AC2949" s="72"/>
      <c r="AD2949" s="72"/>
      <c r="AE2949" s="72"/>
      <c r="AF2949" s="72"/>
      <c r="AG2949" s="72"/>
      <c r="AH2949" s="72">
        <v>306500</v>
      </c>
      <c r="AI2949" s="72"/>
      <c r="AJ2949" s="72"/>
      <c r="AU2949" s="47">
        <v>94</v>
      </c>
      <c r="AV2949" s="47" t="s">
        <v>124</v>
      </c>
      <c r="AW2949" s="47">
        <v>14</v>
      </c>
      <c r="AY2949" s="47" t="s">
        <v>1685</v>
      </c>
      <c r="BA2949" s="47" t="s">
        <v>83</v>
      </c>
      <c r="BD2949" s="47">
        <v>5</v>
      </c>
      <c r="BE2949" s="47">
        <v>16</v>
      </c>
      <c r="BG2949" s="47">
        <v>166</v>
      </c>
      <c r="BK2949" s="47">
        <v>9.8000000000000004E-2</v>
      </c>
      <c r="BN2949" s="47">
        <v>19</v>
      </c>
      <c r="BP2949" s="47">
        <v>13</v>
      </c>
      <c r="BQ2949" s="47">
        <v>168</v>
      </c>
      <c r="BT2949" s="47" t="s">
        <v>83</v>
      </c>
      <c r="BU2949" s="47">
        <v>4.9000000000000004</v>
      </c>
      <c r="BX2949" s="47">
        <v>2000</v>
      </c>
      <c r="CA2949" s="47">
        <v>39</v>
      </c>
      <c r="CC2949" s="47">
        <v>7.1</v>
      </c>
      <c r="CE2949" s="47" t="s">
        <v>913</v>
      </c>
      <c r="CF2949" s="47">
        <v>108</v>
      </c>
      <c r="CH2949" s="47">
        <v>182</v>
      </c>
      <c r="CI2949" s="47">
        <v>9000</v>
      </c>
      <c r="CJ2949" s="47">
        <v>9130</v>
      </c>
      <c r="CL2949" s="47">
        <v>1360</v>
      </c>
      <c r="CM2949" s="47">
        <v>120</v>
      </c>
      <c r="CN2949" s="47">
        <v>23</v>
      </c>
      <c r="CP2949" s="47">
        <v>3.7</v>
      </c>
      <c r="CT2949" s="47">
        <v>2.2000000000000002</v>
      </c>
      <c r="CU2949" s="47">
        <v>21</v>
      </c>
      <c r="CV2949" s="47">
        <v>1.8</v>
      </c>
      <c r="CW2949" s="47">
        <f t="shared" si="169"/>
        <v>19661.7</v>
      </c>
      <c r="CX2949" s="47">
        <v>1355</v>
      </c>
      <c r="CY2949" s="47">
        <v>1.62</v>
      </c>
    </row>
    <row r="2950" spans="1:111" s="47" customFormat="1" x14ac:dyDescent="0.3">
      <c r="A2950" s="22" t="s">
        <v>4655</v>
      </c>
      <c r="B2950" s="47" t="s">
        <v>4559</v>
      </c>
      <c r="C2950" s="47" t="s">
        <v>4940</v>
      </c>
      <c r="D2950" s="47" t="s">
        <v>4630</v>
      </c>
      <c r="E2950" s="97">
        <v>1993</v>
      </c>
      <c r="F2950" s="97">
        <v>1993</v>
      </c>
      <c r="G2950" s="47" t="s">
        <v>914</v>
      </c>
      <c r="H2950" s="91">
        <v>34.207239999999999</v>
      </c>
      <c r="I2950" s="91">
        <v>-105.737557</v>
      </c>
      <c r="J2950" s="47" t="s">
        <v>873</v>
      </c>
      <c r="K2950" s="47" t="s">
        <v>879</v>
      </c>
      <c r="L2950" s="47" t="s">
        <v>878</v>
      </c>
      <c r="M2950" s="47" t="s">
        <v>4287</v>
      </c>
      <c r="N2950" s="70" t="s">
        <v>3393</v>
      </c>
      <c r="O2950" s="70" t="s">
        <v>3394</v>
      </c>
      <c r="P2950" s="72" t="s">
        <v>4288</v>
      </c>
      <c r="Q2950" s="22" t="s">
        <v>80</v>
      </c>
      <c r="R2950" s="91"/>
      <c r="S2950" s="72"/>
      <c r="T2950" s="72"/>
      <c r="U2950" s="72"/>
      <c r="V2950" s="72"/>
      <c r="W2950" s="72"/>
      <c r="X2950" s="72"/>
      <c r="Y2950" s="72"/>
      <c r="Z2950" s="72"/>
      <c r="AA2950" s="72"/>
      <c r="AB2950" s="72"/>
      <c r="AC2950" s="72"/>
      <c r="AD2950" s="72"/>
      <c r="AE2950" s="72"/>
      <c r="AF2950" s="72"/>
      <c r="AG2950" s="72"/>
      <c r="AH2950" s="72">
        <v>295000</v>
      </c>
      <c r="AI2950" s="72"/>
      <c r="AJ2950" s="72"/>
      <c r="AU2950" s="47">
        <v>22</v>
      </c>
      <c r="AV2950" s="47" t="s">
        <v>124</v>
      </c>
      <c r="AW2950" s="47" t="s">
        <v>83</v>
      </c>
      <c r="AY2950" s="47">
        <v>20000</v>
      </c>
      <c r="BA2950" s="47" t="s">
        <v>83</v>
      </c>
      <c r="BD2950" s="47">
        <v>5</v>
      </c>
      <c r="BE2950" s="47">
        <v>17</v>
      </c>
      <c r="BG2950" s="47">
        <v>31</v>
      </c>
      <c r="BK2950" s="47">
        <v>1.7999999999999999E-2</v>
      </c>
      <c r="BN2950" s="47">
        <v>7</v>
      </c>
      <c r="BP2950" s="47">
        <v>9</v>
      </c>
      <c r="BQ2950" s="47">
        <v>95</v>
      </c>
      <c r="BT2950" s="47" t="s">
        <v>83</v>
      </c>
      <c r="BU2950" s="47">
        <v>3.1</v>
      </c>
      <c r="BX2950" s="47">
        <v>1557</v>
      </c>
      <c r="CA2950" s="47">
        <v>21</v>
      </c>
      <c r="CC2950" s="47">
        <v>7.4</v>
      </c>
      <c r="CE2950" s="47" t="s">
        <v>913</v>
      </c>
      <c r="CF2950" s="47">
        <v>93</v>
      </c>
      <c r="CH2950" s="47">
        <v>90</v>
      </c>
      <c r="CI2950" s="47">
        <v>5970</v>
      </c>
      <c r="CJ2950" s="47">
        <v>5740</v>
      </c>
      <c r="CL2950" s="47">
        <v>950</v>
      </c>
      <c r="CM2950" s="47">
        <v>82.2</v>
      </c>
      <c r="CN2950" s="47">
        <v>15</v>
      </c>
      <c r="CP2950" s="47">
        <v>4.5999999999999996</v>
      </c>
      <c r="CT2950" s="47" t="s">
        <v>123</v>
      </c>
      <c r="CU2950" s="47">
        <v>8.4</v>
      </c>
      <c r="CV2950" s="47">
        <v>0.92</v>
      </c>
      <c r="CW2950" s="47">
        <f t="shared" si="169"/>
        <v>12771.12</v>
      </c>
      <c r="CX2950" s="47">
        <v>543</v>
      </c>
      <c r="CY2950" s="47">
        <v>0.89</v>
      </c>
    </row>
    <row r="2951" spans="1:111" s="47" customFormat="1" x14ac:dyDescent="0.3">
      <c r="A2951" s="22" t="s">
        <v>4656</v>
      </c>
      <c r="B2951" s="47" t="s">
        <v>4559</v>
      </c>
      <c r="C2951" s="47" t="s">
        <v>4940</v>
      </c>
      <c r="D2951" s="47" t="s">
        <v>4630</v>
      </c>
      <c r="E2951" s="97">
        <v>1993</v>
      </c>
      <c r="F2951" s="97">
        <v>1993</v>
      </c>
      <c r="G2951" s="47" t="s">
        <v>914</v>
      </c>
      <c r="H2951" s="47">
        <v>34.207174999999999</v>
      </c>
      <c r="I2951" s="47">
        <v>-105.73745099999999</v>
      </c>
      <c r="J2951" s="47" t="s">
        <v>873</v>
      </c>
      <c r="K2951" s="47" t="s">
        <v>879</v>
      </c>
      <c r="L2951" s="47" t="s">
        <v>878</v>
      </c>
      <c r="M2951" s="47" t="s">
        <v>4287</v>
      </c>
      <c r="N2951" s="70" t="s">
        <v>3393</v>
      </c>
      <c r="O2951" s="70" t="s">
        <v>3394</v>
      </c>
      <c r="P2951" s="72" t="s">
        <v>4288</v>
      </c>
      <c r="Q2951" s="22" t="s">
        <v>80</v>
      </c>
      <c r="R2951" s="91"/>
      <c r="S2951" s="72"/>
      <c r="T2951" s="72"/>
      <c r="U2951" s="72"/>
      <c r="V2951" s="72"/>
      <c r="W2951" s="72"/>
      <c r="X2951" s="72"/>
      <c r="Y2951" s="72"/>
      <c r="Z2951" s="72"/>
      <c r="AA2951" s="72"/>
      <c r="AB2951" s="72"/>
      <c r="AC2951" s="72"/>
      <c r="AD2951" s="72"/>
      <c r="AE2951" s="72"/>
      <c r="AF2951" s="72"/>
      <c r="AG2951" s="72"/>
      <c r="AH2951" s="72">
        <v>168500</v>
      </c>
      <c r="AI2951" s="72"/>
      <c r="AJ2951" s="72"/>
      <c r="AU2951" s="47">
        <v>404</v>
      </c>
      <c r="AV2951" s="47">
        <v>0.2</v>
      </c>
      <c r="AW2951" s="47">
        <v>328</v>
      </c>
      <c r="AY2951" s="47">
        <v>13300</v>
      </c>
      <c r="BA2951" s="47" t="s">
        <v>83</v>
      </c>
      <c r="BD2951" s="47">
        <v>11</v>
      </c>
      <c r="BE2951" s="47">
        <v>23</v>
      </c>
      <c r="BG2951" s="47">
        <v>758</v>
      </c>
      <c r="BK2951" s="47">
        <v>0.373</v>
      </c>
      <c r="BN2951" s="47">
        <v>15</v>
      </c>
      <c r="BP2951" s="47">
        <v>18</v>
      </c>
      <c r="BQ2951" s="47">
        <v>84</v>
      </c>
      <c r="BT2951" s="47">
        <v>158</v>
      </c>
      <c r="BU2951" s="47">
        <v>4.5</v>
      </c>
      <c r="BX2951" s="47">
        <v>2000</v>
      </c>
      <c r="CA2951" s="47">
        <v>18</v>
      </c>
      <c r="CC2951" s="47">
        <v>6.3</v>
      </c>
      <c r="CE2951" s="47" t="s">
        <v>913</v>
      </c>
      <c r="CF2951" s="47">
        <v>54</v>
      </c>
      <c r="CH2951" s="47">
        <v>858</v>
      </c>
      <c r="CI2951" s="47">
        <v>3790</v>
      </c>
      <c r="CJ2951" s="47">
        <v>3590</v>
      </c>
      <c r="CL2951" s="47">
        <v>620</v>
      </c>
      <c r="CM2951" s="47">
        <v>52.4</v>
      </c>
      <c r="CN2951" s="47">
        <v>10</v>
      </c>
      <c r="CP2951" s="47">
        <v>3.5</v>
      </c>
      <c r="CT2951" s="47" t="s">
        <v>123</v>
      </c>
      <c r="CU2951" s="47">
        <v>4.9000000000000004</v>
      </c>
      <c r="CV2951" s="47">
        <v>0.83</v>
      </c>
      <c r="CW2951" s="47">
        <f t="shared" si="169"/>
        <v>8071.6299999999992</v>
      </c>
      <c r="CX2951" s="47">
        <v>768</v>
      </c>
      <c r="CY2951" s="47">
        <v>2.2400000000000002</v>
      </c>
    </row>
    <row r="2952" spans="1:111" s="47" customFormat="1" x14ac:dyDescent="0.3">
      <c r="A2952" s="22" t="s">
        <v>4657</v>
      </c>
      <c r="B2952" s="47" t="s">
        <v>4559</v>
      </c>
      <c r="C2952" s="47" t="s">
        <v>4940</v>
      </c>
      <c r="D2952" s="47" t="s">
        <v>4630</v>
      </c>
      <c r="E2952" s="97">
        <v>1993</v>
      </c>
      <c r="F2952" s="97">
        <v>1993</v>
      </c>
      <c r="G2952" s="47" t="s">
        <v>914</v>
      </c>
      <c r="H2952" s="49">
        <v>34.207152999999998</v>
      </c>
      <c r="I2952" s="49">
        <v>-105.737424</v>
      </c>
      <c r="J2952" s="47" t="s">
        <v>873</v>
      </c>
      <c r="K2952" s="47" t="s">
        <v>879</v>
      </c>
      <c r="L2952" s="47" t="s">
        <v>878</v>
      </c>
      <c r="M2952" s="47" t="s">
        <v>4287</v>
      </c>
      <c r="N2952" s="70" t="s">
        <v>3393</v>
      </c>
      <c r="O2952" s="70" t="s">
        <v>3394</v>
      </c>
      <c r="P2952" s="72" t="s">
        <v>4288</v>
      </c>
      <c r="Q2952" s="22" t="s">
        <v>80</v>
      </c>
      <c r="R2952" s="91"/>
      <c r="S2952" s="72"/>
      <c r="T2952" s="72"/>
      <c r="U2952" s="72"/>
      <c r="V2952" s="72"/>
      <c r="W2952" s="72"/>
      <c r="X2952" s="72"/>
      <c r="Y2952" s="72"/>
      <c r="Z2952" s="72"/>
      <c r="AA2952" s="72"/>
      <c r="AB2952" s="72"/>
      <c r="AC2952" s="72"/>
      <c r="AD2952" s="72"/>
      <c r="AE2952" s="72"/>
      <c r="AF2952" s="72"/>
      <c r="AG2952" s="72"/>
      <c r="AH2952" s="72">
        <v>219000</v>
      </c>
      <c r="AI2952" s="72"/>
      <c r="AJ2952" s="72"/>
      <c r="AU2952" s="47">
        <v>66</v>
      </c>
      <c r="AV2952" s="47" t="s">
        <v>124</v>
      </c>
      <c r="AW2952" s="47">
        <v>17</v>
      </c>
      <c r="AY2952" s="47" t="s">
        <v>1685</v>
      </c>
      <c r="BA2952" s="47" t="s">
        <v>83</v>
      </c>
      <c r="BD2952" s="47">
        <v>8</v>
      </c>
      <c r="BE2952" s="47">
        <v>23</v>
      </c>
      <c r="BG2952" s="47">
        <v>39</v>
      </c>
      <c r="BK2952" s="47">
        <v>3.9E-2</v>
      </c>
      <c r="BN2952" s="47">
        <v>26</v>
      </c>
      <c r="BP2952" s="47">
        <v>19</v>
      </c>
      <c r="BQ2952" s="47">
        <v>228</v>
      </c>
      <c r="BT2952" s="47" t="s">
        <v>83</v>
      </c>
      <c r="BU2952" s="47">
        <v>4.9000000000000004</v>
      </c>
      <c r="BX2952" s="47">
        <v>1653</v>
      </c>
      <c r="CA2952" s="47">
        <v>30</v>
      </c>
      <c r="CC2952" s="47">
        <v>12</v>
      </c>
      <c r="CE2952" s="47" t="s">
        <v>913</v>
      </c>
      <c r="CF2952" s="47">
        <v>75</v>
      </c>
      <c r="CH2952" s="47">
        <v>268</v>
      </c>
      <c r="CI2952" s="47">
        <v>9000</v>
      </c>
      <c r="CJ2952" s="47">
        <v>8780</v>
      </c>
      <c r="CL2952" s="47">
        <v>1460</v>
      </c>
      <c r="CM2952" s="47">
        <v>112</v>
      </c>
      <c r="CN2952" s="47">
        <v>22</v>
      </c>
      <c r="CP2952" s="47">
        <v>4.2</v>
      </c>
      <c r="CT2952" s="47">
        <v>5.5</v>
      </c>
      <c r="CU2952" s="47">
        <v>13</v>
      </c>
      <c r="CV2952" s="47">
        <v>1.4</v>
      </c>
      <c r="CW2952" s="47">
        <f t="shared" si="169"/>
        <v>19398.100000000002</v>
      </c>
      <c r="CX2952" s="47">
        <v>1329</v>
      </c>
      <c r="CY2952" s="47">
        <v>2</v>
      </c>
    </row>
    <row r="2953" spans="1:111" s="47" customFormat="1" x14ac:dyDescent="0.3">
      <c r="A2953" s="22" t="s">
        <v>4658</v>
      </c>
      <c r="B2953" s="47" t="s">
        <v>4559</v>
      </c>
      <c r="C2953" s="47" t="s">
        <v>4940</v>
      </c>
      <c r="D2953" s="47" t="s">
        <v>4630</v>
      </c>
      <c r="E2953" s="97">
        <v>1993</v>
      </c>
      <c r="F2953" s="97">
        <v>1993</v>
      </c>
      <c r="G2953" s="47" t="s">
        <v>914</v>
      </c>
      <c r="H2953" s="91">
        <v>34.207130999999997</v>
      </c>
      <c r="I2953" s="91">
        <v>-105.73748999999999</v>
      </c>
      <c r="J2953" s="47" t="s">
        <v>873</v>
      </c>
      <c r="K2953" s="47" t="s">
        <v>879</v>
      </c>
      <c r="L2953" s="47" t="s">
        <v>878</v>
      </c>
      <c r="M2953" s="47" t="s">
        <v>4287</v>
      </c>
      <c r="N2953" s="70" t="s">
        <v>3393</v>
      </c>
      <c r="O2953" s="70" t="s">
        <v>3394</v>
      </c>
      <c r="P2953" s="72" t="s">
        <v>4288</v>
      </c>
      <c r="Q2953" s="26" t="s">
        <v>80</v>
      </c>
      <c r="R2953" s="91"/>
      <c r="S2953" s="72"/>
      <c r="T2953" s="72"/>
      <c r="U2953" s="72"/>
      <c r="V2953" s="72"/>
      <c r="W2953" s="72"/>
      <c r="X2953" s="72"/>
      <c r="Y2953" s="72"/>
      <c r="Z2953" s="72"/>
      <c r="AA2953" s="72"/>
      <c r="AB2953" s="72"/>
      <c r="AC2953" s="72"/>
      <c r="AD2953" s="72"/>
      <c r="AE2953" s="72"/>
      <c r="AF2953" s="72"/>
      <c r="AG2953" s="72"/>
      <c r="AH2953" s="72">
        <v>168500</v>
      </c>
      <c r="AI2953" s="72"/>
      <c r="AJ2953" s="72"/>
      <c r="AU2953" s="47">
        <v>78</v>
      </c>
      <c r="AV2953" s="47" t="s">
        <v>124</v>
      </c>
      <c r="AW2953" s="47">
        <v>10</v>
      </c>
      <c r="AY2953" s="47">
        <v>11000</v>
      </c>
      <c r="BA2953" s="47" t="s">
        <v>83</v>
      </c>
      <c r="BD2953" s="47">
        <v>5</v>
      </c>
      <c r="BE2953" s="47">
        <v>32</v>
      </c>
      <c r="BG2953" s="47">
        <v>17</v>
      </c>
      <c r="BK2953" s="47" t="s">
        <v>120</v>
      </c>
      <c r="BN2953" s="47">
        <v>8</v>
      </c>
      <c r="BP2953" s="47">
        <v>12</v>
      </c>
      <c r="BQ2953" s="47">
        <v>35</v>
      </c>
      <c r="BT2953" s="47" t="s">
        <v>83</v>
      </c>
      <c r="BU2953" s="47">
        <v>4</v>
      </c>
      <c r="BX2953" s="47">
        <v>795</v>
      </c>
      <c r="CA2953" s="47">
        <v>15</v>
      </c>
      <c r="CC2953" s="47">
        <v>5.7</v>
      </c>
      <c r="CE2953" s="47" t="s">
        <v>913</v>
      </c>
      <c r="CF2953" s="47">
        <v>105</v>
      </c>
      <c r="CH2953" s="47">
        <v>96</v>
      </c>
      <c r="CI2953" s="47">
        <v>2140</v>
      </c>
      <c r="CJ2953" s="47">
        <v>2030</v>
      </c>
      <c r="CL2953" s="47">
        <v>370</v>
      </c>
      <c r="CM2953" s="47">
        <v>33.9</v>
      </c>
      <c r="CN2953" s="47">
        <v>6.3</v>
      </c>
      <c r="CP2953" s="47">
        <v>2.6</v>
      </c>
      <c r="CT2953" s="47" t="s">
        <v>123</v>
      </c>
      <c r="CU2953" s="47">
        <v>8.3000000000000007</v>
      </c>
      <c r="CV2953" s="47">
        <v>0.94</v>
      </c>
      <c r="CW2953" s="47">
        <f t="shared" si="169"/>
        <v>4592.04</v>
      </c>
      <c r="CX2953" s="47">
        <v>513</v>
      </c>
      <c r="CY2953" s="47">
        <v>1.1599999999999999</v>
      </c>
    </row>
    <row r="2954" spans="1:111" s="47" customFormat="1" x14ac:dyDescent="0.3">
      <c r="A2954" s="22" t="s">
        <v>4659</v>
      </c>
      <c r="B2954" s="47" t="s">
        <v>4559</v>
      </c>
      <c r="C2954" s="47" t="s">
        <v>4940</v>
      </c>
      <c r="D2954" s="47" t="s">
        <v>4630</v>
      </c>
      <c r="E2954" s="97">
        <v>1993</v>
      </c>
      <c r="F2954" s="97">
        <v>1993</v>
      </c>
      <c r="G2954" s="47" t="s">
        <v>914</v>
      </c>
      <c r="H2954" s="47">
        <v>34.207096999999997</v>
      </c>
      <c r="I2954" s="47">
        <v>-105.73753000000001</v>
      </c>
      <c r="J2954" s="47" t="s">
        <v>873</v>
      </c>
      <c r="K2954" s="47" t="s">
        <v>879</v>
      </c>
      <c r="L2954" s="47" t="s">
        <v>878</v>
      </c>
      <c r="M2954" s="47" t="s">
        <v>4287</v>
      </c>
      <c r="N2954" s="70" t="s">
        <v>3393</v>
      </c>
      <c r="O2954" s="70" t="s">
        <v>3394</v>
      </c>
      <c r="P2954" s="72" t="s">
        <v>4288</v>
      </c>
      <c r="Q2954" s="92" t="s">
        <v>80</v>
      </c>
      <c r="R2954" s="91"/>
      <c r="S2954" s="72"/>
      <c r="T2954" s="72"/>
      <c r="U2954" s="72"/>
      <c r="V2954" s="72"/>
      <c r="W2954" s="72"/>
      <c r="X2954" s="72"/>
      <c r="Y2954" s="72"/>
      <c r="Z2954" s="72"/>
      <c r="AA2954" s="72"/>
      <c r="AB2954" s="72"/>
      <c r="AC2954" s="72"/>
      <c r="AD2954" s="72"/>
      <c r="AE2954" s="72"/>
      <c r="AF2954" s="72"/>
      <c r="AG2954" s="72"/>
      <c r="AH2954" s="72">
        <v>85500</v>
      </c>
      <c r="AI2954" s="72"/>
      <c r="AJ2954" s="72"/>
      <c r="AU2954" s="47">
        <v>98</v>
      </c>
      <c r="AV2954" s="47">
        <v>0.5</v>
      </c>
      <c r="AW2954" s="47">
        <v>44</v>
      </c>
      <c r="AY2954" s="47">
        <v>3000</v>
      </c>
      <c r="BA2954" s="47">
        <v>6</v>
      </c>
      <c r="BD2954" s="47">
        <v>10</v>
      </c>
      <c r="BE2954" s="47">
        <v>45</v>
      </c>
      <c r="BG2954" s="47">
        <v>16</v>
      </c>
      <c r="BK2954" s="47" t="s">
        <v>120</v>
      </c>
      <c r="BN2954" s="47">
        <v>10</v>
      </c>
      <c r="BP2954" s="47">
        <v>19</v>
      </c>
      <c r="BQ2954" s="47">
        <v>27</v>
      </c>
      <c r="BT2954" s="47">
        <v>13</v>
      </c>
      <c r="BU2954" s="47">
        <v>6.7</v>
      </c>
      <c r="BX2954" s="47">
        <v>365</v>
      </c>
      <c r="CA2954" s="47">
        <v>12</v>
      </c>
      <c r="CC2954" s="47">
        <v>4.2</v>
      </c>
      <c r="CE2954" s="47" t="s">
        <v>913</v>
      </c>
      <c r="CF2954" s="47">
        <v>85</v>
      </c>
      <c r="CH2954" s="47">
        <v>182</v>
      </c>
      <c r="CI2954" s="47">
        <v>739</v>
      </c>
      <c r="CJ2954" s="47">
        <v>742</v>
      </c>
      <c r="CL2954" s="47">
        <v>140</v>
      </c>
      <c r="CM2954" s="47">
        <v>17.399999999999999</v>
      </c>
      <c r="CN2954" s="47">
        <v>3.3</v>
      </c>
      <c r="CP2954" s="47">
        <v>1.8</v>
      </c>
      <c r="CT2954" s="47" t="s">
        <v>123</v>
      </c>
      <c r="CU2954" s="47">
        <v>5.5</v>
      </c>
      <c r="CV2954" s="47">
        <v>0.67</v>
      </c>
      <c r="CW2954" s="47">
        <f t="shared" si="169"/>
        <v>1649.67</v>
      </c>
      <c r="CX2954" s="47">
        <v>973</v>
      </c>
      <c r="CY2954" s="47">
        <v>1.85</v>
      </c>
    </row>
    <row r="2955" spans="1:111" s="47" customFormat="1" x14ac:dyDescent="0.3">
      <c r="A2955" s="22" t="s">
        <v>4660</v>
      </c>
      <c r="B2955" s="47" t="s">
        <v>4559</v>
      </c>
      <c r="C2955" s="47" t="s">
        <v>4940</v>
      </c>
      <c r="D2955" s="47" t="s">
        <v>4630</v>
      </c>
      <c r="E2955" s="97">
        <v>1993</v>
      </c>
      <c r="F2955" s="97">
        <v>1993</v>
      </c>
      <c r="G2955" s="47" t="s">
        <v>914</v>
      </c>
      <c r="H2955" s="47">
        <v>34.207075000000003</v>
      </c>
      <c r="I2955" s="47">
        <v>-105.737582</v>
      </c>
      <c r="J2955" s="47" t="s">
        <v>873</v>
      </c>
      <c r="K2955" s="47" t="s">
        <v>879</v>
      </c>
      <c r="L2955" s="47" t="s">
        <v>878</v>
      </c>
      <c r="M2955" s="47" t="s">
        <v>4287</v>
      </c>
      <c r="N2955" s="70" t="s">
        <v>3393</v>
      </c>
      <c r="O2955" s="70" t="s">
        <v>3394</v>
      </c>
      <c r="P2955" s="72" t="s">
        <v>4288</v>
      </c>
      <c r="Q2955" s="22" t="s">
        <v>80</v>
      </c>
      <c r="R2955" s="91"/>
      <c r="S2955" s="72"/>
      <c r="T2955" s="72"/>
      <c r="U2955" s="72"/>
      <c r="V2955" s="72"/>
      <c r="W2955" s="72"/>
      <c r="X2955" s="72"/>
      <c r="Y2955" s="72"/>
      <c r="Z2955" s="72"/>
      <c r="AA2955" s="72"/>
      <c r="AB2955" s="72"/>
      <c r="AC2955" s="72"/>
      <c r="AD2955" s="72"/>
      <c r="AE2955" s="72"/>
      <c r="AF2955" s="72"/>
      <c r="AG2955" s="72"/>
      <c r="AH2955" s="72">
        <v>47800</v>
      </c>
      <c r="AI2955" s="72"/>
      <c r="AJ2955" s="72"/>
      <c r="AU2955" s="47">
        <v>17</v>
      </c>
      <c r="AV2955" s="47">
        <v>0.5</v>
      </c>
      <c r="AW2955" s="47">
        <v>15</v>
      </c>
      <c r="AY2955" s="47">
        <v>740</v>
      </c>
      <c r="BA2955" s="47" t="s">
        <v>83</v>
      </c>
      <c r="BD2955" s="47">
        <v>5</v>
      </c>
      <c r="BE2955" s="47">
        <v>48</v>
      </c>
      <c r="BG2955" s="47">
        <v>18</v>
      </c>
      <c r="BK2955" s="47">
        <v>1.2E-2</v>
      </c>
      <c r="BN2955" s="47">
        <v>6</v>
      </c>
      <c r="BP2955" s="47">
        <v>18</v>
      </c>
      <c r="BQ2955" s="47">
        <v>27</v>
      </c>
      <c r="BT2955" s="47" t="s">
        <v>83</v>
      </c>
      <c r="BU2955" s="47">
        <v>5.9</v>
      </c>
      <c r="BX2955" s="47">
        <v>193</v>
      </c>
      <c r="CA2955" s="47">
        <v>8.6</v>
      </c>
      <c r="CC2955" s="47">
        <v>3.2</v>
      </c>
      <c r="CE2955" s="47" t="s">
        <v>913</v>
      </c>
      <c r="CF2955" s="47">
        <v>88</v>
      </c>
      <c r="CH2955" s="47">
        <v>74</v>
      </c>
      <c r="CI2955" s="47">
        <v>80</v>
      </c>
      <c r="CJ2955" s="47">
        <v>110</v>
      </c>
      <c r="CL2955" s="47">
        <v>40</v>
      </c>
      <c r="CM2955" s="47">
        <v>8.9</v>
      </c>
      <c r="CN2955" s="47">
        <v>2.1</v>
      </c>
      <c r="CP2955" s="47">
        <v>1.5</v>
      </c>
      <c r="CT2955" s="47" t="s">
        <v>123</v>
      </c>
      <c r="CU2955" s="47">
        <v>5.9</v>
      </c>
      <c r="CV2955" s="47">
        <v>0.75</v>
      </c>
      <c r="CW2955" s="47">
        <f t="shared" si="169"/>
        <v>249.15</v>
      </c>
      <c r="CX2955" s="47">
        <v>1285</v>
      </c>
      <c r="CY2955" s="47">
        <v>1.55</v>
      </c>
    </row>
    <row r="2956" spans="1:111" s="47" customFormat="1" x14ac:dyDescent="0.3">
      <c r="A2956" s="22" t="s">
        <v>4661</v>
      </c>
      <c r="B2956" s="47" t="s">
        <v>4559</v>
      </c>
      <c r="C2956" s="47" t="s">
        <v>4940</v>
      </c>
      <c r="D2956" s="47" t="s">
        <v>4630</v>
      </c>
      <c r="E2956" s="97">
        <v>1993</v>
      </c>
      <c r="F2956" s="97">
        <v>1993</v>
      </c>
      <c r="G2956" s="47" t="s">
        <v>914</v>
      </c>
      <c r="H2956" s="47">
        <v>34.207087000000001</v>
      </c>
      <c r="I2956" s="47">
        <v>-105.737371</v>
      </c>
      <c r="J2956" s="47" t="s">
        <v>873</v>
      </c>
      <c r="K2956" s="47" t="s">
        <v>879</v>
      </c>
      <c r="L2956" s="47" t="s">
        <v>878</v>
      </c>
      <c r="M2956" s="47" t="s">
        <v>4287</v>
      </c>
      <c r="N2956" s="70" t="s">
        <v>3393</v>
      </c>
      <c r="O2956" s="70" t="s">
        <v>3394</v>
      </c>
      <c r="P2956" s="72" t="s">
        <v>4288</v>
      </c>
      <c r="Q2956" s="22" t="s">
        <v>80</v>
      </c>
      <c r="R2956" s="91"/>
      <c r="S2956" s="72"/>
      <c r="T2956" s="72"/>
      <c r="U2956" s="72"/>
      <c r="V2956" s="72"/>
      <c r="W2956" s="72"/>
      <c r="X2956" s="72"/>
      <c r="Y2956" s="72"/>
      <c r="Z2956" s="72"/>
      <c r="AA2956" s="72"/>
      <c r="AB2956" s="72"/>
      <c r="AC2956" s="72"/>
      <c r="AD2956" s="72"/>
      <c r="AE2956" s="72"/>
      <c r="AF2956" s="72"/>
      <c r="AG2956" s="72"/>
      <c r="AH2956" s="72">
        <v>158000</v>
      </c>
      <c r="AI2956" s="72"/>
      <c r="AJ2956" s="72"/>
      <c r="AU2956" s="47">
        <v>755</v>
      </c>
      <c r="AV2956" s="47" t="s">
        <v>124</v>
      </c>
      <c r="AW2956" s="47">
        <v>189</v>
      </c>
      <c r="AY2956" s="47" t="s">
        <v>1685</v>
      </c>
      <c r="BA2956" s="47" t="s">
        <v>83</v>
      </c>
      <c r="BD2956" s="47">
        <v>7</v>
      </c>
      <c r="BE2956" s="47">
        <v>26</v>
      </c>
      <c r="BG2956" s="47">
        <v>299</v>
      </c>
      <c r="BK2956" s="47">
        <v>0.73</v>
      </c>
      <c r="BN2956" s="47">
        <v>18</v>
      </c>
      <c r="BP2956" s="47">
        <v>12</v>
      </c>
      <c r="BQ2956" s="47">
        <v>66</v>
      </c>
      <c r="BT2956" s="47">
        <v>30</v>
      </c>
      <c r="BU2956" s="47">
        <v>3.4</v>
      </c>
      <c r="BX2956" s="47">
        <v>2000</v>
      </c>
      <c r="CA2956" s="47">
        <v>24</v>
      </c>
      <c r="CC2956" s="47">
        <v>7.2</v>
      </c>
      <c r="CE2956" s="47" t="s">
        <v>913</v>
      </c>
      <c r="CF2956" s="47">
        <v>74</v>
      </c>
      <c r="CH2956" s="47">
        <v>130</v>
      </c>
      <c r="CI2956" s="47">
        <v>5670</v>
      </c>
      <c r="CJ2956" s="47">
        <v>5260</v>
      </c>
      <c r="CL2956" s="47">
        <v>860</v>
      </c>
      <c r="CM2956" s="47">
        <v>69.900000000000006</v>
      </c>
      <c r="CN2956" s="47">
        <v>12</v>
      </c>
      <c r="CP2956" s="47">
        <v>3.8</v>
      </c>
      <c r="CT2956" s="47" t="s">
        <v>123</v>
      </c>
      <c r="CU2956" s="47">
        <v>8.1999999999999993</v>
      </c>
      <c r="CV2956" s="47">
        <v>0.74</v>
      </c>
      <c r="CW2956" s="47">
        <f t="shared" si="169"/>
        <v>11884.64</v>
      </c>
      <c r="CX2956" s="47">
        <v>442</v>
      </c>
      <c r="CY2956" s="47">
        <v>1.63</v>
      </c>
    </row>
    <row r="2957" spans="1:111" s="47" customFormat="1" x14ac:dyDescent="0.3">
      <c r="A2957" s="22" t="s">
        <v>4662</v>
      </c>
      <c r="B2957" s="47" t="s">
        <v>4559</v>
      </c>
      <c r="C2957" s="47" t="s">
        <v>4940</v>
      </c>
      <c r="D2957" s="47" t="s">
        <v>4630</v>
      </c>
      <c r="E2957" s="97">
        <v>1993</v>
      </c>
      <c r="F2957" s="97">
        <v>1993</v>
      </c>
      <c r="G2957" s="47" t="s">
        <v>914</v>
      </c>
      <c r="H2957" s="91">
        <v>34.20711</v>
      </c>
      <c r="I2957" s="91">
        <v>-105.737278</v>
      </c>
      <c r="J2957" s="47" t="s">
        <v>873</v>
      </c>
      <c r="K2957" s="47" t="s">
        <v>879</v>
      </c>
      <c r="L2957" s="47" t="s">
        <v>878</v>
      </c>
      <c r="M2957" s="47" t="s">
        <v>4287</v>
      </c>
      <c r="N2957" s="70" t="s">
        <v>3393</v>
      </c>
      <c r="O2957" s="70" t="s">
        <v>3394</v>
      </c>
      <c r="P2957" s="72" t="s">
        <v>4288</v>
      </c>
      <c r="Q2957" s="22" t="s">
        <v>80</v>
      </c>
      <c r="S2957" s="72"/>
      <c r="T2957" s="72"/>
      <c r="U2957" s="72"/>
      <c r="V2957" s="72"/>
      <c r="W2957" s="72"/>
      <c r="X2957" s="72"/>
      <c r="Y2957" s="72"/>
      <c r="Z2957" s="72"/>
      <c r="AA2957" s="72"/>
      <c r="AB2957" s="72"/>
      <c r="AC2957" s="72"/>
      <c r="AD2957" s="72"/>
      <c r="AE2957" s="72"/>
      <c r="AF2957" s="72"/>
      <c r="AG2957" s="72"/>
      <c r="AH2957" s="72">
        <v>44500</v>
      </c>
      <c r="AI2957" s="72"/>
      <c r="AJ2957" s="72"/>
      <c r="AU2957" s="47">
        <v>30</v>
      </c>
      <c r="AV2957" s="47">
        <v>0.2</v>
      </c>
      <c r="AW2957" s="47">
        <v>23</v>
      </c>
      <c r="AY2957" s="47">
        <v>840</v>
      </c>
      <c r="BA2957" s="47" t="s">
        <v>83</v>
      </c>
      <c r="BD2957" s="47">
        <v>8</v>
      </c>
      <c r="BE2957" s="47">
        <v>37</v>
      </c>
      <c r="BG2957" s="47">
        <v>11</v>
      </c>
      <c r="BK2957" s="47" t="s">
        <v>120</v>
      </c>
      <c r="BN2957" s="47">
        <v>1</v>
      </c>
      <c r="BP2957" s="47">
        <v>29</v>
      </c>
      <c r="BQ2957" s="47">
        <v>9</v>
      </c>
      <c r="BT2957" s="47" t="s">
        <v>83</v>
      </c>
      <c r="BU2957" s="47">
        <v>9</v>
      </c>
      <c r="BX2957" s="47">
        <v>2000</v>
      </c>
      <c r="CA2957" s="47">
        <v>10</v>
      </c>
      <c r="CC2957" s="47">
        <v>3.1</v>
      </c>
      <c r="CE2957" s="47" t="s">
        <v>913</v>
      </c>
      <c r="CF2957" s="47">
        <v>30</v>
      </c>
      <c r="CH2957" s="47">
        <v>241</v>
      </c>
      <c r="CI2957" s="47">
        <v>142</v>
      </c>
      <c r="CJ2957" s="47">
        <v>160</v>
      </c>
      <c r="CL2957" s="47">
        <v>48</v>
      </c>
      <c r="CM2957" s="47">
        <v>8.3000000000000007</v>
      </c>
      <c r="CN2957" s="47">
        <v>1.9</v>
      </c>
      <c r="CP2957" s="47" t="s">
        <v>121</v>
      </c>
      <c r="CT2957" s="47" t="s">
        <v>123</v>
      </c>
      <c r="CU2957" s="47">
        <v>3.7</v>
      </c>
      <c r="CV2957" s="47">
        <v>0.51</v>
      </c>
      <c r="CW2957" s="47">
        <f t="shared" si="169"/>
        <v>364.40999999999997</v>
      </c>
      <c r="CX2957" s="47">
        <v>872</v>
      </c>
      <c r="CY2957" s="47">
        <v>2.42</v>
      </c>
    </row>
    <row r="2958" spans="1:111" s="47" customFormat="1" x14ac:dyDescent="0.3">
      <c r="A2958" s="26" t="s">
        <v>931</v>
      </c>
      <c r="B2958" s="47" t="s">
        <v>4559</v>
      </c>
      <c r="C2958" s="47" t="s">
        <v>4940</v>
      </c>
      <c r="D2958" s="47" t="s">
        <v>4630</v>
      </c>
      <c r="E2958" s="95">
        <v>1993</v>
      </c>
      <c r="F2958" s="97">
        <v>1993</v>
      </c>
      <c r="G2958" s="47" t="s">
        <v>914</v>
      </c>
      <c r="H2958" s="47">
        <v>34.221469999999997</v>
      </c>
      <c r="I2958" s="49">
        <v>-105.75762</v>
      </c>
      <c r="J2958" s="49" t="s">
        <v>873</v>
      </c>
      <c r="K2958" s="47" t="s">
        <v>879</v>
      </c>
      <c r="L2958" s="47" t="s">
        <v>878</v>
      </c>
      <c r="M2958" s="49" t="s">
        <v>4427</v>
      </c>
      <c r="N2958" s="70" t="s">
        <v>3393</v>
      </c>
      <c r="O2958" s="70" t="s">
        <v>3394</v>
      </c>
      <c r="P2958" s="72" t="s">
        <v>4428</v>
      </c>
      <c r="Q2958" s="92" t="s">
        <v>80</v>
      </c>
      <c r="R2958" s="91"/>
      <c r="S2958" s="72"/>
      <c r="T2958" s="72"/>
      <c r="U2958" s="72"/>
      <c r="V2958" s="72"/>
      <c r="W2958" s="72"/>
      <c r="X2958" s="72"/>
      <c r="Y2958" s="72"/>
      <c r="Z2958" s="72"/>
      <c r="AA2958" s="72"/>
      <c r="AB2958" s="72"/>
      <c r="AC2958" s="72"/>
      <c r="AD2958" s="72"/>
      <c r="AE2958" s="72"/>
      <c r="AF2958" s="72"/>
      <c r="AG2958" s="72"/>
      <c r="AH2958" s="72"/>
      <c r="AI2958" s="72"/>
      <c r="AJ2958" s="72"/>
      <c r="AU2958" s="49">
        <v>135</v>
      </c>
      <c r="AV2958" s="49" t="s">
        <v>124</v>
      </c>
      <c r="AW2958" s="49">
        <v>42</v>
      </c>
      <c r="AX2958" s="49"/>
      <c r="AY2958" s="49">
        <v>18700</v>
      </c>
      <c r="AZ2958" s="49"/>
      <c r="BA2958" s="49">
        <v>7</v>
      </c>
      <c r="BC2958" s="49"/>
      <c r="BD2958" s="49">
        <v>3</v>
      </c>
      <c r="BE2958" s="49">
        <v>10</v>
      </c>
      <c r="BF2958" s="49"/>
      <c r="BG2958" s="49">
        <v>415</v>
      </c>
      <c r="BH2958" s="49"/>
      <c r="BI2958" s="49"/>
      <c r="BJ2958" s="49"/>
      <c r="BK2958" s="47">
        <v>0.13</v>
      </c>
      <c r="BL2958" s="49"/>
      <c r="BM2958" s="49"/>
      <c r="BN2958" s="49">
        <v>364</v>
      </c>
      <c r="BO2958" s="49"/>
      <c r="BP2958" s="49">
        <v>5</v>
      </c>
      <c r="BQ2958" s="49">
        <v>1869</v>
      </c>
      <c r="BR2958" s="49"/>
      <c r="BS2958" s="49"/>
      <c r="BT2958" s="49">
        <v>10</v>
      </c>
      <c r="BU2958" s="49">
        <v>3.75</v>
      </c>
      <c r="BV2958" s="49"/>
      <c r="BW2958" s="49"/>
      <c r="BX2958" s="49">
        <v>1175</v>
      </c>
      <c r="BY2958" s="49"/>
      <c r="BZ2958" s="49"/>
      <c r="CA2958" s="49">
        <v>6.4</v>
      </c>
      <c r="CB2958" s="49"/>
      <c r="CC2958" s="49">
        <v>10.5</v>
      </c>
      <c r="CD2958" s="49"/>
      <c r="CE2958" s="49" t="s">
        <v>84</v>
      </c>
      <c r="CF2958" s="49">
        <v>66</v>
      </c>
      <c r="CG2958" s="49"/>
      <c r="CH2958" s="49">
        <v>911</v>
      </c>
      <c r="CI2958" s="49">
        <v>2840</v>
      </c>
      <c r="CJ2958" s="49">
        <v>2990</v>
      </c>
      <c r="CK2958" s="49">
        <v>180</v>
      </c>
      <c r="CL2958" s="49">
        <v>438</v>
      </c>
      <c r="CM2958" s="49">
        <v>66.8</v>
      </c>
      <c r="CN2958" s="49">
        <v>14.2</v>
      </c>
      <c r="CO2958" s="49" t="s">
        <v>948</v>
      </c>
      <c r="CP2958" s="49">
        <v>4.3</v>
      </c>
      <c r="CQ2958" s="49">
        <v>23.9</v>
      </c>
      <c r="CR2958" s="49">
        <v>4.0999999999999996</v>
      </c>
      <c r="CS2958" s="49" t="s">
        <v>957</v>
      </c>
      <c r="CT2958" s="49" t="s">
        <v>123</v>
      </c>
      <c r="CU2958" s="49">
        <v>7.7</v>
      </c>
      <c r="CV2958" s="49">
        <v>0.85</v>
      </c>
      <c r="CW2958" s="47">
        <f t="shared" ref="CW2958:CW3021" si="170">SUM(CI2958:CV2958)</f>
        <v>6569.85</v>
      </c>
      <c r="CX2958" s="49">
        <v>900</v>
      </c>
      <c r="CY2958" s="49">
        <v>2.74</v>
      </c>
      <c r="CZ2958" s="49"/>
      <c r="DA2958" s="49"/>
      <c r="DC2958" s="49"/>
      <c r="DD2958" s="49"/>
      <c r="DE2958" s="49"/>
      <c r="DF2958" s="49"/>
      <c r="DG2958" s="49"/>
    </row>
    <row r="2959" spans="1:111" s="47" customFormat="1" x14ac:dyDescent="0.3">
      <c r="A2959" s="22" t="s">
        <v>4663</v>
      </c>
      <c r="B2959" s="47" t="s">
        <v>4559</v>
      </c>
      <c r="C2959" s="47" t="s">
        <v>4940</v>
      </c>
      <c r="D2959" s="47" t="s">
        <v>4630</v>
      </c>
      <c r="E2959" s="97">
        <v>1993</v>
      </c>
      <c r="F2959" s="97">
        <v>1993</v>
      </c>
      <c r="G2959" s="47" t="s">
        <v>914</v>
      </c>
      <c r="H2959" s="47">
        <v>34.206966999999999</v>
      </c>
      <c r="I2959" s="47">
        <v>-105.73725</v>
      </c>
      <c r="J2959" s="47" t="s">
        <v>873</v>
      </c>
      <c r="K2959" s="47" t="s">
        <v>879</v>
      </c>
      <c r="L2959" s="47" t="s">
        <v>878</v>
      </c>
      <c r="M2959" s="47" t="s">
        <v>4287</v>
      </c>
      <c r="N2959" s="70" t="s">
        <v>3393</v>
      </c>
      <c r="O2959" s="70" t="s">
        <v>3394</v>
      </c>
      <c r="P2959" s="72" t="s">
        <v>4288</v>
      </c>
      <c r="Q2959" s="92" t="s">
        <v>80</v>
      </c>
      <c r="R2959" s="91"/>
      <c r="S2959" s="72"/>
      <c r="T2959" s="72"/>
      <c r="U2959" s="72"/>
      <c r="V2959" s="72"/>
      <c r="W2959" s="72"/>
      <c r="X2959" s="72"/>
      <c r="Y2959" s="72"/>
      <c r="Z2959" s="72"/>
      <c r="AA2959" s="72"/>
      <c r="AB2959" s="72"/>
      <c r="AC2959" s="72"/>
      <c r="AD2959" s="72"/>
      <c r="AE2959" s="72"/>
      <c r="AF2959" s="72"/>
      <c r="AG2959" s="72"/>
      <c r="AH2959" s="72">
        <v>219000</v>
      </c>
      <c r="AI2959" s="72"/>
      <c r="AJ2959" s="72"/>
      <c r="AU2959" s="47">
        <v>75</v>
      </c>
      <c r="AV2959" s="47" t="s">
        <v>124</v>
      </c>
      <c r="AW2959" s="47">
        <v>17</v>
      </c>
      <c r="AY2959" s="47" t="s">
        <v>1685</v>
      </c>
      <c r="BA2959" s="47" t="s">
        <v>83</v>
      </c>
      <c r="BD2959" s="47">
        <v>5</v>
      </c>
      <c r="BE2959" s="47">
        <v>23</v>
      </c>
      <c r="BG2959" s="47">
        <v>22</v>
      </c>
      <c r="BK2959" s="47" t="s">
        <v>120</v>
      </c>
      <c r="BN2959" s="47">
        <v>14</v>
      </c>
      <c r="BP2959" s="47">
        <v>8</v>
      </c>
      <c r="BQ2959" s="47">
        <v>62</v>
      </c>
      <c r="BT2959" s="47" t="s">
        <v>83</v>
      </c>
      <c r="BU2959" s="47">
        <v>4</v>
      </c>
      <c r="BX2959" s="47">
        <v>1758</v>
      </c>
      <c r="CA2959" s="47">
        <v>30</v>
      </c>
      <c r="CC2959" s="47">
        <v>13</v>
      </c>
      <c r="CE2959" s="47" t="s">
        <v>913</v>
      </c>
      <c r="CF2959" s="47">
        <v>96</v>
      </c>
      <c r="CH2959" s="47">
        <v>75</v>
      </c>
      <c r="CI2959" s="47">
        <v>6750</v>
      </c>
      <c r="CJ2959" s="47">
        <v>6320</v>
      </c>
      <c r="CL2959" s="47">
        <v>1090</v>
      </c>
      <c r="CM2959" s="47">
        <v>86.5</v>
      </c>
      <c r="CN2959" s="47">
        <v>13</v>
      </c>
      <c r="CP2959" s="47">
        <v>4.3</v>
      </c>
      <c r="CT2959" s="47" t="s">
        <v>123</v>
      </c>
      <c r="CU2959" s="47">
        <v>10.4</v>
      </c>
      <c r="CV2959" s="47">
        <v>1</v>
      </c>
      <c r="CW2959" s="47">
        <f t="shared" si="170"/>
        <v>14275.199999999999</v>
      </c>
      <c r="CX2959" s="47">
        <v>502</v>
      </c>
      <c r="CY2959" s="47">
        <v>1.31</v>
      </c>
    </row>
    <row r="2960" spans="1:111" s="47" customFormat="1" x14ac:dyDescent="0.3">
      <c r="A2960" s="22" t="s">
        <v>2841</v>
      </c>
      <c r="B2960" s="47" t="s">
        <v>4559</v>
      </c>
      <c r="C2960" s="47" t="s">
        <v>4940</v>
      </c>
      <c r="D2960" s="47" t="s">
        <v>4630</v>
      </c>
      <c r="E2960" s="97">
        <v>1993</v>
      </c>
      <c r="F2960" s="97">
        <v>1993</v>
      </c>
      <c r="G2960" s="47" t="s">
        <v>914</v>
      </c>
      <c r="H2960" s="47">
        <v>34.206923000000003</v>
      </c>
      <c r="I2960" s="47">
        <v>-105.73723699999999</v>
      </c>
      <c r="J2960" s="47" t="s">
        <v>873</v>
      </c>
      <c r="K2960" s="47" t="s">
        <v>879</v>
      </c>
      <c r="L2960" s="47" t="s">
        <v>878</v>
      </c>
      <c r="M2960" s="47" t="s">
        <v>4287</v>
      </c>
      <c r="N2960" s="70" t="s">
        <v>3393</v>
      </c>
      <c r="O2960" s="70" t="s">
        <v>3394</v>
      </c>
      <c r="P2960" s="72" t="s">
        <v>4288</v>
      </c>
      <c r="Q2960" s="22" t="s">
        <v>80</v>
      </c>
      <c r="S2960" s="72"/>
      <c r="T2960" s="72"/>
      <c r="U2960" s="72"/>
      <c r="V2960" s="72"/>
      <c r="W2960" s="72"/>
      <c r="X2960" s="72"/>
      <c r="Y2960" s="72"/>
      <c r="Z2960" s="72"/>
      <c r="AA2960" s="72"/>
      <c r="AB2960" s="72"/>
      <c r="AC2960" s="72"/>
      <c r="AD2960" s="72"/>
      <c r="AE2960" s="72"/>
      <c r="AF2960" s="72"/>
      <c r="AG2960" s="72"/>
      <c r="AH2960" s="72">
        <v>164000</v>
      </c>
      <c r="AI2960" s="72"/>
      <c r="AJ2960" s="72"/>
      <c r="AU2960" s="47">
        <v>28</v>
      </c>
      <c r="AV2960" s="47" t="s">
        <v>124</v>
      </c>
      <c r="AW2960" s="47">
        <v>6</v>
      </c>
      <c r="AY2960" s="47">
        <v>7800</v>
      </c>
      <c r="BA2960" s="47" t="s">
        <v>83</v>
      </c>
      <c r="BD2960" s="47">
        <v>6</v>
      </c>
      <c r="BE2960" s="47">
        <v>32</v>
      </c>
      <c r="BG2960" s="47">
        <v>5</v>
      </c>
      <c r="BK2960" s="47" t="s">
        <v>120</v>
      </c>
      <c r="BN2960" s="47">
        <v>9</v>
      </c>
      <c r="BP2960" s="47">
        <v>14</v>
      </c>
      <c r="BQ2960" s="47">
        <v>50</v>
      </c>
      <c r="BT2960" s="47" t="s">
        <v>83</v>
      </c>
      <c r="BU2960" s="47">
        <v>6.1</v>
      </c>
      <c r="BX2960" s="47">
        <v>1080</v>
      </c>
      <c r="CA2960" s="47">
        <v>14</v>
      </c>
      <c r="CC2960" s="47">
        <v>5.8</v>
      </c>
      <c r="CE2960" s="47" t="s">
        <v>913</v>
      </c>
      <c r="CF2960" s="47">
        <v>90</v>
      </c>
      <c r="CH2960" s="47">
        <v>183</v>
      </c>
      <c r="CI2960" s="47">
        <v>2130</v>
      </c>
      <c r="CJ2960" s="47">
        <v>2010</v>
      </c>
      <c r="CL2960" s="47">
        <v>350</v>
      </c>
      <c r="CM2960" s="47">
        <v>32.700000000000003</v>
      </c>
      <c r="CN2960" s="47">
        <v>7.3</v>
      </c>
      <c r="CP2960" s="47">
        <v>2.6</v>
      </c>
      <c r="CT2960" s="47" t="s">
        <v>123</v>
      </c>
      <c r="CU2960" s="47">
        <v>6.7</v>
      </c>
      <c r="CV2960" s="47">
        <v>0.85</v>
      </c>
      <c r="CW2960" s="47">
        <f t="shared" si="170"/>
        <v>4540.1500000000005</v>
      </c>
      <c r="CX2960" s="47">
        <v>1117</v>
      </c>
      <c r="CY2960" s="47">
        <v>1.53</v>
      </c>
    </row>
    <row r="2961" spans="1:111" s="47" customFormat="1" x14ac:dyDescent="0.3">
      <c r="A2961" s="22" t="s">
        <v>4664</v>
      </c>
      <c r="B2961" s="47" t="s">
        <v>4559</v>
      </c>
      <c r="C2961" s="47" t="s">
        <v>4940</v>
      </c>
      <c r="D2961" s="47" t="s">
        <v>4630</v>
      </c>
      <c r="E2961" s="97">
        <v>1993</v>
      </c>
      <c r="F2961" s="97">
        <v>1993</v>
      </c>
      <c r="G2961" s="47" t="s">
        <v>914</v>
      </c>
      <c r="H2961" s="49">
        <v>34.207315999999999</v>
      </c>
      <c r="I2961" s="49">
        <v>-105.73761</v>
      </c>
      <c r="J2961" s="47" t="s">
        <v>873</v>
      </c>
      <c r="K2961" s="47" t="s">
        <v>879</v>
      </c>
      <c r="L2961" s="47" t="s">
        <v>878</v>
      </c>
      <c r="M2961" s="47" t="s">
        <v>4287</v>
      </c>
      <c r="N2961" s="70" t="s">
        <v>3393</v>
      </c>
      <c r="O2961" s="70" t="s">
        <v>3394</v>
      </c>
      <c r="P2961" s="72" t="s">
        <v>4288</v>
      </c>
      <c r="Q2961" s="22" t="s">
        <v>80</v>
      </c>
      <c r="R2961" s="49"/>
      <c r="S2961" s="72"/>
      <c r="T2961" s="72"/>
      <c r="U2961" s="72"/>
      <c r="V2961" s="72"/>
      <c r="W2961" s="72"/>
      <c r="X2961" s="72"/>
      <c r="Y2961" s="72"/>
      <c r="Z2961" s="72"/>
      <c r="AA2961" s="72"/>
      <c r="AB2961" s="72"/>
      <c r="AC2961" s="72"/>
      <c r="AD2961" s="72"/>
      <c r="AE2961" s="72"/>
      <c r="AF2961" s="72"/>
      <c r="AG2961" s="72"/>
      <c r="AH2961" s="72">
        <v>317500</v>
      </c>
      <c r="AI2961" s="72"/>
      <c r="AJ2961" s="72"/>
      <c r="AU2961" s="47" t="s">
        <v>83</v>
      </c>
      <c r="AV2961" s="47" t="s">
        <v>124</v>
      </c>
      <c r="AW2961" s="47">
        <v>14</v>
      </c>
      <c r="AY2961" s="47">
        <v>18800</v>
      </c>
      <c r="BA2961" s="47" t="s">
        <v>83</v>
      </c>
      <c r="BD2961" s="47">
        <v>4</v>
      </c>
      <c r="BE2961" s="47">
        <v>17</v>
      </c>
      <c r="BG2961" s="47">
        <v>108</v>
      </c>
      <c r="BK2961" s="47">
        <v>0.09</v>
      </c>
      <c r="BN2961" s="47">
        <v>29</v>
      </c>
      <c r="BP2961" s="47">
        <v>7</v>
      </c>
      <c r="BQ2961" s="47">
        <v>154</v>
      </c>
      <c r="BT2961" s="47">
        <v>6</v>
      </c>
      <c r="BU2961" s="47">
        <v>2.7</v>
      </c>
      <c r="BX2961" s="47">
        <v>1947</v>
      </c>
      <c r="CA2961" s="47">
        <v>23</v>
      </c>
      <c r="CC2961" s="47">
        <v>12</v>
      </c>
      <c r="CE2961" s="47" t="s">
        <v>913</v>
      </c>
      <c r="CF2961" s="47">
        <v>112</v>
      </c>
      <c r="CH2961" s="47">
        <v>110</v>
      </c>
      <c r="CI2961" s="47">
        <v>5680</v>
      </c>
      <c r="CJ2961" s="47">
        <v>5760</v>
      </c>
      <c r="CL2961" s="47">
        <v>1060</v>
      </c>
      <c r="CM2961" s="47">
        <v>92.8</v>
      </c>
      <c r="CN2961" s="47">
        <v>17</v>
      </c>
      <c r="CP2961" s="47">
        <v>4.5999999999999996</v>
      </c>
      <c r="CT2961" s="47" t="s">
        <v>123</v>
      </c>
      <c r="CU2961" s="47">
        <v>10</v>
      </c>
      <c r="CV2961" s="47">
        <v>1.1000000000000001</v>
      </c>
      <c r="CW2961" s="47">
        <f t="shared" si="170"/>
        <v>12625.5</v>
      </c>
      <c r="CX2961" s="47">
        <v>651</v>
      </c>
      <c r="CY2961" s="47">
        <v>1.1399999999999999</v>
      </c>
    </row>
    <row r="2962" spans="1:111" s="47" customFormat="1" x14ac:dyDescent="0.3">
      <c r="A2962" s="22" t="s">
        <v>4665</v>
      </c>
      <c r="B2962" s="47" t="s">
        <v>4559</v>
      </c>
      <c r="C2962" s="47" t="s">
        <v>4940</v>
      </c>
      <c r="D2962" s="47" t="s">
        <v>4630</v>
      </c>
      <c r="E2962" s="97">
        <v>1993</v>
      </c>
      <c r="F2962" s="97">
        <v>1993</v>
      </c>
      <c r="G2962" s="47" t="s">
        <v>914</v>
      </c>
      <c r="H2962" s="47">
        <v>34.206923000000003</v>
      </c>
      <c r="I2962" s="47">
        <v>-105.73723699999999</v>
      </c>
      <c r="J2962" s="47" t="s">
        <v>873</v>
      </c>
      <c r="K2962" s="47" t="s">
        <v>879</v>
      </c>
      <c r="L2962" s="47" t="s">
        <v>878</v>
      </c>
      <c r="M2962" s="47" t="s">
        <v>4287</v>
      </c>
      <c r="N2962" s="70" t="s">
        <v>3393</v>
      </c>
      <c r="O2962" s="70" t="s">
        <v>3394</v>
      </c>
      <c r="P2962" s="72" t="s">
        <v>4288</v>
      </c>
      <c r="Q2962" s="22" t="s">
        <v>80</v>
      </c>
      <c r="S2962" s="72"/>
      <c r="T2962" s="72"/>
      <c r="U2962" s="72"/>
      <c r="V2962" s="72"/>
      <c r="W2962" s="72"/>
      <c r="X2962" s="72"/>
      <c r="Y2962" s="72"/>
      <c r="Z2962" s="72"/>
      <c r="AA2962" s="72"/>
      <c r="AB2962" s="72"/>
      <c r="AC2962" s="72"/>
      <c r="AD2962" s="72"/>
      <c r="AE2962" s="72"/>
      <c r="AF2962" s="72"/>
      <c r="AG2962" s="72"/>
      <c r="AH2962" s="72">
        <v>184800</v>
      </c>
      <c r="AI2962" s="72"/>
      <c r="AJ2962" s="72"/>
      <c r="AU2962" s="47">
        <v>10</v>
      </c>
      <c r="AV2962" s="47" t="s">
        <v>124</v>
      </c>
      <c r="AW2962" s="47" t="s">
        <v>83</v>
      </c>
      <c r="AY2962" s="47" t="s">
        <v>1685</v>
      </c>
      <c r="BA2962" s="47" t="s">
        <v>83</v>
      </c>
      <c r="BD2962" s="47">
        <v>3</v>
      </c>
      <c r="BE2962" s="47">
        <v>34</v>
      </c>
      <c r="BG2962" s="47">
        <v>19</v>
      </c>
      <c r="BK2962" s="47">
        <v>1.0999999999999999E-2</v>
      </c>
      <c r="BN2962" s="47">
        <v>4</v>
      </c>
      <c r="BP2962" s="47">
        <v>5</v>
      </c>
      <c r="BQ2962" s="47">
        <v>58</v>
      </c>
      <c r="BT2962" s="47" t="s">
        <v>83</v>
      </c>
      <c r="BU2962" s="47">
        <v>2.6</v>
      </c>
      <c r="BX2962" s="47">
        <v>1153</v>
      </c>
      <c r="CA2962" s="47">
        <v>41</v>
      </c>
      <c r="CC2962" s="47">
        <v>65</v>
      </c>
      <c r="CE2962" s="47" t="s">
        <v>913</v>
      </c>
      <c r="CF2962" s="47">
        <v>88</v>
      </c>
      <c r="CH2962" s="47">
        <v>2</v>
      </c>
      <c r="CI2962" s="47">
        <v>9000</v>
      </c>
      <c r="CJ2962" s="47">
        <v>14400</v>
      </c>
      <c r="CK2962" s="47">
        <v>800</v>
      </c>
      <c r="CL2962" s="47">
        <v>2160</v>
      </c>
      <c r="CM2962" s="47">
        <v>132</v>
      </c>
      <c r="CN2962" s="47">
        <v>18.600000000000001</v>
      </c>
      <c r="CP2962" s="47">
        <v>4.9000000000000004</v>
      </c>
      <c r="CQ2962" s="47">
        <v>17</v>
      </c>
      <c r="CR2962" s="47">
        <v>3.9</v>
      </c>
      <c r="CS2962" s="47" t="s">
        <v>1045</v>
      </c>
      <c r="CT2962" s="47" t="s">
        <v>123</v>
      </c>
      <c r="CU2962" s="47">
        <v>9.4</v>
      </c>
      <c r="CV2962" s="47">
        <v>1.29</v>
      </c>
      <c r="CW2962" s="47">
        <f t="shared" si="170"/>
        <v>26547.090000000004</v>
      </c>
      <c r="CX2962" s="47">
        <v>67</v>
      </c>
      <c r="CY2962" s="47">
        <v>0.41</v>
      </c>
    </row>
    <row r="2963" spans="1:111" s="47" customFormat="1" x14ac:dyDescent="0.3">
      <c r="A2963" s="22" t="s">
        <v>4666</v>
      </c>
      <c r="B2963" s="47" t="s">
        <v>4559</v>
      </c>
      <c r="C2963" s="47" t="s">
        <v>4940</v>
      </c>
      <c r="D2963" s="47" t="s">
        <v>4630</v>
      </c>
      <c r="E2963" s="97">
        <v>1993</v>
      </c>
      <c r="F2963" s="97">
        <v>1993</v>
      </c>
      <c r="G2963" s="47" t="s">
        <v>914</v>
      </c>
      <c r="H2963" s="47">
        <v>34.206445000000002</v>
      </c>
      <c r="I2963" s="47">
        <v>-105.737092</v>
      </c>
      <c r="J2963" s="47" t="s">
        <v>873</v>
      </c>
      <c r="K2963" s="47" t="s">
        <v>879</v>
      </c>
      <c r="L2963" s="47" t="s">
        <v>878</v>
      </c>
      <c r="M2963" s="47" t="s">
        <v>4287</v>
      </c>
      <c r="N2963" s="70" t="s">
        <v>3393</v>
      </c>
      <c r="O2963" s="70" t="s">
        <v>3394</v>
      </c>
      <c r="P2963" s="72" t="s">
        <v>4288</v>
      </c>
      <c r="Q2963" s="26" t="s">
        <v>80</v>
      </c>
      <c r="R2963" s="49"/>
      <c r="S2963" s="72"/>
      <c r="T2963" s="72"/>
      <c r="U2963" s="72"/>
      <c r="V2963" s="72"/>
      <c r="W2963" s="72"/>
      <c r="X2963" s="72"/>
      <c r="Y2963" s="72"/>
      <c r="Z2963" s="72"/>
      <c r="AA2963" s="72"/>
      <c r="AB2963" s="72"/>
      <c r="AC2963" s="72"/>
      <c r="AD2963" s="72"/>
      <c r="AE2963" s="72"/>
      <c r="AF2963" s="72"/>
      <c r="AG2963" s="72"/>
      <c r="AH2963" s="72">
        <v>254000</v>
      </c>
      <c r="AI2963" s="72"/>
      <c r="AJ2963" s="72"/>
      <c r="AU2963" s="47">
        <v>21</v>
      </c>
      <c r="AV2963" s="47" t="s">
        <v>124</v>
      </c>
      <c r="AW2963" s="47">
        <v>31</v>
      </c>
      <c r="AY2963" s="47" t="s">
        <v>1685</v>
      </c>
      <c r="BA2963" s="47" t="s">
        <v>83</v>
      </c>
      <c r="BD2963" s="47">
        <v>3</v>
      </c>
      <c r="BE2963" s="47">
        <v>27</v>
      </c>
      <c r="BG2963" s="47">
        <v>138</v>
      </c>
      <c r="BK2963" s="47">
        <v>9.9000000000000005E-2</v>
      </c>
      <c r="BN2963" s="47">
        <v>15</v>
      </c>
      <c r="BP2963" s="47">
        <v>7</v>
      </c>
      <c r="BQ2963" s="47">
        <v>74</v>
      </c>
      <c r="BT2963" s="47">
        <v>18</v>
      </c>
      <c r="BU2963" s="47">
        <v>4.5</v>
      </c>
      <c r="BX2963" s="47">
        <v>1222</v>
      </c>
      <c r="CA2963" s="47">
        <v>24</v>
      </c>
      <c r="CC2963" s="47">
        <v>5.0999999999999996</v>
      </c>
      <c r="CE2963" s="47" t="s">
        <v>913</v>
      </c>
      <c r="CF2963" s="47">
        <v>84</v>
      </c>
      <c r="CH2963" s="47">
        <v>90</v>
      </c>
      <c r="CI2963" s="47">
        <v>5410</v>
      </c>
      <c r="CJ2963" s="47">
        <v>4760</v>
      </c>
      <c r="CL2963" s="47">
        <v>780</v>
      </c>
      <c r="CM2963" s="47">
        <v>65.7</v>
      </c>
      <c r="CN2963" s="47">
        <v>11</v>
      </c>
      <c r="CP2963" s="47">
        <v>3.7</v>
      </c>
      <c r="CT2963" s="47" t="s">
        <v>123</v>
      </c>
      <c r="CU2963" s="47">
        <v>7.1</v>
      </c>
      <c r="CV2963" s="47">
        <v>1</v>
      </c>
      <c r="CW2963" s="47">
        <f t="shared" si="170"/>
        <v>11038.500000000002</v>
      </c>
      <c r="CX2963" s="47">
        <v>419</v>
      </c>
      <c r="CY2963" s="47">
        <v>0.97</v>
      </c>
    </row>
    <row r="2964" spans="1:111" s="47" customFormat="1" x14ac:dyDescent="0.3">
      <c r="A2964" s="22" t="s">
        <v>4667</v>
      </c>
      <c r="B2964" s="47" t="s">
        <v>4559</v>
      </c>
      <c r="C2964" s="47" t="s">
        <v>4940</v>
      </c>
      <c r="D2964" s="47" t="s">
        <v>4630</v>
      </c>
      <c r="E2964" s="97">
        <v>1993</v>
      </c>
      <c r="F2964" s="97">
        <v>1993</v>
      </c>
      <c r="G2964" s="47" t="s">
        <v>914</v>
      </c>
      <c r="H2964" s="47">
        <v>34.214193000000002</v>
      </c>
      <c r="I2964" s="47">
        <v>-105.73173199999999</v>
      </c>
      <c r="J2964" s="47" t="s">
        <v>873</v>
      </c>
      <c r="K2964" s="47" t="s">
        <v>879</v>
      </c>
      <c r="L2964" s="47" t="s">
        <v>878</v>
      </c>
      <c r="M2964" s="47" t="s">
        <v>4287</v>
      </c>
      <c r="N2964" s="70" t="s">
        <v>3393</v>
      </c>
      <c r="O2964" s="70" t="s">
        <v>3394</v>
      </c>
      <c r="P2964" s="72" t="s">
        <v>4288</v>
      </c>
      <c r="Q2964" s="22" t="s">
        <v>80</v>
      </c>
      <c r="S2964" s="72"/>
      <c r="T2964" s="72"/>
      <c r="U2964" s="72"/>
      <c r="V2964" s="72"/>
      <c r="W2964" s="72"/>
      <c r="X2964" s="72"/>
      <c r="Y2964" s="72"/>
      <c r="Z2964" s="72"/>
      <c r="AA2964" s="72"/>
      <c r="AB2964" s="72"/>
      <c r="AC2964" s="72"/>
      <c r="AD2964" s="72"/>
      <c r="AE2964" s="72"/>
      <c r="AF2964" s="72"/>
      <c r="AG2964" s="72"/>
      <c r="AH2964" s="72">
        <v>160000</v>
      </c>
      <c r="AI2964" s="72"/>
      <c r="AJ2964" s="72"/>
      <c r="AU2964" s="47">
        <v>72</v>
      </c>
      <c r="AV2964" s="47" t="s">
        <v>124</v>
      </c>
      <c r="AW2964" s="47">
        <v>77</v>
      </c>
      <c r="AY2964" s="47" t="s">
        <v>1685</v>
      </c>
      <c r="BA2964" s="47">
        <v>5</v>
      </c>
      <c r="BD2964" s="47">
        <v>10</v>
      </c>
      <c r="BE2964" s="47">
        <v>30</v>
      </c>
      <c r="BG2964" s="47">
        <v>270</v>
      </c>
      <c r="BK2964" s="47">
        <v>0.15</v>
      </c>
      <c r="BN2964" s="47">
        <v>7</v>
      </c>
      <c r="BP2964" s="47">
        <v>27</v>
      </c>
      <c r="BQ2964" s="47">
        <v>127</v>
      </c>
      <c r="BT2964" s="47">
        <v>8</v>
      </c>
      <c r="BU2964" s="47">
        <v>7.93</v>
      </c>
      <c r="BX2964" s="47">
        <v>911</v>
      </c>
      <c r="CA2964" s="47">
        <v>26</v>
      </c>
      <c r="CC2964" s="47">
        <v>7.1</v>
      </c>
      <c r="CE2964" s="47" t="s">
        <v>84</v>
      </c>
      <c r="CF2964" s="47">
        <v>390</v>
      </c>
      <c r="CH2964" s="47">
        <v>360</v>
      </c>
      <c r="CI2964" s="47">
        <v>4950</v>
      </c>
      <c r="CJ2964" s="47">
        <v>8000</v>
      </c>
      <c r="CK2964" s="47">
        <v>650</v>
      </c>
      <c r="CL2964" s="47">
        <v>1570</v>
      </c>
      <c r="CM2964" s="47">
        <v>282</v>
      </c>
      <c r="CN2964" s="47">
        <v>54.2</v>
      </c>
      <c r="CO2964" s="47" t="s">
        <v>948</v>
      </c>
      <c r="CP2964" s="47">
        <v>14</v>
      </c>
      <c r="CQ2964" s="47">
        <v>59.4</v>
      </c>
      <c r="CR2964" s="47">
        <v>12.4</v>
      </c>
      <c r="CS2964" s="47" t="s">
        <v>957</v>
      </c>
      <c r="CT2964" s="47">
        <v>6</v>
      </c>
      <c r="CU2964" s="47">
        <v>24.7</v>
      </c>
      <c r="CV2964" s="47">
        <v>2.81</v>
      </c>
      <c r="CW2964" s="47">
        <f t="shared" si="170"/>
        <v>15625.51</v>
      </c>
      <c r="CX2964" s="47">
        <v>3200</v>
      </c>
      <c r="CY2964" s="47">
        <v>3.71</v>
      </c>
    </row>
    <row r="2965" spans="1:111" s="47" customFormat="1" x14ac:dyDescent="0.3">
      <c r="A2965" s="22" t="s">
        <v>4668</v>
      </c>
      <c r="B2965" s="47" t="s">
        <v>4559</v>
      </c>
      <c r="C2965" s="47" t="s">
        <v>4940</v>
      </c>
      <c r="D2965" s="47" t="s">
        <v>4630</v>
      </c>
      <c r="E2965" s="97">
        <v>1993</v>
      </c>
      <c r="F2965" s="97">
        <v>1993</v>
      </c>
      <c r="G2965" s="47" t="s">
        <v>914</v>
      </c>
      <c r="H2965" s="47">
        <v>34.214109700000002</v>
      </c>
      <c r="I2965" s="47">
        <v>-105.73166000000001</v>
      </c>
      <c r="J2965" s="47" t="s">
        <v>873</v>
      </c>
      <c r="K2965" s="47" t="s">
        <v>879</v>
      </c>
      <c r="L2965" s="47" t="s">
        <v>878</v>
      </c>
      <c r="M2965" s="47" t="s">
        <v>4287</v>
      </c>
      <c r="N2965" s="70" t="s">
        <v>3393</v>
      </c>
      <c r="O2965" s="70" t="s">
        <v>3394</v>
      </c>
      <c r="P2965" s="72" t="s">
        <v>4288</v>
      </c>
      <c r="Q2965" s="22" t="s">
        <v>80</v>
      </c>
      <c r="S2965" s="72"/>
      <c r="T2965" s="72"/>
      <c r="U2965" s="72"/>
      <c r="V2965" s="72"/>
      <c r="W2965" s="72"/>
      <c r="X2965" s="72"/>
      <c r="Y2965" s="72"/>
      <c r="Z2965" s="72"/>
      <c r="AA2965" s="72"/>
      <c r="AB2965" s="72"/>
      <c r="AC2965" s="72"/>
      <c r="AD2965" s="72"/>
      <c r="AE2965" s="72"/>
      <c r="AF2965" s="72"/>
      <c r="AG2965" s="72"/>
      <c r="AH2965" s="72">
        <v>85600</v>
      </c>
      <c r="AI2965" s="72"/>
      <c r="AJ2965" s="72"/>
      <c r="AU2965" s="47">
        <v>85</v>
      </c>
      <c r="AV2965" s="47" t="s">
        <v>124</v>
      </c>
      <c r="AW2965" s="47">
        <v>83</v>
      </c>
      <c r="AY2965" s="47">
        <v>11400</v>
      </c>
      <c r="BA2965" s="47">
        <v>16</v>
      </c>
      <c r="BD2965" s="47">
        <v>10</v>
      </c>
      <c r="BE2965" s="47">
        <v>45</v>
      </c>
      <c r="BG2965" s="47">
        <v>405</v>
      </c>
      <c r="BK2965" s="47">
        <v>0.17899999999999999</v>
      </c>
      <c r="BN2965" s="47">
        <v>5</v>
      </c>
      <c r="BP2965" s="47">
        <v>27</v>
      </c>
      <c r="BQ2965" s="47">
        <v>71</v>
      </c>
      <c r="BT2965" s="47">
        <v>7</v>
      </c>
      <c r="BU2965" s="47">
        <v>8.1999999999999993</v>
      </c>
      <c r="BX2965" s="47">
        <v>436</v>
      </c>
      <c r="CA2965" s="47">
        <v>13</v>
      </c>
      <c r="CC2965" s="47">
        <v>4.9000000000000004</v>
      </c>
      <c r="CE2965" s="47" t="s">
        <v>84</v>
      </c>
      <c r="CF2965" s="47">
        <v>333</v>
      </c>
      <c r="CH2965" s="47">
        <v>369</v>
      </c>
      <c r="CI2965" s="47">
        <v>1190</v>
      </c>
      <c r="CJ2965" s="47">
        <v>1980</v>
      </c>
      <c r="CK2965" s="47">
        <v>200</v>
      </c>
      <c r="CL2965" s="47">
        <v>410</v>
      </c>
      <c r="CM2965" s="47">
        <v>79.8</v>
      </c>
      <c r="CN2965" s="47">
        <v>16.600000000000001</v>
      </c>
      <c r="CO2965" s="47" t="s">
        <v>948</v>
      </c>
      <c r="CP2965" s="47">
        <v>6.1</v>
      </c>
      <c r="CQ2965" s="47">
        <v>34.9</v>
      </c>
      <c r="CR2965" s="47">
        <v>6</v>
      </c>
      <c r="CS2965" s="47" t="s">
        <v>957</v>
      </c>
      <c r="CT2965" s="47" t="s">
        <v>123</v>
      </c>
      <c r="CU2965" s="47">
        <v>16.100000000000001</v>
      </c>
      <c r="CV2965" s="47">
        <v>2.17</v>
      </c>
      <c r="CW2965" s="47">
        <f t="shared" si="170"/>
        <v>3941.67</v>
      </c>
      <c r="CX2965" s="47">
        <v>4600</v>
      </c>
      <c r="CY2965" s="47">
        <v>3.16</v>
      </c>
    </row>
    <row r="2966" spans="1:111" s="47" customFormat="1" x14ac:dyDescent="0.3">
      <c r="A2966" s="22" t="s">
        <v>4669</v>
      </c>
      <c r="B2966" s="47" t="s">
        <v>4559</v>
      </c>
      <c r="C2966" s="47" t="s">
        <v>4940</v>
      </c>
      <c r="D2966" s="47" t="s">
        <v>4630</v>
      </c>
      <c r="E2966" s="97">
        <v>1993</v>
      </c>
      <c r="F2966" s="97">
        <v>1993</v>
      </c>
      <c r="G2966" s="47" t="s">
        <v>914</v>
      </c>
      <c r="H2966" s="47">
        <v>34.214011999999997</v>
      </c>
      <c r="I2966" s="47">
        <v>-105.73160439999999</v>
      </c>
      <c r="J2966" s="47" t="s">
        <v>873</v>
      </c>
      <c r="K2966" s="47" t="s">
        <v>879</v>
      </c>
      <c r="L2966" s="47" t="s">
        <v>878</v>
      </c>
      <c r="M2966" s="47" t="s">
        <v>4287</v>
      </c>
      <c r="N2966" s="70" t="s">
        <v>3393</v>
      </c>
      <c r="O2966" s="70" t="s">
        <v>3394</v>
      </c>
      <c r="P2966" s="72" t="s">
        <v>4288</v>
      </c>
      <c r="Q2966" s="22" t="s">
        <v>80</v>
      </c>
      <c r="S2966" s="72"/>
      <c r="T2966" s="72"/>
      <c r="U2966" s="72"/>
      <c r="V2966" s="72"/>
      <c r="W2966" s="72"/>
      <c r="X2966" s="72"/>
      <c r="Y2966" s="72"/>
      <c r="Z2966" s="72"/>
      <c r="AA2966" s="72"/>
      <c r="AB2966" s="72"/>
      <c r="AC2966" s="72"/>
      <c r="AD2966" s="72"/>
      <c r="AE2966" s="72"/>
      <c r="AF2966" s="72"/>
      <c r="AG2966" s="72"/>
      <c r="AH2966" s="72">
        <v>208000</v>
      </c>
      <c r="AI2966" s="72"/>
      <c r="AJ2966" s="72"/>
      <c r="AU2966" s="47">
        <v>131</v>
      </c>
      <c r="AV2966" s="47">
        <v>0.7</v>
      </c>
      <c r="AW2966" s="47">
        <v>276</v>
      </c>
      <c r="AY2966" s="47" t="s">
        <v>1685</v>
      </c>
      <c r="BA2966" s="47">
        <v>10</v>
      </c>
      <c r="BD2966" s="47">
        <v>9</v>
      </c>
      <c r="BE2966" s="47">
        <v>51</v>
      </c>
      <c r="BG2966" s="47">
        <v>1482</v>
      </c>
      <c r="BK2966" s="47">
        <v>0.86799999999999999</v>
      </c>
      <c r="BN2966" s="47">
        <v>7</v>
      </c>
      <c r="BP2966" s="47">
        <v>34</v>
      </c>
      <c r="BQ2966" s="47">
        <v>166</v>
      </c>
      <c r="BT2966" s="47">
        <v>37</v>
      </c>
      <c r="BU2966" s="47">
        <v>18</v>
      </c>
      <c r="BX2966" s="47">
        <v>1009</v>
      </c>
      <c r="CA2966" s="47">
        <v>22.4</v>
      </c>
      <c r="CC2966" s="47">
        <v>7.2</v>
      </c>
      <c r="CE2966" s="47" t="s">
        <v>84</v>
      </c>
      <c r="CF2966" s="47">
        <v>302</v>
      </c>
      <c r="CH2966" s="47">
        <v>668</v>
      </c>
      <c r="CI2966" s="47">
        <v>3330</v>
      </c>
      <c r="CJ2966" s="47">
        <v>5440</v>
      </c>
      <c r="CK2966" s="47">
        <v>330</v>
      </c>
      <c r="CL2966" s="47">
        <v>1100</v>
      </c>
      <c r="CM2966" s="47">
        <v>200</v>
      </c>
      <c r="CN2966" s="47">
        <v>39.799999999999997</v>
      </c>
      <c r="CO2966" s="47" t="s">
        <v>948</v>
      </c>
      <c r="CP2966" s="47">
        <v>11.5</v>
      </c>
      <c r="CQ2966" s="47">
        <v>47.6</v>
      </c>
      <c r="CR2966" s="47">
        <v>8.1999999999999993</v>
      </c>
      <c r="CS2966" s="47" t="s">
        <v>957</v>
      </c>
      <c r="CT2966" s="47">
        <v>3</v>
      </c>
      <c r="CU2966" s="47">
        <v>18.100000000000001</v>
      </c>
      <c r="CV2966" s="47">
        <v>2.27</v>
      </c>
      <c r="CW2966" s="47">
        <f t="shared" si="170"/>
        <v>10530.470000000001</v>
      </c>
      <c r="CX2966" s="47">
        <v>7600</v>
      </c>
      <c r="CY2966" s="47">
        <v>6.98</v>
      </c>
    </row>
    <row r="2967" spans="1:111" s="47" customFormat="1" x14ac:dyDescent="0.3">
      <c r="A2967" s="22" t="s">
        <v>4670</v>
      </c>
      <c r="B2967" s="47" t="s">
        <v>4559</v>
      </c>
      <c r="C2967" s="47" t="s">
        <v>4940</v>
      </c>
      <c r="D2967" s="47" t="s">
        <v>4630</v>
      </c>
      <c r="E2967" s="97">
        <v>1993</v>
      </c>
      <c r="F2967" s="97">
        <v>1993</v>
      </c>
      <c r="G2967" s="47" t="s">
        <v>914</v>
      </c>
      <c r="H2967" s="47">
        <v>34.213935999999997</v>
      </c>
      <c r="I2967" s="47">
        <v>-105.73151900000001</v>
      </c>
      <c r="J2967" s="47" t="s">
        <v>873</v>
      </c>
      <c r="K2967" s="47" t="s">
        <v>879</v>
      </c>
      <c r="L2967" s="47" t="s">
        <v>878</v>
      </c>
      <c r="M2967" s="47" t="s">
        <v>4287</v>
      </c>
      <c r="N2967" s="70" t="s">
        <v>3393</v>
      </c>
      <c r="O2967" s="70" t="s">
        <v>3394</v>
      </c>
      <c r="P2967" s="72" t="s">
        <v>4288</v>
      </c>
      <c r="Q2967" s="22" t="s">
        <v>80</v>
      </c>
      <c r="S2967" s="72"/>
      <c r="T2967" s="72"/>
      <c r="U2967" s="72"/>
      <c r="V2967" s="72"/>
      <c r="W2967" s="72"/>
      <c r="X2967" s="72"/>
      <c r="Y2967" s="72"/>
      <c r="Z2967" s="72"/>
      <c r="AA2967" s="72"/>
      <c r="AB2967" s="72"/>
      <c r="AC2967" s="72"/>
      <c r="AD2967" s="72"/>
      <c r="AE2967" s="72"/>
      <c r="AF2967" s="72"/>
      <c r="AG2967" s="72"/>
      <c r="AH2967" s="72">
        <v>147200</v>
      </c>
      <c r="AI2967" s="72"/>
      <c r="AJ2967" s="72"/>
      <c r="AU2967" s="47">
        <v>157</v>
      </c>
      <c r="AV2967" s="47">
        <v>1.1000000000000001</v>
      </c>
      <c r="AW2967" s="47">
        <v>183</v>
      </c>
      <c r="AY2967" s="47">
        <v>11800</v>
      </c>
      <c r="BA2967" s="47" t="s">
        <v>83</v>
      </c>
      <c r="BD2967" s="47">
        <v>10</v>
      </c>
      <c r="BE2967" s="47">
        <v>60</v>
      </c>
      <c r="BG2967" s="47">
        <v>435</v>
      </c>
      <c r="BK2967" s="47">
        <v>0.97199999999999998</v>
      </c>
      <c r="BN2967" s="47">
        <v>5</v>
      </c>
      <c r="BP2967" s="47">
        <v>26</v>
      </c>
      <c r="BQ2967" s="47">
        <v>95</v>
      </c>
      <c r="BT2967" s="47">
        <v>18</v>
      </c>
      <c r="BU2967" s="47">
        <v>8.35</v>
      </c>
      <c r="BX2967" s="47">
        <v>631</v>
      </c>
      <c r="CA2967" s="47">
        <v>11.7</v>
      </c>
      <c r="CC2967" s="47">
        <v>3.1</v>
      </c>
      <c r="CE2967" s="47" t="s">
        <v>84</v>
      </c>
      <c r="CF2967" s="47">
        <v>331</v>
      </c>
      <c r="CH2967" s="47">
        <v>579</v>
      </c>
      <c r="CI2967" s="47">
        <v>1550</v>
      </c>
      <c r="CJ2967" s="47">
        <v>2450</v>
      </c>
      <c r="CK2967" s="47" t="s">
        <v>4635</v>
      </c>
      <c r="CL2967" s="47">
        <v>486</v>
      </c>
      <c r="CM2967" s="47">
        <v>92.4</v>
      </c>
      <c r="CN2967" s="47">
        <v>19.899999999999999</v>
      </c>
      <c r="CO2967" s="47" t="s">
        <v>948</v>
      </c>
      <c r="CP2967" s="47">
        <v>7</v>
      </c>
      <c r="CQ2967" s="47">
        <v>40.6</v>
      </c>
      <c r="CR2967" s="47">
        <v>8.9</v>
      </c>
      <c r="CS2967" s="47" t="s">
        <v>957</v>
      </c>
      <c r="CT2967" s="47" t="s">
        <v>123</v>
      </c>
      <c r="CU2967" s="47">
        <v>17.600000000000001</v>
      </c>
      <c r="CV2967" s="47">
        <v>2.1800000000000002</v>
      </c>
      <c r="CW2967" s="47">
        <f t="shared" si="170"/>
        <v>4674.58</v>
      </c>
      <c r="CX2967" s="47">
        <v>5900</v>
      </c>
      <c r="CY2967" s="47">
        <v>3.16</v>
      </c>
    </row>
    <row r="2968" spans="1:111" s="47" customFormat="1" x14ac:dyDescent="0.3">
      <c r="A2968" s="22" t="s">
        <v>4671</v>
      </c>
      <c r="B2968" s="47" t="s">
        <v>4559</v>
      </c>
      <c r="C2968" s="47" t="s">
        <v>4940</v>
      </c>
      <c r="D2968" s="47" t="s">
        <v>4630</v>
      </c>
      <c r="E2968" s="97">
        <v>1993</v>
      </c>
      <c r="F2968" s="97">
        <v>1993</v>
      </c>
      <c r="G2968" s="47" t="s">
        <v>914</v>
      </c>
      <c r="H2968" s="47">
        <v>34.213824000000002</v>
      </c>
      <c r="I2968" s="47">
        <v>-105.731443</v>
      </c>
      <c r="J2968" s="47" t="s">
        <v>873</v>
      </c>
      <c r="K2968" s="47" t="s">
        <v>879</v>
      </c>
      <c r="L2968" s="47" t="s">
        <v>878</v>
      </c>
      <c r="M2968" s="47" t="s">
        <v>4287</v>
      </c>
      <c r="N2968" s="70" t="s">
        <v>3393</v>
      </c>
      <c r="O2968" s="70" t="s">
        <v>3394</v>
      </c>
      <c r="P2968" s="72" t="s">
        <v>4288</v>
      </c>
      <c r="Q2968" s="22" t="s">
        <v>80</v>
      </c>
      <c r="S2968" s="72"/>
      <c r="T2968" s="72"/>
      <c r="U2968" s="72"/>
      <c r="V2968" s="72"/>
      <c r="W2968" s="72"/>
      <c r="X2968" s="72"/>
      <c r="Y2968" s="72"/>
      <c r="Z2968" s="72"/>
      <c r="AA2968" s="72"/>
      <c r="AB2968" s="72"/>
      <c r="AC2968" s="72"/>
      <c r="AD2968" s="72"/>
      <c r="AE2968" s="72"/>
      <c r="AF2968" s="72"/>
      <c r="AG2968" s="72"/>
      <c r="AH2968" s="72">
        <v>252800</v>
      </c>
      <c r="AI2968" s="72"/>
      <c r="AJ2968" s="72"/>
      <c r="AU2968" s="47">
        <v>378</v>
      </c>
      <c r="AV2968" s="47" t="s">
        <v>124</v>
      </c>
      <c r="AW2968" s="47">
        <v>393</v>
      </c>
      <c r="AY2968" s="47" t="s">
        <v>1685</v>
      </c>
      <c r="BA2968" s="47">
        <v>45</v>
      </c>
      <c r="BD2968" s="47">
        <v>7</v>
      </c>
      <c r="BE2968" s="47">
        <v>60</v>
      </c>
      <c r="BG2968" s="47">
        <v>1240</v>
      </c>
      <c r="BK2968" s="47">
        <v>1.653</v>
      </c>
      <c r="BN2968" s="47">
        <v>2</v>
      </c>
      <c r="BP2968" s="47">
        <v>19</v>
      </c>
      <c r="BQ2968" s="47">
        <v>157</v>
      </c>
      <c r="BT2968" s="47">
        <v>76</v>
      </c>
      <c r="BU2968" s="47">
        <v>9.4600000000000009</v>
      </c>
      <c r="BX2968" s="47">
        <v>875</v>
      </c>
      <c r="CA2968" s="47">
        <v>14</v>
      </c>
      <c r="CC2968" s="47">
        <v>4.2</v>
      </c>
      <c r="CE2968" s="47" t="s">
        <v>84</v>
      </c>
      <c r="CF2968" s="47">
        <v>349</v>
      </c>
      <c r="CH2968" s="47">
        <v>355</v>
      </c>
      <c r="CI2968" s="47">
        <v>1860</v>
      </c>
      <c r="CJ2968" s="47">
        <v>3140</v>
      </c>
      <c r="CK2968" s="47">
        <v>250</v>
      </c>
      <c r="CL2968" s="47">
        <v>780</v>
      </c>
      <c r="CM2968" s="47">
        <v>130</v>
      </c>
      <c r="CN2968" s="47">
        <v>27.8</v>
      </c>
      <c r="CO2968" s="47" t="s">
        <v>948</v>
      </c>
      <c r="CP2968" s="47">
        <v>9.1</v>
      </c>
      <c r="CQ2968" s="47">
        <v>46</v>
      </c>
      <c r="CR2968" s="47">
        <v>9.4</v>
      </c>
      <c r="CS2968" s="47" t="s">
        <v>957</v>
      </c>
      <c r="CT2968" s="47">
        <v>3</v>
      </c>
      <c r="CU2968" s="47">
        <v>18.600000000000001</v>
      </c>
      <c r="CV2968" s="47">
        <v>2.2200000000000002</v>
      </c>
      <c r="CW2968" s="47">
        <f t="shared" si="170"/>
        <v>6276.1200000000008</v>
      </c>
      <c r="CX2968" s="47">
        <v>2400</v>
      </c>
      <c r="CY2968" s="47">
        <v>3.4</v>
      </c>
    </row>
    <row r="2969" spans="1:111" s="47" customFormat="1" x14ac:dyDescent="0.3">
      <c r="A2969" s="26" t="s">
        <v>4672</v>
      </c>
      <c r="B2969" s="47" t="s">
        <v>4559</v>
      </c>
      <c r="C2969" s="47" t="s">
        <v>4940</v>
      </c>
      <c r="D2969" s="47" t="s">
        <v>4630</v>
      </c>
      <c r="E2969" s="95">
        <v>1993</v>
      </c>
      <c r="F2969" s="97">
        <v>1993</v>
      </c>
      <c r="G2969" s="47" t="s">
        <v>914</v>
      </c>
      <c r="H2969" s="47">
        <v>34.221449999999997</v>
      </c>
      <c r="I2969" s="49">
        <v>-105.757587</v>
      </c>
      <c r="J2969" s="49" t="s">
        <v>873</v>
      </c>
      <c r="K2969" s="47" t="s">
        <v>879</v>
      </c>
      <c r="L2969" s="47" t="s">
        <v>878</v>
      </c>
      <c r="M2969" s="49" t="s">
        <v>4427</v>
      </c>
      <c r="N2969" s="70" t="s">
        <v>3393</v>
      </c>
      <c r="O2969" s="70" t="s">
        <v>3394</v>
      </c>
      <c r="P2969" s="72" t="s">
        <v>4428</v>
      </c>
      <c r="Q2969" s="26" t="s">
        <v>80</v>
      </c>
      <c r="R2969" s="49"/>
      <c r="S2969" s="72"/>
      <c r="T2969" s="72"/>
      <c r="U2969" s="72"/>
      <c r="V2969" s="72"/>
      <c r="W2969" s="72"/>
      <c r="X2969" s="72"/>
      <c r="Y2969" s="72"/>
      <c r="Z2969" s="72"/>
      <c r="AA2969" s="72"/>
      <c r="AB2969" s="72"/>
      <c r="AC2969" s="72"/>
      <c r="AD2969" s="72"/>
      <c r="AE2969" s="72"/>
      <c r="AF2969" s="72"/>
      <c r="AG2969" s="72"/>
      <c r="AH2969" s="72"/>
      <c r="AI2969" s="72"/>
      <c r="AJ2969" s="72"/>
      <c r="AU2969" s="49">
        <v>28</v>
      </c>
      <c r="AV2969" s="49" t="s">
        <v>124</v>
      </c>
      <c r="AW2969" s="49">
        <v>40</v>
      </c>
      <c r="AX2969" s="49"/>
      <c r="AY2969" s="49" t="s">
        <v>1685</v>
      </c>
      <c r="AZ2969" s="49"/>
      <c r="BA2969" s="49" t="s">
        <v>83</v>
      </c>
      <c r="BC2969" s="49"/>
      <c r="BD2969" s="49">
        <v>4</v>
      </c>
      <c r="BE2969" s="49">
        <v>16</v>
      </c>
      <c r="BF2969" s="49"/>
      <c r="BG2969" s="49">
        <v>158</v>
      </c>
      <c r="BH2969" s="49"/>
      <c r="BI2969" s="49"/>
      <c r="BJ2969" s="49"/>
      <c r="BK2969" s="47">
        <v>8.6999999999999994E-2</v>
      </c>
      <c r="BL2969" s="49"/>
      <c r="BM2969" s="49"/>
      <c r="BN2969" s="49">
        <v>44</v>
      </c>
      <c r="BO2969" s="49"/>
      <c r="BP2969" s="49">
        <v>10</v>
      </c>
      <c r="BQ2969" s="49">
        <v>205</v>
      </c>
      <c r="BR2969" s="49"/>
      <c r="BS2969" s="49"/>
      <c r="BT2969" s="49">
        <v>8</v>
      </c>
      <c r="BU2969" s="49">
        <v>7.34</v>
      </c>
      <c r="BV2969" s="49"/>
      <c r="BW2969" s="49"/>
      <c r="BX2969" s="49">
        <v>2000</v>
      </c>
      <c r="BY2969" s="49"/>
      <c r="BZ2969" s="49"/>
      <c r="CA2969" s="49">
        <v>9.1999999999999993</v>
      </c>
      <c r="CB2969" s="49"/>
      <c r="CC2969" s="49">
        <v>10.199999999999999</v>
      </c>
      <c r="CD2969" s="49"/>
      <c r="CE2969" s="49" t="s">
        <v>84</v>
      </c>
      <c r="CF2969" s="49">
        <v>134</v>
      </c>
      <c r="CG2969" s="49"/>
      <c r="CH2969" s="49">
        <v>529</v>
      </c>
      <c r="CI2969" s="49">
        <v>2800</v>
      </c>
      <c r="CJ2969" s="49">
        <v>2970</v>
      </c>
      <c r="CK2969" s="49">
        <v>200</v>
      </c>
      <c r="CL2969" s="49">
        <v>422</v>
      </c>
      <c r="CM2969" s="49">
        <v>63.5</v>
      </c>
      <c r="CN2969" s="49">
        <v>12.4</v>
      </c>
      <c r="CO2969" s="49" t="s">
        <v>4673</v>
      </c>
      <c r="CP2969" s="49">
        <v>4.4000000000000004</v>
      </c>
      <c r="CQ2969" s="49">
        <v>21.8</v>
      </c>
      <c r="CR2969" s="49">
        <v>5.5</v>
      </c>
      <c r="CS2969" s="49" t="s">
        <v>957</v>
      </c>
      <c r="CT2969" s="49" t="s">
        <v>123</v>
      </c>
      <c r="CU2969" s="49">
        <v>13.4</v>
      </c>
      <c r="CV2969" s="49">
        <v>1.75</v>
      </c>
      <c r="CW2969" s="47">
        <f t="shared" si="170"/>
        <v>6514.7499999999991</v>
      </c>
      <c r="CX2969" s="49">
        <v>380</v>
      </c>
      <c r="CY2969" s="49">
        <v>2.1</v>
      </c>
      <c r="CZ2969" s="49"/>
      <c r="DA2969" s="49"/>
      <c r="DC2969" s="49"/>
      <c r="DD2969" s="49"/>
      <c r="DE2969" s="49"/>
      <c r="DF2969" s="49"/>
      <c r="DG2969" s="49"/>
    </row>
    <row r="2970" spans="1:111" s="47" customFormat="1" x14ac:dyDescent="0.3">
      <c r="A2970" s="22" t="s">
        <v>4674</v>
      </c>
      <c r="B2970" s="47" t="s">
        <v>4559</v>
      </c>
      <c r="C2970" s="47" t="s">
        <v>4940</v>
      </c>
      <c r="D2970" s="47" t="s">
        <v>4630</v>
      </c>
      <c r="E2970" s="97">
        <v>1993</v>
      </c>
      <c r="F2970" s="97">
        <v>1993</v>
      </c>
      <c r="G2970" s="47" t="s">
        <v>914</v>
      </c>
      <c r="H2970" s="47">
        <v>34.21374136</v>
      </c>
      <c r="I2970" s="47">
        <v>-105.73139999999999</v>
      </c>
      <c r="J2970" s="47" t="s">
        <v>873</v>
      </c>
      <c r="K2970" s="47" t="s">
        <v>879</v>
      </c>
      <c r="L2970" s="47" t="s">
        <v>878</v>
      </c>
      <c r="M2970" s="47" t="s">
        <v>4287</v>
      </c>
      <c r="N2970" s="70" t="s">
        <v>3393</v>
      </c>
      <c r="O2970" s="70" t="s">
        <v>3394</v>
      </c>
      <c r="P2970" s="72" t="s">
        <v>4288</v>
      </c>
      <c r="Q2970" s="22" t="s">
        <v>80</v>
      </c>
      <c r="S2970" s="72"/>
      <c r="T2970" s="72"/>
      <c r="U2970" s="72"/>
      <c r="V2970" s="72"/>
      <c r="W2970" s="72"/>
      <c r="X2970" s="72"/>
      <c r="Y2970" s="72"/>
      <c r="Z2970" s="72"/>
      <c r="AA2970" s="72"/>
      <c r="AB2970" s="72"/>
      <c r="AC2970" s="72"/>
      <c r="AD2970" s="72"/>
      <c r="AE2970" s="72"/>
      <c r="AF2970" s="72"/>
      <c r="AG2970" s="72"/>
      <c r="AH2970" s="72">
        <v>179200</v>
      </c>
      <c r="AI2970" s="72"/>
      <c r="AJ2970" s="72"/>
      <c r="AU2970" s="47">
        <v>367</v>
      </c>
      <c r="AV2970" s="47">
        <v>1.2</v>
      </c>
      <c r="AW2970" s="47">
        <v>265</v>
      </c>
      <c r="AY2970" s="47">
        <v>16000</v>
      </c>
      <c r="BA2970" s="47">
        <v>23</v>
      </c>
      <c r="BD2970" s="47">
        <v>8</v>
      </c>
      <c r="BE2970" s="47">
        <v>73</v>
      </c>
      <c r="BG2970" s="47">
        <v>824</v>
      </c>
      <c r="BK2970" s="47">
        <v>0.60099999999999998</v>
      </c>
      <c r="BN2970" s="47">
        <v>4</v>
      </c>
      <c r="BP2970" s="47">
        <v>21</v>
      </c>
      <c r="BQ2970" s="47">
        <v>112</v>
      </c>
      <c r="BT2970" s="47">
        <v>14</v>
      </c>
      <c r="BU2970" s="47">
        <v>10.8</v>
      </c>
      <c r="BX2970" s="47">
        <v>687</v>
      </c>
      <c r="CA2970" s="47">
        <v>10.8</v>
      </c>
      <c r="CC2970" s="47">
        <v>4.2</v>
      </c>
      <c r="CE2970" s="47" t="s">
        <v>84</v>
      </c>
      <c r="CF2970" s="47">
        <v>229</v>
      </c>
      <c r="CH2970" s="47">
        <v>247</v>
      </c>
      <c r="CI2970" s="47">
        <v>526</v>
      </c>
      <c r="CJ2970" s="47">
        <v>900</v>
      </c>
      <c r="CK2970" s="47" t="s">
        <v>957</v>
      </c>
      <c r="CL2970" s="47">
        <v>260</v>
      </c>
      <c r="CM2970" s="47">
        <v>45</v>
      </c>
      <c r="CN2970" s="47">
        <v>10.9</v>
      </c>
      <c r="CO2970" s="47" t="s">
        <v>948</v>
      </c>
      <c r="CP2970" s="47">
        <v>4.7</v>
      </c>
      <c r="CQ2970" s="47">
        <v>28.7</v>
      </c>
      <c r="CR2970" s="47">
        <v>6.6</v>
      </c>
      <c r="CS2970" s="47" t="s">
        <v>957</v>
      </c>
      <c r="CT2970" s="47" t="s">
        <v>123</v>
      </c>
      <c r="CU2970" s="47">
        <v>12.5</v>
      </c>
      <c r="CV2970" s="47">
        <v>1.53</v>
      </c>
      <c r="CW2970" s="47">
        <f t="shared" si="170"/>
        <v>1795.93</v>
      </c>
      <c r="CX2970" s="47">
        <v>1500</v>
      </c>
      <c r="CY2970" s="47">
        <v>2.88</v>
      </c>
    </row>
    <row r="2971" spans="1:111" s="47" customFormat="1" x14ac:dyDescent="0.3">
      <c r="A2971" s="22" t="s">
        <v>4675</v>
      </c>
      <c r="B2971" s="47" t="s">
        <v>4559</v>
      </c>
      <c r="C2971" s="47" t="s">
        <v>4940</v>
      </c>
      <c r="D2971" s="47" t="s">
        <v>4630</v>
      </c>
      <c r="E2971" s="97">
        <v>1993</v>
      </c>
      <c r="F2971" s="97">
        <v>1993</v>
      </c>
      <c r="G2971" s="47" t="s">
        <v>914</v>
      </c>
      <c r="H2971" s="47">
        <v>34.213657900000001</v>
      </c>
      <c r="I2971" s="47">
        <v>-105.73134</v>
      </c>
      <c r="J2971" s="47" t="s">
        <v>873</v>
      </c>
      <c r="K2971" s="47" t="s">
        <v>879</v>
      </c>
      <c r="L2971" s="47" t="s">
        <v>878</v>
      </c>
      <c r="M2971" s="47" t="s">
        <v>4287</v>
      </c>
      <c r="N2971" s="70" t="s">
        <v>3393</v>
      </c>
      <c r="O2971" s="70" t="s">
        <v>3394</v>
      </c>
      <c r="P2971" s="72" t="s">
        <v>4288</v>
      </c>
      <c r="Q2971" s="22" t="s">
        <v>80</v>
      </c>
      <c r="S2971" s="72"/>
      <c r="T2971" s="72"/>
      <c r="U2971" s="72"/>
      <c r="V2971" s="72"/>
      <c r="W2971" s="72"/>
      <c r="X2971" s="72"/>
      <c r="Y2971" s="72"/>
      <c r="Z2971" s="72"/>
      <c r="AA2971" s="72"/>
      <c r="AB2971" s="72"/>
      <c r="AC2971" s="72"/>
      <c r="AD2971" s="72"/>
      <c r="AE2971" s="72"/>
      <c r="AF2971" s="72"/>
      <c r="AG2971" s="72"/>
      <c r="AH2971" s="72">
        <v>121600</v>
      </c>
      <c r="AI2971" s="72"/>
      <c r="AJ2971" s="72"/>
      <c r="AU2971" s="47">
        <v>329</v>
      </c>
      <c r="AV2971" s="47">
        <v>1</v>
      </c>
      <c r="AW2971" s="47">
        <v>210</v>
      </c>
      <c r="AY2971" s="47">
        <v>8900</v>
      </c>
      <c r="BA2971" s="47">
        <v>10</v>
      </c>
      <c r="BD2971" s="47">
        <v>9</v>
      </c>
      <c r="BE2971" s="47">
        <v>91</v>
      </c>
      <c r="BG2971" s="47">
        <v>423</v>
      </c>
      <c r="BK2971" s="47">
        <v>1.1180000000000001</v>
      </c>
      <c r="BN2971" s="47">
        <v>3</v>
      </c>
      <c r="BP2971" s="47">
        <v>23</v>
      </c>
      <c r="BQ2971" s="47">
        <v>129</v>
      </c>
      <c r="BT2971" s="47">
        <v>25</v>
      </c>
      <c r="BU2971" s="47">
        <v>11</v>
      </c>
      <c r="BX2971" s="47">
        <v>460</v>
      </c>
      <c r="CA2971" s="47">
        <v>10</v>
      </c>
      <c r="CC2971" s="47">
        <v>3</v>
      </c>
      <c r="CE2971" s="47" t="s">
        <v>84</v>
      </c>
      <c r="CF2971" s="47">
        <v>171</v>
      </c>
      <c r="CH2971" s="47">
        <v>192</v>
      </c>
      <c r="CI2971" s="47">
        <v>270</v>
      </c>
      <c r="CJ2971" s="47">
        <v>470</v>
      </c>
      <c r="CK2971" s="47" t="s">
        <v>957</v>
      </c>
      <c r="CL2971" s="47">
        <v>150</v>
      </c>
      <c r="CM2971" s="47">
        <v>28.5</v>
      </c>
      <c r="CN2971" s="47">
        <v>7</v>
      </c>
      <c r="CO2971" s="47" t="s">
        <v>948</v>
      </c>
      <c r="CP2971" s="47">
        <v>3.6</v>
      </c>
      <c r="CQ2971" s="47">
        <v>22</v>
      </c>
      <c r="CR2971" s="47">
        <v>4.0999999999999996</v>
      </c>
      <c r="CS2971" s="47" t="s">
        <v>957</v>
      </c>
      <c r="CT2971" s="47" t="s">
        <v>123</v>
      </c>
      <c r="CU2971" s="47">
        <v>10.7</v>
      </c>
      <c r="CV2971" s="47">
        <v>1.32</v>
      </c>
      <c r="CW2971" s="47">
        <f t="shared" si="170"/>
        <v>967.22000000000014</v>
      </c>
      <c r="CX2971" s="47">
        <v>2100</v>
      </c>
      <c r="CY2971" s="47">
        <v>2.97</v>
      </c>
    </row>
    <row r="2972" spans="1:111" s="47" customFormat="1" x14ac:dyDescent="0.3">
      <c r="A2972" s="22" t="s">
        <v>4676</v>
      </c>
      <c r="B2972" s="47" t="s">
        <v>4559</v>
      </c>
      <c r="C2972" s="47" t="s">
        <v>4940</v>
      </c>
      <c r="D2972" s="47" t="s">
        <v>4630</v>
      </c>
      <c r="E2972" s="97">
        <v>1993</v>
      </c>
      <c r="F2972" s="97">
        <v>1993</v>
      </c>
      <c r="G2972" s="47" t="s">
        <v>914</v>
      </c>
      <c r="H2972" s="47">
        <v>34.213566999999998</v>
      </c>
      <c r="I2972" s="47">
        <v>-105.731272</v>
      </c>
      <c r="J2972" s="47" t="s">
        <v>873</v>
      </c>
      <c r="K2972" s="47" t="s">
        <v>879</v>
      </c>
      <c r="L2972" s="47" t="s">
        <v>878</v>
      </c>
      <c r="M2972" s="47" t="s">
        <v>4287</v>
      </c>
      <c r="N2972" s="70" t="s">
        <v>3393</v>
      </c>
      <c r="O2972" s="70" t="s">
        <v>3394</v>
      </c>
      <c r="P2972" s="72" t="s">
        <v>4288</v>
      </c>
      <c r="Q2972" s="22" t="s">
        <v>80</v>
      </c>
      <c r="S2972" s="72"/>
      <c r="T2972" s="72"/>
      <c r="U2972" s="72"/>
      <c r="V2972" s="72"/>
      <c r="W2972" s="72"/>
      <c r="X2972" s="72"/>
      <c r="Y2972" s="72"/>
      <c r="Z2972" s="72"/>
      <c r="AA2972" s="72"/>
      <c r="AB2972" s="72"/>
      <c r="AC2972" s="72"/>
      <c r="AD2972" s="72"/>
      <c r="AE2972" s="72"/>
      <c r="AF2972" s="72"/>
      <c r="AG2972" s="72"/>
      <c r="AH2972" s="72">
        <v>35600</v>
      </c>
      <c r="AI2972" s="72"/>
      <c r="AJ2972" s="72"/>
      <c r="AU2972" s="47">
        <v>96</v>
      </c>
      <c r="AV2972" s="47" t="s">
        <v>124</v>
      </c>
      <c r="AW2972" s="47">
        <v>129</v>
      </c>
      <c r="AY2972" s="47">
        <v>17400</v>
      </c>
      <c r="BA2972" s="47">
        <v>6</v>
      </c>
      <c r="BD2972" s="47">
        <v>9</v>
      </c>
      <c r="BE2972" s="47">
        <v>38</v>
      </c>
      <c r="BG2972" s="47">
        <v>64</v>
      </c>
      <c r="BK2972" s="47">
        <v>0.89</v>
      </c>
      <c r="BN2972" s="47">
        <v>14</v>
      </c>
      <c r="BP2972" s="47">
        <v>30</v>
      </c>
      <c r="BQ2972" s="47">
        <v>405</v>
      </c>
      <c r="BT2972" s="47">
        <v>8</v>
      </c>
      <c r="BU2972" s="47">
        <v>21.4</v>
      </c>
      <c r="BX2972" s="47">
        <v>481</v>
      </c>
      <c r="CA2972" s="47">
        <v>12.5</v>
      </c>
      <c r="CC2972" s="47">
        <v>18.2</v>
      </c>
      <c r="CE2972" s="47" t="s">
        <v>84</v>
      </c>
      <c r="CF2972" s="47">
        <v>356</v>
      </c>
      <c r="CH2972" s="47">
        <v>410</v>
      </c>
      <c r="CI2972" s="47">
        <v>1900</v>
      </c>
      <c r="CJ2972" s="47">
        <v>3280</v>
      </c>
      <c r="CK2972" s="47" t="s">
        <v>4635</v>
      </c>
      <c r="CL2972" s="47">
        <v>704</v>
      </c>
      <c r="CM2972" s="47">
        <v>141</v>
      </c>
      <c r="CN2972" s="47">
        <v>29</v>
      </c>
      <c r="CO2972" s="47" t="s">
        <v>948</v>
      </c>
      <c r="CP2972" s="47">
        <v>8.5</v>
      </c>
      <c r="CQ2972" s="47">
        <v>24.8</v>
      </c>
      <c r="CR2972" s="47">
        <v>9.6</v>
      </c>
      <c r="CS2972" s="47" t="s">
        <v>1043</v>
      </c>
      <c r="CT2972" s="47" t="s">
        <v>123</v>
      </c>
      <c r="CU2972" s="47">
        <v>11.8</v>
      </c>
      <c r="CV2972" s="47">
        <v>1.37</v>
      </c>
      <c r="CW2972" s="47">
        <f t="shared" si="170"/>
        <v>6110.0700000000006</v>
      </c>
      <c r="CX2972" s="47">
        <v>15900</v>
      </c>
      <c r="CY2972" s="47">
        <v>4.53</v>
      </c>
    </row>
    <row r="2973" spans="1:111" s="47" customFormat="1" x14ac:dyDescent="0.3">
      <c r="A2973" s="22" t="s">
        <v>4677</v>
      </c>
      <c r="B2973" s="47" t="s">
        <v>4559</v>
      </c>
      <c r="C2973" s="47" t="s">
        <v>4940</v>
      </c>
      <c r="D2973" s="47" t="s">
        <v>4630</v>
      </c>
      <c r="E2973" s="97">
        <v>1993</v>
      </c>
      <c r="F2973" s="97">
        <v>1993</v>
      </c>
      <c r="G2973" s="47" t="s">
        <v>914</v>
      </c>
      <c r="H2973" s="47">
        <v>34.213491099999999</v>
      </c>
      <c r="I2973" s="47">
        <v>-105.73122100000001</v>
      </c>
      <c r="J2973" s="47" t="s">
        <v>873</v>
      </c>
      <c r="K2973" s="47" t="s">
        <v>879</v>
      </c>
      <c r="L2973" s="47" t="s">
        <v>878</v>
      </c>
      <c r="M2973" s="47" t="s">
        <v>4287</v>
      </c>
      <c r="N2973" s="70" t="s">
        <v>3393</v>
      </c>
      <c r="O2973" s="70" t="s">
        <v>3394</v>
      </c>
      <c r="P2973" s="72" t="s">
        <v>4288</v>
      </c>
      <c r="Q2973" s="26" t="s">
        <v>80</v>
      </c>
      <c r="R2973" s="49"/>
      <c r="S2973" s="72"/>
      <c r="T2973" s="72"/>
      <c r="U2973" s="72"/>
      <c r="V2973" s="72"/>
      <c r="W2973" s="72"/>
      <c r="X2973" s="72"/>
      <c r="Y2973" s="72"/>
      <c r="Z2973" s="72"/>
      <c r="AA2973" s="72"/>
      <c r="AB2973" s="72"/>
      <c r="AC2973" s="72"/>
      <c r="AD2973" s="72"/>
      <c r="AE2973" s="72"/>
      <c r="AF2973" s="72"/>
      <c r="AG2973" s="72"/>
      <c r="AH2973" s="72">
        <v>13500</v>
      </c>
      <c r="AI2973" s="72"/>
      <c r="AJ2973" s="72"/>
      <c r="AU2973" s="47">
        <v>118</v>
      </c>
      <c r="AV2973" s="47" t="s">
        <v>124</v>
      </c>
      <c r="AW2973" s="47">
        <v>50</v>
      </c>
      <c r="AY2973" s="49" t="s">
        <v>1685</v>
      </c>
      <c r="BA2973" s="47" t="s">
        <v>83</v>
      </c>
      <c r="BD2973" s="47">
        <v>15</v>
      </c>
      <c r="BE2973" s="47">
        <v>62</v>
      </c>
      <c r="BG2973" s="47">
        <v>186</v>
      </c>
      <c r="BK2973" s="47">
        <v>0.19600000000000001</v>
      </c>
      <c r="BN2973" s="47">
        <v>22</v>
      </c>
      <c r="BP2973" s="47">
        <v>44</v>
      </c>
      <c r="BQ2973" s="47">
        <v>1711</v>
      </c>
      <c r="BT2973" s="47">
        <v>7</v>
      </c>
      <c r="BU2973" s="47">
        <v>22.1</v>
      </c>
      <c r="BX2973" s="47">
        <v>553</v>
      </c>
      <c r="CA2973" s="47">
        <v>27</v>
      </c>
      <c r="CC2973" s="47">
        <v>3.6</v>
      </c>
      <c r="CE2973" s="47" t="s">
        <v>84</v>
      </c>
      <c r="CF2973" s="47">
        <v>416</v>
      </c>
      <c r="CH2973" s="47">
        <v>423</v>
      </c>
      <c r="CI2973" s="47">
        <v>4370</v>
      </c>
      <c r="CJ2973" s="47">
        <v>7470</v>
      </c>
      <c r="CK2973" s="47" t="s">
        <v>4673</v>
      </c>
      <c r="CL2973" s="47">
        <v>1580</v>
      </c>
      <c r="CM2973" s="47">
        <v>304</v>
      </c>
      <c r="CN2973" s="47">
        <v>60</v>
      </c>
      <c r="CO2973" s="47">
        <v>200</v>
      </c>
      <c r="CP2973" s="47">
        <v>17.3</v>
      </c>
      <c r="CQ2973" s="47">
        <v>34.1</v>
      </c>
      <c r="CR2973" s="47">
        <v>13.5</v>
      </c>
      <c r="CS2973" s="47" t="s">
        <v>4678</v>
      </c>
      <c r="CT2973" s="47">
        <v>3</v>
      </c>
      <c r="CU2973" s="47">
        <v>23.5</v>
      </c>
      <c r="CV2973" s="47">
        <v>3.04</v>
      </c>
      <c r="CW2973" s="47">
        <f t="shared" si="170"/>
        <v>14078.44</v>
      </c>
      <c r="CX2973" s="47">
        <v>27700</v>
      </c>
      <c r="CY2973" s="47">
        <v>5.91</v>
      </c>
    </row>
    <row r="2974" spans="1:111" s="47" customFormat="1" x14ac:dyDescent="0.3">
      <c r="A2974" s="22" t="s">
        <v>4679</v>
      </c>
      <c r="B2974" s="47" t="s">
        <v>4559</v>
      </c>
      <c r="C2974" s="47" t="s">
        <v>4940</v>
      </c>
      <c r="D2974" s="47" t="s">
        <v>4630</v>
      </c>
      <c r="E2974" s="97">
        <v>1993</v>
      </c>
      <c r="F2974" s="97">
        <v>1993</v>
      </c>
      <c r="G2974" s="47" t="s">
        <v>914</v>
      </c>
      <c r="H2974" s="47">
        <v>34.213830600000001</v>
      </c>
      <c r="I2974" s="47">
        <v>-105.73163599999999</v>
      </c>
      <c r="J2974" s="47" t="s">
        <v>873</v>
      </c>
      <c r="K2974" s="47" t="s">
        <v>879</v>
      </c>
      <c r="L2974" s="47" t="s">
        <v>878</v>
      </c>
      <c r="M2974" s="47" t="s">
        <v>4287</v>
      </c>
      <c r="N2974" s="70" t="s">
        <v>3393</v>
      </c>
      <c r="O2974" s="70" t="s">
        <v>3394</v>
      </c>
      <c r="P2974" s="72" t="s">
        <v>4288</v>
      </c>
      <c r="Q2974" s="22" t="s">
        <v>80</v>
      </c>
      <c r="S2974" s="72"/>
      <c r="T2974" s="72"/>
      <c r="U2974" s="72"/>
      <c r="V2974" s="72"/>
      <c r="W2974" s="72"/>
      <c r="X2974" s="72"/>
      <c r="Y2974" s="72"/>
      <c r="Z2974" s="72"/>
      <c r="AA2974" s="72"/>
      <c r="AB2974" s="72"/>
      <c r="AC2974" s="72"/>
      <c r="AD2974" s="72"/>
      <c r="AE2974" s="72"/>
      <c r="AF2974" s="72"/>
      <c r="AG2974" s="72"/>
      <c r="AH2974" s="72">
        <v>26000</v>
      </c>
      <c r="AI2974" s="72"/>
      <c r="AJ2974" s="72"/>
      <c r="AU2974" s="47">
        <v>130</v>
      </c>
      <c r="AV2974" s="47">
        <v>1.4</v>
      </c>
      <c r="AW2974" s="47">
        <v>638</v>
      </c>
      <c r="AY2974" s="47">
        <v>4100</v>
      </c>
      <c r="BA2974" s="47" t="s">
        <v>83</v>
      </c>
      <c r="BD2974" s="47">
        <v>8</v>
      </c>
      <c r="BE2974" s="47">
        <v>61</v>
      </c>
      <c r="BG2974" s="47">
        <v>727</v>
      </c>
      <c r="BK2974" s="47">
        <v>0.53500000000000003</v>
      </c>
      <c r="BN2974" s="47">
        <v>6</v>
      </c>
      <c r="BP2974" s="47">
        <v>17</v>
      </c>
      <c r="BQ2974" s="47">
        <v>2151</v>
      </c>
      <c r="BT2974" s="47">
        <v>43</v>
      </c>
      <c r="BU2974" s="47">
        <v>4</v>
      </c>
      <c r="BX2974" s="47">
        <v>377</v>
      </c>
      <c r="CA2974" s="47">
        <v>6.7</v>
      </c>
      <c r="CC2974" s="47">
        <v>4.0999999999999996</v>
      </c>
      <c r="CE2974" s="47" t="s">
        <v>84</v>
      </c>
      <c r="CF2974" s="47" t="s">
        <v>4652</v>
      </c>
      <c r="CH2974" s="47">
        <v>180</v>
      </c>
      <c r="CI2974" s="47">
        <v>226</v>
      </c>
      <c r="CJ2974" s="47">
        <v>383</v>
      </c>
      <c r="CK2974" s="47" t="s">
        <v>570</v>
      </c>
      <c r="CL2974" s="47">
        <v>85</v>
      </c>
      <c r="CM2974" s="47">
        <v>20</v>
      </c>
      <c r="CN2974" s="47">
        <v>4.9000000000000004</v>
      </c>
      <c r="CO2974" s="47" t="s">
        <v>948</v>
      </c>
      <c r="CP2974" s="47">
        <v>2.4</v>
      </c>
      <c r="CQ2974" s="47">
        <v>16.7</v>
      </c>
      <c r="CR2974" s="47">
        <v>3</v>
      </c>
      <c r="CS2974" s="47" t="s">
        <v>957</v>
      </c>
      <c r="CT2974" s="47" t="s">
        <v>123</v>
      </c>
      <c r="CU2974" s="47">
        <v>8.4</v>
      </c>
      <c r="CV2974" s="47">
        <v>1.04</v>
      </c>
      <c r="CW2974" s="47">
        <f t="shared" si="170"/>
        <v>750.43999999999994</v>
      </c>
      <c r="CX2974" s="47">
        <v>2300</v>
      </c>
      <c r="CY2974" s="47">
        <v>1.78</v>
      </c>
    </row>
    <row r="2975" spans="1:111" s="47" customFormat="1" x14ac:dyDescent="0.3">
      <c r="A2975" s="22" t="s">
        <v>4680</v>
      </c>
      <c r="B2975" s="47" t="s">
        <v>4559</v>
      </c>
      <c r="C2975" s="47" t="s">
        <v>4940</v>
      </c>
      <c r="D2975" s="47" t="s">
        <v>4630</v>
      </c>
      <c r="E2975" s="97">
        <v>1993</v>
      </c>
      <c r="F2975" s="97">
        <v>1993</v>
      </c>
      <c r="G2975" s="47" t="s">
        <v>914</v>
      </c>
      <c r="H2975" s="88">
        <v>34.212651999999999</v>
      </c>
      <c r="I2975" s="88">
        <v>-105.730698</v>
      </c>
      <c r="J2975" s="47" t="s">
        <v>873</v>
      </c>
      <c r="K2975" s="47" t="s">
        <v>879</v>
      </c>
      <c r="L2975" s="47" t="s">
        <v>878</v>
      </c>
      <c r="M2975" s="47" t="s">
        <v>4287</v>
      </c>
      <c r="N2975" s="70" t="s">
        <v>3393</v>
      </c>
      <c r="O2975" s="70" t="s">
        <v>3394</v>
      </c>
      <c r="P2975" s="72" t="s">
        <v>4288</v>
      </c>
      <c r="Q2975" s="22" t="s">
        <v>80</v>
      </c>
      <c r="S2975" s="72"/>
      <c r="T2975" s="72"/>
      <c r="U2975" s="72"/>
      <c r="V2975" s="72"/>
      <c r="W2975" s="72"/>
      <c r="X2975" s="72"/>
      <c r="Y2975" s="72"/>
      <c r="Z2975" s="72"/>
      <c r="AA2975" s="72"/>
      <c r="AB2975" s="72"/>
      <c r="AC2975" s="72"/>
      <c r="AD2975" s="72"/>
      <c r="AE2975" s="72"/>
      <c r="AF2975" s="72"/>
      <c r="AG2975" s="72"/>
      <c r="AH2975" s="72"/>
      <c r="AI2975" s="72"/>
      <c r="AJ2975" s="72"/>
      <c r="AU2975" s="47">
        <v>615</v>
      </c>
      <c r="AV2975" s="47">
        <v>22.2</v>
      </c>
      <c r="AW2975" s="47">
        <v>1852</v>
      </c>
      <c r="AY2975" s="49" t="s">
        <v>1685</v>
      </c>
      <c r="BA2975" s="47">
        <v>21</v>
      </c>
      <c r="BD2975" s="47">
        <v>12</v>
      </c>
      <c r="BE2975" s="47">
        <v>86</v>
      </c>
      <c r="BG2975" s="47">
        <v>10409</v>
      </c>
      <c r="BK2975" s="47">
        <v>12.173999999999999</v>
      </c>
      <c r="BN2975" s="47">
        <v>49</v>
      </c>
      <c r="BP2975" s="47">
        <v>28</v>
      </c>
      <c r="BQ2975" s="47">
        <v>24500</v>
      </c>
      <c r="BT2975" s="47">
        <v>312</v>
      </c>
      <c r="BU2975" s="47">
        <v>9.65</v>
      </c>
      <c r="BX2975" s="47">
        <v>658</v>
      </c>
      <c r="CA2975" s="47">
        <v>16.2</v>
      </c>
      <c r="CC2975" s="47">
        <v>14</v>
      </c>
      <c r="CE2975" s="47" t="s">
        <v>84</v>
      </c>
      <c r="CF2975" s="47" t="s">
        <v>4673</v>
      </c>
      <c r="CH2975" s="47">
        <v>1578</v>
      </c>
      <c r="CI2975" s="47">
        <v>1870</v>
      </c>
      <c r="CJ2975" s="47">
        <v>3590</v>
      </c>
      <c r="CK2975" s="47">
        <v>240</v>
      </c>
      <c r="CL2975" s="47">
        <v>770</v>
      </c>
      <c r="CM2975" s="47">
        <v>184</v>
      </c>
      <c r="CN2975" s="47">
        <v>41.1</v>
      </c>
      <c r="CO2975" s="47" t="s">
        <v>948</v>
      </c>
      <c r="CP2975" s="47">
        <v>15.4</v>
      </c>
      <c r="CQ2975" s="47">
        <v>82.4</v>
      </c>
      <c r="CR2975" s="47">
        <v>16.899999999999999</v>
      </c>
      <c r="CS2975" s="47" t="s">
        <v>957</v>
      </c>
      <c r="CT2975" s="47">
        <v>6</v>
      </c>
      <c r="CU2975" s="47">
        <v>34.299999999999997</v>
      </c>
      <c r="CV2975" s="47">
        <v>4.0199999999999996</v>
      </c>
      <c r="CW2975" s="47">
        <f t="shared" si="170"/>
        <v>6854.12</v>
      </c>
      <c r="CX2975" s="47">
        <v>3900</v>
      </c>
      <c r="CY2975" s="47">
        <v>4.84</v>
      </c>
    </row>
    <row r="2976" spans="1:111" s="47" customFormat="1" x14ac:dyDescent="0.3">
      <c r="A2976" s="22" t="s">
        <v>4681</v>
      </c>
      <c r="B2976" s="47" t="s">
        <v>4559</v>
      </c>
      <c r="C2976" s="47" t="s">
        <v>4940</v>
      </c>
      <c r="D2976" s="47" t="s">
        <v>4630</v>
      </c>
      <c r="E2976" s="97">
        <v>1993</v>
      </c>
      <c r="F2976" s="97">
        <v>1993</v>
      </c>
      <c r="G2976" s="47" t="s">
        <v>914</v>
      </c>
      <c r="H2976" s="88">
        <v>34.212080999999998</v>
      </c>
      <c r="I2976" s="88">
        <v>-105.730386</v>
      </c>
      <c r="J2976" s="47" t="s">
        <v>873</v>
      </c>
      <c r="K2976" s="47" t="s">
        <v>879</v>
      </c>
      <c r="L2976" s="47" t="s">
        <v>878</v>
      </c>
      <c r="M2976" s="47" t="s">
        <v>4287</v>
      </c>
      <c r="N2976" s="70" t="s">
        <v>3393</v>
      </c>
      <c r="O2976" s="70" t="s">
        <v>3394</v>
      </c>
      <c r="P2976" s="72" t="s">
        <v>4288</v>
      </c>
      <c r="Q2976" s="22" t="s">
        <v>80</v>
      </c>
      <c r="S2976" s="72"/>
      <c r="T2976" s="72"/>
      <c r="U2976" s="72"/>
      <c r="V2976" s="72"/>
      <c r="W2976" s="72"/>
      <c r="X2976" s="72"/>
      <c r="Y2976" s="72"/>
      <c r="Z2976" s="72"/>
      <c r="AA2976" s="72"/>
      <c r="AB2976" s="72"/>
      <c r="AC2976" s="72"/>
      <c r="AD2976" s="72"/>
      <c r="AE2976" s="72"/>
      <c r="AF2976" s="72"/>
      <c r="AG2976" s="72"/>
      <c r="AH2976" s="72"/>
      <c r="AI2976" s="72"/>
      <c r="AJ2976" s="72"/>
      <c r="AU2976" s="47">
        <v>307</v>
      </c>
      <c r="AV2976" s="47">
        <v>47.5</v>
      </c>
      <c r="AW2976" s="47" t="s">
        <v>1687</v>
      </c>
      <c r="AY2976" s="47">
        <v>5300</v>
      </c>
      <c r="BA2976" s="47">
        <v>30</v>
      </c>
      <c r="BD2976" s="47">
        <v>5</v>
      </c>
      <c r="BE2976" s="47">
        <v>108</v>
      </c>
      <c r="BG2976" s="47">
        <v>24400</v>
      </c>
      <c r="BK2976" s="47">
        <v>28</v>
      </c>
      <c r="BN2976" s="47">
        <v>1194</v>
      </c>
      <c r="BP2976" s="47">
        <v>5</v>
      </c>
      <c r="BQ2976" s="47">
        <v>228700</v>
      </c>
      <c r="BT2976" s="47">
        <v>645</v>
      </c>
      <c r="BU2976" s="47">
        <v>6.81</v>
      </c>
      <c r="BX2976" s="47">
        <v>235</v>
      </c>
      <c r="CA2976" s="47">
        <v>6</v>
      </c>
      <c r="CC2976" s="47">
        <v>25</v>
      </c>
      <c r="CE2976" s="47" t="s">
        <v>84</v>
      </c>
      <c r="CF2976" s="47" t="s">
        <v>1042</v>
      </c>
      <c r="CH2976" s="47">
        <v>4342</v>
      </c>
      <c r="CI2976" s="47">
        <v>333</v>
      </c>
      <c r="CJ2976" s="47">
        <v>697</v>
      </c>
      <c r="CK2976" s="47" t="s">
        <v>570</v>
      </c>
      <c r="CL2976" s="47">
        <v>160</v>
      </c>
      <c r="CM2976" s="47">
        <v>30</v>
      </c>
      <c r="CN2976" s="47">
        <v>9.4</v>
      </c>
      <c r="CO2976" s="47" t="s">
        <v>948</v>
      </c>
      <c r="CP2976" s="47">
        <v>3.4</v>
      </c>
      <c r="CQ2976" s="47">
        <v>16.7</v>
      </c>
      <c r="CR2976" s="47">
        <v>4</v>
      </c>
      <c r="CS2976" s="47" t="s">
        <v>957</v>
      </c>
      <c r="CT2976" s="47" t="s">
        <v>123</v>
      </c>
      <c r="CU2976" s="47">
        <v>10</v>
      </c>
      <c r="CV2976" s="47">
        <v>1.25</v>
      </c>
      <c r="CW2976" s="47">
        <f t="shared" si="170"/>
        <v>1264.7500000000002</v>
      </c>
      <c r="CX2976" s="47">
        <v>800</v>
      </c>
      <c r="CY2976" s="47">
        <v>1.08</v>
      </c>
    </row>
    <row r="2977" spans="1:111" s="47" customFormat="1" x14ac:dyDescent="0.3">
      <c r="A2977" s="22" t="s">
        <v>4682</v>
      </c>
      <c r="B2977" s="47" t="s">
        <v>4559</v>
      </c>
      <c r="C2977" s="47" t="s">
        <v>4940</v>
      </c>
      <c r="D2977" s="47" t="s">
        <v>4630</v>
      </c>
      <c r="E2977" s="97">
        <v>1993</v>
      </c>
      <c r="F2977" s="97">
        <v>1993</v>
      </c>
      <c r="G2977" s="47" t="s">
        <v>914</v>
      </c>
      <c r="H2977" s="88">
        <v>34.212035</v>
      </c>
      <c r="I2977" s="88">
        <v>-105.73038699999999</v>
      </c>
      <c r="J2977" s="47" t="s">
        <v>873</v>
      </c>
      <c r="K2977" s="47" t="s">
        <v>879</v>
      </c>
      <c r="L2977" s="47" t="s">
        <v>878</v>
      </c>
      <c r="M2977" s="47" t="s">
        <v>4287</v>
      </c>
      <c r="N2977" s="70" t="s">
        <v>3393</v>
      </c>
      <c r="O2977" s="70" t="s">
        <v>3394</v>
      </c>
      <c r="P2977" s="72" t="s">
        <v>4288</v>
      </c>
      <c r="Q2977" s="22" t="s">
        <v>80</v>
      </c>
      <c r="S2977" s="72"/>
      <c r="T2977" s="72"/>
      <c r="U2977" s="72"/>
      <c r="V2977" s="72"/>
      <c r="W2977" s="72"/>
      <c r="X2977" s="72"/>
      <c r="Y2977" s="72"/>
      <c r="Z2977" s="72"/>
      <c r="AA2977" s="72"/>
      <c r="AB2977" s="72"/>
      <c r="AC2977" s="72"/>
      <c r="AD2977" s="72"/>
      <c r="AE2977" s="72"/>
      <c r="AF2977" s="72"/>
      <c r="AG2977" s="72"/>
      <c r="AH2977" s="72"/>
      <c r="AI2977" s="72"/>
      <c r="AJ2977" s="72"/>
      <c r="AU2977" s="47">
        <v>264</v>
      </c>
      <c r="AV2977" s="47">
        <v>64.099999999999994</v>
      </c>
      <c r="AW2977" s="47" t="s">
        <v>1687</v>
      </c>
      <c r="AY2977" s="47">
        <v>5100</v>
      </c>
      <c r="BA2977" s="47">
        <v>94</v>
      </c>
      <c r="BD2977" s="47">
        <v>2</v>
      </c>
      <c r="BE2977" s="47">
        <v>37</v>
      </c>
      <c r="BG2977" s="47">
        <v>89200</v>
      </c>
      <c r="BK2977" s="47">
        <v>89</v>
      </c>
      <c r="BN2977" s="47">
        <v>136</v>
      </c>
      <c r="BP2977" s="47" t="s">
        <v>121</v>
      </c>
      <c r="BQ2977" s="47">
        <v>370900</v>
      </c>
      <c r="BT2977" s="47">
        <v>1200</v>
      </c>
      <c r="BU2977" s="47">
        <v>1.48</v>
      </c>
      <c r="BX2977" s="47">
        <v>1564</v>
      </c>
      <c r="CA2977" s="47">
        <v>2.2000000000000002</v>
      </c>
      <c r="CC2977" s="47">
        <v>16</v>
      </c>
      <c r="CE2977" s="47" t="s">
        <v>84</v>
      </c>
      <c r="CF2977" s="47" t="s">
        <v>4683</v>
      </c>
      <c r="CH2977" s="47">
        <v>3424</v>
      </c>
      <c r="CI2977" s="47">
        <v>169</v>
      </c>
      <c r="CJ2977" s="47">
        <v>270</v>
      </c>
      <c r="CK2977" s="47" t="s">
        <v>4684</v>
      </c>
      <c r="CL2977" s="47">
        <v>62</v>
      </c>
      <c r="CM2977" s="47">
        <v>13.8</v>
      </c>
      <c r="CN2977" s="47">
        <v>4.4000000000000004</v>
      </c>
      <c r="CO2977" s="47" t="s">
        <v>948</v>
      </c>
      <c r="CP2977" s="47">
        <v>1.5</v>
      </c>
      <c r="CQ2977" s="47">
        <v>6.4</v>
      </c>
      <c r="CR2977" s="47" t="s">
        <v>369</v>
      </c>
      <c r="CS2977" s="47" t="s">
        <v>957</v>
      </c>
      <c r="CT2977" s="47" t="s">
        <v>123</v>
      </c>
      <c r="CU2977" s="47">
        <v>5</v>
      </c>
      <c r="CV2977" s="47">
        <v>0.7</v>
      </c>
      <c r="CW2977" s="47">
        <f t="shared" si="170"/>
        <v>532.79999999999995</v>
      </c>
      <c r="CX2977" s="47">
        <v>100</v>
      </c>
      <c r="CY2977" s="47">
        <v>0.44</v>
      </c>
    </row>
    <row r="2978" spans="1:111" s="47" customFormat="1" x14ac:dyDescent="0.3">
      <c r="A2978" s="22" t="s">
        <v>4685</v>
      </c>
      <c r="B2978" s="47" t="s">
        <v>4559</v>
      </c>
      <c r="C2978" s="47" t="s">
        <v>4940</v>
      </c>
      <c r="D2978" s="47" t="s">
        <v>4630</v>
      </c>
      <c r="E2978" s="97">
        <v>1993</v>
      </c>
      <c r="F2978" s="97">
        <v>1993</v>
      </c>
      <c r="G2978" s="47" t="s">
        <v>914</v>
      </c>
      <c r="H2978" s="88">
        <v>34.211969000000003</v>
      </c>
      <c r="I2978" s="88">
        <v>-105.730386</v>
      </c>
      <c r="J2978" s="47" t="s">
        <v>873</v>
      </c>
      <c r="K2978" s="47" t="s">
        <v>879</v>
      </c>
      <c r="L2978" s="47" t="s">
        <v>878</v>
      </c>
      <c r="M2978" s="47" t="s">
        <v>4287</v>
      </c>
      <c r="N2978" s="70" t="s">
        <v>3393</v>
      </c>
      <c r="O2978" s="70" t="s">
        <v>3394</v>
      </c>
      <c r="P2978" s="72" t="s">
        <v>4288</v>
      </c>
      <c r="Q2978" s="22" t="s">
        <v>80</v>
      </c>
      <c r="S2978" s="72"/>
      <c r="T2978" s="72"/>
      <c r="U2978" s="72"/>
      <c r="V2978" s="72"/>
      <c r="W2978" s="72"/>
      <c r="X2978" s="72"/>
      <c r="Y2978" s="72"/>
      <c r="Z2978" s="72"/>
      <c r="AA2978" s="72"/>
      <c r="AB2978" s="72"/>
      <c r="AC2978" s="72"/>
      <c r="AD2978" s="72"/>
      <c r="AE2978" s="72"/>
      <c r="AF2978" s="72"/>
      <c r="AG2978" s="72"/>
      <c r="AH2978" s="72"/>
      <c r="AI2978" s="72"/>
      <c r="AJ2978" s="72"/>
      <c r="AU2978" s="47">
        <v>770</v>
      </c>
      <c r="AV2978" s="47">
        <v>14.3</v>
      </c>
      <c r="AW2978" s="47" t="s">
        <v>1687</v>
      </c>
      <c r="AY2978" s="49" t="s">
        <v>1685</v>
      </c>
      <c r="BA2978" s="47">
        <v>17</v>
      </c>
      <c r="BD2978" s="47">
        <v>3</v>
      </c>
      <c r="BE2978" s="47">
        <v>162</v>
      </c>
      <c r="BG2978" s="47">
        <v>10627</v>
      </c>
      <c r="BK2978" s="47">
        <v>13.624000000000001</v>
      </c>
      <c r="BN2978" s="47">
        <v>13</v>
      </c>
      <c r="BP2978" s="47">
        <v>7</v>
      </c>
      <c r="BQ2978" s="47">
        <v>1578</v>
      </c>
      <c r="BT2978" s="47">
        <v>634</v>
      </c>
      <c r="BU2978" s="47">
        <v>1.6</v>
      </c>
      <c r="BX2978" s="47">
        <v>1126</v>
      </c>
      <c r="CA2978" s="47">
        <v>7.9</v>
      </c>
      <c r="CC2978" s="47">
        <v>13.9</v>
      </c>
      <c r="CE2978" s="47" t="s">
        <v>84</v>
      </c>
      <c r="CF2978" s="47">
        <v>60</v>
      </c>
      <c r="CH2978" s="47">
        <v>433</v>
      </c>
      <c r="CI2978" s="47">
        <v>847</v>
      </c>
      <c r="CJ2978" s="47">
        <v>1110</v>
      </c>
      <c r="CK2978" s="47">
        <v>70</v>
      </c>
      <c r="CL2978" s="47">
        <v>197</v>
      </c>
      <c r="CM2978" s="47">
        <v>45.3</v>
      </c>
      <c r="CN2978" s="47">
        <v>10.4</v>
      </c>
      <c r="CO2978" s="47" t="s">
        <v>948</v>
      </c>
      <c r="CP2978" s="47">
        <v>2.8</v>
      </c>
      <c r="CQ2978" s="47">
        <v>15.3</v>
      </c>
      <c r="CR2978" s="47">
        <v>3.3</v>
      </c>
      <c r="CS2978" s="47" t="s">
        <v>957</v>
      </c>
      <c r="CT2978" s="47" t="s">
        <v>123</v>
      </c>
      <c r="CU2978" s="47">
        <v>7.5</v>
      </c>
      <c r="CV2978" s="47">
        <v>0.83</v>
      </c>
      <c r="CW2978" s="47">
        <f t="shared" si="170"/>
        <v>2309.4300000000007</v>
      </c>
      <c r="CX2978" s="47">
        <v>100</v>
      </c>
      <c r="CY2978" s="47">
        <v>2.52</v>
      </c>
    </row>
    <row r="2979" spans="1:111" s="47" customFormat="1" x14ac:dyDescent="0.3">
      <c r="A2979" s="22" t="s">
        <v>4686</v>
      </c>
      <c r="B2979" s="47" t="s">
        <v>4559</v>
      </c>
      <c r="C2979" s="47" t="s">
        <v>4940</v>
      </c>
      <c r="D2979" s="47" t="s">
        <v>4630</v>
      </c>
      <c r="E2979" s="97">
        <v>1993</v>
      </c>
      <c r="F2979" s="97">
        <v>1993</v>
      </c>
      <c r="G2979" s="47" t="s">
        <v>914</v>
      </c>
      <c r="H2979" s="88">
        <v>34.211882000000003</v>
      </c>
      <c r="I2979" s="88">
        <v>-105.73008299999999</v>
      </c>
      <c r="J2979" s="47" t="s">
        <v>873</v>
      </c>
      <c r="K2979" s="47" t="s">
        <v>879</v>
      </c>
      <c r="L2979" s="47" t="s">
        <v>878</v>
      </c>
      <c r="M2979" s="47" t="s">
        <v>4287</v>
      </c>
      <c r="N2979" s="70" t="s">
        <v>3393</v>
      </c>
      <c r="O2979" s="70" t="s">
        <v>3394</v>
      </c>
      <c r="P2979" s="72" t="s">
        <v>4288</v>
      </c>
      <c r="Q2979" s="22" t="s">
        <v>1684</v>
      </c>
      <c r="S2979" s="72"/>
      <c r="T2979" s="72"/>
      <c r="U2979" s="72"/>
      <c r="V2979" s="72"/>
      <c r="W2979" s="72"/>
      <c r="X2979" s="72"/>
      <c r="Y2979" s="72"/>
      <c r="Z2979" s="72"/>
      <c r="AA2979" s="72"/>
      <c r="AB2979" s="72"/>
      <c r="AC2979" s="72"/>
      <c r="AD2979" s="72"/>
      <c r="AE2979" s="72"/>
      <c r="AF2979" s="72"/>
      <c r="AG2979" s="72"/>
      <c r="AH2979" s="72"/>
      <c r="AI2979" s="72"/>
      <c r="AJ2979" s="72"/>
      <c r="AU2979" s="47">
        <v>1707</v>
      </c>
      <c r="AV2979" s="47">
        <v>64.099999999999994</v>
      </c>
      <c r="AW2979" s="47" t="s">
        <v>1687</v>
      </c>
      <c r="AY2979" s="47">
        <v>18100</v>
      </c>
      <c r="BA2979" s="47">
        <v>82</v>
      </c>
      <c r="BD2979" s="47">
        <v>8</v>
      </c>
      <c r="BE2979" s="47">
        <v>28</v>
      </c>
      <c r="BG2979" s="47">
        <v>45300</v>
      </c>
      <c r="BK2979" s="47">
        <v>53</v>
      </c>
      <c r="BN2979" s="47">
        <v>46</v>
      </c>
      <c r="BP2979" s="47">
        <v>6</v>
      </c>
      <c r="BQ2979" s="47">
        <v>29300</v>
      </c>
      <c r="BT2979" s="47">
        <v>1190</v>
      </c>
      <c r="BU2979" s="47">
        <v>2.1</v>
      </c>
      <c r="BX2979" s="47">
        <v>505</v>
      </c>
      <c r="CA2979" s="47">
        <v>7.8</v>
      </c>
      <c r="CC2979" s="47">
        <v>16</v>
      </c>
      <c r="CE2979" s="47" t="s">
        <v>84</v>
      </c>
      <c r="CF2979" s="47" t="s">
        <v>4687</v>
      </c>
      <c r="CH2979" s="47">
        <v>2750</v>
      </c>
      <c r="CI2979" s="47">
        <v>799</v>
      </c>
      <c r="CJ2979" s="47">
        <v>1720</v>
      </c>
      <c r="CK2979" s="47" t="s">
        <v>957</v>
      </c>
      <c r="CL2979" s="47">
        <v>510</v>
      </c>
      <c r="CM2979" s="47">
        <v>98.9</v>
      </c>
      <c r="CN2979" s="47">
        <v>22.2</v>
      </c>
      <c r="CO2979" s="47" t="s">
        <v>4635</v>
      </c>
      <c r="CP2979" s="47">
        <v>7.2</v>
      </c>
      <c r="CQ2979" s="47">
        <v>32</v>
      </c>
      <c r="CR2979" s="47">
        <v>5.6</v>
      </c>
      <c r="CS2979" s="47" t="s">
        <v>957</v>
      </c>
      <c r="CT2979" s="47">
        <v>4</v>
      </c>
      <c r="CU2979" s="47">
        <v>13.9</v>
      </c>
      <c r="CV2979" s="47">
        <v>1.74</v>
      </c>
      <c r="CW2979" s="47">
        <f t="shared" si="170"/>
        <v>3214.5399999999995</v>
      </c>
      <c r="CX2979" s="47">
        <v>300</v>
      </c>
      <c r="CY2979" s="47">
        <v>2.62</v>
      </c>
    </row>
    <row r="2980" spans="1:111" s="47" customFormat="1" x14ac:dyDescent="0.3">
      <c r="A2980" s="26" t="s">
        <v>4688</v>
      </c>
      <c r="B2980" s="47" t="s">
        <v>4559</v>
      </c>
      <c r="C2980" s="47" t="s">
        <v>4940</v>
      </c>
      <c r="D2980" s="47" t="s">
        <v>4630</v>
      </c>
      <c r="E2980" s="95">
        <v>1993</v>
      </c>
      <c r="F2980" s="97">
        <v>1993</v>
      </c>
      <c r="G2980" s="47" t="s">
        <v>914</v>
      </c>
      <c r="H2980" s="47">
        <v>34.221130000000002</v>
      </c>
      <c r="I2980" s="49">
        <v>-105.75738</v>
      </c>
      <c r="J2980" s="49" t="s">
        <v>873</v>
      </c>
      <c r="K2980" s="47" t="s">
        <v>879</v>
      </c>
      <c r="L2980" s="47" t="s">
        <v>878</v>
      </c>
      <c r="M2980" s="49" t="s">
        <v>4427</v>
      </c>
      <c r="N2980" s="70" t="s">
        <v>3393</v>
      </c>
      <c r="O2980" s="70" t="s">
        <v>3394</v>
      </c>
      <c r="P2980" s="72" t="s">
        <v>4428</v>
      </c>
      <c r="Q2980" s="26" t="s">
        <v>80</v>
      </c>
      <c r="R2980" s="49"/>
      <c r="S2980" s="72"/>
      <c r="T2980" s="72"/>
      <c r="U2980" s="72"/>
      <c r="V2980" s="72"/>
      <c r="W2980" s="72"/>
      <c r="X2980" s="72"/>
      <c r="Y2980" s="72"/>
      <c r="Z2980" s="72"/>
      <c r="AA2980" s="72"/>
      <c r="AB2980" s="72"/>
      <c r="AC2980" s="72"/>
      <c r="AD2980" s="72"/>
      <c r="AE2980" s="72"/>
      <c r="AF2980" s="72"/>
      <c r="AG2980" s="72"/>
      <c r="AH2980" s="72"/>
      <c r="AI2980" s="72"/>
      <c r="AJ2980" s="72"/>
      <c r="AU2980" s="49">
        <v>19</v>
      </c>
      <c r="AV2980" s="49" t="s">
        <v>124</v>
      </c>
      <c r="AW2980" s="49">
        <v>19</v>
      </c>
      <c r="AX2980" s="49"/>
      <c r="AY2980" s="49">
        <v>17100</v>
      </c>
      <c r="AZ2980" s="49"/>
      <c r="BA2980" s="49" t="s">
        <v>83</v>
      </c>
      <c r="BC2980" s="49"/>
      <c r="BD2980" s="49">
        <v>8</v>
      </c>
      <c r="BE2980" s="49">
        <v>11</v>
      </c>
      <c r="BF2980" s="49"/>
      <c r="BG2980" s="49">
        <v>263</v>
      </c>
      <c r="BH2980" s="49"/>
      <c r="BI2980" s="49"/>
      <c r="BJ2980" s="49"/>
      <c r="BK2980" s="47">
        <v>5.1999999999999998E-2</v>
      </c>
      <c r="BL2980" s="49"/>
      <c r="BM2980" s="49"/>
      <c r="BN2980" s="49">
        <v>11</v>
      </c>
      <c r="BO2980" s="49"/>
      <c r="BP2980" s="49">
        <v>6</v>
      </c>
      <c r="BQ2980" s="49">
        <v>181</v>
      </c>
      <c r="BR2980" s="49"/>
      <c r="BS2980" s="49"/>
      <c r="BT2980" s="49" t="s">
        <v>83</v>
      </c>
      <c r="BU2980" s="49">
        <v>3.96</v>
      </c>
      <c r="BV2980" s="49"/>
      <c r="BW2980" s="49"/>
      <c r="BX2980" s="49">
        <v>2000</v>
      </c>
      <c r="BY2980" s="49"/>
      <c r="BZ2980" s="49"/>
      <c r="CA2980" s="49">
        <v>5.9</v>
      </c>
      <c r="CB2980" s="49"/>
      <c r="CC2980" s="49">
        <v>13.3</v>
      </c>
      <c r="CD2980" s="49"/>
      <c r="CE2980" s="49" t="s">
        <v>84</v>
      </c>
      <c r="CF2980" s="49">
        <v>106</v>
      </c>
      <c r="CG2980" s="49"/>
      <c r="CH2980" s="49">
        <v>297</v>
      </c>
      <c r="CI2980" s="49">
        <v>2450</v>
      </c>
      <c r="CJ2980" s="49">
        <v>2410</v>
      </c>
      <c r="CK2980" s="49">
        <v>155</v>
      </c>
      <c r="CL2980" s="49">
        <v>324</v>
      </c>
      <c r="CM2980" s="49">
        <v>45.3</v>
      </c>
      <c r="CN2980" s="49">
        <v>9.5</v>
      </c>
      <c r="CO2980" s="49" t="s">
        <v>4689</v>
      </c>
      <c r="CP2980" s="49">
        <v>3.4</v>
      </c>
      <c r="CQ2980" s="49">
        <v>17.7</v>
      </c>
      <c r="CR2980" s="49">
        <v>4.0999999999999996</v>
      </c>
      <c r="CS2980" s="49" t="s">
        <v>957</v>
      </c>
      <c r="CT2980" s="49" t="s">
        <v>123</v>
      </c>
      <c r="CU2980" s="49">
        <v>7.2</v>
      </c>
      <c r="CV2980" s="49">
        <v>0.81</v>
      </c>
      <c r="CW2980" s="47">
        <f t="shared" si="170"/>
        <v>5427.01</v>
      </c>
      <c r="CX2980" s="49">
        <v>220</v>
      </c>
      <c r="CY2980" s="49">
        <v>1</v>
      </c>
      <c r="CZ2980" s="49"/>
      <c r="DA2980" s="49"/>
      <c r="DC2980" s="49"/>
      <c r="DD2980" s="49"/>
      <c r="DE2980" s="49"/>
      <c r="DF2980" s="49"/>
      <c r="DG2980" s="49"/>
    </row>
    <row r="2981" spans="1:111" s="47" customFormat="1" x14ac:dyDescent="0.3">
      <c r="A2981" s="26" t="s">
        <v>4690</v>
      </c>
      <c r="B2981" s="47" t="s">
        <v>4559</v>
      </c>
      <c r="C2981" s="47" t="s">
        <v>4940</v>
      </c>
      <c r="D2981" s="47" t="s">
        <v>4630</v>
      </c>
      <c r="E2981" s="97">
        <v>1993</v>
      </c>
      <c r="F2981" s="97">
        <v>1993</v>
      </c>
      <c r="G2981" s="47" t="s">
        <v>914</v>
      </c>
      <c r="H2981" s="98">
        <v>34.211171</v>
      </c>
      <c r="I2981" s="98">
        <v>-105.729546</v>
      </c>
      <c r="J2981" s="49" t="s">
        <v>873</v>
      </c>
      <c r="K2981" s="47" t="s">
        <v>879</v>
      </c>
      <c r="L2981" s="47" t="s">
        <v>878</v>
      </c>
      <c r="M2981" s="47" t="s">
        <v>4287</v>
      </c>
      <c r="N2981" s="70" t="s">
        <v>3393</v>
      </c>
      <c r="O2981" s="70" t="s">
        <v>3394</v>
      </c>
      <c r="P2981" s="72" t="s">
        <v>4288</v>
      </c>
      <c r="Q2981" s="26" t="s">
        <v>1684</v>
      </c>
      <c r="R2981" s="49"/>
      <c r="S2981" s="72"/>
      <c r="T2981" s="72"/>
      <c r="U2981" s="72"/>
      <c r="V2981" s="72"/>
      <c r="W2981" s="72"/>
      <c r="X2981" s="72"/>
      <c r="Y2981" s="72"/>
      <c r="Z2981" s="72"/>
      <c r="AA2981" s="72"/>
      <c r="AB2981" s="72"/>
      <c r="AC2981" s="72"/>
      <c r="AD2981" s="72"/>
      <c r="AE2981" s="72"/>
      <c r="AF2981" s="72"/>
      <c r="AG2981" s="72"/>
      <c r="AH2981" s="72"/>
      <c r="AI2981" s="72"/>
      <c r="AJ2981" s="72"/>
      <c r="AU2981" s="47">
        <v>531</v>
      </c>
      <c r="AV2981" s="47">
        <v>180</v>
      </c>
      <c r="AW2981" s="47" t="s">
        <v>1687</v>
      </c>
      <c r="AY2981" s="47">
        <v>11300</v>
      </c>
      <c r="BA2981" s="47">
        <v>72</v>
      </c>
      <c r="BD2981" s="47">
        <v>11</v>
      </c>
      <c r="BE2981" s="47">
        <v>22</v>
      </c>
      <c r="BG2981" s="47">
        <v>88000</v>
      </c>
      <c r="BK2981" s="47">
        <v>121</v>
      </c>
      <c r="BN2981" s="47">
        <v>65</v>
      </c>
      <c r="BP2981" s="47">
        <v>2</v>
      </c>
      <c r="BQ2981" s="47">
        <v>98500</v>
      </c>
      <c r="BT2981" s="47" t="s">
        <v>1687</v>
      </c>
      <c r="BU2981" s="47">
        <v>2</v>
      </c>
      <c r="BX2981" s="47">
        <v>1487</v>
      </c>
      <c r="CA2981" s="47">
        <v>8.6999999999999993</v>
      </c>
      <c r="CC2981" s="47">
        <v>34</v>
      </c>
      <c r="CE2981" s="47" t="s">
        <v>84</v>
      </c>
      <c r="CF2981" s="47" t="s">
        <v>4683</v>
      </c>
      <c r="CH2981" s="47">
        <v>3541</v>
      </c>
      <c r="CI2981" s="47">
        <v>469</v>
      </c>
      <c r="CJ2981" s="47">
        <v>934</v>
      </c>
      <c r="CK2981" s="47" t="s">
        <v>948</v>
      </c>
      <c r="CL2981" s="47">
        <v>260</v>
      </c>
      <c r="CM2981" s="47">
        <v>51</v>
      </c>
      <c r="CN2981" s="47">
        <v>12.9</v>
      </c>
      <c r="CO2981" s="47" t="s">
        <v>948</v>
      </c>
      <c r="CP2981" s="47">
        <v>4</v>
      </c>
      <c r="CQ2981" s="47">
        <v>17</v>
      </c>
      <c r="CR2981" s="47">
        <v>3</v>
      </c>
      <c r="CS2981" s="47" t="s">
        <v>957</v>
      </c>
      <c r="CT2981" s="47" t="s">
        <v>123</v>
      </c>
      <c r="CU2981" s="47">
        <v>8.9</v>
      </c>
      <c r="CV2981" s="47">
        <v>1.18</v>
      </c>
      <c r="CW2981" s="47">
        <f t="shared" si="170"/>
        <v>1760.9800000000002</v>
      </c>
      <c r="CX2981" s="47">
        <v>500</v>
      </c>
      <c r="CY2981" s="47">
        <v>0.96</v>
      </c>
    </row>
    <row r="2982" spans="1:111" s="47" customFormat="1" x14ac:dyDescent="0.3">
      <c r="A2982" s="22" t="s">
        <v>4691</v>
      </c>
      <c r="B2982" s="47" t="s">
        <v>4559</v>
      </c>
      <c r="C2982" s="47" t="s">
        <v>4940</v>
      </c>
      <c r="D2982" s="47" t="s">
        <v>4630</v>
      </c>
      <c r="E2982" s="97">
        <v>1993</v>
      </c>
      <c r="F2982" s="97">
        <v>1993</v>
      </c>
      <c r="G2982" s="47" t="s">
        <v>914</v>
      </c>
      <c r="H2982" s="98">
        <v>34.211087999999997</v>
      </c>
      <c r="I2982" s="98">
        <v>-105.729697</v>
      </c>
      <c r="J2982" s="49" t="s">
        <v>873</v>
      </c>
      <c r="K2982" s="47" t="s">
        <v>879</v>
      </c>
      <c r="L2982" s="47" t="s">
        <v>878</v>
      </c>
      <c r="M2982" s="47" t="s">
        <v>4287</v>
      </c>
      <c r="N2982" s="70" t="s">
        <v>3393</v>
      </c>
      <c r="O2982" s="70" t="s">
        <v>3394</v>
      </c>
      <c r="P2982" s="72" t="s">
        <v>4288</v>
      </c>
      <c r="Q2982" s="26" t="s">
        <v>80</v>
      </c>
      <c r="R2982" s="49"/>
      <c r="S2982" s="72"/>
      <c r="T2982" s="72"/>
      <c r="U2982" s="72"/>
      <c r="V2982" s="72"/>
      <c r="W2982" s="72"/>
      <c r="X2982" s="72"/>
      <c r="Y2982" s="72"/>
      <c r="Z2982" s="72"/>
      <c r="AA2982" s="72"/>
      <c r="AB2982" s="72"/>
      <c r="AC2982" s="72"/>
      <c r="AD2982" s="72"/>
      <c r="AE2982" s="72"/>
      <c r="AF2982" s="72"/>
      <c r="AG2982" s="72"/>
      <c r="AH2982" s="72"/>
      <c r="AI2982" s="72"/>
      <c r="AJ2982" s="72"/>
      <c r="AU2982" s="47">
        <v>1137</v>
      </c>
      <c r="AV2982" s="47">
        <v>39.700000000000003</v>
      </c>
      <c r="AW2982" s="47" t="s">
        <v>1687</v>
      </c>
      <c r="AY2982" s="47">
        <v>2500</v>
      </c>
      <c r="BA2982" s="47">
        <v>23</v>
      </c>
      <c r="BD2982" s="47">
        <v>2</v>
      </c>
      <c r="BE2982" s="47">
        <v>53</v>
      </c>
      <c r="BG2982" s="47">
        <v>6648</v>
      </c>
      <c r="BK2982" s="47">
        <v>39</v>
      </c>
      <c r="BN2982" s="47">
        <v>12</v>
      </c>
      <c r="BP2982" s="47">
        <v>2</v>
      </c>
      <c r="BQ2982" s="47">
        <v>4094</v>
      </c>
      <c r="BT2982" s="47">
        <v>714</v>
      </c>
      <c r="BU2982" s="47">
        <v>3.05</v>
      </c>
      <c r="BX2982" s="47">
        <v>1801</v>
      </c>
      <c r="CA2982" s="47">
        <v>9</v>
      </c>
      <c r="CC2982" s="47">
        <v>9</v>
      </c>
      <c r="CE2982" s="47" t="s">
        <v>84</v>
      </c>
      <c r="CF2982" s="47" t="s">
        <v>4692</v>
      </c>
      <c r="CH2982" s="47">
        <v>670</v>
      </c>
      <c r="CI2982" s="47">
        <v>72</v>
      </c>
      <c r="CJ2982" s="47">
        <v>153</v>
      </c>
      <c r="CK2982" s="47" t="s">
        <v>570</v>
      </c>
      <c r="CL2982" s="47">
        <v>52</v>
      </c>
      <c r="CM2982" s="47">
        <v>18.100000000000001</v>
      </c>
      <c r="CN2982" s="47">
        <v>6.1</v>
      </c>
      <c r="CO2982" s="47" t="s">
        <v>948</v>
      </c>
      <c r="CP2982" s="47">
        <v>4.2</v>
      </c>
      <c r="CQ2982" s="47">
        <v>35.799999999999997</v>
      </c>
      <c r="CR2982" s="47">
        <v>6.7</v>
      </c>
      <c r="CS2982" s="47" t="s">
        <v>957</v>
      </c>
      <c r="CT2982" s="47" t="s">
        <v>123</v>
      </c>
      <c r="CU2982" s="47">
        <v>24.2</v>
      </c>
      <c r="CV2982" s="47">
        <v>3.12</v>
      </c>
      <c r="CW2982" s="47">
        <f t="shared" si="170"/>
        <v>375.22</v>
      </c>
      <c r="CX2982" s="47" t="s">
        <v>957</v>
      </c>
      <c r="CY2982" s="47">
        <v>1.45</v>
      </c>
    </row>
    <row r="2983" spans="1:111" s="47" customFormat="1" x14ac:dyDescent="0.3">
      <c r="A2983" s="22" t="s">
        <v>4693</v>
      </c>
      <c r="B2983" s="47" t="s">
        <v>4559</v>
      </c>
      <c r="C2983" s="47" t="s">
        <v>4940</v>
      </c>
      <c r="D2983" s="47" t="s">
        <v>4630</v>
      </c>
      <c r="E2983" s="97">
        <v>1993</v>
      </c>
      <c r="F2983" s="97">
        <v>1993</v>
      </c>
      <c r="G2983" s="47" t="s">
        <v>914</v>
      </c>
      <c r="H2983" s="47">
        <v>34.210541800000001</v>
      </c>
      <c r="I2983" s="47">
        <v>-105.73103500000001</v>
      </c>
      <c r="J2983" s="47" t="s">
        <v>873</v>
      </c>
      <c r="K2983" s="47" t="s">
        <v>879</v>
      </c>
      <c r="L2983" s="47" t="s">
        <v>878</v>
      </c>
      <c r="M2983" s="47" t="s">
        <v>4287</v>
      </c>
      <c r="N2983" s="70" t="s">
        <v>3393</v>
      </c>
      <c r="O2983" s="70" t="s">
        <v>3394</v>
      </c>
      <c r="P2983" s="72" t="s">
        <v>4288</v>
      </c>
      <c r="Q2983" s="22" t="s">
        <v>1684</v>
      </c>
      <c r="S2983" s="72"/>
      <c r="T2983" s="72"/>
      <c r="U2983" s="72"/>
      <c r="V2983" s="72"/>
      <c r="W2983" s="72"/>
      <c r="X2983" s="72"/>
      <c r="Y2983" s="72"/>
      <c r="Z2983" s="72"/>
      <c r="AA2983" s="72"/>
      <c r="AB2983" s="72"/>
      <c r="AC2983" s="72"/>
      <c r="AD2983" s="72"/>
      <c r="AE2983" s="72"/>
      <c r="AF2983" s="72"/>
      <c r="AG2983" s="72"/>
      <c r="AH2983" s="72"/>
      <c r="AI2983" s="72"/>
      <c r="AJ2983" s="72"/>
      <c r="AU2983" s="47">
        <v>79</v>
      </c>
      <c r="AV2983" s="47">
        <v>2.5</v>
      </c>
      <c r="AW2983" s="47">
        <v>39</v>
      </c>
      <c r="AY2983" s="47">
        <v>5000</v>
      </c>
      <c r="BA2983" s="47" t="s">
        <v>83</v>
      </c>
      <c r="BD2983" s="47">
        <v>2</v>
      </c>
      <c r="BE2983" s="47">
        <v>18</v>
      </c>
      <c r="BG2983" s="47">
        <v>282</v>
      </c>
      <c r="BK2983" s="47">
        <v>0.16600000000000001</v>
      </c>
      <c r="BN2983" s="47">
        <v>69</v>
      </c>
      <c r="BP2983" s="47">
        <v>3</v>
      </c>
      <c r="BQ2983" s="47">
        <v>55</v>
      </c>
      <c r="BT2983" s="47">
        <v>10</v>
      </c>
      <c r="BU2983" s="47">
        <v>4.16</v>
      </c>
      <c r="BX2983" s="47">
        <v>1827</v>
      </c>
      <c r="CA2983" s="47">
        <v>47.4</v>
      </c>
      <c r="CC2983" s="47">
        <v>12.3</v>
      </c>
      <c r="CE2983" s="47">
        <v>12</v>
      </c>
      <c r="CF2983" s="47">
        <v>110</v>
      </c>
      <c r="CH2983" s="47">
        <v>30</v>
      </c>
      <c r="CI2983" s="47">
        <v>203</v>
      </c>
      <c r="CJ2983" s="47">
        <v>385</v>
      </c>
      <c r="CK2983" s="47" t="s">
        <v>570</v>
      </c>
      <c r="CL2983" s="47">
        <v>140</v>
      </c>
      <c r="CM2983" s="47">
        <v>27.2</v>
      </c>
      <c r="CN2983" s="47">
        <v>6.5</v>
      </c>
      <c r="CO2983" s="47" t="s">
        <v>948</v>
      </c>
      <c r="CP2983" s="47">
        <v>2.4</v>
      </c>
      <c r="CQ2983" s="47">
        <v>14.9</v>
      </c>
      <c r="CR2983" s="47">
        <v>3.6</v>
      </c>
      <c r="CS2983" s="47" t="s">
        <v>957</v>
      </c>
      <c r="CT2983" s="47" t="s">
        <v>123</v>
      </c>
      <c r="CU2983" s="47">
        <v>9.8000000000000007</v>
      </c>
      <c r="CV2983" s="47">
        <v>1.25</v>
      </c>
      <c r="CW2983" s="47">
        <f t="shared" si="170"/>
        <v>793.65</v>
      </c>
      <c r="CX2983" s="47" t="s">
        <v>957</v>
      </c>
      <c r="CY2983" s="47" t="s">
        <v>1833</v>
      </c>
    </row>
    <row r="2984" spans="1:111" s="47" customFormat="1" x14ac:dyDescent="0.3">
      <c r="A2984" s="22" t="s">
        <v>4694</v>
      </c>
      <c r="B2984" s="47" t="s">
        <v>4559</v>
      </c>
      <c r="C2984" s="47" t="s">
        <v>4940</v>
      </c>
      <c r="D2984" s="47" t="s">
        <v>4630</v>
      </c>
      <c r="E2984" s="97">
        <v>1993</v>
      </c>
      <c r="F2984" s="97">
        <v>1993</v>
      </c>
      <c r="G2984" s="47" t="s">
        <v>914</v>
      </c>
      <c r="H2984" s="47">
        <v>34.207835000000003</v>
      </c>
      <c r="I2984" s="47">
        <v>-105.73078700000001</v>
      </c>
      <c r="J2984" s="47" t="s">
        <v>873</v>
      </c>
      <c r="K2984" s="47" t="s">
        <v>879</v>
      </c>
      <c r="L2984" s="47" t="s">
        <v>878</v>
      </c>
      <c r="M2984" s="47" t="s">
        <v>4287</v>
      </c>
      <c r="N2984" s="70" t="s">
        <v>3393</v>
      </c>
      <c r="O2984" s="70" t="s">
        <v>3394</v>
      </c>
      <c r="P2984" s="72" t="s">
        <v>4288</v>
      </c>
      <c r="Q2984" s="22" t="s">
        <v>80</v>
      </c>
      <c r="S2984" s="72"/>
      <c r="T2984" s="72"/>
      <c r="U2984" s="72"/>
      <c r="V2984" s="72"/>
      <c r="W2984" s="72"/>
      <c r="X2984" s="72"/>
      <c r="Y2984" s="72"/>
      <c r="Z2984" s="72"/>
      <c r="AA2984" s="72"/>
      <c r="AB2984" s="72"/>
      <c r="AC2984" s="72"/>
      <c r="AD2984" s="72"/>
      <c r="AE2984" s="72"/>
      <c r="AF2984" s="72"/>
      <c r="AG2984" s="72"/>
      <c r="AH2984" s="72"/>
      <c r="AI2984" s="72"/>
      <c r="AJ2984" s="72"/>
      <c r="AU2984" s="47" t="s">
        <v>83</v>
      </c>
      <c r="AV2984" s="47" t="s">
        <v>124</v>
      </c>
      <c r="AW2984" s="47" t="s">
        <v>83</v>
      </c>
      <c r="AY2984" s="47">
        <v>4700</v>
      </c>
      <c r="BA2984" s="47" t="s">
        <v>83</v>
      </c>
      <c r="BD2984" s="47">
        <v>4</v>
      </c>
      <c r="BE2984" s="47">
        <v>152</v>
      </c>
      <c r="BG2984" s="47">
        <v>16</v>
      </c>
      <c r="BK2984" s="47" t="s">
        <v>120</v>
      </c>
      <c r="BN2984" s="47">
        <v>123</v>
      </c>
      <c r="BP2984" s="47">
        <v>10</v>
      </c>
      <c r="BQ2984" s="47">
        <v>26</v>
      </c>
      <c r="BT2984" s="47" t="s">
        <v>83</v>
      </c>
      <c r="BU2984" s="47">
        <v>2.92</v>
      </c>
      <c r="BX2984" s="47">
        <v>213</v>
      </c>
      <c r="CA2984" s="47">
        <v>10</v>
      </c>
      <c r="CC2984" s="47">
        <v>10.8</v>
      </c>
      <c r="CE2984" s="47" t="s">
        <v>84</v>
      </c>
      <c r="CF2984" s="47">
        <v>68</v>
      </c>
      <c r="CH2984" s="47">
        <v>30</v>
      </c>
      <c r="CI2984" s="47">
        <v>450</v>
      </c>
      <c r="CJ2984" s="47">
        <v>755</v>
      </c>
      <c r="CK2984" s="47" t="s">
        <v>570</v>
      </c>
      <c r="CL2984" s="47">
        <v>179</v>
      </c>
      <c r="CM2984" s="47">
        <v>25.5</v>
      </c>
      <c r="CN2984" s="47">
        <v>4.4000000000000004</v>
      </c>
      <c r="CO2984" s="47" t="s">
        <v>948</v>
      </c>
      <c r="CP2984" s="47">
        <v>1.5</v>
      </c>
      <c r="CQ2984" s="47">
        <v>5.0999999999999996</v>
      </c>
      <c r="CR2984" s="47">
        <v>1.6</v>
      </c>
      <c r="CS2984" s="47" t="s">
        <v>957</v>
      </c>
      <c r="CT2984" s="47" t="s">
        <v>123</v>
      </c>
      <c r="CU2984" s="47">
        <v>4.2</v>
      </c>
      <c r="CV2984" s="47">
        <v>0.54</v>
      </c>
      <c r="CW2984" s="47">
        <f t="shared" si="170"/>
        <v>1426.84</v>
      </c>
      <c r="CX2984" s="47">
        <v>100</v>
      </c>
      <c r="CY2984" s="47">
        <v>1.7</v>
      </c>
    </row>
    <row r="2985" spans="1:111" s="47" customFormat="1" x14ac:dyDescent="0.3">
      <c r="A2985" s="22" t="s">
        <v>4695</v>
      </c>
      <c r="B2985" s="47" t="s">
        <v>4559</v>
      </c>
      <c r="C2985" s="47" t="s">
        <v>4940</v>
      </c>
      <c r="D2985" s="47" t="s">
        <v>4630</v>
      </c>
      <c r="E2985" s="97">
        <v>1993</v>
      </c>
      <c r="F2985" s="97">
        <v>1993</v>
      </c>
      <c r="G2985" s="47" t="s">
        <v>914</v>
      </c>
      <c r="H2985" s="47">
        <v>34.207144</v>
      </c>
      <c r="I2985" s="47">
        <v>-105.73308900000001</v>
      </c>
      <c r="J2985" s="47" t="s">
        <v>873</v>
      </c>
      <c r="K2985" s="47" t="s">
        <v>879</v>
      </c>
      <c r="L2985" s="47" t="s">
        <v>878</v>
      </c>
      <c r="M2985" s="47" t="s">
        <v>1493</v>
      </c>
      <c r="N2985" s="70" t="s">
        <v>3393</v>
      </c>
      <c r="O2985" s="70" t="s">
        <v>3394</v>
      </c>
      <c r="P2985" s="72" t="s">
        <v>4338</v>
      </c>
      <c r="Q2985" s="22" t="s">
        <v>80</v>
      </c>
      <c r="S2985" s="72"/>
      <c r="T2985" s="72"/>
      <c r="U2985" s="72"/>
      <c r="V2985" s="72"/>
      <c r="W2985" s="72"/>
      <c r="X2985" s="72"/>
      <c r="Y2985" s="72"/>
      <c r="Z2985" s="72"/>
      <c r="AA2985" s="72"/>
      <c r="AB2985" s="72"/>
      <c r="AC2985" s="72"/>
      <c r="AD2985" s="72"/>
      <c r="AE2985" s="72"/>
      <c r="AF2985" s="72"/>
      <c r="AG2985" s="72"/>
      <c r="AH2985" s="72"/>
      <c r="AI2985" s="72"/>
      <c r="AJ2985" s="72"/>
      <c r="AU2985" s="47">
        <v>29</v>
      </c>
      <c r="AV2985" s="47" t="s">
        <v>124</v>
      </c>
      <c r="AW2985" s="47" t="s">
        <v>83</v>
      </c>
      <c r="AY2985" s="49" t="s">
        <v>1685</v>
      </c>
      <c r="BA2985" s="47" t="s">
        <v>83</v>
      </c>
      <c r="BD2985" s="47">
        <v>3</v>
      </c>
      <c r="BE2985" s="47">
        <v>11</v>
      </c>
      <c r="BG2985" s="47">
        <v>99</v>
      </c>
      <c r="BK2985" s="47">
        <v>8.1000000000000003E-2</v>
      </c>
      <c r="BN2985" s="47">
        <v>5</v>
      </c>
      <c r="BP2985" s="47">
        <v>8</v>
      </c>
      <c r="BQ2985" s="47">
        <v>406</v>
      </c>
      <c r="BT2985" s="47" t="s">
        <v>83</v>
      </c>
      <c r="BU2985" s="47">
        <v>6.3</v>
      </c>
      <c r="BX2985" s="47">
        <v>1483</v>
      </c>
      <c r="CA2985" s="47">
        <v>68</v>
      </c>
      <c r="CC2985" s="47">
        <v>6.7</v>
      </c>
      <c r="CE2985" s="47" t="s">
        <v>913</v>
      </c>
      <c r="CF2985" s="47">
        <v>84</v>
      </c>
      <c r="CH2985" s="47">
        <v>152</v>
      </c>
      <c r="CI2985" s="47">
        <v>9000</v>
      </c>
      <c r="CJ2985" s="47">
        <v>20000</v>
      </c>
      <c r="CL2985" s="47">
        <v>4150</v>
      </c>
      <c r="CM2985" s="47">
        <v>200</v>
      </c>
      <c r="CN2985" s="47">
        <v>48</v>
      </c>
      <c r="CP2985" s="47">
        <v>10</v>
      </c>
      <c r="CT2985" s="47" t="s">
        <v>369</v>
      </c>
      <c r="CU2985" s="47">
        <v>31</v>
      </c>
      <c r="CV2985" s="47">
        <v>1.6</v>
      </c>
      <c r="CW2985" s="47">
        <f t="shared" si="170"/>
        <v>33440.6</v>
      </c>
      <c r="CX2985" s="47">
        <v>2241</v>
      </c>
      <c r="CY2985" s="47">
        <v>1.07</v>
      </c>
    </row>
    <row r="2986" spans="1:111" s="47" customFormat="1" ht="13.25" customHeight="1" x14ac:dyDescent="0.3">
      <c r="A2986" s="22" t="s">
        <v>4696</v>
      </c>
      <c r="B2986" s="47" t="s">
        <v>4559</v>
      </c>
      <c r="C2986" s="47" t="s">
        <v>4940</v>
      </c>
      <c r="D2986" s="47" t="s">
        <v>4630</v>
      </c>
      <c r="E2986" s="97">
        <v>1993</v>
      </c>
      <c r="F2986" s="97">
        <v>1993</v>
      </c>
      <c r="G2986" s="47" t="s">
        <v>914</v>
      </c>
      <c r="H2986" s="47">
        <v>34.206471999999998</v>
      </c>
      <c r="I2986" s="47">
        <v>-105.732598</v>
      </c>
      <c r="J2986" s="47" t="s">
        <v>873</v>
      </c>
      <c r="K2986" s="47" t="s">
        <v>879</v>
      </c>
      <c r="L2986" s="47" t="s">
        <v>878</v>
      </c>
      <c r="M2986" s="47" t="s">
        <v>1493</v>
      </c>
      <c r="N2986" s="70" t="s">
        <v>3393</v>
      </c>
      <c r="O2986" s="70" t="s">
        <v>3394</v>
      </c>
      <c r="P2986" s="72" t="s">
        <v>4338</v>
      </c>
      <c r="Q2986" s="22" t="s">
        <v>80</v>
      </c>
      <c r="S2986" s="72"/>
      <c r="T2986" s="72"/>
      <c r="U2986" s="72"/>
      <c r="V2986" s="72"/>
      <c r="W2986" s="72"/>
      <c r="X2986" s="72"/>
      <c r="Y2986" s="72"/>
      <c r="Z2986" s="72"/>
      <c r="AA2986" s="72"/>
      <c r="AB2986" s="72"/>
      <c r="AC2986" s="72"/>
      <c r="AD2986" s="72"/>
      <c r="AE2986" s="72"/>
      <c r="AF2986" s="72"/>
      <c r="AG2986" s="72"/>
      <c r="AH2986" s="72"/>
      <c r="AI2986" s="72"/>
      <c r="AJ2986" s="72"/>
      <c r="AU2986" s="47">
        <v>45</v>
      </c>
      <c r="AV2986" s="47">
        <v>0.3</v>
      </c>
      <c r="AW2986" s="47">
        <v>33</v>
      </c>
      <c r="AY2986" s="47">
        <v>3300</v>
      </c>
      <c r="BA2986" s="47" t="s">
        <v>83</v>
      </c>
      <c r="BD2986" s="47">
        <v>6</v>
      </c>
      <c r="BE2986" s="47">
        <v>57</v>
      </c>
      <c r="BG2986" s="47">
        <v>73</v>
      </c>
      <c r="BK2986" s="47">
        <v>6.6000000000000003E-2</v>
      </c>
      <c r="BN2986" s="47">
        <v>6</v>
      </c>
      <c r="BP2986" s="47">
        <v>15</v>
      </c>
      <c r="BQ2986" s="47">
        <v>236</v>
      </c>
      <c r="BT2986" s="47" t="s">
        <v>83</v>
      </c>
      <c r="BU2986" s="47">
        <v>9</v>
      </c>
      <c r="BX2986" s="47">
        <v>358</v>
      </c>
      <c r="CA2986" s="47">
        <v>6.9</v>
      </c>
      <c r="CC2986" s="47">
        <v>4.2</v>
      </c>
      <c r="CE2986" s="47" t="s">
        <v>913</v>
      </c>
      <c r="CF2986" s="47">
        <v>75</v>
      </c>
      <c r="CH2986" s="47">
        <v>87</v>
      </c>
      <c r="CI2986" s="47">
        <v>283</v>
      </c>
      <c r="CJ2986" s="47">
        <v>350</v>
      </c>
      <c r="CL2986" s="47">
        <v>89</v>
      </c>
      <c r="CM2986" s="47">
        <v>15.6</v>
      </c>
      <c r="CN2986" s="47">
        <v>3.5</v>
      </c>
      <c r="CP2986" s="47">
        <v>1.7</v>
      </c>
      <c r="CT2986" s="47" t="s">
        <v>123</v>
      </c>
      <c r="CU2986" s="47">
        <v>6</v>
      </c>
      <c r="CV2986" s="47">
        <v>0.73</v>
      </c>
      <c r="CW2986" s="47">
        <f t="shared" si="170"/>
        <v>749.53000000000009</v>
      </c>
      <c r="CX2986" s="47">
        <v>3621</v>
      </c>
      <c r="CY2986" s="47">
        <v>1.51</v>
      </c>
    </row>
    <row r="2987" spans="1:111" s="47" customFormat="1" ht="14.4" customHeight="1" x14ac:dyDescent="0.3">
      <c r="A2987" s="22" t="s">
        <v>4697</v>
      </c>
      <c r="B2987" s="47" t="s">
        <v>4559</v>
      </c>
      <c r="C2987" s="47" t="s">
        <v>4940</v>
      </c>
      <c r="D2987" s="47" t="s">
        <v>4630</v>
      </c>
      <c r="E2987" s="97">
        <v>1993</v>
      </c>
      <c r="F2987" s="97">
        <v>1993</v>
      </c>
      <c r="G2987" s="47" t="s">
        <v>914</v>
      </c>
      <c r="H2987" s="47">
        <v>34.206335000000003</v>
      </c>
      <c r="I2987" s="47">
        <v>-105.732479</v>
      </c>
      <c r="J2987" s="47" t="s">
        <v>873</v>
      </c>
      <c r="K2987" s="47" t="s">
        <v>879</v>
      </c>
      <c r="L2987" s="47" t="s">
        <v>878</v>
      </c>
      <c r="M2987" s="47" t="s">
        <v>4287</v>
      </c>
      <c r="N2987" s="70" t="s">
        <v>3393</v>
      </c>
      <c r="O2987" s="70" t="s">
        <v>3394</v>
      </c>
      <c r="P2987" s="72" t="s">
        <v>4288</v>
      </c>
      <c r="Q2987" s="22" t="s">
        <v>80</v>
      </c>
      <c r="S2987" s="72"/>
      <c r="T2987" s="72"/>
      <c r="U2987" s="72"/>
      <c r="V2987" s="72"/>
      <c r="W2987" s="72"/>
      <c r="X2987" s="72"/>
      <c r="Y2987" s="72"/>
      <c r="Z2987" s="72"/>
      <c r="AA2987" s="72"/>
      <c r="AB2987" s="72"/>
      <c r="AC2987" s="72"/>
      <c r="AD2987" s="72"/>
      <c r="AE2987" s="72"/>
      <c r="AF2987" s="72"/>
      <c r="AG2987" s="72"/>
      <c r="AH2987" s="72"/>
      <c r="AI2987" s="72"/>
      <c r="AJ2987" s="72"/>
      <c r="AU2987" s="47">
        <v>21</v>
      </c>
      <c r="AV2987" s="47" t="s">
        <v>124</v>
      </c>
      <c r="AW2987" s="47">
        <v>47</v>
      </c>
      <c r="AY2987" s="47">
        <v>13500</v>
      </c>
      <c r="BA2987" s="47" t="s">
        <v>83</v>
      </c>
      <c r="BD2987" s="47">
        <v>6</v>
      </c>
      <c r="BE2987" s="47">
        <v>39</v>
      </c>
      <c r="BG2987" s="47">
        <v>228</v>
      </c>
      <c r="BK2987" s="47">
        <v>9.1999999999999998E-2</v>
      </c>
      <c r="BN2987" s="47">
        <v>17</v>
      </c>
      <c r="BP2987" s="47">
        <v>18</v>
      </c>
      <c r="BQ2987" s="47">
        <v>52</v>
      </c>
      <c r="BT2987" s="47">
        <v>8</v>
      </c>
      <c r="BU2987" s="47">
        <v>5.5</v>
      </c>
      <c r="BX2987" s="47">
        <v>510</v>
      </c>
      <c r="CA2987" s="47">
        <v>10</v>
      </c>
      <c r="CC2987" s="47">
        <v>6.9</v>
      </c>
      <c r="CE2987" s="47" t="s">
        <v>913</v>
      </c>
      <c r="CF2987" s="47">
        <v>218</v>
      </c>
      <c r="CH2987" s="47">
        <v>225</v>
      </c>
      <c r="CI2987" s="47">
        <v>784</v>
      </c>
      <c r="CJ2987" s="47">
        <v>1100</v>
      </c>
      <c r="CL2987" s="47">
        <v>280</v>
      </c>
      <c r="CM2987" s="47">
        <v>50.2</v>
      </c>
      <c r="CN2987" s="47">
        <v>11</v>
      </c>
      <c r="CP2987" s="47">
        <v>4.7</v>
      </c>
      <c r="CT2987" s="47">
        <v>3</v>
      </c>
      <c r="CU2987" s="47">
        <v>16</v>
      </c>
      <c r="CV2987" s="47">
        <v>1.9</v>
      </c>
      <c r="CW2987" s="47">
        <f t="shared" si="170"/>
        <v>2250.7999999999997</v>
      </c>
      <c r="CX2987" s="47">
        <v>1399</v>
      </c>
      <c r="CY2987" s="47">
        <v>2.0099999999999998</v>
      </c>
    </row>
    <row r="2988" spans="1:111" s="47" customFormat="1" ht="15.65" customHeight="1" x14ac:dyDescent="0.3">
      <c r="A2988" s="22" t="s">
        <v>4698</v>
      </c>
      <c r="B2988" s="47" t="s">
        <v>4559</v>
      </c>
      <c r="C2988" s="47" t="s">
        <v>4940</v>
      </c>
      <c r="D2988" s="47" t="s">
        <v>4630</v>
      </c>
      <c r="E2988" s="97">
        <v>1993</v>
      </c>
      <c r="F2988" s="97">
        <v>1993</v>
      </c>
      <c r="G2988" s="47" t="s">
        <v>914</v>
      </c>
      <c r="H2988" s="47">
        <v>34.206197000000003</v>
      </c>
      <c r="I2988" s="47">
        <v>-105.733367</v>
      </c>
      <c r="J2988" s="47" t="s">
        <v>873</v>
      </c>
      <c r="K2988" s="47" t="s">
        <v>879</v>
      </c>
      <c r="L2988" s="47" t="s">
        <v>878</v>
      </c>
      <c r="M2988" s="47" t="s">
        <v>4287</v>
      </c>
      <c r="N2988" s="70" t="s">
        <v>3393</v>
      </c>
      <c r="O2988" s="70" t="s">
        <v>3394</v>
      </c>
      <c r="P2988" s="72" t="s">
        <v>4288</v>
      </c>
      <c r="Q2988" s="26" t="s">
        <v>1684</v>
      </c>
      <c r="R2988" s="49"/>
      <c r="S2988" s="72"/>
      <c r="T2988" s="72"/>
      <c r="U2988" s="72"/>
      <c r="V2988" s="72"/>
      <c r="W2988" s="72"/>
      <c r="X2988" s="72"/>
      <c r="Y2988" s="72"/>
      <c r="Z2988" s="72"/>
      <c r="AA2988" s="72"/>
      <c r="AB2988" s="72"/>
      <c r="AC2988" s="72"/>
      <c r="AD2988" s="72"/>
      <c r="AE2988" s="72"/>
      <c r="AF2988" s="72"/>
      <c r="AG2988" s="72"/>
      <c r="AH2988" s="72"/>
      <c r="AI2988" s="72"/>
      <c r="AJ2988" s="72"/>
      <c r="AU2988" s="47" t="s">
        <v>83</v>
      </c>
      <c r="AV2988" s="47" t="s">
        <v>124</v>
      </c>
      <c r="AW2988" s="47">
        <v>8</v>
      </c>
      <c r="AY2988" s="49" t="s">
        <v>1685</v>
      </c>
      <c r="BA2988" s="47" t="s">
        <v>83</v>
      </c>
      <c r="BD2988" s="47">
        <v>5</v>
      </c>
      <c r="BE2988" s="47">
        <v>24</v>
      </c>
      <c r="BG2988" s="47">
        <v>211</v>
      </c>
      <c r="BK2988" s="47">
        <v>5.8999999999999997E-2</v>
      </c>
      <c r="BN2988" s="47">
        <v>7</v>
      </c>
      <c r="BP2988" s="47">
        <v>10</v>
      </c>
      <c r="BQ2988" s="47">
        <v>85</v>
      </c>
      <c r="BT2988" s="47" t="s">
        <v>83</v>
      </c>
      <c r="BU2988" s="47">
        <v>5.2</v>
      </c>
      <c r="BX2988" s="47">
        <v>1052</v>
      </c>
      <c r="CA2988" s="47">
        <v>21</v>
      </c>
      <c r="CC2988" s="47">
        <v>4.5999999999999996</v>
      </c>
      <c r="CE2988" s="47" t="s">
        <v>913</v>
      </c>
      <c r="CF2988" s="47">
        <v>90</v>
      </c>
      <c r="CH2988" s="47">
        <v>164</v>
      </c>
      <c r="CI2988" s="47">
        <v>6180</v>
      </c>
      <c r="CJ2988" s="47">
        <v>5840</v>
      </c>
      <c r="CL2988" s="47">
        <v>1000</v>
      </c>
      <c r="CM2988" s="47">
        <v>90.2</v>
      </c>
      <c r="CN2988" s="47">
        <v>15</v>
      </c>
      <c r="CP2988" s="47">
        <v>4</v>
      </c>
      <c r="CT2988" s="47">
        <v>2</v>
      </c>
      <c r="CU2988" s="47">
        <v>12</v>
      </c>
      <c r="CV2988" s="47">
        <v>0.89</v>
      </c>
      <c r="CW2988" s="47">
        <f t="shared" si="170"/>
        <v>13144.09</v>
      </c>
      <c r="CX2988" s="47">
        <v>1220</v>
      </c>
      <c r="CY2988" s="47">
        <v>1.04</v>
      </c>
    </row>
    <row r="2989" spans="1:111" s="47" customFormat="1" ht="14.4" customHeight="1" x14ac:dyDescent="0.3">
      <c r="A2989" s="22" t="s">
        <v>4699</v>
      </c>
      <c r="B2989" s="47" t="s">
        <v>4559</v>
      </c>
      <c r="C2989" s="47" t="s">
        <v>4940</v>
      </c>
      <c r="D2989" s="47" t="s">
        <v>4630</v>
      </c>
      <c r="E2989" s="97">
        <v>1993</v>
      </c>
      <c r="F2989" s="97">
        <v>1993</v>
      </c>
      <c r="G2989" s="47" t="s">
        <v>914</v>
      </c>
      <c r="H2989" s="88">
        <v>34.206071000000001</v>
      </c>
      <c r="I2989" s="88">
        <v>-105.73324700000001</v>
      </c>
      <c r="J2989" s="47" t="s">
        <v>873</v>
      </c>
      <c r="K2989" s="47" t="s">
        <v>879</v>
      </c>
      <c r="L2989" s="47" t="s">
        <v>878</v>
      </c>
      <c r="M2989" s="47" t="s">
        <v>1493</v>
      </c>
      <c r="N2989" s="70" t="s">
        <v>3393</v>
      </c>
      <c r="O2989" s="70" t="s">
        <v>3394</v>
      </c>
      <c r="P2989" s="72" t="s">
        <v>4338</v>
      </c>
      <c r="Q2989" s="22" t="s">
        <v>80</v>
      </c>
      <c r="S2989" s="72"/>
      <c r="T2989" s="72"/>
      <c r="U2989" s="72"/>
      <c r="V2989" s="72"/>
      <c r="W2989" s="72"/>
      <c r="X2989" s="72"/>
      <c r="Y2989" s="72"/>
      <c r="Z2989" s="72"/>
      <c r="AA2989" s="72"/>
      <c r="AB2989" s="72"/>
      <c r="AC2989" s="72"/>
      <c r="AD2989" s="72"/>
      <c r="AE2989" s="72"/>
      <c r="AF2989" s="72"/>
      <c r="AG2989" s="72"/>
      <c r="AH2989" s="72"/>
      <c r="AI2989" s="72"/>
      <c r="AJ2989" s="72"/>
      <c r="AU2989" s="47">
        <v>42</v>
      </c>
      <c r="AV2989" s="47" t="s">
        <v>124</v>
      </c>
      <c r="AW2989" s="47">
        <v>17</v>
      </c>
      <c r="AY2989" s="49" t="s">
        <v>1685</v>
      </c>
      <c r="BA2989" s="47" t="s">
        <v>83</v>
      </c>
      <c r="BD2989" s="47">
        <v>3</v>
      </c>
      <c r="BE2989" s="47">
        <v>19</v>
      </c>
      <c r="BG2989" s="47">
        <v>237</v>
      </c>
      <c r="BK2989" s="47">
        <v>0.13300000000000001</v>
      </c>
      <c r="BN2989" s="47">
        <v>5</v>
      </c>
      <c r="BP2989" s="47">
        <v>7</v>
      </c>
      <c r="BQ2989" s="47">
        <v>88</v>
      </c>
      <c r="BT2989" s="47">
        <v>10</v>
      </c>
      <c r="BU2989" s="47">
        <v>3.8</v>
      </c>
      <c r="BX2989" s="47">
        <v>1036</v>
      </c>
      <c r="CA2989" s="47">
        <v>27</v>
      </c>
      <c r="CC2989" s="47">
        <v>2.9</v>
      </c>
      <c r="CE2989" s="47" t="s">
        <v>913</v>
      </c>
      <c r="CF2989" s="47">
        <v>113</v>
      </c>
      <c r="CH2989" s="47">
        <v>96</v>
      </c>
      <c r="CI2989" s="47">
        <v>9000</v>
      </c>
      <c r="CJ2989" s="47">
        <v>10500</v>
      </c>
      <c r="CL2989" s="47">
        <v>1780</v>
      </c>
      <c r="CM2989" s="47">
        <v>168</v>
      </c>
      <c r="CN2989" s="47">
        <v>34</v>
      </c>
      <c r="CP2989" s="47">
        <v>7.7</v>
      </c>
      <c r="CT2989" s="47">
        <v>5.4</v>
      </c>
      <c r="CU2989" s="47">
        <v>19</v>
      </c>
      <c r="CV2989" s="47">
        <v>1.6</v>
      </c>
      <c r="CW2989" s="47">
        <f t="shared" si="170"/>
        <v>21515.7</v>
      </c>
      <c r="CX2989" s="47">
        <v>1162</v>
      </c>
      <c r="CY2989" s="47">
        <v>0.87</v>
      </c>
    </row>
    <row r="2990" spans="1:111" s="47" customFormat="1" ht="16.25" customHeight="1" x14ac:dyDescent="0.3">
      <c r="A2990" s="22" t="s">
        <v>4700</v>
      </c>
      <c r="B2990" s="47" t="s">
        <v>4559</v>
      </c>
      <c r="C2990" s="47" t="s">
        <v>4940</v>
      </c>
      <c r="D2990" s="47" t="s">
        <v>4630</v>
      </c>
      <c r="E2990" s="97">
        <v>1993</v>
      </c>
      <c r="F2990" s="97">
        <v>1993</v>
      </c>
      <c r="G2990" s="47" t="s">
        <v>914</v>
      </c>
      <c r="H2990" s="47">
        <v>34.205893000000003</v>
      </c>
      <c r="I2990" s="47">
        <v>-105.73326400000001</v>
      </c>
      <c r="J2990" s="47" t="s">
        <v>873</v>
      </c>
      <c r="K2990" s="47" t="s">
        <v>879</v>
      </c>
      <c r="L2990" s="47" t="s">
        <v>878</v>
      </c>
      <c r="M2990" s="47" t="s">
        <v>4287</v>
      </c>
      <c r="N2990" s="70" t="s">
        <v>3393</v>
      </c>
      <c r="O2990" s="70" t="s">
        <v>3394</v>
      </c>
      <c r="P2990" s="72" t="s">
        <v>4288</v>
      </c>
      <c r="Q2990" s="22" t="s">
        <v>80</v>
      </c>
      <c r="S2990" s="72"/>
      <c r="T2990" s="72"/>
      <c r="U2990" s="72"/>
      <c r="V2990" s="72"/>
      <c r="W2990" s="72"/>
      <c r="X2990" s="72"/>
      <c r="Y2990" s="72"/>
      <c r="Z2990" s="72"/>
      <c r="AA2990" s="72"/>
      <c r="AB2990" s="72"/>
      <c r="AC2990" s="72"/>
      <c r="AD2990" s="72"/>
      <c r="AE2990" s="72"/>
      <c r="AF2990" s="72"/>
      <c r="AG2990" s="72"/>
      <c r="AH2990" s="72"/>
      <c r="AI2990" s="72"/>
      <c r="AJ2990" s="72"/>
      <c r="AU2990" s="47">
        <v>14</v>
      </c>
      <c r="AV2990" s="47" t="s">
        <v>124</v>
      </c>
      <c r="AW2990" s="47">
        <v>46</v>
      </c>
      <c r="AY2990" s="49" t="s">
        <v>1685</v>
      </c>
      <c r="BA2990" s="47" t="s">
        <v>83</v>
      </c>
      <c r="BD2990" s="47">
        <v>4</v>
      </c>
      <c r="BE2990" s="47">
        <v>32</v>
      </c>
      <c r="BG2990" s="47">
        <v>393</v>
      </c>
      <c r="BK2990" s="47">
        <v>0.25800000000000001</v>
      </c>
      <c r="BN2990" s="47">
        <v>27</v>
      </c>
      <c r="BP2990" s="47">
        <v>11</v>
      </c>
      <c r="BQ2990" s="47">
        <v>82</v>
      </c>
      <c r="BT2990" s="47">
        <v>16</v>
      </c>
      <c r="BU2990" s="47">
        <v>4.9000000000000004</v>
      </c>
      <c r="BX2990" s="47">
        <v>1085</v>
      </c>
      <c r="CA2990" s="47">
        <v>49</v>
      </c>
      <c r="CC2990" s="47">
        <v>7.1</v>
      </c>
      <c r="CE2990" s="47" t="s">
        <v>913</v>
      </c>
      <c r="CF2990" s="47">
        <v>97</v>
      </c>
      <c r="CH2990" s="47">
        <v>194</v>
      </c>
      <c r="CI2990" s="47">
        <v>9000</v>
      </c>
      <c r="CJ2990" s="47">
        <v>10500</v>
      </c>
      <c r="CL2990" s="47">
        <v>2050</v>
      </c>
      <c r="CM2990" s="47">
        <v>200</v>
      </c>
      <c r="CN2990" s="47">
        <v>39</v>
      </c>
      <c r="CP2990" s="47">
        <v>9.1999999999999993</v>
      </c>
      <c r="CT2990" s="47">
        <v>2</v>
      </c>
      <c r="CU2990" s="47">
        <v>19</v>
      </c>
      <c r="CV2990" s="47">
        <v>1.6</v>
      </c>
      <c r="CW2990" s="47">
        <f t="shared" si="170"/>
        <v>21820.799999999999</v>
      </c>
      <c r="CX2990" s="47">
        <v>1297</v>
      </c>
      <c r="CY2990" s="47">
        <v>1.2</v>
      </c>
    </row>
    <row r="2991" spans="1:111" s="47" customFormat="1" ht="14.4" customHeight="1" x14ac:dyDescent="0.3">
      <c r="A2991" s="22" t="s">
        <v>4701</v>
      </c>
      <c r="B2991" s="47" t="s">
        <v>4559</v>
      </c>
      <c r="C2991" s="47" t="s">
        <v>4940</v>
      </c>
      <c r="D2991" s="47" t="s">
        <v>4630</v>
      </c>
      <c r="E2991" s="97">
        <v>1993</v>
      </c>
      <c r="F2991" s="97">
        <v>1993</v>
      </c>
      <c r="G2991" s="47" t="s">
        <v>914</v>
      </c>
      <c r="H2991" s="47">
        <v>34.221181999999999</v>
      </c>
      <c r="I2991" s="47">
        <v>-105.757587</v>
      </c>
      <c r="J2991" s="47" t="s">
        <v>873</v>
      </c>
      <c r="K2991" s="47" t="s">
        <v>879</v>
      </c>
      <c r="L2991" s="47" t="s">
        <v>878</v>
      </c>
      <c r="M2991" s="47" t="s">
        <v>1493</v>
      </c>
      <c r="N2991" s="70" t="s">
        <v>3393</v>
      </c>
      <c r="O2991" s="70" t="s">
        <v>3394</v>
      </c>
      <c r="P2991" s="72"/>
      <c r="Q2991" s="22" t="s">
        <v>80</v>
      </c>
      <c r="S2991" s="72"/>
      <c r="T2991" s="72"/>
      <c r="U2991" s="72"/>
      <c r="V2991" s="72"/>
      <c r="W2991" s="72"/>
      <c r="X2991" s="72"/>
      <c r="Y2991" s="72"/>
      <c r="Z2991" s="72"/>
      <c r="AA2991" s="72"/>
      <c r="AB2991" s="72"/>
      <c r="AC2991" s="72"/>
      <c r="AD2991" s="72"/>
      <c r="AE2991" s="72"/>
      <c r="AF2991" s="72"/>
      <c r="AG2991" s="72"/>
      <c r="AH2991" s="72"/>
      <c r="AI2991" s="72"/>
      <c r="AJ2991" s="72"/>
      <c r="AU2991" s="47">
        <v>32</v>
      </c>
      <c r="AV2991" s="47">
        <v>0.2</v>
      </c>
      <c r="AW2991" s="47">
        <v>8</v>
      </c>
      <c r="AY2991" s="47">
        <v>8200</v>
      </c>
      <c r="BA2991" s="47" t="s">
        <v>83</v>
      </c>
      <c r="BD2991" s="47">
        <v>2</v>
      </c>
      <c r="BE2991" s="47">
        <v>11</v>
      </c>
      <c r="BG2991" s="47">
        <v>19</v>
      </c>
      <c r="BK2991" s="47">
        <v>6.3E-2</v>
      </c>
      <c r="BN2991" s="47">
        <v>37</v>
      </c>
      <c r="BP2991" s="47">
        <v>5</v>
      </c>
      <c r="BQ2991" s="47">
        <v>81</v>
      </c>
      <c r="BT2991" s="47" t="s">
        <v>83</v>
      </c>
      <c r="BU2991" s="47">
        <v>2.11</v>
      </c>
      <c r="BX2991" s="47">
        <v>463</v>
      </c>
      <c r="CA2991" s="47">
        <v>5.9</v>
      </c>
      <c r="CC2991" s="47">
        <v>4</v>
      </c>
      <c r="CE2991" s="47" t="s">
        <v>84</v>
      </c>
      <c r="CF2991" s="47">
        <v>92</v>
      </c>
      <c r="CH2991" s="47">
        <v>103</v>
      </c>
      <c r="CI2991" s="47">
        <v>902</v>
      </c>
      <c r="CJ2991" s="47">
        <v>871</v>
      </c>
      <c r="CK2991" s="47">
        <v>50</v>
      </c>
      <c r="CL2991" s="47">
        <v>116</v>
      </c>
      <c r="CM2991" s="47">
        <v>18.399999999999999</v>
      </c>
      <c r="CN2991" s="47">
        <v>3.9</v>
      </c>
      <c r="CO2991" s="47" t="s">
        <v>948</v>
      </c>
      <c r="CP2991" s="47">
        <v>1.7</v>
      </c>
      <c r="CQ2991" s="47">
        <v>8</v>
      </c>
      <c r="CR2991" s="47">
        <v>2.6</v>
      </c>
      <c r="CS2991" s="47" t="s">
        <v>957</v>
      </c>
      <c r="CT2991" s="47" t="s">
        <v>123</v>
      </c>
      <c r="CU2991" s="47">
        <v>10.9</v>
      </c>
      <c r="CV2991" s="47">
        <v>1.68</v>
      </c>
      <c r="CW2991" s="47">
        <f t="shared" si="170"/>
        <v>1986.1800000000003</v>
      </c>
      <c r="CX2991" s="47">
        <v>370</v>
      </c>
      <c r="CY2991" s="47">
        <v>0.63</v>
      </c>
    </row>
    <row r="2992" spans="1:111" s="47" customFormat="1" ht="16.75" customHeight="1" x14ac:dyDescent="0.3">
      <c r="A2992" s="22" t="s">
        <v>4702</v>
      </c>
      <c r="B2992" s="47" t="s">
        <v>4559</v>
      </c>
      <c r="C2992" s="47" t="s">
        <v>4940</v>
      </c>
      <c r="D2992" s="47" t="s">
        <v>4630</v>
      </c>
      <c r="E2992" s="97">
        <v>1993</v>
      </c>
      <c r="F2992" s="97">
        <v>1993</v>
      </c>
      <c r="G2992" s="47" t="s">
        <v>914</v>
      </c>
      <c r="H2992" s="47">
        <v>34.205792000000002</v>
      </c>
      <c r="I2992" s="47">
        <v>-105.73312</v>
      </c>
      <c r="J2992" s="47" t="s">
        <v>873</v>
      </c>
      <c r="K2992" s="47" t="s">
        <v>879</v>
      </c>
      <c r="L2992" s="47" t="s">
        <v>878</v>
      </c>
      <c r="M2992" s="47" t="s">
        <v>4287</v>
      </c>
      <c r="N2992" s="70" t="s">
        <v>3393</v>
      </c>
      <c r="O2992" s="70" t="s">
        <v>3394</v>
      </c>
      <c r="P2992" s="72" t="s">
        <v>4288</v>
      </c>
      <c r="Q2992" s="22" t="s">
        <v>80</v>
      </c>
      <c r="S2992" s="72"/>
      <c r="T2992" s="72"/>
      <c r="U2992" s="72"/>
      <c r="V2992" s="72"/>
      <c r="W2992" s="72"/>
      <c r="X2992" s="72"/>
      <c r="Y2992" s="72"/>
      <c r="Z2992" s="72"/>
      <c r="AA2992" s="72"/>
      <c r="AB2992" s="72"/>
      <c r="AC2992" s="72"/>
      <c r="AD2992" s="72"/>
      <c r="AE2992" s="72"/>
      <c r="AF2992" s="72"/>
      <c r="AG2992" s="72"/>
      <c r="AH2992" s="72"/>
      <c r="AI2992" s="72"/>
      <c r="AJ2992" s="72"/>
      <c r="AU2992" s="47">
        <v>289</v>
      </c>
      <c r="AV2992" s="47">
        <v>3.1</v>
      </c>
      <c r="AW2992" s="47">
        <v>788</v>
      </c>
      <c r="AY2992" s="49" t="s">
        <v>1685</v>
      </c>
      <c r="BA2992" s="47">
        <v>8</v>
      </c>
      <c r="BD2992" s="47">
        <v>4</v>
      </c>
      <c r="BE2992" s="47">
        <v>41</v>
      </c>
      <c r="BG2992" s="47">
        <v>3551</v>
      </c>
      <c r="BK2992" s="47">
        <v>5.5229999999999997</v>
      </c>
      <c r="BN2992" s="47">
        <v>56</v>
      </c>
      <c r="BP2992" s="47">
        <v>6</v>
      </c>
      <c r="BQ2992" s="47">
        <v>575</v>
      </c>
      <c r="BT2992" s="47">
        <v>384</v>
      </c>
      <c r="BU2992" s="47">
        <v>4.0999999999999996</v>
      </c>
      <c r="BX2992" s="47">
        <v>2000</v>
      </c>
      <c r="CA2992" s="47">
        <v>63.3</v>
      </c>
      <c r="CC2992" s="47">
        <v>19</v>
      </c>
      <c r="CE2992" s="47" t="s">
        <v>913</v>
      </c>
      <c r="CF2992" s="47">
        <v>129</v>
      </c>
      <c r="CH2992" s="47">
        <v>204</v>
      </c>
      <c r="CI2992" s="47">
        <v>5670</v>
      </c>
      <c r="CJ2992" s="47">
        <v>7940</v>
      </c>
      <c r="CL2992" s="47">
        <v>1800</v>
      </c>
      <c r="CM2992" s="47">
        <v>200</v>
      </c>
      <c r="CN2992" s="47">
        <v>45</v>
      </c>
      <c r="CP2992" s="47">
        <v>10</v>
      </c>
      <c r="CT2992" s="47">
        <v>2.2000000000000002</v>
      </c>
      <c r="CU2992" s="47">
        <v>11</v>
      </c>
      <c r="CV2992" s="47">
        <v>0.94</v>
      </c>
      <c r="CW2992" s="47">
        <f t="shared" si="170"/>
        <v>15679.140000000001</v>
      </c>
      <c r="CX2992" s="47">
        <v>289</v>
      </c>
      <c r="CY2992" s="47">
        <v>1.06</v>
      </c>
    </row>
    <row r="2993" spans="1:103" s="47" customFormat="1" ht="17.399999999999999" customHeight="1" x14ac:dyDescent="0.3">
      <c r="A2993" s="22" t="s">
        <v>4703</v>
      </c>
      <c r="B2993" s="47" t="s">
        <v>4559</v>
      </c>
      <c r="C2993" s="47" t="s">
        <v>4940</v>
      </c>
      <c r="D2993" s="47" t="s">
        <v>4630</v>
      </c>
      <c r="E2993" s="97">
        <v>1993</v>
      </c>
      <c r="F2993" s="97">
        <v>1993</v>
      </c>
      <c r="G2993" s="47" t="s">
        <v>914</v>
      </c>
      <c r="H2993" s="88">
        <v>34.205840000000002</v>
      </c>
      <c r="I2993" s="88">
        <v>-105.731161</v>
      </c>
      <c r="J2993" s="47" t="s">
        <v>873</v>
      </c>
      <c r="K2993" s="47" t="s">
        <v>879</v>
      </c>
      <c r="L2993" s="47" t="s">
        <v>878</v>
      </c>
      <c r="M2993" s="47" t="s">
        <v>4287</v>
      </c>
      <c r="N2993" s="70" t="s">
        <v>3393</v>
      </c>
      <c r="O2993" s="70" t="s">
        <v>3394</v>
      </c>
      <c r="P2993" s="72" t="s">
        <v>4288</v>
      </c>
      <c r="Q2993" s="22" t="s">
        <v>80</v>
      </c>
      <c r="S2993" s="72"/>
      <c r="T2993" s="72"/>
      <c r="U2993" s="72"/>
      <c r="V2993" s="72"/>
      <c r="W2993" s="72"/>
      <c r="X2993" s="72"/>
      <c r="Y2993" s="72"/>
      <c r="Z2993" s="72"/>
      <c r="AA2993" s="72"/>
      <c r="AB2993" s="72"/>
      <c r="AC2993" s="72"/>
      <c r="AD2993" s="72"/>
      <c r="AE2993" s="72"/>
      <c r="AF2993" s="72"/>
      <c r="AG2993" s="72"/>
      <c r="AH2993" s="72"/>
      <c r="AI2993" s="72"/>
      <c r="AJ2993" s="72"/>
      <c r="AU2993" s="47">
        <v>74</v>
      </c>
      <c r="AV2993" s="47" t="s">
        <v>124</v>
      </c>
      <c r="AW2993" s="47">
        <v>7</v>
      </c>
      <c r="AY2993" s="49" t="s">
        <v>1685</v>
      </c>
      <c r="BA2993" s="47" t="s">
        <v>83</v>
      </c>
      <c r="BD2993" s="47">
        <v>7</v>
      </c>
      <c r="BE2993" s="47">
        <v>37</v>
      </c>
      <c r="BG2993" s="47">
        <v>216</v>
      </c>
      <c r="BK2993" s="47">
        <v>0.22900000000000001</v>
      </c>
      <c r="BN2993" s="47">
        <v>178</v>
      </c>
      <c r="BP2993" s="47">
        <v>28</v>
      </c>
      <c r="BQ2993" s="47">
        <v>409</v>
      </c>
      <c r="BT2993" s="47">
        <v>8</v>
      </c>
      <c r="BU2993" s="47">
        <v>5.49</v>
      </c>
      <c r="BX2993" s="47">
        <v>1111</v>
      </c>
      <c r="CA2993" s="47">
        <v>123</v>
      </c>
      <c r="CC2993" s="47">
        <v>8.9</v>
      </c>
      <c r="CE2993" s="47" t="s">
        <v>84</v>
      </c>
      <c r="CF2993" s="47">
        <v>384</v>
      </c>
      <c r="CH2993" s="47">
        <v>328</v>
      </c>
      <c r="CI2993" s="47">
        <v>5080</v>
      </c>
      <c r="CJ2993" s="47">
        <v>9860</v>
      </c>
      <c r="CK2993" s="47">
        <v>820</v>
      </c>
      <c r="CL2993" s="47">
        <v>2410</v>
      </c>
      <c r="CM2993" s="47">
        <v>489</v>
      </c>
      <c r="CN2993" s="47">
        <v>102</v>
      </c>
      <c r="CO2993" s="47" t="s">
        <v>948</v>
      </c>
      <c r="CP2993" s="47">
        <v>20.5</v>
      </c>
      <c r="CQ2993" s="47">
        <v>49.4</v>
      </c>
      <c r="CR2993" s="47">
        <v>9.8000000000000007</v>
      </c>
      <c r="CS2993" s="47" t="s">
        <v>957</v>
      </c>
      <c r="CT2993" s="47">
        <v>4</v>
      </c>
      <c r="CU2993" s="47">
        <v>15.9</v>
      </c>
      <c r="CV2993" s="47">
        <v>1.93</v>
      </c>
      <c r="CW2993" s="47">
        <f t="shared" si="170"/>
        <v>18862.530000000002</v>
      </c>
      <c r="CX2993" s="47">
        <v>2400</v>
      </c>
      <c r="CY2993" s="47">
        <v>2.85</v>
      </c>
    </row>
    <row r="2994" spans="1:103" s="47" customFormat="1" ht="16.75" customHeight="1" x14ac:dyDescent="0.3">
      <c r="A2994" s="22" t="s">
        <v>4704</v>
      </c>
      <c r="B2994" s="47" t="s">
        <v>4559</v>
      </c>
      <c r="C2994" s="47" t="s">
        <v>4940</v>
      </c>
      <c r="D2994" s="47" t="s">
        <v>4630</v>
      </c>
      <c r="E2994" s="97">
        <v>1993</v>
      </c>
      <c r="F2994" s="97">
        <v>1993</v>
      </c>
      <c r="G2994" s="47" t="s">
        <v>914</v>
      </c>
      <c r="H2994" s="47">
        <v>34.205697999999998</v>
      </c>
      <c r="I2994" s="47">
        <v>-105.73074699999999</v>
      </c>
      <c r="J2994" s="47" t="s">
        <v>873</v>
      </c>
      <c r="K2994" s="47" t="s">
        <v>879</v>
      </c>
      <c r="L2994" s="47" t="s">
        <v>878</v>
      </c>
      <c r="M2994" s="47" t="s">
        <v>4287</v>
      </c>
      <c r="N2994" s="70" t="s">
        <v>3393</v>
      </c>
      <c r="O2994" s="70" t="s">
        <v>3394</v>
      </c>
      <c r="P2994" s="72" t="s">
        <v>4288</v>
      </c>
      <c r="Q2994" s="22" t="s">
        <v>1684</v>
      </c>
      <c r="S2994" s="72"/>
      <c r="T2994" s="72"/>
      <c r="U2994" s="72"/>
      <c r="V2994" s="72"/>
      <c r="W2994" s="72"/>
      <c r="X2994" s="72"/>
      <c r="Y2994" s="72"/>
      <c r="Z2994" s="72"/>
      <c r="AA2994" s="72"/>
      <c r="AB2994" s="72"/>
      <c r="AC2994" s="72"/>
      <c r="AD2994" s="72"/>
      <c r="AE2994" s="72"/>
      <c r="AF2994" s="72"/>
      <c r="AG2994" s="72"/>
      <c r="AH2994" s="72"/>
      <c r="AI2994" s="72"/>
      <c r="AJ2994" s="72"/>
      <c r="AU2994" s="47">
        <v>29</v>
      </c>
      <c r="AV2994" s="47" t="s">
        <v>124</v>
      </c>
      <c r="AW2994" s="47">
        <v>155</v>
      </c>
      <c r="AY2994" s="49" t="s">
        <v>1685</v>
      </c>
      <c r="BA2994" s="47">
        <v>14</v>
      </c>
      <c r="BD2994" s="47">
        <v>1</v>
      </c>
      <c r="BE2994" s="47">
        <v>10</v>
      </c>
      <c r="BG2994" s="47">
        <v>575</v>
      </c>
      <c r="BK2994" s="47">
        <v>0.192</v>
      </c>
      <c r="BN2994" s="47">
        <v>58</v>
      </c>
      <c r="BP2994" s="47">
        <v>4</v>
      </c>
      <c r="BQ2994" s="47">
        <v>294</v>
      </c>
      <c r="BT2994" s="47">
        <v>22</v>
      </c>
      <c r="BU2994" s="47">
        <v>2.66</v>
      </c>
      <c r="BX2994" s="47">
        <v>980</v>
      </c>
      <c r="CA2994" s="47">
        <v>19</v>
      </c>
      <c r="CC2994" s="47">
        <v>1.6</v>
      </c>
      <c r="CE2994" s="47" t="s">
        <v>84</v>
      </c>
      <c r="CF2994" s="47">
        <v>399</v>
      </c>
      <c r="CH2994" s="47">
        <v>234</v>
      </c>
      <c r="CI2994" s="47">
        <v>1290</v>
      </c>
      <c r="CJ2994" s="47">
        <v>2600</v>
      </c>
      <c r="CK2994" s="47">
        <v>240</v>
      </c>
      <c r="CL2994" s="47">
        <v>670</v>
      </c>
      <c r="CM2994" s="47">
        <v>161</v>
      </c>
      <c r="CN2994" s="47">
        <v>40</v>
      </c>
      <c r="CO2994" s="47" t="s">
        <v>948</v>
      </c>
      <c r="CP2994" s="47">
        <v>11.3</v>
      </c>
      <c r="CQ2994" s="47">
        <v>45</v>
      </c>
      <c r="CR2994" s="47">
        <v>9.3000000000000007</v>
      </c>
      <c r="CS2994" s="47" t="s">
        <v>957</v>
      </c>
      <c r="CT2994" s="47">
        <v>3</v>
      </c>
      <c r="CU2994" s="47">
        <v>18.600000000000001</v>
      </c>
      <c r="CV2994" s="47">
        <v>2.11</v>
      </c>
      <c r="CW2994" s="47">
        <f t="shared" si="170"/>
        <v>5090.3100000000004</v>
      </c>
      <c r="CX2994" s="47" t="s">
        <v>957</v>
      </c>
      <c r="CY2994" s="47">
        <v>0.66</v>
      </c>
    </row>
    <row r="2995" spans="1:103" s="47" customFormat="1" ht="18" customHeight="1" x14ac:dyDescent="0.3">
      <c r="A2995" s="22" t="s">
        <v>4705</v>
      </c>
      <c r="B2995" s="47" t="s">
        <v>4559</v>
      </c>
      <c r="C2995" s="47" t="s">
        <v>4940</v>
      </c>
      <c r="D2995" s="47" t="s">
        <v>4630</v>
      </c>
      <c r="E2995" s="97">
        <v>1993</v>
      </c>
      <c r="F2995" s="97">
        <v>1993</v>
      </c>
      <c r="G2995" s="47" t="s">
        <v>914</v>
      </c>
      <c r="H2995" s="47">
        <v>34.205576000000001</v>
      </c>
      <c r="I2995" s="47">
        <v>-105.73010499999999</v>
      </c>
      <c r="J2995" s="47" t="s">
        <v>873</v>
      </c>
      <c r="K2995" s="47" t="s">
        <v>879</v>
      </c>
      <c r="L2995" s="47" t="s">
        <v>878</v>
      </c>
      <c r="M2995" s="47" t="s">
        <v>4287</v>
      </c>
      <c r="N2995" s="70" t="s">
        <v>3393</v>
      </c>
      <c r="O2995" s="70" t="s">
        <v>3394</v>
      </c>
      <c r="P2995" s="72" t="s">
        <v>4288</v>
      </c>
      <c r="Q2995" s="22" t="s">
        <v>1684</v>
      </c>
      <c r="S2995" s="72"/>
      <c r="T2995" s="72"/>
      <c r="U2995" s="72"/>
      <c r="V2995" s="72"/>
      <c r="W2995" s="72"/>
      <c r="X2995" s="72"/>
      <c r="Y2995" s="72"/>
      <c r="Z2995" s="72"/>
      <c r="AA2995" s="72"/>
      <c r="AB2995" s="72"/>
      <c r="AC2995" s="72"/>
      <c r="AD2995" s="72"/>
      <c r="AE2995" s="72"/>
      <c r="AF2995" s="72"/>
      <c r="AG2995" s="72"/>
      <c r="AH2995" s="72"/>
      <c r="AI2995" s="72"/>
      <c r="AJ2995" s="72"/>
      <c r="AU2995" s="47">
        <v>74</v>
      </c>
      <c r="AV2995" s="47" t="s">
        <v>124</v>
      </c>
      <c r="AW2995" s="47">
        <v>420</v>
      </c>
      <c r="AY2995" s="49" t="s">
        <v>1685</v>
      </c>
      <c r="BA2995" s="47" t="s">
        <v>83</v>
      </c>
      <c r="BD2995" s="47">
        <v>1</v>
      </c>
      <c r="BE2995" s="47">
        <v>68</v>
      </c>
      <c r="BG2995" s="47">
        <v>448</v>
      </c>
      <c r="BK2995" s="47">
        <v>0.14899999999999999</v>
      </c>
      <c r="BN2995" s="47">
        <v>58</v>
      </c>
      <c r="BP2995" s="47">
        <v>3</v>
      </c>
      <c r="BQ2995" s="47">
        <v>1680</v>
      </c>
      <c r="BT2995" s="47">
        <v>213</v>
      </c>
      <c r="BU2995" s="47">
        <v>0.71</v>
      </c>
      <c r="BX2995" s="47">
        <v>941</v>
      </c>
      <c r="CA2995" s="47">
        <v>15</v>
      </c>
      <c r="CC2995" s="47">
        <v>2.6</v>
      </c>
      <c r="CE2995" s="47" t="s">
        <v>84</v>
      </c>
      <c r="CF2995" s="47">
        <v>212</v>
      </c>
      <c r="CH2995" s="47">
        <v>400</v>
      </c>
      <c r="CI2995" s="47">
        <v>943</v>
      </c>
      <c r="CJ2995" s="47">
        <v>1750</v>
      </c>
      <c r="CK2995" s="47">
        <v>130</v>
      </c>
      <c r="CL2995" s="47">
        <v>486</v>
      </c>
      <c r="CM2995" s="47">
        <v>74.599999999999994</v>
      </c>
      <c r="CN2995" s="47">
        <v>15.7</v>
      </c>
      <c r="CO2995" s="47" t="s">
        <v>948</v>
      </c>
      <c r="CP2995" s="47">
        <v>3</v>
      </c>
      <c r="CQ2995" s="47">
        <v>10</v>
      </c>
      <c r="CR2995" s="47">
        <v>1.7</v>
      </c>
      <c r="CS2995" s="47" t="s">
        <v>957</v>
      </c>
      <c r="CT2995" s="47" t="s">
        <v>123</v>
      </c>
      <c r="CU2995" s="47">
        <v>2.2000000000000002</v>
      </c>
      <c r="CV2995" s="47">
        <v>0.28000000000000003</v>
      </c>
      <c r="CW2995" s="47">
        <f t="shared" si="170"/>
        <v>3416.4799999999996</v>
      </c>
      <c r="CX2995" s="47">
        <v>200</v>
      </c>
      <c r="CY2995" s="47">
        <v>0.79</v>
      </c>
    </row>
    <row r="2996" spans="1:103" s="47" customFormat="1" ht="15.65" customHeight="1" x14ac:dyDescent="0.3">
      <c r="A2996" s="22" t="s">
        <v>4706</v>
      </c>
      <c r="B2996" s="47" t="s">
        <v>4559</v>
      </c>
      <c r="C2996" s="47" t="s">
        <v>4940</v>
      </c>
      <c r="D2996" s="47" t="s">
        <v>4630</v>
      </c>
      <c r="E2996" s="97">
        <v>1993</v>
      </c>
      <c r="F2996" s="97">
        <v>1993</v>
      </c>
      <c r="G2996" s="47" t="s">
        <v>914</v>
      </c>
      <c r="H2996" s="98">
        <v>34.205568</v>
      </c>
      <c r="I2996" s="98">
        <v>-105.729867</v>
      </c>
      <c r="J2996" s="49" t="s">
        <v>873</v>
      </c>
      <c r="K2996" s="47" t="s">
        <v>879</v>
      </c>
      <c r="L2996" s="47" t="s">
        <v>878</v>
      </c>
      <c r="M2996" s="47" t="s">
        <v>4287</v>
      </c>
      <c r="N2996" s="70" t="s">
        <v>3393</v>
      </c>
      <c r="O2996" s="70" t="s">
        <v>3394</v>
      </c>
      <c r="P2996" s="72" t="s">
        <v>4288</v>
      </c>
      <c r="Q2996" s="26" t="s">
        <v>80</v>
      </c>
      <c r="R2996" s="49"/>
      <c r="S2996" s="72"/>
      <c r="T2996" s="72"/>
      <c r="U2996" s="72"/>
      <c r="V2996" s="72"/>
      <c r="W2996" s="72"/>
      <c r="X2996" s="72"/>
      <c r="Y2996" s="72"/>
      <c r="Z2996" s="72"/>
      <c r="AA2996" s="72"/>
      <c r="AB2996" s="72"/>
      <c r="AC2996" s="72"/>
      <c r="AD2996" s="72"/>
      <c r="AE2996" s="72"/>
      <c r="AF2996" s="72"/>
      <c r="AG2996" s="72"/>
      <c r="AH2996" s="72">
        <v>131200</v>
      </c>
      <c r="AI2996" s="72"/>
      <c r="AJ2996" s="72"/>
      <c r="AU2996" s="47">
        <v>163</v>
      </c>
      <c r="AV2996" s="47" t="s">
        <v>124</v>
      </c>
      <c r="AW2996" s="47">
        <v>69</v>
      </c>
      <c r="AY2996" s="47">
        <v>9400</v>
      </c>
      <c r="BA2996" s="47" t="s">
        <v>83</v>
      </c>
      <c r="BD2996" s="47">
        <v>4</v>
      </c>
      <c r="BE2996" s="47">
        <v>116</v>
      </c>
      <c r="BG2996" s="47">
        <v>127</v>
      </c>
      <c r="BK2996" s="47">
        <v>0.125</v>
      </c>
      <c r="BN2996" s="47">
        <v>6</v>
      </c>
      <c r="BP2996" s="47">
        <v>9</v>
      </c>
      <c r="BQ2996" s="47">
        <v>348</v>
      </c>
      <c r="BT2996" s="47">
        <v>12</v>
      </c>
      <c r="BU2996" s="47">
        <v>4.5599999999999996</v>
      </c>
      <c r="BX2996" s="47">
        <v>471</v>
      </c>
      <c r="CA2996" s="47">
        <v>19</v>
      </c>
      <c r="CC2996" s="47">
        <v>8.1</v>
      </c>
      <c r="CE2996" s="47" t="s">
        <v>84</v>
      </c>
      <c r="CF2996" s="47">
        <v>120</v>
      </c>
      <c r="CH2996" s="47">
        <v>74</v>
      </c>
      <c r="CI2996" s="47">
        <v>1380</v>
      </c>
      <c r="CJ2996" s="47">
        <v>2230</v>
      </c>
      <c r="CK2996" s="47">
        <v>166</v>
      </c>
      <c r="CL2996" s="47">
        <v>567</v>
      </c>
      <c r="CM2996" s="47">
        <v>76.8</v>
      </c>
      <c r="CN2996" s="47">
        <v>16.8</v>
      </c>
      <c r="CO2996" s="47" t="s">
        <v>948</v>
      </c>
      <c r="CP2996" s="47">
        <v>4.3</v>
      </c>
      <c r="CQ2996" s="47">
        <v>17.2</v>
      </c>
      <c r="CR2996" s="47">
        <v>4.4000000000000004</v>
      </c>
      <c r="CS2996" s="47" t="s">
        <v>957</v>
      </c>
      <c r="CT2996" s="47" t="s">
        <v>123</v>
      </c>
      <c r="CU2996" s="47">
        <v>6.2</v>
      </c>
      <c r="CV2996" s="47">
        <v>0.78</v>
      </c>
      <c r="CW2996" s="47">
        <f t="shared" si="170"/>
        <v>4469.4799999999996</v>
      </c>
      <c r="CX2996" s="47">
        <v>400</v>
      </c>
      <c r="CY2996" s="47">
        <v>0.76</v>
      </c>
    </row>
    <row r="2997" spans="1:103" s="47" customFormat="1" ht="14.25" customHeight="1" x14ac:dyDescent="0.3">
      <c r="A2997" s="26" t="s">
        <v>4707</v>
      </c>
      <c r="B2997" s="47" t="s">
        <v>4559</v>
      </c>
      <c r="C2997" s="47" t="s">
        <v>4940</v>
      </c>
      <c r="D2997" s="47" t="s">
        <v>4630</v>
      </c>
      <c r="E2997" s="97">
        <v>1993</v>
      </c>
      <c r="F2997" s="97">
        <v>1993</v>
      </c>
      <c r="G2997" s="47" t="s">
        <v>914</v>
      </c>
      <c r="H2997" s="98">
        <v>34.205686</v>
      </c>
      <c r="I2997" s="98">
        <v>-105.72977</v>
      </c>
      <c r="J2997" s="49" t="s">
        <v>873</v>
      </c>
      <c r="K2997" s="47" t="s">
        <v>879</v>
      </c>
      <c r="L2997" s="47" t="s">
        <v>878</v>
      </c>
      <c r="M2997" s="47" t="s">
        <v>4287</v>
      </c>
      <c r="N2997" s="70" t="s">
        <v>3393</v>
      </c>
      <c r="O2997" s="70" t="s">
        <v>3394</v>
      </c>
      <c r="P2997" s="72" t="s">
        <v>4288</v>
      </c>
      <c r="Q2997" s="26" t="s">
        <v>80</v>
      </c>
      <c r="R2997" s="49"/>
      <c r="S2997" s="72"/>
      <c r="T2997" s="72"/>
      <c r="U2997" s="72"/>
      <c r="V2997" s="72"/>
      <c r="W2997" s="72"/>
      <c r="X2997" s="72"/>
      <c r="Y2997" s="72"/>
      <c r="Z2997" s="72"/>
      <c r="AA2997" s="72"/>
      <c r="AB2997" s="72"/>
      <c r="AC2997" s="72"/>
      <c r="AD2997" s="72"/>
      <c r="AE2997" s="72"/>
      <c r="AF2997" s="72"/>
      <c r="AG2997" s="72"/>
      <c r="AH2997" s="72">
        <v>225600</v>
      </c>
      <c r="AI2997" s="72"/>
      <c r="AJ2997" s="72"/>
      <c r="AU2997" s="47">
        <v>293</v>
      </c>
      <c r="AV2997" s="47">
        <v>3.2</v>
      </c>
      <c r="AW2997" s="47">
        <v>1999</v>
      </c>
      <c r="AY2997" s="49" t="s">
        <v>1685</v>
      </c>
      <c r="BA2997" s="47" t="s">
        <v>83</v>
      </c>
      <c r="BD2997" s="47">
        <v>6</v>
      </c>
      <c r="BE2997" s="47">
        <v>49</v>
      </c>
      <c r="BG2997" s="47">
        <v>3813</v>
      </c>
      <c r="BK2997" s="47">
        <v>5.2990000000000004</v>
      </c>
      <c r="BN2997" s="47">
        <v>246</v>
      </c>
      <c r="BP2997" s="47">
        <v>7</v>
      </c>
      <c r="BQ2997" s="47">
        <v>8284</v>
      </c>
      <c r="BT2997" s="47">
        <v>401</v>
      </c>
      <c r="BU2997" s="47">
        <v>4.6500000000000004</v>
      </c>
      <c r="BX2997" s="47">
        <v>1903</v>
      </c>
      <c r="CA2997" s="47">
        <v>90.6</v>
      </c>
      <c r="CC2997" s="47">
        <v>17</v>
      </c>
      <c r="CE2997" s="47" t="s">
        <v>84</v>
      </c>
      <c r="CF2997" s="47" t="s">
        <v>4708</v>
      </c>
      <c r="CH2997" s="47">
        <v>453</v>
      </c>
      <c r="CI2997" s="47">
        <v>7380</v>
      </c>
      <c r="CJ2997" s="47">
        <v>10000</v>
      </c>
      <c r="CK2997" s="47">
        <v>530</v>
      </c>
      <c r="CL2997" s="47">
        <v>1900</v>
      </c>
      <c r="CM2997" s="47">
        <v>254</v>
      </c>
      <c r="CN2997" s="47">
        <v>48.1</v>
      </c>
      <c r="CO2997" s="47" t="s">
        <v>948</v>
      </c>
      <c r="CP2997" s="47">
        <v>8.5</v>
      </c>
      <c r="CQ2997" s="47">
        <v>21.9</v>
      </c>
      <c r="CR2997" s="47">
        <v>4</v>
      </c>
      <c r="CS2997" s="47" t="s">
        <v>957</v>
      </c>
      <c r="CT2997" s="47">
        <v>2</v>
      </c>
      <c r="CU2997" s="47">
        <v>9.4</v>
      </c>
      <c r="CV2997" s="47">
        <v>1.05</v>
      </c>
      <c r="CW2997" s="47">
        <f t="shared" si="170"/>
        <v>20158.95</v>
      </c>
      <c r="CX2997" s="47">
        <v>400</v>
      </c>
      <c r="CY2997" s="47">
        <v>1.33</v>
      </c>
    </row>
    <row r="2998" spans="1:103" s="47" customFormat="1" x14ac:dyDescent="0.3">
      <c r="A2998" s="26" t="s">
        <v>4709</v>
      </c>
      <c r="B2998" s="47" t="s">
        <v>4559</v>
      </c>
      <c r="C2998" s="47" t="s">
        <v>4940</v>
      </c>
      <c r="D2998" s="47" t="s">
        <v>4630</v>
      </c>
      <c r="E2998" s="95">
        <v>1993</v>
      </c>
      <c r="F2998" s="97">
        <v>1993</v>
      </c>
      <c r="G2998" s="47" t="s">
        <v>914</v>
      </c>
      <c r="H2998" s="88">
        <v>34.205568999999997</v>
      </c>
      <c r="I2998" s="98">
        <v>-105.729758</v>
      </c>
      <c r="J2998" s="49" t="s">
        <v>873</v>
      </c>
      <c r="K2998" s="47" t="s">
        <v>879</v>
      </c>
      <c r="L2998" s="47" t="s">
        <v>878</v>
      </c>
      <c r="M2998" s="47" t="s">
        <v>4287</v>
      </c>
      <c r="N2998" s="70" t="s">
        <v>3393</v>
      </c>
      <c r="O2998" s="70" t="s">
        <v>3394</v>
      </c>
      <c r="P2998" s="72" t="s">
        <v>4288</v>
      </c>
      <c r="Q2998" s="26" t="s">
        <v>80</v>
      </c>
      <c r="R2998" s="49"/>
      <c r="S2998" s="72"/>
      <c r="T2998" s="72"/>
      <c r="U2998" s="72"/>
      <c r="V2998" s="72"/>
      <c r="W2998" s="72"/>
      <c r="X2998" s="72"/>
      <c r="Y2998" s="72"/>
      <c r="Z2998" s="72"/>
      <c r="AA2998" s="72"/>
      <c r="AB2998" s="72"/>
      <c r="AC2998" s="72"/>
      <c r="AD2998" s="72"/>
      <c r="AE2998" s="72"/>
      <c r="AF2998" s="72"/>
      <c r="AG2998" s="72"/>
      <c r="AH2998" s="72">
        <v>179200</v>
      </c>
      <c r="AI2998" s="72"/>
      <c r="AJ2998" s="72"/>
      <c r="AU2998" s="47">
        <v>594</v>
      </c>
      <c r="AV2998" s="47">
        <v>13.8</v>
      </c>
      <c r="AW2998" s="47">
        <v>1877</v>
      </c>
      <c r="AY2998" s="47">
        <v>15500</v>
      </c>
      <c r="BA2998" s="47" t="s">
        <v>83</v>
      </c>
      <c r="BD2998" s="47">
        <v>8</v>
      </c>
      <c r="BE2998" s="47">
        <v>61</v>
      </c>
      <c r="BG2998" s="47">
        <v>8774</v>
      </c>
      <c r="BK2998" s="47">
        <v>9.3710000000000004</v>
      </c>
      <c r="BN2998" s="47">
        <v>50</v>
      </c>
      <c r="BP2998" s="47">
        <v>7</v>
      </c>
      <c r="BQ2998" s="47">
        <v>4288</v>
      </c>
      <c r="BT2998" s="47">
        <v>438</v>
      </c>
      <c r="BU2998" s="47">
        <v>7.18</v>
      </c>
      <c r="BX2998" s="47">
        <v>1285</v>
      </c>
      <c r="CA2998" s="47">
        <v>52.7</v>
      </c>
      <c r="CC2998" s="47">
        <v>14</v>
      </c>
      <c r="CE2998" s="47" t="s">
        <v>84</v>
      </c>
      <c r="CF2998" s="47" t="s">
        <v>4684</v>
      </c>
      <c r="CH2998" s="47">
        <v>986</v>
      </c>
      <c r="CI2998" s="47">
        <v>5100</v>
      </c>
      <c r="CJ2998" s="47">
        <v>6570</v>
      </c>
      <c r="CK2998" s="47">
        <v>540</v>
      </c>
      <c r="CL2998" s="47">
        <v>1200</v>
      </c>
      <c r="CM2998" s="47">
        <v>152</v>
      </c>
      <c r="CN2998" s="47">
        <v>27.8</v>
      </c>
      <c r="CO2998" s="47" t="s">
        <v>948</v>
      </c>
      <c r="CP2998" s="47">
        <v>6.9</v>
      </c>
      <c r="CQ2998" s="47">
        <v>28</v>
      </c>
      <c r="CR2998" s="47">
        <v>6.3</v>
      </c>
      <c r="CS2998" s="47" t="s">
        <v>957</v>
      </c>
      <c r="CT2998" s="47">
        <v>2</v>
      </c>
      <c r="CU2998" s="47">
        <v>8.3000000000000007</v>
      </c>
      <c r="CV2998" s="47">
        <v>0.87</v>
      </c>
      <c r="CW2998" s="47">
        <f t="shared" si="170"/>
        <v>13642.169999999998</v>
      </c>
      <c r="CX2998" s="47">
        <v>500</v>
      </c>
      <c r="CY2998" s="47">
        <v>1.02</v>
      </c>
    </row>
    <row r="2999" spans="1:103" s="47" customFormat="1" x14ac:dyDescent="0.3">
      <c r="A2999" s="26" t="s">
        <v>4710</v>
      </c>
      <c r="B2999" s="47" t="s">
        <v>4559</v>
      </c>
      <c r="C2999" s="47" t="s">
        <v>4940</v>
      </c>
      <c r="D2999" s="47" t="s">
        <v>4630</v>
      </c>
      <c r="E2999" s="97">
        <v>1993</v>
      </c>
      <c r="F2999" s="97">
        <v>1993</v>
      </c>
      <c r="G2999" s="47" t="s">
        <v>914</v>
      </c>
      <c r="H2999" s="49">
        <v>34.205486999999998</v>
      </c>
      <c r="I2999" s="49">
        <v>-105.72982</v>
      </c>
      <c r="J2999" s="49" t="s">
        <v>873</v>
      </c>
      <c r="K2999" s="47" t="s">
        <v>879</v>
      </c>
      <c r="L2999" s="47" t="s">
        <v>878</v>
      </c>
      <c r="M2999" s="47" t="s">
        <v>4287</v>
      </c>
      <c r="N2999" s="70" t="s">
        <v>3393</v>
      </c>
      <c r="O2999" s="70" t="s">
        <v>3394</v>
      </c>
      <c r="P2999" s="72" t="s">
        <v>4288</v>
      </c>
      <c r="Q2999" s="26" t="s">
        <v>80</v>
      </c>
      <c r="R2999" s="49"/>
      <c r="S2999" s="72"/>
      <c r="T2999" s="72"/>
      <c r="U2999" s="72"/>
      <c r="V2999" s="72"/>
      <c r="W2999" s="72"/>
      <c r="X2999" s="72"/>
      <c r="Y2999" s="72"/>
      <c r="Z2999" s="72"/>
      <c r="AA2999" s="72"/>
      <c r="AB2999" s="72"/>
      <c r="AC2999" s="72"/>
      <c r="AD2999" s="72"/>
      <c r="AE2999" s="72"/>
      <c r="AF2999" s="72"/>
      <c r="AG2999" s="72"/>
      <c r="AH2999" s="72">
        <v>296000</v>
      </c>
      <c r="AI2999" s="72"/>
      <c r="AJ2999" s="72"/>
      <c r="AU2999" s="47">
        <v>246</v>
      </c>
      <c r="AV2999" s="47">
        <v>4.5999999999999996</v>
      </c>
      <c r="AW2999" s="47">
        <v>713</v>
      </c>
      <c r="AY2999" s="49" t="s">
        <v>1685</v>
      </c>
      <c r="BA2999" s="47" t="s">
        <v>83</v>
      </c>
      <c r="BD2999" s="47">
        <v>4</v>
      </c>
      <c r="BE2999" s="47">
        <v>35</v>
      </c>
      <c r="BG2999" s="47">
        <v>4240</v>
      </c>
      <c r="BK2999" s="47">
        <v>4.1130000000000004</v>
      </c>
      <c r="BN2999" s="47">
        <v>18</v>
      </c>
      <c r="BP2999" s="47">
        <v>12</v>
      </c>
      <c r="BQ2999" s="47">
        <v>3260</v>
      </c>
      <c r="BT2999" s="47">
        <v>240</v>
      </c>
      <c r="BU2999" s="47">
        <v>5.42</v>
      </c>
      <c r="BX2999" s="47">
        <v>2000</v>
      </c>
      <c r="CA2999" s="47">
        <v>47.8</v>
      </c>
      <c r="CC2999" s="47">
        <v>33.6</v>
      </c>
      <c r="CE2999" s="47" t="s">
        <v>84</v>
      </c>
      <c r="CF2999" s="47">
        <v>95</v>
      </c>
      <c r="CH2999" s="47">
        <v>2670</v>
      </c>
      <c r="CI2999" s="47">
        <v>6130</v>
      </c>
      <c r="CJ2999" s="47">
        <v>8020</v>
      </c>
      <c r="CK2999" s="47">
        <v>678</v>
      </c>
      <c r="CL2999" s="47">
        <v>1520</v>
      </c>
      <c r="CM2999" s="47">
        <v>200</v>
      </c>
      <c r="CN2999" s="47">
        <v>40.1</v>
      </c>
      <c r="CO2999" s="47" t="s">
        <v>4689</v>
      </c>
      <c r="CP2999" s="47">
        <v>8.6</v>
      </c>
      <c r="CQ2999" s="47">
        <v>32</v>
      </c>
      <c r="CR2999" s="47">
        <v>3.9</v>
      </c>
      <c r="CS2999" s="47" t="s">
        <v>957</v>
      </c>
      <c r="CT2999" s="47" t="s">
        <v>123</v>
      </c>
      <c r="CU2999" s="47">
        <v>8.1999999999999993</v>
      </c>
      <c r="CV2999" s="47">
        <v>0.99</v>
      </c>
      <c r="CW2999" s="47">
        <f t="shared" si="170"/>
        <v>16641.79</v>
      </c>
      <c r="CX2999" s="47">
        <v>400</v>
      </c>
      <c r="CY2999" s="47">
        <v>0.6</v>
      </c>
    </row>
    <row r="3000" spans="1:103" s="47" customFormat="1" ht="13.75" customHeight="1" x14ac:dyDescent="0.3">
      <c r="A3000" s="26" t="s">
        <v>4711</v>
      </c>
      <c r="B3000" s="47" t="s">
        <v>4559</v>
      </c>
      <c r="C3000" s="47" t="s">
        <v>4940</v>
      </c>
      <c r="D3000" s="47" t="s">
        <v>4630</v>
      </c>
      <c r="E3000" s="97">
        <v>1993</v>
      </c>
      <c r="F3000" s="97">
        <v>1993</v>
      </c>
      <c r="G3000" s="47" t="s">
        <v>914</v>
      </c>
      <c r="H3000" s="49">
        <v>34.205486999999998</v>
      </c>
      <c r="I3000" s="49">
        <v>-105.72982</v>
      </c>
      <c r="J3000" s="49" t="s">
        <v>873</v>
      </c>
      <c r="K3000" s="47" t="s">
        <v>879</v>
      </c>
      <c r="L3000" s="47" t="s">
        <v>878</v>
      </c>
      <c r="M3000" s="47" t="s">
        <v>4287</v>
      </c>
      <c r="N3000" s="70" t="s">
        <v>3393</v>
      </c>
      <c r="O3000" s="70" t="s">
        <v>3394</v>
      </c>
      <c r="P3000" s="72" t="s">
        <v>4288</v>
      </c>
      <c r="Q3000" s="26" t="s">
        <v>80</v>
      </c>
      <c r="R3000" s="49"/>
      <c r="S3000" s="72"/>
      <c r="T3000" s="72"/>
      <c r="U3000" s="72"/>
      <c r="V3000" s="72"/>
      <c r="W3000" s="72"/>
      <c r="X3000" s="72"/>
      <c r="Y3000" s="72"/>
      <c r="Z3000" s="72"/>
      <c r="AA3000" s="72"/>
      <c r="AB3000" s="72"/>
      <c r="AC3000" s="72"/>
      <c r="AD3000" s="72"/>
      <c r="AE3000" s="72"/>
      <c r="AF3000" s="72"/>
      <c r="AG3000" s="72"/>
      <c r="AH3000" s="72">
        <v>264000</v>
      </c>
      <c r="AI3000" s="72"/>
      <c r="AJ3000" s="72"/>
      <c r="AU3000" s="47">
        <v>600</v>
      </c>
      <c r="AV3000" s="47" t="s">
        <v>124</v>
      </c>
      <c r="AW3000" s="47">
        <v>640</v>
      </c>
      <c r="AY3000" s="49" t="s">
        <v>1685</v>
      </c>
      <c r="BA3000" s="47" t="s">
        <v>83</v>
      </c>
      <c r="BD3000" s="47">
        <v>7</v>
      </c>
      <c r="BE3000" s="47">
        <v>12</v>
      </c>
      <c r="BG3000" s="47">
        <v>2577</v>
      </c>
      <c r="BK3000" s="47">
        <v>2.4649999999999999</v>
      </c>
      <c r="BN3000" s="47">
        <v>10</v>
      </c>
      <c r="BP3000" s="47">
        <v>14</v>
      </c>
      <c r="BQ3000" s="47">
        <v>5429</v>
      </c>
      <c r="BT3000" s="47">
        <v>222</v>
      </c>
      <c r="BU3000" s="47">
        <v>3.84</v>
      </c>
      <c r="BX3000" s="47">
        <v>2000</v>
      </c>
      <c r="CA3000" s="47">
        <v>69</v>
      </c>
      <c r="CC3000" s="47">
        <v>65</v>
      </c>
      <c r="CE3000" s="47" t="s">
        <v>84</v>
      </c>
      <c r="CF3000" s="47" t="s">
        <v>4708</v>
      </c>
      <c r="CH3000" s="47">
        <v>3337</v>
      </c>
      <c r="CI3000" s="47">
        <v>10300</v>
      </c>
      <c r="CJ3000" s="47">
        <v>13400</v>
      </c>
      <c r="CK3000" s="47">
        <v>700</v>
      </c>
      <c r="CL3000" s="47">
        <v>2570</v>
      </c>
      <c r="CM3000" s="47">
        <v>315</v>
      </c>
      <c r="CN3000" s="47">
        <v>58</v>
      </c>
      <c r="CO3000" s="47" t="s">
        <v>948</v>
      </c>
      <c r="CP3000" s="47">
        <v>12.2</v>
      </c>
      <c r="CQ3000" s="47">
        <v>38</v>
      </c>
      <c r="CR3000" s="47">
        <v>7.7</v>
      </c>
      <c r="CS3000" s="47" t="s">
        <v>957</v>
      </c>
      <c r="CT3000" s="47">
        <v>3</v>
      </c>
      <c r="CU3000" s="47">
        <v>10</v>
      </c>
      <c r="CV3000" s="47">
        <v>0.94</v>
      </c>
      <c r="CW3000" s="47">
        <f t="shared" si="170"/>
        <v>27414.84</v>
      </c>
      <c r="CX3000" s="47">
        <v>300</v>
      </c>
      <c r="CY3000" s="47">
        <v>0.78</v>
      </c>
    </row>
    <row r="3001" spans="1:103" s="47" customFormat="1" ht="13.75" customHeight="1" x14ac:dyDescent="0.3">
      <c r="A3001" s="26" t="s">
        <v>4712</v>
      </c>
      <c r="B3001" s="47" t="s">
        <v>4559</v>
      </c>
      <c r="C3001" s="47" t="s">
        <v>4940</v>
      </c>
      <c r="D3001" s="47" t="s">
        <v>4630</v>
      </c>
      <c r="E3001" s="97">
        <v>1993</v>
      </c>
      <c r="F3001" s="97">
        <v>1993</v>
      </c>
      <c r="G3001" s="47" t="s">
        <v>914</v>
      </c>
      <c r="H3001" s="49">
        <v>34.205486999999998</v>
      </c>
      <c r="I3001" s="49">
        <v>-105.72982</v>
      </c>
      <c r="J3001" s="49" t="s">
        <v>873</v>
      </c>
      <c r="K3001" s="47" t="s">
        <v>879</v>
      </c>
      <c r="L3001" s="47" t="s">
        <v>878</v>
      </c>
      <c r="M3001" s="47" t="s">
        <v>4287</v>
      </c>
      <c r="N3001" s="70" t="s">
        <v>3393</v>
      </c>
      <c r="O3001" s="70" t="s">
        <v>3394</v>
      </c>
      <c r="P3001" s="72" t="s">
        <v>4288</v>
      </c>
      <c r="Q3001" s="26" t="s">
        <v>80</v>
      </c>
      <c r="R3001" s="49"/>
      <c r="S3001" s="72"/>
      <c r="T3001" s="72"/>
      <c r="U3001" s="72"/>
      <c r="V3001" s="72"/>
      <c r="W3001" s="72"/>
      <c r="X3001" s="72"/>
      <c r="Y3001" s="72"/>
      <c r="Z3001" s="72"/>
      <c r="AA3001" s="72"/>
      <c r="AB3001" s="72"/>
      <c r="AC3001" s="72"/>
      <c r="AD3001" s="72"/>
      <c r="AE3001" s="72"/>
      <c r="AF3001" s="72"/>
      <c r="AG3001" s="72"/>
      <c r="AH3001" s="72">
        <v>264000</v>
      </c>
      <c r="AI3001" s="72"/>
      <c r="AJ3001" s="72"/>
      <c r="AU3001" s="47">
        <v>526</v>
      </c>
      <c r="AV3001" s="47">
        <v>6.9</v>
      </c>
      <c r="AW3001" s="47">
        <v>1377</v>
      </c>
      <c r="AY3001" s="49" t="s">
        <v>1685</v>
      </c>
      <c r="BA3001" s="47" t="s">
        <v>83</v>
      </c>
      <c r="BD3001" s="47">
        <v>5</v>
      </c>
      <c r="BE3001" s="47">
        <v>14</v>
      </c>
      <c r="BG3001" s="47">
        <v>5174</v>
      </c>
      <c r="BK3001" s="47">
        <v>4.8449999999999998</v>
      </c>
      <c r="BN3001" s="47">
        <v>35</v>
      </c>
      <c r="BP3001" s="47">
        <v>6</v>
      </c>
      <c r="BQ3001" s="47">
        <v>8144</v>
      </c>
      <c r="BT3001" s="47">
        <v>273</v>
      </c>
      <c r="BU3001" s="47">
        <v>3.91</v>
      </c>
      <c r="BX3001" s="47">
        <v>2000</v>
      </c>
      <c r="CA3001" s="47">
        <v>78.2</v>
      </c>
      <c r="CC3001" s="47">
        <v>52</v>
      </c>
      <c r="CE3001" s="47" t="s">
        <v>84</v>
      </c>
      <c r="CF3001" s="47" t="s">
        <v>957</v>
      </c>
      <c r="CH3001" s="47">
        <v>9726</v>
      </c>
      <c r="CI3001" s="47">
        <v>10800</v>
      </c>
      <c r="CJ3001" s="47">
        <v>13600</v>
      </c>
      <c r="CK3001" s="47">
        <v>1160</v>
      </c>
      <c r="CL3001" s="47">
        <v>2490</v>
      </c>
      <c r="CM3001" s="47">
        <v>291</v>
      </c>
      <c r="CN3001" s="47">
        <v>52.5</v>
      </c>
      <c r="CO3001" s="47" t="s">
        <v>948</v>
      </c>
      <c r="CP3001" s="47">
        <v>11.8</v>
      </c>
      <c r="CQ3001" s="47">
        <v>31.8</v>
      </c>
      <c r="CR3001" s="47">
        <v>5.9</v>
      </c>
      <c r="CS3001" s="47" t="s">
        <v>957</v>
      </c>
      <c r="CT3001" s="47">
        <v>3</v>
      </c>
      <c r="CU3001" s="47">
        <v>11.2</v>
      </c>
      <c r="CV3001" s="47">
        <v>1.17</v>
      </c>
      <c r="CW3001" s="47">
        <f t="shared" si="170"/>
        <v>28458.37</v>
      </c>
      <c r="CX3001" s="47">
        <v>200</v>
      </c>
      <c r="CY3001" s="47">
        <v>0.65</v>
      </c>
    </row>
    <row r="3002" spans="1:103" s="47" customFormat="1" ht="13.75" customHeight="1" x14ac:dyDescent="0.3">
      <c r="A3002" s="22" t="s">
        <v>4713</v>
      </c>
      <c r="B3002" s="47" t="s">
        <v>4559</v>
      </c>
      <c r="C3002" s="47" t="s">
        <v>4940</v>
      </c>
      <c r="D3002" s="47" t="s">
        <v>4630</v>
      </c>
      <c r="E3002" s="97">
        <v>1993</v>
      </c>
      <c r="F3002" s="97">
        <v>1993</v>
      </c>
      <c r="G3002" s="47" t="s">
        <v>914</v>
      </c>
      <c r="H3002" s="88">
        <v>34.221038</v>
      </c>
      <c r="I3002" s="88">
        <v>-105.75761799999999</v>
      </c>
      <c r="J3002" s="47" t="s">
        <v>873</v>
      </c>
      <c r="K3002" s="47" t="s">
        <v>879</v>
      </c>
      <c r="L3002" s="47" t="s">
        <v>878</v>
      </c>
      <c r="M3002" s="47" t="s">
        <v>1493</v>
      </c>
      <c r="N3002" s="70" t="s">
        <v>3393</v>
      </c>
      <c r="O3002" s="70" t="s">
        <v>3394</v>
      </c>
      <c r="P3002" s="72" t="s">
        <v>4338</v>
      </c>
      <c r="Q3002" s="22" t="s">
        <v>80</v>
      </c>
      <c r="S3002" s="72"/>
      <c r="T3002" s="72"/>
      <c r="U3002" s="72"/>
      <c r="V3002" s="72"/>
      <c r="W3002" s="72"/>
      <c r="X3002" s="72"/>
      <c r="Y3002" s="72"/>
      <c r="Z3002" s="72"/>
      <c r="AA3002" s="72"/>
      <c r="AB3002" s="72"/>
      <c r="AC3002" s="72"/>
      <c r="AD3002" s="72"/>
      <c r="AE3002" s="72"/>
      <c r="AF3002" s="72"/>
      <c r="AG3002" s="72"/>
      <c r="AH3002" s="72"/>
      <c r="AI3002" s="72"/>
      <c r="AJ3002" s="72"/>
      <c r="AU3002" s="47">
        <v>63</v>
      </c>
      <c r="AV3002" s="47">
        <v>0.9</v>
      </c>
      <c r="AW3002" s="47">
        <v>116</v>
      </c>
      <c r="AY3002" s="47">
        <v>7300</v>
      </c>
      <c r="BA3002" s="47">
        <v>12</v>
      </c>
      <c r="BD3002" s="47">
        <v>14</v>
      </c>
      <c r="BE3002" s="47">
        <v>6</v>
      </c>
      <c r="BG3002" s="47">
        <v>108</v>
      </c>
      <c r="BK3002" s="47">
        <v>0.121</v>
      </c>
      <c r="BN3002" s="47">
        <v>93</v>
      </c>
      <c r="BP3002" s="47">
        <v>14</v>
      </c>
      <c r="BQ3002" s="47">
        <v>799</v>
      </c>
      <c r="BT3002" s="47">
        <v>17</v>
      </c>
      <c r="BU3002" s="47">
        <v>3.1</v>
      </c>
      <c r="BX3002" s="47">
        <v>1335</v>
      </c>
      <c r="CA3002" s="47">
        <v>20.5</v>
      </c>
      <c r="CC3002" s="47">
        <v>7.7</v>
      </c>
      <c r="CE3002" s="47" t="s">
        <v>84</v>
      </c>
      <c r="CF3002" s="47">
        <v>61</v>
      </c>
      <c r="CH3002" s="47">
        <v>547</v>
      </c>
      <c r="CI3002" s="47">
        <v>780</v>
      </c>
      <c r="CJ3002" s="47">
        <v>796</v>
      </c>
      <c r="CK3002" s="47" t="s">
        <v>570</v>
      </c>
      <c r="CL3002" s="47">
        <v>118</v>
      </c>
      <c r="CM3002" s="47">
        <v>18.899999999999999</v>
      </c>
      <c r="CN3002" s="47">
        <v>4.0999999999999996</v>
      </c>
      <c r="CO3002" s="47" t="s">
        <v>948</v>
      </c>
      <c r="CP3002" s="47">
        <v>1.6</v>
      </c>
      <c r="CQ3002" s="47">
        <v>5.6</v>
      </c>
      <c r="CR3002" s="47">
        <v>1.6</v>
      </c>
      <c r="CS3002" s="47" t="s">
        <v>957</v>
      </c>
      <c r="CT3002" s="47" t="s">
        <v>123</v>
      </c>
      <c r="CU3002" s="47">
        <v>4.2</v>
      </c>
      <c r="CV3002" s="47">
        <v>0.52</v>
      </c>
      <c r="CW3002" s="47">
        <f t="shared" si="170"/>
        <v>1730.5199999999998</v>
      </c>
      <c r="CX3002" s="47">
        <v>700</v>
      </c>
      <c r="CY3002" s="47">
        <v>3.15</v>
      </c>
    </row>
    <row r="3003" spans="1:103" s="47" customFormat="1" ht="13.75" customHeight="1" x14ac:dyDescent="0.3">
      <c r="A3003" s="26" t="s">
        <v>4714</v>
      </c>
      <c r="B3003" s="47" t="s">
        <v>4559</v>
      </c>
      <c r="C3003" s="47" t="s">
        <v>4940</v>
      </c>
      <c r="D3003" s="47" t="s">
        <v>4630</v>
      </c>
      <c r="E3003" s="97">
        <v>1993</v>
      </c>
      <c r="F3003" s="97">
        <v>1993</v>
      </c>
      <c r="G3003" s="47" t="s">
        <v>914</v>
      </c>
      <c r="H3003" s="49">
        <v>34.205486999999998</v>
      </c>
      <c r="I3003" s="49">
        <v>-105.72982</v>
      </c>
      <c r="J3003" s="49" t="s">
        <v>873</v>
      </c>
      <c r="K3003" s="47" t="s">
        <v>879</v>
      </c>
      <c r="L3003" s="47" t="s">
        <v>878</v>
      </c>
      <c r="M3003" s="47" t="s">
        <v>4287</v>
      </c>
      <c r="N3003" s="70" t="s">
        <v>3393</v>
      </c>
      <c r="O3003" s="70" t="s">
        <v>3394</v>
      </c>
      <c r="P3003" s="72" t="s">
        <v>4288</v>
      </c>
      <c r="Q3003" s="26" t="s">
        <v>80</v>
      </c>
      <c r="R3003" s="49"/>
      <c r="S3003" s="72"/>
      <c r="T3003" s="72"/>
      <c r="U3003" s="72"/>
      <c r="V3003" s="72"/>
      <c r="W3003" s="72"/>
      <c r="X3003" s="72"/>
      <c r="Y3003" s="72"/>
      <c r="Z3003" s="72"/>
      <c r="AA3003" s="72"/>
      <c r="AB3003" s="72"/>
      <c r="AC3003" s="72"/>
      <c r="AD3003" s="72"/>
      <c r="AE3003" s="72"/>
      <c r="AF3003" s="72"/>
      <c r="AG3003" s="72"/>
      <c r="AH3003" s="72">
        <v>318400</v>
      </c>
      <c r="AI3003" s="72"/>
      <c r="AJ3003" s="72"/>
      <c r="AU3003" s="47">
        <v>307</v>
      </c>
      <c r="AV3003" s="47">
        <v>2.5</v>
      </c>
      <c r="AW3003" s="47">
        <v>742</v>
      </c>
      <c r="AY3003" s="49" t="s">
        <v>1685</v>
      </c>
      <c r="BA3003" s="47" t="s">
        <v>83</v>
      </c>
      <c r="BD3003" s="47">
        <v>3</v>
      </c>
      <c r="BE3003" s="47">
        <v>11</v>
      </c>
      <c r="BG3003" s="47">
        <v>2800</v>
      </c>
      <c r="BK3003" s="47">
        <v>3.86</v>
      </c>
      <c r="BN3003" s="47">
        <v>111</v>
      </c>
      <c r="BP3003" s="47">
        <v>7</v>
      </c>
      <c r="BQ3003" s="47">
        <v>9219</v>
      </c>
      <c r="BT3003" s="47">
        <v>118</v>
      </c>
      <c r="BU3003" s="47">
        <v>3.26</v>
      </c>
      <c r="BX3003" s="47">
        <v>2000</v>
      </c>
      <c r="CA3003" s="47">
        <v>89</v>
      </c>
      <c r="CC3003" s="47">
        <v>36.5</v>
      </c>
      <c r="CE3003" s="47" t="s">
        <v>84</v>
      </c>
      <c r="CF3003" s="47" t="s">
        <v>4632</v>
      </c>
      <c r="CH3003" s="47">
        <v>1935</v>
      </c>
      <c r="CI3003" s="47">
        <v>10500</v>
      </c>
      <c r="CJ3003" s="47">
        <v>12800</v>
      </c>
      <c r="CK3003" s="47">
        <v>1160</v>
      </c>
      <c r="CL3003" s="47">
        <v>2260</v>
      </c>
      <c r="CM3003" s="47">
        <v>260</v>
      </c>
      <c r="CN3003" s="47">
        <v>49.5</v>
      </c>
      <c r="CO3003" s="47" t="s">
        <v>948</v>
      </c>
      <c r="CP3003" s="47">
        <v>9.3000000000000007</v>
      </c>
      <c r="CQ3003" s="47">
        <v>22.6</v>
      </c>
      <c r="CR3003" s="47">
        <v>5.2</v>
      </c>
      <c r="CS3003" s="47" t="s">
        <v>957</v>
      </c>
      <c r="CT3003" s="47">
        <v>2</v>
      </c>
      <c r="CU3003" s="47">
        <v>9.1</v>
      </c>
      <c r="CV3003" s="47">
        <v>1.07</v>
      </c>
      <c r="CW3003" s="47">
        <f t="shared" si="170"/>
        <v>27078.769999999997</v>
      </c>
      <c r="CX3003" s="47" t="s">
        <v>957</v>
      </c>
      <c r="CY3003" s="47">
        <v>0.26</v>
      </c>
    </row>
    <row r="3004" spans="1:103" s="47" customFormat="1" x14ac:dyDescent="0.3">
      <c r="A3004" s="22" t="s">
        <v>4715</v>
      </c>
      <c r="B3004" s="47" t="s">
        <v>4559</v>
      </c>
      <c r="C3004" s="47" t="s">
        <v>4940</v>
      </c>
      <c r="D3004" s="47" t="s">
        <v>4630</v>
      </c>
      <c r="E3004" s="97">
        <v>1993</v>
      </c>
      <c r="F3004" s="97">
        <v>1993</v>
      </c>
      <c r="G3004" s="47" t="s">
        <v>914</v>
      </c>
      <c r="H3004" s="88">
        <v>34.204853999999997</v>
      </c>
      <c r="I3004" s="88">
        <v>-105.730164</v>
      </c>
      <c r="J3004" s="47" t="s">
        <v>873</v>
      </c>
      <c r="K3004" s="47" t="s">
        <v>879</v>
      </c>
      <c r="L3004" s="47" t="s">
        <v>878</v>
      </c>
      <c r="M3004" s="47" t="s">
        <v>4287</v>
      </c>
      <c r="N3004" s="70" t="s">
        <v>3393</v>
      </c>
      <c r="O3004" s="70" t="s">
        <v>3394</v>
      </c>
      <c r="P3004" s="72" t="s">
        <v>4288</v>
      </c>
      <c r="Q3004" s="22" t="s">
        <v>80</v>
      </c>
      <c r="S3004" s="72"/>
      <c r="T3004" s="72"/>
      <c r="U3004" s="72"/>
      <c r="V3004" s="72"/>
      <c r="W3004" s="72"/>
      <c r="X3004" s="72"/>
      <c r="Y3004" s="72"/>
      <c r="Z3004" s="72"/>
      <c r="AA3004" s="72"/>
      <c r="AB3004" s="72"/>
      <c r="AC3004" s="72"/>
      <c r="AD3004" s="72"/>
      <c r="AE3004" s="72"/>
      <c r="AF3004" s="72"/>
      <c r="AG3004" s="72"/>
      <c r="AH3004" s="72"/>
      <c r="AI3004" s="72"/>
      <c r="AJ3004" s="72"/>
      <c r="AU3004" s="47">
        <v>208</v>
      </c>
      <c r="AV3004" s="47">
        <v>0.5</v>
      </c>
      <c r="AW3004" s="47">
        <v>79</v>
      </c>
      <c r="AY3004" s="47">
        <v>2400</v>
      </c>
      <c r="BA3004" s="47" t="s">
        <v>83</v>
      </c>
      <c r="BD3004" s="47">
        <v>6</v>
      </c>
      <c r="BE3004" s="47">
        <v>149</v>
      </c>
      <c r="BG3004" s="47">
        <v>219</v>
      </c>
      <c r="BK3004" s="47">
        <v>0.153</v>
      </c>
      <c r="BN3004" s="47">
        <v>20</v>
      </c>
      <c r="BP3004" s="47">
        <v>18</v>
      </c>
      <c r="BQ3004" s="47">
        <v>115</v>
      </c>
      <c r="BT3004" s="47">
        <v>22</v>
      </c>
      <c r="BU3004" s="47">
        <v>4.7</v>
      </c>
      <c r="BX3004" s="47">
        <v>179</v>
      </c>
      <c r="CA3004" s="47">
        <v>13</v>
      </c>
      <c r="CC3004" s="47">
        <v>7.9</v>
      </c>
      <c r="CE3004" s="47" t="s">
        <v>84</v>
      </c>
      <c r="CF3004" s="47">
        <v>140</v>
      </c>
      <c r="CH3004" s="47">
        <v>161</v>
      </c>
      <c r="CI3004" s="47">
        <v>312</v>
      </c>
      <c r="CJ3004" s="47">
        <v>672</v>
      </c>
      <c r="CK3004" s="47">
        <v>53</v>
      </c>
      <c r="CL3004" s="47">
        <v>208</v>
      </c>
      <c r="CM3004" s="47">
        <v>43</v>
      </c>
      <c r="CN3004" s="47">
        <v>10</v>
      </c>
      <c r="CO3004" s="47" t="s">
        <v>948</v>
      </c>
      <c r="CP3004" s="47">
        <v>3.3</v>
      </c>
      <c r="CQ3004" s="47">
        <v>15.6</v>
      </c>
      <c r="CR3004" s="47">
        <v>3.1</v>
      </c>
      <c r="CS3004" s="47" t="s">
        <v>957</v>
      </c>
      <c r="CT3004" s="47" t="s">
        <v>123</v>
      </c>
      <c r="CU3004" s="47">
        <v>7.1</v>
      </c>
      <c r="CV3004" s="47">
        <v>0.89</v>
      </c>
      <c r="CW3004" s="47">
        <f t="shared" si="170"/>
        <v>1327.9899999999998</v>
      </c>
      <c r="CX3004" s="47">
        <v>1400</v>
      </c>
      <c r="CY3004" s="47">
        <v>2.0299999999999998</v>
      </c>
    </row>
    <row r="3005" spans="1:103" s="47" customFormat="1" x14ac:dyDescent="0.3">
      <c r="A3005" s="26" t="s">
        <v>4716</v>
      </c>
      <c r="B3005" s="47" t="s">
        <v>4559</v>
      </c>
      <c r="C3005" s="47" t="s">
        <v>4940</v>
      </c>
      <c r="D3005" s="47" t="s">
        <v>4630</v>
      </c>
      <c r="E3005" s="97">
        <v>1993</v>
      </c>
      <c r="F3005" s="97">
        <v>1993</v>
      </c>
      <c r="G3005" s="47" t="s">
        <v>914</v>
      </c>
      <c r="H3005" s="49">
        <v>34.204361820000003</v>
      </c>
      <c r="I3005" s="49">
        <v>-105.729446</v>
      </c>
      <c r="J3005" s="49" t="s">
        <v>873</v>
      </c>
      <c r="K3005" s="47" t="s">
        <v>879</v>
      </c>
      <c r="L3005" s="47" t="s">
        <v>878</v>
      </c>
      <c r="M3005" s="47" t="s">
        <v>4287</v>
      </c>
      <c r="N3005" s="70" t="s">
        <v>3393</v>
      </c>
      <c r="O3005" s="70" t="s">
        <v>3394</v>
      </c>
      <c r="P3005" s="72" t="s">
        <v>4288</v>
      </c>
      <c r="Q3005" s="26" t="s">
        <v>80</v>
      </c>
      <c r="R3005" s="49"/>
      <c r="S3005" s="72"/>
      <c r="T3005" s="72"/>
      <c r="U3005" s="72"/>
      <c r="V3005" s="72"/>
      <c r="W3005" s="72"/>
      <c r="X3005" s="72"/>
      <c r="Y3005" s="72"/>
      <c r="Z3005" s="72"/>
      <c r="AA3005" s="72"/>
      <c r="AB3005" s="72"/>
      <c r="AC3005" s="72"/>
      <c r="AD3005" s="72"/>
      <c r="AE3005" s="72"/>
      <c r="AF3005" s="72"/>
      <c r="AG3005" s="72"/>
      <c r="AH3005" s="72"/>
      <c r="AI3005" s="72"/>
      <c r="AJ3005" s="72"/>
      <c r="AU3005" s="47">
        <v>596</v>
      </c>
      <c r="AV3005" s="47">
        <v>36.200000000000003</v>
      </c>
      <c r="AW3005" s="47" t="s">
        <v>1687</v>
      </c>
      <c r="AY3005" s="47">
        <v>3300</v>
      </c>
      <c r="BA3005" s="47">
        <v>28</v>
      </c>
      <c r="BD3005" s="47">
        <v>4</v>
      </c>
      <c r="BE3005" s="47">
        <v>69</v>
      </c>
      <c r="BG3005" s="47">
        <v>18267</v>
      </c>
      <c r="BK3005" s="47">
        <v>22</v>
      </c>
      <c r="BN3005" s="47">
        <v>51</v>
      </c>
      <c r="BP3005" s="47">
        <v>17</v>
      </c>
      <c r="BQ3005" s="47">
        <v>17100</v>
      </c>
      <c r="BT3005" s="47">
        <v>1291</v>
      </c>
      <c r="BU3005" s="47">
        <v>3.54</v>
      </c>
      <c r="BX3005" s="47">
        <v>308</v>
      </c>
      <c r="CA3005" s="47">
        <v>4.7</v>
      </c>
      <c r="CC3005" s="47">
        <v>69</v>
      </c>
      <c r="CE3005" s="47" t="s">
        <v>84</v>
      </c>
      <c r="CF3005" s="47" t="s">
        <v>4717</v>
      </c>
      <c r="CH3005" s="47">
        <v>3853</v>
      </c>
      <c r="CI3005" s="47">
        <v>130</v>
      </c>
      <c r="CJ3005" s="47">
        <v>273</v>
      </c>
      <c r="CK3005" s="47" t="s">
        <v>570</v>
      </c>
      <c r="CL3005" s="47">
        <v>115</v>
      </c>
      <c r="CM3005" s="47">
        <v>25.8</v>
      </c>
      <c r="CN3005" s="47">
        <v>8.1999999999999993</v>
      </c>
      <c r="CO3005" s="47" t="s">
        <v>948</v>
      </c>
      <c r="CP3005" s="47">
        <v>3.2</v>
      </c>
      <c r="CQ3005" s="47">
        <v>14</v>
      </c>
      <c r="CR3005" s="47">
        <v>3.1</v>
      </c>
      <c r="CS3005" s="47" t="s">
        <v>957</v>
      </c>
      <c r="CT3005" s="47" t="s">
        <v>123</v>
      </c>
      <c r="CU3005" s="47">
        <v>5.7</v>
      </c>
      <c r="CV3005" s="47">
        <v>0.73</v>
      </c>
      <c r="CW3005" s="47">
        <f t="shared" si="170"/>
        <v>578.73000000000013</v>
      </c>
      <c r="CX3005" s="47" t="s">
        <v>957</v>
      </c>
      <c r="CY3005" s="47">
        <v>1.32</v>
      </c>
    </row>
    <row r="3006" spans="1:103" s="47" customFormat="1" x14ac:dyDescent="0.3">
      <c r="A3006" s="26" t="s">
        <v>4718</v>
      </c>
      <c r="B3006" s="47" t="s">
        <v>4559</v>
      </c>
      <c r="C3006" s="47" t="s">
        <v>4940</v>
      </c>
      <c r="D3006" s="47" t="s">
        <v>4630</v>
      </c>
      <c r="E3006" s="97">
        <v>1993</v>
      </c>
      <c r="F3006" s="97">
        <v>1993</v>
      </c>
      <c r="G3006" s="47" t="s">
        <v>914</v>
      </c>
      <c r="H3006" s="47">
        <v>34.203789999999998</v>
      </c>
      <c r="I3006" s="49">
        <v>-105.7289</v>
      </c>
      <c r="J3006" s="49" t="s">
        <v>873</v>
      </c>
      <c r="K3006" s="47" t="s">
        <v>879</v>
      </c>
      <c r="L3006" s="47" t="s">
        <v>878</v>
      </c>
      <c r="M3006" s="47" t="s">
        <v>4287</v>
      </c>
      <c r="N3006" s="70" t="s">
        <v>3393</v>
      </c>
      <c r="O3006" s="70" t="s">
        <v>3394</v>
      </c>
      <c r="P3006" s="72" t="s">
        <v>4288</v>
      </c>
      <c r="Q3006" s="26" t="s">
        <v>80</v>
      </c>
      <c r="R3006" s="49"/>
      <c r="S3006" s="72"/>
      <c r="T3006" s="72"/>
      <c r="U3006" s="72"/>
      <c r="V3006" s="72"/>
      <c r="W3006" s="72"/>
      <c r="X3006" s="72"/>
      <c r="Y3006" s="72"/>
      <c r="Z3006" s="72"/>
      <c r="AA3006" s="72"/>
      <c r="AB3006" s="72"/>
      <c r="AC3006" s="72"/>
      <c r="AD3006" s="72"/>
      <c r="AE3006" s="72"/>
      <c r="AF3006" s="72"/>
      <c r="AG3006" s="72"/>
      <c r="AH3006" s="72"/>
      <c r="AI3006" s="72"/>
      <c r="AJ3006" s="72"/>
      <c r="AU3006" s="47">
        <v>25</v>
      </c>
      <c r="AV3006" s="47">
        <v>2.6</v>
      </c>
      <c r="AW3006" s="47">
        <v>292</v>
      </c>
      <c r="AY3006" s="47">
        <v>7000</v>
      </c>
      <c r="BA3006" s="47">
        <v>8</v>
      </c>
      <c r="BD3006" s="47">
        <v>3</v>
      </c>
      <c r="BE3006" s="47">
        <v>61</v>
      </c>
      <c r="BG3006" s="47">
        <v>365</v>
      </c>
      <c r="BK3006" s="47">
        <v>1.302</v>
      </c>
      <c r="BN3006" s="47">
        <v>25</v>
      </c>
      <c r="BP3006" s="47">
        <v>8</v>
      </c>
      <c r="BQ3006" s="47">
        <v>301</v>
      </c>
      <c r="BT3006" s="47">
        <v>132</v>
      </c>
      <c r="BU3006" s="47">
        <v>3.61</v>
      </c>
      <c r="BX3006" s="47">
        <v>295</v>
      </c>
      <c r="CA3006" s="47">
        <v>6.8</v>
      </c>
      <c r="CC3006" s="47">
        <v>10</v>
      </c>
      <c r="CE3006" s="47" t="s">
        <v>84</v>
      </c>
      <c r="CF3006" s="47">
        <v>82</v>
      </c>
      <c r="CH3006" s="47">
        <v>154</v>
      </c>
      <c r="CI3006" s="47">
        <v>156</v>
      </c>
      <c r="CJ3006" s="47">
        <v>306</v>
      </c>
      <c r="CK3006" s="47" t="s">
        <v>570</v>
      </c>
      <c r="CL3006" s="47">
        <v>100</v>
      </c>
      <c r="CM3006" s="47">
        <v>21.5</v>
      </c>
      <c r="CN3006" s="47">
        <v>5.6</v>
      </c>
      <c r="CO3006" s="47" t="s">
        <v>948</v>
      </c>
      <c r="CP3006" s="47">
        <v>1.9</v>
      </c>
      <c r="CQ3006" s="47">
        <v>11</v>
      </c>
      <c r="CR3006" s="47">
        <v>2.4</v>
      </c>
      <c r="CS3006" s="47" t="s">
        <v>957</v>
      </c>
      <c r="CT3006" s="47" t="s">
        <v>123</v>
      </c>
      <c r="CU3006" s="47">
        <v>4.4000000000000004</v>
      </c>
      <c r="CV3006" s="47">
        <v>0.51</v>
      </c>
      <c r="CW3006" s="47">
        <f t="shared" si="170"/>
        <v>609.30999999999995</v>
      </c>
      <c r="CX3006" s="47">
        <v>100</v>
      </c>
      <c r="CY3006" s="47">
        <v>1.58</v>
      </c>
    </row>
    <row r="3007" spans="1:103" s="47" customFormat="1" ht="15.65" customHeight="1" x14ac:dyDescent="0.3">
      <c r="A3007" s="26" t="s">
        <v>4719</v>
      </c>
      <c r="B3007" s="47" t="s">
        <v>4559</v>
      </c>
      <c r="C3007" s="47" t="s">
        <v>4940</v>
      </c>
      <c r="D3007" s="47" t="s">
        <v>4630</v>
      </c>
      <c r="E3007" s="97">
        <v>1993</v>
      </c>
      <c r="F3007" s="97">
        <v>1993</v>
      </c>
      <c r="G3007" s="47" t="s">
        <v>914</v>
      </c>
      <c r="H3007" s="98">
        <v>34.204112000000002</v>
      </c>
      <c r="I3007" s="98">
        <v>-105.729073</v>
      </c>
      <c r="J3007" s="49" t="s">
        <v>873</v>
      </c>
      <c r="K3007" s="47" t="s">
        <v>879</v>
      </c>
      <c r="L3007" s="47" t="s">
        <v>878</v>
      </c>
      <c r="M3007" s="47" t="s">
        <v>4287</v>
      </c>
      <c r="N3007" s="70" t="s">
        <v>3393</v>
      </c>
      <c r="O3007" s="70" t="s">
        <v>3394</v>
      </c>
      <c r="P3007" s="72" t="s">
        <v>4288</v>
      </c>
      <c r="Q3007" s="26" t="s">
        <v>80</v>
      </c>
      <c r="R3007" s="49"/>
      <c r="S3007" s="72"/>
      <c r="T3007" s="72"/>
      <c r="U3007" s="72"/>
      <c r="V3007" s="72"/>
      <c r="W3007" s="72"/>
      <c r="X3007" s="72"/>
      <c r="Y3007" s="72"/>
      <c r="Z3007" s="72"/>
      <c r="AA3007" s="72"/>
      <c r="AB3007" s="72"/>
      <c r="AC3007" s="72"/>
      <c r="AD3007" s="72"/>
      <c r="AE3007" s="72"/>
      <c r="AF3007" s="72"/>
      <c r="AG3007" s="72"/>
      <c r="AH3007" s="72"/>
      <c r="AI3007" s="72"/>
      <c r="AJ3007" s="72"/>
      <c r="AU3007" s="47">
        <v>11</v>
      </c>
      <c r="AV3007" s="47">
        <v>1.3</v>
      </c>
      <c r="AW3007" s="47">
        <v>232</v>
      </c>
      <c r="AY3007" s="47">
        <v>2400</v>
      </c>
      <c r="BA3007" s="47">
        <v>9</v>
      </c>
      <c r="BD3007" s="47">
        <v>10</v>
      </c>
      <c r="BE3007" s="47">
        <v>69</v>
      </c>
      <c r="BG3007" s="47">
        <v>540</v>
      </c>
      <c r="BK3007" s="47">
        <v>2.052</v>
      </c>
      <c r="BN3007" s="47">
        <v>35</v>
      </c>
      <c r="BP3007" s="47">
        <v>44</v>
      </c>
      <c r="BQ3007" s="47">
        <v>296</v>
      </c>
      <c r="BT3007" s="47">
        <v>45</v>
      </c>
      <c r="BU3007" s="47">
        <v>9.1999999999999993</v>
      </c>
      <c r="BX3007" s="47">
        <v>225</v>
      </c>
      <c r="CA3007" s="47">
        <v>12.2</v>
      </c>
      <c r="CC3007" s="47">
        <v>6.6</v>
      </c>
      <c r="CE3007" s="47" t="s">
        <v>84</v>
      </c>
      <c r="CF3007" s="47">
        <v>119</v>
      </c>
      <c r="CH3007" s="47">
        <v>1115</v>
      </c>
      <c r="CI3007" s="47">
        <v>166</v>
      </c>
      <c r="CJ3007" s="47">
        <v>304</v>
      </c>
      <c r="CK3007" s="47" t="s">
        <v>570</v>
      </c>
      <c r="CL3007" s="47">
        <v>100</v>
      </c>
      <c r="CM3007" s="47">
        <v>23.8</v>
      </c>
      <c r="CN3007" s="47">
        <v>6</v>
      </c>
      <c r="CO3007" s="47" t="s">
        <v>948</v>
      </c>
      <c r="CP3007" s="47">
        <v>2.6</v>
      </c>
      <c r="CQ3007" s="47">
        <v>13.4</v>
      </c>
      <c r="CR3007" s="47">
        <v>4.0999999999999996</v>
      </c>
      <c r="CS3007" s="47" t="s">
        <v>957</v>
      </c>
      <c r="CT3007" s="47" t="s">
        <v>123</v>
      </c>
      <c r="CU3007" s="47">
        <v>8.6999999999999993</v>
      </c>
      <c r="CV3007" s="47">
        <v>1.08</v>
      </c>
      <c r="CW3007" s="47">
        <f t="shared" si="170"/>
        <v>629.68000000000006</v>
      </c>
      <c r="CX3007" s="47">
        <v>2600</v>
      </c>
      <c r="CY3007" s="47">
        <v>3.88</v>
      </c>
    </row>
    <row r="3008" spans="1:103" s="47" customFormat="1" ht="15.65" customHeight="1" x14ac:dyDescent="0.3">
      <c r="A3008" s="26" t="s">
        <v>4720</v>
      </c>
      <c r="B3008" s="47" t="s">
        <v>4559</v>
      </c>
      <c r="C3008" s="47" t="s">
        <v>4940</v>
      </c>
      <c r="D3008" s="47" t="s">
        <v>4630</v>
      </c>
      <c r="E3008" s="95">
        <v>1993</v>
      </c>
      <c r="F3008" s="97">
        <v>1993</v>
      </c>
      <c r="G3008" s="47" t="s">
        <v>914</v>
      </c>
      <c r="H3008" s="47">
        <v>34.203949899999998</v>
      </c>
      <c r="I3008" s="49">
        <v>-105.72869900000001</v>
      </c>
      <c r="J3008" s="49" t="s">
        <v>873</v>
      </c>
      <c r="K3008" s="47" t="s">
        <v>879</v>
      </c>
      <c r="L3008" s="47" t="s">
        <v>878</v>
      </c>
      <c r="M3008" s="47" t="s">
        <v>4287</v>
      </c>
      <c r="N3008" s="70" t="s">
        <v>3393</v>
      </c>
      <c r="O3008" s="70" t="s">
        <v>3394</v>
      </c>
      <c r="P3008" s="72" t="s">
        <v>4288</v>
      </c>
      <c r="Q3008" s="26" t="s">
        <v>80</v>
      </c>
      <c r="R3008" s="49"/>
      <c r="S3008" s="72"/>
      <c r="T3008" s="72"/>
      <c r="U3008" s="72"/>
      <c r="V3008" s="72"/>
      <c r="W3008" s="72"/>
      <c r="X3008" s="72"/>
      <c r="Y3008" s="72"/>
      <c r="Z3008" s="72"/>
      <c r="AA3008" s="72"/>
      <c r="AB3008" s="72"/>
      <c r="AC3008" s="72"/>
      <c r="AD3008" s="72"/>
      <c r="AE3008" s="72"/>
      <c r="AF3008" s="72"/>
      <c r="AG3008" s="72"/>
      <c r="AH3008" s="72"/>
      <c r="AI3008" s="72"/>
      <c r="AJ3008" s="72"/>
      <c r="AU3008" s="47">
        <v>99</v>
      </c>
      <c r="AV3008" s="47">
        <v>25.8</v>
      </c>
      <c r="AW3008" s="47" t="s">
        <v>1687</v>
      </c>
      <c r="AY3008" s="47">
        <v>5300</v>
      </c>
      <c r="BA3008" s="47">
        <v>40</v>
      </c>
      <c r="BD3008" s="47">
        <v>6</v>
      </c>
      <c r="BE3008" s="47">
        <v>79</v>
      </c>
      <c r="BG3008" s="47">
        <v>19600</v>
      </c>
      <c r="BK3008" s="47">
        <v>46</v>
      </c>
      <c r="BN3008" s="47">
        <v>16</v>
      </c>
      <c r="BP3008" s="47">
        <v>13</v>
      </c>
      <c r="BQ3008" s="47">
        <v>1094</v>
      </c>
      <c r="BT3008" s="47">
        <v>1179</v>
      </c>
      <c r="BU3008" s="47">
        <v>7.48</v>
      </c>
      <c r="BX3008" s="47">
        <v>289</v>
      </c>
      <c r="CA3008" s="47">
        <v>16.399999999999999</v>
      </c>
      <c r="CC3008" s="47">
        <v>26.8</v>
      </c>
      <c r="CE3008" s="47" t="s">
        <v>84</v>
      </c>
      <c r="CF3008" s="47">
        <v>105</v>
      </c>
      <c r="CH3008" s="47">
        <v>2001</v>
      </c>
      <c r="CI3008" s="47">
        <v>600</v>
      </c>
      <c r="CJ3008" s="47">
        <v>1170</v>
      </c>
      <c r="CK3008" s="47" t="s">
        <v>570</v>
      </c>
      <c r="CL3008" s="47">
        <v>320</v>
      </c>
      <c r="CM3008" s="47">
        <v>53.9</v>
      </c>
      <c r="CN3008" s="47">
        <v>13.4</v>
      </c>
      <c r="CO3008" s="47" t="s">
        <v>948</v>
      </c>
      <c r="CP3008" s="47">
        <v>3.5</v>
      </c>
      <c r="CQ3008" s="47">
        <v>17</v>
      </c>
      <c r="CR3008" s="47">
        <v>3.5</v>
      </c>
      <c r="CS3008" s="47" t="s">
        <v>957</v>
      </c>
      <c r="CT3008" s="47" t="s">
        <v>123</v>
      </c>
      <c r="CU3008" s="47">
        <v>6.7</v>
      </c>
      <c r="CV3008" s="47">
        <v>0.71</v>
      </c>
      <c r="CW3008" s="47">
        <f t="shared" si="170"/>
        <v>2188.71</v>
      </c>
      <c r="CX3008" s="47">
        <v>400</v>
      </c>
      <c r="CY3008" s="47">
        <v>2.99</v>
      </c>
    </row>
    <row r="3009" spans="1:111" s="47" customFormat="1" ht="15.65" customHeight="1" x14ac:dyDescent="0.3">
      <c r="A3009" s="26" t="s">
        <v>4721</v>
      </c>
      <c r="B3009" s="47" t="s">
        <v>4559</v>
      </c>
      <c r="C3009" s="47" t="s">
        <v>4940</v>
      </c>
      <c r="D3009" s="47" t="s">
        <v>4630</v>
      </c>
      <c r="E3009" s="95">
        <v>1993</v>
      </c>
      <c r="F3009" s="97">
        <v>1993</v>
      </c>
      <c r="G3009" s="47" t="s">
        <v>914</v>
      </c>
      <c r="H3009" s="47">
        <v>34.204108140000002</v>
      </c>
      <c r="I3009" s="49">
        <v>-105.7285748</v>
      </c>
      <c r="J3009" s="49" t="s">
        <v>873</v>
      </c>
      <c r="K3009" s="47" t="s">
        <v>879</v>
      </c>
      <c r="L3009" s="47" t="s">
        <v>878</v>
      </c>
      <c r="M3009" s="47" t="s">
        <v>4287</v>
      </c>
      <c r="N3009" s="70" t="s">
        <v>3393</v>
      </c>
      <c r="O3009" s="70" t="s">
        <v>3394</v>
      </c>
      <c r="P3009" s="72" t="s">
        <v>4288</v>
      </c>
      <c r="Q3009" s="26" t="s">
        <v>80</v>
      </c>
      <c r="R3009" s="49"/>
      <c r="S3009" s="72"/>
      <c r="T3009" s="72"/>
      <c r="U3009" s="72"/>
      <c r="V3009" s="72"/>
      <c r="W3009" s="72"/>
      <c r="X3009" s="72"/>
      <c r="Y3009" s="72"/>
      <c r="Z3009" s="72"/>
      <c r="AA3009" s="72"/>
      <c r="AB3009" s="72"/>
      <c r="AC3009" s="72"/>
      <c r="AD3009" s="72"/>
      <c r="AE3009" s="72"/>
      <c r="AF3009" s="72"/>
      <c r="AG3009" s="72"/>
      <c r="AH3009" s="72"/>
      <c r="AI3009" s="72"/>
      <c r="AJ3009" s="72"/>
      <c r="AU3009" s="47">
        <v>67</v>
      </c>
      <c r="AV3009" s="47">
        <v>13.6</v>
      </c>
      <c r="AW3009" s="47" t="s">
        <v>1687</v>
      </c>
      <c r="AY3009" s="47">
        <v>12700</v>
      </c>
      <c r="BA3009" s="47">
        <v>27</v>
      </c>
      <c r="BD3009" s="47">
        <v>2</v>
      </c>
      <c r="BE3009" s="47">
        <v>28</v>
      </c>
      <c r="BG3009" s="47">
        <v>18118</v>
      </c>
      <c r="BK3009" s="47">
        <v>14.555</v>
      </c>
      <c r="BN3009" s="47">
        <v>262</v>
      </c>
      <c r="BP3009" s="47">
        <v>2</v>
      </c>
      <c r="BQ3009" s="47">
        <v>21400</v>
      </c>
      <c r="BT3009" s="47" t="s">
        <v>1687</v>
      </c>
      <c r="BU3009" s="47">
        <v>2.64</v>
      </c>
      <c r="BX3009" s="47">
        <v>794</v>
      </c>
      <c r="CA3009" s="47">
        <v>60.6</v>
      </c>
      <c r="CC3009" s="47">
        <v>78.900000000000006</v>
      </c>
      <c r="CE3009" s="47" t="s">
        <v>84</v>
      </c>
      <c r="CF3009" s="47" t="s">
        <v>4678</v>
      </c>
      <c r="CH3009" s="47">
        <v>189</v>
      </c>
      <c r="CI3009" s="47">
        <v>3400</v>
      </c>
      <c r="CJ3009" s="47">
        <v>4450</v>
      </c>
      <c r="CK3009" s="47">
        <v>240</v>
      </c>
      <c r="CL3009" s="47">
        <v>818</v>
      </c>
      <c r="CM3009" s="47">
        <v>119</v>
      </c>
      <c r="CN3009" s="47">
        <v>24</v>
      </c>
      <c r="CO3009" s="47" t="s">
        <v>948</v>
      </c>
      <c r="CP3009" s="47">
        <v>6.3</v>
      </c>
      <c r="CQ3009" s="47">
        <v>27</v>
      </c>
      <c r="CR3009" s="47">
        <v>6.3</v>
      </c>
      <c r="CS3009" s="47" t="s">
        <v>957</v>
      </c>
      <c r="CT3009" s="47">
        <v>3</v>
      </c>
      <c r="CU3009" s="47">
        <v>8</v>
      </c>
      <c r="CV3009" s="47">
        <v>1.18</v>
      </c>
      <c r="CW3009" s="47">
        <f t="shared" si="170"/>
        <v>9102.7799999999988</v>
      </c>
      <c r="CX3009" s="47">
        <v>200</v>
      </c>
      <c r="CY3009" s="47">
        <v>1.37</v>
      </c>
    </row>
    <row r="3010" spans="1:111" s="47" customFormat="1" ht="15.65" customHeight="1" x14ac:dyDescent="0.3">
      <c r="A3010" s="26" t="s">
        <v>4722</v>
      </c>
      <c r="B3010" s="47" t="s">
        <v>4559</v>
      </c>
      <c r="C3010" s="47" t="s">
        <v>4940</v>
      </c>
      <c r="D3010" s="47" t="s">
        <v>4630</v>
      </c>
      <c r="E3010" s="95">
        <v>1993</v>
      </c>
      <c r="F3010" s="97">
        <v>1993</v>
      </c>
      <c r="G3010" s="47" t="s">
        <v>914</v>
      </c>
      <c r="H3010" s="47">
        <v>34.203980000000001</v>
      </c>
      <c r="I3010" s="49">
        <v>-105.728337</v>
      </c>
      <c r="J3010" s="49" t="s">
        <v>873</v>
      </c>
      <c r="K3010" s="47" t="s">
        <v>879</v>
      </c>
      <c r="L3010" s="47" t="s">
        <v>878</v>
      </c>
      <c r="M3010" s="47" t="s">
        <v>4287</v>
      </c>
      <c r="N3010" s="70" t="s">
        <v>3393</v>
      </c>
      <c r="O3010" s="70" t="s">
        <v>3394</v>
      </c>
      <c r="P3010" s="72" t="s">
        <v>4288</v>
      </c>
      <c r="Q3010" s="26" t="s">
        <v>80</v>
      </c>
      <c r="R3010" s="49"/>
      <c r="S3010" s="72"/>
      <c r="T3010" s="72"/>
      <c r="U3010" s="72"/>
      <c r="V3010" s="72"/>
      <c r="W3010" s="72"/>
      <c r="X3010" s="72"/>
      <c r="Y3010" s="72"/>
      <c r="Z3010" s="72"/>
      <c r="AA3010" s="72"/>
      <c r="AB3010" s="72"/>
      <c r="AC3010" s="72"/>
      <c r="AD3010" s="72"/>
      <c r="AE3010" s="72"/>
      <c r="AF3010" s="72"/>
      <c r="AG3010" s="72"/>
      <c r="AH3010" s="72"/>
      <c r="AI3010" s="72"/>
      <c r="AJ3010" s="72"/>
      <c r="AU3010" s="47">
        <v>20</v>
      </c>
      <c r="AV3010" s="47">
        <v>6</v>
      </c>
      <c r="AW3010" s="47">
        <v>660</v>
      </c>
      <c r="AY3010" s="47">
        <v>7500</v>
      </c>
      <c r="BA3010" s="47" t="s">
        <v>83</v>
      </c>
      <c r="BD3010" s="47">
        <v>6</v>
      </c>
      <c r="BE3010" s="47">
        <v>31</v>
      </c>
      <c r="BG3010" s="47">
        <v>1297</v>
      </c>
      <c r="BK3010" s="47">
        <v>0.69199999999999995</v>
      </c>
      <c r="BN3010" s="47">
        <v>68</v>
      </c>
      <c r="BP3010" s="47">
        <v>12</v>
      </c>
      <c r="BQ3010" s="47">
        <v>446</v>
      </c>
      <c r="BT3010" s="47">
        <v>172</v>
      </c>
      <c r="BU3010" s="47">
        <v>9.26</v>
      </c>
      <c r="BX3010" s="47">
        <v>1003</v>
      </c>
      <c r="CA3010" s="47">
        <v>24.7</v>
      </c>
      <c r="CC3010" s="47">
        <v>15</v>
      </c>
      <c r="CE3010" s="47" t="s">
        <v>84</v>
      </c>
      <c r="CF3010" s="47">
        <v>117</v>
      </c>
      <c r="CH3010" s="47">
        <v>317</v>
      </c>
      <c r="CI3010" s="47">
        <v>549</v>
      </c>
      <c r="CJ3010" s="47">
        <v>952</v>
      </c>
      <c r="CK3010" s="47">
        <v>100</v>
      </c>
      <c r="CL3010" s="47">
        <v>320</v>
      </c>
      <c r="CM3010" s="47">
        <v>57.6</v>
      </c>
      <c r="CN3010" s="47">
        <v>13.9</v>
      </c>
      <c r="CO3010" s="47" t="s">
        <v>948</v>
      </c>
      <c r="CP3010" s="47">
        <v>4.0999999999999996</v>
      </c>
      <c r="CQ3010" s="47">
        <v>18</v>
      </c>
      <c r="CR3010" s="47">
        <v>4.0999999999999996</v>
      </c>
      <c r="CS3010" s="47" t="s">
        <v>957</v>
      </c>
      <c r="CT3010" s="47" t="s">
        <v>123</v>
      </c>
      <c r="CU3010" s="47">
        <v>8.9</v>
      </c>
      <c r="CV3010" s="47">
        <v>1.03</v>
      </c>
      <c r="CW3010" s="47">
        <f t="shared" si="170"/>
        <v>2028.6299999999999</v>
      </c>
      <c r="CX3010" s="47">
        <v>800</v>
      </c>
      <c r="CY3010" s="47">
        <v>5.01</v>
      </c>
    </row>
    <row r="3011" spans="1:111" s="47" customFormat="1" x14ac:dyDescent="0.3">
      <c r="A3011" s="22" t="s">
        <v>4723</v>
      </c>
      <c r="B3011" s="47" t="s">
        <v>4559</v>
      </c>
      <c r="C3011" s="47" t="s">
        <v>4940</v>
      </c>
      <c r="D3011" s="47" t="s">
        <v>4630</v>
      </c>
      <c r="E3011" s="97">
        <v>1993</v>
      </c>
      <c r="F3011" s="97">
        <v>1993</v>
      </c>
      <c r="G3011" s="47" t="s">
        <v>914</v>
      </c>
      <c r="H3011" s="88">
        <v>34.203980000000001</v>
      </c>
      <c r="I3011" s="88">
        <v>-105.730081</v>
      </c>
      <c r="J3011" s="47" t="s">
        <v>873</v>
      </c>
      <c r="K3011" s="47" t="s">
        <v>879</v>
      </c>
      <c r="L3011" s="47" t="s">
        <v>878</v>
      </c>
      <c r="M3011" s="47" t="s">
        <v>4287</v>
      </c>
      <c r="N3011" s="70" t="s">
        <v>3393</v>
      </c>
      <c r="O3011" s="70" t="s">
        <v>3394</v>
      </c>
      <c r="P3011" s="72" t="s">
        <v>4288</v>
      </c>
      <c r="Q3011" s="22" t="s">
        <v>80</v>
      </c>
      <c r="S3011" s="72"/>
      <c r="T3011" s="72"/>
      <c r="U3011" s="72"/>
      <c r="V3011" s="72"/>
      <c r="W3011" s="72"/>
      <c r="X3011" s="72"/>
      <c r="Y3011" s="72"/>
      <c r="Z3011" s="72"/>
      <c r="AA3011" s="72"/>
      <c r="AB3011" s="72"/>
      <c r="AC3011" s="72"/>
      <c r="AD3011" s="72"/>
      <c r="AE3011" s="72"/>
      <c r="AF3011" s="72"/>
      <c r="AG3011" s="72"/>
      <c r="AH3011" s="72"/>
      <c r="AI3011" s="72"/>
      <c r="AJ3011" s="72"/>
      <c r="AU3011" s="47">
        <v>150</v>
      </c>
      <c r="AV3011" s="47" t="s">
        <v>124</v>
      </c>
      <c r="AW3011" s="47">
        <v>264</v>
      </c>
      <c r="AY3011" s="49" t="s">
        <v>1685</v>
      </c>
      <c r="BA3011" s="47" t="s">
        <v>83</v>
      </c>
      <c r="BD3011" s="47">
        <v>4</v>
      </c>
      <c r="BE3011" s="47">
        <v>60</v>
      </c>
      <c r="BG3011" s="47">
        <v>660</v>
      </c>
      <c r="BK3011" s="47">
        <v>1.47</v>
      </c>
      <c r="BN3011" s="47">
        <v>246</v>
      </c>
      <c r="BP3011" s="47">
        <v>6</v>
      </c>
      <c r="BQ3011" s="47">
        <v>13800</v>
      </c>
      <c r="BT3011" s="47">
        <v>89</v>
      </c>
      <c r="BU3011" s="47">
        <v>2.75</v>
      </c>
      <c r="BX3011" s="47">
        <v>2000</v>
      </c>
      <c r="CA3011" s="47">
        <v>77.3</v>
      </c>
      <c r="CC3011" s="47">
        <v>37.6</v>
      </c>
      <c r="CE3011" s="47" t="s">
        <v>84</v>
      </c>
      <c r="CF3011" s="47" t="s">
        <v>957</v>
      </c>
      <c r="CH3011" s="47">
        <v>726</v>
      </c>
      <c r="CI3011" s="47">
        <v>5880</v>
      </c>
      <c r="CJ3011" s="47">
        <v>9570</v>
      </c>
      <c r="CK3011" s="47">
        <v>550</v>
      </c>
      <c r="CL3011" s="47">
        <v>1940</v>
      </c>
      <c r="CM3011" s="47">
        <v>303</v>
      </c>
      <c r="CN3011" s="47">
        <v>59.3</v>
      </c>
      <c r="CO3011" s="47" t="s">
        <v>948</v>
      </c>
      <c r="CP3011" s="47">
        <v>9.4</v>
      </c>
      <c r="CQ3011" s="47">
        <v>19.5</v>
      </c>
      <c r="CR3011" s="47">
        <v>2.8</v>
      </c>
      <c r="CS3011" s="47" t="s">
        <v>957</v>
      </c>
      <c r="CT3011" s="47" t="s">
        <v>123</v>
      </c>
      <c r="CU3011" s="47">
        <v>4.5</v>
      </c>
      <c r="CV3011" s="47">
        <v>0.52</v>
      </c>
      <c r="CW3011" s="47">
        <f t="shared" si="170"/>
        <v>18339.02</v>
      </c>
      <c r="CX3011" s="47" t="s">
        <v>957</v>
      </c>
      <c r="CY3011" s="47">
        <v>2.38</v>
      </c>
    </row>
    <row r="3012" spans="1:111" s="47" customFormat="1" x14ac:dyDescent="0.3">
      <c r="A3012" s="22" t="s">
        <v>4724</v>
      </c>
      <c r="B3012" s="47" t="s">
        <v>4559</v>
      </c>
      <c r="C3012" s="47" t="s">
        <v>4940</v>
      </c>
      <c r="D3012" s="47" t="s">
        <v>4630</v>
      </c>
      <c r="E3012" s="97">
        <v>1993</v>
      </c>
      <c r="F3012" s="97">
        <v>1993</v>
      </c>
      <c r="G3012" s="47" t="s">
        <v>914</v>
      </c>
      <c r="H3012" s="88">
        <v>34.203688</v>
      </c>
      <c r="I3012" s="88">
        <v>-105.72908</v>
      </c>
      <c r="J3012" s="47" t="s">
        <v>873</v>
      </c>
      <c r="K3012" s="47" t="s">
        <v>879</v>
      </c>
      <c r="L3012" s="47" t="s">
        <v>878</v>
      </c>
      <c r="M3012" s="47" t="s">
        <v>4287</v>
      </c>
      <c r="N3012" s="70" t="s">
        <v>3393</v>
      </c>
      <c r="O3012" s="70" t="s">
        <v>3394</v>
      </c>
      <c r="P3012" s="72" t="s">
        <v>4288</v>
      </c>
      <c r="Q3012" s="22" t="s">
        <v>80</v>
      </c>
      <c r="S3012" s="72"/>
      <c r="T3012" s="72"/>
      <c r="U3012" s="72"/>
      <c r="V3012" s="72"/>
      <c r="W3012" s="72"/>
      <c r="X3012" s="72"/>
      <c r="Y3012" s="72"/>
      <c r="Z3012" s="72"/>
      <c r="AA3012" s="72"/>
      <c r="AB3012" s="72"/>
      <c r="AC3012" s="72"/>
      <c r="AD3012" s="72"/>
      <c r="AE3012" s="72"/>
      <c r="AF3012" s="72"/>
      <c r="AG3012" s="72"/>
      <c r="AH3012" s="72"/>
      <c r="AI3012" s="72"/>
      <c r="AJ3012" s="72"/>
      <c r="AU3012" s="47">
        <v>76</v>
      </c>
      <c r="AV3012" s="47">
        <v>0.9</v>
      </c>
      <c r="AW3012" s="47">
        <v>284</v>
      </c>
      <c r="AY3012" s="47">
        <v>18700</v>
      </c>
      <c r="BA3012" s="47" t="s">
        <v>83</v>
      </c>
      <c r="BD3012" s="47">
        <v>8</v>
      </c>
      <c r="BE3012" s="47">
        <v>42</v>
      </c>
      <c r="BG3012" s="47">
        <v>1749</v>
      </c>
      <c r="BK3012" s="47">
        <v>1.2150000000000001</v>
      </c>
      <c r="BN3012" s="47">
        <v>76</v>
      </c>
      <c r="BP3012" s="47">
        <v>23</v>
      </c>
      <c r="BQ3012" s="47">
        <v>266</v>
      </c>
      <c r="BT3012" s="47">
        <v>88</v>
      </c>
      <c r="BU3012" s="47">
        <v>5.2</v>
      </c>
      <c r="BX3012" s="47">
        <v>1331</v>
      </c>
      <c r="CA3012" s="47">
        <v>50</v>
      </c>
      <c r="CC3012" s="47">
        <v>15</v>
      </c>
      <c r="CE3012" s="47" t="s">
        <v>84</v>
      </c>
      <c r="CF3012" s="47">
        <v>190</v>
      </c>
      <c r="CH3012" s="47">
        <v>300</v>
      </c>
      <c r="CI3012" s="47">
        <v>3720</v>
      </c>
      <c r="CJ3012" s="47">
        <v>5870</v>
      </c>
      <c r="CK3012" s="47">
        <v>538</v>
      </c>
      <c r="CL3012" s="47">
        <v>1400</v>
      </c>
      <c r="CM3012" s="47">
        <v>173</v>
      </c>
      <c r="CN3012" s="47">
        <v>33</v>
      </c>
      <c r="CO3012" s="47" t="s">
        <v>948</v>
      </c>
      <c r="CP3012" s="47">
        <v>6.5</v>
      </c>
      <c r="CQ3012" s="47">
        <v>28.8</v>
      </c>
      <c r="CR3012" s="47">
        <v>6.1</v>
      </c>
      <c r="CS3012" s="47" t="s">
        <v>957</v>
      </c>
      <c r="CT3012" s="47">
        <v>2</v>
      </c>
      <c r="CU3012" s="47">
        <v>12.6</v>
      </c>
      <c r="CV3012" s="47">
        <v>1.49</v>
      </c>
      <c r="CW3012" s="47">
        <f t="shared" si="170"/>
        <v>11791.49</v>
      </c>
      <c r="CX3012" s="47">
        <v>1300</v>
      </c>
      <c r="CY3012" s="47">
        <v>3.94</v>
      </c>
    </row>
    <row r="3013" spans="1:111" s="47" customFormat="1" ht="15.65" customHeight="1" x14ac:dyDescent="0.3">
      <c r="A3013" s="26" t="s">
        <v>4725</v>
      </c>
      <c r="B3013" s="47" t="s">
        <v>4559</v>
      </c>
      <c r="C3013" s="47" t="s">
        <v>4940</v>
      </c>
      <c r="D3013" s="47" t="s">
        <v>4630</v>
      </c>
      <c r="E3013" s="95">
        <v>1993</v>
      </c>
      <c r="F3013" s="97">
        <v>1993</v>
      </c>
      <c r="G3013" s="47" t="s">
        <v>914</v>
      </c>
      <c r="H3013" s="88">
        <v>34.221046999999999</v>
      </c>
      <c r="I3013" s="98">
        <v>-105.757553</v>
      </c>
      <c r="J3013" s="49" t="s">
        <v>873</v>
      </c>
      <c r="K3013" s="47" t="s">
        <v>879</v>
      </c>
      <c r="L3013" s="47" t="s">
        <v>878</v>
      </c>
      <c r="M3013" s="49" t="s">
        <v>4427</v>
      </c>
      <c r="N3013" s="70" t="s">
        <v>3393</v>
      </c>
      <c r="O3013" s="70" t="s">
        <v>3394</v>
      </c>
      <c r="P3013" s="72" t="s">
        <v>4428</v>
      </c>
      <c r="Q3013" s="26" t="s">
        <v>80</v>
      </c>
      <c r="R3013" s="49"/>
      <c r="S3013" s="72"/>
      <c r="T3013" s="72"/>
      <c r="U3013" s="72"/>
      <c r="V3013" s="72"/>
      <c r="W3013" s="72"/>
      <c r="X3013" s="72"/>
      <c r="Y3013" s="72"/>
      <c r="Z3013" s="72"/>
      <c r="AA3013" s="72"/>
      <c r="AB3013" s="72"/>
      <c r="AC3013" s="72"/>
      <c r="AD3013" s="72"/>
      <c r="AE3013" s="72"/>
      <c r="AF3013" s="72"/>
      <c r="AG3013" s="72"/>
      <c r="AH3013" s="72"/>
      <c r="AI3013" s="72"/>
      <c r="AJ3013" s="72"/>
      <c r="AU3013" s="49">
        <v>33</v>
      </c>
      <c r="AV3013" s="49" t="s">
        <v>124</v>
      </c>
      <c r="AW3013" s="49">
        <v>20</v>
      </c>
      <c r="AX3013" s="49"/>
      <c r="AY3013" s="49">
        <v>14500</v>
      </c>
      <c r="AZ3013" s="49"/>
      <c r="BA3013" s="49" t="s">
        <v>83</v>
      </c>
      <c r="BC3013" s="49"/>
      <c r="BD3013" s="49">
        <v>3</v>
      </c>
      <c r="BE3013" s="49">
        <v>8</v>
      </c>
      <c r="BF3013" s="49"/>
      <c r="BG3013" s="49">
        <v>32</v>
      </c>
      <c r="BH3013" s="49"/>
      <c r="BI3013" s="49"/>
      <c r="BJ3013" s="49"/>
      <c r="BK3013" s="47">
        <v>3.7999999999999999E-2</v>
      </c>
      <c r="BL3013" s="49"/>
      <c r="BM3013" s="49"/>
      <c r="BN3013" s="49">
        <v>22</v>
      </c>
      <c r="BO3013" s="49"/>
      <c r="BP3013" s="49">
        <v>5</v>
      </c>
      <c r="BQ3013" s="49">
        <v>321</v>
      </c>
      <c r="BR3013" s="49"/>
      <c r="BS3013" s="49"/>
      <c r="BT3013" s="49" t="s">
        <v>83</v>
      </c>
      <c r="BU3013" s="49">
        <v>4.75</v>
      </c>
      <c r="BV3013" s="49"/>
      <c r="BW3013" s="49"/>
      <c r="BX3013" s="49">
        <v>683</v>
      </c>
      <c r="BY3013" s="49"/>
      <c r="BZ3013" s="49"/>
      <c r="CA3013" s="49">
        <v>3.2</v>
      </c>
      <c r="CB3013" s="49"/>
      <c r="CC3013" s="49">
        <v>5.9</v>
      </c>
      <c r="CD3013" s="49"/>
      <c r="CE3013" s="49" t="s">
        <v>84</v>
      </c>
      <c r="CF3013" s="49">
        <v>79</v>
      </c>
      <c r="CG3013" s="49"/>
      <c r="CH3013" s="49">
        <v>239</v>
      </c>
      <c r="CI3013" s="49">
        <v>2650</v>
      </c>
      <c r="CJ3013" s="49">
        <v>2370</v>
      </c>
      <c r="CK3013" s="49" t="s">
        <v>4683</v>
      </c>
      <c r="CL3013" s="49">
        <v>284</v>
      </c>
      <c r="CM3013" s="49">
        <v>37.299999999999997</v>
      </c>
      <c r="CN3013" s="49">
        <v>7.9</v>
      </c>
      <c r="CO3013" s="49" t="s">
        <v>4726</v>
      </c>
      <c r="CP3013" s="49">
        <v>2.5</v>
      </c>
      <c r="CQ3013" s="49">
        <v>8</v>
      </c>
      <c r="CR3013" s="49">
        <v>2.2999999999999998</v>
      </c>
      <c r="CS3013" s="49" t="s">
        <v>957</v>
      </c>
      <c r="CT3013" s="49" t="s">
        <v>123</v>
      </c>
      <c r="CU3013" s="49">
        <v>7.2</v>
      </c>
      <c r="CV3013" s="49">
        <v>0.93</v>
      </c>
      <c r="CW3013" s="47">
        <f t="shared" si="170"/>
        <v>5370.13</v>
      </c>
      <c r="CX3013" s="49">
        <v>270</v>
      </c>
      <c r="CY3013" s="49">
        <v>0.74</v>
      </c>
      <c r="CZ3013" s="49"/>
      <c r="DA3013" s="49"/>
      <c r="DC3013" s="49"/>
      <c r="DD3013" s="49"/>
      <c r="DE3013" s="49"/>
      <c r="DF3013" s="49"/>
      <c r="DG3013" s="49"/>
    </row>
    <row r="3014" spans="1:111" s="47" customFormat="1" ht="15.65" customHeight="1" x14ac:dyDescent="0.3">
      <c r="A3014" s="22" t="s">
        <v>4727</v>
      </c>
      <c r="B3014" s="47" t="s">
        <v>4559</v>
      </c>
      <c r="C3014" s="47" t="s">
        <v>4940</v>
      </c>
      <c r="D3014" s="47" t="s">
        <v>4630</v>
      </c>
      <c r="E3014" s="97">
        <v>1993</v>
      </c>
      <c r="F3014" s="97">
        <v>1993</v>
      </c>
      <c r="G3014" s="47" t="s">
        <v>914</v>
      </c>
      <c r="H3014" s="88">
        <v>34.203753200000001</v>
      </c>
      <c r="I3014" s="88">
        <v>-105.729578</v>
      </c>
      <c r="J3014" s="47" t="s">
        <v>873</v>
      </c>
      <c r="K3014" s="47" t="s">
        <v>879</v>
      </c>
      <c r="L3014" s="47" t="s">
        <v>878</v>
      </c>
      <c r="M3014" s="47" t="s">
        <v>4287</v>
      </c>
      <c r="N3014" s="70" t="s">
        <v>3393</v>
      </c>
      <c r="O3014" s="70" t="s">
        <v>3394</v>
      </c>
      <c r="P3014" s="72" t="s">
        <v>4288</v>
      </c>
      <c r="Q3014" s="22" t="s">
        <v>80</v>
      </c>
      <c r="S3014" s="72"/>
      <c r="T3014" s="72"/>
      <c r="U3014" s="72"/>
      <c r="V3014" s="72"/>
      <c r="W3014" s="72"/>
      <c r="X3014" s="72"/>
      <c r="Y3014" s="72"/>
      <c r="Z3014" s="72"/>
      <c r="AA3014" s="72"/>
      <c r="AB3014" s="72"/>
      <c r="AC3014" s="72"/>
      <c r="AD3014" s="72"/>
      <c r="AE3014" s="72"/>
      <c r="AF3014" s="72"/>
      <c r="AG3014" s="72"/>
      <c r="AH3014" s="72"/>
      <c r="AI3014" s="72"/>
      <c r="AJ3014" s="72"/>
      <c r="AU3014" s="47">
        <v>66</v>
      </c>
      <c r="AV3014" s="47" t="s">
        <v>124</v>
      </c>
      <c r="AW3014" s="47">
        <v>43</v>
      </c>
      <c r="AY3014" s="49" t="s">
        <v>1685</v>
      </c>
      <c r="BA3014" s="47" t="s">
        <v>83</v>
      </c>
      <c r="BD3014" s="47">
        <v>3</v>
      </c>
      <c r="BE3014" s="47">
        <v>12</v>
      </c>
      <c r="BG3014" s="47">
        <v>423</v>
      </c>
      <c r="BK3014" s="47">
        <v>0.41799999999999998</v>
      </c>
      <c r="BN3014" s="47">
        <v>7</v>
      </c>
      <c r="BP3014" s="47">
        <v>5</v>
      </c>
      <c r="BQ3014" s="47">
        <v>220</v>
      </c>
      <c r="BT3014" s="47">
        <v>51</v>
      </c>
      <c r="BU3014" s="47">
        <v>7.51</v>
      </c>
      <c r="BX3014" s="47">
        <v>915</v>
      </c>
      <c r="CA3014" s="47">
        <v>150</v>
      </c>
      <c r="CC3014" s="47">
        <v>19</v>
      </c>
      <c r="CE3014" s="47" t="s">
        <v>84</v>
      </c>
      <c r="CF3014" s="47">
        <v>144</v>
      </c>
      <c r="CH3014" s="47">
        <v>80</v>
      </c>
      <c r="CI3014" s="47">
        <v>15700</v>
      </c>
      <c r="CJ3014" s="47">
        <v>22700</v>
      </c>
      <c r="CK3014" s="47">
        <v>1200</v>
      </c>
      <c r="CL3014" s="47">
        <v>4100</v>
      </c>
      <c r="CM3014" s="47">
        <v>539</v>
      </c>
      <c r="CN3014" s="47">
        <v>100</v>
      </c>
      <c r="CO3014" s="47" t="s">
        <v>948</v>
      </c>
      <c r="CP3014" s="47">
        <v>13.7</v>
      </c>
      <c r="CQ3014" s="47">
        <v>24.9</v>
      </c>
      <c r="CR3014" s="47">
        <v>2.9</v>
      </c>
      <c r="CS3014" s="47" t="s">
        <v>957</v>
      </c>
      <c r="CT3014" s="47" t="s">
        <v>123</v>
      </c>
      <c r="CU3014" s="47">
        <v>5.5</v>
      </c>
      <c r="CV3014" s="47">
        <v>0.89</v>
      </c>
      <c r="CW3014" s="47">
        <f t="shared" si="170"/>
        <v>44386.89</v>
      </c>
      <c r="CX3014" s="47">
        <v>700</v>
      </c>
      <c r="CY3014" s="47">
        <v>1.45</v>
      </c>
    </row>
    <row r="3015" spans="1:111" s="47" customFormat="1" ht="15.65" customHeight="1" x14ac:dyDescent="0.3">
      <c r="A3015" s="22" t="s">
        <v>4728</v>
      </c>
      <c r="B3015" s="47" t="s">
        <v>4559</v>
      </c>
      <c r="C3015" s="47" t="s">
        <v>4940</v>
      </c>
      <c r="D3015" s="47" t="s">
        <v>4630</v>
      </c>
      <c r="E3015" s="97">
        <v>1993</v>
      </c>
      <c r="F3015" s="97">
        <v>1993</v>
      </c>
      <c r="G3015" s="47" t="s">
        <v>914</v>
      </c>
      <c r="H3015" s="88">
        <v>34.203615999999997</v>
      </c>
      <c r="I3015" s="88">
        <v>-105.728981</v>
      </c>
      <c r="J3015" s="47" t="s">
        <v>873</v>
      </c>
      <c r="K3015" s="47" t="s">
        <v>879</v>
      </c>
      <c r="L3015" s="47" t="s">
        <v>878</v>
      </c>
      <c r="M3015" s="47" t="s">
        <v>4287</v>
      </c>
      <c r="N3015" s="70" t="s">
        <v>3393</v>
      </c>
      <c r="O3015" s="70" t="s">
        <v>3394</v>
      </c>
      <c r="P3015" s="72" t="s">
        <v>4288</v>
      </c>
      <c r="Q3015" s="22" t="s">
        <v>80</v>
      </c>
      <c r="S3015" s="72"/>
      <c r="T3015" s="72"/>
      <c r="U3015" s="72"/>
      <c r="V3015" s="72"/>
      <c r="W3015" s="72"/>
      <c r="X3015" s="72"/>
      <c r="Y3015" s="72"/>
      <c r="Z3015" s="72"/>
      <c r="AA3015" s="72"/>
      <c r="AB3015" s="72"/>
      <c r="AC3015" s="72"/>
      <c r="AD3015" s="72"/>
      <c r="AE3015" s="72"/>
      <c r="AF3015" s="72"/>
      <c r="AG3015" s="72"/>
      <c r="AH3015" s="72"/>
      <c r="AI3015" s="72"/>
      <c r="AJ3015" s="72"/>
      <c r="AU3015" s="47">
        <v>25</v>
      </c>
      <c r="AV3015" s="47" t="s">
        <v>124</v>
      </c>
      <c r="AW3015" s="47">
        <v>80</v>
      </c>
      <c r="AY3015" s="49" t="s">
        <v>1685</v>
      </c>
      <c r="BA3015" s="47" t="s">
        <v>83</v>
      </c>
      <c r="BD3015" s="47">
        <v>3</v>
      </c>
      <c r="BE3015" s="47">
        <v>34</v>
      </c>
      <c r="BG3015" s="47">
        <v>314</v>
      </c>
      <c r="BK3015" s="47">
        <v>0.26600000000000001</v>
      </c>
      <c r="BN3015" s="47">
        <v>43</v>
      </c>
      <c r="BP3015" s="47">
        <v>6</v>
      </c>
      <c r="BQ3015" s="47">
        <v>247</v>
      </c>
      <c r="BT3015" s="47">
        <v>18</v>
      </c>
      <c r="BU3015" s="47">
        <v>2.5499999999999998</v>
      </c>
      <c r="BX3015" s="47">
        <v>2000</v>
      </c>
      <c r="CA3015" s="47">
        <v>48.8</v>
      </c>
      <c r="CC3015" s="47">
        <v>16</v>
      </c>
      <c r="CE3015" s="47" t="s">
        <v>84</v>
      </c>
      <c r="CF3015" s="47">
        <v>168</v>
      </c>
      <c r="CH3015" s="47">
        <v>48</v>
      </c>
      <c r="CI3015" s="47">
        <v>3460</v>
      </c>
      <c r="CJ3015" s="47">
        <v>5090</v>
      </c>
      <c r="CK3015" s="47">
        <v>340</v>
      </c>
      <c r="CL3015" s="47">
        <v>1000</v>
      </c>
      <c r="CM3015" s="47">
        <v>150</v>
      </c>
      <c r="CN3015" s="47">
        <v>30.8</v>
      </c>
      <c r="CO3015" s="47" t="s">
        <v>948</v>
      </c>
      <c r="CP3015" s="47">
        <v>7</v>
      </c>
      <c r="CQ3015" s="47">
        <v>21.7</v>
      </c>
      <c r="CR3015" s="47">
        <v>4.8</v>
      </c>
      <c r="CS3015" s="47" t="s">
        <v>957</v>
      </c>
      <c r="CT3015" s="47">
        <v>2</v>
      </c>
      <c r="CU3015" s="47">
        <v>9.6</v>
      </c>
      <c r="CV3015" s="47">
        <v>1.1000000000000001</v>
      </c>
      <c r="CW3015" s="47">
        <f t="shared" si="170"/>
        <v>10117</v>
      </c>
      <c r="CX3015" s="47" t="s">
        <v>957</v>
      </c>
      <c r="CY3015" s="47">
        <v>1.28</v>
      </c>
    </row>
    <row r="3016" spans="1:111" s="47" customFormat="1" x14ac:dyDescent="0.3">
      <c r="A3016" s="22" t="s">
        <v>4729</v>
      </c>
      <c r="B3016" s="47" t="s">
        <v>4559</v>
      </c>
      <c r="C3016" s="47" t="s">
        <v>4940</v>
      </c>
      <c r="D3016" s="47" t="s">
        <v>4630</v>
      </c>
      <c r="E3016" s="97">
        <v>1993</v>
      </c>
      <c r="F3016" s="97">
        <v>1993</v>
      </c>
      <c r="G3016" s="47" t="s">
        <v>914</v>
      </c>
      <c r="H3016" s="88">
        <v>34.203296999999999</v>
      </c>
      <c r="I3016" s="88">
        <v>-105.72957599999999</v>
      </c>
      <c r="J3016" s="47" t="s">
        <v>873</v>
      </c>
      <c r="K3016" s="47" t="s">
        <v>879</v>
      </c>
      <c r="L3016" s="47" t="s">
        <v>878</v>
      </c>
      <c r="M3016" s="47" t="s">
        <v>1493</v>
      </c>
      <c r="N3016" s="70" t="s">
        <v>3393</v>
      </c>
      <c r="O3016" s="70" t="s">
        <v>3394</v>
      </c>
      <c r="P3016" s="72" t="s">
        <v>4338</v>
      </c>
      <c r="Q3016" s="22" t="s">
        <v>1684</v>
      </c>
      <c r="S3016" s="72"/>
      <c r="T3016" s="72"/>
      <c r="U3016" s="72"/>
      <c r="V3016" s="72"/>
      <c r="W3016" s="72"/>
      <c r="X3016" s="72"/>
      <c r="Y3016" s="72"/>
      <c r="Z3016" s="72"/>
      <c r="AA3016" s="72"/>
      <c r="AB3016" s="72"/>
      <c r="AC3016" s="72"/>
      <c r="AD3016" s="72"/>
      <c r="AE3016" s="72"/>
      <c r="AF3016" s="72"/>
      <c r="AG3016" s="72"/>
      <c r="AH3016" s="72"/>
      <c r="AI3016" s="72"/>
      <c r="AJ3016" s="72"/>
      <c r="AU3016" s="47">
        <v>23</v>
      </c>
      <c r="AV3016" s="47">
        <v>0.5</v>
      </c>
      <c r="AW3016" s="47">
        <v>65</v>
      </c>
      <c r="AY3016" s="47">
        <v>3300</v>
      </c>
      <c r="BA3016" s="47" t="s">
        <v>83</v>
      </c>
      <c r="BD3016" s="47">
        <v>5</v>
      </c>
      <c r="BE3016" s="47">
        <v>7</v>
      </c>
      <c r="BG3016" s="47">
        <v>313</v>
      </c>
      <c r="BK3016" s="47">
        <v>0.26500000000000001</v>
      </c>
      <c r="BN3016" s="47">
        <v>6</v>
      </c>
      <c r="BP3016" s="47">
        <v>8</v>
      </c>
      <c r="BQ3016" s="47">
        <v>125</v>
      </c>
      <c r="BT3016" s="47">
        <v>18</v>
      </c>
      <c r="BU3016" s="47">
        <v>8.51</v>
      </c>
      <c r="BX3016" s="47">
        <v>426</v>
      </c>
      <c r="CA3016" s="47">
        <v>7.3</v>
      </c>
      <c r="CC3016" s="47">
        <v>5</v>
      </c>
      <c r="CE3016" s="47" t="s">
        <v>84</v>
      </c>
      <c r="CF3016" s="47">
        <v>57</v>
      </c>
      <c r="CH3016" s="47">
        <v>160</v>
      </c>
      <c r="CI3016" s="47">
        <v>330</v>
      </c>
      <c r="CJ3016" s="47">
        <v>511</v>
      </c>
      <c r="CK3016" s="47">
        <v>58</v>
      </c>
      <c r="CL3016" s="47">
        <v>107</v>
      </c>
      <c r="CM3016" s="47">
        <v>22.9</v>
      </c>
      <c r="CN3016" s="47">
        <v>5.4</v>
      </c>
      <c r="CO3016" s="47" t="s">
        <v>948</v>
      </c>
      <c r="CP3016" s="47">
        <v>1.8</v>
      </c>
      <c r="CQ3016" s="47">
        <v>9.3000000000000007</v>
      </c>
      <c r="CR3016" s="47">
        <v>2.9</v>
      </c>
      <c r="CS3016" s="47" t="s">
        <v>957</v>
      </c>
      <c r="CT3016" s="47" t="s">
        <v>123</v>
      </c>
      <c r="CU3016" s="47">
        <v>5.2</v>
      </c>
      <c r="CV3016" s="47">
        <v>0.62</v>
      </c>
      <c r="CW3016" s="47">
        <f t="shared" si="170"/>
        <v>1054.1200000000001</v>
      </c>
      <c r="CX3016" s="47">
        <v>4300</v>
      </c>
      <c r="CY3016" s="47">
        <v>1.04</v>
      </c>
    </row>
    <row r="3017" spans="1:111" s="47" customFormat="1" x14ac:dyDescent="0.3">
      <c r="A3017" s="22" t="s">
        <v>4730</v>
      </c>
      <c r="B3017" s="47" t="s">
        <v>4559</v>
      </c>
      <c r="C3017" s="47" t="s">
        <v>4940</v>
      </c>
      <c r="D3017" s="47" t="s">
        <v>4630</v>
      </c>
      <c r="E3017" s="97">
        <v>1993</v>
      </c>
      <c r="F3017" s="97">
        <v>1993</v>
      </c>
      <c r="G3017" s="47" t="s">
        <v>914</v>
      </c>
      <c r="H3017" s="88">
        <v>34.204363000000001</v>
      </c>
      <c r="I3017" s="88">
        <v>-105.730811</v>
      </c>
      <c r="J3017" s="47" t="s">
        <v>873</v>
      </c>
      <c r="K3017" s="47" t="s">
        <v>879</v>
      </c>
      <c r="L3017" s="47" t="s">
        <v>878</v>
      </c>
      <c r="M3017" s="47" t="s">
        <v>4287</v>
      </c>
      <c r="N3017" s="70" t="s">
        <v>3393</v>
      </c>
      <c r="O3017" s="70" t="s">
        <v>3394</v>
      </c>
      <c r="P3017" s="72" t="s">
        <v>4288</v>
      </c>
      <c r="Q3017" s="22" t="s">
        <v>80</v>
      </c>
      <c r="S3017" s="72"/>
      <c r="T3017" s="72"/>
      <c r="U3017" s="72"/>
      <c r="V3017" s="72"/>
      <c r="W3017" s="72"/>
      <c r="X3017" s="72"/>
      <c r="Y3017" s="72"/>
      <c r="Z3017" s="72"/>
      <c r="AA3017" s="72"/>
      <c r="AB3017" s="72"/>
      <c r="AC3017" s="72"/>
      <c r="AD3017" s="72"/>
      <c r="AE3017" s="72"/>
      <c r="AF3017" s="72"/>
      <c r="AG3017" s="72"/>
      <c r="AH3017" s="72"/>
      <c r="AI3017" s="72"/>
      <c r="AJ3017" s="72"/>
      <c r="AU3017" s="47">
        <v>250</v>
      </c>
      <c r="AV3017" s="47" t="s">
        <v>124</v>
      </c>
      <c r="AW3017" s="47">
        <v>266</v>
      </c>
      <c r="AY3017" s="49" t="s">
        <v>1685</v>
      </c>
      <c r="BA3017" s="47" t="s">
        <v>83</v>
      </c>
      <c r="BD3017" s="47">
        <v>3</v>
      </c>
      <c r="BE3017" s="47">
        <v>18</v>
      </c>
      <c r="BG3017" s="47">
        <v>1042</v>
      </c>
      <c r="BK3017" s="47">
        <v>1.139</v>
      </c>
      <c r="BN3017" s="47">
        <v>78</v>
      </c>
      <c r="BP3017" s="47">
        <v>4</v>
      </c>
      <c r="BQ3017" s="47">
        <v>14200</v>
      </c>
      <c r="BT3017" s="47">
        <v>141</v>
      </c>
      <c r="BU3017" s="47">
        <v>5.4</v>
      </c>
      <c r="BX3017" s="47">
        <v>2000</v>
      </c>
      <c r="CA3017" s="47">
        <v>85.8</v>
      </c>
      <c r="CC3017" s="47">
        <v>19.600000000000001</v>
      </c>
      <c r="CE3017" s="47" t="s">
        <v>84</v>
      </c>
      <c r="CF3017" s="47" t="s">
        <v>4731</v>
      </c>
      <c r="CH3017" s="47">
        <v>792</v>
      </c>
      <c r="CI3017" s="47">
        <v>6040</v>
      </c>
      <c r="CJ3017" s="47">
        <v>9450</v>
      </c>
      <c r="CK3017" s="47">
        <v>600</v>
      </c>
      <c r="CL3017" s="47">
        <v>1960</v>
      </c>
      <c r="CM3017" s="47">
        <v>317</v>
      </c>
      <c r="CN3017" s="47">
        <v>63.8</v>
      </c>
      <c r="CO3017" s="47" t="s">
        <v>948</v>
      </c>
      <c r="CP3017" s="47">
        <v>11.6</v>
      </c>
      <c r="CQ3017" s="47">
        <v>32.799999999999997</v>
      </c>
      <c r="CR3017" s="47">
        <v>6.3</v>
      </c>
      <c r="CS3017" s="47" t="s">
        <v>957</v>
      </c>
      <c r="CT3017" s="47" t="s">
        <v>123</v>
      </c>
      <c r="CU3017" s="47">
        <v>6.5</v>
      </c>
      <c r="CV3017" s="47">
        <v>0.77</v>
      </c>
      <c r="CW3017" s="47">
        <f t="shared" si="170"/>
        <v>18488.769999999997</v>
      </c>
      <c r="CX3017" s="47">
        <v>100</v>
      </c>
      <c r="CY3017" s="47">
        <v>0.86</v>
      </c>
    </row>
    <row r="3018" spans="1:111" s="47" customFormat="1" ht="15.65" customHeight="1" x14ac:dyDescent="0.3">
      <c r="A3018" s="22" t="s">
        <v>4732</v>
      </c>
      <c r="B3018" s="47" t="s">
        <v>4559</v>
      </c>
      <c r="C3018" s="47" t="s">
        <v>4940</v>
      </c>
      <c r="D3018" s="47" t="s">
        <v>4630</v>
      </c>
      <c r="E3018" s="97">
        <v>1993</v>
      </c>
      <c r="F3018" s="97">
        <v>1993</v>
      </c>
      <c r="G3018" s="47" t="s">
        <v>914</v>
      </c>
      <c r="H3018" s="47">
        <v>34.204045999999998</v>
      </c>
      <c r="I3018" s="47">
        <v>-105.731058</v>
      </c>
      <c r="J3018" s="47" t="s">
        <v>873</v>
      </c>
      <c r="K3018" s="47" t="s">
        <v>879</v>
      </c>
      <c r="L3018" s="47" t="s">
        <v>878</v>
      </c>
      <c r="M3018" s="47" t="s">
        <v>4287</v>
      </c>
      <c r="N3018" s="70" t="s">
        <v>3393</v>
      </c>
      <c r="O3018" s="70" t="s">
        <v>3394</v>
      </c>
      <c r="P3018" s="72" t="s">
        <v>4288</v>
      </c>
      <c r="Q3018" s="26" t="s">
        <v>80</v>
      </c>
      <c r="R3018" s="49"/>
      <c r="S3018" s="72"/>
      <c r="T3018" s="72"/>
      <c r="U3018" s="72"/>
      <c r="V3018" s="72"/>
      <c r="W3018" s="72"/>
      <c r="X3018" s="72"/>
      <c r="Y3018" s="72"/>
      <c r="Z3018" s="72"/>
      <c r="AA3018" s="72"/>
      <c r="AB3018" s="72"/>
      <c r="AC3018" s="72"/>
      <c r="AD3018" s="72"/>
      <c r="AE3018" s="72"/>
      <c r="AF3018" s="72"/>
      <c r="AG3018" s="72"/>
      <c r="AH3018" s="72"/>
      <c r="AI3018" s="72"/>
      <c r="AJ3018" s="72"/>
      <c r="AU3018" s="47">
        <v>920</v>
      </c>
      <c r="AV3018" s="47">
        <v>9.4</v>
      </c>
      <c r="AW3018" s="47" t="s">
        <v>1687</v>
      </c>
      <c r="AY3018" s="49" t="s">
        <v>1685</v>
      </c>
      <c r="BA3018" s="47">
        <v>14</v>
      </c>
      <c r="BD3018" s="47">
        <v>5</v>
      </c>
      <c r="BE3018" s="47">
        <v>14</v>
      </c>
      <c r="BG3018" s="47">
        <v>7297</v>
      </c>
      <c r="BK3018" s="47">
        <v>3.9580000000000002</v>
      </c>
      <c r="BN3018" s="47">
        <v>32</v>
      </c>
      <c r="BP3018" s="47">
        <v>6</v>
      </c>
      <c r="BQ3018" s="47">
        <v>14300</v>
      </c>
      <c r="BT3018" s="47">
        <v>1262</v>
      </c>
      <c r="BU3018" s="47">
        <v>4.43</v>
      </c>
      <c r="BX3018" s="47">
        <v>1140</v>
      </c>
      <c r="CA3018" s="47">
        <v>10</v>
      </c>
      <c r="CC3018" s="47">
        <v>17.899999999999999</v>
      </c>
      <c r="CE3018" s="47" t="s">
        <v>84</v>
      </c>
      <c r="CF3018" s="47" t="s">
        <v>1043</v>
      </c>
      <c r="CH3018" s="47">
        <v>1259</v>
      </c>
      <c r="CI3018" s="47">
        <v>847</v>
      </c>
      <c r="CJ3018" s="47">
        <v>1460</v>
      </c>
      <c r="CK3018" s="47">
        <v>110</v>
      </c>
      <c r="CL3018" s="47">
        <v>420</v>
      </c>
      <c r="CM3018" s="47">
        <v>79.599999999999994</v>
      </c>
      <c r="CN3018" s="47">
        <v>21.7</v>
      </c>
      <c r="CO3018" s="47" t="s">
        <v>948</v>
      </c>
      <c r="CP3018" s="47">
        <v>6.8</v>
      </c>
      <c r="CQ3018" s="47">
        <v>28</v>
      </c>
      <c r="CR3018" s="47">
        <v>7.3</v>
      </c>
      <c r="CS3018" s="47" t="s">
        <v>957</v>
      </c>
      <c r="CT3018" s="47">
        <v>3</v>
      </c>
      <c r="CU3018" s="47">
        <v>9.1999999999999993</v>
      </c>
      <c r="CV3018" s="47">
        <v>1.03</v>
      </c>
      <c r="CW3018" s="47">
        <f t="shared" si="170"/>
        <v>2993.63</v>
      </c>
      <c r="CX3018" s="47">
        <v>200</v>
      </c>
      <c r="CY3018" s="47">
        <v>1.4</v>
      </c>
    </row>
    <row r="3019" spans="1:111" s="47" customFormat="1" ht="15.65" customHeight="1" x14ac:dyDescent="0.3">
      <c r="A3019" s="22" t="s">
        <v>4733</v>
      </c>
      <c r="B3019" s="47" t="s">
        <v>4559</v>
      </c>
      <c r="C3019" s="47" t="s">
        <v>4940</v>
      </c>
      <c r="D3019" s="47" t="s">
        <v>4630</v>
      </c>
      <c r="E3019" s="97">
        <v>1993</v>
      </c>
      <c r="F3019" s="97">
        <v>1993</v>
      </c>
      <c r="G3019" s="47" t="s">
        <v>914</v>
      </c>
      <c r="H3019" s="88">
        <v>34.203809999999997</v>
      </c>
      <c r="I3019" s="88">
        <v>-105.731328</v>
      </c>
      <c r="J3019" s="47" t="s">
        <v>873</v>
      </c>
      <c r="K3019" s="47" t="s">
        <v>879</v>
      </c>
      <c r="L3019" s="47" t="s">
        <v>878</v>
      </c>
      <c r="M3019" s="47" t="s">
        <v>4287</v>
      </c>
      <c r="N3019" s="70" t="s">
        <v>3393</v>
      </c>
      <c r="O3019" s="70" t="s">
        <v>3394</v>
      </c>
      <c r="P3019" s="72" t="s">
        <v>4288</v>
      </c>
      <c r="Q3019" s="22" t="s">
        <v>80</v>
      </c>
      <c r="S3019" s="72"/>
      <c r="T3019" s="72"/>
      <c r="U3019" s="72"/>
      <c r="V3019" s="72"/>
      <c r="W3019" s="72"/>
      <c r="X3019" s="72"/>
      <c r="Y3019" s="72"/>
      <c r="Z3019" s="72"/>
      <c r="AA3019" s="72"/>
      <c r="AB3019" s="72"/>
      <c r="AC3019" s="72"/>
      <c r="AD3019" s="72"/>
      <c r="AE3019" s="72"/>
      <c r="AF3019" s="72"/>
      <c r="AG3019" s="72"/>
      <c r="AH3019" s="72"/>
      <c r="AI3019" s="72"/>
      <c r="AJ3019" s="72"/>
      <c r="AU3019" s="47">
        <v>167</v>
      </c>
      <c r="AV3019" s="47">
        <v>1.5</v>
      </c>
      <c r="AW3019" s="47">
        <v>162</v>
      </c>
      <c r="AY3019" s="47">
        <v>4000</v>
      </c>
      <c r="BA3019" s="47" t="s">
        <v>83</v>
      </c>
      <c r="BD3019" s="47">
        <v>8</v>
      </c>
      <c r="BE3019" s="47">
        <v>20</v>
      </c>
      <c r="BG3019" s="47">
        <v>548</v>
      </c>
      <c r="BK3019" s="47">
        <v>0.27100000000000002</v>
      </c>
      <c r="BN3019" s="47">
        <v>16</v>
      </c>
      <c r="BP3019" s="47">
        <v>26</v>
      </c>
      <c r="BQ3019" s="47">
        <v>72</v>
      </c>
      <c r="BT3019" s="47">
        <v>55</v>
      </c>
      <c r="BU3019" s="47">
        <v>12</v>
      </c>
      <c r="BX3019" s="47">
        <v>1541</v>
      </c>
      <c r="CA3019" s="47">
        <v>17.399999999999999</v>
      </c>
      <c r="CC3019" s="47">
        <v>9.1999999999999993</v>
      </c>
      <c r="CE3019" s="47" t="s">
        <v>84</v>
      </c>
      <c r="CF3019" s="47">
        <v>197</v>
      </c>
      <c r="CH3019" s="47">
        <v>393</v>
      </c>
      <c r="CI3019" s="47">
        <v>344</v>
      </c>
      <c r="CJ3019" s="47">
        <v>653</v>
      </c>
      <c r="CK3019" s="47" t="s">
        <v>4684</v>
      </c>
      <c r="CL3019" s="47">
        <v>200</v>
      </c>
      <c r="CM3019" s="47">
        <v>45.6</v>
      </c>
      <c r="CN3019" s="47">
        <v>11.8</v>
      </c>
      <c r="CO3019" s="47" t="s">
        <v>948</v>
      </c>
      <c r="CP3019" s="47">
        <v>4.5999999999999996</v>
      </c>
      <c r="CQ3019" s="47">
        <v>20.100000000000001</v>
      </c>
      <c r="CR3019" s="47">
        <v>6.5</v>
      </c>
      <c r="CS3019" s="47" t="s">
        <v>957</v>
      </c>
      <c r="CT3019" s="47" t="s">
        <v>123</v>
      </c>
      <c r="CU3019" s="47">
        <v>12.3</v>
      </c>
      <c r="CV3019" s="47">
        <v>1.47</v>
      </c>
      <c r="CW3019" s="47">
        <f t="shared" si="170"/>
        <v>1299.3699999999997</v>
      </c>
      <c r="CX3019" s="47">
        <v>2600</v>
      </c>
      <c r="CY3019" s="47">
        <v>1.92</v>
      </c>
    </row>
    <row r="3020" spans="1:111" s="47" customFormat="1" ht="15.65" customHeight="1" x14ac:dyDescent="0.3">
      <c r="A3020" s="22" t="s">
        <v>4734</v>
      </c>
      <c r="B3020" s="47" t="s">
        <v>4559</v>
      </c>
      <c r="C3020" s="47" t="s">
        <v>4940</v>
      </c>
      <c r="D3020" s="47" t="s">
        <v>4630</v>
      </c>
      <c r="E3020" s="97">
        <v>1993</v>
      </c>
      <c r="F3020" s="97">
        <v>1993</v>
      </c>
      <c r="G3020" s="47" t="s">
        <v>914</v>
      </c>
      <c r="H3020" s="88">
        <v>34.20384</v>
      </c>
      <c r="I3020" s="88">
        <v>-105.73087200000001</v>
      </c>
      <c r="J3020" s="47" t="s">
        <v>873</v>
      </c>
      <c r="K3020" s="47" t="s">
        <v>879</v>
      </c>
      <c r="L3020" s="47" t="s">
        <v>878</v>
      </c>
      <c r="M3020" s="47" t="s">
        <v>4287</v>
      </c>
      <c r="N3020" s="70" t="s">
        <v>3393</v>
      </c>
      <c r="O3020" s="70" t="s">
        <v>3394</v>
      </c>
      <c r="P3020" s="72" t="s">
        <v>4288</v>
      </c>
      <c r="Q3020" s="22" t="s">
        <v>80</v>
      </c>
      <c r="S3020" s="72"/>
      <c r="T3020" s="72"/>
      <c r="U3020" s="72"/>
      <c r="V3020" s="72"/>
      <c r="W3020" s="72"/>
      <c r="X3020" s="72"/>
      <c r="Y3020" s="72"/>
      <c r="Z3020" s="72"/>
      <c r="AA3020" s="72"/>
      <c r="AB3020" s="72"/>
      <c r="AC3020" s="72"/>
      <c r="AD3020" s="72"/>
      <c r="AE3020" s="72"/>
      <c r="AF3020" s="72"/>
      <c r="AG3020" s="72"/>
      <c r="AH3020" s="72"/>
      <c r="AI3020" s="72"/>
      <c r="AJ3020" s="72"/>
      <c r="AU3020" s="47">
        <v>107</v>
      </c>
      <c r="AV3020" s="47" t="s">
        <v>124</v>
      </c>
      <c r="AW3020" s="47">
        <v>180</v>
      </c>
      <c r="AY3020" s="49" t="s">
        <v>1685</v>
      </c>
      <c r="BA3020" s="47" t="s">
        <v>83</v>
      </c>
      <c r="BD3020" s="47">
        <v>2</v>
      </c>
      <c r="BE3020" s="47">
        <v>31</v>
      </c>
      <c r="BG3020" s="47">
        <v>570</v>
      </c>
      <c r="BK3020" s="47">
        <v>1.1559999999999999</v>
      </c>
      <c r="BN3020" s="47">
        <v>15</v>
      </c>
      <c r="BP3020" s="47">
        <v>5</v>
      </c>
      <c r="BQ3020" s="47">
        <v>510</v>
      </c>
      <c r="BT3020" s="47">
        <v>88</v>
      </c>
      <c r="BU3020" s="47">
        <v>3.72</v>
      </c>
      <c r="BX3020" s="47">
        <v>1141</v>
      </c>
      <c r="CA3020" s="47">
        <v>55</v>
      </c>
      <c r="CC3020" s="47">
        <v>10.9</v>
      </c>
      <c r="CE3020" s="47" t="s">
        <v>84</v>
      </c>
      <c r="CF3020" s="47">
        <v>175</v>
      </c>
      <c r="CH3020" s="47">
        <v>237</v>
      </c>
      <c r="CI3020" s="47">
        <v>5020</v>
      </c>
      <c r="CJ3020" s="47">
        <v>6640</v>
      </c>
      <c r="CK3020" s="47">
        <v>410</v>
      </c>
      <c r="CL3020" s="47">
        <v>1160</v>
      </c>
      <c r="CM3020" s="47">
        <v>149</v>
      </c>
      <c r="CN3020" s="47">
        <v>29.8</v>
      </c>
      <c r="CO3020" s="47" t="s">
        <v>948</v>
      </c>
      <c r="CP3020" s="47">
        <v>7.3</v>
      </c>
      <c r="CQ3020" s="47">
        <v>23.3</v>
      </c>
      <c r="CR3020" s="47">
        <v>5.9</v>
      </c>
      <c r="CS3020" s="47" t="s">
        <v>957</v>
      </c>
      <c r="CT3020" s="47">
        <v>2</v>
      </c>
      <c r="CU3020" s="47">
        <v>10.3</v>
      </c>
      <c r="CV3020" s="47">
        <v>1.23</v>
      </c>
      <c r="CW3020" s="47">
        <f t="shared" si="170"/>
        <v>13458.829999999996</v>
      </c>
      <c r="CX3020" s="47" t="s">
        <v>957</v>
      </c>
      <c r="CY3020" s="47">
        <v>1.27</v>
      </c>
    </row>
    <row r="3021" spans="1:111" s="47" customFormat="1" x14ac:dyDescent="0.3">
      <c r="A3021" s="22" t="s">
        <v>4735</v>
      </c>
      <c r="B3021" s="47" t="s">
        <v>4559</v>
      </c>
      <c r="C3021" s="47" t="s">
        <v>4940</v>
      </c>
      <c r="D3021" s="47" t="s">
        <v>4630</v>
      </c>
      <c r="E3021" s="97">
        <v>1993</v>
      </c>
      <c r="F3021" s="97">
        <v>1993</v>
      </c>
      <c r="G3021" s="47" t="s">
        <v>914</v>
      </c>
      <c r="H3021" s="47">
        <v>34.204847000000001</v>
      </c>
      <c r="I3021" s="47">
        <v>-105.7329</v>
      </c>
      <c r="J3021" s="47" t="s">
        <v>873</v>
      </c>
      <c r="K3021" s="47" t="s">
        <v>879</v>
      </c>
      <c r="L3021" s="47" t="s">
        <v>878</v>
      </c>
      <c r="M3021" s="47" t="s">
        <v>4287</v>
      </c>
      <c r="N3021" s="70" t="s">
        <v>3393</v>
      </c>
      <c r="O3021" s="70" t="s">
        <v>3394</v>
      </c>
      <c r="P3021" s="72" t="s">
        <v>4288</v>
      </c>
      <c r="Q3021" s="22" t="s">
        <v>80</v>
      </c>
      <c r="S3021" s="72"/>
      <c r="T3021" s="72"/>
      <c r="U3021" s="72"/>
      <c r="V3021" s="72"/>
      <c r="W3021" s="72"/>
      <c r="X3021" s="72"/>
      <c r="Y3021" s="72"/>
      <c r="Z3021" s="72"/>
      <c r="AA3021" s="72"/>
      <c r="AB3021" s="72"/>
      <c r="AC3021" s="72"/>
      <c r="AD3021" s="72"/>
      <c r="AE3021" s="72"/>
      <c r="AF3021" s="72"/>
      <c r="AG3021" s="72"/>
      <c r="AH3021" s="72"/>
      <c r="AI3021" s="72"/>
      <c r="AJ3021" s="72"/>
      <c r="AU3021" s="47">
        <v>15</v>
      </c>
      <c r="AV3021" s="47" t="s">
        <v>124</v>
      </c>
      <c r="AW3021" s="47">
        <v>101</v>
      </c>
      <c r="AY3021" s="49" t="s">
        <v>1685</v>
      </c>
      <c r="BA3021" s="47" t="s">
        <v>83</v>
      </c>
      <c r="BD3021" s="47">
        <v>2</v>
      </c>
      <c r="BE3021" s="47">
        <v>8</v>
      </c>
      <c r="BG3021" s="47">
        <v>563</v>
      </c>
      <c r="BK3021" s="47">
        <v>0.55200000000000005</v>
      </c>
      <c r="BN3021" s="47">
        <v>3</v>
      </c>
      <c r="BP3021" s="47">
        <v>2</v>
      </c>
      <c r="BQ3021" s="47">
        <v>1546</v>
      </c>
      <c r="BT3021" s="47">
        <v>19</v>
      </c>
      <c r="BU3021" s="47">
        <v>1.8</v>
      </c>
      <c r="BX3021" s="47">
        <v>2000</v>
      </c>
      <c r="CA3021" s="47">
        <v>40</v>
      </c>
      <c r="CC3021" s="47">
        <v>10</v>
      </c>
      <c r="CE3021" s="47" t="s">
        <v>84</v>
      </c>
      <c r="CF3021" s="47">
        <v>183</v>
      </c>
      <c r="CH3021" s="47">
        <v>42</v>
      </c>
      <c r="CI3021" s="47">
        <v>3700</v>
      </c>
      <c r="CJ3021" s="47">
        <v>6200</v>
      </c>
      <c r="CK3021" s="47">
        <v>480</v>
      </c>
      <c r="CL3021" s="47">
        <v>1300</v>
      </c>
      <c r="CM3021" s="47">
        <v>221</v>
      </c>
      <c r="CN3021" s="47">
        <v>46.3</v>
      </c>
      <c r="CO3021" s="47" t="s">
        <v>948</v>
      </c>
      <c r="CP3021" s="47">
        <v>11.6</v>
      </c>
      <c r="CQ3021" s="47">
        <v>51.5</v>
      </c>
      <c r="CR3021" s="47">
        <v>7.4</v>
      </c>
      <c r="CS3021" s="47" t="s">
        <v>957</v>
      </c>
      <c r="CT3021" s="47">
        <v>4</v>
      </c>
      <c r="CU3021" s="47">
        <v>15.2</v>
      </c>
      <c r="CV3021" s="47">
        <v>1.83</v>
      </c>
      <c r="CW3021" s="47">
        <f t="shared" si="170"/>
        <v>12038.83</v>
      </c>
      <c r="CX3021" s="47">
        <v>100</v>
      </c>
      <c r="CY3021" s="47">
        <v>0.24</v>
      </c>
    </row>
    <row r="3022" spans="1:111" s="47" customFormat="1" x14ac:dyDescent="0.3">
      <c r="A3022" s="22" t="s">
        <v>4736</v>
      </c>
      <c r="B3022" s="47" t="s">
        <v>4559</v>
      </c>
      <c r="C3022" s="47" t="s">
        <v>4940</v>
      </c>
      <c r="D3022" s="47" t="s">
        <v>4630</v>
      </c>
      <c r="E3022" s="97">
        <v>1993</v>
      </c>
      <c r="F3022" s="97">
        <v>1993</v>
      </c>
      <c r="G3022" s="47" t="s">
        <v>914</v>
      </c>
      <c r="H3022" s="47">
        <v>34.204737999999999</v>
      </c>
      <c r="I3022" s="47">
        <v>-105.732877</v>
      </c>
      <c r="J3022" s="47" t="s">
        <v>873</v>
      </c>
      <c r="K3022" s="47" t="s">
        <v>879</v>
      </c>
      <c r="L3022" s="47" t="s">
        <v>878</v>
      </c>
      <c r="M3022" s="47" t="s">
        <v>4287</v>
      </c>
      <c r="N3022" s="70" t="s">
        <v>3393</v>
      </c>
      <c r="O3022" s="70" t="s">
        <v>3394</v>
      </c>
      <c r="P3022" s="72" t="s">
        <v>4288</v>
      </c>
      <c r="Q3022" s="22" t="s">
        <v>80</v>
      </c>
      <c r="S3022" s="72"/>
      <c r="T3022" s="72"/>
      <c r="U3022" s="72"/>
      <c r="V3022" s="72"/>
      <c r="W3022" s="72"/>
      <c r="X3022" s="72"/>
      <c r="Y3022" s="72"/>
      <c r="Z3022" s="72"/>
      <c r="AA3022" s="72"/>
      <c r="AB3022" s="72"/>
      <c r="AC3022" s="72"/>
      <c r="AD3022" s="72"/>
      <c r="AE3022" s="72"/>
      <c r="AF3022" s="72"/>
      <c r="AG3022" s="72"/>
      <c r="AH3022" s="72"/>
      <c r="AI3022" s="72"/>
      <c r="AJ3022" s="72"/>
      <c r="AU3022" s="47">
        <v>57</v>
      </c>
      <c r="AV3022" s="47" t="s">
        <v>124</v>
      </c>
      <c r="AW3022" s="47">
        <v>385</v>
      </c>
      <c r="AY3022" s="49" t="s">
        <v>1685</v>
      </c>
      <c r="BA3022" s="47" t="s">
        <v>83</v>
      </c>
      <c r="BD3022" s="47">
        <v>4</v>
      </c>
      <c r="BE3022" s="47">
        <v>45</v>
      </c>
      <c r="BG3022" s="47">
        <v>884</v>
      </c>
      <c r="BK3022" s="47">
        <v>1.1879999999999999</v>
      </c>
      <c r="BN3022" s="47">
        <v>50</v>
      </c>
      <c r="BP3022" s="47">
        <v>7</v>
      </c>
      <c r="BQ3022" s="47">
        <v>6457</v>
      </c>
      <c r="BT3022" s="47">
        <v>33</v>
      </c>
      <c r="BU3022" s="47">
        <v>3.3</v>
      </c>
      <c r="BX3022" s="47">
        <v>2000</v>
      </c>
      <c r="CA3022" s="47">
        <v>93.5</v>
      </c>
      <c r="CC3022" s="47" t="s">
        <v>913</v>
      </c>
      <c r="CE3022" s="47" t="s">
        <v>84</v>
      </c>
      <c r="CF3022" s="47" t="s">
        <v>948</v>
      </c>
      <c r="CH3022" s="47">
        <v>324</v>
      </c>
      <c r="CI3022" s="47">
        <v>9720</v>
      </c>
      <c r="CJ3022" s="47">
        <v>14200</v>
      </c>
      <c r="CK3022" s="47">
        <v>1500</v>
      </c>
      <c r="CL3022" s="47">
        <v>2700</v>
      </c>
      <c r="CM3022" s="47">
        <v>389</v>
      </c>
      <c r="CN3022" s="47">
        <v>71.8</v>
      </c>
      <c r="CO3022" s="47">
        <v>230</v>
      </c>
      <c r="CP3022" s="47">
        <v>15.7</v>
      </c>
      <c r="CQ3022" s="47">
        <v>58.4</v>
      </c>
      <c r="CR3022" s="47">
        <v>7</v>
      </c>
      <c r="CS3022" s="47" t="s">
        <v>957</v>
      </c>
      <c r="CT3022" s="47">
        <v>3</v>
      </c>
      <c r="CU3022" s="47">
        <v>8.6999999999999993</v>
      </c>
      <c r="CV3022" s="47">
        <v>1.47</v>
      </c>
      <c r="CW3022" s="47">
        <f t="shared" ref="CW3022:CW3085" si="171">SUM(CI3022:CV3022)</f>
        <v>28905.070000000003</v>
      </c>
      <c r="CX3022" s="47">
        <v>400</v>
      </c>
      <c r="CY3022" s="47">
        <v>1.04</v>
      </c>
    </row>
    <row r="3023" spans="1:111" s="47" customFormat="1" x14ac:dyDescent="0.3">
      <c r="A3023" s="22" t="s">
        <v>4737</v>
      </c>
      <c r="B3023" s="47" t="s">
        <v>4559</v>
      </c>
      <c r="C3023" s="47" t="s">
        <v>4940</v>
      </c>
      <c r="D3023" s="47" t="s">
        <v>4630</v>
      </c>
      <c r="E3023" s="97">
        <v>1993</v>
      </c>
      <c r="F3023" s="97">
        <v>1993</v>
      </c>
      <c r="G3023" s="47" t="s">
        <v>914</v>
      </c>
      <c r="H3023" s="47">
        <v>34.204098000000002</v>
      </c>
      <c r="I3023" s="47">
        <v>-105.73445599999999</v>
      </c>
      <c r="J3023" s="47" t="s">
        <v>873</v>
      </c>
      <c r="K3023" s="47" t="s">
        <v>879</v>
      </c>
      <c r="L3023" s="47" t="s">
        <v>878</v>
      </c>
      <c r="M3023" s="47" t="s">
        <v>4287</v>
      </c>
      <c r="N3023" s="70" t="s">
        <v>3393</v>
      </c>
      <c r="O3023" s="70" t="s">
        <v>3394</v>
      </c>
      <c r="P3023" s="72" t="s">
        <v>4288</v>
      </c>
      <c r="Q3023" s="22" t="s">
        <v>80</v>
      </c>
      <c r="S3023" s="72"/>
      <c r="T3023" s="72"/>
      <c r="U3023" s="72"/>
      <c r="V3023" s="72"/>
      <c r="W3023" s="72"/>
      <c r="X3023" s="72"/>
      <c r="Y3023" s="72"/>
      <c r="Z3023" s="72"/>
      <c r="AA3023" s="72"/>
      <c r="AB3023" s="72"/>
      <c r="AC3023" s="72"/>
      <c r="AD3023" s="72"/>
      <c r="AE3023" s="72"/>
      <c r="AF3023" s="72"/>
      <c r="AG3023" s="72"/>
      <c r="AH3023" s="72">
        <v>116000</v>
      </c>
      <c r="AI3023" s="72"/>
      <c r="AJ3023" s="72"/>
      <c r="AU3023" s="47" t="s">
        <v>83</v>
      </c>
      <c r="AV3023" s="47" t="s">
        <v>124</v>
      </c>
      <c r="AW3023" s="47" t="s">
        <v>83</v>
      </c>
      <c r="AY3023" s="49" t="s">
        <v>1685</v>
      </c>
      <c r="BA3023" s="47" t="s">
        <v>83</v>
      </c>
      <c r="BD3023" s="47">
        <v>2</v>
      </c>
      <c r="BE3023" s="47">
        <v>48</v>
      </c>
      <c r="BG3023" s="47">
        <v>42</v>
      </c>
      <c r="BK3023" s="47">
        <v>0.02</v>
      </c>
      <c r="BN3023" s="47">
        <v>12</v>
      </c>
      <c r="BP3023" s="47">
        <v>6</v>
      </c>
      <c r="BQ3023" s="47">
        <v>86</v>
      </c>
      <c r="BT3023" s="47" t="s">
        <v>83</v>
      </c>
      <c r="BU3023" s="47">
        <v>2.4</v>
      </c>
      <c r="BX3023" s="47">
        <v>2000</v>
      </c>
      <c r="CA3023" s="47">
        <v>53.1</v>
      </c>
      <c r="CC3023" s="47">
        <v>4.4000000000000004</v>
      </c>
      <c r="CE3023" s="47" t="s">
        <v>913</v>
      </c>
      <c r="CF3023" s="47">
        <v>97</v>
      </c>
      <c r="CH3023" s="47">
        <v>103</v>
      </c>
      <c r="CI3023" s="47">
        <v>9000</v>
      </c>
      <c r="CJ3023" s="47">
        <v>12000</v>
      </c>
      <c r="CL3023" s="47">
        <v>2180</v>
      </c>
      <c r="CM3023" s="47">
        <v>167</v>
      </c>
      <c r="CN3023" s="47">
        <v>26</v>
      </c>
      <c r="CP3023" s="47">
        <v>5.4</v>
      </c>
      <c r="CT3023" s="47" t="s">
        <v>123</v>
      </c>
      <c r="CU3023" s="47">
        <v>5.9</v>
      </c>
      <c r="CV3023" s="47">
        <v>0.78</v>
      </c>
      <c r="CW3023" s="47">
        <f t="shared" si="171"/>
        <v>23385.08</v>
      </c>
      <c r="CX3023" s="47">
        <v>469</v>
      </c>
      <c r="CY3023" s="47">
        <v>0.75</v>
      </c>
    </row>
    <row r="3024" spans="1:111" s="47" customFormat="1" ht="14.25" customHeight="1" x14ac:dyDescent="0.3">
      <c r="A3024" s="26" t="s">
        <v>4738</v>
      </c>
      <c r="B3024" s="47" t="s">
        <v>4559</v>
      </c>
      <c r="C3024" s="47" t="s">
        <v>4940</v>
      </c>
      <c r="D3024" s="47" t="s">
        <v>4630</v>
      </c>
      <c r="E3024" s="95">
        <v>1993</v>
      </c>
      <c r="F3024" s="97">
        <v>1993</v>
      </c>
      <c r="G3024" s="47" t="s">
        <v>914</v>
      </c>
      <c r="H3024" s="88">
        <v>34.221066999999998</v>
      </c>
      <c r="I3024" s="98">
        <v>-105.75738</v>
      </c>
      <c r="J3024" s="49" t="s">
        <v>873</v>
      </c>
      <c r="K3024" s="47" t="s">
        <v>879</v>
      </c>
      <c r="L3024" s="47" t="s">
        <v>878</v>
      </c>
      <c r="M3024" s="49" t="s">
        <v>4427</v>
      </c>
      <c r="N3024" s="70" t="s">
        <v>3393</v>
      </c>
      <c r="O3024" s="70" t="s">
        <v>3394</v>
      </c>
      <c r="P3024" s="72" t="s">
        <v>4428</v>
      </c>
      <c r="Q3024" s="26" t="s">
        <v>80</v>
      </c>
      <c r="R3024" s="49"/>
      <c r="S3024" s="72"/>
      <c r="T3024" s="72"/>
      <c r="U3024" s="72"/>
      <c r="V3024" s="72"/>
      <c r="W3024" s="72"/>
      <c r="X3024" s="72"/>
      <c r="Y3024" s="72"/>
      <c r="Z3024" s="72"/>
      <c r="AA3024" s="72"/>
      <c r="AB3024" s="72"/>
      <c r="AC3024" s="72"/>
      <c r="AD3024" s="72"/>
      <c r="AE3024" s="72"/>
      <c r="AF3024" s="72"/>
      <c r="AG3024" s="72"/>
      <c r="AH3024" s="72"/>
      <c r="AI3024" s="72"/>
      <c r="AJ3024" s="72"/>
      <c r="AU3024" s="49">
        <v>80</v>
      </c>
      <c r="AV3024" s="49" t="s">
        <v>124</v>
      </c>
      <c r="AW3024" s="49">
        <v>16</v>
      </c>
      <c r="AX3024" s="49"/>
      <c r="AY3024" s="49" t="s">
        <v>1685</v>
      </c>
      <c r="AZ3024" s="49"/>
      <c r="BA3024" s="49" t="s">
        <v>83</v>
      </c>
      <c r="BC3024" s="49"/>
      <c r="BD3024" s="49">
        <v>5</v>
      </c>
      <c r="BE3024" s="49">
        <v>12</v>
      </c>
      <c r="BF3024" s="49"/>
      <c r="BG3024" s="49">
        <v>63</v>
      </c>
      <c r="BH3024" s="49"/>
      <c r="BI3024" s="49"/>
      <c r="BJ3024" s="49"/>
      <c r="BK3024" s="47">
        <v>8.5000000000000006E-2</v>
      </c>
      <c r="BL3024" s="49"/>
      <c r="BM3024" s="49"/>
      <c r="BN3024" s="49">
        <v>24</v>
      </c>
      <c r="BO3024" s="49"/>
      <c r="BP3024" s="49">
        <v>9</v>
      </c>
      <c r="BQ3024" s="49">
        <v>519</v>
      </c>
      <c r="BR3024" s="49"/>
      <c r="BS3024" s="49"/>
      <c r="BT3024" s="49" t="s">
        <v>83</v>
      </c>
      <c r="BU3024" s="49">
        <v>6.66</v>
      </c>
      <c r="BV3024" s="49"/>
      <c r="BW3024" s="49"/>
      <c r="BX3024" s="49">
        <v>973</v>
      </c>
      <c r="BY3024" s="49"/>
      <c r="BZ3024" s="49"/>
      <c r="CA3024" s="49">
        <v>14.4</v>
      </c>
      <c r="CB3024" s="49"/>
      <c r="CC3024" s="49">
        <v>10</v>
      </c>
      <c r="CD3024" s="49"/>
      <c r="CE3024" s="49" t="s">
        <v>84</v>
      </c>
      <c r="CF3024" s="49">
        <v>126</v>
      </c>
      <c r="CG3024" s="49"/>
      <c r="CH3024" s="49">
        <v>201</v>
      </c>
      <c r="CI3024" s="49">
        <v>3660</v>
      </c>
      <c r="CJ3024" s="49">
        <v>3580</v>
      </c>
      <c r="CK3024" s="49" t="s">
        <v>2416</v>
      </c>
      <c r="CL3024" s="49">
        <v>627</v>
      </c>
      <c r="CM3024" s="49">
        <v>77.7</v>
      </c>
      <c r="CN3024" s="49">
        <v>16</v>
      </c>
      <c r="CO3024" s="49" t="s">
        <v>4673</v>
      </c>
      <c r="CP3024" s="49">
        <v>4.5999999999999996</v>
      </c>
      <c r="CQ3024" s="49">
        <v>20.9</v>
      </c>
      <c r="CR3024" s="49">
        <v>5</v>
      </c>
      <c r="CS3024" s="49" t="s">
        <v>957</v>
      </c>
      <c r="CT3024" s="49">
        <v>3</v>
      </c>
      <c r="CU3024" s="49">
        <v>14.3</v>
      </c>
      <c r="CV3024" s="49">
        <v>1.7</v>
      </c>
      <c r="CW3024" s="47">
        <f t="shared" si="171"/>
        <v>8010.2</v>
      </c>
      <c r="CX3024" s="49">
        <v>490</v>
      </c>
      <c r="CY3024" s="49">
        <v>1.48</v>
      </c>
      <c r="CZ3024" s="49"/>
      <c r="DA3024" s="49"/>
      <c r="DC3024" s="49"/>
      <c r="DD3024" s="49"/>
      <c r="DE3024" s="49"/>
      <c r="DF3024" s="49"/>
      <c r="DG3024" s="49"/>
    </row>
    <row r="3025" spans="1:103" s="47" customFormat="1" ht="14.25" customHeight="1" x14ac:dyDescent="0.3">
      <c r="A3025" s="22" t="s">
        <v>4739</v>
      </c>
      <c r="B3025" s="47" t="s">
        <v>4559</v>
      </c>
      <c r="C3025" s="47" t="s">
        <v>4940</v>
      </c>
      <c r="D3025" s="47" t="s">
        <v>4630</v>
      </c>
      <c r="E3025" s="97">
        <v>1993</v>
      </c>
      <c r="F3025" s="97">
        <v>1993</v>
      </c>
      <c r="G3025" s="47" t="s">
        <v>914</v>
      </c>
      <c r="H3025" s="47">
        <v>34.204006999999997</v>
      </c>
      <c r="I3025" s="47">
        <v>-105.73456400000001</v>
      </c>
      <c r="J3025" s="47" t="s">
        <v>873</v>
      </c>
      <c r="K3025" s="47" t="s">
        <v>879</v>
      </c>
      <c r="L3025" s="47" t="s">
        <v>878</v>
      </c>
      <c r="M3025" s="47" t="s">
        <v>4287</v>
      </c>
      <c r="N3025" s="70" t="s">
        <v>3393</v>
      </c>
      <c r="O3025" s="70" t="s">
        <v>3394</v>
      </c>
      <c r="P3025" s="72" t="s">
        <v>4288</v>
      </c>
      <c r="Q3025" s="22" t="s">
        <v>80</v>
      </c>
      <c r="S3025" s="72"/>
      <c r="T3025" s="72"/>
      <c r="U3025" s="72"/>
      <c r="V3025" s="72"/>
      <c r="W3025" s="72"/>
      <c r="X3025" s="72"/>
      <c r="Y3025" s="72"/>
      <c r="Z3025" s="72"/>
      <c r="AA3025" s="72"/>
      <c r="AB3025" s="72"/>
      <c r="AC3025" s="72"/>
      <c r="AD3025" s="72"/>
      <c r="AE3025" s="72"/>
      <c r="AF3025" s="72"/>
      <c r="AG3025" s="72"/>
      <c r="AH3025" s="72">
        <v>156500</v>
      </c>
      <c r="AI3025" s="72"/>
      <c r="AJ3025" s="72"/>
      <c r="AU3025" s="47" t="s">
        <v>83</v>
      </c>
      <c r="AV3025" s="47" t="s">
        <v>124</v>
      </c>
      <c r="AW3025" s="47" t="s">
        <v>83</v>
      </c>
      <c r="AY3025" s="49" t="s">
        <v>1685</v>
      </c>
      <c r="BA3025" s="47" t="s">
        <v>83</v>
      </c>
      <c r="BD3025" s="47">
        <v>3</v>
      </c>
      <c r="BE3025" s="47">
        <v>39</v>
      </c>
      <c r="BG3025" s="47">
        <v>30</v>
      </c>
      <c r="BK3025" s="47">
        <v>1.4E-2</v>
      </c>
      <c r="BN3025" s="47">
        <v>9</v>
      </c>
      <c r="BP3025" s="47">
        <v>7</v>
      </c>
      <c r="BQ3025" s="47">
        <v>93</v>
      </c>
      <c r="BT3025" s="47" t="s">
        <v>83</v>
      </c>
      <c r="BU3025" s="47">
        <v>2.2000000000000002</v>
      </c>
      <c r="BX3025" s="47">
        <v>2000</v>
      </c>
      <c r="CA3025" s="47">
        <v>46</v>
      </c>
      <c r="CC3025" s="47">
        <v>7.2</v>
      </c>
      <c r="CE3025" s="47" t="s">
        <v>913</v>
      </c>
      <c r="CF3025" s="47">
        <v>99</v>
      </c>
      <c r="CH3025" s="47">
        <v>85</v>
      </c>
      <c r="CI3025" s="47">
        <v>9000</v>
      </c>
      <c r="CJ3025" s="47">
        <v>11400</v>
      </c>
      <c r="CL3025" s="47">
        <v>2030</v>
      </c>
      <c r="CM3025" s="47">
        <v>162</v>
      </c>
      <c r="CN3025" s="47">
        <v>28</v>
      </c>
      <c r="CP3025" s="47">
        <v>6.6</v>
      </c>
      <c r="CT3025" s="47">
        <v>2.5</v>
      </c>
      <c r="CU3025" s="47">
        <v>6.9</v>
      </c>
      <c r="CV3025" s="47">
        <v>0.65</v>
      </c>
      <c r="CW3025" s="47">
        <f t="shared" si="171"/>
        <v>22636.65</v>
      </c>
      <c r="CX3025" s="47">
        <v>341</v>
      </c>
      <c r="CY3025" s="47">
        <v>0.53</v>
      </c>
    </row>
    <row r="3026" spans="1:103" s="47" customFormat="1" ht="14.25" customHeight="1" x14ac:dyDescent="0.3">
      <c r="A3026" s="22" t="s">
        <v>4740</v>
      </c>
      <c r="B3026" s="47" t="s">
        <v>4559</v>
      </c>
      <c r="C3026" s="47" t="s">
        <v>4940</v>
      </c>
      <c r="D3026" s="47" t="s">
        <v>4630</v>
      </c>
      <c r="E3026" s="97">
        <v>1993</v>
      </c>
      <c r="F3026" s="97">
        <v>1993</v>
      </c>
      <c r="G3026" s="47" t="s">
        <v>914</v>
      </c>
      <c r="H3026" s="47">
        <v>34.204113999999997</v>
      </c>
      <c r="I3026" s="47">
        <v>-105.73475999999999</v>
      </c>
      <c r="J3026" s="47" t="s">
        <v>873</v>
      </c>
      <c r="K3026" s="47" t="s">
        <v>879</v>
      </c>
      <c r="L3026" s="47" t="s">
        <v>878</v>
      </c>
      <c r="M3026" s="47" t="s">
        <v>4287</v>
      </c>
      <c r="N3026" s="70" t="s">
        <v>3393</v>
      </c>
      <c r="O3026" s="70" t="s">
        <v>3394</v>
      </c>
      <c r="P3026" s="72" t="s">
        <v>4288</v>
      </c>
      <c r="Q3026" s="22" t="s">
        <v>80</v>
      </c>
      <c r="S3026" s="72"/>
      <c r="T3026" s="72"/>
      <c r="U3026" s="72"/>
      <c r="V3026" s="72"/>
      <c r="W3026" s="72"/>
      <c r="X3026" s="72"/>
      <c r="Y3026" s="72"/>
      <c r="Z3026" s="72"/>
      <c r="AA3026" s="72"/>
      <c r="AB3026" s="72"/>
      <c r="AC3026" s="72"/>
      <c r="AD3026" s="72"/>
      <c r="AE3026" s="72"/>
      <c r="AF3026" s="72"/>
      <c r="AG3026" s="72"/>
      <c r="AH3026" s="72">
        <v>103500</v>
      </c>
      <c r="AI3026" s="72"/>
      <c r="AJ3026" s="72"/>
      <c r="AU3026" s="47">
        <v>13</v>
      </c>
      <c r="AV3026" s="47" t="s">
        <v>124</v>
      </c>
      <c r="AW3026" s="47">
        <v>15</v>
      </c>
      <c r="AY3026" s="47">
        <v>9200</v>
      </c>
      <c r="BA3026" s="47" t="s">
        <v>83</v>
      </c>
      <c r="BD3026" s="47">
        <v>4</v>
      </c>
      <c r="BE3026" s="47">
        <v>46</v>
      </c>
      <c r="BG3026" s="47">
        <v>21</v>
      </c>
      <c r="BK3026" s="47">
        <v>4.2000000000000003E-2</v>
      </c>
      <c r="BN3026" s="47">
        <v>14</v>
      </c>
      <c r="BP3026" s="47">
        <v>11</v>
      </c>
      <c r="BQ3026" s="47">
        <v>29</v>
      </c>
      <c r="BT3026" s="47" t="s">
        <v>83</v>
      </c>
      <c r="BU3026" s="47">
        <v>2.8</v>
      </c>
      <c r="BX3026" s="47">
        <v>634</v>
      </c>
      <c r="CA3026" s="47">
        <v>12</v>
      </c>
      <c r="CC3026" s="47">
        <v>3.4</v>
      </c>
      <c r="CE3026" s="47" t="s">
        <v>913</v>
      </c>
      <c r="CF3026" s="47">
        <v>74</v>
      </c>
      <c r="CH3026" s="47">
        <v>100</v>
      </c>
      <c r="CI3026" s="47">
        <v>2500</v>
      </c>
      <c r="CJ3026" s="47">
        <v>2100</v>
      </c>
      <c r="CL3026" s="47">
        <v>360</v>
      </c>
      <c r="CM3026" s="47">
        <v>27.3</v>
      </c>
      <c r="CN3026" s="47">
        <v>5.6</v>
      </c>
      <c r="CP3026" s="47">
        <v>1.7</v>
      </c>
      <c r="CT3026" s="47" t="s">
        <v>123</v>
      </c>
      <c r="CU3026" s="47">
        <v>4.8</v>
      </c>
      <c r="CV3026" s="47">
        <v>0.64</v>
      </c>
      <c r="CW3026" s="47">
        <f t="shared" si="171"/>
        <v>5000.0400000000009</v>
      </c>
      <c r="CX3026" s="47">
        <v>565</v>
      </c>
      <c r="CY3026" s="47">
        <v>1.05</v>
      </c>
    </row>
    <row r="3027" spans="1:103" s="47" customFormat="1" ht="14.25" customHeight="1" x14ac:dyDescent="0.3">
      <c r="A3027" s="22" t="s">
        <v>4741</v>
      </c>
      <c r="B3027" s="47" t="s">
        <v>4559</v>
      </c>
      <c r="C3027" s="47" t="s">
        <v>4940</v>
      </c>
      <c r="D3027" s="47" t="s">
        <v>4630</v>
      </c>
      <c r="E3027" s="97">
        <v>1993</v>
      </c>
      <c r="F3027" s="97">
        <v>1993</v>
      </c>
      <c r="G3027" s="47" t="s">
        <v>914</v>
      </c>
      <c r="H3027" s="47">
        <v>34.203850000000003</v>
      </c>
      <c r="I3027" s="47">
        <v>-105.73456400000001</v>
      </c>
      <c r="J3027" s="47" t="s">
        <v>873</v>
      </c>
      <c r="K3027" s="47" t="s">
        <v>879</v>
      </c>
      <c r="L3027" s="47" t="s">
        <v>878</v>
      </c>
      <c r="M3027" s="47" t="s">
        <v>4287</v>
      </c>
      <c r="N3027" s="70" t="s">
        <v>3393</v>
      </c>
      <c r="O3027" s="70" t="s">
        <v>3394</v>
      </c>
      <c r="P3027" s="72" t="s">
        <v>4288</v>
      </c>
      <c r="Q3027" s="22" t="s">
        <v>80</v>
      </c>
      <c r="S3027" s="72"/>
      <c r="T3027" s="72"/>
      <c r="U3027" s="72"/>
      <c r="V3027" s="72"/>
      <c r="W3027" s="72"/>
      <c r="X3027" s="72"/>
      <c r="Y3027" s="72"/>
      <c r="Z3027" s="72"/>
      <c r="AA3027" s="72"/>
      <c r="AB3027" s="72"/>
      <c r="AC3027" s="72"/>
      <c r="AD3027" s="72"/>
      <c r="AE3027" s="72"/>
      <c r="AF3027" s="72"/>
      <c r="AG3027" s="72"/>
      <c r="AH3027" s="72">
        <v>46000</v>
      </c>
      <c r="AI3027" s="72"/>
      <c r="AJ3027" s="72"/>
      <c r="AU3027" s="47">
        <v>9</v>
      </c>
      <c r="AV3027" s="47" t="s">
        <v>124</v>
      </c>
      <c r="AW3027" s="47">
        <v>28</v>
      </c>
      <c r="AY3027" s="47">
        <v>6700</v>
      </c>
      <c r="BA3027" s="47" t="s">
        <v>83</v>
      </c>
      <c r="BD3027" s="47">
        <v>15</v>
      </c>
      <c r="BE3027" s="47">
        <v>39</v>
      </c>
      <c r="BG3027" s="47">
        <v>52</v>
      </c>
      <c r="BK3027" s="47">
        <v>3.2000000000000001E-2</v>
      </c>
      <c r="BN3027" s="47">
        <v>20</v>
      </c>
      <c r="BP3027" s="47">
        <v>23</v>
      </c>
      <c r="BQ3027" s="47">
        <v>52</v>
      </c>
      <c r="BT3027" s="47">
        <v>9</v>
      </c>
      <c r="BU3027" s="47">
        <v>3.7</v>
      </c>
      <c r="BX3027" s="47">
        <v>777</v>
      </c>
      <c r="CA3027" s="47">
        <v>11</v>
      </c>
      <c r="CC3027" s="47">
        <v>7</v>
      </c>
      <c r="CE3027" s="47" t="s">
        <v>913</v>
      </c>
      <c r="CF3027" s="47">
        <v>75</v>
      </c>
      <c r="CH3027" s="47">
        <v>235</v>
      </c>
      <c r="CI3027" s="47">
        <v>591</v>
      </c>
      <c r="CJ3027" s="47">
        <v>744</v>
      </c>
      <c r="CL3027" s="47">
        <v>140</v>
      </c>
      <c r="CM3027" s="47">
        <v>17.899999999999999</v>
      </c>
      <c r="CN3027" s="47">
        <v>3.3</v>
      </c>
      <c r="CP3027" s="47">
        <v>1.7</v>
      </c>
      <c r="CT3027" s="47" t="s">
        <v>123</v>
      </c>
      <c r="CU3027" s="47">
        <v>5.9</v>
      </c>
      <c r="CV3027" s="47">
        <v>0.7</v>
      </c>
      <c r="CW3027" s="47">
        <f t="shared" si="171"/>
        <v>1504.5000000000002</v>
      </c>
      <c r="CX3027" s="47">
        <v>950</v>
      </c>
      <c r="CY3027" s="47">
        <v>2.23</v>
      </c>
    </row>
    <row r="3028" spans="1:103" s="47" customFormat="1" ht="14.25" customHeight="1" x14ac:dyDescent="0.3">
      <c r="A3028" s="22" t="s">
        <v>4742</v>
      </c>
      <c r="B3028" s="47" t="s">
        <v>4559</v>
      </c>
      <c r="C3028" s="47" t="s">
        <v>4940</v>
      </c>
      <c r="D3028" s="47" t="s">
        <v>4630</v>
      </c>
      <c r="E3028" s="97">
        <v>1993</v>
      </c>
      <c r="F3028" s="97">
        <v>1993</v>
      </c>
      <c r="G3028" s="47" t="s">
        <v>914</v>
      </c>
      <c r="H3028" s="47">
        <v>34.204006999999997</v>
      </c>
      <c r="I3028" s="47">
        <v>-105.73475000000001</v>
      </c>
      <c r="J3028" s="47" t="s">
        <v>873</v>
      </c>
      <c r="K3028" s="47" t="s">
        <v>879</v>
      </c>
      <c r="L3028" s="47" t="s">
        <v>878</v>
      </c>
      <c r="M3028" s="47" t="s">
        <v>4287</v>
      </c>
      <c r="N3028" s="70" t="s">
        <v>3393</v>
      </c>
      <c r="O3028" s="70" t="s">
        <v>3394</v>
      </c>
      <c r="P3028" s="72" t="s">
        <v>4288</v>
      </c>
      <c r="Q3028" s="22" t="s">
        <v>80</v>
      </c>
      <c r="S3028" s="72"/>
      <c r="T3028" s="72"/>
      <c r="U3028" s="72"/>
      <c r="V3028" s="72"/>
      <c r="W3028" s="72"/>
      <c r="X3028" s="72"/>
      <c r="Y3028" s="72"/>
      <c r="Z3028" s="72"/>
      <c r="AA3028" s="72"/>
      <c r="AB3028" s="72"/>
      <c r="AC3028" s="72"/>
      <c r="AD3028" s="72"/>
      <c r="AE3028" s="72"/>
      <c r="AF3028" s="72"/>
      <c r="AG3028" s="72"/>
      <c r="AH3028" s="72">
        <v>385000</v>
      </c>
      <c r="AI3028" s="72"/>
      <c r="AJ3028" s="72"/>
      <c r="AU3028" s="47" t="s">
        <v>83</v>
      </c>
      <c r="AV3028" s="47" t="s">
        <v>124</v>
      </c>
      <c r="AW3028" s="47" t="s">
        <v>83</v>
      </c>
      <c r="AY3028" s="49" t="s">
        <v>1685</v>
      </c>
      <c r="BA3028" s="47" t="s">
        <v>83</v>
      </c>
      <c r="BD3028" s="47">
        <v>2</v>
      </c>
      <c r="BE3028" s="47">
        <v>4</v>
      </c>
      <c r="BG3028" s="47">
        <v>7</v>
      </c>
      <c r="BK3028" s="47" t="s">
        <v>120</v>
      </c>
      <c r="BN3028" s="47">
        <v>6</v>
      </c>
      <c r="BP3028" s="47">
        <v>3</v>
      </c>
      <c r="BQ3028" s="47">
        <v>78</v>
      </c>
      <c r="BT3028" s="47" t="s">
        <v>83</v>
      </c>
      <c r="BU3028" s="47">
        <v>2.2999999999999998</v>
      </c>
      <c r="BX3028" s="47">
        <v>1579</v>
      </c>
      <c r="CA3028" s="47">
        <v>16</v>
      </c>
      <c r="CC3028" s="47">
        <v>3.6</v>
      </c>
      <c r="CE3028" s="47" t="s">
        <v>913</v>
      </c>
      <c r="CF3028" s="47">
        <v>130</v>
      </c>
      <c r="CH3028" s="47">
        <v>38</v>
      </c>
      <c r="CI3028" s="47">
        <v>5720</v>
      </c>
      <c r="CJ3028" s="47">
        <v>5310</v>
      </c>
      <c r="CL3028" s="47">
        <v>860</v>
      </c>
      <c r="CM3028" s="47">
        <v>79.900000000000006</v>
      </c>
      <c r="CN3028" s="47">
        <v>16</v>
      </c>
      <c r="CP3028" s="47">
        <v>7</v>
      </c>
      <c r="CT3028" s="47" t="s">
        <v>123</v>
      </c>
      <c r="CU3028" s="47">
        <v>9.5</v>
      </c>
      <c r="CV3028" s="47">
        <v>1.4</v>
      </c>
      <c r="CW3028" s="47">
        <f t="shared" si="171"/>
        <v>12003.8</v>
      </c>
      <c r="CX3028" s="47">
        <v>237</v>
      </c>
      <c r="CY3028" s="47">
        <v>0.25</v>
      </c>
    </row>
    <row r="3029" spans="1:103" s="47" customFormat="1" ht="15.65" customHeight="1" x14ac:dyDescent="0.3">
      <c r="A3029" s="22" t="s">
        <v>4743</v>
      </c>
      <c r="B3029" s="47" t="s">
        <v>4559</v>
      </c>
      <c r="C3029" s="47" t="s">
        <v>4940</v>
      </c>
      <c r="D3029" s="47" t="s">
        <v>4630</v>
      </c>
      <c r="E3029" s="97">
        <v>1993</v>
      </c>
      <c r="F3029" s="97">
        <v>1993</v>
      </c>
      <c r="G3029" s="47" t="s">
        <v>914</v>
      </c>
      <c r="H3029" s="47">
        <v>34.203868999999997</v>
      </c>
      <c r="I3029" s="47">
        <v>-105.734921</v>
      </c>
      <c r="J3029" s="47" t="s">
        <v>873</v>
      </c>
      <c r="K3029" s="47" t="s">
        <v>879</v>
      </c>
      <c r="L3029" s="47" t="s">
        <v>878</v>
      </c>
      <c r="M3029" s="47" t="s">
        <v>4287</v>
      </c>
      <c r="N3029" s="70" t="s">
        <v>3393</v>
      </c>
      <c r="O3029" s="70" t="s">
        <v>3394</v>
      </c>
      <c r="P3029" s="72" t="s">
        <v>4288</v>
      </c>
      <c r="Q3029" s="22" t="s">
        <v>80</v>
      </c>
      <c r="S3029" s="72"/>
      <c r="T3029" s="72"/>
      <c r="U3029" s="72"/>
      <c r="V3029" s="72"/>
      <c r="W3029" s="72"/>
      <c r="X3029" s="72"/>
      <c r="Y3029" s="72"/>
      <c r="Z3029" s="72"/>
      <c r="AA3029" s="72"/>
      <c r="AB3029" s="72"/>
      <c r="AC3029" s="72"/>
      <c r="AD3029" s="72"/>
      <c r="AE3029" s="72"/>
      <c r="AF3029" s="72"/>
      <c r="AG3029" s="72"/>
      <c r="AH3029" s="72">
        <v>355000</v>
      </c>
      <c r="AI3029" s="72"/>
      <c r="AJ3029" s="72"/>
      <c r="AU3029" s="47" t="s">
        <v>83</v>
      </c>
      <c r="AV3029" s="47" t="s">
        <v>124</v>
      </c>
      <c r="AW3029" s="47" t="s">
        <v>83</v>
      </c>
      <c r="AY3029" s="49" t="s">
        <v>1685</v>
      </c>
      <c r="BA3029" s="47" t="s">
        <v>83</v>
      </c>
      <c r="BD3029" s="47">
        <v>3</v>
      </c>
      <c r="BE3029" s="47">
        <v>13</v>
      </c>
      <c r="BG3029" s="47">
        <v>14</v>
      </c>
      <c r="BK3029" s="47">
        <v>4.9000000000000002E-2</v>
      </c>
      <c r="BN3029" s="47">
        <v>22</v>
      </c>
      <c r="BP3029" s="47">
        <v>8</v>
      </c>
      <c r="BQ3029" s="47">
        <v>80</v>
      </c>
      <c r="BT3029" s="47" t="s">
        <v>83</v>
      </c>
      <c r="BU3029" s="47">
        <v>3.3</v>
      </c>
      <c r="BX3029" s="47">
        <v>1648</v>
      </c>
      <c r="CA3029" s="47">
        <v>29</v>
      </c>
      <c r="CC3029" s="47">
        <v>6.4</v>
      </c>
      <c r="CE3029" s="47" t="s">
        <v>913</v>
      </c>
      <c r="CF3029" s="47">
        <v>131</v>
      </c>
      <c r="CH3029" s="47">
        <v>156</v>
      </c>
      <c r="CI3029" s="47">
        <v>4630</v>
      </c>
      <c r="CJ3029" s="47">
        <v>5200</v>
      </c>
      <c r="CL3029" s="47">
        <v>1030</v>
      </c>
      <c r="CM3029" s="47">
        <v>104</v>
      </c>
      <c r="CN3029" s="47">
        <v>21</v>
      </c>
      <c r="CP3029" s="47">
        <v>6.4</v>
      </c>
      <c r="CT3029" s="47">
        <v>2.4</v>
      </c>
      <c r="CU3029" s="47">
        <v>94</v>
      </c>
      <c r="CV3029" s="47">
        <v>1.1000000000000001</v>
      </c>
      <c r="CW3029" s="47">
        <f t="shared" si="171"/>
        <v>11088.9</v>
      </c>
      <c r="CX3029" s="47">
        <v>566</v>
      </c>
      <c r="CY3029" s="47">
        <v>0.67</v>
      </c>
    </row>
    <row r="3030" spans="1:103" s="47" customFormat="1" ht="15.65" customHeight="1" x14ac:dyDescent="0.3">
      <c r="A3030" s="22" t="s">
        <v>4744</v>
      </c>
      <c r="B3030" s="47" t="s">
        <v>4559</v>
      </c>
      <c r="C3030" s="47" t="s">
        <v>4940</v>
      </c>
      <c r="D3030" s="47" t="s">
        <v>4630</v>
      </c>
      <c r="E3030" s="97">
        <v>1993</v>
      </c>
      <c r="F3030" s="97">
        <v>1993</v>
      </c>
      <c r="G3030" s="47" t="s">
        <v>914</v>
      </c>
      <c r="H3030" s="47">
        <v>34.203850000000003</v>
      </c>
      <c r="I3030" s="47">
        <v>-105.735</v>
      </c>
      <c r="J3030" s="47" t="s">
        <v>873</v>
      </c>
      <c r="K3030" s="47" t="s">
        <v>879</v>
      </c>
      <c r="L3030" s="47" t="s">
        <v>878</v>
      </c>
      <c r="M3030" s="47" t="s">
        <v>4287</v>
      </c>
      <c r="N3030" s="70" t="s">
        <v>3393</v>
      </c>
      <c r="O3030" s="70" t="s">
        <v>3394</v>
      </c>
      <c r="P3030" s="72" t="s">
        <v>4288</v>
      </c>
      <c r="Q3030" s="22" t="s">
        <v>80</v>
      </c>
      <c r="S3030" s="72"/>
      <c r="T3030" s="72"/>
      <c r="U3030" s="72"/>
      <c r="V3030" s="72"/>
      <c r="W3030" s="72"/>
      <c r="X3030" s="72"/>
      <c r="Y3030" s="72"/>
      <c r="Z3030" s="72"/>
      <c r="AA3030" s="72"/>
      <c r="AB3030" s="72"/>
      <c r="AC3030" s="72"/>
      <c r="AD3030" s="72"/>
      <c r="AE3030" s="72"/>
      <c r="AF3030" s="72"/>
      <c r="AG3030" s="72"/>
      <c r="AH3030" s="72">
        <v>235000</v>
      </c>
      <c r="AI3030" s="72"/>
      <c r="AJ3030" s="72"/>
      <c r="AU3030" s="47" t="s">
        <v>83</v>
      </c>
      <c r="AV3030" s="47" t="s">
        <v>124</v>
      </c>
      <c r="AW3030" s="47" t="s">
        <v>83</v>
      </c>
      <c r="AY3030" s="47">
        <v>15100</v>
      </c>
      <c r="BA3030" s="47" t="s">
        <v>83</v>
      </c>
      <c r="BD3030" s="47">
        <v>3</v>
      </c>
      <c r="BE3030" s="47">
        <v>34</v>
      </c>
      <c r="BG3030" s="47">
        <v>10</v>
      </c>
      <c r="BK3030" s="47">
        <v>0.01</v>
      </c>
      <c r="BN3030" s="47">
        <v>20</v>
      </c>
      <c r="BP3030" s="47">
        <v>5</v>
      </c>
      <c r="BQ3030" s="47">
        <v>48</v>
      </c>
      <c r="BT3030" s="47" t="s">
        <v>83</v>
      </c>
      <c r="BU3030" s="47">
        <v>1.4</v>
      </c>
      <c r="BX3030" s="47">
        <v>737</v>
      </c>
      <c r="CA3030" s="47">
        <v>45</v>
      </c>
      <c r="CC3030" s="47">
        <v>22</v>
      </c>
      <c r="CE3030" s="47" t="s">
        <v>913</v>
      </c>
      <c r="CF3030" s="47">
        <v>116</v>
      </c>
      <c r="CH3030" s="47">
        <v>34</v>
      </c>
      <c r="CI3030" s="47">
        <v>2700</v>
      </c>
      <c r="CJ3030" s="47">
        <v>3210</v>
      </c>
      <c r="CL3030" s="47">
        <v>680</v>
      </c>
      <c r="CM3030" s="47">
        <v>81</v>
      </c>
      <c r="CN3030" s="47">
        <v>16</v>
      </c>
      <c r="CP3030" s="47">
        <v>4.8</v>
      </c>
      <c r="CT3030" s="47">
        <v>3.6</v>
      </c>
      <c r="CU3030" s="47">
        <v>8.9</v>
      </c>
      <c r="CV3030" s="47">
        <v>0.82</v>
      </c>
      <c r="CW3030" s="47">
        <f t="shared" si="171"/>
        <v>6705.12</v>
      </c>
      <c r="CX3030" s="47">
        <v>126</v>
      </c>
      <c r="CY3030" s="47">
        <v>0.85</v>
      </c>
    </row>
    <row r="3031" spans="1:103" s="47" customFormat="1" ht="15.65" customHeight="1" x14ac:dyDescent="0.3">
      <c r="A3031" s="22" t="s">
        <v>4745</v>
      </c>
      <c r="B3031" s="47" t="s">
        <v>4559</v>
      </c>
      <c r="C3031" s="47" t="s">
        <v>4940</v>
      </c>
      <c r="D3031" s="47" t="s">
        <v>4630</v>
      </c>
      <c r="E3031" s="97">
        <v>1993</v>
      </c>
      <c r="F3031" s="97">
        <v>1993</v>
      </c>
      <c r="G3031" s="47" t="s">
        <v>914</v>
      </c>
      <c r="H3031" s="47">
        <v>34.203740000000003</v>
      </c>
      <c r="I3031" s="47">
        <v>-105.73516100000001</v>
      </c>
      <c r="J3031" s="47" t="s">
        <v>873</v>
      </c>
      <c r="K3031" s="47" t="s">
        <v>879</v>
      </c>
      <c r="L3031" s="47" t="s">
        <v>878</v>
      </c>
      <c r="M3031" s="47" t="s">
        <v>4287</v>
      </c>
      <c r="N3031" s="70" t="s">
        <v>3393</v>
      </c>
      <c r="O3031" s="70" t="s">
        <v>3394</v>
      </c>
      <c r="P3031" s="72" t="s">
        <v>4288</v>
      </c>
      <c r="Q3031" s="22" t="s">
        <v>80</v>
      </c>
      <c r="S3031" s="72"/>
      <c r="T3031" s="72"/>
      <c r="U3031" s="72"/>
      <c r="V3031" s="72"/>
      <c r="W3031" s="72"/>
      <c r="X3031" s="72"/>
      <c r="Y3031" s="72"/>
      <c r="Z3031" s="72"/>
      <c r="AA3031" s="72"/>
      <c r="AB3031" s="72"/>
      <c r="AC3031" s="72"/>
      <c r="AD3031" s="72"/>
      <c r="AE3031" s="72"/>
      <c r="AF3031" s="72"/>
      <c r="AG3031" s="72"/>
      <c r="AH3031" s="72">
        <v>62500</v>
      </c>
      <c r="AI3031" s="72"/>
      <c r="AJ3031" s="72"/>
      <c r="AU3031" s="47">
        <v>14</v>
      </c>
      <c r="AV3031" s="47" t="s">
        <v>124</v>
      </c>
      <c r="AW3031" s="47">
        <v>16</v>
      </c>
      <c r="AY3031" s="47">
        <v>3100</v>
      </c>
      <c r="BA3031" s="47" t="s">
        <v>83</v>
      </c>
      <c r="BD3031" s="47">
        <v>5</v>
      </c>
      <c r="BE3031" s="47">
        <v>59</v>
      </c>
      <c r="BG3031" s="47">
        <v>42</v>
      </c>
      <c r="BK3031" s="47">
        <v>2.9000000000000001E-2</v>
      </c>
      <c r="BN3031" s="47">
        <v>6</v>
      </c>
      <c r="BP3031" s="47">
        <v>15</v>
      </c>
      <c r="BQ3031" s="47">
        <v>43</v>
      </c>
      <c r="BT3031" s="47" t="s">
        <v>83</v>
      </c>
      <c r="BU3031" s="47">
        <v>4.5</v>
      </c>
      <c r="BX3031" s="47">
        <v>263</v>
      </c>
      <c r="CA3031" s="47">
        <v>8.5</v>
      </c>
      <c r="CC3031" s="47">
        <v>3.7</v>
      </c>
      <c r="CE3031" s="47" t="s">
        <v>913</v>
      </c>
      <c r="CF3031" s="47">
        <v>69</v>
      </c>
      <c r="CH3031" s="47">
        <v>86</v>
      </c>
      <c r="CI3031" s="47">
        <v>383</v>
      </c>
      <c r="CJ3031" s="47">
        <v>400</v>
      </c>
      <c r="CL3031" s="47">
        <v>96</v>
      </c>
      <c r="CM3031" s="47">
        <v>13.2</v>
      </c>
      <c r="CN3031" s="47">
        <v>2.8</v>
      </c>
      <c r="CP3031" s="47">
        <v>1.4</v>
      </c>
      <c r="CT3031" s="47" t="s">
        <v>123</v>
      </c>
      <c r="CU3031" s="47">
        <v>4.9000000000000004</v>
      </c>
      <c r="CV3031" s="47">
        <v>0.65</v>
      </c>
      <c r="CW3031" s="47">
        <f t="shared" si="171"/>
        <v>901.94999999999993</v>
      </c>
      <c r="CX3031" s="47">
        <v>979</v>
      </c>
      <c r="CY3031" s="47">
        <v>1.24</v>
      </c>
    </row>
    <row r="3032" spans="1:103" s="47" customFormat="1" ht="13.75" customHeight="1" x14ac:dyDescent="0.3">
      <c r="A3032" s="22" t="s">
        <v>4746</v>
      </c>
      <c r="B3032" s="47" t="s">
        <v>4559</v>
      </c>
      <c r="C3032" s="47" t="s">
        <v>4940</v>
      </c>
      <c r="D3032" s="47" t="s">
        <v>4630</v>
      </c>
      <c r="E3032" s="97">
        <v>1993</v>
      </c>
      <c r="F3032" s="97">
        <v>1993</v>
      </c>
      <c r="G3032" s="47" t="s">
        <v>914</v>
      </c>
      <c r="H3032" s="47">
        <v>34.20373</v>
      </c>
      <c r="I3032" s="47">
        <v>-105.735164</v>
      </c>
      <c r="J3032" s="47" t="s">
        <v>873</v>
      </c>
      <c r="K3032" s="47" t="s">
        <v>879</v>
      </c>
      <c r="L3032" s="47" t="s">
        <v>878</v>
      </c>
      <c r="M3032" s="47" t="s">
        <v>4287</v>
      </c>
      <c r="N3032" s="70" t="s">
        <v>3393</v>
      </c>
      <c r="O3032" s="70" t="s">
        <v>3394</v>
      </c>
      <c r="P3032" s="72" t="s">
        <v>4288</v>
      </c>
      <c r="Q3032" s="22" t="s">
        <v>80</v>
      </c>
      <c r="S3032" s="72"/>
      <c r="T3032" s="72"/>
      <c r="U3032" s="72"/>
      <c r="V3032" s="72"/>
      <c r="W3032" s="72"/>
      <c r="X3032" s="72"/>
      <c r="Y3032" s="72"/>
      <c r="Z3032" s="72"/>
      <c r="AA3032" s="72"/>
      <c r="AB3032" s="72"/>
      <c r="AC3032" s="72"/>
      <c r="AD3032" s="72"/>
      <c r="AE3032" s="72"/>
      <c r="AF3032" s="72"/>
      <c r="AG3032" s="72"/>
      <c r="AH3032" s="72">
        <v>245000</v>
      </c>
      <c r="AI3032" s="72"/>
      <c r="AJ3032" s="72"/>
      <c r="AU3032" s="47">
        <v>23</v>
      </c>
      <c r="AV3032" s="47" t="s">
        <v>124</v>
      </c>
      <c r="AW3032" s="47" t="s">
        <v>83</v>
      </c>
      <c r="AY3032" s="49" t="s">
        <v>1685</v>
      </c>
      <c r="BA3032" s="47" t="s">
        <v>83</v>
      </c>
      <c r="BD3032" s="47">
        <v>4</v>
      </c>
      <c r="BE3032" s="47">
        <v>24</v>
      </c>
      <c r="BG3032" s="47">
        <v>17</v>
      </c>
      <c r="BK3032" s="47">
        <v>6.5000000000000002E-2</v>
      </c>
      <c r="BN3032" s="47">
        <v>9</v>
      </c>
      <c r="BP3032" s="47">
        <v>8</v>
      </c>
      <c r="BQ3032" s="47">
        <v>84</v>
      </c>
      <c r="BT3032" s="47" t="s">
        <v>83</v>
      </c>
      <c r="BU3032" s="47">
        <v>4</v>
      </c>
      <c r="BX3032" s="47">
        <v>1437</v>
      </c>
      <c r="CA3032" s="47">
        <v>25</v>
      </c>
      <c r="CC3032" s="47">
        <v>14</v>
      </c>
      <c r="CE3032" s="47" t="s">
        <v>913</v>
      </c>
      <c r="CF3032" s="47">
        <v>128</v>
      </c>
      <c r="CH3032" s="47">
        <v>61</v>
      </c>
      <c r="CI3032" s="47">
        <v>6030</v>
      </c>
      <c r="CJ3032" s="47">
        <v>5720</v>
      </c>
      <c r="CL3032" s="47">
        <v>1050</v>
      </c>
      <c r="CM3032" s="47">
        <v>94.5</v>
      </c>
      <c r="CN3032" s="47">
        <v>19</v>
      </c>
      <c r="CP3032" s="47">
        <v>5.4</v>
      </c>
      <c r="CT3032" s="47">
        <v>2.7</v>
      </c>
      <c r="CU3032" s="47">
        <v>9.1</v>
      </c>
      <c r="CV3032" s="47">
        <v>1</v>
      </c>
      <c r="CW3032" s="47">
        <f t="shared" si="171"/>
        <v>12931.7</v>
      </c>
      <c r="CX3032" s="47">
        <v>399</v>
      </c>
      <c r="CY3032" s="47">
        <v>0.72</v>
      </c>
    </row>
    <row r="3033" spans="1:103" s="47" customFormat="1" ht="15.65" customHeight="1" x14ac:dyDescent="0.3">
      <c r="A3033" s="22" t="s">
        <v>4747</v>
      </c>
      <c r="B3033" s="47" t="s">
        <v>4559</v>
      </c>
      <c r="C3033" s="47" t="s">
        <v>4940</v>
      </c>
      <c r="D3033" s="47" t="s">
        <v>4630</v>
      </c>
      <c r="E3033" s="97">
        <v>1993</v>
      </c>
      <c r="F3033" s="97">
        <v>1993</v>
      </c>
      <c r="G3033" s="47" t="s">
        <v>914</v>
      </c>
      <c r="H3033" s="49">
        <v>34.203724000000001</v>
      </c>
      <c r="I3033" s="49">
        <v>-105.735169</v>
      </c>
      <c r="J3033" s="47" t="s">
        <v>873</v>
      </c>
      <c r="K3033" s="47" t="s">
        <v>879</v>
      </c>
      <c r="L3033" s="47" t="s">
        <v>878</v>
      </c>
      <c r="M3033" s="47" t="s">
        <v>4287</v>
      </c>
      <c r="N3033" s="70" t="s">
        <v>3393</v>
      </c>
      <c r="O3033" s="70" t="s">
        <v>3394</v>
      </c>
      <c r="P3033" s="72" t="s">
        <v>4288</v>
      </c>
      <c r="Q3033" s="22" t="s">
        <v>80</v>
      </c>
      <c r="R3033" s="49"/>
      <c r="S3033" s="72"/>
      <c r="T3033" s="72"/>
      <c r="U3033" s="72"/>
      <c r="V3033" s="72"/>
      <c r="W3033" s="72"/>
      <c r="X3033" s="72"/>
      <c r="Y3033" s="72"/>
      <c r="Z3033" s="72"/>
      <c r="AA3033" s="72"/>
      <c r="AB3033" s="72"/>
      <c r="AC3033" s="72"/>
      <c r="AD3033" s="72"/>
      <c r="AE3033" s="72"/>
      <c r="AF3033" s="72"/>
      <c r="AG3033" s="72"/>
      <c r="AH3033" s="72">
        <v>92300</v>
      </c>
      <c r="AI3033" s="72"/>
      <c r="AJ3033" s="72"/>
      <c r="AU3033" s="47">
        <v>53</v>
      </c>
      <c r="AV3033" s="47">
        <v>0.3</v>
      </c>
      <c r="AW3033" s="47">
        <v>24</v>
      </c>
      <c r="AY3033" s="47">
        <v>1500</v>
      </c>
      <c r="BA3033" s="47" t="s">
        <v>83</v>
      </c>
      <c r="BD3033" s="47">
        <v>6</v>
      </c>
      <c r="BE3033" s="47">
        <v>36</v>
      </c>
      <c r="BG3033" s="47">
        <v>18</v>
      </c>
      <c r="BK3033" s="47">
        <v>7.0999999999999994E-2</v>
      </c>
      <c r="BN3033" s="47">
        <v>6</v>
      </c>
      <c r="BP3033" s="47">
        <v>17</v>
      </c>
      <c r="BQ3033" s="47">
        <v>31</v>
      </c>
      <c r="BT3033" s="47" t="s">
        <v>83</v>
      </c>
      <c r="BU3033" s="47">
        <v>5.3</v>
      </c>
      <c r="BX3033" s="47">
        <v>269</v>
      </c>
      <c r="CA3033" s="47">
        <v>8</v>
      </c>
      <c r="CC3033" s="47">
        <v>2</v>
      </c>
      <c r="CE3033" s="47" t="s">
        <v>913</v>
      </c>
      <c r="CF3033" s="47">
        <v>77</v>
      </c>
      <c r="CH3033" s="47">
        <v>97</v>
      </c>
      <c r="CI3033" s="47">
        <v>223</v>
      </c>
      <c r="CJ3033" s="47">
        <v>230</v>
      </c>
      <c r="CL3033" s="47">
        <v>62</v>
      </c>
      <c r="CM3033" s="47">
        <v>10.4</v>
      </c>
      <c r="CN3033" s="47">
        <v>2.5</v>
      </c>
      <c r="CP3033" s="47">
        <v>1.3</v>
      </c>
      <c r="CT3033" s="47" t="s">
        <v>123</v>
      </c>
      <c r="CU3033" s="47">
        <v>4.7</v>
      </c>
      <c r="CV3033" s="47">
        <v>0.62</v>
      </c>
      <c r="CW3033" s="47">
        <f t="shared" si="171"/>
        <v>534.52</v>
      </c>
      <c r="CX3033" s="47">
        <v>235</v>
      </c>
      <c r="CY3033" s="47">
        <v>1.28</v>
      </c>
    </row>
    <row r="3034" spans="1:103" s="47" customFormat="1" ht="15.65" customHeight="1" x14ac:dyDescent="0.3">
      <c r="A3034" s="22" t="s">
        <v>4748</v>
      </c>
      <c r="B3034" s="47" t="s">
        <v>4559</v>
      </c>
      <c r="C3034" s="47" t="s">
        <v>4940</v>
      </c>
      <c r="D3034" s="47" t="s">
        <v>4630</v>
      </c>
      <c r="E3034" s="97">
        <v>1993</v>
      </c>
      <c r="F3034" s="97">
        <v>1993</v>
      </c>
      <c r="G3034" s="47" t="s">
        <v>914</v>
      </c>
      <c r="H3034" s="47">
        <v>34.203679000000001</v>
      </c>
      <c r="I3034" s="47">
        <v>-105.735697</v>
      </c>
      <c r="J3034" s="47" t="s">
        <v>873</v>
      </c>
      <c r="K3034" s="47" t="s">
        <v>879</v>
      </c>
      <c r="L3034" s="47" t="s">
        <v>878</v>
      </c>
      <c r="M3034" s="47" t="s">
        <v>4287</v>
      </c>
      <c r="N3034" s="70" t="s">
        <v>3393</v>
      </c>
      <c r="O3034" s="70" t="s">
        <v>3394</v>
      </c>
      <c r="P3034" s="72" t="s">
        <v>4288</v>
      </c>
      <c r="Q3034" s="22" t="s">
        <v>1684</v>
      </c>
      <c r="R3034" s="49"/>
      <c r="S3034" s="72"/>
      <c r="T3034" s="72"/>
      <c r="U3034" s="72"/>
      <c r="V3034" s="72"/>
      <c r="W3034" s="72"/>
      <c r="X3034" s="72"/>
      <c r="Y3034" s="72"/>
      <c r="Z3034" s="72"/>
      <c r="AA3034" s="72"/>
      <c r="AB3034" s="72"/>
      <c r="AC3034" s="72"/>
      <c r="AD3034" s="72"/>
      <c r="AE3034" s="72"/>
      <c r="AF3034" s="72"/>
      <c r="AG3034" s="72"/>
      <c r="AH3034" s="72">
        <v>370000</v>
      </c>
      <c r="AI3034" s="72"/>
      <c r="AJ3034" s="72"/>
      <c r="AU3034" s="47">
        <v>6</v>
      </c>
      <c r="AV3034" s="47" t="s">
        <v>124</v>
      </c>
      <c r="AW3034" s="47" t="s">
        <v>83</v>
      </c>
      <c r="AY3034" s="49" t="s">
        <v>1685</v>
      </c>
      <c r="BA3034" s="47" t="s">
        <v>83</v>
      </c>
      <c r="BD3034" s="47">
        <v>2</v>
      </c>
      <c r="BE3034" s="47">
        <v>8</v>
      </c>
      <c r="BG3034" s="47">
        <v>4</v>
      </c>
      <c r="BK3034" s="47" t="s">
        <v>120</v>
      </c>
      <c r="BN3034" s="47">
        <v>6</v>
      </c>
      <c r="BP3034" s="47">
        <v>3</v>
      </c>
      <c r="BQ3034" s="47">
        <v>64</v>
      </c>
      <c r="BT3034" s="47" t="s">
        <v>83</v>
      </c>
      <c r="BU3034" s="47">
        <v>2.2000000000000002</v>
      </c>
      <c r="BX3034" s="47">
        <v>1744</v>
      </c>
      <c r="CA3034" s="47">
        <v>12</v>
      </c>
      <c r="CC3034" s="47">
        <v>21</v>
      </c>
      <c r="CE3034" s="47" t="s">
        <v>913</v>
      </c>
      <c r="CF3034" s="47">
        <v>134</v>
      </c>
      <c r="CH3034" s="47">
        <v>41</v>
      </c>
      <c r="CI3034" s="47">
        <v>4350</v>
      </c>
      <c r="CJ3034" s="47">
        <v>4290</v>
      </c>
      <c r="CL3034" s="47">
        <v>810</v>
      </c>
      <c r="CM3034" s="47">
        <v>82.4</v>
      </c>
      <c r="CN3034" s="47">
        <v>16</v>
      </c>
      <c r="CP3034" s="47">
        <v>6</v>
      </c>
      <c r="CT3034" s="47" t="s">
        <v>123</v>
      </c>
      <c r="CU3034" s="47">
        <v>12</v>
      </c>
      <c r="CV3034" s="47">
        <v>1.1000000000000001</v>
      </c>
      <c r="CW3034" s="47">
        <f t="shared" si="171"/>
        <v>9567.5</v>
      </c>
      <c r="CX3034" s="47">
        <v>358</v>
      </c>
      <c r="CY3034" s="47">
        <v>0.32</v>
      </c>
    </row>
    <row r="3035" spans="1:103" s="47" customFormat="1" ht="15.65" customHeight="1" x14ac:dyDescent="0.3">
      <c r="A3035" s="26" t="s">
        <v>918</v>
      </c>
      <c r="B3035" s="47" t="s">
        <v>4559</v>
      </c>
      <c r="C3035" s="47" t="s">
        <v>4940</v>
      </c>
      <c r="D3035" s="47" t="s">
        <v>4630</v>
      </c>
      <c r="E3035" s="95">
        <v>1993</v>
      </c>
      <c r="F3035" s="97">
        <v>1993</v>
      </c>
      <c r="G3035" s="47" t="s">
        <v>914</v>
      </c>
      <c r="H3035" s="49">
        <v>34.222405000000002</v>
      </c>
      <c r="I3035" s="49">
        <v>-105.75823800000001</v>
      </c>
      <c r="J3035" s="49" t="s">
        <v>873</v>
      </c>
      <c r="K3035" s="47" t="s">
        <v>879</v>
      </c>
      <c r="L3035" s="47" t="s">
        <v>878</v>
      </c>
      <c r="M3035" s="49" t="s">
        <v>4427</v>
      </c>
      <c r="N3035" s="70" t="s">
        <v>3393</v>
      </c>
      <c r="O3035" s="70" t="s">
        <v>3394</v>
      </c>
      <c r="P3035" s="72" t="s">
        <v>4428</v>
      </c>
      <c r="Q3035" s="26" t="s">
        <v>80</v>
      </c>
      <c r="R3035" s="49"/>
      <c r="S3035" s="72"/>
      <c r="T3035" s="72"/>
      <c r="U3035" s="72"/>
      <c r="V3035" s="72"/>
      <c r="W3035" s="72"/>
      <c r="X3035" s="72"/>
      <c r="Y3035" s="72"/>
      <c r="Z3035" s="72"/>
      <c r="AA3035" s="72"/>
      <c r="AB3035" s="72"/>
      <c r="AC3035" s="72"/>
      <c r="AD3035" s="72"/>
      <c r="AE3035" s="72"/>
      <c r="AF3035" s="72"/>
      <c r="AG3035" s="72"/>
      <c r="AH3035" s="72"/>
      <c r="AI3035" s="72"/>
      <c r="AJ3035" s="72"/>
      <c r="AU3035" s="47">
        <v>139</v>
      </c>
      <c r="AV3035" s="47">
        <v>0.5</v>
      </c>
      <c r="AW3035" s="47">
        <v>121</v>
      </c>
      <c r="AY3035" s="47">
        <v>4900</v>
      </c>
      <c r="BA3035" s="47" t="s">
        <v>83</v>
      </c>
      <c r="BD3035" s="47">
        <v>4</v>
      </c>
      <c r="BE3035" s="47">
        <v>26</v>
      </c>
      <c r="BG3035" s="47">
        <v>301</v>
      </c>
      <c r="BK3035" s="47">
        <v>2.8000000000000001E-2</v>
      </c>
      <c r="BN3035" s="47">
        <v>7</v>
      </c>
      <c r="BP3035" s="47">
        <v>9</v>
      </c>
      <c r="BQ3035" s="47">
        <v>141</v>
      </c>
      <c r="BT3035" s="47" t="s">
        <v>83</v>
      </c>
      <c r="BU3035" s="47">
        <v>4.2</v>
      </c>
      <c r="BX3035" s="47">
        <v>467</v>
      </c>
      <c r="CA3035" s="47">
        <v>22</v>
      </c>
      <c r="CC3035" s="47">
        <v>6.5</v>
      </c>
      <c r="CE3035" s="47" t="s">
        <v>913</v>
      </c>
      <c r="CF3035" s="47">
        <v>109</v>
      </c>
      <c r="CH3035" s="47">
        <v>398</v>
      </c>
      <c r="CI3035" s="47">
        <v>1230</v>
      </c>
      <c r="CJ3035" s="47">
        <v>1570</v>
      </c>
      <c r="CL3035" s="47">
        <v>340</v>
      </c>
      <c r="CM3035" s="47">
        <v>41.7</v>
      </c>
      <c r="CN3035" s="47">
        <v>9</v>
      </c>
      <c r="CP3035" s="47">
        <v>2.9</v>
      </c>
      <c r="CT3035" s="47">
        <v>2.4</v>
      </c>
      <c r="CU3035" s="47">
        <v>8.8000000000000007</v>
      </c>
      <c r="CV3035" s="47">
        <v>1.1000000000000001</v>
      </c>
      <c r="CW3035" s="47">
        <f t="shared" si="171"/>
        <v>3205.9</v>
      </c>
      <c r="CX3035" s="47">
        <v>2190</v>
      </c>
      <c r="CY3035" s="47">
        <v>1.76</v>
      </c>
    </row>
    <row r="3036" spans="1:103" s="47" customFormat="1" ht="15.65" customHeight="1" x14ac:dyDescent="0.3">
      <c r="A3036" s="22" t="s">
        <v>4749</v>
      </c>
      <c r="B3036" s="47" t="s">
        <v>4559</v>
      </c>
      <c r="C3036" s="47" t="s">
        <v>4940</v>
      </c>
      <c r="D3036" s="47" t="s">
        <v>4630</v>
      </c>
      <c r="E3036" s="97">
        <v>1993</v>
      </c>
      <c r="F3036" s="97">
        <v>1993</v>
      </c>
      <c r="G3036" s="47" t="s">
        <v>914</v>
      </c>
      <c r="H3036" s="98">
        <v>34.221155000000003</v>
      </c>
      <c r="I3036" s="98">
        <v>-105.757684</v>
      </c>
      <c r="J3036" s="47" t="s">
        <v>873</v>
      </c>
      <c r="K3036" s="47" t="s">
        <v>879</v>
      </c>
      <c r="L3036" s="47" t="s">
        <v>878</v>
      </c>
      <c r="M3036" s="47" t="s">
        <v>4287</v>
      </c>
      <c r="N3036" s="70" t="s">
        <v>3393</v>
      </c>
      <c r="O3036" s="70" t="s">
        <v>3394</v>
      </c>
      <c r="P3036" s="72" t="s">
        <v>4288</v>
      </c>
      <c r="Q3036" s="26" t="s">
        <v>1684</v>
      </c>
      <c r="R3036" s="49"/>
      <c r="S3036" s="72"/>
      <c r="T3036" s="72"/>
      <c r="U3036" s="72"/>
      <c r="V3036" s="72"/>
      <c r="W3036" s="72"/>
      <c r="X3036" s="72"/>
      <c r="Y3036" s="72"/>
      <c r="Z3036" s="72"/>
      <c r="AA3036" s="72"/>
      <c r="AB3036" s="72"/>
      <c r="AC3036" s="72"/>
      <c r="AD3036" s="72"/>
      <c r="AE3036" s="72"/>
      <c r="AF3036" s="72"/>
      <c r="AG3036" s="72"/>
      <c r="AH3036" s="72"/>
      <c r="AI3036" s="72"/>
      <c r="AJ3036" s="72"/>
      <c r="AU3036" s="47">
        <v>610</v>
      </c>
      <c r="AV3036" s="47">
        <v>11.2</v>
      </c>
      <c r="AW3036" s="47">
        <v>1039</v>
      </c>
      <c r="AY3036" s="47">
        <v>15800</v>
      </c>
      <c r="BA3036" s="47">
        <v>23</v>
      </c>
      <c r="BD3036" s="47">
        <v>4</v>
      </c>
      <c r="BE3036" s="47">
        <v>11</v>
      </c>
      <c r="BG3036" s="47">
        <v>5823</v>
      </c>
      <c r="BK3036" s="47">
        <v>2.6589999999999998</v>
      </c>
      <c r="BN3036" s="47">
        <v>1316</v>
      </c>
      <c r="BP3036" s="47">
        <v>2</v>
      </c>
      <c r="BQ3036" s="47">
        <v>33400</v>
      </c>
      <c r="BT3036" s="47">
        <v>224</v>
      </c>
      <c r="BU3036" s="47">
        <v>3.76</v>
      </c>
      <c r="BX3036" s="47">
        <v>2000</v>
      </c>
      <c r="CA3036" s="47">
        <v>19.3</v>
      </c>
      <c r="CC3036" s="47">
        <v>42.7</v>
      </c>
      <c r="CE3036" s="47" t="s">
        <v>84</v>
      </c>
      <c r="CF3036" s="47" t="s">
        <v>948</v>
      </c>
      <c r="CH3036" s="47">
        <v>933</v>
      </c>
      <c r="CI3036" s="47">
        <v>4210</v>
      </c>
      <c r="CJ3036" s="47">
        <v>3940</v>
      </c>
      <c r="CK3036" s="47" t="s">
        <v>4750</v>
      </c>
      <c r="CL3036" s="47">
        <v>565</v>
      </c>
      <c r="CM3036" s="47">
        <v>86.3</v>
      </c>
      <c r="CN3036" s="47">
        <v>18.8</v>
      </c>
      <c r="CO3036" s="47" t="s">
        <v>948</v>
      </c>
      <c r="CP3036" s="47">
        <v>6.4</v>
      </c>
      <c r="CQ3036" s="47">
        <v>31</v>
      </c>
      <c r="CR3036" s="47">
        <v>6.8</v>
      </c>
      <c r="CS3036" s="47" t="s">
        <v>957</v>
      </c>
      <c r="CT3036" s="47" t="s">
        <v>123</v>
      </c>
      <c r="CU3036" s="47">
        <v>13.4</v>
      </c>
      <c r="CV3036" s="47">
        <v>1.47</v>
      </c>
      <c r="CW3036" s="47">
        <f t="shared" si="171"/>
        <v>8879.1699999999964</v>
      </c>
      <c r="CX3036" s="47">
        <v>200</v>
      </c>
      <c r="CY3036" s="47">
        <v>0.66</v>
      </c>
    </row>
    <row r="3037" spans="1:103" s="47" customFormat="1" ht="15.65" customHeight="1" x14ac:dyDescent="0.3">
      <c r="A3037" s="22" t="s">
        <v>4751</v>
      </c>
      <c r="B3037" s="47" t="s">
        <v>4559</v>
      </c>
      <c r="C3037" s="47" t="s">
        <v>4940</v>
      </c>
      <c r="D3037" s="47" t="s">
        <v>4630</v>
      </c>
      <c r="E3037" s="97">
        <v>1993</v>
      </c>
      <c r="F3037" s="97">
        <v>1993</v>
      </c>
      <c r="G3037" s="47" t="s">
        <v>914</v>
      </c>
      <c r="H3037" s="47">
        <v>34.203316000000001</v>
      </c>
      <c r="I3037" s="47">
        <v>-105.735415</v>
      </c>
      <c r="J3037" s="47" t="s">
        <v>873</v>
      </c>
      <c r="K3037" s="47" t="s">
        <v>879</v>
      </c>
      <c r="L3037" s="47" t="s">
        <v>878</v>
      </c>
      <c r="M3037" s="47" t="s">
        <v>4287</v>
      </c>
      <c r="N3037" s="70" t="s">
        <v>3393</v>
      </c>
      <c r="O3037" s="70" t="s">
        <v>3394</v>
      </c>
      <c r="P3037" s="72" t="s">
        <v>4288</v>
      </c>
      <c r="Q3037" s="26" t="s">
        <v>1684</v>
      </c>
      <c r="R3037" s="49"/>
      <c r="S3037" s="72"/>
      <c r="T3037" s="72"/>
      <c r="U3037" s="72"/>
      <c r="V3037" s="72"/>
      <c r="W3037" s="72"/>
      <c r="X3037" s="72"/>
      <c r="Y3037" s="72"/>
      <c r="Z3037" s="72"/>
      <c r="AA3037" s="72"/>
      <c r="AB3037" s="72"/>
      <c r="AC3037" s="72"/>
      <c r="AD3037" s="72"/>
      <c r="AE3037" s="72"/>
      <c r="AF3037" s="72"/>
      <c r="AG3037" s="72"/>
      <c r="AH3037" s="72">
        <v>159500</v>
      </c>
      <c r="AI3037" s="72"/>
      <c r="AJ3037" s="72"/>
      <c r="AU3037" s="47">
        <v>20</v>
      </c>
      <c r="AV3037" s="47" t="s">
        <v>124</v>
      </c>
      <c r="AW3037" s="47">
        <v>25</v>
      </c>
      <c r="AY3037" s="47">
        <v>11200</v>
      </c>
      <c r="BA3037" s="47" t="s">
        <v>83</v>
      </c>
      <c r="BD3037" s="47">
        <v>4</v>
      </c>
      <c r="BE3037" s="47">
        <v>44</v>
      </c>
      <c r="BG3037" s="47">
        <v>7</v>
      </c>
      <c r="BK3037" s="47">
        <v>0.03</v>
      </c>
      <c r="BN3037" s="47">
        <v>7</v>
      </c>
      <c r="BP3037" s="47">
        <v>6</v>
      </c>
      <c r="BQ3037" s="47">
        <v>34</v>
      </c>
      <c r="BT3037" s="47" t="s">
        <v>83</v>
      </c>
      <c r="BU3037" s="47">
        <v>3.4</v>
      </c>
      <c r="BX3037" s="47">
        <v>1130</v>
      </c>
      <c r="CA3037" s="47">
        <v>15</v>
      </c>
      <c r="CC3037" s="47">
        <v>6</v>
      </c>
      <c r="CE3037" s="47" t="s">
        <v>913</v>
      </c>
      <c r="CF3037" s="47">
        <v>85</v>
      </c>
      <c r="CH3037" s="47">
        <v>43</v>
      </c>
      <c r="CI3037" s="47">
        <v>3420</v>
      </c>
      <c r="CJ3037" s="47">
        <v>3240</v>
      </c>
      <c r="CL3037" s="47">
        <v>560</v>
      </c>
      <c r="CM3037" s="47">
        <v>50.9</v>
      </c>
      <c r="CN3037" s="47">
        <v>10</v>
      </c>
      <c r="CP3037" s="47">
        <v>3.6</v>
      </c>
      <c r="CT3037" s="47" t="s">
        <v>123</v>
      </c>
      <c r="CU3037" s="47">
        <v>5.8</v>
      </c>
      <c r="CV3037" s="47">
        <v>0.72</v>
      </c>
      <c r="CW3037" s="47">
        <f t="shared" si="171"/>
        <v>7291.02</v>
      </c>
      <c r="CX3037" s="47">
        <v>169</v>
      </c>
      <c r="CY3037" s="47">
        <v>0.77</v>
      </c>
    </row>
    <row r="3038" spans="1:103" s="47" customFormat="1" ht="15.65" customHeight="1" x14ac:dyDescent="0.3">
      <c r="A3038" s="22" t="s">
        <v>4752</v>
      </c>
      <c r="B3038" s="47" t="s">
        <v>4559</v>
      </c>
      <c r="C3038" s="47" t="s">
        <v>4940</v>
      </c>
      <c r="D3038" s="47" t="s">
        <v>4630</v>
      </c>
      <c r="E3038" s="97">
        <v>1993</v>
      </c>
      <c r="F3038" s="97">
        <v>1993</v>
      </c>
      <c r="G3038" s="47" t="s">
        <v>914</v>
      </c>
      <c r="H3038" s="47">
        <v>34.202998999999998</v>
      </c>
      <c r="I3038" s="47">
        <v>-105.73564</v>
      </c>
      <c r="J3038" s="47" t="s">
        <v>873</v>
      </c>
      <c r="K3038" s="47" t="s">
        <v>879</v>
      </c>
      <c r="L3038" s="47" t="s">
        <v>878</v>
      </c>
      <c r="M3038" s="47" t="s">
        <v>4287</v>
      </c>
      <c r="N3038" s="70" t="s">
        <v>3393</v>
      </c>
      <c r="O3038" s="70" t="s">
        <v>3394</v>
      </c>
      <c r="P3038" s="72" t="s">
        <v>4288</v>
      </c>
      <c r="Q3038" s="22" t="s">
        <v>80</v>
      </c>
      <c r="R3038" s="49"/>
      <c r="S3038" s="72"/>
      <c r="T3038" s="72"/>
      <c r="U3038" s="72"/>
      <c r="V3038" s="72"/>
      <c r="W3038" s="72"/>
      <c r="X3038" s="72"/>
      <c r="Y3038" s="72"/>
      <c r="Z3038" s="72"/>
      <c r="AA3038" s="72"/>
      <c r="AB3038" s="72"/>
      <c r="AC3038" s="72"/>
      <c r="AD3038" s="72"/>
      <c r="AE3038" s="72"/>
      <c r="AF3038" s="72"/>
      <c r="AG3038" s="72"/>
      <c r="AH3038" s="72">
        <v>227000</v>
      </c>
      <c r="AI3038" s="72"/>
      <c r="AJ3038" s="72"/>
      <c r="AU3038" s="47" t="s">
        <v>83</v>
      </c>
      <c r="AV3038" s="47" t="s">
        <v>124</v>
      </c>
      <c r="AW3038" s="47" t="s">
        <v>83</v>
      </c>
      <c r="AY3038" s="49" t="s">
        <v>1685</v>
      </c>
      <c r="BA3038" s="47" t="s">
        <v>83</v>
      </c>
      <c r="BD3038" s="47">
        <v>3</v>
      </c>
      <c r="BE3038" s="47">
        <v>23</v>
      </c>
      <c r="BG3038" s="47">
        <v>19</v>
      </c>
      <c r="BK3038" s="47">
        <v>3.1E-2</v>
      </c>
      <c r="BN3038" s="47">
        <v>29</v>
      </c>
      <c r="BP3038" s="47">
        <v>4</v>
      </c>
      <c r="BQ3038" s="47">
        <v>99</v>
      </c>
      <c r="BT3038" s="47" t="s">
        <v>83</v>
      </c>
      <c r="BU3038" s="47">
        <v>2.4</v>
      </c>
      <c r="BX3038" s="47">
        <v>1232</v>
      </c>
      <c r="CA3038" s="47">
        <v>43</v>
      </c>
      <c r="CC3038" s="47">
        <v>9.1</v>
      </c>
      <c r="CE3038" s="47" t="s">
        <v>913</v>
      </c>
      <c r="CF3038" s="47">
        <v>106</v>
      </c>
      <c r="CH3038" s="47">
        <v>25</v>
      </c>
      <c r="CI3038" s="47">
        <v>9000</v>
      </c>
      <c r="CJ3038" s="47">
        <v>9040</v>
      </c>
      <c r="CL3038" s="47">
        <v>1410</v>
      </c>
      <c r="CM3038" s="47">
        <v>102</v>
      </c>
      <c r="CN3038" s="47">
        <v>17</v>
      </c>
      <c r="CP3038" s="47">
        <v>4.9000000000000004</v>
      </c>
      <c r="CT3038" s="47">
        <v>3.1</v>
      </c>
      <c r="CU3038" s="47">
        <v>11</v>
      </c>
      <c r="CV3038" s="47">
        <v>1.7</v>
      </c>
      <c r="CW3038" s="47">
        <f t="shared" si="171"/>
        <v>19589.7</v>
      </c>
      <c r="CX3038" s="47">
        <v>67</v>
      </c>
      <c r="CY3038" s="47">
        <v>0.56999999999999995</v>
      </c>
    </row>
    <row r="3039" spans="1:103" s="47" customFormat="1" ht="15.65" customHeight="1" x14ac:dyDescent="0.3">
      <c r="A3039" s="22" t="s">
        <v>4753</v>
      </c>
      <c r="B3039" s="47" t="s">
        <v>4559</v>
      </c>
      <c r="C3039" s="47" t="s">
        <v>4940</v>
      </c>
      <c r="D3039" s="47" t="s">
        <v>4630</v>
      </c>
      <c r="E3039" s="97">
        <v>1993</v>
      </c>
      <c r="F3039" s="97">
        <v>1993</v>
      </c>
      <c r="G3039" s="47" t="s">
        <v>914</v>
      </c>
      <c r="H3039" s="47">
        <v>34.202845000000003</v>
      </c>
      <c r="I3039" s="47">
        <v>-105.73581299999999</v>
      </c>
      <c r="J3039" s="47" t="s">
        <v>873</v>
      </c>
      <c r="K3039" s="47" t="s">
        <v>879</v>
      </c>
      <c r="L3039" s="47" t="s">
        <v>878</v>
      </c>
      <c r="M3039" s="47" t="s">
        <v>4287</v>
      </c>
      <c r="N3039" s="70" t="s">
        <v>3393</v>
      </c>
      <c r="O3039" s="70" t="s">
        <v>3394</v>
      </c>
      <c r="P3039" s="72" t="s">
        <v>4288</v>
      </c>
      <c r="Q3039" s="22" t="s">
        <v>80</v>
      </c>
      <c r="R3039" s="49"/>
      <c r="S3039" s="72"/>
      <c r="T3039" s="72"/>
      <c r="U3039" s="72"/>
      <c r="V3039" s="72"/>
      <c r="W3039" s="72"/>
      <c r="X3039" s="72"/>
      <c r="Y3039" s="72"/>
      <c r="Z3039" s="72"/>
      <c r="AA3039" s="72"/>
      <c r="AB3039" s="72"/>
      <c r="AC3039" s="72"/>
      <c r="AD3039" s="72"/>
      <c r="AE3039" s="72"/>
      <c r="AF3039" s="72"/>
      <c r="AG3039" s="72"/>
      <c r="AH3039" s="72">
        <v>306500</v>
      </c>
      <c r="AI3039" s="72"/>
      <c r="AJ3039" s="72"/>
      <c r="AU3039" s="47">
        <v>8</v>
      </c>
      <c r="AV3039" s="47" t="s">
        <v>124</v>
      </c>
      <c r="AW3039" s="47" t="s">
        <v>83</v>
      </c>
      <c r="AY3039" s="49" t="s">
        <v>1685</v>
      </c>
      <c r="BA3039" s="47" t="s">
        <v>83</v>
      </c>
      <c r="BD3039" s="47">
        <v>2</v>
      </c>
      <c r="BE3039" s="47">
        <v>13</v>
      </c>
      <c r="BG3039" s="47">
        <v>7</v>
      </c>
      <c r="BK3039" s="47" t="s">
        <v>120</v>
      </c>
      <c r="BN3039" s="47">
        <v>68</v>
      </c>
      <c r="BP3039" s="47">
        <v>3</v>
      </c>
      <c r="BQ3039" s="47">
        <v>57</v>
      </c>
      <c r="BT3039" s="47" t="s">
        <v>83</v>
      </c>
      <c r="BU3039" s="47">
        <v>2.5</v>
      </c>
      <c r="BX3039" s="47">
        <v>2000</v>
      </c>
      <c r="CA3039" s="47">
        <v>28</v>
      </c>
      <c r="CC3039" s="47">
        <v>10</v>
      </c>
      <c r="CE3039" s="47" t="s">
        <v>913</v>
      </c>
      <c r="CF3039" s="47">
        <v>92</v>
      </c>
      <c r="CH3039" s="47">
        <v>9</v>
      </c>
      <c r="CI3039" s="47">
        <v>8970</v>
      </c>
      <c r="CJ3039" s="47">
        <v>8130</v>
      </c>
      <c r="CL3039" s="47">
        <v>1320</v>
      </c>
      <c r="CM3039" s="47">
        <v>107</v>
      </c>
      <c r="CN3039" s="47">
        <v>20</v>
      </c>
      <c r="CP3039" s="47">
        <v>4.5999999999999996</v>
      </c>
      <c r="CT3039" s="47">
        <v>2.2000000000000002</v>
      </c>
      <c r="CU3039" s="47">
        <v>7.4</v>
      </c>
      <c r="CV3039" s="47">
        <v>1</v>
      </c>
      <c r="CW3039" s="47">
        <f t="shared" si="171"/>
        <v>18562.2</v>
      </c>
      <c r="CX3039" s="47">
        <v>17</v>
      </c>
      <c r="CY3039" s="47">
        <v>0.3</v>
      </c>
    </row>
    <row r="3040" spans="1:103" s="47" customFormat="1" ht="15.65" customHeight="1" x14ac:dyDescent="0.3">
      <c r="A3040" s="22" t="s">
        <v>4754</v>
      </c>
      <c r="B3040" s="47" t="s">
        <v>4559</v>
      </c>
      <c r="C3040" s="47" t="s">
        <v>4940</v>
      </c>
      <c r="D3040" s="47" t="s">
        <v>4630</v>
      </c>
      <c r="E3040" s="97">
        <v>1993</v>
      </c>
      <c r="F3040" s="97">
        <v>1993</v>
      </c>
      <c r="G3040" s="47" t="s">
        <v>914</v>
      </c>
      <c r="H3040" s="49">
        <v>34.202745</v>
      </c>
      <c r="I3040" s="49">
        <v>-105.736018</v>
      </c>
      <c r="J3040" s="47" t="s">
        <v>873</v>
      </c>
      <c r="K3040" s="47" t="s">
        <v>879</v>
      </c>
      <c r="L3040" s="47" t="s">
        <v>878</v>
      </c>
      <c r="M3040" s="47" t="s">
        <v>4287</v>
      </c>
      <c r="N3040" s="70" t="s">
        <v>3393</v>
      </c>
      <c r="O3040" s="70" t="s">
        <v>3394</v>
      </c>
      <c r="P3040" s="72" t="s">
        <v>4288</v>
      </c>
      <c r="Q3040" s="22" t="s">
        <v>80</v>
      </c>
      <c r="S3040" s="72"/>
      <c r="T3040" s="72"/>
      <c r="U3040" s="72"/>
      <c r="V3040" s="72"/>
      <c r="W3040" s="72"/>
      <c r="X3040" s="72"/>
      <c r="Y3040" s="72"/>
      <c r="Z3040" s="72"/>
      <c r="AA3040" s="72"/>
      <c r="AB3040" s="72"/>
      <c r="AC3040" s="72"/>
      <c r="AD3040" s="72"/>
      <c r="AE3040" s="72"/>
      <c r="AF3040" s="72"/>
      <c r="AG3040" s="72"/>
      <c r="AH3040" s="72">
        <v>38000</v>
      </c>
      <c r="AI3040" s="72"/>
      <c r="AJ3040" s="72"/>
      <c r="AU3040" s="47" t="s">
        <v>83</v>
      </c>
      <c r="AV3040" s="47" t="s">
        <v>124</v>
      </c>
      <c r="AW3040" s="47">
        <v>8</v>
      </c>
      <c r="AY3040" s="47">
        <v>3000</v>
      </c>
      <c r="BA3040" s="47" t="s">
        <v>83</v>
      </c>
      <c r="BD3040" s="47">
        <v>5</v>
      </c>
      <c r="BE3040" s="47">
        <v>70</v>
      </c>
      <c r="BG3040" s="47">
        <v>13</v>
      </c>
      <c r="BK3040" s="47" t="s">
        <v>120</v>
      </c>
      <c r="BN3040" s="47">
        <v>13</v>
      </c>
      <c r="BP3040" s="47">
        <v>11</v>
      </c>
      <c r="BQ3040" s="47">
        <v>23</v>
      </c>
      <c r="BT3040" s="47" t="s">
        <v>83</v>
      </c>
      <c r="BU3040" s="47">
        <v>2.5</v>
      </c>
      <c r="BX3040" s="47">
        <v>215</v>
      </c>
      <c r="CA3040" s="47">
        <v>8</v>
      </c>
      <c r="CC3040" s="47">
        <v>3.8</v>
      </c>
      <c r="CE3040" s="47" t="s">
        <v>913</v>
      </c>
      <c r="CF3040" s="47">
        <v>34</v>
      </c>
      <c r="CH3040" s="47">
        <v>34</v>
      </c>
      <c r="CI3040" s="47">
        <v>520</v>
      </c>
      <c r="CJ3040" s="47">
        <v>561</v>
      </c>
      <c r="CL3040" s="47">
        <v>110</v>
      </c>
      <c r="CM3040" s="47">
        <v>12.3</v>
      </c>
      <c r="CN3040" s="47">
        <v>2.2000000000000002</v>
      </c>
      <c r="CP3040" s="47" t="s">
        <v>121</v>
      </c>
      <c r="CT3040" s="47" t="s">
        <v>123</v>
      </c>
      <c r="CU3040" s="47">
        <v>2.5</v>
      </c>
      <c r="CV3040" s="47">
        <v>0.32</v>
      </c>
      <c r="CW3040" s="47">
        <f t="shared" si="171"/>
        <v>1208.32</v>
      </c>
      <c r="CX3040" s="47">
        <v>443</v>
      </c>
      <c r="CY3040" s="47">
        <v>1.1399999999999999</v>
      </c>
    </row>
    <row r="3041" spans="1:103" s="47" customFormat="1" ht="15.65" customHeight="1" x14ac:dyDescent="0.3">
      <c r="A3041" s="22" t="s">
        <v>4755</v>
      </c>
      <c r="B3041" s="47" t="s">
        <v>4559</v>
      </c>
      <c r="C3041" s="47" t="s">
        <v>4940</v>
      </c>
      <c r="D3041" s="47" t="s">
        <v>4630</v>
      </c>
      <c r="E3041" s="97">
        <v>1993</v>
      </c>
      <c r="F3041" s="97">
        <v>1993</v>
      </c>
      <c r="G3041" s="47" t="s">
        <v>914</v>
      </c>
      <c r="H3041" s="47">
        <v>34.202706999999997</v>
      </c>
      <c r="I3041" s="47">
        <v>-105.73634300000001</v>
      </c>
      <c r="J3041" s="47" t="s">
        <v>873</v>
      </c>
      <c r="K3041" s="47" t="s">
        <v>879</v>
      </c>
      <c r="L3041" s="47" t="s">
        <v>878</v>
      </c>
      <c r="M3041" s="47" t="s">
        <v>4287</v>
      </c>
      <c r="N3041" s="70" t="s">
        <v>3393</v>
      </c>
      <c r="O3041" s="70" t="s">
        <v>3394</v>
      </c>
      <c r="P3041" s="72" t="s">
        <v>4288</v>
      </c>
      <c r="Q3041" s="26" t="s">
        <v>80</v>
      </c>
      <c r="R3041" s="49"/>
      <c r="S3041" s="72"/>
      <c r="T3041" s="72"/>
      <c r="U3041" s="72"/>
      <c r="V3041" s="72"/>
      <c r="W3041" s="72"/>
      <c r="X3041" s="72"/>
      <c r="Y3041" s="72"/>
      <c r="Z3041" s="72"/>
      <c r="AA3041" s="72"/>
      <c r="AB3041" s="72"/>
      <c r="AC3041" s="72"/>
      <c r="AD3041" s="72"/>
      <c r="AE3041" s="72"/>
      <c r="AF3041" s="72"/>
      <c r="AG3041" s="72"/>
      <c r="AH3041" s="72">
        <v>88500</v>
      </c>
      <c r="AI3041" s="72"/>
      <c r="AJ3041" s="72"/>
      <c r="AU3041" s="47">
        <v>15</v>
      </c>
      <c r="AV3041" s="47" t="s">
        <v>124</v>
      </c>
      <c r="AW3041" s="47">
        <v>7</v>
      </c>
      <c r="AY3041" s="47">
        <v>12700</v>
      </c>
      <c r="BA3041" s="47" t="s">
        <v>83</v>
      </c>
      <c r="BD3041" s="47">
        <v>5</v>
      </c>
      <c r="BE3041" s="47">
        <v>42</v>
      </c>
      <c r="BG3041" s="47">
        <v>13</v>
      </c>
      <c r="BK3041" s="47" t="s">
        <v>120</v>
      </c>
      <c r="BN3041" s="47">
        <v>8</v>
      </c>
      <c r="BP3041" s="47">
        <v>9</v>
      </c>
      <c r="BQ3041" s="47">
        <v>41</v>
      </c>
      <c r="BT3041" s="47" t="s">
        <v>83</v>
      </c>
      <c r="BU3041" s="47">
        <v>2.6</v>
      </c>
      <c r="BX3041" s="47">
        <v>347</v>
      </c>
      <c r="CA3041" s="47">
        <v>19</v>
      </c>
      <c r="CC3041" s="47">
        <v>6.7</v>
      </c>
      <c r="CE3041" s="47" t="s">
        <v>913</v>
      </c>
      <c r="CF3041" s="47">
        <v>62</v>
      </c>
      <c r="CH3041" s="47">
        <v>39</v>
      </c>
      <c r="CI3041" s="47">
        <v>2630</v>
      </c>
      <c r="CJ3041" s="47">
        <v>2720</v>
      </c>
      <c r="CL3041" s="47">
        <v>480</v>
      </c>
      <c r="CM3041" s="47">
        <v>44.9</v>
      </c>
      <c r="CN3041" s="47">
        <v>7.5</v>
      </c>
      <c r="CP3041" s="47">
        <v>2.5</v>
      </c>
      <c r="CT3041" s="47" t="s">
        <v>123</v>
      </c>
      <c r="CU3041" s="47">
        <v>5.7</v>
      </c>
      <c r="CV3041" s="47">
        <v>0.7</v>
      </c>
      <c r="CW3041" s="47">
        <f t="shared" si="171"/>
        <v>5891.2999999999993</v>
      </c>
      <c r="CX3041" s="47">
        <v>200</v>
      </c>
      <c r="CY3041" s="47">
        <v>1.48</v>
      </c>
    </row>
    <row r="3042" spans="1:103" s="47" customFormat="1" ht="15.65" customHeight="1" x14ac:dyDescent="0.3">
      <c r="A3042" s="22" t="s">
        <v>4756</v>
      </c>
      <c r="B3042" s="47" t="s">
        <v>4559</v>
      </c>
      <c r="C3042" s="47" t="s">
        <v>4940</v>
      </c>
      <c r="D3042" s="47" t="s">
        <v>4630</v>
      </c>
      <c r="E3042" s="97">
        <v>1993</v>
      </c>
      <c r="F3042" s="97">
        <v>1993</v>
      </c>
      <c r="G3042" s="47" t="s">
        <v>914</v>
      </c>
      <c r="H3042" s="98">
        <v>34.202758000000003</v>
      </c>
      <c r="I3042" s="98">
        <v>-105.736724</v>
      </c>
      <c r="J3042" s="47" t="s">
        <v>873</v>
      </c>
      <c r="K3042" s="47" t="s">
        <v>879</v>
      </c>
      <c r="L3042" s="47" t="s">
        <v>878</v>
      </c>
      <c r="M3042" s="47" t="s">
        <v>4287</v>
      </c>
      <c r="N3042" s="70" t="s">
        <v>3393</v>
      </c>
      <c r="O3042" s="70" t="s">
        <v>3394</v>
      </c>
      <c r="P3042" s="72" t="s">
        <v>4288</v>
      </c>
      <c r="Q3042" s="26" t="s">
        <v>80</v>
      </c>
      <c r="R3042" s="49"/>
      <c r="S3042" s="72"/>
      <c r="T3042" s="72"/>
      <c r="U3042" s="72"/>
      <c r="V3042" s="72"/>
      <c r="W3042" s="72"/>
      <c r="X3042" s="72"/>
      <c r="Y3042" s="72"/>
      <c r="Z3042" s="72"/>
      <c r="AA3042" s="72"/>
      <c r="AB3042" s="72"/>
      <c r="AC3042" s="72"/>
      <c r="AD3042" s="72"/>
      <c r="AE3042" s="72"/>
      <c r="AF3042" s="72"/>
      <c r="AG3042" s="72"/>
      <c r="AH3042" s="72"/>
      <c r="AI3042" s="72"/>
      <c r="AJ3042" s="72"/>
      <c r="AU3042" s="47">
        <v>25</v>
      </c>
      <c r="AV3042" s="47" t="s">
        <v>124</v>
      </c>
      <c r="AW3042" s="47" t="s">
        <v>83</v>
      </c>
      <c r="AY3042" s="47">
        <v>4500</v>
      </c>
      <c r="BA3042" s="47">
        <v>7</v>
      </c>
      <c r="BD3042" s="47">
        <v>3</v>
      </c>
      <c r="BE3042" s="47">
        <v>43</v>
      </c>
      <c r="BG3042" s="47">
        <v>45</v>
      </c>
      <c r="BK3042" s="47">
        <v>1.4999999999999999E-2</v>
      </c>
      <c r="BN3042" s="47">
        <v>24</v>
      </c>
      <c r="BP3042" s="47">
        <v>7</v>
      </c>
      <c r="BQ3042" s="47">
        <v>41</v>
      </c>
      <c r="BT3042" s="47" t="s">
        <v>83</v>
      </c>
      <c r="BU3042" s="47">
        <v>2.64</v>
      </c>
      <c r="BX3042" s="47">
        <v>236</v>
      </c>
      <c r="CA3042" s="47">
        <v>59</v>
      </c>
      <c r="CC3042" s="47">
        <v>16.600000000000001</v>
      </c>
      <c r="CE3042" s="47" t="s">
        <v>84</v>
      </c>
      <c r="CF3042" s="47">
        <v>221</v>
      </c>
      <c r="CH3042" s="47">
        <v>211</v>
      </c>
      <c r="CI3042" s="47">
        <v>887</v>
      </c>
      <c r="CJ3042" s="47">
        <v>1130</v>
      </c>
      <c r="CK3042" s="47" t="s">
        <v>4708</v>
      </c>
      <c r="CL3042" s="47">
        <v>238</v>
      </c>
      <c r="CM3042" s="47">
        <v>33.299999999999997</v>
      </c>
      <c r="CN3042" s="47">
        <v>7.2</v>
      </c>
      <c r="CO3042" s="47" t="s">
        <v>948</v>
      </c>
      <c r="CP3042" s="47">
        <v>3.6</v>
      </c>
      <c r="CQ3042" s="47">
        <v>19</v>
      </c>
      <c r="CR3042" s="47">
        <v>5.0999999999999996</v>
      </c>
      <c r="CS3042" s="47" t="s">
        <v>957</v>
      </c>
      <c r="CT3042" s="47" t="s">
        <v>123</v>
      </c>
      <c r="CU3042" s="47">
        <v>17.399999999999999</v>
      </c>
      <c r="CV3042" s="47">
        <v>2.4700000000000002</v>
      </c>
      <c r="CW3042" s="47">
        <f t="shared" si="171"/>
        <v>2343.0699999999997</v>
      </c>
      <c r="CX3042" s="47">
        <v>1100</v>
      </c>
      <c r="CY3042" s="47">
        <v>1.98</v>
      </c>
    </row>
    <row r="3043" spans="1:103" s="47" customFormat="1" ht="15.65" customHeight="1" x14ac:dyDescent="0.3">
      <c r="A3043" s="22" t="s">
        <v>4757</v>
      </c>
      <c r="B3043" s="47" t="s">
        <v>4559</v>
      </c>
      <c r="C3043" s="47" t="s">
        <v>4940</v>
      </c>
      <c r="D3043" s="47" t="s">
        <v>4630</v>
      </c>
      <c r="E3043" s="97">
        <v>1993</v>
      </c>
      <c r="F3043" s="97">
        <v>1993</v>
      </c>
      <c r="G3043" s="47" t="s">
        <v>914</v>
      </c>
      <c r="H3043" s="88">
        <v>34.202627</v>
      </c>
      <c r="I3043" s="88">
        <v>-105.73755800000001</v>
      </c>
      <c r="J3043" s="47" t="s">
        <v>873</v>
      </c>
      <c r="K3043" s="47" t="s">
        <v>879</v>
      </c>
      <c r="L3043" s="47" t="s">
        <v>878</v>
      </c>
      <c r="M3043" s="47" t="s">
        <v>4287</v>
      </c>
      <c r="N3043" s="70" t="s">
        <v>3393</v>
      </c>
      <c r="O3043" s="70" t="s">
        <v>3394</v>
      </c>
      <c r="P3043" s="72" t="s">
        <v>4288</v>
      </c>
      <c r="Q3043" s="22" t="s">
        <v>80</v>
      </c>
      <c r="S3043" s="72"/>
      <c r="T3043" s="72"/>
      <c r="U3043" s="72"/>
      <c r="V3043" s="72"/>
      <c r="W3043" s="72"/>
      <c r="X3043" s="72"/>
      <c r="Y3043" s="72"/>
      <c r="Z3043" s="72"/>
      <c r="AA3043" s="72"/>
      <c r="AB3043" s="72"/>
      <c r="AC3043" s="72"/>
      <c r="AD3043" s="72"/>
      <c r="AE3043" s="72"/>
      <c r="AF3043" s="72"/>
      <c r="AG3043" s="72"/>
      <c r="AH3043" s="72"/>
      <c r="AI3043" s="72"/>
      <c r="AJ3043" s="72"/>
      <c r="AU3043" s="47">
        <v>48</v>
      </c>
      <c r="AV3043" s="47" t="s">
        <v>124</v>
      </c>
      <c r="AW3043" s="47">
        <v>22</v>
      </c>
      <c r="AY3043" s="49" t="s">
        <v>1685</v>
      </c>
      <c r="BA3043" s="47" t="s">
        <v>83</v>
      </c>
      <c r="BD3043" s="47">
        <v>9</v>
      </c>
      <c r="BE3043" s="47">
        <v>82</v>
      </c>
      <c r="BG3043" s="47">
        <v>230</v>
      </c>
      <c r="BK3043" s="47">
        <v>0.186</v>
      </c>
      <c r="BN3043" s="47">
        <v>9</v>
      </c>
      <c r="BP3043" s="47">
        <v>28</v>
      </c>
      <c r="BQ3043" s="47">
        <v>331</v>
      </c>
      <c r="BT3043" s="47">
        <v>18</v>
      </c>
      <c r="BU3043" s="47">
        <v>10</v>
      </c>
      <c r="BX3043" s="47">
        <v>588</v>
      </c>
      <c r="CA3043" s="47">
        <v>30</v>
      </c>
      <c r="CC3043" s="47">
        <v>38</v>
      </c>
      <c r="CE3043" s="47" t="s">
        <v>84</v>
      </c>
      <c r="CF3043" s="47">
        <v>501</v>
      </c>
      <c r="CH3043" s="47">
        <v>690</v>
      </c>
      <c r="CI3043" s="47">
        <v>19100</v>
      </c>
      <c r="CJ3043" s="47">
        <v>19300</v>
      </c>
      <c r="CK3043" s="47">
        <v>920</v>
      </c>
      <c r="CL3043" s="47">
        <v>3520</v>
      </c>
      <c r="CM3043" s="47">
        <v>390</v>
      </c>
      <c r="CN3043" s="47">
        <v>66.8</v>
      </c>
      <c r="CO3043" s="47" t="s">
        <v>948</v>
      </c>
      <c r="CP3043" s="47">
        <v>23.4</v>
      </c>
      <c r="CQ3043" s="47">
        <v>70</v>
      </c>
      <c r="CR3043" s="47">
        <v>16</v>
      </c>
      <c r="CS3043" s="47" t="s">
        <v>957</v>
      </c>
      <c r="CT3043" s="47">
        <v>7</v>
      </c>
      <c r="CU3043" s="47">
        <v>35.4</v>
      </c>
      <c r="CV3043" s="47">
        <v>4.55</v>
      </c>
      <c r="CW3043" s="47">
        <f t="shared" si="171"/>
        <v>43453.150000000009</v>
      </c>
      <c r="CX3043" s="47">
        <v>8700</v>
      </c>
      <c r="CY3043" s="47">
        <v>4.4000000000000004</v>
      </c>
    </row>
    <row r="3044" spans="1:103" s="47" customFormat="1" ht="15.65" customHeight="1" x14ac:dyDescent="0.3">
      <c r="A3044" s="22" t="s">
        <v>4758</v>
      </c>
      <c r="B3044" s="47" t="s">
        <v>4559</v>
      </c>
      <c r="C3044" s="47" t="s">
        <v>4940</v>
      </c>
      <c r="D3044" s="47" t="s">
        <v>4630</v>
      </c>
      <c r="E3044" s="97">
        <v>1993</v>
      </c>
      <c r="F3044" s="97">
        <v>1993</v>
      </c>
      <c r="G3044" s="47" t="s">
        <v>914</v>
      </c>
      <c r="H3044" s="88">
        <v>34.201701999999997</v>
      </c>
      <c r="I3044" s="88">
        <v>-105.738343</v>
      </c>
      <c r="J3044" s="47" t="s">
        <v>873</v>
      </c>
      <c r="K3044" s="47" t="s">
        <v>879</v>
      </c>
      <c r="L3044" s="47" t="s">
        <v>878</v>
      </c>
      <c r="M3044" s="47" t="s">
        <v>4287</v>
      </c>
      <c r="N3044" s="70" t="s">
        <v>3393</v>
      </c>
      <c r="O3044" s="70" t="s">
        <v>3394</v>
      </c>
      <c r="P3044" s="72" t="s">
        <v>4288</v>
      </c>
      <c r="Q3044" s="22" t="s">
        <v>80</v>
      </c>
      <c r="R3044" s="49"/>
      <c r="S3044" s="72"/>
      <c r="T3044" s="72"/>
      <c r="U3044" s="72"/>
      <c r="V3044" s="72"/>
      <c r="W3044" s="72"/>
      <c r="X3044" s="72"/>
      <c r="Y3044" s="72"/>
      <c r="Z3044" s="72"/>
      <c r="AA3044" s="72"/>
      <c r="AB3044" s="72"/>
      <c r="AC3044" s="72"/>
      <c r="AD3044" s="72"/>
      <c r="AE3044" s="72"/>
      <c r="AF3044" s="72"/>
      <c r="AG3044" s="72"/>
      <c r="AH3044" s="72"/>
      <c r="AI3044" s="72"/>
      <c r="AJ3044" s="72"/>
      <c r="AU3044" s="47">
        <v>28</v>
      </c>
      <c r="AV3044" s="47">
        <v>0.6</v>
      </c>
      <c r="AW3044" s="47" t="s">
        <v>83</v>
      </c>
      <c r="AY3044" s="47">
        <v>3500</v>
      </c>
      <c r="BA3044" s="47" t="s">
        <v>83</v>
      </c>
      <c r="BD3044" s="47">
        <v>3</v>
      </c>
      <c r="BE3044" s="47">
        <v>113</v>
      </c>
      <c r="BG3044" s="47">
        <v>22</v>
      </c>
      <c r="BK3044" s="47">
        <v>3.3000000000000002E-2</v>
      </c>
      <c r="BN3044" s="47">
        <v>16</v>
      </c>
      <c r="BP3044" s="47">
        <v>10</v>
      </c>
      <c r="BQ3044" s="47">
        <v>30</v>
      </c>
      <c r="BT3044" s="47" t="s">
        <v>83</v>
      </c>
      <c r="BU3044" s="47">
        <v>4.3</v>
      </c>
      <c r="BX3044" s="47">
        <v>168</v>
      </c>
      <c r="CA3044" s="47">
        <v>6.2</v>
      </c>
      <c r="CC3044" s="47">
        <v>3.7</v>
      </c>
      <c r="CE3044" s="47" t="s">
        <v>84</v>
      </c>
      <c r="CF3044" s="47">
        <v>162</v>
      </c>
      <c r="CH3044" s="47">
        <v>63</v>
      </c>
      <c r="CI3044" s="47">
        <v>250</v>
      </c>
      <c r="CJ3044" s="47">
        <v>335</v>
      </c>
      <c r="CK3044" s="47" t="s">
        <v>570</v>
      </c>
      <c r="CL3044" s="47">
        <v>85</v>
      </c>
      <c r="CM3044" s="47">
        <v>17</v>
      </c>
      <c r="CN3044" s="47">
        <v>4.5</v>
      </c>
      <c r="CO3044" s="47" t="s">
        <v>948</v>
      </c>
      <c r="CP3044" s="47">
        <v>2.4</v>
      </c>
      <c r="CQ3044" s="47">
        <v>14</v>
      </c>
      <c r="CR3044" s="47">
        <v>3</v>
      </c>
      <c r="CS3044" s="47" t="s">
        <v>957</v>
      </c>
      <c r="CT3044" s="47" t="s">
        <v>123</v>
      </c>
      <c r="CU3044" s="47">
        <v>8</v>
      </c>
      <c r="CV3044" s="47">
        <v>1.05</v>
      </c>
      <c r="CW3044" s="47">
        <f t="shared" si="171"/>
        <v>719.94999999999993</v>
      </c>
      <c r="CX3044" s="47">
        <v>1500</v>
      </c>
      <c r="CY3044" s="47">
        <v>1.17</v>
      </c>
    </row>
    <row r="3045" spans="1:103" s="47" customFormat="1" ht="15.65" customHeight="1" x14ac:dyDescent="0.3">
      <c r="A3045" s="22" t="s">
        <v>4759</v>
      </c>
      <c r="B3045" s="47" t="s">
        <v>4559</v>
      </c>
      <c r="C3045" s="47" t="s">
        <v>4940</v>
      </c>
      <c r="D3045" s="47" t="s">
        <v>4630</v>
      </c>
      <c r="E3045" s="97">
        <v>1993</v>
      </c>
      <c r="F3045" s="97">
        <v>1993</v>
      </c>
      <c r="G3045" s="47" t="s">
        <v>914</v>
      </c>
      <c r="H3045" s="47">
        <v>34.201988999999998</v>
      </c>
      <c r="I3045" s="47">
        <v>-105.731182</v>
      </c>
      <c r="J3045" s="47" t="s">
        <v>873</v>
      </c>
      <c r="K3045" s="47" t="s">
        <v>879</v>
      </c>
      <c r="L3045" s="47" t="s">
        <v>878</v>
      </c>
      <c r="M3045" s="47" t="s">
        <v>4287</v>
      </c>
      <c r="N3045" s="70" t="s">
        <v>3393</v>
      </c>
      <c r="O3045" s="70" t="s">
        <v>3394</v>
      </c>
      <c r="P3045" s="72" t="s">
        <v>4288</v>
      </c>
      <c r="Q3045" s="22" t="s">
        <v>1684</v>
      </c>
      <c r="R3045" s="49"/>
      <c r="S3045" s="72"/>
      <c r="T3045" s="72"/>
      <c r="U3045" s="72"/>
      <c r="V3045" s="72"/>
      <c r="W3045" s="72"/>
      <c r="X3045" s="72"/>
      <c r="Y3045" s="72"/>
      <c r="Z3045" s="72"/>
      <c r="AA3045" s="72"/>
      <c r="AB3045" s="72"/>
      <c r="AC3045" s="72"/>
      <c r="AD3045" s="72"/>
      <c r="AE3045" s="72"/>
      <c r="AF3045" s="72"/>
      <c r="AG3045" s="72"/>
      <c r="AH3045" s="72"/>
      <c r="AI3045" s="72"/>
      <c r="AJ3045" s="72"/>
      <c r="AU3045" s="47">
        <v>107</v>
      </c>
      <c r="AV3045" s="47" t="s">
        <v>124</v>
      </c>
      <c r="AW3045" s="47">
        <v>25</v>
      </c>
      <c r="AY3045" s="49" t="s">
        <v>1685</v>
      </c>
      <c r="BA3045" s="47" t="s">
        <v>83</v>
      </c>
      <c r="BD3045" s="47">
        <v>2</v>
      </c>
      <c r="BE3045" s="47">
        <v>17</v>
      </c>
      <c r="BG3045" s="47">
        <v>196</v>
      </c>
      <c r="BK3045" s="47">
        <v>0.159</v>
      </c>
      <c r="BN3045" s="47">
        <v>14</v>
      </c>
      <c r="BP3045" s="47">
        <v>3</v>
      </c>
      <c r="BQ3045" s="47">
        <v>411</v>
      </c>
      <c r="BT3045" s="47" t="s">
        <v>83</v>
      </c>
      <c r="BU3045" s="47">
        <v>1.68</v>
      </c>
      <c r="BX3045" s="47">
        <v>2000</v>
      </c>
      <c r="CA3045" s="47">
        <v>37.799999999999997</v>
      </c>
      <c r="CC3045" s="47">
        <v>9.4</v>
      </c>
      <c r="CE3045" s="47" t="s">
        <v>84</v>
      </c>
      <c r="CF3045" s="47">
        <v>148</v>
      </c>
      <c r="CH3045" s="47">
        <v>40</v>
      </c>
      <c r="CI3045" s="47">
        <v>3440</v>
      </c>
      <c r="CJ3045" s="47">
        <v>5260</v>
      </c>
      <c r="CK3045" s="47">
        <v>370</v>
      </c>
      <c r="CL3045" s="47">
        <v>1060</v>
      </c>
      <c r="CM3045" s="47">
        <v>173</v>
      </c>
      <c r="CN3045" s="47">
        <v>35.9</v>
      </c>
      <c r="CO3045" s="47" t="s">
        <v>948</v>
      </c>
      <c r="CP3045" s="47">
        <v>9</v>
      </c>
      <c r="CQ3045" s="47">
        <v>40</v>
      </c>
      <c r="CR3045" s="47">
        <v>5.9</v>
      </c>
      <c r="CS3045" s="47" t="s">
        <v>957</v>
      </c>
      <c r="CT3045" s="47" t="s">
        <v>123</v>
      </c>
      <c r="CU3045" s="47">
        <v>9.9</v>
      </c>
      <c r="CV3045" s="47">
        <v>1.1599999999999999</v>
      </c>
      <c r="CW3045" s="47">
        <f t="shared" si="171"/>
        <v>10404.859999999999</v>
      </c>
      <c r="CX3045" s="47" t="s">
        <v>957</v>
      </c>
      <c r="CY3045" s="47">
        <v>0.39</v>
      </c>
    </row>
    <row r="3046" spans="1:103" s="47" customFormat="1" ht="15.65" customHeight="1" x14ac:dyDescent="0.3">
      <c r="A3046" s="22" t="s">
        <v>4760</v>
      </c>
      <c r="B3046" s="47" t="s">
        <v>4559</v>
      </c>
      <c r="C3046" s="47" t="s">
        <v>4940</v>
      </c>
      <c r="D3046" s="47" t="s">
        <v>4630</v>
      </c>
      <c r="E3046" s="97">
        <v>1993</v>
      </c>
      <c r="F3046" s="97">
        <v>1993</v>
      </c>
      <c r="G3046" s="47" t="s">
        <v>914</v>
      </c>
      <c r="H3046" s="47">
        <v>34.202472999999998</v>
      </c>
      <c r="I3046" s="47">
        <v>-105.73162000000001</v>
      </c>
      <c r="J3046" s="47" t="s">
        <v>873</v>
      </c>
      <c r="K3046" s="47" t="s">
        <v>879</v>
      </c>
      <c r="L3046" s="47" t="s">
        <v>878</v>
      </c>
      <c r="M3046" s="47" t="s">
        <v>4287</v>
      </c>
      <c r="N3046" s="70" t="s">
        <v>3393</v>
      </c>
      <c r="O3046" s="70" t="s">
        <v>3394</v>
      </c>
      <c r="P3046" s="72" t="s">
        <v>4288</v>
      </c>
      <c r="Q3046" s="22" t="s">
        <v>80</v>
      </c>
      <c r="S3046" s="72"/>
      <c r="T3046" s="72"/>
      <c r="U3046" s="72"/>
      <c r="V3046" s="72"/>
      <c r="W3046" s="72"/>
      <c r="X3046" s="72"/>
      <c r="Y3046" s="72"/>
      <c r="Z3046" s="72"/>
      <c r="AA3046" s="72"/>
      <c r="AB3046" s="72"/>
      <c r="AC3046" s="72"/>
      <c r="AD3046" s="72"/>
      <c r="AE3046" s="72"/>
      <c r="AF3046" s="72"/>
      <c r="AG3046" s="72"/>
      <c r="AH3046" s="72"/>
      <c r="AI3046" s="72"/>
      <c r="AJ3046" s="72"/>
      <c r="AU3046" s="47">
        <v>102</v>
      </c>
      <c r="AV3046" s="47" t="s">
        <v>124</v>
      </c>
      <c r="AW3046" s="47">
        <v>206</v>
      </c>
      <c r="AY3046" s="49" t="s">
        <v>1685</v>
      </c>
      <c r="BA3046" s="47" t="s">
        <v>83</v>
      </c>
      <c r="BD3046" s="47">
        <v>7</v>
      </c>
      <c r="BE3046" s="47">
        <v>54</v>
      </c>
      <c r="BG3046" s="47">
        <v>875</v>
      </c>
      <c r="BK3046" s="47">
        <v>0.54</v>
      </c>
      <c r="BN3046" s="47">
        <v>96</v>
      </c>
      <c r="BP3046" s="47">
        <v>32</v>
      </c>
      <c r="BQ3046" s="47">
        <v>506</v>
      </c>
      <c r="BT3046" s="47">
        <v>58</v>
      </c>
      <c r="BU3046" s="47">
        <v>13</v>
      </c>
      <c r="BX3046" s="47">
        <v>1657</v>
      </c>
      <c r="CA3046" s="47">
        <v>93</v>
      </c>
      <c r="CC3046" s="47">
        <v>10.9</v>
      </c>
      <c r="CE3046" s="47" t="s">
        <v>84</v>
      </c>
      <c r="CF3046" s="47">
        <v>209</v>
      </c>
      <c r="CH3046" s="47">
        <v>827</v>
      </c>
      <c r="CI3046" s="47">
        <v>4070</v>
      </c>
      <c r="CJ3046" s="47">
        <v>7560</v>
      </c>
      <c r="CK3046" s="47">
        <v>700</v>
      </c>
      <c r="CL3046" s="47">
        <v>2100</v>
      </c>
      <c r="CM3046" s="47">
        <v>357</v>
      </c>
      <c r="CN3046" s="47">
        <v>75.3</v>
      </c>
      <c r="CO3046" s="47" t="s">
        <v>948</v>
      </c>
      <c r="CP3046" s="47">
        <v>16.7</v>
      </c>
      <c r="CQ3046" s="47">
        <v>53.2</v>
      </c>
      <c r="CR3046" s="47">
        <v>9.6999999999999993</v>
      </c>
      <c r="CS3046" s="47" t="s">
        <v>957</v>
      </c>
      <c r="CT3046" s="47" t="s">
        <v>123</v>
      </c>
      <c r="CU3046" s="47">
        <v>11.7</v>
      </c>
      <c r="CV3046" s="47">
        <v>1.49</v>
      </c>
      <c r="CW3046" s="47">
        <f t="shared" si="171"/>
        <v>14955.090000000002</v>
      </c>
      <c r="CX3046" s="47">
        <v>4100</v>
      </c>
      <c r="CY3046" s="47">
        <v>4.42</v>
      </c>
    </row>
    <row r="3047" spans="1:103" s="47" customFormat="1" ht="15.65" customHeight="1" x14ac:dyDescent="0.3">
      <c r="A3047" s="22" t="s">
        <v>4761</v>
      </c>
      <c r="B3047" s="47" t="s">
        <v>4559</v>
      </c>
      <c r="C3047" s="47" t="s">
        <v>4940</v>
      </c>
      <c r="D3047" s="47" t="s">
        <v>4630</v>
      </c>
      <c r="E3047" s="97">
        <v>1993</v>
      </c>
      <c r="F3047" s="97">
        <v>1993</v>
      </c>
      <c r="G3047" s="47" t="s">
        <v>914</v>
      </c>
      <c r="H3047" s="47">
        <v>34.220993999999997</v>
      </c>
      <c r="I3047" s="47">
        <v>-105.757296</v>
      </c>
      <c r="J3047" s="47" t="s">
        <v>873</v>
      </c>
      <c r="K3047" s="47" t="s">
        <v>879</v>
      </c>
      <c r="L3047" s="47" t="s">
        <v>878</v>
      </c>
      <c r="M3047" s="47" t="s">
        <v>2187</v>
      </c>
      <c r="N3047" s="70" t="s">
        <v>3393</v>
      </c>
      <c r="O3047" s="70" t="s">
        <v>3394</v>
      </c>
      <c r="P3047" s="72" t="s">
        <v>4319</v>
      </c>
      <c r="Q3047" s="22" t="s">
        <v>1684</v>
      </c>
      <c r="S3047" s="72"/>
      <c r="T3047" s="72"/>
      <c r="U3047" s="72"/>
      <c r="V3047" s="72"/>
      <c r="W3047" s="72">
        <v>51.4</v>
      </c>
      <c r="X3047" s="72">
        <v>1.1000000000000001</v>
      </c>
      <c r="Y3047" s="72">
        <v>18</v>
      </c>
      <c r="Z3047" s="72">
        <v>8.17</v>
      </c>
      <c r="AA3047" s="72">
        <v>0.18</v>
      </c>
      <c r="AB3047" s="72">
        <v>3.77</v>
      </c>
      <c r="AC3047" s="72">
        <v>6.45</v>
      </c>
      <c r="AD3047" s="72">
        <v>4.84</v>
      </c>
      <c r="AE3047" s="72">
        <v>2.64</v>
      </c>
      <c r="AF3047" s="72">
        <v>0.21</v>
      </c>
      <c r="AG3047" s="72">
        <v>2.67</v>
      </c>
      <c r="AH3047" s="72"/>
      <c r="AI3047" s="72"/>
      <c r="AJ3047" s="72"/>
      <c r="AO3047" s="47">
        <f>SUM(W3047:AG3047)+(AH3047*0.0001)</f>
        <v>99.43</v>
      </c>
      <c r="AP3047" s="47">
        <f>(0.6633*(Y3047+Z3047)-0.7083*(Y3047))</f>
        <v>4.6091610000000003</v>
      </c>
      <c r="AQ3047" s="47">
        <f>(Z3047-1.1*(AP3047))</f>
        <v>3.0999228999999993</v>
      </c>
      <c r="AR3047" s="47">
        <f>(Z3047/1.1)</f>
        <v>7.4272727272727268</v>
      </c>
      <c r="AU3047" s="47" t="s">
        <v>83</v>
      </c>
      <c r="AV3047" s="47" t="s">
        <v>124</v>
      </c>
      <c r="AW3047" s="47" t="s">
        <v>83</v>
      </c>
      <c r="AY3047" s="47">
        <v>3700</v>
      </c>
      <c r="BA3047" s="47" t="s">
        <v>83</v>
      </c>
      <c r="BD3047" s="47">
        <v>18</v>
      </c>
      <c r="BE3047" s="47">
        <v>16</v>
      </c>
      <c r="BG3047" s="47">
        <v>50</v>
      </c>
      <c r="BK3047" s="47" t="s">
        <v>120</v>
      </c>
      <c r="BN3047" s="47">
        <v>2</v>
      </c>
      <c r="BP3047" s="47">
        <v>14</v>
      </c>
      <c r="BQ3047" s="47">
        <v>32</v>
      </c>
      <c r="BT3047" s="47" t="s">
        <v>83</v>
      </c>
      <c r="BU3047" s="47">
        <v>14.9</v>
      </c>
      <c r="BX3047" s="47">
        <v>1431</v>
      </c>
      <c r="CA3047" s="47">
        <v>30</v>
      </c>
      <c r="CC3047" s="47">
        <v>6.8</v>
      </c>
      <c r="CE3047" s="47" t="s">
        <v>913</v>
      </c>
      <c r="CF3047" s="47">
        <v>33</v>
      </c>
      <c r="CH3047" s="47">
        <v>83</v>
      </c>
      <c r="CI3047" s="47">
        <v>155</v>
      </c>
      <c r="CJ3047" s="47">
        <v>200</v>
      </c>
      <c r="CL3047" s="47">
        <v>67</v>
      </c>
      <c r="CM3047" s="47">
        <v>12.1</v>
      </c>
      <c r="CN3047" s="47">
        <v>3</v>
      </c>
      <c r="CP3047" s="47" t="s">
        <v>121</v>
      </c>
      <c r="CT3047" s="47" t="s">
        <v>123</v>
      </c>
      <c r="CU3047" s="47">
        <v>3.1</v>
      </c>
      <c r="CV3047" s="47">
        <v>0.41</v>
      </c>
      <c r="CW3047" s="47">
        <f t="shared" si="171"/>
        <v>440.61000000000007</v>
      </c>
      <c r="CX3047" s="47">
        <v>957</v>
      </c>
      <c r="CY3047" s="47">
        <v>4.8600000000000003</v>
      </c>
    </row>
    <row r="3048" spans="1:103" s="47" customFormat="1" ht="15.65" customHeight="1" x14ac:dyDescent="0.3">
      <c r="A3048" s="22" t="s">
        <v>4762</v>
      </c>
      <c r="B3048" s="47" t="s">
        <v>4559</v>
      </c>
      <c r="C3048" s="47" t="s">
        <v>4940</v>
      </c>
      <c r="D3048" s="47" t="s">
        <v>4630</v>
      </c>
      <c r="E3048" s="97">
        <v>1993</v>
      </c>
      <c r="F3048" s="97">
        <v>1993</v>
      </c>
      <c r="G3048" s="47" t="s">
        <v>914</v>
      </c>
      <c r="H3048" s="88">
        <v>34.202385</v>
      </c>
      <c r="I3048" s="88">
        <v>-105.732759</v>
      </c>
      <c r="J3048" s="47" t="s">
        <v>873</v>
      </c>
      <c r="K3048" s="47" t="s">
        <v>879</v>
      </c>
      <c r="L3048" s="47" t="s">
        <v>878</v>
      </c>
      <c r="M3048" s="47" t="s">
        <v>4287</v>
      </c>
      <c r="N3048" s="70" t="s">
        <v>3393</v>
      </c>
      <c r="O3048" s="70" t="s">
        <v>3394</v>
      </c>
      <c r="P3048" s="72" t="s">
        <v>4288</v>
      </c>
      <c r="Q3048" s="22" t="s">
        <v>80</v>
      </c>
      <c r="S3048" s="72"/>
      <c r="T3048" s="72"/>
      <c r="U3048" s="72"/>
      <c r="V3048" s="72"/>
      <c r="W3048" s="72"/>
      <c r="X3048" s="72"/>
      <c r="Y3048" s="72"/>
      <c r="Z3048" s="72"/>
      <c r="AA3048" s="72"/>
      <c r="AB3048" s="72"/>
      <c r="AC3048" s="72"/>
      <c r="AD3048" s="72"/>
      <c r="AE3048" s="72"/>
      <c r="AF3048" s="72"/>
      <c r="AG3048" s="72"/>
      <c r="AH3048" s="72"/>
      <c r="AI3048" s="72"/>
      <c r="AJ3048" s="72"/>
      <c r="AU3048" s="47">
        <v>31</v>
      </c>
      <c r="AV3048" s="47">
        <v>6</v>
      </c>
      <c r="AW3048" s="47">
        <v>75</v>
      </c>
      <c r="AY3048" s="47">
        <v>9400</v>
      </c>
      <c r="BA3048" s="47" t="s">
        <v>83</v>
      </c>
      <c r="BD3048" s="47">
        <v>4</v>
      </c>
      <c r="BE3048" s="47">
        <v>100</v>
      </c>
      <c r="BG3048" s="47">
        <v>376</v>
      </c>
      <c r="BK3048" s="47">
        <v>0.26100000000000001</v>
      </c>
      <c r="BN3048" s="47">
        <v>19</v>
      </c>
      <c r="BP3048" s="47">
        <v>12</v>
      </c>
      <c r="BQ3048" s="47">
        <v>322</v>
      </c>
      <c r="BT3048" s="47">
        <v>15</v>
      </c>
      <c r="BU3048" s="47">
        <v>3.3</v>
      </c>
      <c r="BX3048" s="47">
        <v>1461</v>
      </c>
      <c r="CA3048" s="47">
        <v>22.1</v>
      </c>
      <c r="CC3048" s="47">
        <v>9.8000000000000007</v>
      </c>
      <c r="CE3048" s="47" t="s">
        <v>84</v>
      </c>
      <c r="CF3048" s="47">
        <v>117</v>
      </c>
      <c r="CH3048" s="47">
        <v>113</v>
      </c>
      <c r="CI3048" s="47">
        <v>1310</v>
      </c>
      <c r="CJ3048" s="47">
        <v>2110</v>
      </c>
      <c r="CK3048" s="47">
        <v>157</v>
      </c>
      <c r="CL3048" s="47">
        <v>430</v>
      </c>
      <c r="CM3048" s="47">
        <v>80</v>
      </c>
      <c r="CN3048" s="47">
        <v>17.3</v>
      </c>
      <c r="CO3048" s="47" t="s">
        <v>948</v>
      </c>
      <c r="CP3048" s="47">
        <v>4.8</v>
      </c>
      <c r="CQ3048" s="47">
        <v>20.7</v>
      </c>
      <c r="CR3048" s="47">
        <v>4</v>
      </c>
      <c r="CS3048" s="47" t="s">
        <v>957</v>
      </c>
      <c r="CT3048" s="47" t="s">
        <v>123</v>
      </c>
      <c r="CU3048" s="47">
        <v>6.7</v>
      </c>
      <c r="CV3048" s="47">
        <v>0.84</v>
      </c>
      <c r="CW3048" s="47">
        <f t="shared" si="171"/>
        <v>4141.34</v>
      </c>
      <c r="CX3048" s="47">
        <v>400</v>
      </c>
      <c r="CY3048" s="47">
        <v>1.33</v>
      </c>
    </row>
    <row r="3049" spans="1:103" s="47" customFormat="1" ht="15.65" customHeight="1" x14ac:dyDescent="0.3">
      <c r="A3049" s="22" t="s">
        <v>4763</v>
      </c>
      <c r="B3049" s="47" t="s">
        <v>4559</v>
      </c>
      <c r="C3049" s="47" t="s">
        <v>4940</v>
      </c>
      <c r="D3049" s="47" t="s">
        <v>4630</v>
      </c>
      <c r="E3049" s="97">
        <v>1993</v>
      </c>
      <c r="F3049" s="97">
        <v>1993</v>
      </c>
      <c r="G3049" s="47" t="s">
        <v>914</v>
      </c>
      <c r="H3049" s="88">
        <v>34.202084999999997</v>
      </c>
      <c r="I3049" s="88">
        <v>-105.733125</v>
      </c>
      <c r="J3049" s="47" t="s">
        <v>873</v>
      </c>
      <c r="K3049" s="47" t="s">
        <v>879</v>
      </c>
      <c r="L3049" s="47" t="s">
        <v>878</v>
      </c>
      <c r="M3049" s="47" t="s">
        <v>4287</v>
      </c>
      <c r="N3049" s="70" t="s">
        <v>3393</v>
      </c>
      <c r="O3049" s="70" t="s">
        <v>3394</v>
      </c>
      <c r="P3049" s="72" t="s">
        <v>4301</v>
      </c>
      <c r="Q3049" s="22" t="s">
        <v>80</v>
      </c>
      <c r="S3049" s="72"/>
      <c r="T3049" s="72"/>
      <c r="U3049" s="72"/>
      <c r="V3049" s="72"/>
      <c r="W3049" s="72"/>
      <c r="X3049" s="72"/>
      <c r="Y3049" s="72"/>
      <c r="Z3049" s="72"/>
      <c r="AA3049" s="72"/>
      <c r="AB3049" s="72"/>
      <c r="AC3049" s="72"/>
      <c r="AD3049" s="72"/>
      <c r="AE3049" s="72"/>
      <c r="AF3049" s="72"/>
      <c r="AG3049" s="72"/>
      <c r="AH3049" s="72"/>
      <c r="AI3049" s="72"/>
      <c r="AJ3049" s="72"/>
      <c r="AU3049" s="47">
        <v>25</v>
      </c>
      <c r="AV3049" s="47" t="s">
        <v>124</v>
      </c>
      <c r="AW3049" s="47">
        <v>40</v>
      </c>
      <c r="AY3049" s="47">
        <v>10400</v>
      </c>
      <c r="BA3049" s="47" t="s">
        <v>83</v>
      </c>
      <c r="BD3049" s="47">
        <v>5</v>
      </c>
      <c r="BE3049" s="47">
        <v>69</v>
      </c>
      <c r="BG3049" s="47">
        <v>222</v>
      </c>
      <c r="BK3049" s="47">
        <v>0.24299999999999999</v>
      </c>
      <c r="BN3049" s="47">
        <v>13</v>
      </c>
      <c r="BP3049" s="47">
        <v>9</v>
      </c>
      <c r="BQ3049" s="47">
        <v>190</v>
      </c>
      <c r="BT3049" s="47">
        <v>10</v>
      </c>
      <c r="BU3049" s="47">
        <v>5.51</v>
      </c>
      <c r="BX3049" s="47">
        <v>1394</v>
      </c>
      <c r="CA3049" s="47">
        <v>24.1</v>
      </c>
      <c r="CC3049" s="47">
        <v>50</v>
      </c>
      <c r="CE3049" s="47" t="s">
        <v>84</v>
      </c>
      <c r="CF3049" s="47">
        <v>154</v>
      </c>
      <c r="CH3049" s="47">
        <v>105</v>
      </c>
      <c r="CI3049" s="47">
        <v>1060</v>
      </c>
      <c r="CJ3049" s="47">
        <v>1940</v>
      </c>
      <c r="CK3049" s="47">
        <v>180</v>
      </c>
      <c r="CL3049" s="47">
        <v>510</v>
      </c>
      <c r="CM3049" s="47">
        <v>91.6</v>
      </c>
      <c r="CN3049" s="47">
        <v>21.1</v>
      </c>
      <c r="CO3049" s="47" t="s">
        <v>948</v>
      </c>
      <c r="CP3049" s="47">
        <v>6</v>
      </c>
      <c r="CQ3049" s="47">
        <v>29.3</v>
      </c>
      <c r="CR3049" s="47">
        <v>4.7</v>
      </c>
      <c r="CS3049" s="47" t="s">
        <v>957</v>
      </c>
      <c r="CT3049" s="47" t="s">
        <v>123</v>
      </c>
      <c r="CU3049" s="47">
        <v>9.1</v>
      </c>
      <c r="CV3049" s="47">
        <v>1.0900000000000001</v>
      </c>
      <c r="CW3049" s="47">
        <f t="shared" si="171"/>
        <v>3852.89</v>
      </c>
      <c r="CX3049" s="47">
        <v>300</v>
      </c>
      <c r="CY3049" s="47">
        <v>1.22</v>
      </c>
    </row>
    <row r="3050" spans="1:103" s="47" customFormat="1" ht="15.65" customHeight="1" x14ac:dyDescent="0.3">
      <c r="A3050" s="22" t="s">
        <v>4764</v>
      </c>
      <c r="B3050" s="47" t="s">
        <v>4559</v>
      </c>
      <c r="C3050" s="47" t="s">
        <v>4940</v>
      </c>
      <c r="D3050" s="47" t="s">
        <v>4630</v>
      </c>
      <c r="E3050" s="97">
        <v>1993</v>
      </c>
      <c r="F3050" s="97">
        <v>1993</v>
      </c>
      <c r="G3050" s="47" t="s">
        <v>914</v>
      </c>
      <c r="H3050" s="47">
        <v>34.201515999999998</v>
      </c>
      <c r="I3050" s="47">
        <v>-105.730255</v>
      </c>
      <c r="J3050" s="47" t="s">
        <v>873</v>
      </c>
      <c r="K3050" s="47" t="s">
        <v>879</v>
      </c>
      <c r="L3050" s="47" t="s">
        <v>878</v>
      </c>
      <c r="M3050" s="47" t="s">
        <v>4287</v>
      </c>
      <c r="N3050" s="70" t="s">
        <v>3393</v>
      </c>
      <c r="O3050" s="70" t="s">
        <v>3394</v>
      </c>
      <c r="P3050" s="72" t="s">
        <v>4301</v>
      </c>
      <c r="Q3050" s="22" t="s">
        <v>80</v>
      </c>
      <c r="S3050" s="72"/>
      <c r="T3050" s="72"/>
      <c r="U3050" s="72"/>
      <c r="V3050" s="72"/>
      <c r="W3050" s="72"/>
      <c r="X3050" s="72"/>
      <c r="Y3050" s="72"/>
      <c r="Z3050" s="72"/>
      <c r="AA3050" s="72"/>
      <c r="AB3050" s="72"/>
      <c r="AC3050" s="72"/>
      <c r="AD3050" s="72"/>
      <c r="AE3050" s="72"/>
      <c r="AF3050" s="72"/>
      <c r="AG3050" s="72"/>
      <c r="AH3050" s="72"/>
      <c r="AI3050" s="72"/>
      <c r="AJ3050" s="72"/>
      <c r="AU3050" s="47" t="s">
        <v>83</v>
      </c>
      <c r="AV3050" s="47" t="s">
        <v>124</v>
      </c>
      <c r="AW3050" s="47">
        <v>200</v>
      </c>
      <c r="AY3050" s="49" t="s">
        <v>1685</v>
      </c>
      <c r="BA3050" s="47" t="s">
        <v>83</v>
      </c>
      <c r="BD3050" s="47">
        <v>6</v>
      </c>
      <c r="BE3050" s="47">
        <v>17</v>
      </c>
      <c r="BG3050" s="47">
        <v>1073</v>
      </c>
      <c r="BK3050" s="47">
        <v>1.4119999999999999</v>
      </c>
      <c r="BN3050" s="47">
        <v>5</v>
      </c>
      <c r="BP3050" s="47">
        <v>8</v>
      </c>
      <c r="BQ3050" s="47">
        <v>731</v>
      </c>
      <c r="BT3050" s="47">
        <v>71</v>
      </c>
      <c r="BU3050" s="47">
        <v>3.17</v>
      </c>
      <c r="BX3050" s="47">
        <v>2000</v>
      </c>
      <c r="CA3050" s="47">
        <v>39.700000000000003</v>
      </c>
      <c r="CC3050" s="47">
        <v>23</v>
      </c>
      <c r="CE3050" s="47" t="s">
        <v>84</v>
      </c>
      <c r="CF3050" s="47">
        <v>250</v>
      </c>
      <c r="CH3050" s="47">
        <v>128</v>
      </c>
      <c r="CI3050" s="47">
        <v>3130</v>
      </c>
      <c r="CJ3050" s="47">
        <v>5630</v>
      </c>
      <c r="CK3050" s="47">
        <v>530</v>
      </c>
      <c r="CL3050" s="47">
        <v>1340</v>
      </c>
      <c r="CM3050" s="47">
        <v>282</v>
      </c>
      <c r="CN3050" s="47">
        <v>65</v>
      </c>
      <c r="CO3050" s="47" t="s">
        <v>948</v>
      </c>
      <c r="CP3050" s="47">
        <v>15.8</v>
      </c>
      <c r="CQ3050" s="47">
        <v>53.3</v>
      </c>
      <c r="CR3050" s="47">
        <v>10.199999999999999</v>
      </c>
      <c r="CS3050" s="47" t="s">
        <v>957</v>
      </c>
      <c r="CT3050" s="47">
        <v>3</v>
      </c>
      <c r="CU3050" s="47">
        <v>16</v>
      </c>
      <c r="CV3050" s="47">
        <v>1.75</v>
      </c>
      <c r="CW3050" s="47">
        <f t="shared" si="171"/>
        <v>11077.05</v>
      </c>
      <c r="CX3050" s="47">
        <v>300</v>
      </c>
      <c r="CY3050" s="47">
        <v>0.59</v>
      </c>
    </row>
    <row r="3051" spans="1:103" s="47" customFormat="1" ht="15.65" customHeight="1" x14ac:dyDescent="0.3">
      <c r="A3051" s="26" t="s">
        <v>4765</v>
      </c>
      <c r="B3051" s="47" t="s">
        <v>4559</v>
      </c>
      <c r="C3051" s="47" t="s">
        <v>4940</v>
      </c>
      <c r="D3051" s="47" t="s">
        <v>4630</v>
      </c>
      <c r="E3051" s="95">
        <v>1993</v>
      </c>
      <c r="F3051" s="97">
        <v>1993</v>
      </c>
      <c r="G3051" s="47" t="s">
        <v>914</v>
      </c>
      <c r="H3051" s="88">
        <v>34.202896000000003</v>
      </c>
      <c r="I3051" s="98">
        <v>-105.728649</v>
      </c>
      <c r="J3051" s="49" t="s">
        <v>873</v>
      </c>
      <c r="K3051" s="47" t="s">
        <v>879</v>
      </c>
      <c r="L3051" s="47" t="s">
        <v>878</v>
      </c>
      <c r="M3051" s="47" t="s">
        <v>4287</v>
      </c>
      <c r="N3051" s="70" t="s">
        <v>3393</v>
      </c>
      <c r="O3051" s="70" t="s">
        <v>3394</v>
      </c>
      <c r="P3051" s="72" t="s">
        <v>4288</v>
      </c>
      <c r="Q3051" s="26" t="s">
        <v>80</v>
      </c>
      <c r="R3051" s="49"/>
      <c r="S3051" s="72"/>
      <c r="T3051" s="72"/>
      <c r="U3051" s="72"/>
      <c r="V3051" s="72"/>
      <c r="W3051" s="72"/>
      <c r="X3051" s="72"/>
      <c r="Y3051" s="72"/>
      <c r="Z3051" s="72"/>
      <c r="AA3051" s="72"/>
      <c r="AB3051" s="72"/>
      <c r="AC3051" s="72"/>
      <c r="AD3051" s="72"/>
      <c r="AE3051" s="72"/>
      <c r="AF3051" s="72"/>
      <c r="AG3051" s="72"/>
      <c r="AH3051" s="72"/>
      <c r="AI3051" s="72"/>
      <c r="AJ3051" s="72"/>
      <c r="AU3051" s="47">
        <v>23</v>
      </c>
      <c r="AV3051" s="47">
        <v>0.7</v>
      </c>
      <c r="AW3051" s="47">
        <v>54</v>
      </c>
      <c r="AY3051" s="47">
        <v>1500</v>
      </c>
      <c r="BA3051" s="47" t="s">
        <v>83</v>
      </c>
      <c r="BD3051" s="47">
        <v>10</v>
      </c>
      <c r="BE3051" s="47">
        <v>28</v>
      </c>
      <c r="BG3051" s="47">
        <v>186</v>
      </c>
      <c r="BK3051" s="47">
        <v>0.64600000000000002</v>
      </c>
      <c r="BN3051" s="47">
        <v>3</v>
      </c>
      <c r="BP3051" s="47">
        <v>10</v>
      </c>
      <c r="BQ3051" s="47">
        <v>93</v>
      </c>
      <c r="BT3051" s="47">
        <v>10</v>
      </c>
      <c r="BU3051" s="47">
        <v>8.3800000000000008</v>
      </c>
      <c r="BX3051" s="47">
        <v>592</v>
      </c>
      <c r="CA3051" s="47">
        <v>14</v>
      </c>
      <c r="CC3051" s="47">
        <v>4</v>
      </c>
      <c r="CE3051" s="47" t="s">
        <v>84</v>
      </c>
      <c r="CF3051" s="47">
        <v>115</v>
      </c>
      <c r="CH3051" s="47">
        <v>126</v>
      </c>
      <c r="CI3051" s="47">
        <v>92.7</v>
      </c>
      <c r="CJ3051" s="47">
        <v>186</v>
      </c>
      <c r="CK3051" s="47" t="s">
        <v>570</v>
      </c>
      <c r="CL3051" s="47">
        <v>77</v>
      </c>
      <c r="CM3051" s="47">
        <v>18.899999999999999</v>
      </c>
      <c r="CN3051" s="47">
        <v>5.4</v>
      </c>
      <c r="CO3051" s="47" t="s">
        <v>948</v>
      </c>
      <c r="CP3051" s="47">
        <v>2.5</v>
      </c>
      <c r="CQ3051" s="47">
        <v>12</v>
      </c>
      <c r="CR3051" s="47">
        <v>3.1</v>
      </c>
      <c r="CS3051" s="47" t="s">
        <v>957</v>
      </c>
      <c r="CT3051" s="47" t="s">
        <v>123</v>
      </c>
      <c r="CU3051" s="47">
        <v>7.5</v>
      </c>
      <c r="CV3051" s="47">
        <v>0.95</v>
      </c>
      <c r="CW3051" s="47">
        <f t="shared" si="171"/>
        <v>406.04999999999995</v>
      </c>
      <c r="CX3051" s="47">
        <v>1600</v>
      </c>
      <c r="CY3051" s="47">
        <v>2.14</v>
      </c>
    </row>
    <row r="3052" spans="1:103" s="47" customFormat="1" ht="14.25" customHeight="1" x14ac:dyDescent="0.3">
      <c r="A3052" s="26" t="s">
        <v>4766</v>
      </c>
      <c r="B3052" s="47" t="s">
        <v>4559</v>
      </c>
      <c r="C3052" s="47" t="s">
        <v>4940</v>
      </c>
      <c r="D3052" s="47" t="s">
        <v>4630</v>
      </c>
      <c r="E3052" s="95">
        <v>1993</v>
      </c>
      <c r="F3052" s="97">
        <v>1993</v>
      </c>
      <c r="G3052" s="47" t="s">
        <v>914</v>
      </c>
      <c r="H3052" s="47">
        <v>34.202401000000002</v>
      </c>
      <c r="I3052" s="49">
        <v>-105.727115</v>
      </c>
      <c r="J3052" s="49" t="s">
        <v>873</v>
      </c>
      <c r="K3052" s="47" t="s">
        <v>879</v>
      </c>
      <c r="L3052" s="47" t="s">
        <v>878</v>
      </c>
      <c r="M3052" s="47" t="s">
        <v>4287</v>
      </c>
      <c r="N3052" s="70" t="s">
        <v>3393</v>
      </c>
      <c r="O3052" s="70" t="s">
        <v>3394</v>
      </c>
      <c r="P3052" s="72" t="s">
        <v>4288</v>
      </c>
      <c r="Q3052" s="26" t="s">
        <v>80</v>
      </c>
      <c r="R3052" s="49"/>
      <c r="S3052" s="72"/>
      <c r="T3052" s="72"/>
      <c r="U3052" s="72"/>
      <c r="V3052" s="72"/>
      <c r="W3052" s="72"/>
      <c r="X3052" s="72"/>
      <c r="Y3052" s="72"/>
      <c r="Z3052" s="72"/>
      <c r="AA3052" s="72"/>
      <c r="AB3052" s="72"/>
      <c r="AC3052" s="72"/>
      <c r="AD3052" s="72"/>
      <c r="AE3052" s="72"/>
      <c r="AF3052" s="72"/>
      <c r="AG3052" s="72"/>
      <c r="AH3052" s="72"/>
      <c r="AI3052" s="72"/>
      <c r="AJ3052" s="72"/>
      <c r="AU3052" s="47">
        <v>61</v>
      </c>
      <c r="AV3052" s="47">
        <v>93.8</v>
      </c>
      <c r="AW3052" s="47" t="s">
        <v>1687</v>
      </c>
      <c r="AY3052" s="47">
        <v>1600</v>
      </c>
      <c r="BA3052" s="47">
        <v>51</v>
      </c>
      <c r="BD3052" s="47">
        <v>6</v>
      </c>
      <c r="BE3052" s="47">
        <v>81</v>
      </c>
      <c r="BG3052" s="47">
        <v>37000</v>
      </c>
      <c r="BK3052" s="47">
        <v>154</v>
      </c>
      <c r="BN3052" s="47">
        <v>8</v>
      </c>
      <c r="BP3052" s="47">
        <v>15</v>
      </c>
      <c r="BQ3052" s="47">
        <v>1062</v>
      </c>
      <c r="BT3052" s="47">
        <v>1467</v>
      </c>
      <c r="BU3052" s="47">
        <v>3.88</v>
      </c>
      <c r="BX3052" s="47">
        <v>708</v>
      </c>
      <c r="CA3052" s="47">
        <v>8.5</v>
      </c>
      <c r="CC3052" s="47">
        <v>75</v>
      </c>
      <c r="CE3052" s="47" t="s">
        <v>84</v>
      </c>
      <c r="CF3052" s="47">
        <v>20</v>
      </c>
      <c r="CH3052" s="47">
        <v>5717</v>
      </c>
      <c r="CI3052" s="47">
        <v>54.7</v>
      </c>
      <c r="CJ3052" s="47">
        <v>77</v>
      </c>
      <c r="CK3052" s="47" t="s">
        <v>4632</v>
      </c>
      <c r="CL3052" s="47">
        <v>24</v>
      </c>
      <c r="CM3052" s="47">
        <v>6.76</v>
      </c>
      <c r="CN3052" s="47">
        <v>2.1</v>
      </c>
      <c r="CO3052" s="47" t="s">
        <v>948</v>
      </c>
      <c r="CP3052" s="47">
        <v>1.1000000000000001</v>
      </c>
      <c r="CQ3052" s="47">
        <v>6.6</v>
      </c>
      <c r="CR3052" s="47" t="s">
        <v>369</v>
      </c>
      <c r="CS3052" s="47" t="s">
        <v>957</v>
      </c>
      <c r="CT3052" s="47" t="s">
        <v>123</v>
      </c>
      <c r="CU3052" s="47">
        <v>2.4</v>
      </c>
      <c r="CV3052" s="47">
        <v>0.16</v>
      </c>
      <c r="CW3052" s="47">
        <f t="shared" si="171"/>
        <v>174.81999999999996</v>
      </c>
      <c r="CX3052" s="47">
        <v>200</v>
      </c>
      <c r="CY3052" s="47">
        <v>1.03</v>
      </c>
    </row>
    <row r="3053" spans="1:103" s="47" customFormat="1" ht="14.25" customHeight="1" x14ac:dyDescent="0.3">
      <c r="A3053" s="22" t="s">
        <v>4767</v>
      </c>
      <c r="B3053" s="47" t="s">
        <v>4559</v>
      </c>
      <c r="C3053" s="47" t="s">
        <v>4940</v>
      </c>
      <c r="D3053" s="47" t="s">
        <v>4630</v>
      </c>
      <c r="E3053" s="97">
        <v>1993</v>
      </c>
      <c r="F3053" s="97">
        <v>1993</v>
      </c>
      <c r="G3053" s="47" t="s">
        <v>914</v>
      </c>
      <c r="H3053" s="88">
        <v>34.202277000000002</v>
      </c>
      <c r="I3053" s="88">
        <v>-105.72673399999999</v>
      </c>
      <c r="J3053" s="47" t="s">
        <v>873</v>
      </c>
      <c r="K3053" s="47" t="s">
        <v>879</v>
      </c>
      <c r="L3053" s="47" t="s">
        <v>878</v>
      </c>
      <c r="M3053" s="47" t="s">
        <v>4287</v>
      </c>
      <c r="N3053" s="70" t="s">
        <v>3393</v>
      </c>
      <c r="O3053" s="70" t="s">
        <v>3394</v>
      </c>
      <c r="P3053" s="72" t="s">
        <v>4288</v>
      </c>
      <c r="Q3053" s="22" t="s">
        <v>80</v>
      </c>
      <c r="S3053" s="72"/>
      <c r="T3053" s="72"/>
      <c r="U3053" s="72"/>
      <c r="V3053" s="72"/>
      <c r="W3053" s="72"/>
      <c r="X3053" s="72"/>
      <c r="Y3053" s="72"/>
      <c r="Z3053" s="72"/>
      <c r="AA3053" s="72"/>
      <c r="AB3053" s="72"/>
      <c r="AC3053" s="72"/>
      <c r="AD3053" s="72"/>
      <c r="AE3053" s="72"/>
      <c r="AF3053" s="72"/>
      <c r="AG3053" s="72"/>
      <c r="AH3053" s="72"/>
      <c r="AI3053" s="72"/>
      <c r="AJ3053" s="72"/>
      <c r="AU3053" s="47">
        <v>19</v>
      </c>
      <c r="AV3053" s="47">
        <v>36.799999999999997</v>
      </c>
      <c r="AW3053" s="47">
        <v>1261</v>
      </c>
      <c r="AY3053" s="47">
        <v>250</v>
      </c>
      <c r="BA3053" s="47">
        <v>22</v>
      </c>
      <c r="BD3053" s="47">
        <v>10</v>
      </c>
      <c r="BE3053" s="47">
        <v>34</v>
      </c>
      <c r="BG3053" s="47">
        <v>10471</v>
      </c>
      <c r="BK3053" s="47">
        <v>27</v>
      </c>
      <c r="BN3053" s="47">
        <v>2</v>
      </c>
      <c r="BP3053" s="47">
        <v>10</v>
      </c>
      <c r="BQ3053" s="47">
        <v>28</v>
      </c>
      <c r="BT3053" s="47">
        <v>408</v>
      </c>
      <c r="BU3053" s="47">
        <v>8.16</v>
      </c>
      <c r="BX3053" s="47">
        <v>115</v>
      </c>
      <c r="CA3053" s="47">
        <v>2.9</v>
      </c>
      <c r="CC3053" s="47">
        <v>5.4</v>
      </c>
      <c r="CE3053" s="47" t="s">
        <v>84</v>
      </c>
      <c r="CF3053" s="47">
        <v>71</v>
      </c>
      <c r="CH3053" s="47">
        <v>841</v>
      </c>
      <c r="CI3053" s="47">
        <v>14</v>
      </c>
      <c r="CJ3053" s="47">
        <v>36</v>
      </c>
      <c r="CK3053" s="47" t="s">
        <v>570</v>
      </c>
      <c r="CL3053" s="47">
        <v>20</v>
      </c>
      <c r="CM3053" s="47">
        <v>6.8</v>
      </c>
      <c r="CN3053" s="47">
        <v>2.5</v>
      </c>
      <c r="CO3053" s="47" t="s">
        <v>948</v>
      </c>
      <c r="CP3053" s="47">
        <v>1.6</v>
      </c>
      <c r="CQ3053" s="47">
        <v>8.3000000000000007</v>
      </c>
      <c r="CR3053" s="47">
        <v>2</v>
      </c>
      <c r="CS3053" s="47" t="s">
        <v>957</v>
      </c>
      <c r="CT3053" s="47" t="s">
        <v>123</v>
      </c>
      <c r="CU3053" s="47">
        <v>3.6</v>
      </c>
      <c r="CV3053" s="47">
        <v>0.44</v>
      </c>
      <c r="CW3053" s="47">
        <f t="shared" si="171"/>
        <v>95.239999999999981</v>
      </c>
      <c r="CX3053" s="47">
        <v>800</v>
      </c>
      <c r="CY3053" s="47">
        <v>1.1599999999999999</v>
      </c>
    </row>
    <row r="3054" spans="1:103" s="47" customFormat="1" ht="14.25" customHeight="1" x14ac:dyDescent="0.3">
      <c r="A3054" s="22" t="s">
        <v>4768</v>
      </c>
      <c r="B3054" s="47" t="s">
        <v>4559</v>
      </c>
      <c r="C3054" s="47" t="s">
        <v>4940</v>
      </c>
      <c r="D3054" s="47" t="s">
        <v>4630</v>
      </c>
      <c r="E3054" s="97">
        <v>1993</v>
      </c>
      <c r="F3054" s="97">
        <v>1993</v>
      </c>
      <c r="G3054" s="47" t="s">
        <v>914</v>
      </c>
      <c r="H3054" s="47">
        <v>34.202275999999998</v>
      </c>
      <c r="I3054" s="47">
        <v>-105.726843</v>
      </c>
      <c r="J3054" s="47" t="s">
        <v>873</v>
      </c>
      <c r="K3054" s="47" t="s">
        <v>879</v>
      </c>
      <c r="L3054" s="47" t="s">
        <v>878</v>
      </c>
      <c r="M3054" s="47" t="s">
        <v>4287</v>
      </c>
      <c r="N3054" s="70" t="s">
        <v>3393</v>
      </c>
      <c r="O3054" s="70" t="s">
        <v>3394</v>
      </c>
      <c r="P3054" s="72" t="s">
        <v>4288</v>
      </c>
      <c r="Q3054" s="22" t="s">
        <v>80</v>
      </c>
      <c r="S3054" s="72"/>
      <c r="T3054" s="72"/>
      <c r="U3054" s="72"/>
      <c r="V3054" s="72"/>
      <c r="W3054" s="72"/>
      <c r="X3054" s="72"/>
      <c r="Y3054" s="72"/>
      <c r="Z3054" s="72"/>
      <c r="AA3054" s="72"/>
      <c r="AB3054" s="72"/>
      <c r="AC3054" s="72"/>
      <c r="AD3054" s="72"/>
      <c r="AE3054" s="72"/>
      <c r="AF3054" s="72"/>
      <c r="AG3054" s="72"/>
      <c r="AH3054" s="72"/>
      <c r="AI3054" s="72"/>
      <c r="AJ3054" s="72"/>
      <c r="AU3054" s="47">
        <v>12</v>
      </c>
      <c r="AV3054" s="47">
        <v>9.1999999999999993</v>
      </c>
      <c r="AW3054" s="47">
        <v>746</v>
      </c>
      <c r="AY3054" s="47">
        <v>140</v>
      </c>
      <c r="BA3054" s="47">
        <v>11</v>
      </c>
      <c r="BD3054" s="47">
        <v>11</v>
      </c>
      <c r="BE3054" s="47">
        <v>28</v>
      </c>
      <c r="BG3054" s="47">
        <v>4387</v>
      </c>
      <c r="BK3054" s="47">
        <v>9.0399999999999991</v>
      </c>
      <c r="BN3054" s="47">
        <v>4</v>
      </c>
      <c r="BP3054" s="47">
        <v>11</v>
      </c>
      <c r="BQ3054" s="47">
        <v>23</v>
      </c>
      <c r="BT3054" s="47">
        <v>208</v>
      </c>
      <c r="BU3054" s="47">
        <v>6.36</v>
      </c>
      <c r="BX3054" s="47">
        <v>155</v>
      </c>
      <c r="CA3054" s="47">
        <v>3.1</v>
      </c>
      <c r="CC3054" s="47">
        <v>3</v>
      </c>
      <c r="CE3054" s="47" t="s">
        <v>84</v>
      </c>
      <c r="CF3054" s="47">
        <v>74</v>
      </c>
      <c r="CH3054" s="47">
        <v>549</v>
      </c>
      <c r="CI3054" s="47">
        <v>20</v>
      </c>
      <c r="CJ3054" s="47">
        <v>33</v>
      </c>
      <c r="CK3054" s="47" t="s">
        <v>570</v>
      </c>
      <c r="CL3054" s="47">
        <v>18</v>
      </c>
      <c r="CM3054" s="47">
        <v>5.32</v>
      </c>
      <c r="CN3054" s="47">
        <v>2</v>
      </c>
      <c r="CO3054" s="47" t="s">
        <v>948</v>
      </c>
      <c r="CP3054" s="47">
        <v>1.1000000000000001</v>
      </c>
      <c r="CQ3054" s="47">
        <v>4.9000000000000004</v>
      </c>
      <c r="CR3054" s="47" t="s">
        <v>121</v>
      </c>
      <c r="CS3054" s="47" t="s">
        <v>957</v>
      </c>
      <c r="CT3054" s="47" t="s">
        <v>123</v>
      </c>
      <c r="CU3054" s="47">
        <v>3.1</v>
      </c>
      <c r="CV3054" s="47">
        <v>0.41</v>
      </c>
      <c r="CW3054" s="47">
        <f t="shared" si="171"/>
        <v>87.829999999999984</v>
      </c>
      <c r="CX3054" s="47">
        <v>900</v>
      </c>
      <c r="CY3054" s="47">
        <v>1.18</v>
      </c>
    </row>
    <row r="3055" spans="1:103" s="47" customFormat="1" ht="14.25" customHeight="1" x14ac:dyDescent="0.3">
      <c r="A3055" s="22" t="s">
        <v>4769</v>
      </c>
      <c r="B3055" s="47" t="s">
        <v>4559</v>
      </c>
      <c r="C3055" s="47" t="s">
        <v>4940</v>
      </c>
      <c r="D3055" s="47" t="s">
        <v>4630</v>
      </c>
      <c r="E3055" s="97">
        <v>1993</v>
      </c>
      <c r="F3055" s="97">
        <v>1993</v>
      </c>
      <c r="G3055" s="47" t="s">
        <v>914</v>
      </c>
      <c r="H3055" s="88">
        <v>34.201802000000001</v>
      </c>
      <c r="I3055" s="88">
        <v>-105.726231</v>
      </c>
      <c r="J3055" s="47" t="s">
        <v>873</v>
      </c>
      <c r="K3055" s="47" t="s">
        <v>879</v>
      </c>
      <c r="L3055" s="47" t="s">
        <v>878</v>
      </c>
      <c r="M3055" s="47" t="s">
        <v>908</v>
      </c>
      <c r="N3055" s="70" t="s">
        <v>3393</v>
      </c>
      <c r="O3055" s="70" t="s">
        <v>3394</v>
      </c>
      <c r="P3055" s="72" t="s">
        <v>4295</v>
      </c>
      <c r="Q3055" s="22" t="s">
        <v>1684</v>
      </c>
      <c r="S3055" s="72"/>
      <c r="T3055" s="72"/>
      <c r="U3055" s="72"/>
      <c r="V3055" s="72"/>
      <c r="W3055" s="72"/>
      <c r="X3055" s="72"/>
      <c r="Y3055" s="72"/>
      <c r="Z3055" s="72"/>
      <c r="AA3055" s="72"/>
      <c r="AB3055" s="72"/>
      <c r="AC3055" s="72"/>
      <c r="AD3055" s="72"/>
      <c r="AE3055" s="72"/>
      <c r="AF3055" s="72"/>
      <c r="AG3055" s="72"/>
      <c r="AH3055" s="72"/>
      <c r="AI3055" s="72"/>
      <c r="AJ3055" s="72"/>
      <c r="AU3055" s="47">
        <v>15</v>
      </c>
      <c r="AV3055" s="47" t="s">
        <v>124</v>
      </c>
      <c r="AW3055" s="47">
        <v>34</v>
      </c>
      <c r="AY3055" s="47">
        <v>800</v>
      </c>
      <c r="BA3055" s="47" t="s">
        <v>83</v>
      </c>
      <c r="BD3055" s="47">
        <v>3</v>
      </c>
      <c r="BE3055" s="47">
        <v>32</v>
      </c>
      <c r="BG3055" s="47">
        <v>110</v>
      </c>
      <c r="BK3055" s="47">
        <v>0.45300000000000001</v>
      </c>
      <c r="BN3055" s="47">
        <v>2</v>
      </c>
      <c r="BP3055" s="47">
        <v>9</v>
      </c>
      <c r="BQ3055" s="47">
        <v>18</v>
      </c>
      <c r="BT3055" s="47" t="s">
        <v>83</v>
      </c>
      <c r="BU3055" s="47">
        <v>4.41</v>
      </c>
      <c r="BX3055" s="47">
        <v>976</v>
      </c>
      <c r="CA3055" s="47">
        <v>30</v>
      </c>
      <c r="CC3055" s="47">
        <v>7</v>
      </c>
      <c r="CE3055" s="47" t="s">
        <v>84</v>
      </c>
      <c r="CF3055" s="47">
        <v>42</v>
      </c>
      <c r="CH3055" s="47">
        <v>61</v>
      </c>
      <c r="CI3055" s="47">
        <v>95.8</v>
      </c>
      <c r="CJ3055" s="47">
        <v>160</v>
      </c>
      <c r="CK3055" s="47" t="s">
        <v>570</v>
      </c>
      <c r="CL3055" s="47">
        <v>61</v>
      </c>
      <c r="CM3055" s="47">
        <v>11.1</v>
      </c>
      <c r="CN3055" s="47">
        <v>2.5</v>
      </c>
      <c r="CO3055" s="47" t="s">
        <v>948</v>
      </c>
      <c r="CP3055" s="47" t="s">
        <v>121</v>
      </c>
      <c r="CQ3055" s="47">
        <v>4.9000000000000004</v>
      </c>
      <c r="CR3055" s="47">
        <v>1.2</v>
      </c>
      <c r="CS3055" s="47" t="s">
        <v>957</v>
      </c>
      <c r="CT3055" s="47" t="s">
        <v>123</v>
      </c>
      <c r="CU3055" s="47">
        <v>3.5</v>
      </c>
      <c r="CV3055" s="47">
        <v>0.55000000000000004</v>
      </c>
      <c r="CW3055" s="47">
        <f t="shared" si="171"/>
        <v>340.55</v>
      </c>
      <c r="CX3055" s="47">
        <v>600</v>
      </c>
      <c r="CY3055" s="47">
        <v>1.65</v>
      </c>
    </row>
    <row r="3056" spans="1:103" s="47" customFormat="1" ht="14.25" customHeight="1" x14ac:dyDescent="0.3">
      <c r="A3056" s="26" t="s">
        <v>4770</v>
      </c>
      <c r="B3056" s="47" t="s">
        <v>4559</v>
      </c>
      <c r="C3056" s="47" t="s">
        <v>4940</v>
      </c>
      <c r="D3056" s="47" t="s">
        <v>4630</v>
      </c>
      <c r="E3056" s="95">
        <v>1993</v>
      </c>
      <c r="F3056" s="97">
        <v>1993</v>
      </c>
      <c r="G3056" s="47" t="s">
        <v>914</v>
      </c>
      <c r="H3056" s="47">
        <v>34.201856499999998</v>
      </c>
      <c r="I3056" s="49">
        <v>-105.728109</v>
      </c>
      <c r="J3056" s="49" t="s">
        <v>873</v>
      </c>
      <c r="K3056" s="47" t="s">
        <v>879</v>
      </c>
      <c r="L3056" s="47" t="s">
        <v>878</v>
      </c>
      <c r="M3056" s="47" t="s">
        <v>4287</v>
      </c>
      <c r="N3056" s="70" t="s">
        <v>3393</v>
      </c>
      <c r="O3056" s="70" t="s">
        <v>3394</v>
      </c>
      <c r="P3056" s="72" t="s">
        <v>4288</v>
      </c>
      <c r="Q3056" s="26" t="s">
        <v>80</v>
      </c>
      <c r="R3056" s="49"/>
      <c r="S3056" s="72"/>
      <c r="T3056" s="72"/>
      <c r="U3056" s="72"/>
      <c r="V3056" s="72"/>
      <c r="W3056" s="72"/>
      <c r="X3056" s="72"/>
      <c r="Y3056" s="72"/>
      <c r="Z3056" s="72"/>
      <c r="AA3056" s="72"/>
      <c r="AB3056" s="72"/>
      <c r="AC3056" s="72"/>
      <c r="AD3056" s="72"/>
      <c r="AE3056" s="72"/>
      <c r="AF3056" s="72"/>
      <c r="AG3056" s="72"/>
      <c r="AH3056" s="72"/>
      <c r="AI3056" s="72"/>
      <c r="AJ3056" s="72"/>
      <c r="AU3056" s="47">
        <v>34</v>
      </c>
      <c r="AV3056" s="47">
        <v>1.9</v>
      </c>
      <c r="AW3056" s="47">
        <v>248</v>
      </c>
      <c r="AY3056" s="47">
        <v>17300</v>
      </c>
      <c r="BA3056" s="47" t="s">
        <v>83</v>
      </c>
      <c r="BD3056" s="47">
        <v>3</v>
      </c>
      <c r="BE3056" s="47">
        <v>36</v>
      </c>
      <c r="BG3056" s="47">
        <v>606</v>
      </c>
      <c r="BK3056" s="47">
        <v>1.3169999999999999</v>
      </c>
      <c r="BN3056" s="47">
        <v>74</v>
      </c>
      <c r="BP3056" s="47">
        <v>7</v>
      </c>
      <c r="BQ3056" s="47">
        <v>158</v>
      </c>
      <c r="BT3056" s="47">
        <v>47</v>
      </c>
      <c r="BU3056" s="47">
        <v>3.13</v>
      </c>
      <c r="BX3056" s="47">
        <v>689</v>
      </c>
      <c r="CA3056" s="47">
        <v>52.4</v>
      </c>
      <c r="CC3056" s="47">
        <v>7.7</v>
      </c>
      <c r="CE3056" s="47" t="s">
        <v>84</v>
      </c>
      <c r="CF3056" s="47">
        <v>203</v>
      </c>
      <c r="CH3056" s="47">
        <v>578</v>
      </c>
      <c r="CI3056" s="47">
        <v>2830</v>
      </c>
      <c r="CJ3056" s="47">
        <v>4900</v>
      </c>
      <c r="CK3056" s="47">
        <v>320</v>
      </c>
      <c r="CL3056" s="47">
        <v>1250</v>
      </c>
      <c r="CM3056" s="47">
        <v>178</v>
      </c>
      <c r="CN3056" s="47">
        <v>37.700000000000003</v>
      </c>
      <c r="CO3056" s="47" t="s">
        <v>948</v>
      </c>
      <c r="CP3056" s="47">
        <v>8</v>
      </c>
      <c r="CQ3056" s="47">
        <v>29</v>
      </c>
      <c r="CR3056" s="47">
        <v>4.4000000000000004</v>
      </c>
      <c r="CS3056" s="47" t="s">
        <v>957</v>
      </c>
      <c r="CT3056" s="47" t="s">
        <v>123</v>
      </c>
      <c r="CU3056" s="47">
        <v>9.1999999999999993</v>
      </c>
      <c r="CV3056" s="47">
        <v>1.06</v>
      </c>
      <c r="CW3056" s="47">
        <f t="shared" si="171"/>
        <v>9567.36</v>
      </c>
      <c r="CX3056" s="47" t="s">
        <v>957</v>
      </c>
      <c r="CY3056" s="47">
        <v>1.06</v>
      </c>
    </row>
    <row r="3057" spans="1:103" s="47" customFormat="1" ht="14.25" customHeight="1" x14ac:dyDescent="0.3">
      <c r="A3057" s="26" t="s">
        <v>4771</v>
      </c>
      <c r="B3057" s="47" t="s">
        <v>4559</v>
      </c>
      <c r="C3057" s="47" t="s">
        <v>4940</v>
      </c>
      <c r="D3057" s="47" t="s">
        <v>4630</v>
      </c>
      <c r="E3057" s="95">
        <v>1993</v>
      </c>
      <c r="F3057" s="97">
        <v>1993</v>
      </c>
      <c r="G3057" s="47" t="s">
        <v>914</v>
      </c>
      <c r="H3057" s="88">
        <v>34.199914</v>
      </c>
      <c r="I3057" s="98">
        <v>-105.727609</v>
      </c>
      <c r="J3057" s="49" t="s">
        <v>873</v>
      </c>
      <c r="K3057" s="47" t="s">
        <v>879</v>
      </c>
      <c r="L3057" s="47" t="s">
        <v>878</v>
      </c>
      <c r="M3057" s="47" t="s">
        <v>4287</v>
      </c>
      <c r="N3057" s="70" t="s">
        <v>3393</v>
      </c>
      <c r="O3057" s="70" t="s">
        <v>3394</v>
      </c>
      <c r="P3057" s="72" t="s">
        <v>4288</v>
      </c>
      <c r="Q3057" s="26" t="s">
        <v>80</v>
      </c>
      <c r="R3057" s="49"/>
      <c r="S3057" s="72"/>
      <c r="T3057" s="72"/>
      <c r="U3057" s="72"/>
      <c r="V3057" s="72"/>
      <c r="W3057" s="72"/>
      <c r="X3057" s="72"/>
      <c r="Y3057" s="72"/>
      <c r="Z3057" s="72"/>
      <c r="AA3057" s="72"/>
      <c r="AB3057" s="72"/>
      <c r="AC3057" s="72"/>
      <c r="AD3057" s="72"/>
      <c r="AE3057" s="72"/>
      <c r="AF3057" s="72"/>
      <c r="AG3057" s="72"/>
      <c r="AH3057" s="72"/>
      <c r="AI3057" s="72"/>
      <c r="AJ3057" s="72"/>
      <c r="AU3057" s="47">
        <v>40</v>
      </c>
      <c r="AV3057" s="47">
        <v>1.9</v>
      </c>
      <c r="AW3057" s="47">
        <v>688</v>
      </c>
      <c r="AY3057" s="47">
        <v>14800</v>
      </c>
      <c r="BA3057" s="47" t="s">
        <v>83</v>
      </c>
      <c r="BD3057" s="47">
        <v>3</v>
      </c>
      <c r="BE3057" s="47">
        <v>39</v>
      </c>
      <c r="BG3057" s="47">
        <v>606</v>
      </c>
      <c r="BK3057" s="47">
        <v>19</v>
      </c>
      <c r="BN3057" s="47">
        <v>511</v>
      </c>
      <c r="BP3057" s="47">
        <v>5</v>
      </c>
      <c r="BQ3057" s="47">
        <v>16800</v>
      </c>
      <c r="BT3057" s="47">
        <v>109</v>
      </c>
      <c r="BU3057" s="47">
        <v>4.09</v>
      </c>
      <c r="BX3057" s="47">
        <v>1427</v>
      </c>
      <c r="CA3057" s="47">
        <v>28.6</v>
      </c>
      <c r="CC3057" s="47">
        <v>16</v>
      </c>
      <c r="CE3057" s="47" t="s">
        <v>84</v>
      </c>
      <c r="CF3057" s="47" t="s">
        <v>4750</v>
      </c>
      <c r="CH3057" s="47">
        <v>241</v>
      </c>
      <c r="CI3057" s="47">
        <v>1570</v>
      </c>
      <c r="CJ3057" s="47">
        <v>2780</v>
      </c>
      <c r="CK3057" s="47">
        <v>260</v>
      </c>
      <c r="CL3057" s="47">
        <v>760</v>
      </c>
      <c r="CM3057" s="47">
        <v>106</v>
      </c>
      <c r="CN3057" s="47">
        <v>28.7</v>
      </c>
      <c r="CO3057" s="47" t="s">
        <v>948</v>
      </c>
      <c r="CP3057" s="47">
        <v>6.2</v>
      </c>
      <c r="CQ3057" s="47">
        <v>19.2</v>
      </c>
      <c r="CR3057" s="47">
        <v>3.9</v>
      </c>
      <c r="CS3057" s="47" t="s">
        <v>957</v>
      </c>
      <c r="CT3057" s="47" t="s">
        <v>123</v>
      </c>
      <c r="CU3057" s="47">
        <v>7.4</v>
      </c>
      <c r="CV3057" s="47">
        <v>0.65</v>
      </c>
      <c r="CW3057" s="47">
        <f t="shared" si="171"/>
        <v>5542.0499999999984</v>
      </c>
      <c r="CX3057" s="47">
        <v>300</v>
      </c>
      <c r="CY3057" s="47">
        <v>0.65</v>
      </c>
    </row>
    <row r="3058" spans="1:103" s="47" customFormat="1" ht="14.25" customHeight="1" x14ac:dyDescent="0.3">
      <c r="A3058" s="22" t="s">
        <v>4772</v>
      </c>
      <c r="B3058" s="47" t="s">
        <v>4559</v>
      </c>
      <c r="C3058" s="47" t="s">
        <v>4940</v>
      </c>
      <c r="D3058" s="47" t="s">
        <v>4630</v>
      </c>
      <c r="E3058" s="97">
        <v>1993</v>
      </c>
      <c r="F3058" s="97">
        <v>1993</v>
      </c>
      <c r="G3058" s="47" t="s">
        <v>914</v>
      </c>
      <c r="H3058" s="47">
        <v>34.220028999999997</v>
      </c>
      <c r="I3058" s="47">
        <v>-105.75903599999999</v>
      </c>
      <c r="J3058" s="47" t="s">
        <v>873</v>
      </c>
      <c r="K3058" s="47" t="s">
        <v>879</v>
      </c>
      <c r="L3058" s="47" t="s">
        <v>878</v>
      </c>
      <c r="M3058" s="47" t="s">
        <v>908</v>
      </c>
      <c r="N3058" s="70" t="s">
        <v>3393</v>
      </c>
      <c r="O3058" s="70" t="s">
        <v>3394</v>
      </c>
      <c r="P3058" s="72" t="s">
        <v>4295</v>
      </c>
      <c r="Q3058" s="22" t="s">
        <v>80</v>
      </c>
      <c r="S3058" s="72"/>
      <c r="T3058" s="72"/>
      <c r="U3058" s="72"/>
      <c r="V3058" s="72"/>
      <c r="W3058" s="72"/>
      <c r="X3058" s="72"/>
      <c r="Y3058" s="72"/>
      <c r="Z3058" s="72"/>
      <c r="AA3058" s="72"/>
      <c r="AB3058" s="72"/>
      <c r="AC3058" s="72"/>
      <c r="AD3058" s="72"/>
      <c r="AE3058" s="72"/>
      <c r="AF3058" s="72"/>
      <c r="AG3058" s="72"/>
      <c r="AH3058" s="72">
        <v>907</v>
      </c>
      <c r="AI3058" s="72"/>
      <c r="AJ3058" s="72"/>
      <c r="AU3058" s="47">
        <v>71</v>
      </c>
      <c r="AV3058" s="47" t="s">
        <v>124</v>
      </c>
      <c r="AW3058" s="47" t="s">
        <v>83</v>
      </c>
      <c r="AY3058" s="47">
        <v>690</v>
      </c>
      <c r="BA3058" s="47" t="s">
        <v>83</v>
      </c>
      <c r="BD3058" s="47">
        <v>1</v>
      </c>
      <c r="BE3058" s="47">
        <v>12</v>
      </c>
      <c r="BG3058" s="47">
        <v>10</v>
      </c>
      <c r="BK3058" s="47" t="s">
        <v>120</v>
      </c>
      <c r="BN3058" s="47">
        <v>2</v>
      </c>
      <c r="BO3058" s="47">
        <v>118</v>
      </c>
      <c r="BP3058" s="47">
        <v>1</v>
      </c>
      <c r="BQ3058" s="47">
        <v>52</v>
      </c>
      <c r="BT3058" s="47" t="s">
        <v>83</v>
      </c>
      <c r="BU3058" s="47">
        <v>0.55000000000000004</v>
      </c>
      <c r="BX3058" s="47">
        <v>63</v>
      </c>
      <c r="CA3058" s="47">
        <v>23</v>
      </c>
      <c r="CC3058" s="47">
        <v>8.6999999999999993</v>
      </c>
      <c r="CE3058" s="47" t="s">
        <v>913</v>
      </c>
      <c r="CF3058" s="47">
        <v>27</v>
      </c>
      <c r="CH3058" s="47">
        <v>43</v>
      </c>
      <c r="CI3058" s="47">
        <v>65.400000000000006</v>
      </c>
      <c r="CJ3058" s="47">
        <v>76</v>
      </c>
      <c r="CL3058" s="47">
        <v>16</v>
      </c>
      <c r="CM3058" s="47">
        <v>2.8</v>
      </c>
      <c r="CN3058" s="47">
        <v>0.6</v>
      </c>
      <c r="CP3058" s="47" t="s">
        <v>121</v>
      </c>
      <c r="CT3058" s="47" t="s">
        <v>123</v>
      </c>
      <c r="CU3058" s="47">
        <v>2.2000000000000002</v>
      </c>
      <c r="CV3058" s="47">
        <v>0.27</v>
      </c>
      <c r="CW3058" s="47">
        <f t="shared" si="171"/>
        <v>163.27000000000001</v>
      </c>
      <c r="CX3058" s="47">
        <v>727</v>
      </c>
      <c r="CY3058" s="47">
        <v>0.52</v>
      </c>
    </row>
    <row r="3059" spans="1:103" s="47" customFormat="1" ht="14.25" customHeight="1" x14ac:dyDescent="0.3">
      <c r="A3059" s="26" t="s">
        <v>4773</v>
      </c>
      <c r="B3059" s="47" t="s">
        <v>4559</v>
      </c>
      <c r="C3059" s="47" t="s">
        <v>4940</v>
      </c>
      <c r="D3059" s="47" t="s">
        <v>4630</v>
      </c>
      <c r="E3059" s="95">
        <v>1993</v>
      </c>
      <c r="F3059" s="97">
        <v>1993</v>
      </c>
      <c r="G3059" s="47" t="s">
        <v>914</v>
      </c>
      <c r="H3059" s="88">
        <v>34.199860000000001</v>
      </c>
      <c r="I3059" s="98">
        <v>-105.72764100000001</v>
      </c>
      <c r="J3059" s="49" t="s">
        <v>873</v>
      </c>
      <c r="K3059" s="47" t="s">
        <v>879</v>
      </c>
      <c r="L3059" s="47" t="s">
        <v>878</v>
      </c>
      <c r="M3059" s="47" t="s">
        <v>4287</v>
      </c>
      <c r="N3059" s="70" t="s">
        <v>3393</v>
      </c>
      <c r="O3059" s="70" t="s">
        <v>3394</v>
      </c>
      <c r="P3059" s="72" t="s">
        <v>4288</v>
      </c>
      <c r="Q3059" s="26" t="s">
        <v>80</v>
      </c>
      <c r="R3059" s="49"/>
      <c r="S3059" s="72"/>
      <c r="T3059" s="72"/>
      <c r="U3059" s="72"/>
      <c r="V3059" s="72"/>
      <c r="W3059" s="72"/>
      <c r="X3059" s="72"/>
      <c r="Y3059" s="72"/>
      <c r="Z3059" s="72"/>
      <c r="AA3059" s="72"/>
      <c r="AB3059" s="72"/>
      <c r="AC3059" s="72"/>
      <c r="AD3059" s="72"/>
      <c r="AE3059" s="72"/>
      <c r="AF3059" s="72"/>
      <c r="AG3059" s="72"/>
      <c r="AH3059" s="72"/>
      <c r="AI3059" s="72"/>
      <c r="AJ3059" s="72"/>
      <c r="AU3059" s="47">
        <v>73</v>
      </c>
      <c r="AV3059" s="47">
        <v>4.0999999999999996</v>
      </c>
      <c r="AW3059" s="47">
        <v>434</v>
      </c>
      <c r="AY3059" s="47">
        <v>2400</v>
      </c>
      <c r="BA3059" s="47">
        <v>6</v>
      </c>
      <c r="BD3059" s="47">
        <v>9</v>
      </c>
      <c r="BE3059" s="47">
        <v>39</v>
      </c>
      <c r="BG3059" s="47">
        <v>957</v>
      </c>
      <c r="BK3059" s="47">
        <v>1.077</v>
      </c>
      <c r="BN3059" s="47">
        <v>30</v>
      </c>
      <c r="BP3059" s="47">
        <v>7</v>
      </c>
      <c r="BQ3059" s="47">
        <v>3561</v>
      </c>
      <c r="BT3059" s="47">
        <v>162</v>
      </c>
      <c r="BU3059" s="47">
        <v>3</v>
      </c>
      <c r="BX3059" s="47">
        <v>357</v>
      </c>
      <c r="CA3059" s="47">
        <v>12.5</v>
      </c>
      <c r="CC3059" s="47">
        <v>9</v>
      </c>
      <c r="CE3059" s="47" t="s">
        <v>84</v>
      </c>
      <c r="CF3059" s="47" t="s">
        <v>4717</v>
      </c>
      <c r="CH3059" s="47">
        <v>166</v>
      </c>
      <c r="CI3059" s="47">
        <v>280</v>
      </c>
      <c r="CJ3059" s="47">
        <v>533</v>
      </c>
      <c r="CK3059" s="47" t="s">
        <v>570</v>
      </c>
      <c r="CL3059" s="47">
        <v>160</v>
      </c>
      <c r="CM3059" s="47">
        <v>29.2</v>
      </c>
      <c r="CN3059" s="47">
        <v>7.3</v>
      </c>
      <c r="CO3059" s="47" t="s">
        <v>948</v>
      </c>
      <c r="CP3059" s="47">
        <v>2.5</v>
      </c>
      <c r="CQ3059" s="47">
        <v>10.7</v>
      </c>
      <c r="CR3059" s="47">
        <v>2.5</v>
      </c>
      <c r="CS3059" s="47" t="s">
        <v>957</v>
      </c>
      <c r="CT3059" s="47" t="s">
        <v>123</v>
      </c>
      <c r="CU3059" s="47">
        <v>5.5</v>
      </c>
      <c r="CV3059" s="47">
        <v>0.7</v>
      </c>
      <c r="CW3059" s="47">
        <f t="shared" si="171"/>
        <v>1031.4000000000001</v>
      </c>
      <c r="CX3059" s="47">
        <v>200</v>
      </c>
      <c r="CY3059" s="47">
        <v>1.02</v>
      </c>
    </row>
    <row r="3060" spans="1:103" s="47" customFormat="1" ht="14.25" customHeight="1" x14ac:dyDescent="0.3">
      <c r="A3060" s="26" t="s">
        <v>4774</v>
      </c>
      <c r="B3060" s="47" t="s">
        <v>4559</v>
      </c>
      <c r="C3060" s="47" t="s">
        <v>4940</v>
      </c>
      <c r="D3060" s="47" t="s">
        <v>4630</v>
      </c>
      <c r="E3060" s="95">
        <v>1993</v>
      </c>
      <c r="F3060" s="97">
        <v>1993</v>
      </c>
      <c r="G3060" s="47" t="s">
        <v>914</v>
      </c>
      <c r="H3060" s="49">
        <v>34.200211000000003</v>
      </c>
      <c r="I3060" s="49">
        <v>-105.728388</v>
      </c>
      <c r="J3060" s="49" t="s">
        <v>873</v>
      </c>
      <c r="K3060" s="47" t="s">
        <v>879</v>
      </c>
      <c r="L3060" s="47" t="s">
        <v>878</v>
      </c>
      <c r="M3060" s="47" t="s">
        <v>4287</v>
      </c>
      <c r="N3060" s="70" t="s">
        <v>3393</v>
      </c>
      <c r="O3060" s="70" t="s">
        <v>3394</v>
      </c>
      <c r="P3060" s="72" t="s">
        <v>4288</v>
      </c>
      <c r="Q3060" s="26" t="s">
        <v>1684</v>
      </c>
      <c r="R3060" s="49"/>
      <c r="S3060" s="72"/>
      <c r="T3060" s="72"/>
      <c r="U3060" s="72"/>
      <c r="V3060" s="72"/>
      <c r="W3060" s="72"/>
      <c r="X3060" s="72"/>
      <c r="Y3060" s="72"/>
      <c r="Z3060" s="72"/>
      <c r="AA3060" s="72"/>
      <c r="AB3060" s="72"/>
      <c r="AC3060" s="72"/>
      <c r="AD3060" s="72"/>
      <c r="AE3060" s="72"/>
      <c r="AF3060" s="72"/>
      <c r="AG3060" s="72"/>
      <c r="AH3060" s="72"/>
      <c r="AI3060" s="72"/>
      <c r="AJ3060" s="72"/>
      <c r="AU3060" s="47">
        <v>27</v>
      </c>
      <c r="AV3060" s="47">
        <v>5.3</v>
      </c>
      <c r="AW3060" s="47">
        <v>80.5</v>
      </c>
      <c r="AY3060" s="47">
        <v>59100</v>
      </c>
      <c r="BA3060" s="47" t="s">
        <v>83</v>
      </c>
      <c r="BD3060" s="47">
        <v>12</v>
      </c>
      <c r="BE3060" s="47">
        <v>280</v>
      </c>
      <c r="BG3060" s="47">
        <v>175</v>
      </c>
      <c r="BK3060" s="47">
        <v>2</v>
      </c>
      <c r="BN3060" s="47">
        <v>22</v>
      </c>
      <c r="BP3060" s="47">
        <v>17</v>
      </c>
      <c r="BQ3060" s="47">
        <v>70</v>
      </c>
      <c r="BT3060" s="47">
        <v>22.9</v>
      </c>
      <c r="BU3060" s="47">
        <v>5.81</v>
      </c>
      <c r="BX3060" s="47">
        <v>2000</v>
      </c>
      <c r="CA3060" s="47">
        <v>52.4</v>
      </c>
      <c r="CC3060" s="47">
        <v>9</v>
      </c>
      <c r="CE3060" s="47">
        <v>12</v>
      </c>
      <c r="CF3060" s="47">
        <v>149</v>
      </c>
      <c r="CH3060" s="47">
        <v>228</v>
      </c>
      <c r="CI3060" s="47">
        <v>7230</v>
      </c>
      <c r="CJ3060" s="47">
        <v>9970</v>
      </c>
      <c r="CK3060" s="47">
        <v>800</v>
      </c>
      <c r="CL3060" s="47">
        <v>1780</v>
      </c>
      <c r="CM3060" s="47">
        <v>261</v>
      </c>
      <c r="CN3060" s="47">
        <v>53</v>
      </c>
      <c r="CO3060" s="47" t="s">
        <v>948</v>
      </c>
      <c r="CP3060" s="47">
        <v>10</v>
      </c>
      <c r="CQ3060" s="47">
        <v>38</v>
      </c>
      <c r="CR3060" s="47" t="s">
        <v>369</v>
      </c>
      <c r="CS3060" s="47" t="s">
        <v>957</v>
      </c>
      <c r="CT3060" s="47" t="s">
        <v>121</v>
      </c>
      <c r="CU3060" s="47">
        <v>12</v>
      </c>
      <c r="CV3060" s="47">
        <v>0.6</v>
      </c>
      <c r="CW3060" s="47">
        <f t="shared" si="171"/>
        <v>20154.599999999999</v>
      </c>
      <c r="CX3060" s="47">
        <v>1820</v>
      </c>
      <c r="CY3060" s="47">
        <v>3.8</v>
      </c>
    </row>
    <row r="3061" spans="1:103" s="47" customFormat="1" x14ac:dyDescent="0.3">
      <c r="A3061" s="26" t="s">
        <v>4775</v>
      </c>
      <c r="B3061" s="47" t="s">
        <v>4559</v>
      </c>
      <c r="C3061" s="47" t="s">
        <v>4940</v>
      </c>
      <c r="D3061" s="47" t="s">
        <v>4630</v>
      </c>
      <c r="E3061" s="95">
        <v>1993</v>
      </c>
      <c r="F3061" s="97">
        <v>1993</v>
      </c>
      <c r="G3061" s="47" t="s">
        <v>914</v>
      </c>
      <c r="H3061" s="88">
        <v>34.199896000000003</v>
      </c>
      <c r="I3061" s="98">
        <v>-105.72765200000001</v>
      </c>
      <c r="J3061" s="49" t="s">
        <v>873</v>
      </c>
      <c r="K3061" s="47" t="s">
        <v>879</v>
      </c>
      <c r="L3061" s="47" t="s">
        <v>878</v>
      </c>
      <c r="M3061" s="47" t="s">
        <v>4287</v>
      </c>
      <c r="N3061" s="70" t="s">
        <v>3393</v>
      </c>
      <c r="O3061" s="70" t="s">
        <v>3394</v>
      </c>
      <c r="P3061" s="72" t="s">
        <v>4288</v>
      </c>
      <c r="Q3061" s="26" t="s">
        <v>80</v>
      </c>
      <c r="R3061" s="49"/>
      <c r="S3061" s="72"/>
      <c r="T3061" s="72"/>
      <c r="U3061" s="72"/>
      <c r="V3061" s="72"/>
      <c r="W3061" s="72"/>
      <c r="X3061" s="72"/>
      <c r="Y3061" s="72"/>
      <c r="Z3061" s="72"/>
      <c r="AA3061" s="72"/>
      <c r="AB3061" s="72"/>
      <c r="AC3061" s="72"/>
      <c r="AD3061" s="72"/>
      <c r="AE3061" s="72"/>
      <c r="AF3061" s="72"/>
      <c r="AG3061" s="72"/>
      <c r="AH3061" s="72"/>
      <c r="AI3061" s="72"/>
      <c r="AJ3061" s="72"/>
      <c r="AU3061" s="47">
        <v>18</v>
      </c>
      <c r="AV3061" s="47" t="s">
        <v>124</v>
      </c>
      <c r="AW3061" s="47">
        <v>12</v>
      </c>
      <c r="AY3061" s="47">
        <v>2000</v>
      </c>
      <c r="BA3061" s="47" t="s">
        <v>83</v>
      </c>
      <c r="BD3061" s="47">
        <v>2</v>
      </c>
      <c r="BE3061" s="47">
        <v>15</v>
      </c>
      <c r="BG3061" s="47">
        <v>84</v>
      </c>
      <c r="BK3061" s="47">
        <v>0.439</v>
      </c>
      <c r="BN3061" s="47">
        <v>6</v>
      </c>
      <c r="BP3061" s="47">
        <v>4</v>
      </c>
      <c r="BQ3061" s="47">
        <v>38</v>
      </c>
      <c r="BT3061" s="47" t="s">
        <v>83</v>
      </c>
      <c r="BU3061" s="47">
        <v>1.33</v>
      </c>
      <c r="BX3061" s="47">
        <v>153</v>
      </c>
      <c r="CA3061" s="47">
        <v>77.5</v>
      </c>
      <c r="CC3061" s="47">
        <v>18</v>
      </c>
      <c r="CE3061" s="47" t="s">
        <v>84</v>
      </c>
      <c r="CF3061" s="47">
        <v>155</v>
      </c>
      <c r="CH3061" s="47">
        <v>36</v>
      </c>
      <c r="CI3061" s="47">
        <v>278</v>
      </c>
      <c r="CJ3061" s="47">
        <v>780</v>
      </c>
      <c r="CK3061" s="47" t="s">
        <v>570</v>
      </c>
      <c r="CL3061" s="47">
        <v>140</v>
      </c>
      <c r="CM3061" s="47">
        <v>23.9</v>
      </c>
      <c r="CN3061" s="47">
        <v>5.9</v>
      </c>
      <c r="CO3061" s="47" t="s">
        <v>948</v>
      </c>
      <c r="CP3061" s="47">
        <v>2.5</v>
      </c>
      <c r="CQ3061" s="47">
        <v>11</v>
      </c>
      <c r="CR3061" s="47">
        <v>3</v>
      </c>
      <c r="CS3061" s="47" t="s">
        <v>957</v>
      </c>
      <c r="CT3061" s="47" t="s">
        <v>123</v>
      </c>
      <c r="CU3061" s="47">
        <v>12</v>
      </c>
      <c r="CV3061" s="47">
        <v>1.83</v>
      </c>
      <c r="CW3061" s="47">
        <f t="shared" si="171"/>
        <v>1258.1300000000001</v>
      </c>
      <c r="CX3061" s="47" t="s">
        <v>957</v>
      </c>
      <c r="CY3061" s="47">
        <v>0.55000000000000004</v>
      </c>
    </row>
    <row r="3062" spans="1:103" s="47" customFormat="1" x14ac:dyDescent="0.3">
      <c r="A3062" s="22" t="s">
        <v>4776</v>
      </c>
      <c r="B3062" s="47" t="s">
        <v>4559</v>
      </c>
      <c r="C3062" s="47" t="s">
        <v>4940</v>
      </c>
      <c r="D3062" s="47" t="s">
        <v>4630</v>
      </c>
      <c r="E3062" s="97">
        <v>1993</v>
      </c>
      <c r="F3062" s="97">
        <v>1993</v>
      </c>
      <c r="G3062" s="47" t="s">
        <v>914</v>
      </c>
      <c r="H3062" s="47">
        <v>34.199825099999998</v>
      </c>
      <c r="I3062" s="47">
        <v>-105.727109</v>
      </c>
      <c r="J3062" s="47" t="s">
        <v>873</v>
      </c>
      <c r="K3062" s="47" t="s">
        <v>879</v>
      </c>
      <c r="L3062" s="47" t="s">
        <v>878</v>
      </c>
      <c r="M3062" s="47" t="s">
        <v>4287</v>
      </c>
      <c r="N3062" s="70" t="s">
        <v>3393</v>
      </c>
      <c r="O3062" s="70" t="s">
        <v>3394</v>
      </c>
      <c r="P3062" s="72" t="s">
        <v>4288</v>
      </c>
      <c r="Q3062" s="22" t="s">
        <v>80</v>
      </c>
      <c r="S3062" s="72"/>
      <c r="T3062" s="72"/>
      <c r="U3062" s="72"/>
      <c r="V3062" s="72"/>
      <c r="W3062" s="72"/>
      <c r="X3062" s="72"/>
      <c r="Y3062" s="72"/>
      <c r="Z3062" s="72"/>
      <c r="AA3062" s="72"/>
      <c r="AB3062" s="72"/>
      <c r="AC3062" s="72"/>
      <c r="AD3062" s="72"/>
      <c r="AE3062" s="72"/>
      <c r="AF3062" s="72"/>
      <c r="AG3062" s="72"/>
      <c r="AH3062" s="72"/>
      <c r="AI3062" s="72"/>
      <c r="AJ3062" s="72"/>
      <c r="AU3062" s="47">
        <v>28</v>
      </c>
      <c r="AV3062" s="47" t="s">
        <v>124</v>
      </c>
      <c r="AW3062" s="47" t="s">
        <v>83</v>
      </c>
      <c r="AY3062" s="47">
        <v>690</v>
      </c>
      <c r="BA3062" s="47" t="s">
        <v>83</v>
      </c>
      <c r="BD3062" s="47" t="s">
        <v>121</v>
      </c>
      <c r="BE3062" s="47">
        <v>10</v>
      </c>
      <c r="BG3062" s="47">
        <v>12</v>
      </c>
      <c r="BK3062" s="47">
        <v>0.21</v>
      </c>
      <c r="BN3062" s="47">
        <v>2</v>
      </c>
      <c r="BP3062" s="47">
        <v>2</v>
      </c>
      <c r="BQ3062" s="47">
        <v>86</v>
      </c>
      <c r="BT3062" s="47" t="s">
        <v>83</v>
      </c>
      <c r="BU3062" s="47">
        <v>1.08</v>
      </c>
      <c r="BX3062" s="47">
        <v>94</v>
      </c>
      <c r="CA3062" s="47">
        <v>90.7</v>
      </c>
      <c r="CC3062" s="47">
        <v>22</v>
      </c>
      <c r="CE3062" s="47" t="s">
        <v>84</v>
      </c>
      <c r="CF3062" s="47">
        <v>96</v>
      </c>
      <c r="CH3062" s="47">
        <v>42</v>
      </c>
      <c r="CI3062" s="47">
        <v>102</v>
      </c>
      <c r="CJ3062" s="47">
        <v>172</v>
      </c>
      <c r="CK3062" s="47" t="s">
        <v>570</v>
      </c>
      <c r="CL3062" s="47">
        <v>56</v>
      </c>
      <c r="CM3062" s="47">
        <v>9.9600000000000009</v>
      </c>
      <c r="CN3062" s="47">
        <v>2.8</v>
      </c>
      <c r="CO3062" s="47" t="s">
        <v>948</v>
      </c>
      <c r="CP3062" s="47">
        <v>1.6</v>
      </c>
      <c r="CQ3062" s="47">
        <v>6.9</v>
      </c>
      <c r="CR3062" s="47">
        <v>2.5</v>
      </c>
      <c r="CS3062" s="47" t="s">
        <v>957</v>
      </c>
      <c r="CT3062" s="47" t="s">
        <v>123</v>
      </c>
      <c r="CU3062" s="47">
        <v>7.7</v>
      </c>
      <c r="CV3062" s="47">
        <v>1.1499999999999999</v>
      </c>
      <c r="CW3062" s="47">
        <f t="shared" si="171"/>
        <v>362.60999999999996</v>
      </c>
      <c r="CX3062" s="47" t="s">
        <v>957</v>
      </c>
      <c r="CY3062" s="47">
        <v>1.01</v>
      </c>
    </row>
    <row r="3063" spans="1:103" s="47" customFormat="1" ht="15.65" customHeight="1" x14ac:dyDescent="0.3">
      <c r="A3063" s="22" t="s">
        <v>4777</v>
      </c>
      <c r="B3063" s="47" t="s">
        <v>4559</v>
      </c>
      <c r="C3063" s="47" t="s">
        <v>4940</v>
      </c>
      <c r="D3063" s="47" t="s">
        <v>4630</v>
      </c>
      <c r="E3063" s="97">
        <v>1993</v>
      </c>
      <c r="F3063" s="97">
        <v>1993</v>
      </c>
      <c r="G3063" s="47" t="s">
        <v>914</v>
      </c>
      <c r="H3063" s="47">
        <v>34.199404000000001</v>
      </c>
      <c r="I3063" s="47">
        <v>-105.733634</v>
      </c>
      <c r="J3063" s="47" t="s">
        <v>873</v>
      </c>
      <c r="K3063" s="47" t="s">
        <v>879</v>
      </c>
      <c r="L3063" s="47" t="s">
        <v>878</v>
      </c>
      <c r="M3063" s="47" t="s">
        <v>4287</v>
      </c>
      <c r="N3063" s="70" t="s">
        <v>3393</v>
      </c>
      <c r="O3063" s="70" t="s">
        <v>3394</v>
      </c>
      <c r="P3063" s="72" t="s">
        <v>4288</v>
      </c>
      <c r="Q3063" s="22" t="s">
        <v>80</v>
      </c>
      <c r="S3063" s="72"/>
      <c r="T3063" s="72"/>
      <c r="U3063" s="72"/>
      <c r="V3063" s="72"/>
      <c r="W3063" s="72"/>
      <c r="X3063" s="72"/>
      <c r="Y3063" s="72"/>
      <c r="Z3063" s="72"/>
      <c r="AA3063" s="72"/>
      <c r="AB3063" s="72"/>
      <c r="AC3063" s="72"/>
      <c r="AD3063" s="72"/>
      <c r="AE3063" s="72"/>
      <c r="AF3063" s="72"/>
      <c r="AG3063" s="72"/>
      <c r="AH3063" s="72"/>
      <c r="AI3063" s="72"/>
      <c r="AJ3063" s="72"/>
      <c r="AU3063" s="47">
        <v>47</v>
      </c>
      <c r="AV3063" s="47">
        <v>0.7</v>
      </c>
      <c r="AW3063" s="47">
        <v>94</v>
      </c>
      <c r="AY3063" s="47">
        <v>16700</v>
      </c>
      <c r="BA3063" s="47">
        <v>6</v>
      </c>
      <c r="BD3063" s="47">
        <v>8</v>
      </c>
      <c r="BE3063" s="47">
        <v>39</v>
      </c>
      <c r="BG3063" s="47">
        <v>533</v>
      </c>
      <c r="BK3063" s="47">
        <v>0.39800000000000002</v>
      </c>
      <c r="BN3063" s="47">
        <v>30</v>
      </c>
      <c r="BP3063" s="47">
        <v>42</v>
      </c>
      <c r="BQ3063" s="47">
        <v>116</v>
      </c>
      <c r="BT3063" s="47">
        <v>35</v>
      </c>
      <c r="BU3063" s="47">
        <v>9.34</v>
      </c>
      <c r="BX3063" s="47">
        <v>1073</v>
      </c>
      <c r="CA3063" s="47">
        <v>27.7</v>
      </c>
      <c r="CC3063" s="47">
        <v>8.6</v>
      </c>
      <c r="CE3063" s="47" t="s">
        <v>84</v>
      </c>
      <c r="CF3063" s="47">
        <v>263</v>
      </c>
      <c r="CH3063" s="47">
        <v>694</v>
      </c>
      <c r="CI3063" s="47">
        <v>617</v>
      </c>
      <c r="CJ3063" s="47">
        <v>1520</v>
      </c>
      <c r="CK3063" s="47">
        <v>120</v>
      </c>
      <c r="CL3063" s="47">
        <v>580</v>
      </c>
      <c r="CM3063" s="47">
        <v>148</v>
      </c>
      <c r="CN3063" s="47">
        <v>37.700000000000003</v>
      </c>
      <c r="CO3063" s="47" t="s">
        <v>948</v>
      </c>
      <c r="CP3063" s="47">
        <v>11</v>
      </c>
      <c r="CQ3063" s="47">
        <v>42.6</v>
      </c>
      <c r="CR3063" s="47">
        <v>5.5</v>
      </c>
      <c r="CS3063" s="47" t="s">
        <v>957</v>
      </c>
      <c r="CT3063" s="47" t="s">
        <v>123</v>
      </c>
      <c r="CU3063" s="47">
        <v>14.8</v>
      </c>
      <c r="CV3063" s="47">
        <v>1.86</v>
      </c>
      <c r="CW3063" s="47">
        <f t="shared" si="171"/>
        <v>3098.46</v>
      </c>
      <c r="CX3063" s="47">
        <v>5100</v>
      </c>
      <c r="CY3063" s="47">
        <v>4.38</v>
      </c>
    </row>
    <row r="3064" spans="1:103" s="47" customFormat="1" ht="15.65" customHeight="1" x14ac:dyDescent="0.3">
      <c r="A3064" s="22" t="s">
        <v>4778</v>
      </c>
      <c r="B3064" s="47" t="s">
        <v>4559</v>
      </c>
      <c r="C3064" s="47" t="s">
        <v>4940</v>
      </c>
      <c r="D3064" s="47" t="s">
        <v>4630</v>
      </c>
      <c r="E3064" s="97">
        <v>1993</v>
      </c>
      <c r="F3064" s="97">
        <v>1993</v>
      </c>
      <c r="G3064" s="47" t="s">
        <v>914</v>
      </c>
      <c r="H3064" s="47">
        <v>34.199441999999998</v>
      </c>
      <c r="I3064" s="47">
        <v>-105.734796</v>
      </c>
      <c r="J3064" s="47" t="s">
        <v>873</v>
      </c>
      <c r="K3064" s="47" t="s">
        <v>879</v>
      </c>
      <c r="L3064" s="47" t="s">
        <v>878</v>
      </c>
      <c r="M3064" s="47" t="s">
        <v>4287</v>
      </c>
      <c r="N3064" s="70" t="s">
        <v>3393</v>
      </c>
      <c r="O3064" s="70" t="s">
        <v>3394</v>
      </c>
      <c r="P3064" s="72" t="s">
        <v>4288</v>
      </c>
      <c r="Q3064" s="22" t="s">
        <v>80</v>
      </c>
      <c r="S3064" s="72"/>
      <c r="T3064" s="72"/>
      <c r="U3064" s="72"/>
      <c r="V3064" s="72"/>
      <c r="W3064" s="72"/>
      <c r="X3064" s="72"/>
      <c r="Y3064" s="72"/>
      <c r="Z3064" s="72"/>
      <c r="AA3064" s="72"/>
      <c r="AB3064" s="72"/>
      <c r="AC3064" s="72"/>
      <c r="AD3064" s="72"/>
      <c r="AE3064" s="72"/>
      <c r="AF3064" s="72"/>
      <c r="AG3064" s="72"/>
      <c r="AH3064" s="72"/>
      <c r="AI3064" s="72"/>
      <c r="AJ3064" s="72"/>
      <c r="AU3064" s="47">
        <v>7</v>
      </c>
      <c r="AV3064" s="47" t="s">
        <v>124</v>
      </c>
      <c r="AW3064" s="47" t="s">
        <v>83</v>
      </c>
      <c r="AY3064" s="47">
        <v>5700</v>
      </c>
      <c r="BA3064" s="47" t="s">
        <v>83</v>
      </c>
      <c r="BD3064" s="47">
        <v>2</v>
      </c>
      <c r="BE3064" s="47">
        <v>46</v>
      </c>
      <c r="BG3064" s="47">
        <v>54</v>
      </c>
      <c r="BK3064" s="47">
        <v>3.2000000000000001E-2</v>
      </c>
      <c r="BN3064" s="47">
        <v>5</v>
      </c>
      <c r="BP3064" s="47">
        <v>6</v>
      </c>
      <c r="BQ3064" s="47">
        <v>41</v>
      </c>
      <c r="BT3064" s="47" t="s">
        <v>83</v>
      </c>
      <c r="BU3064" s="47">
        <v>3.05</v>
      </c>
      <c r="BX3064" s="47">
        <v>410</v>
      </c>
      <c r="CA3064" s="47">
        <v>17.600000000000001</v>
      </c>
      <c r="CC3064" s="47">
        <v>4.4000000000000004</v>
      </c>
      <c r="CE3064" s="47" t="s">
        <v>84</v>
      </c>
      <c r="CF3064" s="47">
        <v>179</v>
      </c>
      <c r="CH3064" s="47">
        <v>61</v>
      </c>
      <c r="CI3064" s="47">
        <v>950</v>
      </c>
      <c r="CJ3064" s="47">
        <v>1180</v>
      </c>
      <c r="CK3064" s="47">
        <v>130</v>
      </c>
      <c r="CL3064" s="47">
        <v>209</v>
      </c>
      <c r="CM3064" s="47">
        <v>38.5</v>
      </c>
      <c r="CN3064" s="47">
        <v>8.5</v>
      </c>
      <c r="CO3064" s="47" t="s">
        <v>948</v>
      </c>
      <c r="CP3064" s="47">
        <v>3.6</v>
      </c>
      <c r="CQ3064" s="47">
        <v>19.100000000000001</v>
      </c>
      <c r="CR3064" s="47">
        <v>3.3</v>
      </c>
      <c r="CS3064" s="47" t="s">
        <v>957</v>
      </c>
      <c r="CT3064" s="47" t="s">
        <v>123</v>
      </c>
      <c r="CU3064" s="47">
        <v>8.5</v>
      </c>
      <c r="CV3064" s="47">
        <v>1.03</v>
      </c>
      <c r="CW3064" s="47">
        <f t="shared" si="171"/>
        <v>2551.5300000000002</v>
      </c>
      <c r="CX3064" s="47">
        <v>200</v>
      </c>
      <c r="CY3064" s="47">
        <v>0.76</v>
      </c>
    </row>
    <row r="3065" spans="1:103" s="47" customFormat="1" ht="15.65" customHeight="1" x14ac:dyDescent="0.3">
      <c r="A3065" s="22" t="s">
        <v>4779</v>
      </c>
      <c r="B3065" s="47" t="s">
        <v>4559</v>
      </c>
      <c r="C3065" s="47" t="s">
        <v>4940</v>
      </c>
      <c r="D3065" s="47" t="s">
        <v>4630</v>
      </c>
      <c r="E3065" s="97">
        <v>1993</v>
      </c>
      <c r="F3065" s="97">
        <v>1993</v>
      </c>
      <c r="G3065" s="47" t="s">
        <v>914</v>
      </c>
      <c r="H3065" s="47">
        <v>34.196807999999997</v>
      </c>
      <c r="I3065" s="47">
        <v>-105.73936399999999</v>
      </c>
      <c r="J3065" s="47" t="s">
        <v>873</v>
      </c>
      <c r="K3065" s="47" t="s">
        <v>879</v>
      </c>
      <c r="L3065" s="47" t="s">
        <v>878</v>
      </c>
      <c r="M3065" s="47" t="s">
        <v>4287</v>
      </c>
      <c r="N3065" s="70" t="s">
        <v>3393</v>
      </c>
      <c r="O3065" s="70" t="s">
        <v>3394</v>
      </c>
      <c r="P3065" s="72" t="s">
        <v>4288</v>
      </c>
      <c r="Q3065" s="22" t="s">
        <v>80</v>
      </c>
      <c r="S3065" s="72"/>
      <c r="T3065" s="72"/>
      <c r="U3065" s="72"/>
      <c r="V3065" s="72"/>
      <c r="W3065" s="72"/>
      <c r="X3065" s="72"/>
      <c r="Y3065" s="72"/>
      <c r="Z3065" s="72"/>
      <c r="AA3065" s="72"/>
      <c r="AB3065" s="72"/>
      <c r="AC3065" s="72"/>
      <c r="AD3065" s="72"/>
      <c r="AE3065" s="72"/>
      <c r="AF3065" s="72"/>
      <c r="AG3065" s="72"/>
      <c r="AH3065" s="72"/>
      <c r="AI3065" s="72"/>
      <c r="AJ3065" s="72"/>
      <c r="AU3065" s="47">
        <v>7</v>
      </c>
      <c r="AV3065" s="47">
        <v>0.9</v>
      </c>
      <c r="AW3065" s="47">
        <v>66</v>
      </c>
      <c r="AY3065" s="47">
        <v>1300</v>
      </c>
      <c r="BA3065" s="47" t="s">
        <v>83</v>
      </c>
      <c r="BD3065" s="47">
        <v>5</v>
      </c>
      <c r="BE3065" s="47">
        <v>82</v>
      </c>
      <c r="BG3065" s="47">
        <v>270</v>
      </c>
      <c r="BK3065" s="47">
        <v>0.17299999999999999</v>
      </c>
      <c r="BN3065" s="47">
        <v>16</v>
      </c>
      <c r="BP3065" s="47">
        <v>14</v>
      </c>
      <c r="BQ3065" s="47">
        <v>796</v>
      </c>
      <c r="BT3065" s="47">
        <v>32</v>
      </c>
      <c r="BU3065" s="47">
        <v>4.75</v>
      </c>
      <c r="BX3065" s="47">
        <v>127</v>
      </c>
      <c r="CA3065" s="47">
        <v>6.9</v>
      </c>
      <c r="CC3065" s="47">
        <v>3.8</v>
      </c>
      <c r="CE3065" s="47" t="s">
        <v>84</v>
      </c>
      <c r="CF3065" s="47">
        <v>54</v>
      </c>
      <c r="CH3065" s="47">
        <v>588</v>
      </c>
      <c r="CI3065" s="47">
        <v>81.7</v>
      </c>
      <c r="CJ3065" s="47">
        <v>126</v>
      </c>
      <c r="CK3065" s="47" t="s">
        <v>570</v>
      </c>
      <c r="CL3065" s="47">
        <v>50</v>
      </c>
      <c r="CM3065" s="47">
        <v>7.69</v>
      </c>
      <c r="CN3065" s="47">
        <v>1.9</v>
      </c>
      <c r="CO3065" s="47" t="s">
        <v>948</v>
      </c>
      <c r="CP3065" s="47">
        <v>1.1000000000000001</v>
      </c>
      <c r="CQ3065" s="47">
        <v>6.8</v>
      </c>
      <c r="CR3065" s="47">
        <v>1.4</v>
      </c>
      <c r="CS3065" s="47" t="s">
        <v>957</v>
      </c>
      <c r="CT3065" s="47" t="s">
        <v>123</v>
      </c>
      <c r="CU3065" s="47">
        <v>4.2</v>
      </c>
      <c r="CV3065" s="47">
        <v>0.55000000000000004</v>
      </c>
      <c r="CW3065" s="47">
        <f t="shared" si="171"/>
        <v>281.33999999999997</v>
      </c>
      <c r="CX3065" s="47">
        <v>1000</v>
      </c>
      <c r="CY3065" s="47">
        <v>1.78</v>
      </c>
    </row>
    <row r="3066" spans="1:103" s="47" customFormat="1" ht="15.65" customHeight="1" x14ac:dyDescent="0.3">
      <c r="A3066" s="22" t="s">
        <v>4780</v>
      </c>
      <c r="B3066" s="47" t="s">
        <v>4559</v>
      </c>
      <c r="C3066" s="47" t="s">
        <v>4940</v>
      </c>
      <c r="D3066" s="47" t="s">
        <v>4630</v>
      </c>
      <c r="E3066" s="97">
        <v>1993</v>
      </c>
      <c r="F3066" s="97">
        <v>1993</v>
      </c>
      <c r="G3066" s="47" t="s">
        <v>914</v>
      </c>
      <c r="H3066" s="47">
        <v>34.196783000000003</v>
      </c>
      <c r="I3066" s="47">
        <v>-105.73935899999999</v>
      </c>
      <c r="J3066" s="47" t="s">
        <v>873</v>
      </c>
      <c r="K3066" s="47" t="s">
        <v>879</v>
      </c>
      <c r="L3066" s="47" t="s">
        <v>878</v>
      </c>
      <c r="M3066" s="47" t="s">
        <v>4287</v>
      </c>
      <c r="N3066" s="70" t="s">
        <v>3393</v>
      </c>
      <c r="O3066" s="70" t="s">
        <v>3394</v>
      </c>
      <c r="P3066" s="72" t="s">
        <v>4288</v>
      </c>
      <c r="Q3066" s="22" t="s">
        <v>80</v>
      </c>
      <c r="R3066" s="49"/>
      <c r="S3066" s="72"/>
      <c r="T3066" s="72"/>
      <c r="U3066" s="72"/>
      <c r="V3066" s="72"/>
      <c r="W3066" s="72"/>
      <c r="X3066" s="72"/>
      <c r="Y3066" s="72"/>
      <c r="Z3066" s="72"/>
      <c r="AA3066" s="72"/>
      <c r="AB3066" s="72"/>
      <c r="AC3066" s="72"/>
      <c r="AD3066" s="72"/>
      <c r="AE3066" s="72"/>
      <c r="AF3066" s="72"/>
      <c r="AG3066" s="72"/>
      <c r="AH3066" s="72"/>
      <c r="AI3066" s="72"/>
      <c r="AJ3066" s="72"/>
      <c r="AU3066" s="47">
        <v>27</v>
      </c>
      <c r="AV3066" s="47">
        <v>13.1</v>
      </c>
      <c r="AW3066" s="47">
        <v>1473</v>
      </c>
      <c r="AY3066" s="47">
        <v>5700</v>
      </c>
      <c r="BA3066" s="47">
        <v>17</v>
      </c>
      <c r="BD3066" s="47">
        <v>9</v>
      </c>
      <c r="BE3066" s="47">
        <v>58</v>
      </c>
      <c r="BG3066" s="47">
        <v>5962</v>
      </c>
      <c r="BK3066" s="47">
        <v>2.024</v>
      </c>
      <c r="BN3066" s="47">
        <v>73</v>
      </c>
      <c r="BP3066" s="47">
        <v>13</v>
      </c>
      <c r="BQ3066" s="47">
        <v>9815</v>
      </c>
      <c r="BT3066" s="47">
        <v>449</v>
      </c>
      <c r="BU3066" s="47">
        <v>5.64</v>
      </c>
      <c r="BX3066" s="47">
        <v>324</v>
      </c>
      <c r="CA3066" s="47">
        <v>13.1</v>
      </c>
      <c r="CC3066" s="47">
        <v>22.5</v>
      </c>
      <c r="CE3066" s="47" t="s">
        <v>84</v>
      </c>
      <c r="CF3066" s="47" t="s">
        <v>4750</v>
      </c>
      <c r="CH3066" s="47">
        <v>2778</v>
      </c>
      <c r="CI3066" s="47">
        <v>701</v>
      </c>
      <c r="CJ3066" s="47">
        <v>1030</v>
      </c>
      <c r="CK3066" s="47">
        <v>71</v>
      </c>
      <c r="CL3066" s="47">
        <v>205</v>
      </c>
      <c r="CM3066" s="47">
        <v>42.6</v>
      </c>
      <c r="CN3066" s="47">
        <v>9.1</v>
      </c>
      <c r="CO3066" s="47" t="s">
        <v>948</v>
      </c>
      <c r="CP3066" s="47">
        <v>3.6</v>
      </c>
      <c r="CQ3066" s="47">
        <v>18.8</v>
      </c>
      <c r="CR3066" s="47">
        <v>2.4</v>
      </c>
      <c r="CS3066" s="47" t="s">
        <v>957</v>
      </c>
      <c r="CT3066" s="47" t="s">
        <v>123</v>
      </c>
      <c r="CU3066" s="47">
        <v>9.9</v>
      </c>
      <c r="CV3066" s="47">
        <v>1.1299999999999999</v>
      </c>
      <c r="CW3066" s="47">
        <f t="shared" si="171"/>
        <v>2094.5300000000002</v>
      </c>
      <c r="CX3066" s="47">
        <v>3800</v>
      </c>
      <c r="CY3066" s="47">
        <v>2.1</v>
      </c>
    </row>
    <row r="3067" spans="1:103" s="47" customFormat="1" ht="15.65" customHeight="1" x14ac:dyDescent="0.3">
      <c r="A3067" s="22" t="s">
        <v>4781</v>
      </c>
      <c r="B3067" s="47" t="s">
        <v>4559</v>
      </c>
      <c r="C3067" s="47" t="s">
        <v>4940</v>
      </c>
      <c r="D3067" s="47" t="s">
        <v>4630</v>
      </c>
      <c r="E3067" s="97">
        <v>1993</v>
      </c>
      <c r="F3067" s="97">
        <v>1993</v>
      </c>
      <c r="G3067" s="47" t="s">
        <v>914</v>
      </c>
      <c r="H3067" s="47">
        <v>34.196958000000002</v>
      </c>
      <c r="I3067" s="47">
        <v>-105.73979</v>
      </c>
      <c r="J3067" s="47" t="s">
        <v>873</v>
      </c>
      <c r="K3067" s="47" t="s">
        <v>879</v>
      </c>
      <c r="L3067" s="47" t="s">
        <v>878</v>
      </c>
      <c r="M3067" s="47" t="s">
        <v>4287</v>
      </c>
      <c r="N3067" s="70" t="s">
        <v>3393</v>
      </c>
      <c r="O3067" s="70" t="s">
        <v>3394</v>
      </c>
      <c r="P3067" s="72" t="s">
        <v>4288</v>
      </c>
      <c r="Q3067" s="22" t="s">
        <v>80</v>
      </c>
      <c r="S3067" s="72"/>
      <c r="T3067" s="72"/>
      <c r="U3067" s="72"/>
      <c r="V3067" s="72"/>
      <c r="W3067" s="72"/>
      <c r="X3067" s="72"/>
      <c r="Y3067" s="72"/>
      <c r="Z3067" s="72"/>
      <c r="AA3067" s="72"/>
      <c r="AB3067" s="72"/>
      <c r="AC3067" s="72"/>
      <c r="AD3067" s="72"/>
      <c r="AE3067" s="72"/>
      <c r="AF3067" s="72"/>
      <c r="AG3067" s="72"/>
      <c r="AH3067" s="72"/>
      <c r="AI3067" s="72"/>
      <c r="AJ3067" s="72"/>
      <c r="AU3067" s="47">
        <v>67</v>
      </c>
      <c r="AV3067" s="47">
        <v>102.9</v>
      </c>
      <c r="AW3067" s="47" t="s">
        <v>1687</v>
      </c>
      <c r="AY3067" s="47">
        <v>5600</v>
      </c>
      <c r="BA3067" s="47">
        <v>29</v>
      </c>
      <c r="BD3067" s="47">
        <v>3</v>
      </c>
      <c r="BE3067" s="47">
        <v>36</v>
      </c>
      <c r="BG3067" s="47">
        <v>13067</v>
      </c>
      <c r="BK3067" s="47">
        <v>54</v>
      </c>
      <c r="BN3067" s="47">
        <v>1198</v>
      </c>
      <c r="BP3067" s="47">
        <v>3</v>
      </c>
      <c r="BQ3067" s="47">
        <v>210600</v>
      </c>
      <c r="BT3067" s="47" t="s">
        <v>1687</v>
      </c>
      <c r="BU3067" s="47">
        <v>4.37</v>
      </c>
      <c r="BX3067" s="47">
        <v>154</v>
      </c>
      <c r="CA3067" s="47">
        <v>8.5</v>
      </c>
      <c r="CC3067" s="47">
        <v>70</v>
      </c>
      <c r="CE3067" s="47" t="s">
        <v>84</v>
      </c>
      <c r="CF3067" s="47" t="s">
        <v>4750</v>
      </c>
      <c r="CH3067" s="47">
        <v>2128</v>
      </c>
      <c r="CI3067" s="47">
        <v>354</v>
      </c>
      <c r="CJ3067" s="47">
        <v>416</v>
      </c>
      <c r="CK3067" s="47" t="s">
        <v>4683</v>
      </c>
      <c r="CL3067" s="47">
        <v>119</v>
      </c>
      <c r="CM3067" s="47">
        <v>27.7</v>
      </c>
      <c r="CN3067" s="47">
        <v>7.3</v>
      </c>
      <c r="CO3067" s="47" t="s">
        <v>948</v>
      </c>
      <c r="CP3067" s="47">
        <v>2.2999999999999998</v>
      </c>
      <c r="CQ3067" s="47">
        <v>14</v>
      </c>
      <c r="CR3067" s="47">
        <v>4</v>
      </c>
      <c r="CS3067" s="47" t="s">
        <v>957</v>
      </c>
      <c r="CT3067" s="47" t="s">
        <v>123</v>
      </c>
      <c r="CU3067" s="47">
        <v>5.2</v>
      </c>
      <c r="CV3067" s="47">
        <v>0.87</v>
      </c>
      <c r="CW3067" s="47">
        <f t="shared" si="171"/>
        <v>950.37</v>
      </c>
      <c r="CX3067" s="47">
        <v>300</v>
      </c>
      <c r="CY3067" s="47">
        <v>1.38</v>
      </c>
    </row>
    <row r="3068" spans="1:103" s="47" customFormat="1" ht="15.65" customHeight="1" x14ac:dyDescent="0.3">
      <c r="A3068" s="22" t="s">
        <v>4782</v>
      </c>
      <c r="B3068" s="47" t="s">
        <v>4559</v>
      </c>
      <c r="C3068" s="47" t="s">
        <v>4940</v>
      </c>
      <c r="D3068" s="47" t="s">
        <v>4630</v>
      </c>
      <c r="E3068" s="97">
        <v>1993</v>
      </c>
      <c r="F3068" s="97">
        <v>1993</v>
      </c>
      <c r="G3068" s="47" t="s">
        <v>914</v>
      </c>
      <c r="H3068" s="47">
        <v>34.196851000000002</v>
      </c>
      <c r="I3068" s="47">
        <v>-105.73979</v>
      </c>
      <c r="J3068" s="47" t="s">
        <v>873</v>
      </c>
      <c r="K3068" s="47" t="s">
        <v>879</v>
      </c>
      <c r="L3068" s="47" t="s">
        <v>878</v>
      </c>
      <c r="M3068" s="47" t="s">
        <v>4287</v>
      </c>
      <c r="N3068" s="70" t="s">
        <v>3393</v>
      </c>
      <c r="O3068" s="70" t="s">
        <v>3394</v>
      </c>
      <c r="P3068" s="72" t="s">
        <v>4288</v>
      </c>
      <c r="Q3068" s="22" t="s">
        <v>80</v>
      </c>
      <c r="S3068" s="72"/>
      <c r="T3068" s="72"/>
      <c r="U3068" s="72"/>
      <c r="V3068" s="72"/>
      <c r="W3068" s="72"/>
      <c r="X3068" s="72"/>
      <c r="Y3068" s="72"/>
      <c r="Z3068" s="72"/>
      <c r="AA3068" s="72"/>
      <c r="AB3068" s="72"/>
      <c r="AC3068" s="72"/>
      <c r="AD3068" s="72"/>
      <c r="AE3068" s="72"/>
      <c r="AF3068" s="72"/>
      <c r="AG3068" s="72"/>
      <c r="AH3068" s="72"/>
      <c r="AI3068" s="72"/>
      <c r="AJ3068" s="72"/>
      <c r="AU3068" s="47">
        <v>14</v>
      </c>
      <c r="AV3068" s="47">
        <v>4.5</v>
      </c>
      <c r="AW3068" s="47">
        <v>461</v>
      </c>
      <c r="AY3068" s="47">
        <v>800</v>
      </c>
      <c r="BA3068" s="47">
        <v>11</v>
      </c>
      <c r="BD3068" s="47">
        <v>6</v>
      </c>
      <c r="BE3068" s="47">
        <v>62</v>
      </c>
      <c r="BG3068" s="47">
        <v>1876</v>
      </c>
      <c r="BK3068" s="47">
        <v>1.052</v>
      </c>
      <c r="BN3068" s="47">
        <v>41</v>
      </c>
      <c r="BP3068" s="47">
        <v>14</v>
      </c>
      <c r="BQ3068" s="47">
        <v>5012</v>
      </c>
      <c r="BT3068" s="47">
        <v>94</v>
      </c>
      <c r="BU3068" s="47">
        <v>3.8</v>
      </c>
      <c r="BX3068" s="47">
        <v>152</v>
      </c>
      <c r="CA3068" s="47">
        <v>7.9</v>
      </c>
      <c r="CC3068" s="47">
        <v>13.1</v>
      </c>
      <c r="CE3068" s="47" t="s">
        <v>84</v>
      </c>
      <c r="CF3068" s="47" t="s">
        <v>1043</v>
      </c>
      <c r="CH3068" s="47">
        <v>4716</v>
      </c>
      <c r="CI3068" s="47">
        <v>113</v>
      </c>
      <c r="CJ3068" s="47">
        <v>199</v>
      </c>
      <c r="CK3068" s="47" t="s">
        <v>570</v>
      </c>
      <c r="CL3068" s="47">
        <v>53</v>
      </c>
      <c r="CM3068" s="47">
        <v>15.8</v>
      </c>
      <c r="CN3068" s="47">
        <v>3.9</v>
      </c>
      <c r="CO3068" s="47" t="s">
        <v>948</v>
      </c>
      <c r="CP3068" s="47">
        <v>1.9</v>
      </c>
      <c r="CQ3068" s="47">
        <v>10.8</v>
      </c>
      <c r="CR3068" s="47">
        <v>2.4</v>
      </c>
      <c r="CS3068" s="47" t="s">
        <v>957</v>
      </c>
      <c r="CT3068" s="47" t="s">
        <v>123</v>
      </c>
      <c r="CU3068" s="47">
        <v>6</v>
      </c>
      <c r="CV3068" s="47">
        <v>0.75</v>
      </c>
      <c r="CW3068" s="47">
        <f t="shared" si="171"/>
        <v>406.54999999999995</v>
      </c>
      <c r="CX3068" s="47">
        <v>600</v>
      </c>
      <c r="CY3068" s="47">
        <v>1.38</v>
      </c>
    </row>
    <row r="3069" spans="1:103" s="47" customFormat="1" ht="15.65" customHeight="1" x14ac:dyDescent="0.3">
      <c r="A3069" s="22" t="s">
        <v>4783</v>
      </c>
      <c r="B3069" s="47" t="s">
        <v>4559</v>
      </c>
      <c r="C3069" s="47" t="s">
        <v>4940</v>
      </c>
      <c r="D3069" s="47" t="s">
        <v>4630</v>
      </c>
      <c r="E3069" s="97">
        <v>1993</v>
      </c>
      <c r="F3069" s="97">
        <v>1993</v>
      </c>
      <c r="G3069" s="47" t="s">
        <v>914</v>
      </c>
      <c r="H3069" s="47">
        <v>34.219453999999999</v>
      </c>
      <c r="I3069" s="47">
        <v>-105.75971800000001</v>
      </c>
      <c r="J3069" s="47" t="s">
        <v>873</v>
      </c>
      <c r="K3069" s="47" t="s">
        <v>879</v>
      </c>
      <c r="L3069" s="47" t="s">
        <v>878</v>
      </c>
      <c r="M3069" s="47" t="s">
        <v>163</v>
      </c>
      <c r="N3069" s="70" t="s">
        <v>3393</v>
      </c>
      <c r="O3069" s="70" t="s">
        <v>3394</v>
      </c>
      <c r="P3069" s="72" t="s">
        <v>4303</v>
      </c>
      <c r="Q3069" s="22" t="s">
        <v>80</v>
      </c>
      <c r="S3069" s="72"/>
      <c r="T3069" s="72"/>
      <c r="U3069" s="72"/>
      <c r="V3069" s="72"/>
      <c r="W3069" s="72">
        <v>60.2</v>
      </c>
      <c r="X3069" s="72">
        <v>0.36</v>
      </c>
      <c r="Y3069" s="72">
        <v>18.7</v>
      </c>
      <c r="Z3069" s="72">
        <v>3.11</v>
      </c>
      <c r="AA3069" s="72">
        <v>0.17</v>
      </c>
      <c r="AB3069" s="72">
        <v>0.15</v>
      </c>
      <c r="AC3069" s="72">
        <v>0.38</v>
      </c>
      <c r="AD3069" s="72">
        <v>4.5999999999999996</v>
      </c>
      <c r="AE3069" s="72">
        <v>8.4600000000000009</v>
      </c>
      <c r="AF3069" s="72">
        <v>0.18</v>
      </c>
      <c r="AG3069" s="72">
        <v>1.34</v>
      </c>
      <c r="AH3069" s="72">
        <v>1435</v>
      </c>
      <c r="AI3069" s="72"/>
      <c r="AJ3069" s="72"/>
      <c r="AO3069" s="47">
        <f>SUM(W3069:AG3069)+(AH3069*0.0001)</f>
        <v>97.793500000000009</v>
      </c>
      <c r="AP3069" s="47">
        <f>(0.6633*(Y3069+Z3069)-0.7083*(Y3069))</f>
        <v>1.2213629999999984</v>
      </c>
      <c r="AQ3069" s="47">
        <f>(Z3069-1.1*(AP3069))</f>
        <v>1.7665007000000015</v>
      </c>
      <c r="AR3069" s="47">
        <f>(Z3069/1.1)</f>
        <v>2.8272727272727267</v>
      </c>
      <c r="AU3069" s="47">
        <v>12</v>
      </c>
      <c r="AV3069" s="47" t="s">
        <v>124</v>
      </c>
      <c r="AW3069" s="47" t="s">
        <v>83</v>
      </c>
      <c r="AY3069" s="47">
        <v>1800</v>
      </c>
      <c r="BA3069" s="47" t="s">
        <v>83</v>
      </c>
      <c r="BD3069" s="47">
        <v>4</v>
      </c>
      <c r="BE3069" s="47">
        <v>18</v>
      </c>
      <c r="BG3069" s="47">
        <v>17</v>
      </c>
      <c r="BK3069" s="47" t="s">
        <v>120</v>
      </c>
      <c r="BN3069" s="47" t="s">
        <v>121</v>
      </c>
      <c r="BO3069" s="47">
        <v>118</v>
      </c>
      <c r="BP3069" s="47">
        <v>1</v>
      </c>
      <c r="BQ3069" s="47">
        <v>17</v>
      </c>
      <c r="BT3069" s="47" t="s">
        <v>83</v>
      </c>
      <c r="BU3069" s="47">
        <v>1</v>
      </c>
      <c r="BX3069" s="47">
        <v>749</v>
      </c>
      <c r="CA3069" s="47">
        <v>71.3</v>
      </c>
      <c r="CC3069" s="47">
        <v>6.4</v>
      </c>
      <c r="CE3069" s="47" t="s">
        <v>913</v>
      </c>
      <c r="CF3069" s="47">
        <v>30</v>
      </c>
      <c r="CH3069" s="47">
        <v>51</v>
      </c>
      <c r="CI3069" s="47">
        <v>217</v>
      </c>
      <c r="CJ3069" s="47">
        <v>280</v>
      </c>
      <c r="CL3069" s="47">
        <v>69</v>
      </c>
      <c r="CM3069" s="47">
        <v>10</v>
      </c>
      <c r="CN3069" s="47">
        <v>2.5</v>
      </c>
      <c r="CP3069" s="47" t="s">
        <v>121</v>
      </c>
      <c r="CT3069" s="47" t="s">
        <v>123</v>
      </c>
      <c r="CU3069" s="47">
        <v>2.5</v>
      </c>
      <c r="CV3069" s="47">
        <v>0.33</v>
      </c>
      <c r="CW3069" s="47">
        <f t="shared" si="171"/>
        <v>581.33000000000004</v>
      </c>
      <c r="CX3069" s="47">
        <v>1225</v>
      </c>
      <c r="CY3069" s="47">
        <v>2.09</v>
      </c>
    </row>
    <row r="3070" spans="1:103" s="47" customFormat="1" ht="15.65" customHeight="1" x14ac:dyDescent="0.3">
      <c r="A3070" s="22" t="s">
        <v>4784</v>
      </c>
      <c r="B3070" s="47" t="s">
        <v>4559</v>
      </c>
      <c r="C3070" s="47" t="s">
        <v>4940</v>
      </c>
      <c r="D3070" s="47" t="s">
        <v>4630</v>
      </c>
      <c r="E3070" s="97">
        <v>1993</v>
      </c>
      <c r="F3070" s="97">
        <v>1993</v>
      </c>
      <c r="G3070" s="47" t="s">
        <v>914</v>
      </c>
      <c r="H3070" s="47">
        <v>34.196851000000002</v>
      </c>
      <c r="I3070" s="47">
        <v>-105.73978200000001</v>
      </c>
      <c r="J3070" s="47" t="s">
        <v>873</v>
      </c>
      <c r="K3070" s="47" t="s">
        <v>879</v>
      </c>
      <c r="L3070" s="47" t="s">
        <v>878</v>
      </c>
      <c r="M3070" s="47" t="s">
        <v>4287</v>
      </c>
      <c r="N3070" s="70" t="s">
        <v>3393</v>
      </c>
      <c r="O3070" s="70" t="s">
        <v>3394</v>
      </c>
      <c r="P3070" s="72" t="s">
        <v>4288</v>
      </c>
      <c r="Q3070" s="22" t="s">
        <v>80</v>
      </c>
      <c r="S3070" s="72"/>
      <c r="T3070" s="72"/>
      <c r="U3070" s="72"/>
      <c r="V3070" s="72"/>
      <c r="W3070" s="72"/>
      <c r="X3070" s="72"/>
      <c r="Y3070" s="72"/>
      <c r="Z3070" s="72"/>
      <c r="AA3070" s="72"/>
      <c r="AB3070" s="72"/>
      <c r="AC3070" s="72"/>
      <c r="AD3070" s="72"/>
      <c r="AE3070" s="72"/>
      <c r="AF3070" s="72"/>
      <c r="AG3070" s="72"/>
      <c r="AH3070" s="72"/>
      <c r="AI3070" s="72"/>
      <c r="AJ3070" s="72"/>
      <c r="AU3070" s="47" t="s">
        <v>4785</v>
      </c>
      <c r="AV3070" s="47">
        <v>83.7</v>
      </c>
      <c r="AW3070" s="47">
        <v>9000</v>
      </c>
      <c r="AY3070" s="47">
        <v>4400</v>
      </c>
      <c r="BA3070" s="47">
        <v>19</v>
      </c>
      <c r="BD3070" s="47" t="s">
        <v>84</v>
      </c>
      <c r="BE3070" s="47" t="s">
        <v>4750</v>
      </c>
      <c r="BG3070" s="47">
        <v>15173</v>
      </c>
      <c r="BK3070" s="47" t="s">
        <v>2104</v>
      </c>
      <c r="BN3070" s="47">
        <v>298</v>
      </c>
      <c r="BP3070" s="47">
        <v>8</v>
      </c>
      <c r="BQ3070" s="47">
        <v>93400</v>
      </c>
      <c r="BT3070" s="47">
        <v>2950</v>
      </c>
      <c r="BU3070" s="47">
        <v>5.87</v>
      </c>
      <c r="BX3070" s="47">
        <v>317</v>
      </c>
      <c r="CA3070" s="47">
        <v>12</v>
      </c>
      <c r="CC3070" s="47">
        <v>195</v>
      </c>
      <c r="CE3070" s="47">
        <v>35</v>
      </c>
      <c r="CF3070" s="47">
        <v>54</v>
      </c>
      <c r="CH3070" s="47">
        <v>2954</v>
      </c>
      <c r="CI3070" s="47">
        <v>625</v>
      </c>
      <c r="CJ3070" s="47">
        <v>783</v>
      </c>
      <c r="CK3070" s="47" t="s">
        <v>570</v>
      </c>
      <c r="CL3070" s="47">
        <v>190</v>
      </c>
      <c r="CM3070" s="47">
        <v>36.9</v>
      </c>
      <c r="CN3070" s="47">
        <v>9</v>
      </c>
      <c r="CO3070" s="47" t="s">
        <v>948</v>
      </c>
      <c r="CP3070" s="47">
        <v>2</v>
      </c>
      <c r="CQ3070" s="47">
        <v>13</v>
      </c>
      <c r="CR3070" s="47" t="s">
        <v>951</v>
      </c>
      <c r="CS3070" s="47" t="s">
        <v>957</v>
      </c>
      <c r="CT3070" s="47" t="s">
        <v>121</v>
      </c>
      <c r="CU3070" s="47">
        <v>5.5</v>
      </c>
      <c r="CV3070" s="47">
        <v>0.8</v>
      </c>
      <c r="CW3070" s="47">
        <f t="shared" si="171"/>
        <v>1665.2</v>
      </c>
      <c r="CX3070" s="47">
        <v>333</v>
      </c>
      <c r="CY3070" s="47">
        <v>3.1</v>
      </c>
    </row>
    <row r="3071" spans="1:103" s="47" customFormat="1" ht="15.65" customHeight="1" x14ac:dyDescent="0.3">
      <c r="A3071" s="22" t="s">
        <v>4786</v>
      </c>
      <c r="B3071" s="47" t="s">
        <v>4559</v>
      </c>
      <c r="C3071" s="47" t="s">
        <v>4940</v>
      </c>
      <c r="D3071" s="47" t="s">
        <v>4630</v>
      </c>
      <c r="E3071" s="97">
        <v>1993</v>
      </c>
      <c r="F3071" s="97">
        <v>1993</v>
      </c>
      <c r="G3071" s="47" t="s">
        <v>914</v>
      </c>
      <c r="H3071" s="88">
        <v>34.196995000000001</v>
      </c>
      <c r="I3071" s="88">
        <v>-105.73982100000001</v>
      </c>
      <c r="J3071" s="47" t="s">
        <v>873</v>
      </c>
      <c r="K3071" s="47" t="s">
        <v>879</v>
      </c>
      <c r="L3071" s="47" t="s">
        <v>878</v>
      </c>
      <c r="M3071" s="47" t="s">
        <v>4287</v>
      </c>
      <c r="N3071" s="70" t="s">
        <v>3393</v>
      </c>
      <c r="O3071" s="70" t="s">
        <v>3394</v>
      </c>
      <c r="P3071" s="72" t="s">
        <v>4288</v>
      </c>
      <c r="Q3071" s="22" t="s">
        <v>80</v>
      </c>
      <c r="S3071" s="72"/>
      <c r="T3071" s="72"/>
      <c r="U3071" s="72"/>
      <c r="V3071" s="72"/>
      <c r="W3071" s="72"/>
      <c r="X3071" s="72"/>
      <c r="Y3071" s="72"/>
      <c r="Z3071" s="72"/>
      <c r="AA3071" s="72"/>
      <c r="AB3071" s="72"/>
      <c r="AC3071" s="72"/>
      <c r="AD3071" s="72"/>
      <c r="AE3071" s="72"/>
      <c r="AF3071" s="72"/>
      <c r="AG3071" s="72"/>
      <c r="AH3071" s="72"/>
      <c r="AI3071" s="72"/>
      <c r="AJ3071" s="72"/>
      <c r="AU3071" s="47">
        <v>30</v>
      </c>
      <c r="AV3071" s="47">
        <v>2.6</v>
      </c>
      <c r="AW3071" s="47">
        <v>184</v>
      </c>
      <c r="AY3071" s="47">
        <v>690</v>
      </c>
      <c r="BA3071" s="47">
        <v>8</v>
      </c>
      <c r="BD3071" s="47">
        <v>29</v>
      </c>
      <c r="BE3071" s="47">
        <v>49</v>
      </c>
      <c r="BG3071" s="47">
        <v>728</v>
      </c>
      <c r="BK3071" s="47">
        <v>0.432</v>
      </c>
      <c r="BN3071" s="47">
        <v>10</v>
      </c>
      <c r="BP3071" s="47">
        <v>26</v>
      </c>
      <c r="BQ3071" s="47">
        <v>747</v>
      </c>
      <c r="BT3071" s="47">
        <v>59</v>
      </c>
      <c r="BU3071" s="47">
        <v>13.4</v>
      </c>
      <c r="BX3071" s="47">
        <v>172</v>
      </c>
      <c r="CA3071" s="47">
        <v>10.3</v>
      </c>
      <c r="CC3071" s="47">
        <v>4.5</v>
      </c>
      <c r="CE3071" s="47" t="s">
        <v>84</v>
      </c>
      <c r="CF3071" s="47">
        <v>59</v>
      </c>
      <c r="CH3071" s="47">
        <v>397</v>
      </c>
      <c r="CI3071" s="47">
        <v>44.7</v>
      </c>
      <c r="CJ3071" s="47">
        <v>78</v>
      </c>
      <c r="CK3071" s="47" t="s">
        <v>570</v>
      </c>
      <c r="CL3071" s="47">
        <v>40</v>
      </c>
      <c r="CM3071" s="47">
        <v>7.23</v>
      </c>
      <c r="CN3071" s="47">
        <v>1.5</v>
      </c>
      <c r="CO3071" s="47" t="s">
        <v>948</v>
      </c>
      <c r="CP3071" s="47">
        <v>1.2</v>
      </c>
      <c r="CQ3071" s="47">
        <v>5.9</v>
      </c>
      <c r="CR3071" s="47">
        <v>1.2</v>
      </c>
      <c r="CS3071" s="47" t="s">
        <v>957</v>
      </c>
      <c r="CT3071" s="47" t="s">
        <v>123</v>
      </c>
      <c r="CU3071" s="47">
        <v>4.2</v>
      </c>
      <c r="CV3071" s="47">
        <v>0.53</v>
      </c>
      <c r="CW3071" s="47">
        <f t="shared" si="171"/>
        <v>184.45999999999995</v>
      </c>
      <c r="CX3071" s="47">
        <v>1600</v>
      </c>
      <c r="CY3071" s="47">
        <v>3.58</v>
      </c>
    </row>
    <row r="3072" spans="1:103" s="47" customFormat="1" ht="15.65" customHeight="1" x14ac:dyDescent="0.3">
      <c r="A3072" s="22" t="s">
        <v>4787</v>
      </c>
      <c r="B3072" s="47" t="s">
        <v>4559</v>
      </c>
      <c r="C3072" s="47" t="s">
        <v>4940</v>
      </c>
      <c r="D3072" s="47" t="s">
        <v>4630</v>
      </c>
      <c r="E3072" s="97">
        <v>1993</v>
      </c>
      <c r="F3072" s="97">
        <v>1993</v>
      </c>
      <c r="G3072" s="47" t="s">
        <v>914</v>
      </c>
      <c r="H3072" s="88">
        <v>34.194741999999998</v>
      </c>
      <c r="I3072" s="88">
        <v>-105.739036</v>
      </c>
      <c r="J3072" s="47" t="s">
        <v>873</v>
      </c>
      <c r="K3072" s="47" t="s">
        <v>879</v>
      </c>
      <c r="L3072" s="47" t="s">
        <v>878</v>
      </c>
      <c r="M3072" s="47" t="s">
        <v>4287</v>
      </c>
      <c r="N3072" s="70" t="s">
        <v>3393</v>
      </c>
      <c r="O3072" s="70" t="s">
        <v>3394</v>
      </c>
      <c r="P3072" s="72" t="s">
        <v>4288</v>
      </c>
      <c r="Q3072" s="22" t="s">
        <v>1684</v>
      </c>
      <c r="R3072" s="49"/>
      <c r="S3072" s="72"/>
      <c r="T3072" s="72"/>
      <c r="U3072" s="72"/>
      <c r="V3072" s="72"/>
      <c r="W3072" s="72"/>
      <c r="X3072" s="72"/>
      <c r="Y3072" s="72"/>
      <c r="Z3072" s="72"/>
      <c r="AA3072" s="72"/>
      <c r="AB3072" s="72"/>
      <c r="AC3072" s="72"/>
      <c r="AD3072" s="72"/>
      <c r="AE3072" s="72"/>
      <c r="AF3072" s="72"/>
      <c r="AG3072" s="72"/>
      <c r="AH3072" s="72"/>
      <c r="AI3072" s="72"/>
      <c r="AJ3072" s="72"/>
      <c r="AU3072" s="47">
        <v>31</v>
      </c>
      <c r="AV3072" s="47">
        <v>9.4</v>
      </c>
      <c r="AW3072" s="47" t="s">
        <v>1687</v>
      </c>
      <c r="AY3072" s="47">
        <v>5800</v>
      </c>
      <c r="BA3072" s="47">
        <v>21</v>
      </c>
      <c r="BD3072" s="47">
        <v>13</v>
      </c>
      <c r="BE3072" s="47">
        <v>64</v>
      </c>
      <c r="BG3072" s="47">
        <v>3798</v>
      </c>
      <c r="BK3072" s="47">
        <v>3.2810000000000001</v>
      </c>
      <c r="BN3072" s="47">
        <v>486</v>
      </c>
      <c r="BP3072" s="47">
        <v>27</v>
      </c>
      <c r="BQ3072" s="47">
        <v>27600</v>
      </c>
      <c r="BT3072" s="47">
        <v>381</v>
      </c>
      <c r="BU3072" s="47">
        <v>8.32</v>
      </c>
      <c r="BX3072" s="47">
        <v>318</v>
      </c>
      <c r="CA3072" s="47">
        <v>14.7</v>
      </c>
      <c r="CC3072" s="47">
        <v>17</v>
      </c>
      <c r="CE3072" s="47" t="s">
        <v>84</v>
      </c>
      <c r="CF3072" s="47" t="s">
        <v>4717</v>
      </c>
      <c r="CH3072" s="47">
        <v>6914</v>
      </c>
      <c r="CI3072" s="47">
        <v>822</v>
      </c>
      <c r="CJ3072" s="47">
        <v>1120</v>
      </c>
      <c r="CK3072" s="47">
        <v>70</v>
      </c>
      <c r="CL3072" s="47">
        <v>204</v>
      </c>
      <c r="CM3072" s="47">
        <v>35.9</v>
      </c>
      <c r="CN3072" s="47">
        <v>7</v>
      </c>
      <c r="CO3072" s="47" t="s">
        <v>948</v>
      </c>
      <c r="CP3072" s="47">
        <v>2.2999999999999998</v>
      </c>
      <c r="CQ3072" s="47">
        <v>9.6</v>
      </c>
      <c r="CR3072" s="47">
        <v>3</v>
      </c>
      <c r="CS3072" s="47" t="s">
        <v>957</v>
      </c>
      <c r="CT3072" s="47">
        <v>2</v>
      </c>
      <c r="CU3072" s="47">
        <v>7.8</v>
      </c>
      <c r="CV3072" s="47">
        <v>0.92</v>
      </c>
      <c r="CW3072" s="47">
        <f t="shared" si="171"/>
        <v>2284.5200000000004</v>
      </c>
      <c r="CX3072" s="47">
        <v>2900</v>
      </c>
      <c r="CY3072" s="47">
        <v>2.98</v>
      </c>
    </row>
    <row r="3073" spans="1:111" s="47" customFormat="1" ht="15.65" customHeight="1" x14ac:dyDescent="0.3">
      <c r="A3073" s="22" t="s">
        <v>4788</v>
      </c>
      <c r="B3073" s="47" t="s">
        <v>4559</v>
      </c>
      <c r="C3073" s="47" t="s">
        <v>4940</v>
      </c>
      <c r="D3073" s="47" t="s">
        <v>4630</v>
      </c>
      <c r="E3073" s="97">
        <v>1993</v>
      </c>
      <c r="F3073" s="97">
        <v>1993</v>
      </c>
      <c r="G3073" s="47" t="s">
        <v>914</v>
      </c>
      <c r="H3073" s="47">
        <v>34.196567999999999</v>
      </c>
      <c r="I3073" s="47">
        <v>-105.738895</v>
      </c>
      <c r="J3073" s="47" t="s">
        <v>873</v>
      </c>
      <c r="K3073" s="47" t="s">
        <v>879</v>
      </c>
      <c r="L3073" s="47" t="s">
        <v>878</v>
      </c>
      <c r="M3073" s="47" t="s">
        <v>4287</v>
      </c>
      <c r="N3073" s="70" t="s">
        <v>3393</v>
      </c>
      <c r="O3073" s="70" t="s">
        <v>3394</v>
      </c>
      <c r="P3073" s="72" t="s">
        <v>4288</v>
      </c>
      <c r="Q3073" s="26" t="s">
        <v>80</v>
      </c>
      <c r="R3073" s="49"/>
      <c r="S3073" s="72"/>
      <c r="T3073" s="72"/>
      <c r="U3073" s="72"/>
      <c r="V3073" s="72"/>
      <c r="W3073" s="72"/>
      <c r="X3073" s="72"/>
      <c r="Y3073" s="72"/>
      <c r="Z3073" s="72"/>
      <c r="AA3073" s="72"/>
      <c r="AB3073" s="72"/>
      <c r="AC3073" s="72"/>
      <c r="AD3073" s="72"/>
      <c r="AE3073" s="72"/>
      <c r="AF3073" s="72"/>
      <c r="AG3073" s="72"/>
      <c r="AH3073" s="72"/>
      <c r="AI3073" s="72"/>
      <c r="AJ3073" s="72"/>
      <c r="AU3073" s="47">
        <v>24</v>
      </c>
      <c r="AV3073" s="47" t="s">
        <v>124</v>
      </c>
      <c r="AW3073" s="47">
        <v>48</v>
      </c>
      <c r="AY3073" s="47">
        <v>19400</v>
      </c>
      <c r="BA3073" s="47" t="s">
        <v>83</v>
      </c>
      <c r="BD3073" s="47">
        <v>5</v>
      </c>
      <c r="BE3073" s="47">
        <v>53</v>
      </c>
      <c r="BG3073" s="47">
        <v>150</v>
      </c>
      <c r="BK3073" s="47">
        <v>0.13700000000000001</v>
      </c>
      <c r="BN3073" s="47">
        <v>13</v>
      </c>
      <c r="BP3073" s="47">
        <v>18</v>
      </c>
      <c r="BQ3073" s="47">
        <v>115</v>
      </c>
      <c r="BT3073" s="47">
        <v>26</v>
      </c>
      <c r="BU3073" s="47">
        <v>5.72</v>
      </c>
      <c r="BX3073" s="47">
        <v>453</v>
      </c>
      <c r="CA3073" s="47">
        <v>15.1</v>
      </c>
      <c r="CC3073" s="47">
        <v>23.6</v>
      </c>
      <c r="CE3073" s="47" t="s">
        <v>84</v>
      </c>
      <c r="CF3073" s="47">
        <v>120</v>
      </c>
      <c r="CH3073" s="47">
        <v>174</v>
      </c>
      <c r="CI3073" s="47">
        <v>3110</v>
      </c>
      <c r="CJ3073" s="47">
        <v>3690</v>
      </c>
      <c r="CK3073" s="47">
        <v>224</v>
      </c>
      <c r="CL3073" s="47">
        <v>615</v>
      </c>
      <c r="CM3073" s="47">
        <v>92.6</v>
      </c>
      <c r="CN3073" s="47">
        <v>17.8</v>
      </c>
      <c r="CO3073" s="47" t="s">
        <v>948</v>
      </c>
      <c r="CP3073" s="47">
        <v>4.0999999999999996</v>
      </c>
      <c r="CQ3073" s="47">
        <v>16.899999999999999</v>
      </c>
      <c r="CR3073" s="47">
        <v>4.3</v>
      </c>
      <c r="CS3073" s="47" t="s">
        <v>957</v>
      </c>
      <c r="CT3073" s="47" t="s">
        <v>123</v>
      </c>
      <c r="CU3073" s="47">
        <v>7.6</v>
      </c>
      <c r="CV3073" s="47">
        <v>0.81</v>
      </c>
      <c r="CW3073" s="47">
        <f t="shared" si="171"/>
        <v>7783.1100000000015</v>
      </c>
      <c r="CX3073" s="47">
        <v>1100</v>
      </c>
      <c r="CY3073" s="47">
        <v>1.56</v>
      </c>
    </row>
    <row r="3074" spans="1:111" s="47" customFormat="1" ht="15.65" customHeight="1" x14ac:dyDescent="0.3">
      <c r="A3074" s="22" t="s">
        <v>4789</v>
      </c>
      <c r="B3074" s="47" t="s">
        <v>4559</v>
      </c>
      <c r="C3074" s="47" t="s">
        <v>4940</v>
      </c>
      <c r="D3074" s="47" t="s">
        <v>4630</v>
      </c>
      <c r="E3074" s="97">
        <v>1993</v>
      </c>
      <c r="F3074" s="97">
        <v>1993</v>
      </c>
      <c r="G3074" s="47" t="s">
        <v>914</v>
      </c>
      <c r="H3074" s="47">
        <v>34.196586000000003</v>
      </c>
      <c r="I3074" s="47">
        <v>-105.738776</v>
      </c>
      <c r="J3074" s="47" t="s">
        <v>873</v>
      </c>
      <c r="K3074" s="47" t="s">
        <v>879</v>
      </c>
      <c r="L3074" s="47" t="s">
        <v>878</v>
      </c>
      <c r="M3074" s="47" t="s">
        <v>4287</v>
      </c>
      <c r="N3074" s="70" t="s">
        <v>3393</v>
      </c>
      <c r="O3074" s="70" t="s">
        <v>3394</v>
      </c>
      <c r="P3074" s="72" t="s">
        <v>4288</v>
      </c>
      <c r="Q3074" s="22" t="s">
        <v>80</v>
      </c>
      <c r="S3074" s="72"/>
      <c r="T3074" s="72"/>
      <c r="U3074" s="72"/>
      <c r="V3074" s="72"/>
      <c r="W3074" s="72"/>
      <c r="X3074" s="72"/>
      <c r="Y3074" s="72"/>
      <c r="Z3074" s="72"/>
      <c r="AA3074" s="72"/>
      <c r="AB3074" s="72"/>
      <c r="AC3074" s="72"/>
      <c r="AD3074" s="72"/>
      <c r="AE3074" s="72"/>
      <c r="AF3074" s="72"/>
      <c r="AG3074" s="72"/>
      <c r="AH3074" s="72"/>
      <c r="AI3074" s="72"/>
      <c r="AJ3074" s="72"/>
      <c r="AU3074" s="47" t="s">
        <v>938</v>
      </c>
      <c r="AV3074" s="47">
        <v>0.6</v>
      </c>
      <c r="AW3074" s="47">
        <v>35</v>
      </c>
      <c r="AY3074" s="47">
        <v>79000</v>
      </c>
      <c r="BA3074" s="47">
        <v>8</v>
      </c>
      <c r="BD3074" s="47">
        <v>26</v>
      </c>
      <c r="BE3074" s="47">
        <v>280</v>
      </c>
      <c r="BG3074" s="47">
        <v>73</v>
      </c>
      <c r="BK3074" s="47">
        <v>0.17499999999999999</v>
      </c>
      <c r="BN3074" s="47">
        <v>26</v>
      </c>
      <c r="BP3074" s="47">
        <v>17</v>
      </c>
      <c r="BQ3074" s="47">
        <v>131</v>
      </c>
      <c r="BT3074" s="47">
        <v>9.5</v>
      </c>
      <c r="BU3074" s="47">
        <v>21</v>
      </c>
      <c r="BX3074" s="47">
        <v>942</v>
      </c>
      <c r="CA3074" s="47">
        <v>31</v>
      </c>
      <c r="CC3074" s="47">
        <v>19</v>
      </c>
      <c r="CE3074" s="47">
        <v>12</v>
      </c>
      <c r="CF3074" s="47">
        <v>173</v>
      </c>
      <c r="CH3074" s="47">
        <v>462</v>
      </c>
      <c r="CI3074" s="47">
        <v>9610</v>
      </c>
      <c r="CJ3074" s="47">
        <v>10200</v>
      </c>
      <c r="CK3074" s="47">
        <v>800</v>
      </c>
      <c r="CL3074" s="47">
        <v>1490</v>
      </c>
      <c r="CM3074" s="47">
        <v>201</v>
      </c>
      <c r="CN3074" s="47">
        <v>40</v>
      </c>
      <c r="CO3074" s="47" t="s">
        <v>948</v>
      </c>
      <c r="CP3074" s="47">
        <v>9</v>
      </c>
      <c r="CQ3074" s="47">
        <v>36</v>
      </c>
      <c r="CR3074" s="47" t="s">
        <v>1044</v>
      </c>
      <c r="CS3074" s="47" t="s">
        <v>957</v>
      </c>
      <c r="CT3074" s="47" t="s">
        <v>121</v>
      </c>
      <c r="CU3074" s="47">
        <v>17</v>
      </c>
      <c r="CV3074" s="47">
        <v>1.1000000000000001</v>
      </c>
      <c r="CW3074" s="47">
        <f t="shared" si="171"/>
        <v>22404.1</v>
      </c>
      <c r="CX3074" s="47">
        <v>666</v>
      </c>
      <c r="CY3074" s="47">
        <v>3.5</v>
      </c>
    </row>
    <row r="3075" spans="1:111" s="47" customFormat="1" ht="15.65" customHeight="1" x14ac:dyDescent="0.3">
      <c r="A3075" s="22" t="s">
        <v>4790</v>
      </c>
      <c r="B3075" s="47" t="s">
        <v>4559</v>
      </c>
      <c r="C3075" s="47" t="s">
        <v>4940</v>
      </c>
      <c r="D3075" s="47" t="s">
        <v>4630</v>
      </c>
      <c r="E3075" s="97">
        <v>1993</v>
      </c>
      <c r="F3075" s="97">
        <v>1993</v>
      </c>
      <c r="G3075" s="47" t="s">
        <v>914</v>
      </c>
      <c r="H3075" s="47">
        <v>34.196634000000003</v>
      </c>
      <c r="I3075" s="47">
        <v>-105.73851000000001</v>
      </c>
      <c r="J3075" s="47" t="s">
        <v>873</v>
      </c>
      <c r="K3075" s="47" t="s">
        <v>879</v>
      </c>
      <c r="L3075" s="47" t="s">
        <v>878</v>
      </c>
      <c r="M3075" s="47" t="s">
        <v>4287</v>
      </c>
      <c r="N3075" s="70" t="s">
        <v>3393</v>
      </c>
      <c r="O3075" s="70" t="s">
        <v>3394</v>
      </c>
      <c r="P3075" s="72" t="s">
        <v>4288</v>
      </c>
      <c r="Q3075" s="22" t="s">
        <v>80</v>
      </c>
      <c r="S3075" s="72"/>
      <c r="T3075" s="72"/>
      <c r="U3075" s="72"/>
      <c r="V3075" s="72"/>
      <c r="W3075" s="72"/>
      <c r="X3075" s="72"/>
      <c r="Y3075" s="72"/>
      <c r="Z3075" s="72"/>
      <c r="AA3075" s="72"/>
      <c r="AB3075" s="72"/>
      <c r="AC3075" s="72"/>
      <c r="AD3075" s="72"/>
      <c r="AE3075" s="72"/>
      <c r="AF3075" s="72"/>
      <c r="AG3075" s="72"/>
      <c r="AH3075" s="72"/>
      <c r="AI3075" s="72"/>
      <c r="AJ3075" s="72"/>
      <c r="AU3075" s="47">
        <v>7</v>
      </c>
      <c r="AV3075" s="47">
        <v>1.3</v>
      </c>
      <c r="AW3075" s="47">
        <v>58</v>
      </c>
      <c r="AY3075" s="47">
        <v>5000</v>
      </c>
      <c r="BA3075" s="47" t="s">
        <v>83</v>
      </c>
      <c r="BD3075" s="47">
        <v>8</v>
      </c>
      <c r="BE3075" s="47">
        <v>53</v>
      </c>
      <c r="BG3075" s="47">
        <v>201</v>
      </c>
      <c r="BK3075" s="47">
        <v>0.22500000000000001</v>
      </c>
      <c r="BN3075" s="47">
        <v>5</v>
      </c>
      <c r="BP3075" s="47">
        <v>20</v>
      </c>
      <c r="BQ3075" s="47">
        <v>378</v>
      </c>
      <c r="BT3075" s="47">
        <v>20</v>
      </c>
      <c r="BU3075" s="47">
        <v>7</v>
      </c>
      <c r="BX3075" s="47">
        <v>230</v>
      </c>
      <c r="CA3075" s="47">
        <v>10</v>
      </c>
      <c r="CC3075" s="47">
        <v>6.2</v>
      </c>
      <c r="CE3075" s="47" t="s">
        <v>84</v>
      </c>
      <c r="CF3075" s="47">
        <v>92</v>
      </c>
      <c r="CH3075" s="47">
        <v>303</v>
      </c>
      <c r="CI3075" s="47">
        <v>734</v>
      </c>
      <c r="CJ3075" s="47">
        <v>822</v>
      </c>
      <c r="CK3075" s="47">
        <v>58</v>
      </c>
      <c r="CL3075" s="47">
        <v>185</v>
      </c>
      <c r="CM3075" s="47">
        <v>25.3</v>
      </c>
      <c r="CN3075" s="47">
        <v>5.0999999999999996</v>
      </c>
      <c r="CO3075" s="47" t="s">
        <v>948</v>
      </c>
      <c r="CP3075" s="47">
        <v>1.9</v>
      </c>
      <c r="CQ3075" s="47">
        <v>9.1999999999999993</v>
      </c>
      <c r="CR3075" s="47">
        <v>2.2999999999999998</v>
      </c>
      <c r="CS3075" s="47" t="s">
        <v>957</v>
      </c>
      <c r="CT3075" s="47" t="s">
        <v>123</v>
      </c>
      <c r="CU3075" s="47">
        <v>6.3</v>
      </c>
      <c r="CV3075" s="47">
        <v>0.8</v>
      </c>
      <c r="CW3075" s="47">
        <f t="shared" si="171"/>
        <v>1849.8999999999999</v>
      </c>
      <c r="CX3075" s="47">
        <v>900</v>
      </c>
      <c r="CY3075" s="47">
        <v>2.2200000000000002</v>
      </c>
    </row>
    <row r="3076" spans="1:111" s="47" customFormat="1" ht="15.65" customHeight="1" x14ac:dyDescent="0.3">
      <c r="A3076" s="22" t="s">
        <v>4791</v>
      </c>
      <c r="B3076" s="47" t="s">
        <v>4559</v>
      </c>
      <c r="C3076" s="47" t="s">
        <v>4940</v>
      </c>
      <c r="D3076" s="47" t="s">
        <v>4630</v>
      </c>
      <c r="E3076" s="97">
        <v>1993</v>
      </c>
      <c r="F3076" s="97">
        <v>1993</v>
      </c>
      <c r="G3076" s="47" t="s">
        <v>914</v>
      </c>
      <c r="H3076" s="47">
        <v>34.196446999999999</v>
      </c>
      <c r="I3076" s="47">
        <v>-105.738482</v>
      </c>
      <c r="J3076" s="47" t="s">
        <v>873</v>
      </c>
      <c r="K3076" s="47" t="s">
        <v>879</v>
      </c>
      <c r="L3076" s="47" t="s">
        <v>878</v>
      </c>
      <c r="M3076" s="47" t="s">
        <v>4287</v>
      </c>
      <c r="N3076" s="70" t="s">
        <v>3393</v>
      </c>
      <c r="O3076" s="70" t="s">
        <v>3394</v>
      </c>
      <c r="P3076" s="72" t="s">
        <v>4288</v>
      </c>
      <c r="Q3076" s="22" t="s">
        <v>80</v>
      </c>
      <c r="S3076" s="72"/>
      <c r="T3076" s="72"/>
      <c r="U3076" s="72"/>
      <c r="V3076" s="72"/>
      <c r="W3076" s="72"/>
      <c r="X3076" s="72"/>
      <c r="Y3076" s="72"/>
      <c r="Z3076" s="72"/>
      <c r="AA3076" s="72"/>
      <c r="AB3076" s="72"/>
      <c r="AC3076" s="72"/>
      <c r="AD3076" s="72"/>
      <c r="AE3076" s="72"/>
      <c r="AF3076" s="72"/>
      <c r="AG3076" s="72"/>
      <c r="AH3076" s="72"/>
      <c r="AI3076" s="72"/>
      <c r="AJ3076" s="72"/>
      <c r="AU3076" s="47">
        <v>5</v>
      </c>
      <c r="AV3076" s="47" t="s">
        <v>124</v>
      </c>
      <c r="AW3076" s="47">
        <v>12</v>
      </c>
      <c r="AY3076" s="47">
        <v>16100</v>
      </c>
      <c r="BA3076" s="47">
        <v>7</v>
      </c>
      <c r="BD3076" s="47">
        <v>7</v>
      </c>
      <c r="BE3076" s="47">
        <v>45</v>
      </c>
      <c r="BG3076" s="47">
        <v>29</v>
      </c>
      <c r="BK3076" s="47">
        <v>7.4999999999999997E-2</v>
      </c>
      <c r="BN3076" s="47">
        <v>29</v>
      </c>
      <c r="BP3076" s="47">
        <v>20</v>
      </c>
      <c r="BQ3076" s="47">
        <v>125</v>
      </c>
      <c r="BT3076" s="47">
        <v>8</v>
      </c>
      <c r="BU3076" s="47">
        <v>33</v>
      </c>
      <c r="BX3076" s="47">
        <v>709</v>
      </c>
      <c r="CA3076" s="47">
        <v>50</v>
      </c>
      <c r="CC3076" s="47">
        <v>32.700000000000003</v>
      </c>
      <c r="CE3076" s="47" t="s">
        <v>84</v>
      </c>
      <c r="CF3076" s="47">
        <v>271</v>
      </c>
      <c r="CH3076" s="47">
        <v>481</v>
      </c>
      <c r="CI3076" s="47">
        <v>11700</v>
      </c>
      <c r="CJ3076" s="47">
        <v>12800</v>
      </c>
      <c r="CK3076" s="47">
        <v>837</v>
      </c>
      <c r="CL3076" s="47">
        <v>2040</v>
      </c>
      <c r="CM3076" s="47">
        <v>254</v>
      </c>
      <c r="CN3076" s="47">
        <v>43.2</v>
      </c>
      <c r="CO3076" s="47" t="s">
        <v>948</v>
      </c>
      <c r="CP3076" s="47">
        <v>12.9</v>
      </c>
      <c r="CQ3076" s="47">
        <v>35</v>
      </c>
      <c r="CR3076" s="47">
        <v>10</v>
      </c>
      <c r="CS3076" s="47" t="s">
        <v>957</v>
      </c>
      <c r="CT3076" s="47">
        <v>3</v>
      </c>
      <c r="CU3076" s="47">
        <v>25.2</v>
      </c>
      <c r="CV3076" s="47">
        <v>2.6</v>
      </c>
      <c r="CW3076" s="47">
        <f t="shared" si="171"/>
        <v>27762.9</v>
      </c>
      <c r="CX3076" s="47">
        <v>4600</v>
      </c>
      <c r="CY3076" s="47">
        <v>2.57</v>
      </c>
    </row>
    <row r="3077" spans="1:111" s="47" customFormat="1" ht="15.65" customHeight="1" x14ac:dyDescent="0.3">
      <c r="A3077" s="22" t="s">
        <v>4792</v>
      </c>
      <c r="B3077" s="47" t="s">
        <v>4559</v>
      </c>
      <c r="C3077" s="47" t="s">
        <v>4940</v>
      </c>
      <c r="D3077" s="47" t="s">
        <v>4630</v>
      </c>
      <c r="E3077" s="97">
        <v>1993</v>
      </c>
      <c r="F3077" s="97">
        <v>1993</v>
      </c>
      <c r="G3077" s="47" t="s">
        <v>914</v>
      </c>
      <c r="H3077" s="49">
        <v>34.196514000000001</v>
      </c>
      <c r="I3077" s="49">
        <v>-105.73884</v>
      </c>
      <c r="J3077" s="47" t="s">
        <v>873</v>
      </c>
      <c r="K3077" s="47" t="s">
        <v>879</v>
      </c>
      <c r="L3077" s="47" t="s">
        <v>878</v>
      </c>
      <c r="M3077" s="47" t="s">
        <v>4287</v>
      </c>
      <c r="N3077" s="70" t="s">
        <v>3393</v>
      </c>
      <c r="O3077" s="70" t="s">
        <v>3394</v>
      </c>
      <c r="P3077" s="72" t="s">
        <v>4288</v>
      </c>
      <c r="Q3077" s="26" t="s">
        <v>1684</v>
      </c>
      <c r="R3077" s="49"/>
      <c r="S3077" s="72"/>
      <c r="T3077" s="72"/>
      <c r="U3077" s="72"/>
      <c r="V3077" s="72"/>
      <c r="W3077" s="72"/>
      <c r="X3077" s="72"/>
      <c r="Y3077" s="72"/>
      <c r="Z3077" s="72"/>
      <c r="AA3077" s="72"/>
      <c r="AB3077" s="72"/>
      <c r="AC3077" s="72"/>
      <c r="AD3077" s="72"/>
      <c r="AE3077" s="72"/>
      <c r="AF3077" s="72"/>
      <c r="AG3077" s="72"/>
      <c r="AH3077" s="72"/>
      <c r="AI3077" s="72"/>
      <c r="AJ3077" s="72"/>
      <c r="AU3077" s="47" t="s">
        <v>912</v>
      </c>
      <c r="AV3077" s="47" t="s">
        <v>82</v>
      </c>
      <c r="AW3077" s="47">
        <v>143</v>
      </c>
      <c r="AY3077" s="47">
        <v>26900</v>
      </c>
      <c r="BA3077" s="47" t="s">
        <v>83</v>
      </c>
      <c r="BD3077" s="47" t="s">
        <v>83</v>
      </c>
      <c r="BE3077" s="47">
        <v>130</v>
      </c>
      <c r="BG3077" s="47">
        <v>135</v>
      </c>
      <c r="BK3077" s="47">
        <v>0.39500000000000002</v>
      </c>
      <c r="BN3077" s="47">
        <v>15</v>
      </c>
      <c r="BP3077" s="47">
        <v>8</v>
      </c>
      <c r="BQ3077" s="47">
        <v>753</v>
      </c>
      <c r="BT3077" s="47">
        <v>46.8</v>
      </c>
      <c r="BU3077" s="47">
        <v>2.8</v>
      </c>
      <c r="BX3077" s="47">
        <v>750</v>
      </c>
      <c r="CA3077" s="47">
        <v>16</v>
      </c>
      <c r="CC3077" s="47">
        <v>24</v>
      </c>
      <c r="CE3077" s="47" t="s">
        <v>84</v>
      </c>
      <c r="CF3077" s="47">
        <v>153</v>
      </c>
      <c r="CH3077" s="47">
        <v>65</v>
      </c>
      <c r="CI3077" s="47">
        <v>4760</v>
      </c>
      <c r="CJ3077" s="47">
        <v>5590</v>
      </c>
      <c r="CK3077" s="47">
        <v>450</v>
      </c>
      <c r="CL3077" s="47">
        <v>890</v>
      </c>
      <c r="CM3077" s="47">
        <v>124</v>
      </c>
      <c r="CN3077" s="47">
        <v>24</v>
      </c>
      <c r="CO3077" s="47" t="s">
        <v>948</v>
      </c>
      <c r="CP3077" s="47">
        <v>6</v>
      </c>
      <c r="CQ3077" s="47">
        <v>28</v>
      </c>
      <c r="CR3077" s="47" t="s">
        <v>123</v>
      </c>
      <c r="CS3077" s="47" t="s">
        <v>957</v>
      </c>
      <c r="CT3077" s="47" t="s">
        <v>121</v>
      </c>
      <c r="CU3077" s="47">
        <v>11</v>
      </c>
      <c r="CV3077" s="47">
        <v>0.9</v>
      </c>
      <c r="CW3077" s="47">
        <f t="shared" si="171"/>
        <v>11883.9</v>
      </c>
      <c r="CX3077" s="47">
        <v>325</v>
      </c>
      <c r="CY3077" s="47">
        <v>1.4</v>
      </c>
    </row>
    <row r="3078" spans="1:111" s="47" customFormat="1" ht="15.65" customHeight="1" x14ac:dyDescent="0.3">
      <c r="A3078" s="22" t="s">
        <v>4793</v>
      </c>
      <c r="B3078" s="47" t="s">
        <v>4559</v>
      </c>
      <c r="C3078" s="47" t="s">
        <v>4940</v>
      </c>
      <c r="D3078" s="47" t="s">
        <v>4630</v>
      </c>
      <c r="E3078" s="97">
        <v>1993</v>
      </c>
      <c r="F3078" s="97">
        <v>1993</v>
      </c>
      <c r="G3078" s="47" t="s">
        <v>914</v>
      </c>
      <c r="H3078" s="49">
        <v>34.1962768</v>
      </c>
      <c r="I3078" s="49">
        <v>-105.7375856</v>
      </c>
      <c r="J3078" s="47" t="s">
        <v>873</v>
      </c>
      <c r="K3078" s="47" t="s">
        <v>879</v>
      </c>
      <c r="L3078" s="47" t="s">
        <v>878</v>
      </c>
      <c r="M3078" s="47" t="s">
        <v>4601</v>
      </c>
      <c r="N3078" s="70" t="s">
        <v>3393</v>
      </c>
      <c r="O3078" s="70" t="s">
        <v>3394</v>
      </c>
      <c r="P3078" s="72" t="s">
        <v>4288</v>
      </c>
      <c r="Q3078" s="22" t="s">
        <v>1684</v>
      </c>
      <c r="R3078" s="49"/>
      <c r="S3078" s="72"/>
      <c r="T3078" s="72"/>
      <c r="U3078" s="72"/>
      <c r="V3078" s="72"/>
      <c r="W3078" s="72"/>
      <c r="X3078" s="72"/>
      <c r="Y3078" s="72"/>
      <c r="Z3078" s="72"/>
      <c r="AA3078" s="72"/>
      <c r="AB3078" s="72"/>
      <c r="AC3078" s="72"/>
      <c r="AD3078" s="72"/>
      <c r="AE3078" s="72"/>
      <c r="AF3078" s="72"/>
      <c r="AG3078" s="72"/>
      <c r="AH3078" s="72"/>
      <c r="AI3078" s="72"/>
      <c r="AJ3078" s="72"/>
      <c r="AU3078" s="47">
        <v>15</v>
      </c>
      <c r="AV3078" s="47" t="s">
        <v>124</v>
      </c>
      <c r="AW3078" s="47">
        <v>492</v>
      </c>
      <c r="AY3078" s="49" t="s">
        <v>1685</v>
      </c>
      <c r="BA3078" s="47" t="s">
        <v>83</v>
      </c>
      <c r="BD3078" s="47">
        <v>4</v>
      </c>
      <c r="BE3078" s="47">
        <v>17</v>
      </c>
      <c r="BG3078" s="47">
        <v>1832</v>
      </c>
      <c r="BK3078" s="47">
        <v>1.6970000000000001</v>
      </c>
      <c r="BN3078" s="47">
        <v>11</v>
      </c>
      <c r="BP3078" s="47">
        <v>10</v>
      </c>
      <c r="BQ3078" s="47">
        <v>752</v>
      </c>
      <c r="BT3078" s="47">
        <v>163</v>
      </c>
      <c r="BU3078" s="47">
        <v>7.03</v>
      </c>
      <c r="BX3078" s="47">
        <v>2000</v>
      </c>
      <c r="CA3078" s="47">
        <v>68.5</v>
      </c>
      <c r="CC3078" s="47">
        <v>28.5</v>
      </c>
      <c r="CE3078" s="47" t="s">
        <v>84</v>
      </c>
      <c r="CF3078" s="47">
        <v>79</v>
      </c>
      <c r="CH3078" s="47">
        <v>158</v>
      </c>
      <c r="CI3078" s="47">
        <v>11600</v>
      </c>
      <c r="CJ3078" s="47">
        <v>12900</v>
      </c>
      <c r="CK3078" s="47">
        <v>430</v>
      </c>
      <c r="CL3078" s="47">
        <v>1920</v>
      </c>
      <c r="CM3078" s="47">
        <v>216</v>
      </c>
      <c r="CN3078" s="47">
        <v>41.1</v>
      </c>
      <c r="CO3078" s="47" t="s">
        <v>948</v>
      </c>
      <c r="CP3078" s="47">
        <v>8.5</v>
      </c>
      <c r="CQ3078" s="47">
        <v>21.2</v>
      </c>
      <c r="CR3078" s="47">
        <v>2.9</v>
      </c>
      <c r="CS3078" s="47" t="s">
        <v>957</v>
      </c>
      <c r="CT3078" s="47" t="s">
        <v>123</v>
      </c>
      <c r="CU3078" s="47">
        <v>8.3000000000000007</v>
      </c>
      <c r="CV3078" s="47">
        <v>0.95</v>
      </c>
      <c r="CW3078" s="47">
        <f t="shared" si="171"/>
        <v>27148.95</v>
      </c>
      <c r="CX3078" s="47">
        <v>300</v>
      </c>
      <c r="CY3078" s="47">
        <v>1.45</v>
      </c>
    </row>
    <row r="3079" spans="1:111" s="47" customFormat="1" ht="15.65" customHeight="1" x14ac:dyDescent="0.3">
      <c r="A3079" s="22" t="s">
        <v>4794</v>
      </c>
      <c r="B3079" s="47" t="s">
        <v>4559</v>
      </c>
      <c r="C3079" s="47" t="s">
        <v>4940</v>
      </c>
      <c r="D3079" s="47" t="s">
        <v>4630</v>
      </c>
      <c r="E3079" s="97">
        <v>1993</v>
      </c>
      <c r="F3079" s="97">
        <v>1993</v>
      </c>
      <c r="G3079" s="47" t="s">
        <v>914</v>
      </c>
      <c r="H3079" s="47">
        <v>34.195770799999998</v>
      </c>
      <c r="I3079" s="47">
        <v>-105.738612</v>
      </c>
      <c r="J3079" s="47" t="s">
        <v>873</v>
      </c>
      <c r="K3079" s="47" t="s">
        <v>879</v>
      </c>
      <c r="L3079" s="47" t="s">
        <v>878</v>
      </c>
      <c r="M3079" s="47" t="s">
        <v>4387</v>
      </c>
      <c r="N3079" s="70" t="s">
        <v>3393</v>
      </c>
      <c r="O3079" s="70" t="s">
        <v>3394</v>
      </c>
      <c r="P3079" s="72" t="s">
        <v>4388</v>
      </c>
      <c r="Q3079" s="22" t="s">
        <v>80</v>
      </c>
      <c r="S3079" s="72"/>
      <c r="T3079" s="72"/>
      <c r="U3079" s="72"/>
      <c r="V3079" s="72"/>
      <c r="W3079" s="72">
        <v>68</v>
      </c>
      <c r="X3079" s="72">
        <v>0.14000000000000001</v>
      </c>
      <c r="Y3079" s="72">
        <v>13.7</v>
      </c>
      <c r="Z3079" s="72">
        <v>2.3199999999999998</v>
      </c>
      <c r="AA3079" s="72">
        <v>0.55000000000000004</v>
      </c>
      <c r="AB3079" s="72">
        <v>0.13</v>
      </c>
      <c r="AC3079" s="72">
        <v>1.1000000000000001</v>
      </c>
      <c r="AD3079" s="72">
        <v>3.28</v>
      </c>
      <c r="AE3079" s="72">
        <v>6.95</v>
      </c>
      <c r="AF3079" s="72">
        <v>0.25</v>
      </c>
      <c r="AG3079" s="72">
        <v>1.84</v>
      </c>
      <c r="AH3079" s="72"/>
      <c r="AI3079" s="72"/>
      <c r="AJ3079" s="72"/>
      <c r="AO3079" s="47">
        <f>SUM(W3079:AG3079)+(AH3079*0.0001)</f>
        <v>98.259999999999991</v>
      </c>
      <c r="AP3079" s="47">
        <f>(0.6633*(Y3079+Z3079)-0.7083*(Y3079))</f>
        <v>0.92235600000000062</v>
      </c>
      <c r="AQ3079" s="47">
        <f>(Z3079-1.1*(AP3079))</f>
        <v>1.305408399999999</v>
      </c>
      <c r="AR3079" s="47">
        <f>(Z3079/1.1)</f>
        <v>2.1090909090909089</v>
      </c>
      <c r="AU3079" s="47">
        <v>28</v>
      </c>
      <c r="AV3079" s="47">
        <v>0.2</v>
      </c>
      <c r="AW3079" s="47">
        <v>49</v>
      </c>
      <c r="AY3079" s="47">
        <v>2600</v>
      </c>
      <c r="BA3079" s="47" t="s">
        <v>83</v>
      </c>
      <c r="BD3079" s="47">
        <v>4</v>
      </c>
      <c r="BE3079" s="47">
        <v>40</v>
      </c>
      <c r="BG3079" s="47">
        <v>167</v>
      </c>
      <c r="BK3079" s="47">
        <v>5.8999999999999997E-2</v>
      </c>
      <c r="BN3079" s="47">
        <v>5</v>
      </c>
      <c r="BP3079" s="47">
        <v>12</v>
      </c>
      <c r="BQ3079" s="47">
        <v>1057</v>
      </c>
      <c r="BT3079" s="47">
        <v>22</v>
      </c>
      <c r="BU3079" s="47">
        <v>4.3899999999999997</v>
      </c>
      <c r="BX3079" s="47">
        <v>267</v>
      </c>
      <c r="CA3079" s="47">
        <v>11.7</v>
      </c>
      <c r="CC3079" s="47">
        <v>6.4</v>
      </c>
      <c r="CE3079" s="47" t="s">
        <v>84</v>
      </c>
      <c r="CF3079" s="47">
        <v>90</v>
      </c>
      <c r="CH3079" s="47">
        <v>148</v>
      </c>
      <c r="CI3079" s="47">
        <v>264</v>
      </c>
      <c r="CJ3079" s="47">
        <v>350</v>
      </c>
      <c r="CK3079" s="47" t="s">
        <v>570</v>
      </c>
      <c r="CL3079" s="47">
        <v>70</v>
      </c>
      <c r="CM3079" s="47">
        <v>15.4</v>
      </c>
      <c r="CN3079" s="47">
        <v>3.8</v>
      </c>
      <c r="CO3079" s="47" t="s">
        <v>948</v>
      </c>
      <c r="CP3079" s="47">
        <v>1.8</v>
      </c>
      <c r="CQ3079" s="47">
        <v>11.1</v>
      </c>
      <c r="CR3079" s="47">
        <v>3.7</v>
      </c>
      <c r="CS3079" s="47" t="s">
        <v>957</v>
      </c>
      <c r="CT3079" s="47" t="s">
        <v>123</v>
      </c>
      <c r="CU3079" s="47">
        <v>9.4</v>
      </c>
      <c r="CV3079" s="47">
        <v>1.2</v>
      </c>
      <c r="CW3079" s="47">
        <f t="shared" si="171"/>
        <v>730.4</v>
      </c>
      <c r="CX3079" s="47">
        <v>4200</v>
      </c>
      <c r="CY3079" s="47">
        <v>2.02</v>
      </c>
    </row>
    <row r="3080" spans="1:111" s="47" customFormat="1" ht="15.65" customHeight="1" x14ac:dyDescent="0.3">
      <c r="A3080" s="22" t="s">
        <v>4795</v>
      </c>
      <c r="B3080" s="47" t="s">
        <v>4559</v>
      </c>
      <c r="C3080" s="47" t="s">
        <v>4940</v>
      </c>
      <c r="D3080" s="47" t="s">
        <v>4630</v>
      </c>
      <c r="E3080" s="97">
        <v>1993</v>
      </c>
      <c r="F3080" s="97">
        <v>1993</v>
      </c>
      <c r="G3080" s="47" t="s">
        <v>914</v>
      </c>
      <c r="H3080" s="47">
        <v>34.218038</v>
      </c>
      <c r="I3080" s="47">
        <v>-105.75879</v>
      </c>
      <c r="J3080" s="47" t="s">
        <v>873</v>
      </c>
      <c r="K3080" s="47" t="s">
        <v>879</v>
      </c>
      <c r="L3080" s="47" t="s">
        <v>878</v>
      </c>
      <c r="M3080" s="47" t="s">
        <v>1493</v>
      </c>
      <c r="N3080" s="70" t="s">
        <v>3393</v>
      </c>
      <c r="O3080" s="70" t="s">
        <v>3394</v>
      </c>
      <c r="P3080" s="72" t="s">
        <v>4338</v>
      </c>
      <c r="Q3080" s="22" t="s">
        <v>80</v>
      </c>
      <c r="S3080" s="72"/>
      <c r="T3080" s="72"/>
      <c r="U3080" s="72"/>
      <c r="V3080" s="72"/>
      <c r="W3080" s="72"/>
      <c r="X3080" s="72"/>
      <c r="Y3080" s="72"/>
      <c r="Z3080" s="72"/>
      <c r="AA3080" s="72"/>
      <c r="AB3080" s="72"/>
      <c r="AC3080" s="72"/>
      <c r="AD3080" s="72"/>
      <c r="AE3080" s="72"/>
      <c r="AF3080" s="72"/>
      <c r="AG3080" s="72"/>
      <c r="AH3080" s="72"/>
      <c r="AI3080" s="72"/>
      <c r="AJ3080" s="72"/>
      <c r="AU3080" s="47">
        <v>41</v>
      </c>
      <c r="AV3080" s="47" t="s">
        <v>124</v>
      </c>
      <c r="AW3080" s="47">
        <v>16</v>
      </c>
      <c r="AY3080" s="47">
        <v>4000</v>
      </c>
      <c r="BA3080" s="47" t="s">
        <v>83</v>
      </c>
      <c r="BD3080" s="47">
        <v>2</v>
      </c>
      <c r="BE3080" s="47">
        <v>12</v>
      </c>
      <c r="BG3080" s="47">
        <v>18</v>
      </c>
      <c r="BK3080" s="47">
        <v>5.0999999999999997E-2</v>
      </c>
      <c r="BN3080" s="47">
        <v>41</v>
      </c>
      <c r="BP3080" s="47">
        <v>3</v>
      </c>
      <c r="BQ3080" s="47">
        <v>503</v>
      </c>
      <c r="BT3080" s="47">
        <v>6</v>
      </c>
      <c r="BU3080" s="47">
        <v>1</v>
      </c>
      <c r="BX3080" s="47">
        <v>224</v>
      </c>
      <c r="CA3080" s="47">
        <v>49</v>
      </c>
      <c r="CC3080" s="47">
        <v>14</v>
      </c>
      <c r="CE3080" s="47" t="s">
        <v>913</v>
      </c>
      <c r="CF3080" s="47">
        <v>101</v>
      </c>
      <c r="CH3080" s="47">
        <v>123</v>
      </c>
      <c r="CI3080" s="47">
        <v>237</v>
      </c>
      <c r="CJ3080" s="47">
        <v>390</v>
      </c>
      <c r="CL3080" s="47">
        <v>120</v>
      </c>
      <c r="CM3080" s="47">
        <v>22.2</v>
      </c>
      <c r="CN3080" s="47">
        <v>5.0999999999999996</v>
      </c>
      <c r="CP3080" s="47">
        <v>2.2999999999999998</v>
      </c>
      <c r="CT3080" s="47" t="s">
        <v>123</v>
      </c>
      <c r="CU3080" s="47">
        <v>8</v>
      </c>
      <c r="CV3080" s="47">
        <v>1</v>
      </c>
      <c r="CW3080" s="47">
        <f t="shared" si="171"/>
        <v>785.6</v>
      </c>
      <c r="CX3080" s="47">
        <v>138</v>
      </c>
      <c r="CY3080" s="47">
        <v>1.74</v>
      </c>
    </row>
    <row r="3081" spans="1:111" s="47" customFormat="1" ht="15.65" customHeight="1" x14ac:dyDescent="0.3">
      <c r="A3081" s="22" t="s">
        <v>4796</v>
      </c>
      <c r="B3081" s="47" t="s">
        <v>4559</v>
      </c>
      <c r="C3081" s="47" t="s">
        <v>4940</v>
      </c>
      <c r="D3081" s="47" t="s">
        <v>4630</v>
      </c>
      <c r="E3081" s="97">
        <v>1993</v>
      </c>
      <c r="F3081" s="97">
        <v>1993</v>
      </c>
      <c r="G3081" s="47" t="s">
        <v>914</v>
      </c>
      <c r="H3081" s="47">
        <v>34.195618699999997</v>
      </c>
      <c r="I3081" s="47">
        <v>-105.73845</v>
      </c>
      <c r="J3081" s="47" t="s">
        <v>873</v>
      </c>
      <c r="K3081" s="47" t="s">
        <v>879</v>
      </c>
      <c r="L3081" s="47" t="s">
        <v>878</v>
      </c>
      <c r="M3081" s="47" t="s">
        <v>4387</v>
      </c>
      <c r="N3081" s="70" t="s">
        <v>3393</v>
      </c>
      <c r="O3081" s="70" t="s">
        <v>3394</v>
      </c>
      <c r="P3081" s="72" t="s">
        <v>4288</v>
      </c>
      <c r="Q3081" s="22" t="s">
        <v>80</v>
      </c>
      <c r="S3081" s="72"/>
      <c r="T3081" s="72"/>
      <c r="U3081" s="72"/>
      <c r="V3081" s="72"/>
      <c r="W3081" s="72"/>
      <c r="X3081" s="72"/>
      <c r="Y3081" s="72"/>
      <c r="Z3081" s="72"/>
      <c r="AA3081" s="72"/>
      <c r="AB3081" s="72"/>
      <c r="AC3081" s="72"/>
      <c r="AD3081" s="72"/>
      <c r="AE3081" s="72"/>
      <c r="AF3081" s="72"/>
      <c r="AG3081" s="72"/>
      <c r="AH3081" s="72"/>
      <c r="AI3081" s="72"/>
      <c r="AJ3081" s="72"/>
      <c r="AU3081" s="47">
        <v>22</v>
      </c>
      <c r="AV3081" s="47" t="s">
        <v>124</v>
      </c>
      <c r="AW3081" s="47">
        <v>62</v>
      </c>
      <c r="AY3081" s="47">
        <v>3200</v>
      </c>
      <c r="BA3081" s="47" t="s">
        <v>83</v>
      </c>
      <c r="BD3081" s="47">
        <v>6</v>
      </c>
      <c r="BE3081" s="47">
        <v>34</v>
      </c>
      <c r="BG3081" s="47">
        <v>156</v>
      </c>
      <c r="BK3081" s="47">
        <v>0.153</v>
      </c>
      <c r="BN3081" s="47">
        <v>9</v>
      </c>
      <c r="BP3081" s="47">
        <v>10</v>
      </c>
      <c r="BQ3081" s="47">
        <v>178</v>
      </c>
      <c r="BT3081" s="47">
        <v>24</v>
      </c>
      <c r="BU3081" s="47">
        <v>4.59</v>
      </c>
      <c r="BX3081" s="47">
        <v>341</v>
      </c>
      <c r="CA3081" s="47">
        <v>50.2</v>
      </c>
      <c r="CC3081" s="47">
        <v>9.6999999999999993</v>
      </c>
      <c r="CE3081" s="47" t="s">
        <v>84</v>
      </c>
      <c r="CF3081" s="47">
        <v>75</v>
      </c>
      <c r="CH3081" s="47">
        <v>133</v>
      </c>
      <c r="CI3081" s="47">
        <v>374</v>
      </c>
      <c r="CJ3081" s="47">
        <v>502</v>
      </c>
      <c r="CK3081" s="47" t="s">
        <v>4631</v>
      </c>
      <c r="CL3081" s="47">
        <v>107</v>
      </c>
      <c r="CM3081" s="47">
        <v>22.7</v>
      </c>
      <c r="CN3081" s="47">
        <v>4.3</v>
      </c>
      <c r="CO3081" s="47" t="s">
        <v>948</v>
      </c>
      <c r="CP3081" s="47">
        <v>2.1</v>
      </c>
      <c r="CQ3081" s="47">
        <v>12.2</v>
      </c>
      <c r="CR3081" s="47">
        <v>2.9</v>
      </c>
      <c r="CS3081" s="47" t="s">
        <v>957</v>
      </c>
      <c r="CT3081" s="47" t="s">
        <v>123</v>
      </c>
      <c r="CU3081" s="47">
        <v>8</v>
      </c>
      <c r="CV3081" s="47">
        <v>1.1000000000000001</v>
      </c>
      <c r="CW3081" s="47">
        <f t="shared" si="171"/>
        <v>1036.3</v>
      </c>
      <c r="CX3081" s="47">
        <v>1400</v>
      </c>
      <c r="CY3081" s="47">
        <v>3.48</v>
      </c>
    </row>
    <row r="3082" spans="1:111" s="47" customFormat="1" x14ac:dyDescent="0.3">
      <c r="A3082" s="22" t="s">
        <v>4797</v>
      </c>
      <c r="B3082" s="47" t="s">
        <v>4559</v>
      </c>
      <c r="C3082" s="47" t="s">
        <v>4940</v>
      </c>
      <c r="D3082" s="47" t="s">
        <v>4630</v>
      </c>
      <c r="E3082" s="97">
        <v>1993</v>
      </c>
      <c r="F3082" s="97">
        <v>1993</v>
      </c>
      <c r="G3082" s="47" t="s">
        <v>914</v>
      </c>
      <c r="H3082" s="47">
        <v>34.193949000000003</v>
      </c>
      <c r="I3082" s="47">
        <v>-105.74402000000001</v>
      </c>
      <c r="J3082" s="47" t="s">
        <v>873</v>
      </c>
      <c r="K3082" s="47" t="s">
        <v>879</v>
      </c>
      <c r="L3082" s="47" t="s">
        <v>878</v>
      </c>
      <c r="M3082" s="47" t="s">
        <v>4287</v>
      </c>
      <c r="N3082" s="70" t="s">
        <v>3393</v>
      </c>
      <c r="O3082" s="70" t="s">
        <v>3394</v>
      </c>
      <c r="P3082" s="72" t="s">
        <v>4301</v>
      </c>
      <c r="Q3082" s="22" t="s">
        <v>80</v>
      </c>
      <c r="S3082" s="72"/>
      <c r="T3082" s="72"/>
      <c r="U3082" s="72"/>
      <c r="V3082" s="72"/>
      <c r="W3082" s="72"/>
      <c r="X3082" s="72"/>
      <c r="Y3082" s="72"/>
      <c r="Z3082" s="72"/>
      <c r="AA3082" s="72"/>
      <c r="AB3082" s="72"/>
      <c r="AC3082" s="72"/>
      <c r="AD3082" s="72"/>
      <c r="AE3082" s="72"/>
      <c r="AF3082" s="72"/>
      <c r="AG3082" s="72"/>
      <c r="AH3082" s="72"/>
      <c r="AI3082" s="72"/>
      <c r="AJ3082" s="72"/>
      <c r="AU3082" s="47" t="s">
        <v>83</v>
      </c>
      <c r="AV3082" s="47">
        <v>0.3</v>
      </c>
      <c r="AW3082" s="47" t="s">
        <v>83</v>
      </c>
      <c r="AY3082" s="47" t="s">
        <v>913</v>
      </c>
      <c r="BA3082" s="47" t="s">
        <v>83</v>
      </c>
      <c r="BD3082" s="47">
        <v>1</v>
      </c>
      <c r="BE3082" s="47">
        <v>2</v>
      </c>
      <c r="BG3082" s="47">
        <v>6</v>
      </c>
      <c r="BK3082" s="47">
        <v>1.7000000000000001E-2</v>
      </c>
      <c r="BN3082" s="47" t="s">
        <v>121</v>
      </c>
      <c r="BP3082" s="47">
        <v>1</v>
      </c>
      <c r="BQ3082" s="47">
        <v>3</v>
      </c>
      <c r="BT3082" s="47" t="s">
        <v>83</v>
      </c>
      <c r="BU3082" s="47">
        <v>0.13</v>
      </c>
      <c r="BX3082" s="47">
        <v>608</v>
      </c>
      <c r="CA3082" s="47" t="s">
        <v>82</v>
      </c>
      <c r="CC3082" s="47" t="s">
        <v>121</v>
      </c>
      <c r="CE3082" s="47" t="s">
        <v>84</v>
      </c>
      <c r="CF3082" s="47">
        <v>3</v>
      </c>
      <c r="CH3082" s="47">
        <v>45</v>
      </c>
      <c r="CI3082" s="47">
        <v>2.7</v>
      </c>
      <c r="CJ3082" s="47" t="s">
        <v>83</v>
      </c>
      <c r="CK3082" s="47" t="s">
        <v>570</v>
      </c>
      <c r="CL3082" s="47" t="s">
        <v>84</v>
      </c>
      <c r="CM3082" s="47">
        <v>0.27</v>
      </c>
      <c r="CN3082" s="47" t="s">
        <v>126</v>
      </c>
      <c r="CO3082" s="47" t="s">
        <v>948</v>
      </c>
      <c r="CP3082" s="47" t="s">
        <v>121</v>
      </c>
      <c r="CQ3082" s="47" t="s">
        <v>121</v>
      </c>
      <c r="CR3082" s="47" t="s">
        <v>121</v>
      </c>
      <c r="CS3082" s="47" t="s">
        <v>957</v>
      </c>
      <c r="CT3082" s="47" t="s">
        <v>123</v>
      </c>
      <c r="CU3082" s="47" t="s">
        <v>82</v>
      </c>
      <c r="CV3082" s="47" t="s">
        <v>126</v>
      </c>
      <c r="CW3082" s="47">
        <f t="shared" si="171"/>
        <v>2.97</v>
      </c>
      <c r="CX3082" s="47" t="s">
        <v>957</v>
      </c>
      <c r="CY3082" s="47">
        <v>0.05</v>
      </c>
    </row>
    <row r="3083" spans="1:111" s="84" customFormat="1" x14ac:dyDescent="0.3">
      <c r="A3083" s="22" t="s">
        <v>4798</v>
      </c>
      <c r="B3083" s="47" t="s">
        <v>4559</v>
      </c>
      <c r="C3083" s="47" t="s">
        <v>4940</v>
      </c>
      <c r="D3083" s="47" t="s">
        <v>4630</v>
      </c>
      <c r="E3083" s="97">
        <v>1993</v>
      </c>
      <c r="F3083" s="97">
        <v>1993</v>
      </c>
      <c r="G3083" s="47" t="s">
        <v>914</v>
      </c>
      <c r="H3083" s="91">
        <v>34.194231600000002</v>
      </c>
      <c r="I3083" s="91">
        <v>-105.7424446</v>
      </c>
      <c r="J3083" s="91" t="s">
        <v>873</v>
      </c>
      <c r="K3083" s="47" t="s">
        <v>879</v>
      </c>
      <c r="L3083" s="47" t="s">
        <v>878</v>
      </c>
      <c r="M3083" s="47" t="s">
        <v>4287</v>
      </c>
      <c r="N3083" s="70" t="s">
        <v>3393</v>
      </c>
      <c r="O3083" s="70" t="s">
        <v>3394</v>
      </c>
      <c r="P3083" s="72" t="s">
        <v>4288</v>
      </c>
      <c r="Q3083" s="92" t="s">
        <v>1684</v>
      </c>
      <c r="R3083" s="91"/>
      <c r="S3083" s="72"/>
      <c r="T3083" s="72"/>
      <c r="U3083" s="72"/>
      <c r="V3083" s="72"/>
      <c r="W3083" s="72"/>
      <c r="X3083" s="72"/>
      <c r="Y3083" s="72"/>
      <c r="Z3083" s="72"/>
      <c r="AA3083" s="72"/>
      <c r="AB3083" s="72"/>
      <c r="AC3083" s="72"/>
      <c r="AD3083" s="72"/>
      <c r="AE3083" s="72"/>
      <c r="AF3083" s="72"/>
      <c r="AG3083" s="72"/>
      <c r="AH3083" s="72"/>
      <c r="AI3083" s="72"/>
      <c r="AJ3083" s="72"/>
      <c r="AL3083" s="47"/>
      <c r="AM3083" s="47"/>
      <c r="AN3083" s="47"/>
      <c r="AO3083" s="47"/>
      <c r="AP3083" s="47"/>
      <c r="AQ3083" s="47"/>
      <c r="AR3083" s="47"/>
      <c r="AU3083" s="99">
        <v>9</v>
      </c>
      <c r="AV3083" s="99">
        <v>0.4</v>
      </c>
      <c r="AW3083" s="99" t="s">
        <v>83</v>
      </c>
      <c r="AX3083" s="99"/>
      <c r="AY3083" s="99">
        <v>640</v>
      </c>
      <c r="AZ3083" s="99"/>
      <c r="BA3083" s="99" t="s">
        <v>83</v>
      </c>
      <c r="BB3083" s="47"/>
      <c r="BC3083" s="99"/>
      <c r="BD3083" s="99">
        <v>2</v>
      </c>
      <c r="BE3083" s="99">
        <v>12</v>
      </c>
      <c r="BF3083" s="99"/>
      <c r="BG3083" s="99">
        <v>8</v>
      </c>
      <c r="BH3083" s="99"/>
      <c r="BI3083" s="99"/>
      <c r="BJ3083" s="99"/>
      <c r="BK3083" s="47">
        <v>7.9000000000000001E-2</v>
      </c>
      <c r="BL3083" s="99"/>
      <c r="BM3083" s="99"/>
      <c r="BN3083" s="99" t="s">
        <v>121</v>
      </c>
      <c r="BO3083" s="99"/>
      <c r="BP3083" s="99">
        <v>6</v>
      </c>
      <c r="BQ3083" s="99">
        <v>5</v>
      </c>
      <c r="BR3083" s="99"/>
      <c r="BS3083" s="99"/>
      <c r="BT3083" s="99" t="s">
        <v>83</v>
      </c>
      <c r="BU3083" s="99">
        <v>2.63</v>
      </c>
      <c r="BV3083" s="99"/>
      <c r="BW3083" s="99"/>
      <c r="BX3083" s="99">
        <v>131</v>
      </c>
      <c r="BY3083" s="99"/>
      <c r="BZ3083" s="99"/>
      <c r="CA3083" s="99">
        <v>2.6</v>
      </c>
      <c r="CB3083" s="99"/>
      <c r="CC3083" s="99" t="s">
        <v>121</v>
      </c>
      <c r="CD3083" s="99"/>
      <c r="CE3083" s="99" t="s">
        <v>84</v>
      </c>
      <c r="CF3083" s="99">
        <v>15</v>
      </c>
      <c r="CG3083" s="99"/>
      <c r="CH3083" s="99">
        <v>8</v>
      </c>
      <c r="CI3083" s="99">
        <v>16</v>
      </c>
      <c r="CJ3083" s="99">
        <v>21</v>
      </c>
      <c r="CK3083" s="99" t="s">
        <v>570</v>
      </c>
      <c r="CL3083" s="99">
        <v>10</v>
      </c>
      <c r="CM3083" s="99">
        <v>2.19</v>
      </c>
      <c r="CN3083" s="99">
        <v>0.6</v>
      </c>
      <c r="CO3083" s="99" t="s">
        <v>948</v>
      </c>
      <c r="CP3083" s="99" t="s">
        <v>121</v>
      </c>
      <c r="CQ3083" s="99">
        <v>1</v>
      </c>
      <c r="CR3083" s="99" t="s">
        <v>121</v>
      </c>
      <c r="CS3083" s="99" t="s">
        <v>957</v>
      </c>
      <c r="CT3083" s="99" t="s">
        <v>123</v>
      </c>
      <c r="CU3083" s="99">
        <v>0.7</v>
      </c>
      <c r="CV3083" s="99">
        <v>0.12</v>
      </c>
      <c r="CW3083" s="47">
        <f t="shared" si="171"/>
        <v>51.61</v>
      </c>
      <c r="CX3083" s="99">
        <v>200</v>
      </c>
      <c r="CY3083" s="99">
        <v>0.42</v>
      </c>
      <c r="CZ3083" s="99"/>
      <c r="DA3083" s="99"/>
      <c r="DC3083" s="99"/>
      <c r="DD3083" s="99"/>
      <c r="DE3083" s="99"/>
      <c r="DF3083" s="99"/>
      <c r="DG3083" s="99"/>
    </row>
    <row r="3084" spans="1:111" s="84" customFormat="1" x14ac:dyDescent="0.3">
      <c r="A3084" s="22" t="s">
        <v>4799</v>
      </c>
      <c r="B3084" s="47" t="s">
        <v>4559</v>
      </c>
      <c r="C3084" s="47" t="s">
        <v>4940</v>
      </c>
      <c r="D3084" s="47" t="s">
        <v>4630</v>
      </c>
      <c r="E3084" s="97">
        <v>1993</v>
      </c>
      <c r="F3084" s="97">
        <v>1993</v>
      </c>
      <c r="G3084" s="47" t="s">
        <v>914</v>
      </c>
      <c r="H3084" s="91">
        <v>34.193794400000002</v>
      </c>
      <c r="I3084" s="91">
        <v>-105.74118300000001</v>
      </c>
      <c r="J3084" s="91" t="s">
        <v>873</v>
      </c>
      <c r="K3084" s="47" t="s">
        <v>879</v>
      </c>
      <c r="L3084" s="47" t="s">
        <v>878</v>
      </c>
      <c r="M3084" s="47" t="s">
        <v>4287</v>
      </c>
      <c r="N3084" s="70" t="s">
        <v>3393</v>
      </c>
      <c r="O3084" s="70" t="s">
        <v>3394</v>
      </c>
      <c r="P3084" s="72" t="s">
        <v>4288</v>
      </c>
      <c r="Q3084" s="92" t="s">
        <v>80</v>
      </c>
      <c r="R3084" s="91"/>
      <c r="S3084" s="72"/>
      <c r="T3084" s="72"/>
      <c r="U3084" s="72"/>
      <c r="V3084" s="72"/>
      <c r="W3084" s="72"/>
      <c r="X3084" s="72"/>
      <c r="Y3084" s="72"/>
      <c r="Z3084" s="72"/>
      <c r="AA3084" s="72"/>
      <c r="AB3084" s="72"/>
      <c r="AC3084" s="72"/>
      <c r="AD3084" s="72"/>
      <c r="AE3084" s="72"/>
      <c r="AF3084" s="72"/>
      <c r="AG3084" s="72"/>
      <c r="AH3084" s="72"/>
      <c r="AI3084" s="72"/>
      <c r="AJ3084" s="72"/>
      <c r="AL3084" s="47"/>
      <c r="AM3084" s="47"/>
      <c r="AN3084" s="47"/>
      <c r="AO3084" s="47"/>
      <c r="AP3084" s="47"/>
      <c r="AQ3084" s="47"/>
      <c r="AR3084" s="47"/>
      <c r="AU3084" s="93">
        <v>36</v>
      </c>
      <c r="AV3084" s="93">
        <v>1.9</v>
      </c>
      <c r="AW3084" s="93">
        <v>225</v>
      </c>
      <c r="AX3084" s="93"/>
      <c r="AY3084" s="93">
        <v>440</v>
      </c>
      <c r="AZ3084" s="93"/>
      <c r="BA3084" s="93">
        <v>9</v>
      </c>
      <c r="BB3084" s="47"/>
      <c r="BC3084" s="93"/>
      <c r="BD3084" s="93">
        <v>19</v>
      </c>
      <c r="BE3084" s="93">
        <v>19</v>
      </c>
      <c r="BF3084" s="93"/>
      <c r="BG3084" s="93">
        <v>543</v>
      </c>
      <c r="BH3084" s="93"/>
      <c r="BI3084" s="93"/>
      <c r="BJ3084" s="93"/>
      <c r="BK3084" s="47">
        <v>0.48099999999999998</v>
      </c>
      <c r="BL3084" s="93"/>
      <c r="BM3084" s="93"/>
      <c r="BN3084" s="93">
        <v>5</v>
      </c>
      <c r="BO3084" s="93"/>
      <c r="BP3084" s="93">
        <v>19</v>
      </c>
      <c r="BQ3084" s="93">
        <v>241</v>
      </c>
      <c r="BR3084" s="93"/>
      <c r="BS3084" s="93"/>
      <c r="BT3084" s="93">
        <v>74</v>
      </c>
      <c r="BU3084" s="93">
        <v>6.81</v>
      </c>
      <c r="BV3084" s="93"/>
      <c r="BW3084" s="93"/>
      <c r="BX3084" s="93">
        <v>282</v>
      </c>
      <c r="BY3084" s="93"/>
      <c r="BZ3084" s="93"/>
      <c r="CA3084" s="93">
        <v>3.8</v>
      </c>
      <c r="CB3084" s="93"/>
      <c r="CC3084" s="93">
        <v>2.4</v>
      </c>
      <c r="CD3084" s="93"/>
      <c r="CE3084" s="93" t="s">
        <v>84</v>
      </c>
      <c r="CF3084" s="93">
        <v>50</v>
      </c>
      <c r="CG3084" s="93"/>
      <c r="CH3084" s="93">
        <v>181</v>
      </c>
      <c r="CI3084" s="93">
        <v>174</v>
      </c>
      <c r="CJ3084" s="93">
        <v>205</v>
      </c>
      <c r="CK3084" s="93" t="s">
        <v>570</v>
      </c>
      <c r="CL3084" s="93">
        <v>49</v>
      </c>
      <c r="CM3084" s="93">
        <v>7.87</v>
      </c>
      <c r="CN3084" s="93">
        <v>1.8</v>
      </c>
      <c r="CO3084" s="93" t="s">
        <v>948</v>
      </c>
      <c r="CP3084" s="93" t="s">
        <v>121</v>
      </c>
      <c r="CQ3084" s="93">
        <v>3.4</v>
      </c>
      <c r="CR3084" s="93">
        <v>1</v>
      </c>
      <c r="CS3084" s="93" t="s">
        <v>957</v>
      </c>
      <c r="CT3084" s="93" t="s">
        <v>123</v>
      </c>
      <c r="CU3084" s="93">
        <v>3.5</v>
      </c>
      <c r="CV3084" s="93">
        <v>0.46</v>
      </c>
      <c r="CW3084" s="47">
        <f t="shared" si="171"/>
        <v>446.03</v>
      </c>
      <c r="CX3084" s="93">
        <v>1700</v>
      </c>
      <c r="CY3084" s="93">
        <v>1.77</v>
      </c>
      <c r="CZ3084" s="93"/>
      <c r="DA3084" s="93"/>
      <c r="DC3084" s="93"/>
      <c r="DD3084" s="93"/>
      <c r="DE3084" s="93"/>
      <c r="DF3084" s="93"/>
      <c r="DG3084" s="93"/>
    </row>
    <row r="3085" spans="1:111" s="84" customFormat="1" x14ac:dyDescent="0.3">
      <c r="A3085" s="89" t="s">
        <v>4800</v>
      </c>
      <c r="B3085" s="47" t="s">
        <v>4559</v>
      </c>
      <c r="C3085" s="47" t="s">
        <v>4940</v>
      </c>
      <c r="D3085" s="47" t="s">
        <v>4630</v>
      </c>
      <c r="E3085" s="97">
        <v>1993</v>
      </c>
      <c r="F3085" s="97">
        <v>1993</v>
      </c>
      <c r="G3085" s="47" t="s">
        <v>914</v>
      </c>
      <c r="H3085" s="91">
        <v>34.193901699999998</v>
      </c>
      <c r="I3085" s="91">
        <v>-105.741479</v>
      </c>
      <c r="J3085" s="91" t="s">
        <v>873</v>
      </c>
      <c r="K3085" s="47" t="s">
        <v>879</v>
      </c>
      <c r="L3085" s="47" t="s">
        <v>878</v>
      </c>
      <c r="M3085" s="47" t="s">
        <v>4287</v>
      </c>
      <c r="N3085" s="70" t="s">
        <v>3393</v>
      </c>
      <c r="O3085" s="70" t="s">
        <v>3394</v>
      </c>
      <c r="P3085" s="72" t="s">
        <v>4288</v>
      </c>
      <c r="Q3085" s="92" t="s">
        <v>80</v>
      </c>
      <c r="R3085" s="91"/>
      <c r="S3085" s="72"/>
      <c r="T3085" s="72"/>
      <c r="U3085" s="72"/>
      <c r="V3085" s="72"/>
      <c r="W3085" s="72"/>
      <c r="X3085" s="72"/>
      <c r="Y3085" s="72"/>
      <c r="Z3085" s="72"/>
      <c r="AA3085" s="72"/>
      <c r="AB3085" s="72"/>
      <c r="AC3085" s="72"/>
      <c r="AD3085" s="72"/>
      <c r="AE3085" s="72"/>
      <c r="AF3085" s="72"/>
      <c r="AG3085" s="72"/>
      <c r="AH3085" s="72"/>
      <c r="AI3085" s="72"/>
      <c r="AJ3085" s="72"/>
      <c r="AL3085" s="93"/>
      <c r="AM3085" s="93"/>
      <c r="AN3085" s="93"/>
      <c r="AO3085" s="47"/>
      <c r="AP3085" s="47"/>
      <c r="AQ3085" s="47"/>
      <c r="AR3085" s="47"/>
      <c r="AU3085" s="93">
        <v>10</v>
      </c>
      <c r="AV3085" s="93">
        <v>0.7</v>
      </c>
      <c r="AW3085" s="93">
        <v>69</v>
      </c>
      <c r="AX3085" s="93"/>
      <c r="AY3085" s="93">
        <v>120</v>
      </c>
      <c r="AZ3085" s="93"/>
      <c r="BA3085" s="93" t="s">
        <v>83</v>
      </c>
      <c r="BB3085" s="93"/>
      <c r="BC3085" s="93"/>
      <c r="BD3085" s="93">
        <v>4</v>
      </c>
      <c r="BE3085" s="93">
        <v>35</v>
      </c>
      <c r="BF3085" s="93"/>
      <c r="BG3085" s="93">
        <v>173</v>
      </c>
      <c r="BH3085" s="93"/>
      <c r="BI3085" s="93"/>
      <c r="BJ3085" s="93"/>
      <c r="BK3085" s="93">
        <v>0.23200000000000001</v>
      </c>
      <c r="BL3085" s="93"/>
      <c r="BM3085" s="93"/>
      <c r="BN3085" s="93">
        <v>2</v>
      </c>
      <c r="BO3085" s="93"/>
      <c r="BP3085" s="93">
        <v>9</v>
      </c>
      <c r="BQ3085" s="93">
        <v>12</v>
      </c>
      <c r="BR3085" s="93"/>
      <c r="BS3085" s="93"/>
      <c r="BT3085" s="93">
        <v>23</v>
      </c>
      <c r="BU3085" s="93">
        <v>4.26</v>
      </c>
      <c r="BV3085" s="93"/>
      <c r="BW3085" s="93"/>
      <c r="BX3085" s="93">
        <v>13</v>
      </c>
      <c r="BY3085" s="93"/>
      <c r="BZ3085" s="93"/>
      <c r="CA3085" s="93">
        <v>7.8</v>
      </c>
      <c r="CB3085" s="93"/>
      <c r="CC3085" s="93">
        <v>2</v>
      </c>
      <c r="CD3085" s="93"/>
      <c r="CE3085" s="93" t="s">
        <v>84</v>
      </c>
      <c r="CF3085" s="93">
        <v>49</v>
      </c>
      <c r="CG3085" s="93"/>
      <c r="CH3085" s="93">
        <v>44</v>
      </c>
      <c r="CI3085" s="93">
        <v>26</v>
      </c>
      <c r="CJ3085" s="93">
        <v>43</v>
      </c>
      <c r="CK3085" s="93" t="s">
        <v>570</v>
      </c>
      <c r="CL3085" s="93">
        <v>18</v>
      </c>
      <c r="CM3085" s="93">
        <v>4.37</v>
      </c>
      <c r="CN3085" s="93">
        <v>1.2</v>
      </c>
      <c r="CO3085" s="93" t="s">
        <v>948</v>
      </c>
      <c r="CP3085" s="93" t="s">
        <v>121</v>
      </c>
      <c r="CQ3085" s="93">
        <v>4.0999999999999996</v>
      </c>
      <c r="CR3085" s="93" t="s">
        <v>121</v>
      </c>
      <c r="CS3085" s="93" t="s">
        <v>957</v>
      </c>
      <c r="CT3085" s="93" t="s">
        <v>123</v>
      </c>
      <c r="CU3085" s="93">
        <v>3</v>
      </c>
      <c r="CV3085" s="93">
        <v>0.42</v>
      </c>
      <c r="CW3085" s="47">
        <f t="shared" si="171"/>
        <v>100.09</v>
      </c>
      <c r="CX3085" s="93">
        <v>200</v>
      </c>
      <c r="CY3085" s="93">
        <v>0.56000000000000005</v>
      </c>
      <c r="CZ3085" s="93"/>
      <c r="DA3085" s="93"/>
      <c r="DC3085" s="93"/>
      <c r="DD3085" s="93"/>
      <c r="DE3085" s="93"/>
      <c r="DF3085" s="93"/>
      <c r="DG3085" s="93"/>
    </row>
    <row r="3086" spans="1:111" s="84" customFormat="1" x14ac:dyDescent="0.3">
      <c r="A3086" s="89" t="s">
        <v>4801</v>
      </c>
      <c r="B3086" s="47" t="s">
        <v>4559</v>
      </c>
      <c r="C3086" s="47" t="s">
        <v>4940</v>
      </c>
      <c r="D3086" s="47" t="s">
        <v>4630</v>
      </c>
      <c r="E3086" s="97">
        <v>1993</v>
      </c>
      <c r="F3086" s="97">
        <v>1993</v>
      </c>
      <c r="G3086" s="47" t="s">
        <v>914</v>
      </c>
      <c r="H3086" s="91">
        <v>34.193831500000002</v>
      </c>
      <c r="I3086" s="91">
        <v>-105.7418</v>
      </c>
      <c r="J3086" s="91" t="s">
        <v>873</v>
      </c>
      <c r="K3086" s="47" t="s">
        <v>879</v>
      </c>
      <c r="L3086" s="47" t="s">
        <v>878</v>
      </c>
      <c r="M3086" s="47" t="s">
        <v>4287</v>
      </c>
      <c r="N3086" s="70" t="s">
        <v>3393</v>
      </c>
      <c r="O3086" s="70" t="s">
        <v>3394</v>
      </c>
      <c r="P3086" s="72" t="s">
        <v>4288</v>
      </c>
      <c r="Q3086" s="92" t="s">
        <v>80</v>
      </c>
      <c r="R3086" s="91"/>
      <c r="S3086" s="72"/>
      <c r="T3086" s="72"/>
      <c r="U3086" s="72"/>
      <c r="V3086" s="72"/>
      <c r="W3086" s="72"/>
      <c r="X3086" s="72"/>
      <c r="Y3086" s="72"/>
      <c r="Z3086" s="72"/>
      <c r="AA3086" s="72"/>
      <c r="AB3086" s="72"/>
      <c r="AC3086" s="72"/>
      <c r="AD3086" s="72"/>
      <c r="AE3086" s="72"/>
      <c r="AF3086" s="72"/>
      <c r="AG3086" s="72"/>
      <c r="AH3086" s="72"/>
      <c r="AI3086" s="72"/>
      <c r="AJ3086" s="72"/>
      <c r="AL3086" s="47"/>
      <c r="AM3086" s="47"/>
      <c r="AN3086" s="47"/>
      <c r="AO3086" s="47"/>
      <c r="AP3086" s="47"/>
      <c r="AQ3086" s="47"/>
      <c r="AR3086" s="47"/>
      <c r="AU3086" s="93">
        <v>7</v>
      </c>
      <c r="AV3086" s="93">
        <v>0.9</v>
      </c>
      <c r="AW3086" s="93">
        <v>54</v>
      </c>
      <c r="AX3086" s="93"/>
      <c r="AY3086" s="93">
        <v>180</v>
      </c>
      <c r="AZ3086" s="93"/>
      <c r="BA3086" s="93" t="s">
        <v>83</v>
      </c>
      <c r="BB3086" s="47"/>
      <c r="BC3086" s="93"/>
      <c r="BD3086" s="93">
        <v>2</v>
      </c>
      <c r="BE3086" s="93">
        <v>43</v>
      </c>
      <c r="BF3086" s="93"/>
      <c r="BG3086" s="93">
        <v>171</v>
      </c>
      <c r="BH3086" s="93"/>
      <c r="BI3086" s="93"/>
      <c r="BJ3086" s="93"/>
      <c r="BK3086" s="47">
        <v>0.19600000000000001</v>
      </c>
      <c r="BL3086" s="93"/>
      <c r="BM3086" s="93"/>
      <c r="BN3086" s="93">
        <v>2</v>
      </c>
      <c r="BO3086" s="93"/>
      <c r="BP3086" s="93">
        <v>5</v>
      </c>
      <c r="BQ3086" s="93">
        <v>26</v>
      </c>
      <c r="BR3086" s="93"/>
      <c r="BS3086" s="93"/>
      <c r="BT3086" s="93">
        <v>21</v>
      </c>
      <c r="BU3086" s="93">
        <v>2.34</v>
      </c>
      <c r="BV3086" s="93"/>
      <c r="BW3086" s="93"/>
      <c r="BX3086" s="93">
        <v>521</v>
      </c>
      <c r="BY3086" s="93"/>
      <c r="BZ3086" s="93"/>
      <c r="CA3086" s="93">
        <v>9.1999999999999993</v>
      </c>
      <c r="CB3086" s="93"/>
      <c r="CC3086" s="93">
        <v>1.7</v>
      </c>
      <c r="CD3086" s="93"/>
      <c r="CE3086" s="93" t="s">
        <v>84</v>
      </c>
      <c r="CF3086" s="93">
        <v>45</v>
      </c>
      <c r="CG3086" s="93"/>
      <c r="CH3086" s="93">
        <v>24</v>
      </c>
      <c r="CI3086" s="93">
        <v>47</v>
      </c>
      <c r="CJ3086" s="93">
        <v>78</v>
      </c>
      <c r="CK3086" s="93" t="s">
        <v>570</v>
      </c>
      <c r="CL3086" s="93">
        <v>36</v>
      </c>
      <c r="CM3086" s="93">
        <v>63</v>
      </c>
      <c r="CN3086" s="93">
        <v>1.6</v>
      </c>
      <c r="CO3086" s="93" t="s">
        <v>948</v>
      </c>
      <c r="CP3086" s="93" t="s">
        <v>121</v>
      </c>
      <c r="CQ3086" s="93">
        <v>4.0999999999999996</v>
      </c>
      <c r="CR3086" s="93" t="s">
        <v>121</v>
      </c>
      <c r="CS3086" s="93" t="s">
        <v>957</v>
      </c>
      <c r="CT3086" s="93" t="s">
        <v>123</v>
      </c>
      <c r="CU3086" s="93">
        <v>2.6</v>
      </c>
      <c r="CV3086" s="93">
        <v>0.38</v>
      </c>
      <c r="CW3086" s="47">
        <f t="shared" ref="CW3086:CW3149" si="172">SUM(CI3086:CV3086)</f>
        <v>232.67999999999998</v>
      </c>
      <c r="CX3086" s="93" t="s">
        <v>957</v>
      </c>
      <c r="CY3086" s="93">
        <v>0.48</v>
      </c>
      <c r="CZ3086" s="93"/>
      <c r="DA3086" s="93"/>
      <c r="DC3086" s="93"/>
      <c r="DD3086" s="93"/>
      <c r="DE3086" s="93"/>
      <c r="DF3086" s="93"/>
      <c r="DG3086" s="93"/>
    </row>
    <row r="3087" spans="1:111" s="84" customFormat="1" x14ac:dyDescent="0.3">
      <c r="A3087" s="89" t="s">
        <v>4802</v>
      </c>
      <c r="B3087" s="47" t="s">
        <v>4559</v>
      </c>
      <c r="C3087" s="47" t="s">
        <v>4940</v>
      </c>
      <c r="D3087" s="47" t="s">
        <v>4630</v>
      </c>
      <c r="E3087" s="97">
        <v>1993</v>
      </c>
      <c r="F3087" s="97">
        <v>1993</v>
      </c>
      <c r="G3087" s="47" t="s">
        <v>914</v>
      </c>
      <c r="H3087" s="91">
        <v>34.193496500000002</v>
      </c>
      <c r="I3087" s="91">
        <v>-105.740188</v>
      </c>
      <c r="J3087" s="91" t="s">
        <v>873</v>
      </c>
      <c r="K3087" s="47" t="s">
        <v>879</v>
      </c>
      <c r="L3087" s="47" t="s">
        <v>878</v>
      </c>
      <c r="M3087" s="47" t="s">
        <v>4287</v>
      </c>
      <c r="N3087" s="70" t="s">
        <v>3393</v>
      </c>
      <c r="O3087" s="70" t="s">
        <v>3394</v>
      </c>
      <c r="P3087" s="72" t="s">
        <v>4288</v>
      </c>
      <c r="Q3087" s="92" t="s">
        <v>80</v>
      </c>
      <c r="R3087" s="91"/>
      <c r="S3087" s="72"/>
      <c r="T3087" s="72"/>
      <c r="U3087" s="72"/>
      <c r="V3087" s="72"/>
      <c r="W3087" s="72"/>
      <c r="X3087" s="72"/>
      <c r="Y3087" s="72"/>
      <c r="Z3087" s="72"/>
      <c r="AA3087" s="72"/>
      <c r="AB3087" s="72"/>
      <c r="AC3087" s="72"/>
      <c r="AD3087" s="72"/>
      <c r="AE3087" s="72"/>
      <c r="AF3087" s="72"/>
      <c r="AG3087" s="72"/>
      <c r="AH3087" s="72"/>
      <c r="AI3087" s="72"/>
      <c r="AJ3087" s="72"/>
      <c r="AL3087" s="47"/>
      <c r="AM3087" s="47"/>
      <c r="AN3087" s="47"/>
      <c r="AO3087" s="47"/>
      <c r="AP3087" s="47"/>
      <c r="AQ3087" s="47"/>
      <c r="AR3087" s="47"/>
      <c r="AU3087" s="93">
        <v>61</v>
      </c>
      <c r="AV3087" s="93">
        <v>0.9</v>
      </c>
      <c r="AW3087" s="93">
        <v>59</v>
      </c>
      <c r="AX3087" s="93"/>
      <c r="AY3087" s="47">
        <v>2300</v>
      </c>
      <c r="AZ3087" s="93"/>
      <c r="BA3087" s="93" t="s">
        <v>83</v>
      </c>
      <c r="BB3087" s="47"/>
      <c r="BC3087" s="93"/>
      <c r="BD3087" s="93">
        <v>3</v>
      </c>
      <c r="BE3087" s="93">
        <v>61</v>
      </c>
      <c r="BF3087" s="93"/>
      <c r="BG3087" s="93">
        <v>222</v>
      </c>
      <c r="BH3087" s="93"/>
      <c r="BI3087" s="93"/>
      <c r="BJ3087" s="93"/>
      <c r="BK3087" s="47">
        <v>0.105</v>
      </c>
      <c r="BL3087" s="93"/>
      <c r="BM3087" s="93"/>
      <c r="BN3087" s="93">
        <v>5</v>
      </c>
      <c r="BO3087" s="93"/>
      <c r="BP3087" s="93">
        <v>17</v>
      </c>
      <c r="BQ3087" s="93">
        <v>69</v>
      </c>
      <c r="BR3087" s="93"/>
      <c r="BS3087" s="93"/>
      <c r="BT3087" s="93">
        <v>19</v>
      </c>
      <c r="BU3087" s="93">
        <v>6.9</v>
      </c>
      <c r="BV3087" s="93"/>
      <c r="BW3087" s="93"/>
      <c r="BX3087" s="93">
        <v>177</v>
      </c>
      <c r="BY3087" s="93"/>
      <c r="BZ3087" s="93"/>
      <c r="CA3087" s="93">
        <v>16</v>
      </c>
      <c r="CB3087" s="93"/>
      <c r="CC3087" s="93">
        <v>3</v>
      </c>
      <c r="CD3087" s="93"/>
      <c r="CE3087" s="93" t="s">
        <v>84</v>
      </c>
      <c r="CF3087" s="93">
        <v>154</v>
      </c>
      <c r="CG3087" s="93"/>
      <c r="CH3087" s="93">
        <v>208</v>
      </c>
      <c r="CI3087" s="93">
        <v>255</v>
      </c>
      <c r="CJ3087" s="93">
        <v>360</v>
      </c>
      <c r="CK3087" s="93" t="s">
        <v>570</v>
      </c>
      <c r="CL3087" s="93">
        <v>87</v>
      </c>
      <c r="CM3087" s="93">
        <v>17.7</v>
      </c>
      <c r="CN3087" s="93">
        <v>4.4000000000000004</v>
      </c>
      <c r="CO3087" s="93" t="s">
        <v>948</v>
      </c>
      <c r="CP3087" s="93">
        <v>2.2999999999999998</v>
      </c>
      <c r="CQ3087" s="93">
        <v>13</v>
      </c>
      <c r="CR3087" s="93">
        <v>2.9</v>
      </c>
      <c r="CS3087" s="93" t="s">
        <v>957</v>
      </c>
      <c r="CT3087" s="93" t="s">
        <v>123</v>
      </c>
      <c r="CU3087" s="93">
        <v>9.6</v>
      </c>
      <c r="CV3087" s="93">
        <v>1.3</v>
      </c>
      <c r="CW3087" s="47">
        <f t="shared" si="172"/>
        <v>753.19999999999993</v>
      </c>
      <c r="CX3087" s="93">
        <v>400</v>
      </c>
      <c r="CY3087" s="93">
        <v>2.61</v>
      </c>
      <c r="CZ3087" s="93"/>
      <c r="DA3087" s="93"/>
      <c r="DC3087" s="93"/>
      <c r="DD3087" s="93"/>
      <c r="DE3087" s="93"/>
      <c r="DF3087" s="93"/>
      <c r="DG3087" s="93"/>
    </row>
    <row r="3088" spans="1:111" s="84" customFormat="1" x14ac:dyDescent="0.3">
      <c r="A3088" s="89" t="s">
        <v>4803</v>
      </c>
      <c r="B3088" s="47" t="s">
        <v>4559</v>
      </c>
      <c r="C3088" s="47" t="s">
        <v>4940</v>
      </c>
      <c r="D3088" s="47" t="s">
        <v>4630</v>
      </c>
      <c r="E3088" s="97">
        <v>1993</v>
      </c>
      <c r="F3088" s="97">
        <v>1993</v>
      </c>
      <c r="G3088" s="47" t="s">
        <v>914</v>
      </c>
      <c r="H3088" s="91">
        <v>34.193739999999998</v>
      </c>
      <c r="I3088" s="91">
        <v>-105.73662400000001</v>
      </c>
      <c r="J3088" s="91" t="s">
        <v>873</v>
      </c>
      <c r="K3088" s="47" t="s">
        <v>879</v>
      </c>
      <c r="L3088" s="47" t="s">
        <v>878</v>
      </c>
      <c r="M3088" s="47" t="s">
        <v>4287</v>
      </c>
      <c r="N3088" s="70" t="s">
        <v>3393</v>
      </c>
      <c r="O3088" s="70" t="s">
        <v>3394</v>
      </c>
      <c r="P3088" s="72" t="s">
        <v>4288</v>
      </c>
      <c r="Q3088" s="92" t="s">
        <v>80</v>
      </c>
      <c r="R3088" s="91"/>
      <c r="S3088" s="72"/>
      <c r="T3088" s="72"/>
      <c r="U3088" s="72"/>
      <c r="V3088" s="72"/>
      <c r="W3088" s="72"/>
      <c r="X3088" s="72"/>
      <c r="Y3088" s="72"/>
      <c r="Z3088" s="72"/>
      <c r="AA3088" s="72"/>
      <c r="AB3088" s="72"/>
      <c r="AC3088" s="72"/>
      <c r="AD3088" s="72"/>
      <c r="AE3088" s="72"/>
      <c r="AF3088" s="72"/>
      <c r="AG3088" s="72"/>
      <c r="AH3088" s="72"/>
      <c r="AI3088" s="72"/>
      <c r="AJ3088" s="72"/>
      <c r="AL3088" s="47"/>
      <c r="AM3088" s="47"/>
      <c r="AN3088" s="47"/>
      <c r="AO3088" s="47"/>
      <c r="AP3088" s="47"/>
      <c r="AQ3088" s="47"/>
      <c r="AR3088" s="47"/>
      <c r="AU3088" s="93">
        <v>41</v>
      </c>
      <c r="AV3088" s="93" t="s">
        <v>124</v>
      </c>
      <c r="AW3088" s="93">
        <v>142</v>
      </c>
      <c r="AX3088" s="93"/>
      <c r="AY3088" s="93">
        <v>16700</v>
      </c>
      <c r="AZ3088" s="93"/>
      <c r="BA3088" s="93" t="s">
        <v>83</v>
      </c>
      <c r="BB3088" s="47"/>
      <c r="BC3088" s="93"/>
      <c r="BD3088" s="93">
        <v>23</v>
      </c>
      <c r="BE3088" s="93">
        <v>46</v>
      </c>
      <c r="BF3088" s="93"/>
      <c r="BG3088" s="93">
        <v>311</v>
      </c>
      <c r="BH3088" s="93"/>
      <c r="BI3088" s="93"/>
      <c r="BJ3088" s="93"/>
      <c r="BK3088" s="47">
        <v>0.23300000000000001</v>
      </c>
      <c r="BL3088" s="93"/>
      <c r="BM3088" s="93"/>
      <c r="BN3088" s="93">
        <v>33</v>
      </c>
      <c r="BO3088" s="93"/>
      <c r="BP3088" s="93">
        <v>31</v>
      </c>
      <c r="BQ3088" s="93">
        <v>440</v>
      </c>
      <c r="BR3088" s="93"/>
      <c r="BS3088" s="93"/>
      <c r="BT3088" s="93">
        <v>18</v>
      </c>
      <c r="BU3088" s="93">
        <v>9.59</v>
      </c>
      <c r="BV3088" s="93"/>
      <c r="BW3088" s="93"/>
      <c r="BX3088" s="93">
        <v>345</v>
      </c>
      <c r="BY3088" s="93"/>
      <c r="BZ3088" s="93"/>
      <c r="CA3088" s="93">
        <v>67.099999999999994</v>
      </c>
      <c r="CB3088" s="93"/>
      <c r="CC3088" s="93">
        <v>12.3</v>
      </c>
      <c r="CD3088" s="93"/>
      <c r="CE3088" s="93" t="s">
        <v>84</v>
      </c>
      <c r="CF3088" s="93">
        <v>80</v>
      </c>
      <c r="CG3088" s="93"/>
      <c r="CH3088" s="93">
        <v>182</v>
      </c>
      <c r="CI3088" s="93">
        <v>4320</v>
      </c>
      <c r="CJ3088" s="93">
        <v>5980</v>
      </c>
      <c r="CK3088" s="93" t="s">
        <v>4635</v>
      </c>
      <c r="CL3088" s="93">
        <v>658</v>
      </c>
      <c r="CM3088" s="93">
        <v>77.7</v>
      </c>
      <c r="CN3088" s="93">
        <v>13.6</v>
      </c>
      <c r="CO3088" s="93" t="s">
        <v>948</v>
      </c>
      <c r="CP3088" s="93">
        <v>2.9</v>
      </c>
      <c r="CQ3088" s="93">
        <v>18.2</v>
      </c>
      <c r="CR3088" s="93">
        <v>6</v>
      </c>
      <c r="CS3088" s="93" t="s">
        <v>957</v>
      </c>
      <c r="CT3088" s="93" t="s">
        <v>123</v>
      </c>
      <c r="CU3088" s="93">
        <v>7.3</v>
      </c>
      <c r="CV3088" s="93">
        <v>1.0900000000000001</v>
      </c>
      <c r="CW3088" s="47">
        <f t="shared" si="172"/>
        <v>11084.79</v>
      </c>
      <c r="CX3088" s="93">
        <v>4500</v>
      </c>
      <c r="CY3088" s="93">
        <v>4.62</v>
      </c>
      <c r="CZ3088" s="93"/>
      <c r="DA3088" s="93"/>
      <c r="DC3088" s="93"/>
      <c r="DD3088" s="93"/>
      <c r="DE3088" s="93"/>
      <c r="DF3088" s="93"/>
      <c r="DG3088" s="93"/>
    </row>
    <row r="3089" spans="1:111" s="84" customFormat="1" x14ac:dyDescent="0.3">
      <c r="A3089" s="89" t="s">
        <v>4804</v>
      </c>
      <c r="B3089" s="47" t="s">
        <v>4559</v>
      </c>
      <c r="C3089" s="47" t="s">
        <v>4940</v>
      </c>
      <c r="D3089" s="47" t="s">
        <v>4630</v>
      </c>
      <c r="E3089" s="97">
        <v>1993</v>
      </c>
      <c r="F3089" s="97">
        <v>1993</v>
      </c>
      <c r="G3089" s="47" t="s">
        <v>914</v>
      </c>
      <c r="H3089" s="91">
        <v>34.193694999999998</v>
      </c>
      <c r="I3089" s="91">
        <v>-105.73662299999999</v>
      </c>
      <c r="J3089" s="91" t="s">
        <v>873</v>
      </c>
      <c r="K3089" s="47" t="s">
        <v>879</v>
      </c>
      <c r="L3089" s="47" t="s">
        <v>878</v>
      </c>
      <c r="M3089" s="47" t="s">
        <v>4287</v>
      </c>
      <c r="N3089" s="70" t="s">
        <v>3393</v>
      </c>
      <c r="O3089" s="70" t="s">
        <v>3394</v>
      </c>
      <c r="P3089" s="72" t="s">
        <v>4288</v>
      </c>
      <c r="Q3089" s="92" t="s">
        <v>80</v>
      </c>
      <c r="R3089" s="91"/>
      <c r="S3089" s="72"/>
      <c r="T3089" s="72"/>
      <c r="U3089" s="72"/>
      <c r="V3089" s="72"/>
      <c r="W3089" s="72"/>
      <c r="X3089" s="72"/>
      <c r="Y3089" s="72"/>
      <c r="Z3089" s="72"/>
      <c r="AA3089" s="72"/>
      <c r="AB3089" s="72"/>
      <c r="AC3089" s="72"/>
      <c r="AD3089" s="72"/>
      <c r="AE3089" s="72"/>
      <c r="AF3089" s="72"/>
      <c r="AG3089" s="72"/>
      <c r="AH3089" s="72"/>
      <c r="AI3089" s="72"/>
      <c r="AJ3089" s="72"/>
      <c r="AL3089" s="47"/>
      <c r="AM3089" s="47"/>
      <c r="AN3089" s="47"/>
      <c r="AO3089" s="47"/>
      <c r="AP3089" s="47"/>
      <c r="AQ3089" s="47"/>
      <c r="AR3089" s="47"/>
      <c r="AU3089" s="93">
        <v>30</v>
      </c>
      <c r="AV3089" s="93" t="s">
        <v>124</v>
      </c>
      <c r="AW3089" s="47">
        <v>101</v>
      </c>
      <c r="AX3089" s="93"/>
      <c r="AY3089" s="93">
        <v>3400</v>
      </c>
      <c r="AZ3089" s="93"/>
      <c r="BA3089" s="93" t="s">
        <v>83</v>
      </c>
      <c r="BB3089" s="47"/>
      <c r="BC3089" s="93"/>
      <c r="BD3089" s="93">
        <v>14</v>
      </c>
      <c r="BE3089" s="93">
        <v>52</v>
      </c>
      <c r="BF3089" s="93"/>
      <c r="BG3089" s="93">
        <v>148</v>
      </c>
      <c r="BH3089" s="93"/>
      <c r="BI3089" s="93"/>
      <c r="BJ3089" s="93"/>
      <c r="BK3089" s="47">
        <v>0.21099999999999999</v>
      </c>
      <c r="BL3089" s="93"/>
      <c r="BM3089" s="93"/>
      <c r="BN3089" s="93">
        <v>35</v>
      </c>
      <c r="BO3089" s="93"/>
      <c r="BP3089" s="93">
        <v>32</v>
      </c>
      <c r="BQ3089" s="93">
        <v>99</v>
      </c>
      <c r="BR3089" s="93"/>
      <c r="BS3089" s="93"/>
      <c r="BT3089" s="93">
        <v>20</v>
      </c>
      <c r="BU3089" s="93">
        <v>10.6</v>
      </c>
      <c r="BV3089" s="93"/>
      <c r="BW3089" s="93"/>
      <c r="BX3089" s="93">
        <v>331</v>
      </c>
      <c r="BY3089" s="93"/>
      <c r="BZ3089" s="93"/>
      <c r="CA3089" s="93">
        <v>28.8</v>
      </c>
      <c r="CB3089" s="93"/>
      <c r="CC3089" s="93">
        <v>9.1</v>
      </c>
      <c r="CD3089" s="93"/>
      <c r="CE3089" s="93" t="s">
        <v>84</v>
      </c>
      <c r="CF3089" s="93">
        <v>95</v>
      </c>
      <c r="CG3089" s="93"/>
      <c r="CH3089" s="93">
        <v>231</v>
      </c>
      <c r="CI3089" s="93">
        <v>831</v>
      </c>
      <c r="CJ3089" s="93">
        <v>1320</v>
      </c>
      <c r="CK3089" s="93">
        <v>147</v>
      </c>
      <c r="CL3089" s="93">
        <v>164</v>
      </c>
      <c r="CM3089" s="93">
        <v>26.9</v>
      </c>
      <c r="CN3089" s="93">
        <v>5.4</v>
      </c>
      <c r="CO3089" s="93" t="s">
        <v>948</v>
      </c>
      <c r="CP3089" s="93">
        <v>1.8</v>
      </c>
      <c r="CQ3089" s="93">
        <v>15.2</v>
      </c>
      <c r="CR3089" s="93">
        <v>4</v>
      </c>
      <c r="CS3089" s="93" t="s">
        <v>957</v>
      </c>
      <c r="CT3089" s="93" t="s">
        <v>123</v>
      </c>
      <c r="CU3089" s="93">
        <v>10.3</v>
      </c>
      <c r="CV3089" s="93">
        <v>1.4</v>
      </c>
      <c r="CW3089" s="47">
        <f t="shared" si="172"/>
        <v>2527.0000000000005</v>
      </c>
      <c r="CX3089" s="93">
        <v>8600</v>
      </c>
      <c r="CY3089" s="93">
        <v>4.1500000000000004</v>
      </c>
      <c r="CZ3089" s="93"/>
      <c r="DA3089" s="93"/>
      <c r="DC3089" s="93"/>
      <c r="DD3089" s="93"/>
      <c r="DE3089" s="93"/>
      <c r="DF3089" s="93"/>
      <c r="DG3089" s="93"/>
    </row>
    <row r="3090" spans="1:111" s="84" customFormat="1" x14ac:dyDescent="0.3">
      <c r="A3090" s="89" t="s">
        <v>4805</v>
      </c>
      <c r="B3090" s="47" t="s">
        <v>4559</v>
      </c>
      <c r="C3090" s="47" t="s">
        <v>4940</v>
      </c>
      <c r="D3090" s="47" t="s">
        <v>4630</v>
      </c>
      <c r="E3090" s="97">
        <v>1993</v>
      </c>
      <c r="F3090" s="97">
        <v>1993</v>
      </c>
      <c r="G3090" s="47" t="s">
        <v>914</v>
      </c>
      <c r="H3090" s="91">
        <v>34.193409799999998</v>
      </c>
      <c r="I3090" s="91">
        <v>-105.736653</v>
      </c>
      <c r="J3090" s="91" t="s">
        <v>873</v>
      </c>
      <c r="K3090" s="47" t="s">
        <v>879</v>
      </c>
      <c r="L3090" s="47" t="s">
        <v>878</v>
      </c>
      <c r="M3090" s="47" t="s">
        <v>4287</v>
      </c>
      <c r="N3090" s="70" t="s">
        <v>3393</v>
      </c>
      <c r="O3090" s="70" t="s">
        <v>3394</v>
      </c>
      <c r="P3090" s="72" t="s">
        <v>4288</v>
      </c>
      <c r="Q3090" s="92" t="s">
        <v>80</v>
      </c>
      <c r="R3090" s="91"/>
      <c r="S3090" s="72"/>
      <c r="T3090" s="72"/>
      <c r="U3090" s="72"/>
      <c r="V3090" s="72"/>
      <c r="W3090" s="72"/>
      <c r="X3090" s="72"/>
      <c r="Y3090" s="72"/>
      <c r="Z3090" s="72"/>
      <c r="AA3090" s="72"/>
      <c r="AB3090" s="72"/>
      <c r="AC3090" s="72"/>
      <c r="AD3090" s="72"/>
      <c r="AE3090" s="72"/>
      <c r="AF3090" s="72"/>
      <c r="AG3090" s="72"/>
      <c r="AH3090" s="72"/>
      <c r="AI3090" s="72"/>
      <c r="AJ3090" s="72"/>
      <c r="AL3090" s="47"/>
      <c r="AM3090" s="47"/>
      <c r="AN3090" s="47"/>
      <c r="AO3090" s="47"/>
      <c r="AP3090" s="47"/>
      <c r="AQ3090" s="47"/>
      <c r="AR3090" s="47"/>
      <c r="AU3090" s="93">
        <v>80</v>
      </c>
      <c r="AV3090" s="93" t="s">
        <v>124</v>
      </c>
      <c r="AW3090" s="93">
        <v>114</v>
      </c>
      <c r="AX3090" s="93"/>
      <c r="AY3090" s="93">
        <v>18200</v>
      </c>
      <c r="AZ3090" s="93"/>
      <c r="BA3090" s="93" t="s">
        <v>83</v>
      </c>
      <c r="BB3090" s="47"/>
      <c r="BC3090" s="93"/>
      <c r="BD3090" s="93">
        <v>6</v>
      </c>
      <c r="BE3090" s="93">
        <v>51</v>
      </c>
      <c r="BF3090" s="93"/>
      <c r="BG3090" s="93">
        <v>678</v>
      </c>
      <c r="BH3090" s="93"/>
      <c r="BI3090" s="93"/>
      <c r="BJ3090" s="93"/>
      <c r="BK3090" s="47">
        <v>0.27500000000000002</v>
      </c>
      <c r="BL3090" s="93"/>
      <c r="BM3090" s="93"/>
      <c r="BN3090" s="93">
        <v>27</v>
      </c>
      <c r="BO3090" s="93"/>
      <c r="BP3090" s="93">
        <v>10</v>
      </c>
      <c r="BQ3090" s="93">
        <v>148</v>
      </c>
      <c r="BR3090" s="93"/>
      <c r="BS3090" s="93"/>
      <c r="BT3090" s="93">
        <v>11</v>
      </c>
      <c r="BU3090" s="93">
        <v>4.47</v>
      </c>
      <c r="BV3090" s="93"/>
      <c r="BW3090" s="93"/>
      <c r="BX3090" s="93">
        <v>708</v>
      </c>
      <c r="BY3090" s="93"/>
      <c r="BZ3090" s="93"/>
      <c r="CA3090" s="93">
        <v>38.299999999999997</v>
      </c>
      <c r="CB3090" s="93"/>
      <c r="CC3090" s="93">
        <v>41.8</v>
      </c>
      <c r="CD3090" s="93"/>
      <c r="CE3090" s="93" t="s">
        <v>84</v>
      </c>
      <c r="CF3090" s="93">
        <v>142</v>
      </c>
      <c r="CG3090" s="93"/>
      <c r="CH3090" s="93">
        <v>624</v>
      </c>
      <c r="CI3090" s="93">
        <v>8630</v>
      </c>
      <c r="CJ3090" s="93">
        <v>9080</v>
      </c>
      <c r="CK3090" s="93">
        <v>400</v>
      </c>
      <c r="CL3090" s="93">
        <v>1340</v>
      </c>
      <c r="CM3090" s="93">
        <v>149</v>
      </c>
      <c r="CN3090" s="93">
        <v>27.4</v>
      </c>
      <c r="CO3090" s="93" t="s">
        <v>948</v>
      </c>
      <c r="CP3090" s="93">
        <v>6.7</v>
      </c>
      <c r="CQ3090" s="93">
        <v>28.3</v>
      </c>
      <c r="CR3090" s="93">
        <v>4.8</v>
      </c>
      <c r="CS3090" s="93" t="s">
        <v>957</v>
      </c>
      <c r="CT3090" s="93">
        <v>3</v>
      </c>
      <c r="CU3090" s="93">
        <v>12</v>
      </c>
      <c r="CV3090" s="93">
        <v>1.42</v>
      </c>
      <c r="CW3090" s="47">
        <f t="shared" si="172"/>
        <v>19682.62</v>
      </c>
      <c r="CX3090" s="93">
        <v>200</v>
      </c>
      <c r="CY3090" s="93">
        <v>3.14</v>
      </c>
      <c r="CZ3090" s="93"/>
      <c r="DA3090" s="93"/>
      <c r="DC3090" s="93"/>
      <c r="DD3090" s="93"/>
      <c r="DE3090" s="93"/>
      <c r="DF3090" s="93"/>
      <c r="DG3090" s="93"/>
    </row>
    <row r="3091" spans="1:111" s="84" customFormat="1" x14ac:dyDescent="0.3">
      <c r="A3091" s="89" t="s">
        <v>4806</v>
      </c>
      <c r="B3091" s="47" t="s">
        <v>4559</v>
      </c>
      <c r="C3091" s="47" t="s">
        <v>4940</v>
      </c>
      <c r="D3091" s="47" t="s">
        <v>4630</v>
      </c>
      <c r="E3091" s="97">
        <v>1993</v>
      </c>
      <c r="F3091" s="97">
        <v>1993</v>
      </c>
      <c r="G3091" s="47" t="s">
        <v>914</v>
      </c>
      <c r="H3091" s="91">
        <v>34.217841</v>
      </c>
      <c r="I3091" s="91">
        <v>-105.75879</v>
      </c>
      <c r="J3091" s="91" t="s">
        <v>873</v>
      </c>
      <c r="K3091" s="47" t="s">
        <v>879</v>
      </c>
      <c r="L3091" s="47" t="s">
        <v>878</v>
      </c>
      <c r="M3091" s="91" t="s">
        <v>4807</v>
      </c>
      <c r="N3091" s="70" t="s">
        <v>3393</v>
      </c>
      <c r="O3091" s="70" t="s">
        <v>3394</v>
      </c>
      <c r="P3091" s="72" t="s">
        <v>4338</v>
      </c>
      <c r="Q3091" s="92" t="s">
        <v>80</v>
      </c>
      <c r="R3091" s="91"/>
      <c r="S3091" s="72"/>
      <c r="T3091" s="72"/>
      <c r="U3091" s="72"/>
      <c r="V3091" s="72"/>
      <c r="W3091" s="72"/>
      <c r="X3091" s="72"/>
      <c r="Y3091" s="72"/>
      <c r="Z3091" s="72"/>
      <c r="AA3091" s="72"/>
      <c r="AB3091" s="72"/>
      <c r="AC3091" s="72"/>
      <c r="AD3091" s="72"/>
      <c r="AE3091" s="72"/>
      <c r="AF3091" s="72"/>
      <c r="AG3091" s="72"/>
      <c r="AH3091" s="72"/>
      <c r="AI3091" s="72"/>
      <c r="AJ3091" s="72"/>
      <c r="AL3091" s="47"/>
      <c r="AM3091" s="47"/>
      <c r="AN3091" s="47"/>
      <c r="AO3091" s="47"/>
      <c r="AP3091" s="47"/>
      <c r="AQ3091" s="47"/>
      <c r="AR3091" s="47"/>
      <c r="AU3091" s="93">
        <v>19</v>
      </c>
      <c r="AV3091" s="93" t="s">
        <v>124</v>
      </c>
      <c r="AW3091" s="93">
        <v>23</v>
      </c>
      <c r="AX3091" s="93"/>
      <c r="AY3091" s="93">
        <v>16200</v>
      </c>
      <c r="AZ3091" s="93"/>
      <c r="BA3091" s="93">
        <v>6</v>
      </c>
      <c r="BB3091" s="47"/>
      <c r="BC3091" s="93"/>
      <c r="BD3091" s="93">
        <v>6</v>
      </c>
      <c r="BE3091" s="93">
        <v>13</v>
      </c>
      <c r="BF3091" s="93"/>
      <c r="BG3091" s="93">
        <v>29</v>
      </c>
      <c r="BH3091" s="93"/>
      <c r="BI3091" s="93"/>
      <c r="BJ3091" s="93"/>
      <c r="BK3091" s="47">
        <v>8.6999999999999994E-2</v>
      </c>
      <c r="BL3091" s="93"/>
      <c r="BM3091" s="93"/>
      <c r="BN3091" s="93">
        <v>81</v>
      </c>
      <c r="BO3091" s="93"/>
      <c r="BP3091" s="93">
        <v>10</v>
      </c>
      <c r="BQ3091" s="93">
        <v>711</v>
      </c>
      <c r="BR3091" s="93"/>
      <c r="BS3091" s="93"/>
      <c r="BT3091" s="93">
        <v>17</v>
      </c>
      <c r="BU3091" s="93">
        <v>2.8</v>
      </c>
      <c r="BV3091" s="93"/>
      <c r="BW3091" s="93"/>
      <c r="BX3091" s="93">
        <v>380</v>
      </c>
      <c r="BY3091" s="93"/>
      <c r="BZ3091" s="93"/>
      <c r="CA3091" s="93">
        <v>20</v>
      </c>
      <c r="CB3091" s="93"/>
      <c r="CC3091" s="93">
        <v>20</v>
      </c>
      <c r="CD3091" s="93"/>
      <c r="CE3091" s="93" t="s">
        <v>913</v>
      </c>
      <c r="CF3091" s="93">
        <v>418</v>
      </c>
      <c r="CG3091" s="93"/>
      <c r="CH3091" s="93">
        <v>321</v>
      </c>
      <c r="CI3091" s="93">
        <v>1000</v>
      </c>
      <c r="CJ3091" s="93">
        <v>1540</v>
      </c>
      <c r="CK3091" s="93"/>
      <c r="CL3091" s="93">
        <v>470</v>
      </c>
      <c r="CM3091" s="93">
        <v>105</v>
      </c>
      <c r="CN3091" s="93">
        <v>27</v>
      </c>
      <c r="CO3091" s="93"/>
      <c r="CP3091" s="93">
        <v>11</v>
      </c>
      <c r="CQ3091" s="93"/>
      <c r="CR3091" s="93"/>
      <c r="CS3091" s="93"/>
      <c r="CT3091" s="93" t="s">
        <v>123</v>
      </c>
      <c r="CU3091" s="93">
        <v>28</v>
      </c>
      <c r="CV3091" s="93">
        <v>3.2</v>
      </c>
      <c r="CW3091" s="47">
        <f t="shared" si="172"/>
        <v>3184.2</v>
      </c>
      <c r="CX3091" s="93">
        <v>2727</v>
      </c>
      <c r="CY3091" s="93">
        <v>1.17</v>
      </c>
      <c r="CZ3091" s="93"/>
      <c r="DA3091" s="93"/>
      <c r="DC3091" s="93"/>
      <c r="DD3091" s="93"/>
      <c r="DE3091" s="93"/>
      <c r="DF3091" s="93"/>
      <c r="DG3091" s="93"/>
    </row>
    <row r="3092" spans="1:111" s="84" customFormat="1" x14ac:dyDescent="0.3">
      <c r="A3092" s="89" t="s">
        <v>4808</v>
      </c>
      <c r="B3092" s="47" t="s">
        <v>4559</v>
      </c>
      <c r="C3092" s="47" t="s">
        <v>4940</v>
      </c>
      <c r="D3092" s="47" t="s">
        <v>4630</v>
      </c>
      <c r="E3092" s="97">
        <v>1993</v>
      </c>
      <c r="F3092" s="97">
        <v>1993</v>
      </c>
      <c r="G3092" s="47" t="s">
        <v>914</v>
      </c>
      <c r="H3092" s="91">
        <v>34.193396999999997</v>
      </c>
      <c r="I3092" s="91">
        <v>-105.736653</v>
      </c>
      <c r="J3092" s="91" t="s">
        <v>873</v>
      </c>
      <c r="K3092" s="47" t="s">
        <v>879</v>
      </c>
      <c r="L3092" s="47" t="s">
        <v>878</v>
      </c>
      <c r="M3092" s="47" t="s">
        <v>4287</v>
      </c>
      <c r="N3092" s="70" t="s">
        <v>3393</v>
      </c>
      <c r="O3092" s="70" t="s">
        <v>3394</v>
      </c>
      <c r="P3092" s="72" t="s">
        <v>4288</v>
      </c>
      <c r="Q3092" s="92" t="s">
        <v>80</v>
      </c>
      <c r="R3092" s="91"/>
      <c r="S3092" s="72"/>
      <c r="T3092" s="72"/>
      <c r="U3092" s="72"/>
      <c r="V3092" s="72"/>
      <c r="W3092" s="72"/>
      <c r="X3092" s="72"/>
      <c r="Y3092" s="72"/>
      <c r="Z3092" s="72"/>
      <c r="AA3092" s="72"/>
      <c r="AB3092" s="72"/>
      <c r="AC3092" s="72"/>
      <c r="AD3092" s="72"/>
      <c r="AE3092" s="72"/>
      <c r="AF3092" s="72"/>
      <c r="AG3092" s="72"/>
      <c r="AH3092" s="72"/>
      <c r="AI3092" s="72"/>
      <c r="AJ3092" s="72"/>
      <c r="AL3092" s="47"/>
      <c r="AM3092" s="47"/>
      <c r="AN3092" s="47"/>
      <c r="AO3092" s="47"/>
      <c r="AP3092" s="47"/>
      <c r="AQ3092" s="47"/>
      <c r="AR3092" s="47"/>
      <c r="AU3092" s="93">
        <v>29</v>
      </c>
      <c r="AV3092" s="93" t="s">
        <v>124</v>
      </c>
      <c r="AW3092" s="93">
        <v>106</v>
      </c>
      <c r="AX3092" s="93"/>
      <c r="AY3092" s="49" t="s">
        <v>1685</v>
      </c>
      <c r="AZ3092" s="93"/>
      <c r="BA3092" s="93" t="s">
        <v>83</v>
      </c>
      <c r="BB3092" s="47"/>
      <c r="BC3092" s="93"/>
      <c r="BD3092" s="93">
        <v>9</v>
      </c>
      <c r="BE3092" s="93">
        <v>56</v>
      </c>
      <c r="BF3092" s="93"/>
      <c r="BG3092" s="93">
        <v>594</v>
      </c>
      <c r="BH3092" s="93"/>
      <c r="BI3092" s="93"/>
      <c r="BJ3092" s="93"/>
      <c r="BK3092" s="47">
        <v>0.21299999999999999</v>
      </c>
      <c r="BL3092" s="93"/>
      <c r="BM3092" s="93"/>
      <c r="BN3092" s="93">
        <v>28</v>
      </c>
      <c r="BO3092" s="93"/>
      <c r="BP3092" s="93">
        <v>48</v>
      </c>
      <c r="BQ3092" s="93">
        <v>171</v>
      </c>
      <c r="BR3092" s="93"/>
      <c r="BS3092" s="93"/>
      <c r="BT3092" s="93">
        <v>16</v>
      </c>
      <c r="BU3092" s="93">
        <v>4.63</v>
      </c>
      <c r="BV3092" s="93"/>
      <c r="BW3092" s="93"/>
      <c r="BX3092" s="93">
        <v>1008</v>
      </c>
      <c r="BY3092" s="93"/>
      <c r="BZ3092" s="93"/>
      <c r="CA3092" s="93">
        <v>29.4</v>
      </c>
      <c r="CB3092" s="93"/>
      <c r="CC3092" s="93">
        <v>24.8</v>
      </c>
      <c r="CD3092" s="93"/>
      <c r="CE3092" s="93" t="s">
        <v>84</v>
      </c>
      <c r="CF3092" s="93">
        <v>81</v>
      </c>
      <c r="CG3092" s="93"/>
      <c r="CH3092" s="93">
        <v>1463</v>
      </c>
      <c r="CI3092" s="93">
        <v>6480</v>
      </c>
      <c r="CJ3092" s="93">
        <v>6430</v>
      </c>
      <c r="CK3092" s="93" t="s">
        <v>2416</v>
      </c>
      <c r="CL3092" s="93">
        <v>880</v>
      </c>
      <c r="CM3092" s="93">
        <v>94.9</v>
      </c>
      <c r="CN3092" s="93">
        <v>17</v>
      </c>
      <c r="CO3092" s="93" t="s">
        <v>948</v>
      </c>
      <c r="CP3092" s="93">
        <v>4.4000000000000004</v>
      </c>
      <c r="CQ3092" s="93">
        <v>11.1</v>
      </c>
      <c r="CR3092" s="93">
        <v>2.6</v>
      </c>
      <c r="CS3092" s="93" t="s">
        <v>957</v>
      </c>
      <c r="CT3092" s="93" t="s">
        <v>123</v>
      </c>
      <c r="CU3092" s="93">
        <v>9.1</v>
      </c>
      <c r="CV3092" s="93">
        <v>1.03</v>
      </c>
      <c r="CW3092" s="47">
        <f t="shared" si="172"/>
        <v>13930.130000000001</v>
      </c>
      <c r="CX3092" s="93">
        <v>1700</v>
      </c>
      <c r="CY3092" s="93">
        <v>7.59</v>
      </c>
      <c r="CZ3092" s="93"/>
      <c r="DA3092" s="93"/>
      <c r="DC3092" s="93"/>
      <c r="DD3092" s="93"/>
      <c r="DE3092" s="93"/>
      <c r="DF3092" s="93"/>
      <c r="DG3092" s="93"/>
    </row>
    <row r="3093" spans="1:111" s="84" customFormat="1" x14ac:dyDescent="0.3">
      <c r="A3093" s="89" t="s">
        <v>4809</v>
      </c>
      <c r="B3093" s="47" t="s">
        <v>4559</v>
      </c>
      <c r="C3093" s="47" t="s">
        <v>4940</v>
      </c>
      <c r="D3093" s="47" t="s">
        <v>4630</v>
      </c>
      <c r="E3093" s="97">
        <v>1993</v>
      </c>
      <c r="F3093" s="97">
        <v>1993</v>
      </c>
      <c r="G3093" s="47" t="s">
        <v>914</v>
      </c>
      <c r="H3093" s="91">
        <v>34.193396999999997</v>
      </c>
      <c r="I3093" s="91">
        <v>-105.736616</v>
      </c>
      <c r="J3093" s="91" t="s">
        <v>873</v>
      </c>
      <c r="K3093" s="47" t="s">
        <v>879</v>
      </c>
      <c r="L3093" s="47" t="s">
        <v>878</v>
      </c>
      <c r="M3093" s="47" t="s">
        <v>4287</v>
      </c>
      <c r="N3093" s="70" t="s">
        <v>3393</v>
      </c>
      <c r="O3093" s="70" t="s">
        <v>3394</v>
      </c>
      <c r="P3093" s="72" t="s">
        <v>4288</v>
      </c>
      <c r="Q3093" s="92" t="s">
        <v>80</v>
      </c>
      <c r="R3093" s="91"/>
      <c r="S3093" s="72"/>
      <c r="T3093" s="72"/>
      <c r="U3093" s="72"/>
      <c r="V3093" s="72"/>
      <c r="W3093" s="72"/>
      <c r="X3093" s="72"/>
      <c r="Y3093" s="72"/>
      <c r="Z3093" s="72"/>
      <c r="AA3093" s="72"/>
      <c r="AB3093" s="72"/>
      <c r="AC3093" s="72"/>
      <c r="AD3093" s="72"/>
      <c r="AE3093" s="72"/>
      <c r="AF3093" s="72"/>
      <c r="AG3093" s="72"/>
      <c r="AH3093" s="72"/>
      <c r="AI3093" s="72"/>
      <c r="AJ3093" s="72"/>
      <c r="AL3093" s="47"/>
      <c r="AM3093" s="47"/>
      <c r="AN3093" s="47"/>
      <c r="AO3093" s="47"/>
      <c r="AP3093" s="47"/>
      <c r="AQ3093" s="47"/>
      <c r="AR3093" s="47"/>
      <c r="AU3093" s="93">
        <v>63</v>
      </c>
      <c r="AV3093" s="93" t="s">
        <v>124</v>
      </c>
      <c r="AW3093" s="93">
        <v>54</v>
      </c>
      <c r="AX3093" s="93"/>
      <c r="AY3093" s="49" t="s">
        <v>1685</v>
      </c>
      <c r="AZ3093" s="93"/>
      <c r="BA3093" s="93" t="s">
        <v>83</v>
      </c>
      <c r="BB3093" s="47"/>
      <c r="BC3093" s="93"/>
      <c r="BD3093" s="93">
        <v>13</v>
      </c>
      <c r="BE3093" s="93">
        <v>23</v>
      </c>
      <c r="BF3093" s="93"/>
      <c r="BG3093" s="93">
        <v>529</v>
      </c>
      <c r="BH3093" s="93"/>
      <c r="BI3093" s="93"/>
      <c r="BJ3093" s="93"/>
      <c r="BK3093" s="47">
        <v>0.14899999999999999</v>
      </c>
      <c r="BL3093" s="93"/>
      <c r="BM3093" s="93"/>
      <c r="BN3093" s="93">
        <v>13</v>
      </c>
      <c r="BO3093" s="93"/>
      <c r="BP3093" s="93">
        <v>16</v>
      </c>
      <c r="BQ3093" s="93">
        <v>200</v>
      </c>
      <c r="BR3093" s="93"/>
      <c r="BS3093" s="93"/>
      <c r="BT3093" s="93">
        <v>16</v>
      </c>
      <c r="BU3093" s="93">
        <v>4.6100000000000003</v>
      </c>
      <c r="BV3093" s="93"/>
      <c r="BW3093" s="93"/>
      <c r="BX3093" s="93">
        <v>2000</v>
      </c>
      <c r="BY3093" s="93"/>
      <c r="BZ3093" s="93"/>
      <c r="CA3093" s="93">
        <v>52.9</v>
      </c>
      <c r="CB3093" s="93"/>
      <c r="CC3093" s="93">
        <v>50.7</v>
      </c>
      <c r="CD3093" s="93"/>
      <c r="CE3093" s="93" t="s">
        <v>84</v>
      </c>
      <c r="CF3093" s="93">
        <v>76</v>
      </c>
      <c r="CG3093" s="93"/>
      <c r="CH3093" s="93">
        <v>766</v>
      </c>
      <c r="CI3093" s="93">
        <v>10800</v>
      </c>
      <c r="CJ3093" s="93">
        <v>12300</v>
      </c>
      <c r="CK3093" s="93">
        <v>570</v>
      </c>
      <c r="CL3093" s="93">
        <v>1900</v>
      </c>
      <c r="CM3093" s="93">
        <v>220</v>
      </c>
      <c r="CN3093" s="93">
        <v>39.1</v>
      </c>
      <c r="CO3093" s="93" t="s">
        <v>948</v>
      </c>
      <c r="CP3093" s="93">
        <v>8.6</v>
      </c>
      <c r="CQ3093" s="93">
        <v>24.3</v>
      </c>
      <c r="CR3093" s="93">
        <v>4.2</v>
      </c>
      <c r="CS3093" s="93" t="s">
        <v>957</v>
      </c>
      <c r="CT3093" s="93" t="s">
        <v>123</v>
      </c>
      <c r="CU3093" s="93">
        <v>9</v>
      </c>
      <c r="CV3093" s="93">
        <v>0.96</v>
      </c>
      <c r="CW3093" s="47">
        <f t="shared" si="172"/>
        <v>25876.159999999996</v>
      </c>
      <c r="CX3093" s="93">
        <v>1000</v>
      </c>
      <c r="CY3093" s="93">
        <v>1.6</v>
      </c>
      <c r="CZ3093" s="93"/>
      <c r="DA3093" s="93"/>
      <c r="DC3093" s="93"/>
      <c r="DD3093" s="93"/>
      <c r="DE3093" s="93"/>
      <c r="DF3093" s="93"/>
      <c r="DG3093" s="93"/>
    </row>
    <row r="3094" spans="1:111" s="84" customFormat="1" x14ac:dyDescent="0.3">
      <c r="A3094" s="89" t="s">
        <v>4810</v>
      </c>
      <c r="B3094" s="47" t="s">
        <v>4559</v>
      </c>
      <c r="C3094" s="47" t="s">
        <v>4940</v>
      </c>
      <c r="D3094" s="47" t="s">
        <v>4630</v>
      </c>
      <c r="E3094" s="97">
        <v>1993</v>
      </c>
      <c r="F3094" s="97">
        <v>1993</v>
      </c>
      <c r="G3094" s="47" t="s">
        <v>914</v>
      </c>
      <c r="H3094" s="91">
        <v>34.193831000000003</v>
      </c>
      <c r="I3094" s="91">
        <v>-105.735108</v>
      </c>
      <c r="J3094" s="91" t="s">
        <v>873</v>
      </c>
      <c r="K3094" s="47" t="s">
        <v>879</v>
      </c>
      <c r="L3094" s="47" t="s">
        <v>878</v>
      </c>
      <c r="M3094" s="91" t="s">
        <v>908</v>
      </c>
      <c r="N3094" s="70" t="s">
        <v>3393</v>
      </c>
      <c r="O3094" s="70" t="s">
        <v>3394</v>
      </c>
      <c r="P3094" s="72" t="s">
        <v>4295</v>
      </c>
      <c r="Q3094" s="92" t="s">
        <v>80</v>
      </c>
      <c r="R3094" s="91"/>
      <c r="S3094" s="72"/>
      <c r="T3094" s="72"/>
      <c r="U3094" s="72"/>
      <c r="V3094" s="72"/>
      <c r="W3094" s="72"/>
      <c r="X3094" s="72"/>
      <c r="Y3094" s="72"/>
      <c r="Z3094" s="72"/>
      <c r="AA3094" s="72"/>
      <c r="AB3094" s="72"/>
      <c r="AC3094" s="72"/>
      <c r="AD3094" s="72"/>
      <c r="AE3094" s="72"/>
      <c r="AF3094" s="72"/>
      <c r="AG3094" s="72"/>
      <c r="AH3094" s="72"/>
      <c r="AI3094" s="72"/>
      <c r="AJ3094" s="72"/>
      <c r="AL3094" s="47"/>
      <c r="AM3094" s="47"/>
      <c r="AN3094" s="47"/>
      <c r="AO3094" s="47"/>
      <c r="AP3094" s="47"/>
      <c r="AQ3094" s="47"/>
      <c r="AR3094" s="47"/>
      <c r="AU3094" s="93">
        <v>17</v>
      </c>
      <c r="AV3094" s="93" t="s">
        <v>124</v>
      </c>
      <c r="AW3094" s="93">
        <v>37</v>
      </c>
      <c r="AX3094" s="93"/>
      <c r="AY3094" s="93">
        <v>830</v>
      </c>
      <c r="AZ3094" s="93"/>
      <c r="BA3094" s="93" t="s">
        <v>83</v>
      </c>
      <c r="BB3094" s="47"/>
      <c r="BC3094" s="93"/>
      <c r="BD3094" s="93" t="s">
        <v>121</v>
      </c>
      <c r="BE3094" s="93">
        <v>25</v>
      </c>
      <c r="BF3094" s="93"/>
      <c r="BG3094" s="93">
        <v>75</v>
      </c>
      <c r="BH3094" s="93"/>
      <c r="BI3094" s="93"/>
      <c r="BJ3094" s="93"/>
      <c r="BK3094" s="47">
        <v>8.1000000000000003E-2</v>
      </c>
      <c r="BL3094" s="93"/>
      <c r="BM3094" s="93"/>
      <c r="BN3094" s="93">
        <v>153</v>
      </c>
      <c r="BO3094" s="93"/>
      <c r="BP3094" s="93">
        <v>3</v>
      </c>
      <c r="BQ3094" s="93">
        <v>1078</v>
      </c>
      <c r="BR3094" s="93"/>
      <c r="BS3094" s="93"/>
      <c r="BT3094" s="93">
        <v>18</v>
      </c>
      <c r="BU3094" s="93">
        <v>1.45</v>
      </c>
      <c r="BV3094" s="93"/>
      <c r="BW3094" s="93"/>
      <c r="BX3094" s="93">
        <v>76</v>
      </c>
      <c r="BY3094" s="93"/>
      <c r="BZ3094" s="93"/>
      <c r="CA3094" s="93">
        <v>97.6</v>
      </c>
      <c r="CB3094" s="93"/>
      <c r="CC3094" s="93">
        <v>16.600000000000001</v>
      </c>
      <c r="CD3094" s="93"/>
      <c r="CE3094" s="93" t="s">
        <v>84</v>
      </c>
      <c r="CF3094" s="93">
        <v>110</v>
      </c>
      <c r="CG3094" s="93"/>
      <c r="CH3094" s="93">
        <v>111</v>
      </c>
      <c r="CI3094" s="93">
        <v>120</v>
      </c>
      <c r="CJ3094" s="93">
        <v>209</v>
      </c>
      <c r="CK3094" s="93" t="s">
        <v>570</v>
      </c>
      <c r="CL3094" s="93">
        <v>63</v>
      </c>
      <c r="CM3094" s="93">
        <v>12.8</v>
      </c>
      <c r="CN3094" s="93">
        <v>3.1</v>
      </c>
      <c r="CO3094" s="93" t="s">
        <v>948</v>
      </c>
      <c r="CP3094" s="93">
        <v>1.7</v>
      </c>
      <c r="CQ3094" s="93">
        <v>14</v>
      </c>
      <c r="CR3094" s="93">
        <v>2.8</v>
      </c>
      <c r="CS3094" s="93" t="s">
        <v>957</v>
      </c>
      <c r="CT3094" s="93" t="s">
        <v>123</v>
      </c>
      <c r="CU3094" s="93">
        <v>9.4</v>
      </c>
      <c r="CV3094" s="93">
        <v>1.42</v>
      </c>
      <c r="CW3094" s="47">
        <f t="shared" si="172"/>
        <v>437.22</v>
      </c>
      <c r="CX3094" s="93" t="s">
        <v>957</v>
      </c>
      <c r="CY3094" s="93">
        <v>1.41</v>
      </c>
      <c r="CZ3094" s="93"/>
      <c r="DA3094" s="93"/>
      <c r="DC3094" s="93"/>
      <c r="DD3094" s="93"/>
      <c r="DE3094" s="93"/>
      <c r="DF3094" s="93"/>
      <c r="DG3094" s="93"/>
    </row>
    <row r="3095" spans="1:111" s="84" customFormat="1" x14ac:dyDescent="0.3">
      <c r="A3095" s="89" t="s">
        <v>4811</v>
      </c>
      <c r="B3095" s="47" t="s">
        <v>4559</v>
      </c>
      <c r="C3095" s="47" t="s">
        <v>4940</v>
      </c>
      <c r="D3095" s="47" t="s">
        <v>4630</v>
      </c>
      <c r="E3095" s="97">
        <v>1993</v>
      </c>
      <c r="F3095" s="97">
        <v>1993</v>
      </c>
      <c r="G3095" s="47" t="s">
        <v>914</v>
      </c>
      <c r="H3095" s="100">
        <v>34.193803000000003</v>
      </c>
      <c r="I3095" s="100">
        <v>-105.73512599999999</v>
      </c>
      <c r="J3095" s="91" t="s">
        <v>873</v>
      </c>
      <c r="K3095" s="47" t="s">
        <v>879</v>
      </c>
      <c r="L3095" s="47" t="s">
        <v>878</v>
      </c>
      <c r="M3095" s="91" t="s">
        <v>908</v>
      </c>
      <c r="N3095" s="70" t="s">
        <v>3393</v>
      </c>
      <c r="O3095" s="70" t="s">
        <v>3394</v>
      </c>
      <c r="P3095" s="72" t="s">
        <v>4295</v>
      </c>
      <c r="Q3095" s="92" t="s">
        <v>80</v>
      </c>
      <c r="R3095" s="91"/>
      <c r="S3095" s="72"/>
      <c r="T3095" s="72"/>
      <c r="U3095" s="72"/>
      <c r="V3095" s="72"/>
      <c r="W3095" s="72"/>
      <c r="X3095" s="72"/>
      <c r="Y3095" s="72"/>
      <c r="Z3095" s="72"/>
      <c r="AA3095" s="72"/>
      <c r="AB3095" s="72"/>
      <c r="AC3095" s="72"/>
      <c r="AD3095" s="72"/>
      <c r="AE3095" s="72"/>
      <c r="AF3095" s="72"/>
      <c r="AG3095" s="72"/>
      <c r="AH3095" s="72"/>
      <c r="AI3095" s="72"/>
      <c r="AJ3095" s="72"/>
      <c r="AL3095" s="47"/>
      <c r="AM3095" s="47"/>
      <c r="AN3095" s="47"/>
      <c r="AO3095" s="47"/>
      <c r="AP3095" s="47"/>
      <c r="AQ3095" s="47"/>
      <c r="AR3095" s="47"/>
      <c r="AU3095" s="93">
        <v>8</v>
      </c>
      <c r="AV3095" s="93" t="s">
        <v>124</v>
      </c>
      <c r="AW3095" s="93">
        <v>71</v>
      </c>
      <c r="AX3095" s="93"/>
      <c r="AY3095" s="93">
        <v>400</v>
      </c>
      <c r="AZ3095" s="93"/>
      <c r="BA3095" s="93" t="s">
        <v>83</v>
      </c>
      <c r="BB3095" s="47"/>
      <c r="BC3095" s="93"/>
      <c r="BD3095" s="93" t="s">
        <v>121</v>
      </c>
      <c r="BE3095" s="93">
        <v>12</v>
      </c>
      <c r="BF3095" s="93"/>
      <c r="BG3095" s="93">
        <v>158</v>
      </c>
      <c r="BH3095" s="93"/>
      <c r="BI3095" s="93"/>
      <c r="BJ3095" s="93"/>
      <c r="BK3095" s="47">
        <v>0.20200000000000001</v>
      </c>
      <c r="BL3095" s="93"/>
      <c r="BM3095" s="93"/>
      <c r="BN3095" s="93">
        <v>8</v>
      </c>
      <c r="BO3095" s="93"/>
      <c r="BP3095" s="93">
        <v>2</v>
      </c>
      <c r="BQ3095" s="93">
        <v>764</v>
      </c>
      <c r="BR3095" s="93"/>
      <c r="BS3095" s="93"/>
      <c r="BT3095" s="93">
        <v>13</v>
      </c>
      <c r="BU3095" s="93">
        <v>0.45</v>
      </c>
      <c r="BV3095" s="93"/>
      <c r="BW3095" s="93"/>
      <c r="BX3095" s="93">
        <v>59</v>
      </c>
      <c r="BY3095" s="93"/>
      <c r="BZ3095" s="93"/>
      <c r="CA3095" s="93">
        <v>77</v>
      </c>
      <c r="CB3095" s="93"/>
      <c r="CC3095" s="93">
        <v>19</v>
      </c>
      <c r="CD3095" s="93"/>
      <c r="CE3095" s="93" t="s">
        <v>84</v>
      </c>
      <c r="CF3095" s="93">
        <v>41</v>
      </c>
      <c r="CG3095" s="93"/>
      <c r="CH3095" s="93">
        <v>116</v>
      </c>
      <c r="CI3095" s="93">
        <v>38.799999999999997</v>
      </c>
      <c r="CJ3095" s="93">
        <v>74</v>
      </c>
      <c r="CK3095" s="93" t="s">
        <v>570</v>
      </c>
      <c r="CL3095" s="93">
        <v>25</v>
      </c>
      <c r="CM3095" s="93">
        <v>5.05</v>
      </c>
      <c r="CN3095" s="93">
        <v>1.1000000000000001</v>
      </c>
      <c r="CO3095" s="93" t="s">
        <v>948</v>
      </c>
      <c r="CP3095" s="93" t="s">
        <v>121</v>
      </c>
      <c r="CQ3095" s="93">
        <v>4.0999999999999996</v>
      </c>
      <c r="CR3095" s="93">
        <v>1.2</v>
      </c>
      <c r="CS3095" s="93" t="s">
        <v>957</v>
      </c>
      <c r="CT3095" s="93" t="s">
        <v>123</v>
      </c>
      <c r="CU3095" s="93">
        <v>4.8</v>
      </c>
      <c r="CV3095" s="93">
        <v>0.8</v>
      </c>
      <c r="CW3095" s="47">
        <f t="shared" si="172"/>
        <v>154.85000000000002</v>
      </c>
      <c r="CX3095" s="93">
        <v>200</v>
      </c>
      <c r="CY3095" s="93">
        <v>0.9</v>
      </c>
      <c r="CZ3095" s="93"/>
      <c r="DA3095" s="93"/>
      <c r="DC3095" s="93"/>
      <c r="DD3095" s="93"/>
      <c r="DE3095" s="93"/>
      <c r="DF3095" s="93"/>
      <c r="DG3095" s="93"/>
    </row>
    <row r="3096" spans="1:111" s="84" customFormat="1" x14ac:dyDescent="0.3">
      <c r="A3096" s="89" t="s">
        <v>4812</v>
      </c>
      <c r="B3096" s="47" t="s">
        <v>4559</v>
      </c>
      <c r="C3096" s="47" t="s">
        <v>4940</v>
      </c>
      <c r="D3096" s="47" t="s">
        <v>4630</v>
      </c>
      <c r="E3096" s="97">
        <v>1993</v>
      </c>
      <c r="F3096" s="97">
        <v>1993</v>
      </c>
      <c r="G3096" s="47" t="s">
        <v>914</v>
      </c>
      <c r="H3096" s="91">
        <v>34.193635</v>
      </c>
      <c r="I3096" s="91">
        <v>-105.73465899999999</v>
      </c>
      <c r="J3096" s="91" t="s">
        <v>873</v>
      </c>
      <c r="K3096" s="47" t="s">
        <v>879</v>
      </c>
      <c r="L3096" s="47" t="s">
        <v>878</v>
      </c>
      <c r="M3096" s="47" t="s">
        <v>4287</v>
      </c>
      <c r="N3096" s="70" t="s">
        <v>3393</v>
      </c>
      <c r="O3096" s="70" t="s">
        <v>3394</v>
      </c>
      <c r="P3096" s="72" t="s">
        <v>4288</v>
      </c>
      <c r="Q3096" s="92" t="s">
        <v>1684</v>
      </c>
      <c r="R3096" s="91"/>
      <c r="S3096" s="72" t="s">
        <v>4813</v>
      </c>
      <c r="T3096" s="72"/>
      <c r="U3096" s="72"/>
      <c r="V3096" s="72"/>
      <c r="W3096" s="72"/>
      <c r="X3096" s="72"/>
      <c r="Y3096" s="72"/>
      <c r="Z3096" s="72"/>
      <c r="AA3096" s="72"/>
      <c r="AB3096" s="72"/>
      <c r="AC3096" s="72"/>
      <c r="AD3096" s="72"/>
      <c r="AE3096" s="72"/>
      <c r="AF3096" s="72"/>
      <c r="AG3096" s="72"/>
      <c r="AH3096" s="72"/>
      <c r="AI3096" s="72"/>
      <c r="AJ3096" s="72"/>
      <c r="AL3096" s="47"/>
      <c r="AM3096" s="47"/>
      <c r="AN3096" s="47"/>
      <c r="AO3096" s="47"/>
      <c r="AP3096" s="47"/>
      <c r="AQ3096" s="47"/>
      <c r="AR3096" s="47"/>
      <c r="AU3096" s="93">
        <v>93</v>
      </c>
      <c r="AV3096" s="93">
        <v>21</v>
      </c>
      <c r="AW3096" s="93">
        <v>1571</v>
      </c>
      <c r="AX3096" s="93"/>
      <c r="AY3096" s="93">
        <v>4500</v>
      </c>
      <c r="AZ3096" s="93"/>
      <c r="BA3096" s="93">
        <v>45</v>
      </c>
      <c r="BB3096" s="47"/>
      <c r="BC3096" s="93"/>
      <c r="BD3096" s="93">
        <v>22</v>
      </c>
      <c r="BE3096" s="93">
        <v>52</v>
      </c>
      <c r="BF3096" s="93"/>
      <c r="BG3096" s="93">
        <v>23200</v>
      </c>
      <c r="BH3096" s="93"/>
      <c r="BI3096" s="93"/>
      <c r="BJ3096" s="93"/>
      <c r="BK3096" s="47">
        <v>3.61</v>
      </c>
      <c r="BL3096" s="93"/>
      <c r="BM3096" s="93"/>
      <c r="BN3096" s="93">
        <v>76</v>
      </c>
      <c r="BO3096" s="93"/>
      <c r="BP3096" s="93">
        <v>44</v>
      </c>
      <c r="BQ3096" s="93">
        <v>12900</v>
      </c>
      <c r="BR3096" s="93"/>
      <c r="BS3096" s="93"/>
      <c r="BT3096" s="93">
        <v>484</v>
      </c>
      <c r="BU3096" s="93">
        <v>5.92</v>
      </c>
      <c r="BV3096" s="93"/>
      <c r="BW3096" s="93"/>
      <c r="BX3096" s="93">
        <v>577</v>
      </c>
      <c r="BY3096" s="93"/>
      <c r="BZ3096" s="93"/>
      <c r="CA3096" s="93">
        <v>4.2</v>
      </c>
      <c r="CB3096" s="93"/>
      <c r="CC3096" s="93">
        <v>36.4</v>
      </c>
      <c r="CD3096" s="93"/>
      <c r="CE3096" s="93" t="s">
        <v>84</v>
      </c>
      <c r="CF3096" s="93" t="s">
        <v>4684</v>
      </c>
      <c r="CG3096" s="93"/>
      <c r="CH3096" s="93">
        <v>1782</v>
      </c>
      <c r="CI3096" s="93">
        <v>92.4</v>
      </c>
      <c r="CJ3096" s="93">
        <v>146</v>
      </c>
      <c r="CK3096" s="93" t="s">
        <v>570</v>
      </c>
      <c r="CL3096" s="93">
        <v>60</v>
      </c>
      <c r="CM3096" s="93">
        <v>12.2</v>
      </c>
      <c r="CN3096" s="93">
        <v>3.6</v>
      </c>
      <c r="CO3096" s="93" t="s">
        <v>948</v>
      </c>
      <c r="CP3096" s="93">
        <v>1.7</v>
      </c>
      <c r="CQ3096" s="93">
        <v>10.7</v>
      </c>
      <c r="CR3096" s="93">
        <v>2.8</v>
      </c>
      <c r="CS3096" s="93" t="s">
        <v>957</v>
      </c>
      <c r="CT3096" s="93" t="s">
        <v>123</v>
      </c>
      <c r="CU3096" s="93">
        <v>4.2</v>
      </c>
      <c r="CV3096" s="93">
        <v>0.45</v>
      </c>
      <c r="CW3096" s="47">
        <f t="shared" si="172"/>
        <v>334.04999999999995</v>
      </c>
      <c r="CX3096" s="93">
        <v>1400</v>
      </c>
      <c r="CY3096" s="93">
        <v>1.33</v>
      </c>
      <c r="CZ3096" s="93"/>
      <c r="DA3096" s="93"/>
      <c r="DC3096" s="93"/>
      <c r="DD3096" s="93"/>
      <c r="DE3096" s="93"/>
      <c r="DF3096" s="93"/>
      <c r="DG3096" s="93"/>
    </row>
    <row r="3097" spans="1:111" s="84" customFormat="1" x14ac:dyDescent="0.3">
      <c r="A3097" s="89" t="s">
        <v>4814</v>
      </c>
      <c r="B3097" s="47" t="s">
        <v>4559</v>
      </c>
      <c r="C3097" s="47" t="s">
        <v>4940</v>
      </c>
      <c r="D3097" s="47" t="s">
        <v>4630</v>
      </c>
      <c r="E3097" s="97">
        <v>1993</v>
      </c>
      <c r="F3097" s="97">
        <v>1993</v>
      </c>
      <c r="G3097" s="47" t="s">
        <v>914</v>
      </c>
      <c r="H3097" s="91">
        <v>34.194104000000003</v>
      </c>
      <c r="I3097" s="91">
        <v>-105.734337</v>
      </c>
      <c r="J3097" s="91" t="s">
        <v>873</v>
      </c>
      <c r="K3097" s="47" t="s">
        <v>879</v>
      </c>
      <c r="L3097" s="47" t="s">
        <v>878</v>
      </c>
      <c r="M3097" s="47" t="s">
        <v>4287</v>
      </c>
      <c r="N3097" s="70" t="s">
        <v>3393</v>
      </c>
      <c r="O3097" s="70" t="s">
        <v>3394</v>
      </c>
      <c r="P3097" s="72" t="s">
        <v>4288</v>
      </c>
      <c r="Q3097" s="92" t="s">
        <v>80</v>
      </c>
      <c r="R3097" s="91"/>
      <c r="S3097" s="72"/>
      <c r="T3097" s="72"/>
      <c r="U3097" s="72"/>
      <c r="V3097" s="72"/>
      <c r="W3097" s="72"/>
      <c r="X3097" s="72"/>
      <c r="Y3097" s="72"/>
      <c r="Z3097" s="72"/>
      <c r="AA3097" s="72"/>
      <c r="AB3097" s="72"/>
      <c r="AC3097" s="72"/>
      <c r="AD3097" s="72"/>
      <c r="AE3097" s="72"/>
      <c r="AF3097" s="72"/>
      <c r="AG3097" s="72"/>
      <c r="AH3097" s="72"/>
      <c r="AI3097" s="72"/>
      <c r="AJ3097" s="72"/>
      <c r="AL3097" s="49"/>
      <c r="AM3097" s="49"/>
      <c r="AN3097" s="49"/>
      <c r="AO3097" s="47"/>
      <c r="AP3097" s="47"/>
      <c r="AQ3097" s="47"/>
      <c r="AR3097" s="47"/>
      <c r="AU3097" s="93">
        <v>170</v>
      </c>
      <c r="AV3097" s="93">
        <v>13</v>
      </c>
      <c r="AW3097" s="93">
        <v>1270</v>
      </c>
      <c r="AX3097" s="93"/>
      <c r="AY3097" s="93">
        <v>4100</v>
      </c>
      <c r="AZ3097" s="93"/>
      <c r="BA3097" s="93" t="s">
        <v>83</v>
      </c>
      <c r="BB3097" s="49"/>
      <c r="BC3097" s="93"/>
      <c r="BD3097" s="93" t="s">
        <v>83</v>
      </c>
      <c r="BE3097" s="93" t="s">
        <v>4815</v>
      </c>
      <c r="BF3097" s="93"/>
      <c r="BG3097" s="93">
        <v>4727</v>
      </c>
      <c r="BH3097" s="93"/>
      <c r="BI3097" s="93"/>
      <c r="BJ3097" s="93"/>
      <c r="BK3097" s="49">
        <v>2800</v>
      </c>
      <c r="BL3097" s="93"/>
      <c r="BM3097" s="93"/>
      <c r="BN3097" s="93">
        <v>34</v>
      </c>
      <c r="BO3097" s="93"/>
      <c r="BP3097" s="93">
        <v>6</v>
      </c>
      <c r="BQ3097" s="93">
        <v>30000</v>
      </c>
      <c r="BR3097" s="93"/>
      <c r="BS3097" s="93"/>
      <c r="BT3097" s="93">
        <v>218</v>
      </c>
      <c r="BU3097" s="93">
        <v>2.7</v>
      </c>
      <c r="BV3097" s="93"/>
      <c r="BW3097" s="93"/>
      <c r="BX3097" s="93">
        <v>2091</v>
      </c>
      <c r="BY3097" s="93"/>
      <c r="BZ3097" s="93"/>
      <c r="CA3097" s="93">
        <v>10</v>
      </c>
      <c r="CB3097" s="93"/>
      <c r="CC3097" s="93">
        <v>19</v>
      </c>
      <c r="CD3097" s="93"/>
      <c r="CE3097" s="93">
        <v>20</v>
      </c>
      <c r="CF3097" s="93">
        <v>43</v>
      </c>
      <c r="CG3097" s="93"/>
      <c r="CH3097" s="93">
        <v>249</v>
      </c>
      <c r="CI3097" s="93">
        <v>249</v>
      </c>
      <c r="CJ3097" s="93">
        <v>370</v>
      </c>
      <c r="CK3097" s="93" t="s">
        <v>570</v>
      </c>
      <c r="CL3097" s="93">
        <v>85</v>
      </c>
      <c r="CM3097" s="93">
        <v>20.7</v>
      </c>
      <c r="CN3097" s="93">
        <v>5</v>
      </c>
      <c r="CO3097" s="93" t="s">
        <v>948</v>
      </c>
      <c r="CP3097" s="93">
        <v>2</v>
      </c>
      <c r="CQ3097" s="93">
        <v>11</v>
      </c>
      <c r="CR3097" s="93">
        <v>1</v>
      </c>
      <c r="CS3097" s="93" t="s">
        <v>957</v>
      </c>
      <c r="CT3097" s="93" t="s">
        <v>121</v>
      </c>
      <c r="CU3097" s="93">
        <v>6.3</v>
      </c>
      <c r="CV3097" s="93">
        <v>0.9</v>
      </c>
      <c r="CW3097" s="47">
        <f t="shared" si="172"/>
        <v>750.9</v>
      </c>
      <c r="CX3097" s="93">
        <v>77</v>
      </c>
      <c r="CY3097" s="93">
        <v>1</v>
      </c>
      <c r="CZ3097" s="93"/>
      <c r="DA3097" s="93"/>
      <c r="DC3097" s="93"/>
      <c r="DD3097" s="93"/>
      <c r="DE3097" s="93"/>
      <c r="DF3097" s="93"/>
      <c r="DG3097" s="93"/>
    </row>
    <row r="3098" spans="1:111" s="84" customFormat="1" x14ac:dyDescent="0.3">
      <c r="A3098" s="89" t="s">
        <v>4816</v>
      </c>
      <c r="B3098" s="47" t="s">
        <v>4559</v>
      </c>
      <c r="C3098" s="47" t="s">
        <v>4940</v>
      </c>
      <c r="D3098" s="47" t="s">
        <v>4630</v>
      </c>
      <c r="E3098" s="97">
        <v>1993</v>
      </c>
      <c r="F3098" s="97">
        <v>1993</v>
      </c>
      <c r="G3098" s="47" t="s">
        <v>914</v>
      </c>
      <c r="H3098" s="91">
        <v>34.194045000000003</v>
      </c>
      <c r="I3098" s="91">
        <v>-105.734337</v>
      </c>
      <c r="J3098" s="91" t="s">
        <v>873</v>
      </c>
      <c r="K3098" s="47" t="s">
        <v>879</v>
      </c>
      <c r="L3098" s="47" t="s">
        <v>878</v>
      </c>
      <c r="M3098" s="47" t="s">
        <v>4287</v>
      </c>
      <c r="N3098" s="70" t="s">
        <v>3393</v>
      </c>
      <c r="O3098" s="70" t="s">
        <v>3394</v>
      </c>
      <c r="P3098" s="72" t="s">
        <v>4288</v>
      </c>
      <c r="Q3098" s="92" t="s">
        <v>80</v>
      </c>
      <c r="R3098" s="91"/>
      <c r="S3098" s="72"/>
      <c r="T3098" s="72"/>
      <c r="U3098" s="72"/>
      <c r="V3098" s="72"/>
      <c r="W3098" s="72"/>
      <c r="X3098" s="72"/>
      <c r="Y3098" s="72"/>
      <c r="Z3098" s="72"/>
      <c r="AA3098" s="72"/>
      <c r="AB3098" s="72"/>
      <c r="AC3098" s="72"/>
      <c r="AD3098" s="72"/>
      <c r="AE3098" s="72"/>
      <c r="AF3098" s="72"/>
      <c r="AG3098" s="72"/>
      <c r="AH3098" s="72"/>
      <c r="AI3098" s="72"/>
      <c r="AJ3098" s="72"/>
      <c r="AL3098" s="47"/>
      <c r="AM3098" s="47"/>
      <c r="AN3098" s="47"/>
      <c r="AO3098" s="47"/>
      <c r="AP3098" s="47"/>
      <c r="AQ3098" s="47"/>
      <c r="AR3098" s="47"/>
      <c r="AU3098" s="93">
        <v>149</v>
      </c>
      <c r="AV3098" s="93">
        <v>9</v>
      </c>
      <c r="AW3098" s="93">
        <v>1688</v>
      </c>
      <c r="AX3098" s="93"/>
      <c r="AY3098" s="93">
        <v>1700</v>
      </c>
      <c r="AZ3098" s="93"/>
      <c r="BA3098" s="93">
        <v>10</v>
      </c>
      <c r="BB3098" s="47"/>
      <c r="BC3098" s="93"/>
      <c r="BD3098" s="93">
        <v>2</v>
      </c>
      <c r="BE3098" s="93">
        <v>51</v>
      </c>
      <c r="BF3098" s="93"/>
      <c r="BG3098" s="93">
        <v>1305</v>
      </c>
      <c r="BH3098" s="93"/>
      <c r="BI3098" s="93"/>
      <c r="BJ3098" s="93"/>
      <c r="BK3098" s="47">
        <v>0.99099999999999999</v>
      </c>
      <c r="BL3098" s="93"/>
      <c r="BM3098" s="93"/>
      <c r="BN3098" s="93">
        <v>56</v>
      </c>
      <c r="BO3098" s="93"/>
      <c r="BP3098" s="93">
        <v>6</v>
      </c>
      <c r="BQ3098" s="93">
        <v>9077</v>
      </c>
      <c r="BR3098" s="93"/>
      <c r="BS3098" s="93"/>
      <c r="BT3098" s="93">
        <v>304</v>
      </c>
      <c r="BU3098" s="93">
        <v>2.79</v>
      </c>
      <c r="BV3098" s="93"/>
      <c r="BW3098" s="93"/>
      <c r="BX3098" s="93">
        <v>287</v>
      </c>
      <c r="BY3098" s="93"/>
      <c r="BZ3098" s="93"/>
      <c r="CA3098" s="93">
        <v>9.1999999999999993</v>
      </c>
      <c r="CB3098" s="93"/>
      <c r="CC3098" s="93">
        <v>13.8</v>
      </c>
      <c r="CD3098" s="93"/>
      <c r="CE3098" s="93" t="s">
        <v>84</v>
      </c>
      <c r="CF3098" s="93" t="s">
        <v>4678</v>
      </c>
      <c r="CG3098" s="93"/>
      <c r="CH3098" s="93">
        <v>416</v>
      </c>
      <c r="CI3098" s="93">
        <v>84</v>
      </c>
      <c r="CJ3098" s="93">
        <v>175</v>
      </c>
      <c r="CK3098" s="93" t="s">
        <v>570</v>
      </c>
      <c r="CL3098" s="93">
        <v>67</v>
      </c>
      <c r="CM3098" s="93">
        <v>15.3</v>
      </c>
      <c r="CN3098" s="93">
        <v>4.2</v>
      </c>
      <c r="CO3098" s="93" t="s">
        <v>948</v>
      </c>
      <c r="CP3098" s="93">
        <v>2.2999999999999998</v>
      </c>
      <c r="CQ3098" s="93">
        <v>12</v>
      </c>
      <c r="CR3098" s="93">
        <v>1.9</v>
      </c>
      <c r="CS3098" s="93" t="s">
        <v>957</v>
      </c>
      <c r="CT3098" s="93" t="s">
        <v>123</v>
      </c>
      <c r="CU3098" s="93">
        <v>8.4</v>
      </c>
      <c r="CV3098" s="93">
        <v>1.02</v>
      </c>
      <c r="CW3098" s="47">
        <f t="shared" si="172"/>
        <v>371.11999999999995</v>
      </c>
      <c r="CX3098" s="93" t="s">
        <v>957</v>
      </c>
      <c r="CY3098" s="93">
        <v>1.1200000000000001</v>
      </c>
      <c r="CZ3098" s="93"/>
      <c r="DA3098" s="93"/>
      <c r="DC3098" s="93"/>
      <c r="DD3098" s="93"/>
      <c r="DE3098" s="93"/>
      <c r="DF3098" s="93"/>
      <c r="DG3098" s="93"/>
    </row>
    <row r="3099" spans="1:111" s="84" customFormat="1" x14ac:dyDescent="0.3">
      <c r="A3099" s="89" t="s">
        <v>4817</v>
      </c>
      <c r="B3099" s="47" t="s">
        <v>4559</v>
      </c>
      <c r="C3099" s="47" t="s">
        <v>4940</v>
      </c>
      <c r="D3099" s="47" t="s">
        <v>4630</v>
      </c>
      <c r="E3099" s="97">
        <v>1993</v>
      </c>
      <c r="F3099" s="97">
        <v>1993</v>
      </c>
      <c r="G3099" s="47" t="s">
        <v>914</v>
      </c>
      <c r="H3099" s="49">
        <v>34.193545999999998</v>
      </c>
      <c r="I3099" s="91">
        <v>-105.734441</v>
      </c>
      <c r="J3099" s="91" t="s">
        <v>873</v>
      </c>
      <c r="K3099" s="47" t="s">
        <v>879</v>
      </c>
      <c r="L3099" s="47" t="s">
        <v>878</v>
      </c>
      <c r="M3099" s="47" t="s">
        <v>4287</v>
      </c>
      <c r="N3099" s="70" t="s">
        <v>3393</v>
      </c>
      <c r="O3099" s="70" t="s">
        <v>3394</v>
      </c>
      <c r="P3099" s="72" t="s">
        <v>4288</v>
      </c>
      <c r="Q3099" s="92" t="s">
        <v>1684</v>
      </c>
      <c r="R3099" s="91"/>
      <c r="S3099" s="72"/>
      <c r="T3099" s="72"/>
      <c r="U3099" s="72"/>
      <c r="V3099" s="72"/>
      <c r="W3099" s="72"/>
      <c r="X3099" s="72"/>
      <c r="Y3099" s="72"/>
      <c r="Z3099" s="72"/>
      <c r="AA3099" s="72"/>
      <c r="AB3099" s="72"/>
      <c r="AC3099" s="72"/>
      <c r="AD3099" s="72"/>
      <c r="AE3099" s="72"/>
      <c r="AF3099" s="72"/>
      <c r="AG3099" s="72"/>
      <c r="AH3099" s="72"/>
      <c r="AI3099" s="72"/>
      <c r="AJ3099" s="72"/>
      <c r="AL3099" s="47"/>
      <c r="AM3099" s="47"/>
      <c r="AN3099" s="47"/>
      <c r="AO3099" s="47"/>
      <c r="AP3099" s="47"/>
      <c r="AQ3099" s="47"/>
      <c r="AR3099" s="47"/>
      <c r="AU3099" s="93">
        <v>94</v>
      </c>
      <c r="AV3099" s="93">
        <v>3.1</v>
      </c>
      <c r="AW3099" s="93">
        <v>386</v>
      </c>
      <c r="AX3099" s="93"/>
      <c r="AY3099" s="93">
        <v>5130</v>
      </c>
      <c r="AZ3099" s="93"/>
      <c r="BA3099" s="93" t="s">
        <v>83</v>
      </c>
      <c r="BB3099" s="47"/>
      <c r="BC3099" s="93"/>
      <c r="BD3099" s="93" t="s">
        <v>83</v>
      </c>
      <c r="BE3099" s="93">
        <v>74</v>
      </c>
      <c r="BF3099" s="93"/>
      <c r="BG3099" s="93">
        <v>903</v>
      </c>
      <c r="BH3099" s="93"/>
      <c r="BI3099" s="93"/>
      <c r="BJ3099" s="93"/>
      <c r="BK3099" s="47">
        <v>0.56999999999999995</v>
      </c>
      <c r="BL3099" s="93"/>
      <c r="BM3099" s="93"/>
      <c r="BN3099" s="93">
        <v>90</v>
      </c>
      <c r="BO3099" s="93"/>
      <c r="BP3099" s="93">
        <v>13</v>
      </c>
      <c r="BQ3099" s="93">
        <v>1987</v>
      </c>
      <c r="BR3099" s="93"/>
      <c r="BS3099" s="93"/>
      <c r="BT3099" s="93">
        <v>73.099999999999994</v>
      </c>
      <c r="BU3099" s="93">
        <v>4.0999999999999996</v>
      </c>
      <c r="BV3099" s="93"/>
      <c r="BW3099" s="93"/>
      <c r="BX3099" s="93">
        <v>378</v>
      </c>
      <c r="BY3099" s="93"/>
      <c r="BZ3099" s="93"/>
      <c r="CA3099" s="93">
        <v>17</v>
      </c>
      <c r="CB3099" s="93"/>
      <c r="CC3099" s="93">
        <v>7</v>
      </c>
      <c r="CD3099" s="93"/>
      <c r="CE3099" s="93">
        <v>15</v>
      </c>
      <c r="CF3099" s="93">
        <v>49</v>
      </c>
      <c r="CG3099" s="93"/>
      <c r="CH3099" s="93">
        <v>194</v>
      </c>
      <c r="CI3099" s="93">
        <v>467</v>
      </c>
      <c r="CJ3099" s="93">
        <v>692</v>
      </c>
      <c r="CK3099" s="93">
        <v>50</v>
      </c>
      <c r="CL3099" s="93">
        <v>140</v>
      </c>
      <c r="CM3099" s="93">
        <v>26</v>
      </c>
      <c r="CN3099" s="93">
        <v>6</v>
      </c>
      <c r="CO3099" s="93" t="s">
        <v>948</v>
      </c>
      <c r="CP3099" s="93">
        <v>2</v>
      </c>
      <c r="CQ3099" s="93">
        <v>10</v>
      </c>
      <c r="CR3099" s="93" t="s">
        <v>121</v>
      </c>
      <c r="CS3099" s="93" t="s">
        <v>957</v>
      </c>
      <c r="CT3099" s="93" t="s">
        <v>121</v>
      </c>
      <c r="CU3099" s="93">
        <v>5.4</v>
      </c>
      <c r="CV3099" s="93">
        <v>0.8</v>
      </c>
      <c r="CW3099" s="47">
        <f t="shared" si="172"/>
        <v>1399.2</v>
      </c>
      <c r="CX3099" s="93">
        <v>937</v>
      </c>
      <c r="CY3099" s="93">
        <v>2</v>
      </c>
      <c r="CZ3099" s="93"/>
      <c r="DA3099" s="93"/>
      <c r="DC3099" s="93"/>
      <c r="DD3099" s="93"/>
      <c r="DE3099" s="93"/>
      <c r="DF3099" s="93"/>
      <c r="DG3099" s="93"/>
    </row>
    <row r="3100" spans="1:111" s="84" customFormat="1" x14ac:dyDescent="0.3">
      <c r="A3100" s="89" t="s">
        <v>4818</v>
      </c>
      <c r="B3100" s="47" t="s">
        <v>4559</v>
      </c>
      <c r="C3100" s="47" t="s">
        <v>4940</v>
      </c>
      <c r="D3100" s="47" t="s">
        <v>4630</v>
      </c>
      <c r="E3100" s="97">
        <v>1993</v>
      </c>
      <c r="F3100" s="97">
        <v>1993</v>
      </c>
      <c r="G3100" s="47" t="s">
        <v>914</v>
      </c>
      <c r="H3100" s="47">
        <v>34.191181999999998</v>
      </c>
      <c r="I3100" s="91">
        <v>-105.73480000000001</v>
      </c>
      <c r="J3100" s="91" t="s">
        <v>873</v>
      </c>
      <c r="K3100" s="47" t="s">
        <v>879</v>
      </c>
      <c r="L3100" s="47" t="s">
        <v>878</v>
      </c>
      <c r="M3100" s="91" t="s">
        <v>908</v>
      </c>
      <c r="N3100" s="70" t="s">
        <v>3393</v>
      </c>
      <c r="O3100" s="70" t="s">
        <v>3394</v>
      </c>
      <c r="P3100" s="72" t="s">
        <v>4295</v>
      </c>
      <c r="Q3100" s="92" t="s">
        <v>80</v>
      </c>
      <c r="R3100" s="91"/>
      <c r="S3100" s="72"/>
      <c r="T3100" s="72"/>
      <c r="U3100" s="72"/>
      <c r="V3100" s="72"/>
      <c r="W3100" s="72">
        <v>60.25</v>
      </c>
      <c r="X3100" s="72">
        <v>0.61</v>
      </c>
      <c r="Y3100" s="72">
        <v>17.39</v>
      </c>
      <c r="Z3100" s="72">
        <v>5.07</v>
      </c>
      <c r="AA3100" s="72">
        <v>0.13</v>
      </c>
      <c r="AB3100" s="72">
        <v>0.21</v>
      </c>
      <c r="AC3100" s="72">
        <v>0.13</v>
      </c>
      <c r="AD3100" s="72">
        <v>8.35</v>
      </c>
      <c r="AE3100" s="72">
        <v>2.4500000000000002</v>
      </c>
      <c r="AF3100" s="72">
        <v>0.37</v>
      </c>
      <c r="AG3100" s="72">
        <v>2.02</v>
      </c>
      <c r="AH3100" s="72"/>
      <c r="AI3100" s="72"/>
      <c r="AJ3100" s="72"/>
      <c r="AL3100" s="47"/>
      <c r="AM3100" s="47"/>
      <c r="AN3100" s="47"/>
      <c r="AO3100" s="47">
        <f>SUM(W3100:AG3100)+(AH3100*0.0001)+(AY3100*0.0001)</f>
        <v>97.169999999999973</v>
      </c>
      <c r="AP3100" s="47">
        <f>(0.6633*(Y3100+Z3100)-0.7083*(Y3100))</f>
        <v>2.5803809999999991</v>
      </c>
      <c r="AQ3100" s="47">
        <f>(Z3100-1.1*(AP3100))</f>
        <v>2.2315809000000009</v>
      </c>
      <c r="AR3100" s="47">
        <f>(Z3100/1.1)</f>
        <v>4.6090909090909093</v>
      </c>
      <c r="AU3100" s="93">
        <v>94</v>
      </c>
      <c r="AV3100" s="93" t="s">
        <v>124</v>
      </c>
      <c r="AW3100" s="93">
        <v>24</v>
      </c>
      <c r="AX3100" s="93"/>
      <c r="AY3100" s="93">
        <v>1900</v>
      </c>
      <c r="AZ3100" s="93"/>
      <c r="BA3100" s="93" t="s">
        <v>83</v>
      </c>
      <c r="BB3100" s="47"/>
      <c r="BC3100" s="93"/>
      <c r="BD3100" s="93">
        <v>8</v>
      </c>
      <c r="BE3100" s="93">
        <v>22</v>
      </c>
      <c r="BF3100" s="93"/>
      <c r="BG3100" s="93">
        <v>10</v>
      </c>
      <c r="BH3100" s="93"/>
      <c r="BI3100" s="93"/>
      <c r="BJ3100" s="93"/>
      <c r="BK3100" s="47" t="s">
        <v>120</v>
      </c>
      <c r="BL3100" s="93"/>
      <c r="BM3100" s="93"/>
      <c r="BN3100" s="93">
        <v>2</v>
      </c>
      <c r="BO3100" s="93"/>
      <c r="BP3100" s="93">
        <v>7</v>
      </c>
      <c r="BQ3100" s="93">
        <v>6</v>
      </c>
      <c r="BR3100" s="93"/>
      <c r="BS3100" s="93"/>
      <c r="BT3100" s="93" t="s">
        <v>83</v>
      </c>
      <c r="BU3100" s="93">
        <v>8.3699999999999992</v>
      </c>
      <c r="BV3100" s="93"/>
      <c r="BW3100" s="93"/>
      <c r="BX3100" s="93">
        <v>96</v>
      </c>
      <c r="BY3100" s="93"/>
      <c r="BZ3100" s="93"/>
      <c r="CA3100" s="93">
        <v>33</v>
      </c>
      <c r="CB3100" s="93"/>
      <c r="CC3100" s="93">
        <v>6.1</v>
      </c>
      <c r="CD3100" s="93"/>
      <c r="CE3100" s="93" t="s">
        <v>84</v>
      </c>
      <c r="CF3100" s="93">
        <v>47</v>
      </c>
      <c r="CG3100" s="93"/>
      <c r="CH3100" s="93">
        <v>30</v>
      </c>
      <c r="CI3100" s="93">
        <v>120</v>
      </c>
      <c r="CJ3100" s="93">
        <v>224</v>
      </c>
      <c r="CK3100" s="93" t="s">
        <v>570</v>
      </c>
      <c r="CL3100" s="93">
        <v>76</v>
      </c>
      <c r="CM3100" s="93">
        <v>12.8</v>
      </c>
      <c r="CN3100" s="93">
        <v>3.4</v>
      </c>
      <c r="CO3100" s="93" t="s">
        <v>948</v>
      </c>
      <c r="CP3100" s="93">
        <v>1</v>
      </c>
      <c r="CQ3100" s="93">
        <v>4.0999999999999996</v>
      </c>
      <c r="CR3100" s="93" t="s">
        <v>121</v>
      </c>
      <c r="CS3100" s="93" t="s">
        <v>957</v>
      </c>
      <c r="CT3100" s="93" t="s">
        <v>123</v>
      </c>
      <c r="CU3100" s="93">
        <v>3.7</v>
      </c>
      <c r="CV3100" s="93">
        <v>0.56000000000000005</v>
      </c>
      <c r="CW3100" s="47">
        <f t="shared" si="172"/>
        <v>445.56</v>
      </c>
      <c r="CX3100" s="93">
        <v>1000</v>
      </c>
      <c r="CY3100" s="93">
        <v>4.43</v>
      </c>
      <c r="CZ3100" s="93"/>
      <c r="DA3100" s="93"/>
      <c r="DC3100" s="93"/>
      <c r="DD3100" s="93"/>
      <c r="DE3100" s="93"/>
      <c r="DF3100" s="93"/>
      <c r="DG3100" s="93"/>
    </row>
    <row r="3101" spans="1:111" s="84" customFormat="1" x14ac:dyDescent="0.3">
      <c r="A3101" s="89" t="s">
        <v>4819</v>
      </c>
      <c r="B3101" s="47" t="s">
        <v>4559</v>
      </c>
      <c r="C3101" s="47" t="s">
        <v>4940</v>
      </c>
      <c r="D3101" s="47" t="s">
        <v>4630</v>
      </c>
      <c r="E3101" s="101">
        <v>1993</v>
      </c>
      <c r="F3101" s="97">
        <v>1993</v>
      </c>
      <c r="G3101" s="47" t="s">
        <v>914</v>
      </c>
      <c r="H3101" s="49">
        <v>34.190127099999998</v>
      </c>
      <c r="I3101" s="91">
        <v>-105.73384900000001</v>
      </c>
      <c r="J3101" s="91" t="s">
        <v>873</v>
      </c>
      <c r="K3101" s="47" t="s">
        <v>879</v>
      </c>
      <c r="L3101" s="47" t="s">
        <v>878</v>
      </c>
      <c r="M3101" s="47" t="s">
        <v>4287</v>
      </c>
      <c r="N3101" s="70" t="s">
        <v>3393</v>
      </c>
      <c r="O3101" s="70" t="s">
        <v>3394</v>
      </c>
      <c r="P3101" s="72" t="s">
        <v>4288</v>
      </c>
      <c r="Q3101" s="92" t="s">
        <v>80</v>
      </c>
      <c r="R3101" s="91"/>
      <c r="S3101" s="72"/>
      <c r="T3101" s="72"/>
      <c r="U3101" s="72"/>
      <c r="V3101" s="72"/>
      <c r="W3101" s="72"/>
      <c r="X3101" s="72"/>
      <c r="Y3101" s="72"/>
      <c r="Z3101" s="72"/>
      <c r="AA3101" s="72"/>
      <c r="AB3101" s="72"/>
      <c r="AC3101" s="72"/>
      <c r="AD3101" s="72"/>
      <c r="AE3101" s="72"/>
      <c r="AF3101" s="72"/>
      <c r="AG3101" s="72"/>
      <c r="AH3101" s="72"/>
      <c r="AI3101" s="72"/>
      <c r="AJ3101" s="72"/>
      <c r="AL3101" s="93"/>
      <c r="AM3101" s="93"/>
      <c r="AN3101" s="93"/>
      <c r="AO3101" s="47"/>
      <c r="AP3101" s="47"/>
      <c r="AQ3101" s="47"/>
      <c r="AR3101" s="47"/>
      <c r="AU3101" s="93">
        <v>24</v>
      </c>
      <c r="AV3101" s="93" t="s">
        <v>124</v>
      </c>
      <c r="AW3101" s="93">
        <v>9</v>
      </c>
      <c r="AX3101" s="93"/>
      <c r="AY3101" s="93">
        <v>160</v>
      </c>
      <c r="AZ3101" s="93"/>
      <c r="BA3101" s="93" t="s">
        <v>83</v>
      </c>
      <c r="BB3101" s="93"/>
      <c r="BC3101" s="93"/>
      <c r="BD3101" s="93">
        <v>4</v>
      </c>
      <c r="BE3101" s="93">
        <v>35</v>
      </c>
      <c r="BF3101" s="93"/>
      <c r="BG3101" s="93">
        <v>7</v>
      </c>
      <c r="BH3101" s="93"/>
      <c r="BI3101" s="93"/>
      <c r="BJ3101" s="93"/>
      <c r="BK3101" s="93">
        <v>3.7999999999999999E-2</v>
      </c>
      <c r="BL3101" s="93"/>
      <c r="BM3101" s="93"/>
      <c r="BN3101" s="93">
        <v>2</v>
      </c>
      <c r="BO3101" s="93"/>
      <c r="BP3101" s="93">
        <v>24</v>
      </c>
      <c r="BQ3101" s="93">
        <v>4</v>
      </c>
      <c r="BR3101" s="93"/>
      <c r="BS3101" s="93"/>
      <c r="BT3101" s="93" t="s">
        <v>83</v>
      </c>
      <c r="BU3101" s="93">
        <v>10.5</v>
      </c>
      <c r="BV3101" s="93"/>
      <c r="BW3101" s="93"/>
      <c r="BX3101" s="93">
        <v>116</v>
      </c>
      <c r="BY3101" s="93"/>
      <c r="BZ3101" s="93"/>
      <c r="CA3101" s="93">
        <v>9.4</v>
      </c>
      <c r="CB3101" s="93"/>
      <c r="CC3101" s="93">
        <v>2.6</v>
      </c>
      <c r="CD3101" s="93"/>
      <c r="CE3101" s="93" t="s">
        <v>84</v>
      </c>
      <c r="CF3101" s="93">
        <v>52</v>
      </c>
      <c r="CG3101" s="93"/>
      <c r="CH3101" s="93">
        <v>8</v>
      </c>
      <c r="CI3101" s="93">
        <v>41.1</v>
      </c>
      <c r="CJ3101" s="93">
        <v>74</v>
      </c>
      <c r="CK3101" s="93" t="s">
        <v>570</v>
      </c>
      <c r="CL3101" s="93">
        <v>27</v>
      </c>
      <c r="CM3101" s="93">
        <v>6.9</v>
      </c>
      <c r="CN3101" s="93">
        <v>1.6</v>
      </c>
      <c r="CO3101" s="93" t="s">
        <v>948</v>
      </c>
      <c r="CP3101" s="93" t="s">
        <v>121</v>
      </c>
      <c r="CQ3101" s="93">
        <v>5.5</v>
      </c>
      <c r="CR3101" s="93">
        <v>1.4</v>
      </c>
      <c r="CS3101" s="93" t="s">
        <v>957</v>
      </c>
      <c r="CT3101" s="93" t="s">
        <v>123</v>
      </c>
      <c r="CU3101" s="93">
        <v>3.9</v>
      </c>
      <c r="CV3101" s="93">
        <v>0.52</v>
      </c>
      <c r="CW3101" s="47">
        <f t="shared" si="172"/>
        <v>161.92000000000002</v>
      </c>
      <c r="CX3101" s="93">
        <v>500</v>
      </c>
      <c r="CY3101" s="93">
        <v>2.61</v>
      </c>
      <c r="CZ3101" s="93"/>
      <c r="DA3101" s="93"/>
      <c r="DC3101" s="93"/>
      <c r="DD3101" s="93"/>
      <c r="DE3101" s="93"/>
      <c r="DF3101" s="93"/>
      <c r="DG3101" s="93"/>
    </row>
    <row r="3102" spans="1:111" s="84" customFormat="1" x14ac:dyDescent="0.3">
      <c r="A3102" s="89" t="s">
        <v>4820</v>
      </c>
      <c r="B3102" s="47" t="s">
        <v>4559</v>
      </c>
      <c r="C3102" s="47" t="s">
        <v>4940</v>
      </c>
      <c r="D3102" s="47" t="s">
        <v>4630</v>
      </c>
      <c r="E3102" s="101">
        <v>1993</v>
      </c>
      <c r="F3102" s="97">
        <v>1993</v>
      </c>
      <c r="G3102" s="47" t="s">
        <v>914</v>
      </c>
      <c r="H3102" s="49">
        <v>34.215730999999998</v>
      </c>
      <c r="I3102" s="91">
        <v>-105.75976799999999</v>
      </c>
      <c r="J3102" s="91" t="s">
        <v>873</v>
      </c>
      <c r="K3102" s="47" t="s">
        <v>879</v>
      </c>
      <c r="L3102" s="47" t="s">
        <v>878</v>
      </c>
      <c r="M3102" s="91" t="s">
        <v>908</v>
      </c>
      <c r="N3102" s="70" t="s">
        <v>3393</v>
      </c>
      <c r="O3102" s="70" t="s">
        <v>3394</v>
      </c>
      <c r="P3102" s="72" t="s">
        <v>4295</v>
      </c>
      <c r="Q3102" s="92" t="s">
        <v>80</v>
      </c>
      <c r="R3102" s="91"/>
      <c r="S3102" s="72"/>
      <c r="T3102" s="72"/>
      <c r="U3102" s="72"/>
      <c r="V3102" s="72"/>
      <c r="W3102" s="72"/>
      <c r="X3102" s="72"/>
      <c r="Y3102" s="72"/>
      <c r="Z3102" s="72"/>
      <c r="AA3102" s="72"/>
      <c r="AB3102" s="72"/>
      <c r="AC3102" s="72"/>
      <c r="AD3102" s="72"/>
      <c r="AE3102" s="72"/>
      <c r="AF3102" s="72"/>
      <c r="AG3102" s="72"/>
      <c r="AH3102" s="72"/>
      <c r="AI3102" s="72"/>
      <c r="AJ3102" s="72"/>
      <c r="AL3102" s="47"/>
      <c r="AM3102" s="47"/>
      <c r="AN3102" s="47"/>
      <c r="AO3102" s="47"/>
      <c r="AP3102" s="47"/>
      <c r="AQ3102" s="47"/>
      <c r="AR3102" s="47"/>
      <c r="AU3102" s="93" t="s">
        <v>83</v>
      </c>
      <c r="AV3102" s="93" t="s">
        <v>124</v>
      </c>
      <c r="AW3102" s="93">
        <v>13</v>
      </c>
      <c r="AX3102" s="93"/>
      <c r="AY3102" s="93">
        <v>1200</v>
      </c>
      <c r="AZ3102" s="93"/>
      <c r="BA3102" s="93" t="s">
        <v>83</v>
      </c>
      <c r="BB3102" s="47"/>
      <c r="BC3102" s="93"/>
      <c r="BD3102" s="93" t="s">
        <v>121</v>
      </c>
      <c r="BE3102" s="93">
        <v>15</v>
      </c>
      <c r="BF3102" s="93"/>
      <c r="BG3102" s="93">
        <v>14</v>
      </c>
      <c r="BH3102" s="93"/>
      <c r="BI3102" s="93"/>
      <c r="BJ3102" s="93"/>
      <c r="BK3102" s="47">
        <v>3.4000000000000002E-2</v>
      </c>
      <c r="BL3102" s="93"/>
      <c r="BM3102" s="93"/>
      <c r="BN3102" s="93">
        <v>6</v>
      </c>
      <c r="BO3102" s="93"/>
      <c r="BP3102" s="93">
        <v>2</v>
      </c>
      <c r="BQ3102" s="93">
        <v>178</v>
      </c>
      <c r="BR3102" s="93"/>
      <c r="BS3102" s="93"/>
      <c r="BT3102" s="93" t="s">
        <v>83</v>
      </c>
      <c r="BU3102" s="93">
        <v>0.97</v>
      </c>
      <c r="BV3102" s="93"/>
      <c r="BW3102" s="93"/>
      <c r="BX3102" s="93">
        <v>168</v>
      </c>
      <c r="BY3102" s="93"/>
      <c r="BZ3102" s="93"/>
      <c r="CA3102" s="93">
        <v>120</v>
      </c>
      <c r="CB3102" s="93"/>
      <c r="CC3102" s="93">
        <v>23.6</v>
      </c>
      <c r="CD3102" s="93"/>
      <c r="CE3102" s="93" t="s">
        <v>84</v>
      </c>
      <c r="CF3102" s="93">
        <v>59</v>
      </c>
      <c r="CG3102" s="93"/>
      <c r="CH3102" s="93">
        <v>7</v>
      </c>
      <c r="CI3102" s="93">
        <v>159</v>
      </c>
      <c r="CJ3102" s="93">
        <v>250</v>
      </c>
      <c r="CK3102" s="93" t="s">
        <v>570</v>
      </c>
      <c r="CL3102" s="93">
        <v>48</v>
      </c>
      <c r="CM3102" s="93">
        <v>8.68</v>
      </c>
      <c r="CN3102" s="93">
        <v>1.7</v>
      </c>
      <c r="CO3102" s="93" t="s">
        <v>948</v>
      </c>
      <c r="CP3102" s="93" t="s">
        <v>121</v>
      </c>
      <c r="CQ3102" s="93">
        <v>6.5</v>
      </c>
      <c r="CR3102" s="93">
        <v>1.8</v>
      </c>
      <c r="CS3102" s="93" t="s">
        <v>957</v>
      </c>
      <c r="CT3102" s="93" t="s">
        <v>123</v>
      </c>
      <c r="CU3102" s="93">
        <v>5.9</v>
      </c>
      <c r="CV3102" s="93">
        <v>0.9</v>
      </c>
      <c r="CW3102" s="47">
        <f t="shared" si="172"/>
        <v>482.47999999999996</v>
      </c>
      <c r="CX3102" s="93" t="s">
        <v>957</v>
      </c>
      <c r="CY3102" s="93">
        <v>1.44</v>
      </c>
      <c r="CZ3102" s="93"/>
      <c r="DA3102" s="93"/>
      <c r="DC3102" s="93"/>
      <c r="DD3102" s="93"/>
      <c r="DE3102" s="93"/>
      <c r="DF3102" s="93"/>
      <c r="DG3102" s="93"/>
    </row>
    <row r="3103" spans="1:111" s="84" customFormat="1" x14ac:dyDescent="0.3">
      <c r="A3103" s="89" t="s">
        <v>4821</v>
      </c>
      <c r="B3103" s="47" t="s">
        <v>4559</v>
      </c>
      <c r="C3103" s="47" t="s">
        <v>4940</v>
      </c>
      <c r="D3103" s="47" t="s">
        <v>4630</v>
      </c>
      <c r="E3103" s="101">
        <v>1993</v>
      </c>
      <c r="F3103" s="97">
        <v>1993</v>
      </c>
      <c r="G3103" s="47" t="s">
        <v>914</v>
      </c>
      <c r="H3103" s="47">
        <v>34.142940799999998</v>
      </c>
      <c r="I3103" s="91">
        <v>-105.721577</v>
      </c>
      <c r="J3103" s="91" t="s">
        <v>873</v>
      </c>
      <c r="K3103" s="47" t="s">
        <v>879</v>
      </c>
      <c r="L3103" s="47" t="s">
        <v>878</v>
      </c>
      <c r="M3103" s="91" t="s">
        <v>2968</v>
      </c>
      <c r="N3103" s="70" t="s">
        <v>3393</v>
      </c>
      <c r="O3103" s="70" t="s">
        <v>3394</v>
      </c>
      <c r="P3103" s="72" t="s">
        <v>4301</v>
      </c>
      <c r="Q3103" s="92" t="s">
        <v>80</v>
      </c>
      <c r="R3103" s="91"/>
      <c r="S3103" s="72"/>
      <c r="T3103" s="72"/>
      <c r="U3103" s="72"/>
      <c r="V3103" s="72"/>
      <c r="W3103" s="72"/>
      <c r="X3103" s="72"/>
      <c r="Y3103" s="72"/>
      <c r="Z3103" s="72"/>
      <c r="AA3103" s="72"/>
      <c r="AB3103" s="72"/>
      <c r="AC3103" s="72"/>
      <c r="AD3103" s="72"/>
      <c r="AE3103" s="72"/>
      <c r="AF3103" s="72"/>
      <c r="AG3103" s="72"/>
      <c r="AH3103" s="72"/>
      <c r="AI3103" s="72"/>
      <c r="AJ3103" s="72"/>
      <c r="AL3103" s="47"/>
      <c r="AM3103" s="47"/>
      <c r="AN3103" s="47"/>
      <c r="AO3103" s="47"/>
      <c r="AP3103" s="47"/>
      <c r="AQ3103" s="47"/>
      <c r="AR3103" s="47"/>
      <c r="AU3103" s="93" t="s">
        <v>123</v>
      </c>
      <c r="AV3103" s="93" t="s">
        <v>82</v>
      </c>
      <c r="AW3103" s="93">
        <v>29</v>
      </c>
      <c r="AX3103" s="93"/>
      <c r="AY3103" s="93">
        <v>200</v>
      </c>
      <c r="AZ3103" s="93"/>
      <c r="BA3103" s="93" t="s">
        <v>83</v>
      </c>
      <c r="BB3103" s="47"/>
      <c r="BC3103" s="93"/>
      <c r="BD3103" s="93">
        <v>78</v>
      </c>
      <c r="BE3103" s="93">
        <v>41</v>
      </c>
      <c r="BF3103" s="93"/>
      <c r="BG3103" s="93">
        <v>13</v>
      </c>
      <c r="BH3103" s="93"/>
      <c r="BI3103" s="93"/>
      <c r="BJ3103" s="93"/>
      <c r="BK3103" s="47">
        <v>0.03</v>
      </c>
      <c r="BL3103" s="93"/>
      <c r="BM3103" s="93"/>
      <c r="BN3103" s="93">
        <v>7</v>
      </c>
      <c r="BO3103" s="93"/>
      <c r="BP3103" s="93" t="s">
        <v>121</v>
      </c>
      <c r="BQ3103" s="93">
        <v>14</v>
      </c>
      <c r="BR3103" s="93"/>
      <c r="BS3103" s="93"/>
      <c r="BT3103" s="93">
        <v>1.7</v>
      </c>
      <c r="BU3103" s="93">
        <v>0.79</v>
      </c>
      <c r="BV3103" s="93"/>
      <c r="BW3103" s="93"/>
      <c r="BX3103" s="93">
        <v>53</v>
      </c>
      <c r="BY3103" s="93"/>
      <c r="BZ3103" s="93"/>
      <c r="CA3103" s="93">
        <v>1.8</v>
      </c>
      <c r="CB3103" s="93"/>
      <c r="CC3103" s="93">
        <v>4</v>
      </c>
      <c r="CD3103" s="93"/>
      <c r="CE3103" s="93">
        <v>14</v>
      </c>
      <c r="CF3103" s="93">
        <v>7</v>
      </c>
      <c r="CG3103" s="93"/>
      <c r="CH3103" s="93">
        <v>55</v>
      </c>
      <c r="CI3103" s="93">
        <v>64.400000000000006</v>
      </c>
      <c r="CJ3103" s="93">
        <v>86</v>
      </c>
      <c r="CK3103" s="93" t="s">
        <v>570</v>
      </c>
      <c r="CL3103" s="93">
        <v>23</v>
      </c>
      <c r="CM3103" s="93">
        <v>2.9</v>
      </c>
      <c r="CN3103" s="93" t="s">
        <v>121</v>
      </c>
      <c r="CO3103" s="93" t="s">
        <v>948</v>
      </c>
      <c r="CP3103" s="93" t="s">
        <v>121</v>
      </c>
      <c r="CQ3103" s="93" t="s">
        <v>121</v>
      </c>
      <c r="CR3103" s="93" t="s">
        <v>121</v>
      </c>
      <c r="CS3103" s="93" t="s">
        <v>957</v>
      </c>
      <c r="CT3103" s="93" t="s">
        <v>121</v>
      </c>
      <c r="CU3103" s="93">
        <v>0.8</v>
      </c>
      <c r="CV3103" s="93" t="s">
        <v>126</v>
      </c>
      <c r="CW3103" s="47">
        <f t="shared" si="172"/>
        <v>177.10000000000002</v>
      </c>
      <c r="CX3103" s="93">
        <v>3222</v>
      </c>
      <c r="CY3103" s="93">
        <v>44.8</v>
      </c>
      <c r="CZ3103" s="93"/>
      <c r="DA3103" s="93"/>
      <c r="DC3103" s="93"/>
      <c r="DD3103" s="93"/>
      <c r="DE3103" s="93"/>
      <c r="DF3103" s="93"/>
      <c r="DG3103" s="93"/>
    </row>
    <row r="3104" spans="1:111" s="84" customFormat="1" x14ac:dyDescent="0.3">
      <c r="A3104" s="89" t="s">
        <v>4822</v>
      </c>
      <c r="B3104" s="47" t="s">
        <v>4559</v>
      </c>
      <c r="C3104" s="47" t="s">
        <v>4940</v>
      </c>
      <c r="D3104" s="47" t="s">
        <v>4630</v>
      </c>
      <c r="E3104" s="101">
        <v>1993</v>
      </c>
      <c r="F3104" s="97">
        <v>1993</v>
      </c>
      <c r="G3104" s="47" t="s">
        <v>914</v>
      </c>
      <c r="H3104" s="49">
        <v>34.215786999999999</v>
      </c>
      <c r="I3104" s="91">
        <v>-105.759547</v>
      </c>
      <c r="J3104" s="91" t="s">
        <v>873</v>
      </c>
      <c r="K3104" s="47" t="s">
        <v>879</v>
      </c>
      <c r="L3104" s="47" t="s">
        <v>878</v>
      </c>
      <c r="M3104" s="91" t="s">
        <v>908</v>
      </c>
      <c r="N3104" s="70" t="s">
        <v>3393</v>
      </c>
      <c r="O3104" s="70" t="s">
        <v>3394</v>
      </c>
      <c r="P3104" s="72" t="s">
        <v>4295</v>
      </c>
      <c r="Q3104" s="92" t="s">
        <v>80</v>
      </c>
      <c r="R3104" s="91"/>
      <c r="S3104" s="72"/>
      <c r="T3104" s="72"/>
      <c r="U3104" s="72"/>
      <c r="V3104" s="72"/>
      <c r="W3104" s="72"/>
      <c r="X3104" s="72"/>
      <c r="Y3104" s="72"/>
      <c r="Z3104" s="72"/>
      <c r="AA3104" s="72"/>
      <c r="AB3104" s="72"/>
      <c r="AC3104" s="72"/>
      <c r="AD3104" s="72"/>
      <c r="AE3104" s="72"/>
      <c r="AF3104" s="72"/>
      <c r="AG3104" s="72"/>
      <c r="AH3104" s="72"/>
      <c r="AI3104" s="72"/>
      <c r="AJ3104" s="72"/>
      <c r="AL3104" s="47"/>
      <c r="AM3104" s="47"/>
      <c r="AN3104" s="47"/>
      <c r="AO3104" s="47"/>
      <c r="AP3104" s="47"/>
      <c r="AQ3104" s="47"/>
      <c r="AR3104" s="47"/>
      <c r="AU3104" s="93">
        <v>45</v>
      </c>
      <c r="AV3104" s="93" t="s">
        <v>124</v>
      </c>
      <c r="AW3104" s="93" t="s">
        <v>83</v>
      </c>
      <c r="AX3104" s="93"/>
      <c r="AY3104" s="93">
        <v>110</v>
      </c>
      <c r="AZ3104" s="93"/>
      <c r="BA3104" s="93" t="s">
        <v>83</v>
      </c>
      <c r="BB3104" s="47"/>
      <c r="BC3104" s="93"/>
      <c r="BD3104" s="93" t="s">
        <v>121</v>
      </c>
      <c r="BE3104" s="93">
        <v>22</v>
      </c>
      <c r="BF3104" s="93"/>
      <c r="BG3104" s="93">
        <v>6</v>
      </c>
      <c r="BH3104" s="93"/>
      <c r="BI3104" s="93"/>
      <c r="BJ3104" s="93"/>
      <c r="BK3104" s="47">
        <v>1.7999999999999999E-2</v>
      </c>
      <c r="BL3104" s="93"/>
      <c r="BM3104" s="93"/>
      <c r="BN3104" s="93">
        <v>2</v>
      </c>
      <c r="BO3104" s="93"/>
      <c r="BP3104" s="93">
        <v>1</v>
      </c>
      <c r="BQ3104" s="93">
        <v>26</v>
      </c>
      <c r="BR3104" s="93"/>
      <c r="BS3104" s="93"/>
      <c r="BT3104" s="93" t="s">
        <v>83</v>
      </c>
      <c r="BU3104" s="93">
        <v>0.53</v>
      </c>
      <c r="BV3104" s="93"/>
      <c r="BW3104" s="93"/>
      <c r="BX3104" s="93">
        <v>47</v>
      </c>
      <c r="BY3104" s="93"/>
      <c r="BZ3104" s="93"/>
      <c r="CA3104" s="93">
        <v>120</v>
      </c>
      <c r="CB3104" s="93"/>
      <c r="CC3104" s="93">
        <v>19</v>
      </c>
      <c r="CD3104" s="93"/>
      <c r="CE3104" s="93" t="s">
        <v>84</v>
      </c>
      <c r="CF3104" s="93">
        <v>57</v>
      </c>
      <c r="CG3104" s="93"/>
      <c r="CH3104" s="93">
        <v>8</v>
      </c>
      <c r="CI3104" s="93">
        <v>110</v>
      </c>
      <c r="CJ3104" s="93">
        <v>193</v>
      </c>
      <c r="CK3104" s="93" t="s">
        <v>570</v>
      </c>
      <c r="CL3104" s="93">
        <v>50</v>
      </c>
      <c r="CM3104" s="93">
        <v>7.11</v>
      </c>
      <c r="CN3104" s="93">
        <v>1.1000000000000001</v>
      </c>
      <c r="CO3104" s="93" t="s">
        <v>948</v>
      </c>
      <c r="CP3104" s="93" t="s">
        <v>121</v>
      </c>
      <c r="CQ3104" s="93">
        <v>3.7</v>
      </c>
      <c r="CR3104" s="93">
        <v>1.7</v>
      </c>
      <c r="CS3104" s="93" t="s">
        <v>957</v>
      </c>
      <c r="CT3104" s="93" t="s">
        <v>123</v>
      </c>
      <c r="CU3104" s="93">
        <v>6.5</v>
      </c>
      <c r="CV3104" s="93">
        <v>1.08</v>
      </c>
      <c r="CW3104" s="47">
        <f t="shared" si="172"/>
        <v>374.19</v>
      </c>
      <c r="CX3104" s="93" t="s">
        <v>957</v>
      </c>
      <c r="CY3104" s="93">
        <v>1.1200000000000001</v>
      </c>
      <c r="CZ3104" s="93"/>
      <c r="DA3104" s="93"/>
      <c r="DC3104" s="93"/>
      <c r="DD3104" s="93"/>
      <c r="DE3104" s="93"/>
      <c r="DF3104" s="93"/>
      <c r="DG3104" s="93"/>
    </row>
    <row r="3105" spans="1:111" s="84" customFormat="1" x14ac:dyDescent="0.3">
      <c r="A3105" s="89" t="s">
        <v>4823</v>
      </c>
      <c r="B3105" s="47" t="s">
        <v>4559</v>
      </c>
      <c r="C3105" s="47" t="s">
        <v>4940</v>
      </c>
      <c r="D3105" s="47" t="s">
        <v>4630</v>
      </c>
      <c r="E3105" s="101">
        <v>1993</v>
      </c>
      <c r="F3105" s="97">
        <v>1993</v>
      </c>
      <c r="G3105" s="47" t="s">
        <v>914</v>
      </c>
      <c r="H3105" s="49">
        <v>34.2156138</v>
      </c>
      <c r="I3105" s="91">
        <v>-105.75937999999999</v>
      </c>
      <c r="J3105" s="91" t="s">
        <v>873</v>
      </c>
      <c r="K3105" s="47" t="s">
        <v>879</v>
      </c>
      <c r="L3105" s="47" t="s">
        <v>878</v>
      </c>
      <c r="M3105" s="91" t="s">
        <v>908</v>
      </c>
      <c r="N3105" s="70" t="s">
        <v>3393</v>
      </c>
      <c r="O3105" s="70" t="s">
        <v>3394</v>
      </c>
      <c r="P3105" s="72" t="s">
        <v>4295</v>
      </c>
      <c r="Q3105" s="92" t="s">
        <v>80</v>
      </c>
      <c r="R3105" s="91"/>
      <c r="S3105" s="72"/>
      <c r="T3105" s="72"/>
      <c r="U3105" s="72"/>
      <c r="V3105" s="72"/>
      <c r="W3105" s="72"/>
      <c r="X3105" s="72"/>
      <c r="Y3105" s="72"/>
      <c r="Z3105" s="72"/>
      <c r="AA3105" s="72"/>
      <c r="AB3105" s="72"/>
      <c r="AC3105" s="72"/>
      <c r="AD3105" s="72"/>
      <c r="AE3105" s="72"/>
      <c r="AF3105" s="72"/>
      <c r="AG3105" s="72"/>
      <c r="AH3105" s="72">
        <v>141</v>
      </c>
      <c r="AI3105" s="72"/>
      <c r="AJ3105" s="72"/>
      <c r="AL3105" s="47"/>
      <c r="AM3105" s="47"/>
      <c r="AN3105" s="47"/>
      <c r="AO3105" s="47"/>
      <c r="AP3105" s="47"/>
      <c r="AQ3105" s="47"/>
      <c r="AR3105" s="47"/>
      <c r="AU3105" s="93">
        <v>19</v>
      </c>
      <c r="AV3105" s="93" t="s">
        <v>124</v>
      </c>
      <c r="AW3105" s="93" t="s">
        <v>83</v>
      </c>
      <c r="AX3105" s="93"/>
      <c r="AY3105" s="93">
        <v>50</v>
      </c>
      <c r="AZ3105" s="93"/>
      <c r="BA3105" s="93" t="s">
        <v>83</v>
      </c>
      <c r="BB3105" s="47"/>
      <c r="BC3105" s="93"/>
      <c r="BD3105" s="93" t="s">
        <v>121</v>
      </c>
      <c r="BE3105" s="93">
        <v>25</v>
      </c>
      <c r="BF3105" s="93"/>
      <c r="BG3105" s="93">
        <v>5</v>
      </c>
      <c r="BH3105" s="93"/>
      <c r="BI3105" s="93"/>
      <c r="BJ3105" s="93"/>
      <c r="BK3105" s="47" t="s">
        <v>120</v>
      </c>
      <c r="BL3105" s="93"/>
      <c r="BM3105" s="93"/>
      <c r="BN3105" s="93">
        <v>1</v>
      </c>
      <c r="BO3105" s="93"/>
      <c r="BP3105" s="93">
        <v>3</v>
      </c>
      <c r="BQ3105" s="93">
        <v>52</v>
      </c>
      <c r="BR3105" s="93"/>
      <c r="BS3105" s="93"/>
      <c r="BT3105" s="93" t="s">
        <v>83</v>
      </c>
      <c r="BU3105" s="93">
        <v>0.52</v>
      </c>
      <c r="BV3105" s="93"/>
      <c r="BW3105" s="93"/>
      <c r="BX3105" s="93">
        <v>27</v>
      </c>
      <c r="BY3105" s="93"/>
      <c r="BZ3105" s="93"/>
      <c r="CA3105" s="93">
        <v>130</v>
      </c>
      <c r="CB3105" s="93"/>
      <c r="CC3105" s="93">
        <v>23</v>
      </c>
      <c r="CD3105" s="93"/>
      <c r="CE3105" s="93" t="s">
        <v>84</v>
      </c>
      <c r="CF3105" s="93">
        <v>76</v>
      </c>
      <c r="CG3105" s="93"/>
      <c r="CH3105" s="93">
        <v>10</v>
      </c>
      <c r="CI3105" s="93">
        <v>96</v>
      </c>
      <c r="CJ3105" s="93">
        <v>178</v>
      </c>
      <c r="CK3105" s="93" t="s">
        <v>570</v>
      </c>
      <c r="CL3105" s="93">
        <v>56</v>
      </c>
      <c r="CM3105" s="93">
        <v>7.64</v>
      </c>
      <c r="CN3105" s="93">
        <v>1.4</v>
      </c>
      <c r="CO3105" s="93" t="s">
        <v>948</v>
      </c>
      <c r="CP3105" s="93" t="s">
        <v>121</v>
      </c>
      <c r="CQ3105" s="93">
        <v>5.8</v>
      </c>
      <c r="CR3105" s="93">
        <v>2.2000000000000002</v>
      </c>
      <c r="CS3105" s="93" t="s">
        <v>957</v>
      </c>
      <c r="CT3105" s="93" t="s">
        <v>123</v>
      </c>
      <c r="CU3105" s="93">
        <v>7.5</v>
      </c>
      <c r="CV3105" s="93">
        <v>1.1299999999999999</v>
      </c>
      <c r="CW3105" s="47">
        <f t="shared" si="172"/>
        <v>355.66999999999996</v>
      </c>
      <c r="CX3105" s="93">
        <v>200</v>
      </c>
      <c r="CY3105" s="93">
        <v>1.07</v>
      </c>
      <c r="CZ3105" s="93"/>
      <c r="DA3105" s="93"/>
      <c r="DC3105" s="93"/>
      <c r="DD3105" s="93"/>
      <c r="DE3105" s="93"/>
      <c r="DF3105" s="93"/>
      <c r="DG3105" s="93"/>
    </row>
    <row r="3106" spans="1:111" s="84" customFormat="1" x14ac:dyDescent="0.3">
      <c r="A3106" s="89" t="s">
        <v>4824</v>
      </c>
      <c r="B3106" s="47" t="s">
        <v>4559</v>
      </c>
      <c r="C3106" s="47" t="s">
        <v>4940</v>
      </c>
      <c r="D3106" s="47" t="s">
        <v>4630</v>
      </c>
      <c r="E3106" s="101">
        <v>1993</v>
      </c>
      <c r="F3106" s="97">
        <v>1993</v>
      </c>
      <c r="G3106" s="47" t="s">
        <v>914</v>
      </c>
      <c r="H3106" s="49">
        <v>34.215228000000003</v>
      </c>
      <c r="I3106" s="91">
        <v>-105.75927</v>
      </c>
      <c r="J3106" s="91" t="s">
        <v>873</v>
      </c>
      <c r="K3106" s="47" t="s">
        <v>879</v>
      </c>
      <c r="L3106" s="47" t="s">
        <v>878</v>
      </c>
      <c r="M3106" s="91" t="s">
        <v>4387</v>
      </c>
      <c r="N3106" s="70" t="s">
        <v>3393</v>
      </c>
      <c r="O3106" s="70" t="s">
        <v>3394</v>
      </c>
      <c r="P3106" s="72" t="s">
        <v>4388</v>
      </c>
      <c r="Q3106" s="92" t="s">
        <v>4825</v>
      </c>
      <c r="R3106" s="91"/>
      <c r="S3106" s="72"/>
      <c r="T3106" s="72"/>
      <c r="U3106" s="72"/>
      <c r="V3106" s="72"/>
      <c r="W3106" s="72">
        <v>67.900000000000006</v>
      </c>
      <c r="X3106" s="72">
        <v>0.16</v>
      </c>
      <c r="Y3106" s="72">
        <v>15.5</v>
      </c>
      <c r="Z3106" s="72">
        <v>1.19</v>
      </c>
      <c r="AA3106" s="72">
        <v>0.03</v>
      </c>
      <c r="AB3106" s="72">
        <v>0.08</v>
      </c>
      <c r="AC3106" s="72">
        <v>0.41</v>
      </c>
      <c r="AD3106" s="72">
        <v>5.16</v>
      </c>
      <c r="AE3106" s="72">
        <v>6.25</v>
      </c>
      <c r="AF3106" s="72">
        <v>0.15</v>
      </c>
      <c r="AG3106" s="72">
        <v>0.69</v>
      </c>
      <c r="AH3106" s="72">
        <v>317</v>
      </c>
      <c r="AI3106" s="72"/>
      <c r="AJ3106" s="72"/>
      <c r="AL3106" s="47"/>
      <c r="AM3106" s="47"/>
      <c r="AN3106" s="47"/>
      <c r="AO3106" s="47">
        <f>SUM(W3106:AG3106)+(AH3106*0.0001)</f>
        <v>97.551699999999997</v>
      </c>
      <c r="AP3106" s="47">
        <f>(0.6633*(Y3106+Z3106)-0.7083*(Y3106))</f>
        <v>9.1827000000000325E-2</v>
      </c>
      <c r="AQ3106" s="47">
        <f>(Z3106-1.1*(AP3106))</f>
        <v>1.0889902999999996</v>
      </c>
      <c r="AR3106" s="47">
        <f>(Z3106/1.1)</f>
        <v>1.0818181818181818</v>
      </c>
      <c r="AU3106" s="93" t="s">
        <v>83</v>
      </c>
      <c r="AV3106" s="93" t="s">
        <v>124</v>
      </c>
      <c r="AW3106" s="93" t="s">
        <v>83</v>
      </c>
      <c r="AX3106" s="93"/>
      <c r="AY3106" s="93">
        <v>1800</v>
      </c>
      <c r="AZ3106" s="93"/>
      <c r="BA3106" s="93" t="s">
        <v>83</v>
      </c>
      <c r="BB3106" s="47"/>
      <c r="BC3106" s="93"/>
      <c r="BD3106" s="93">
        <v>2</v>
      </c>
      <c r="BE3106" s="93">
        <v>28</v>
      </c>
      <c r="BF3106" s="93"/>
      <c r="BG3106" s="93">
        <v>9</v>
      </c>
      <c r="BH3106" s="93"/>
      <c r="BI3106" s="93"/>
      <c r="BJ3106" s="93"/>
      <c r="BK3106" s="47" t="s">
        <v>120</v>
      </c>
      <c r="BL3106" s="93"/>
      <c r="BM3106" s="93"/>
      <c r="BN3106" s="93">
        <v>1</v>
      </c>
      <c r="BO3106" s="93"/>
      <c r="BP3106" s="93">
        <v>3</v>
      </c>
      <c r="BQ3106" s="93">
        <v>10</v>
      </c>
      <c r="BR3106" s="93"/>
      <c r="BS3106" s="93"/>
      <c r="BT3106" s="93" t="s">
        <v>83</v>
      </c>
      <c r="BU3106" s="93">
        <v>0.62</v>
      </c>
      <c r="BV3106" s="93"/>
      <c r="BW3106" s="93"/>
      <c r="BX3106" s="93">
        <v>508</v>
      </c>
      <c r="BY3106" s="93"/>
      <c r="BZ3106" s="93"/>
      <c r="CA3106" s="93">
        <v>274</v>
      </c>
      <c r="CB3106" s="93"/>
      <c r="CC3106" s="93">
        <v>8.8000000000000007</v>
      </c>
      <c r="CD3106" s="93"/>
      <c r="CE3106" s="93" t="s">
        <v>913</v>
      </c>
      <c r="CF3106" s="93">
        <v>27</v>
      </c>
      <c r="CG3106" s="93"/>
      <c r="CH3106" s="93">
        <v>15</v>
      </c>
      <c r="CI3106" s="93">
        <v>76.400000000000006</v>
      </c>
      <c r="CJ3106" s="93">
        <v>120</v>
      </c>
      <c r="CK3106" s="93"/>
      <c r="CL3106" s="93">
        <v>47</v>
      </c>
      <c r="CM3106" s="93">
        <v>7</v>
      </c>
      <c r="CN3106" s="93">
        <v>1.6</v>
      </c>
      <c r="CO3106" s="93"/>
      <c r="CP3106" s="93" t="s">
        <v>121</v>
      </c>
      <c r="CQ3106" s="93"/>
      <c r="CR3106" s="93"/>
      <c r="CS3106" s="93"/>
      <c r="CT3106" s="93" t="s">
        <v>123</v>
      </c>
      <c r="CU3106" s="93">
        <v>2.4</v>
      </c>
      <c r="CV3106" s="93">
        <v>0.27</v>
      </c>
      <c r="CW3106" s="47">
        <f t="shared" si="172"/>
        <v>254.67000000000002</v>
      </c>
      <c r="CX3106" s="93">
        <v>216</v>
      </c>
      <c r="CY3106" s="93">
        <v>0.86</v>
      </c>
      <c r="CZ3106" s="93"/>
      <c r="DA3106" s="93"/>
      <c r="DC3106" s="93"/>
      <c r="DD3106" s="93"/>
      <c r="DE3106" s="93"/>
      <c r="DF3106" s="93"/>
      <c r="DG3106" s="93"/>
    </row>
    <row r="3107" spans="1:111" s="84" customFormat="1" x14ac:dyDescent="0.3">
      <c r="A3107" s="89" t="s">
        <v>919</v>
      </c>
      <c r="B3107" s="47" t="s">
        <v>4559</v>
      </c>
      <c r="C3107" s="47" t="s">
        <v>4940</v>
      </c>
      <c r="D3107" s="47" t="s">
        <v>4630</v>
      </c>
      <c r="E3107" s="101">
        <v>1993</v>
      </c>
      <c r="F3107" s="97">
        <v>1993</v>
      </c>
      <c r="G3107" s="47" t="s">
        <v>914</v>
      </c>
      <c r="H3107" s="47">
        <v>34.222369999999998</v>
      </c>
      <c r="I3107" s="91">
        <v>-105.75783</v>
      </c>
      <c r="J3107" s="91" t="s">
        <v>873</v>
      </c>
      <c r="K3107" s="47" t="s">
        <v>879</v>
      </c>
      <c r="L3107" s="47" t="s">
        <v>878</v>
      </c>
      <c r="M3107" s="91" t="s">
        <v>4427</v>
      </c>
      <c r="N3107" s="70" t="s">
        <v>3393</v>
      </c>
      <c r="O3107" s="70" t="s">
        <v>3394</v>
      </c>
      <c r="P3107" s="72" t="s">
        <v>4428</v>
      </c>
      <c r="Q3107" s="92" t="s">
        <v>80</v>
      </c>
      <c r="R3107" s="91"/>
      <c r="S3107" s="72"/>
      <c r="T3107" s="72"/>
      <c r="U3107" s="72"/>
      <c r="V3107" s="72"/>
      <c r="W3107" s="72"/>
      <c r="X3107" s="72"/>
      <c r="Y3107" s="72"/>
      <c r="Z3107" s="72"/>
      <c r="AA3107" s="72"/>
      <c r="AB3107" s="72"/>
      <c r="AC3107" s="72"/>
      <c r="AD3107" s="72"/>
      <c r="AE3107" s="72"/>
      <c r="AF3107" s="72"/>
      <c r="AG3107" s="72"/>
      <c r="AH3107" s="72"/>
      <c r="AI3107" s="72"/>
      <c r="AJ3107" s="72"/>
      <c r="AL3107" s="49"/>
      <c r="AM3107" s="49"/>
      <c r="AN3107" s="49"/>
      <c r="AO3107" s="47"/>
      <c r="AP3107" s="47"/>
      <c r="AQ3107" s="47"/>
      <c r="AR3107" s="47"/>
      <c r="AU3107" s="93">
        <v>222</v>
      </c>
      <c r="AV3107" s="93">
        <v>1</v>
      </c>
      <c r="AW3107" s="93">
        <v>123</v>
      </c>
      <c r="AX3107" s="93"/>
      <c r="AY3107" s="93">
        <v>13000</v>
      </c>
      <c r="AZ3107" s="93"/>
      <c r="BA3107" s="93" t="s">
        <v>83</v>
      </c>
      <c r="BB3107" s="49"/>
      <c r="BC3107" s="93"/>
      <c r="BD3107" s="93">
        <v>6</v>
      </c>
      <c r="BE3107" s="93">
        <v>19</v>
      </c>
      <c r="BF3107" s="93"/>
      <c r="BG3107" s="93">
        <v>223</v>
      </c>
      <c r="BH3107" s="93"/>
      <c r="BI3107" s="93"/>
      <c r="BJ3107" s="93"/>
      <c r="BK3107" s="49">
        <v>0.125</v>
      </c>
      <c r="BL3107" s="93"/>
      <c r="BM3107" s="93"/>
      <c r="BN3107" s="93">
        <v>8</v>
      </c>
      <c r="BO3107" s="93"/>
      <c r="BP3107" s="93">
        <v>6</v>
      </c>
      <c r="BQ3107" s="93">
        <v>318</v>
      </c>
      <c r="BR3107" s="93"/>
      <c r="BS3107" s="93"/>
      <c r="BT3107" s="93">
        <v>9</v>
      </c>
      <c r="BU3107" s="93">
        <v>4.22</v>
      </c>
      <c r="BV3107" s="93"/>
      <c r="BW3107" s="93"/>
      <c r="BX3107" s="93">
        <v>966</v>
      </c>
      <c r="BY3107" s="93"/>
      <c r="BZ3107" s="93"/>
      <c r="CA3107" s="93">
        <v>38.200000000000003</v>
      </c>
      <c r="CB3107" s="93"/>
      <c r="CC3107" s="93">
        <v>9.1999999999999993</v>
      </c>
      <c r="CD3107" s="93"/>
      <c r="CE3107" s="93" t="s">
        <v>84</v>
      </c>
      <c r="CF3107" s="93">
        <v>44</v>
      </c>
      <c r="CG3107" s="93"/>
      <c r="CH3107" s="93">
        <v>1330</v>
      </c>
      <c r="CI3107" s="93">
        <v>1190</v>
      </c>
      <c r="CJ3107" s="93">
        <v>1290</v>
      </c>
      <c r="CK3107" s="93" t="s">
        <v>4684</v>
      </c>
      <c r="CL3107" s="93">
        <v>215</v>
      </c>
      <c r="CM3107" s="93">
        <v>27.3</v>
      </c>
      <c r="CN3107" s="93">
        <v>4.2</v>
      </c>
      <c r="CO3107" s="93" t="s">
        <v>948</v>
      </c>
      <c r="CP3107" s="93">
        <v>1.8</v>
      </c>
      <c r="CQ3107" s="93">
        <v>9.1</v>
      </c>
      <c r="CR3107" s="93">
        <v>2.2999999999999998</v>
      </c>
      <c r="CS3107" s="93" t="s">
        <v>957</v>
      </c>
      <c r="CT3107" s="93" t="s">
        <v>123</v>
      </c>
      <c r="CU3107" s="93">
        <v>6.4</v>
      </c>
      <c r="CV3107" s="93">
        <v>0.85</v>
      </c>
      <c r="CW3107" s="47">
        <f t="shared" si="172"/>
        <v>2746.9500000000003</v>
      </c>
      <c r="CX3107" s="93">
        <v>1500</v>
      </c>
      <c r="CY3107" s="93">
        <v>2.56</v>
      </c>
      <c r="CZ3107" s="93"/>
      <c r="DA3107" s="93"/>
      <c r="DC3107" s="93"/>
      <c r="DD3107" s="93"/>
      <c r="DE3107" s="93"/>
      <c r="DF3107" s="93"/>
      <c r="DG3107" s="93"/>
    </row>
    <row r="3108" spans="1:111" s="84" customFormat="1" x14ac:dyDescent="0.3">
      <c r="A3108" s="89" t="s">
        <v>4826</v>
      </c>
      <c r="B3108" s="47" t="s">
        <v>4559</v>
      </c>
      <c r="C3108" s="47" t="s">
        <v>4940</v>
      </c>
      <c r="D3108" s="47" t="s">
        <v>4630</v>
      </c>
      <c r="E3108" s="101">
        <v>1993</v>
      </c>
      <c r="F3108" s="97">
        <v>1993</v>
      </c>
      <c r="G3108" s="47" t="s">
        <v>914</v>
      </c>
      <c r="H3108" s="49">
        <v>34.214922000000001</v>
      </c>
      <c r="I3108" s="91">
        <v>-105.759694</v>
      </c>
      <c r="J3108" s="91" t="s">
        <v>873</v>
      </c>
      <c r="K3108" s="47" t="s">
        <v>879</v>
      </c>
      <c r="L3108" s="47" t="s">
        <v>878</v>
      </c>
      <c r="M3108" s="47" t="s">
        <v>4387</v>
      </c>
      <c r="N3108" s="70" t="s">
        <v>3393</v>
      </c>
      <c r="O3108" s="70" t="s">
        <v>3394</v>
      </c>
      <c r="P3108" s="72" t="s">
        <v>4388</v>
      </c>
      <c r="Q3108" s="92" t="s">
        <v>1684</v>
      </c>
      <c r="R3108" s="91"/>
      <c r="S3108" s="72"/>
      <c r="T3108" s="72"/>
      <c r="U3108" s="72"/>
      <c r="V3108" s="72"/>
      <c r="W3108" s="72"/>
      <c r="X3108" s="72"/>
      <c r="Y3108" s="72"/>
      <c r="Z3108" s="72"/>
      <c r="AA3108" s="72"/>
      <c r="AB3108" s="72"/>
      <c r="AC3108" s="72"/>
      <c r="AD3108" s="72"/>
      <c r="AE3108" s="72"/>
      <c r="AF3108" s="72"/>
      <c r="AG3108" s="72"/>
      <c r="AH3108" s="72"/>
      <c r="AI3108" s="72"/>
      <c r="AJ3108" s="72"/>
      <c r="AL3108" s="47"/>
      <c r="AM3108" s="47"/>
      <c r="AN3108" s="47"/>
      <c r="AO3108" s="47"/>
      <c r="AP3108" s="47"/>
      <c r="AQ3108" s="47"/>
      <c r="AR3108" s="47"/>
      <c r="AU3108" s="93" t="s">
        <v>83</v>
      </c>
      <c r="AV3108" s="93" t="s">
        <v>124</v>
      </c>
      <c r="AW3108" s="93" t="s">
        <v>83</v>
      </c>
      <c r="AX3108" s="93"/>
      <c r="AY3108" s="93">
        <v>2000</v>
      </c>
      <c r="AZ3108" s="93"/>
      <c r="BA3108" s="93" t="s">
        <v>83</v>
      </c>
      <c r="BB3108" s="47"/>
      <c r="BC3108" s="93"/>
      <c r="BD3108" s="93">
        <v>2</v>
      </c>
      <c r="BE3108" s="93">
        <v>24</v>
      </c>
      <c r="BF3108" s="93"/>
      <c r="BG3108" s="93">
        <v>6</v>
      </c>
      <c r="BH3108" s="93"/>
      <c r="BI3108" s="93"/>
      <c r="BJ3108" s="93"/>
      <c r="BK3108" s="47" t="s">
        <v>120</v>
      </c>
      <c r="BL3108" s="93"/>
      <c r="BM3108" s="93"/>
      <c r="BN3108" s="93">
        <v>1</v>
      </c>
      <c r="BO3108" s="93">
        <v>89</v>
      </c>
      <c r="BP3108" s="93">
        <v>4</v>
      </c>
      <c r="BQ3108" s="93">
        <v>17</v>
      </c>
      <c r="BR3108" s="93"/>
      <c r="BS3108" s="93"/>
      <c r="BT3108" s="93" t="s">
        <v>83</v>
      </c>
      <c r="BU3108" s="93">
        <v>0.8</v>
      </c>
      <c r="BV3108" s="93"/>
      <c r="BW3108" s="93"/>
      <c r="BX3108" s="93">
        <v>77</v>
      </c>
      <c r="BY3108" s="93"/>
      <c r="BZ3108" s="93"/>
      <c r="CA3108" s="93">
        <v>34</v>
      </c>
      <c r="CB3108" s="93"/>
      <c r="CC3108" s="93">
        <v>4.5</v>
      </c>
      <c r="CD3108" s="93"/>
      <c r="CE3108" s="93" t="s">
        <v>913</v>
      </c>
      <c r="CF3108" s="93">
        <v>14</v>
      </c>
      <c r="CG3108" s="93"/>
      <c r="CH3108" s="93">
        <v>21</v>
      </c>
      <c r="CI3108" s="93">
        <v>75.2</v>
      </c>
      <c r="CJ3108" s="93">
        <v>120</v>
      </c>
      <c r="CK3108" s="93"/>
      <c r="CL3108" s="93">
        <v>35</v>
      </c>
      <c r="CM3108" s="93">
        <v>4.7</v>
      </c>
      <c r="CN3108" s="93">
        <v>1.1000000000000001</v>
      </c>
      <c r="CO3108" s="93"/>
      <c r="CP3108" s="93" t="s">
        <v>121</v>
      </c>
      <c r="CQ3108" s="93"/>
      <c r="CR3108" s="93"/>
      <c r="CS3108" s="93"/>
      <c r="CT3108" s="93" t="s">
        <v>123</v>
      </c>
      <c r="CU3108" s="93">
        <v>2.1</v>
      </c>
      <c r="CV3108" s="93">
        <v>0.28000000000000003</v>
      </c>
      <c r="CW3108" s="47">
        <f t="shared" si="172"/>
        <v>238.37999999999997</v>
      </c>
      <c r="CX3108" s="93">
        <v>205</v>
      </c>
      <c r="CY3108" s="93">
        <v>1.19</v>
      </c>
      <c r="CZ3108" s="93"/>
      <c r="DA3108" s="93"/>
      <c r="DC3108" s="93"/>
      <c r="DD3108" s="93"/>
      <c r="DE3108" s="93"/>
      <c r="DF3108" s="93"/>
      <c r="DG3108" s="93"/>
    </row>
    <row r="3109" spans="1:111" s="84" customFormat="1" x14ac:dyDescent="0.3">
      <c r="A3109" s="89" t="s">
        <v>4827</v>
      </c>
      <c r="B3109" s="47" t="s">
        <v>4559</v>
      </c>
      <c r="C3109" s="47" t="s">
        <v>4940</v>
      </c>
      <c r="D3109" s="47" t="s">
        <v>4630</v>
      </c>
      <c r="E3109" s="101">
        <v>1993</v>
      </c>
      <c r="F3109" s="97">
        <v>1993</v>
      </c>
      <c r="G3109" s="47" t="s">
        <v>914</v>
      </c>
      <c r="H3109" s="47">
        <v>34.215192999999999</v>
      </c>
      <c r="I3109" s="91">
        <v>-105.7605262</v>
      </c>
      <c r="J3109" s="91" t="s">
        <v>873</v>
      </c>
      <c r="K3109" s="47" t="s">
        <v>879</v>
      </c>
      <c r="L3109" s="47" t="s">
        <v>878</v>
      </c>
      <c r="M3109" s="91" t="s">
        <v>4427</v>
      </c>
      <c r="N3109" s="70" t="s">
        <v>3393</v>
      </c>
      <c r="O3109" s="70" t="s">
        <v>3394</v>
      </c>
      <c r="P3109" s="72" t="s">
        <v>4428</v>
      </c>
      <c r="Q3109" s="92" t="s">
        <v>4825</v>
      </c>
      <c r="R3109" s="91"/>
      <c r="S3109" s="72"/>
      <c r="T3109" s="72"/>
      <c r="U3109" s="72"/>
      <c r="V3109" s="72"/>
      <c r="W3109" s="72"/>
      <c r="X3109" s="72"/>
      <c r="Y3109" s="72"/>
      <c r="Z3109" s="72"/>
      <c r="AA3109" s="72"/>
      <c r="AB3109" s="72"/>
      <c r="AC3109" s="72"/>
      <c r="AD3109" s="72"/>
      <c r="AE3109" s="72"/>
      <c r="AF3109" s="72"/>
      <c r="AG3109" s="72"/>
      <c r="AH3109" s="72"/>
      <c r="AI3109" s="72"/>
      <c r="AJ3109" s="72"/>
      <c r="AL3109" s="93"/>
      <c r="AM3109" s="93"/>
      <c r="AN3109" s="93"/>
      <c r="AO3109" s="47"/>
      <c r="AP3109" s="47"/>
      <c r="AQ3109" s="47"/>
      <c r="AR3109" s="47"/>
      <c r="AU3109" s="93">
        <v>5</v>
      </c>
      <c r="AV3109" s="93" t="s">
        <v>124</v>
      </c>
      <c r="AW3109" s="93" t="s">
        <v>83</v>
      </c>
      <c r="AX3109" s="93"/>
      <c r="AY3109" s="93">
        <v>1900</v>
      </c>
      <c r="AZ3109" s="93"/>
      <c r="BA3109" s="93" t="s">
        <v>83</v>
      </c>
      <c r="BB3109" s="93"/>
      <c r="BC3109" s="93"/>
      <c r="BD3109" s="93">
        <v>15</v>
      </c>
      <c r="BE3109" s="93">
        <v>59</v>
      </c>
      <c r="BF3109" s="93"/>
      <c r="BG3109" s="93">
        <v>26</v>
      </c>
      <c r="BH3109" s="93"/>
      <c r="BI3109" s="93"/>
      <c r="BJ3109" s="93"/>
      <c r="BK3109" s="93">
        <v>0.02</v>
      </c>
      <c r="BL3109" s="93"/>
      <c r="BM3109" s="93"/>
      <c r="BN3109" s="93">
        <v>3</v>
      </c>
      <c r="BO3109" s="93"/>
      <c r="BP3109" s="93">
        <v>22</v>
      </c>
      <c r="BQ3109" s="93">
        <v>19</v>
      </c>
      <c r="BR3109" s="93"/>
      <c r="BS3109" s="93"/>
      <c r="BT3109" s="93" t="s">
        <v>83</v>
      </c>
      <c r="BU3109" s="93">
        <v>17</v>
      </c>
      <c r="BV3109" s="93"/>
      <c r="BW3109" s="93"/>
      <c r="BX3109" s="93">
        <v>534</v>
      </c>
      <c r="BY3109" s="93"/>
      <c r="BZ3109" s="93"/>
      <c r="CA3109" s="93">
        <v>24</v>
      </c>
      <c r="CB3109" s="93"/>
      <c r="CC3109" s="93">
        <v>5</v>
      </c>
      <c r="CD3109" s="93"/>
      <c r="CE3109" s="93" t="s">
        <v>84</v>
      </c>
      <c r="CF3109" s="93">
        <v>51</v>
      </c>
      <c r="CG3109" s="93"/>
      <c r="CH3109" s="93">
        <v>62</v>
      </c>
      <c r="CI3109" s="93">
        <v>149</v>
      </c>
      <c r="CJ3109" s="93">
        <v>232</v>
      </c>
      <c r="CK3109" s="93" t="s">
        <v>570</v>
      </c>
      <c r="CL3109" s="93">
        <v>82</v>
      </c>
      <c r="CM3109" s="93">
        <v>13.5</v>
      </c>
      <c r="CN3109" s="93">
        <v>3.1</v>
      </c>
      <c r="CO3109" s="93" t="s">
        <v>948</v>
      </c>
      <c r="CP3109" s="93">
        <v>1.2</v>
      </c>
      <c r="CQ3109" s="93">
        <v>4.2</v>
      </c>
      <c r="CR3109" s="93" t="s">
        <v>121</v>
      </c>
      <c r="CS3109" s="93" t="s">
        <v>957</v>
      </c>
      <c r="CT3109" s="93" t="s">
        <v>123</v>
      </c>
      <c r="CU3109" s="93">
        <v>3.7</v>
      </c>
      <c r="CV3109" s="93">
        <v>0.5</v>
      </c>
      <c r="CW3109" s="47">
        <f t="shared" si="172"/>
        <v>489.2</v>
      </c>
      <c r="CX3109" s="93">
        <v>2100</v>
      </c>
      <c r="CY3109" s="93">
        <v>3.96</v>
      </c>
      <c r="CZ3109" s="93"/>
      <c r="DA3109" s="93"/>
      <c r="DC3109" s="93"/>
      <c r="DD3109" s="93"/>
      <c r="DE3109" s="93"/>
      <c r="DF3109" s="93"/>
      <c r="DG3109" s="93"/>
    </row>
    <row r="3110" spans="1:111" s="84" customFormat="1" x14ac:dyDescent="0.3">
      <c r="A3110" s="89" t="s">
        <v>4828</v>
      </c>
      <c r="B3110" s="47" t="s">
        <v>4559</v>
      </c>
      <c r="C3110" s="47" t="s">
        <v>4940</v>
      </c>
      <c r="D3110" s="47" t="s">
        <v>4630</v>
      </c>
      <c r="E3110" s="101">
        <v>1993</v>
      </c>
      <c r="F3110" s="97">
        <v>1993</v>
      </c>
      <c r="G3110" s="47" t="s">
        <v>914</v>
      </c>
      <c r="H3110" s="49">
        <v>34.214689999999997</v>
      </c>
      <c r="I3110" s="91">
        <v>-105.76012299999999</v>
      </c>
      <c r="J3110" s="91" t="s">
        <v>873</v>
      </c>
      <c r="K3110" s="47" t="s">
        <v>879</v>
      </c>
      <c r="L3110" s="47" t="s">
        <v>878</v>
      </c>
      <c r="M3110" s="47" t="s">
        <v>4387</v>
      </c>
      <c r="N3110" s="70" t="s">
        <v>3393</v>
      </c>
      <c r="O3110" s="70" t="s">
        <v>3394</v>
      </c>
      <c r="P3110" s="72" t="s">
        <v>4388</v>
      </c>
      <c r="Q3110" s="92" t="s">
        <v>4825</v>
      </c>
      <c r="R3110" s="91"/>
      <c r="S3110" s="72"/>
      <c r="T3110" s="72"/>
      <c r="U3110" s="72"/>
      <c r="V3110" s="72"/>
      <c r="W3110" s="72"/>
      <c r="X3110" s="72"/>
      <c r="Y3110" s="72"/>
      <c r="Z3110" s="72"/>
      <c r="AA3110" s="72"/>
      <c r="AB3110" s="72"/>
      <c r="AC3110" s="72"/>
      <c r="AD3110" s="72"/>
      <c r="AE3110" s="72"/>
      <c r="AF3110" s="72"/>
      <c r="AG3110" s="72"/>
      <c r="AH3110" s="72">
        <v>94</v>
      </c>
      <c r="AI3110" s="72"/>
      <c r="AJ3110" s="72"/>
      <c r="AL3110" s="47"/>
      <c r="AM3110" s="47"/>
      <c r="AN3110" s="47"/>
      <c r="AO3110" s="47"/>
      <c r="AP3110" s="47"/>
      <c r="AQ3110" s="47"/>
      <c r="AR3110" s="47"/>
      <c r="AU3110" s="93">
        <v>25</v>
      </c>
      <c r="AV3110" s="93" t="s">
        <v>124</v>
      </c>
      <c r="AW3110" s="93" t="s">
        <v>83</v>
      </c>
      <c r="AX3110" s="93"/>
      <c r="AY3110" s="93">
        <v>1500</v>
      </c>
      <c r="AZ3110" s="93"/>
      <c r="BA3110" s="93" t="s">
        <v>83</v>
      </c>
      <c r="BB3110" s="47"/>
      <c r="BC3110" s="93"/>
      <c r="BD3110" s="93">
        <v>5</v>
      </c>
      <c r="BE3110" s="93">
        <v>65</v>
      </c>
      <c r="BF3110" s="93"/>
      <c r="BG3110" s="93">
        <v>18</v>
      </c>
      <c r="BH3110" s="93"/>
      <c r="BI3110" s="93"/>
      <c r="BJ3110" s="93"/>
      <c r="BK3110" s="47" t="s">
        <v>120</v>
      </c>
      <c r="BL3110" s="93"/>
      <c r="BM3110" s="93"/>
      <c r="BN3110" s="93">
        <v>2</v>
      </c>
      <c r="BO3110" s="93">
        <v>3</v>
      </c>
      <c r="BP3110" s="93">
        <v>4</v>
      </c>
      <c r="BQ3110" s="93">
        <v>10</v>
      </c>
      <c r="BR3110" s="93"/>
      <c r="BS3110" s="93"/>
      <c r="BT3110" s="93" t="s">
        <v>83</v>
      </c>
      <c r="BU3110" s="93">
        <v>4.5999999999999996</v>
      </c>
      <c r="BV3110" s="93"/>
      <c r="BW3110" s="93"/>
      <c r="BX3110" s="93">
        <v>350</v>
      </c>
      <c r="BY3110" s="93"/>
      <c r="BZ3110" s="93"/>
      <c r="CA3110" s="93">
        <v>5.0999999999999996</v>
      </c>
      <c r="CB3110" s="93"/>
      <c r="CC3110" s="93">
        <v>1.2</v>
      </c>
      <c r="CD3110" s="93"/>
      <c r="CE3110" s="93" t="s">
        <v>913</v>
      </c>
      <c r="CF3110" s="93">
        <v>15</v>
      </c>
      <c r="CG3110" s="93"/>
      <c r="CH3110" s="93">
        <v>20</v>
      </c>
      <c r="CI3110" s="93">
        <v>35</v>
      </c>
      <c r="CJ3110" s="93">
        <v>49</v>
      </c>
      <c r="CK3110" s="93"/>
      <c r="CL3110" s="93">
        <v>17</v>
      </c>
      <c r="CM3110" s="93">
        <v>3.6</v>
      </c>
      <c r="CN3110" s="93">
        <v>1.3</v>
      </c>
      <c r="CO3110" s="93"/>
      <c r="CP3110" s="93" t="s">
        <v>121</v>
      </c>
      <c r="CQ3110" s="93"/>
      <c r="CR3110" s="93"/>
      <c r="CS3110" s="93"/>
      <c r="CT3110" s="93" t="s">
        <v>123</v>
      </c>
      <c r="CU3110" s="93">
        <v>1.3</v>
      </c>
      <c r="CV3110" s="93">
        <v>0.17</v>
      </c>
      <c r="CW3110" s="47">
        <f t="shared" si="172"/>
        <v>107.36999999999999</v>
      </c>
      <c r="CX3110" s="93">
        <v>212</v>
      </c>
      <c r="CY3110" s="93">
        <v>1.81</v>
      </c>
      <c r="CZ3110" s="93"/>
      <c r="DA3110" s="93"/>
      <c r="DC3110" s="93"/>
      <c r="DD3110" s="93"/>
      <c r="DE3110" s="93"/>
      <c r="DF3110" s="93"/>
      <c r="DG3110" s="93"/>
    </row>
    <row r="3111" spans="1:111" s="84" customFormat="1" x14ac:dyDescent="0.3">
      <c r="A3111" s="89" t="s">
        <v>4829</v>
      </c>
      <c r="B3111" s="47" t="s">
        <v>4559</v>
      </c>
      <c r="C3111" s="47" t="s">
        <v>4940</v>
      </c>
      <c r="D3111" s="47" t="s">
        <v>4630</v>
      </c>
      <c r="E3111" s="101">
        <v>1993</v>
      </c>
      <c r="F3111" s="97">
        <v>1993</v>
      </c>
      <c r="G3111" s="47" t="s">
        <v>914</v>
      </c>
      <c r="H3111" s="49">
        <v>34.214813999999997</v>
      </c>
      <c r="I3111" s="91">
        <v>-105.75946</v>
      </c>
      <c r="J3111" s="91" t="s">
        <v>873</v>
      </c>
      <c r="K3111" s="47" t="s">
        <v>879</v>
      </c>
      <c r="L3111" s="47" t="s">
        <v>878</v>
      </c>
      <c r="M3111" s="47" t="s">
        <v>4387</v>
      </c>
      <c r="N3111" s="70" t="s">
        <v>3393</v>
      </c>
      <c r="O3111" s="70" t="s">
        <v>3394</v>
      </c>
      <c r="P3111" s="72" t="s">
        <v>4388</v>
      </c>
      <c r="Q3111" s="92" t="s">
        <v>1684</v>
      </c>
      <c r="R3111" s="91"/>
      <c r="S3111" s="72"/>
      <c r="T3111" s="72"/>
      <c r="U3111" s="72"/>
      <c r="V3111" s="72"/>
      <c r="W3111" s="72"/>
      <c r="X3111" s="72"/>
      <c r="Y3111" s="72"/>
      <c r="Z3111" s="72"/>
      <c r="AA3111" s="72"/>
      <c r="AB3111" s="72"/>
      <c r="AC3111" s="72"/>
      <c r="AD3111" s="72"/>
      <c r="AE3111" s="72"/>
      <c r="AF3111" s="72"/>
      <c r="AG3111" s="72"/>
      <c r="AH3111" s="72">
        <v>79</v>
      </c>
      <c r="AI3111" s="72"/>
      <c r="AJ3111" s="72"/>
      <c r="AL3111" s="47"/>
      <c r="AM3111" s="47"/>
      <c r="AN3111" s="47"/>
      <c r="AO3111" s="47"/>
      <c r="AP3111" s="47"/>
      <c r="AQ3111" s="47"/>
      <c r="AR3111" s="47"/>
      <c r="AU3111" s="93">
        <v>12</v>
      </c>
      <c r="AV3111" s="93" t="s">
        <v>124</v>
      </c>
      <c r="AW3111" s="93" t="s">
        <v>83</v>
      </c>
      <c r="AX3111" s="93"/>
      <c r="AY3111" s="93">
        <v>1100</v>
      </c>
      <c r="AZ3111" s="93"/>
      <c r="BA3111" s="93" t="s">
        <v>83</v>
      </c>
      <c r="BB3111" s="47"/>
      <c r="BC3111" s="93"/>
      <c r="BD3111" s="93">
        <v>5</v>
      </c>
      <c r="BE3111" s="93">
        <v>31</v>
      </c>
      <c r="BF3111" s="93"/>
      <c r="BG3111" s="93">
        <v>30</v>
      </c>
      <c r="BH3111" s="93"/>
      <c r="BI3111" s="93"/>
      <c r="BJ3111" s="93"/>
      <c r="BK3111" s="47" t="s">
        <v>120</v>
      </c>
      <c r="BL3111" s="93"/>
      <c r="BM3111" s="93"/>
      <c r="BN3111" s="93">
        <v>4</v>
      </c>
      <c r="BO3111" s="93">
        <v>55</v>
      </c>
      <c r="BP3111" s="93">
        <v>11</v>
      </c>
      <c r="BQ3111" s="93">
        <v>102</v>
      </c>
      <c r="BR3111" s="93"/>
      <c r="BS3111" s="93"/>
      <c r="BT3111" s="93" t="s">
        <v>83</v>
      </c>
      <c r="BU3111" s="93">
        <v>1.5</v>
      </c>
      <c r="BV3111" s="93"/>
      <c r="BW3111" s="93"/>
      <c r="BX3111" s="93">
        <v>298</v>
      </c>
      <c r="BY3111" s="93"/>
      <c r="BZ3111" s="93"/>
      <c r="CA3111" s="93">
        <v>36</v>
      </c>
      <c r="CB3111" s="93"/>
      <c r="CC3111" s="93">
        <v>4.0999999999999996</v>
      </c>
      <c r="CD3111" s="93"/>
      <c r="CE3111" s="93" t="s">
        <v>913</v>
      </c>
      <c r="CF3111" s="93">
        <v>33</v>
      </c>
      <c r="CG3111" s="93"/>
      <c r="CH3111" s="93">
        <v>62</v>
      </c>
      <c r="CI3111" s="93">
        <v>86.5</v>
      </c>
      <c r="CJ3111" s="93">
        <v>120</v>
      </c>
      <c r="CK3111" s="93"/>
      <c r="CL3111" s="93">
        <v>37</v>
      </c>
      <c r="CM3111" s="93">
        <v>5.9</v>
      </c>
      <c r="CN3111" s="93">
        <v>1.2</v>
      </c>
      <c r="CO3111" s="93"/>
      <c r="CP3111" s="93" t="s">
        <v>121</v>
      </c>
      <c r="CQ3111" s="93"/>
      <c r="CR3111" s="93"/>
      <c r="CS3111" s="93"/>
      <c r="CT3111" s="93" t="s">
        <v>123</v>
      </c>
      <c r="CU3111" s="93">
        <v>3.9</v>
      </c>
      <c r="CV3111" s="93">
        <v>0.65</v>
      </c>
      <c r="CW3111" s="47">
        <f t="shared" si="172"/>
        <v>255.15</v>
      </c>
      <c r="CX3111" s="93">
        <v>1814</v>
      </c>
      <c r="CY3111" s="93">
        <v>1.74</v>
      </c>
      <c r="CZ3111" s="93"/>
      <c r="DA3111" s="93"/>
      <c r="DC3111" s="93"/>
      <c r="DD3111" s="93"/>
      <c r="DE3111" s="93"/>
      <c r="DF3111" s="93"/>
      <c r="DG3111" s="93"/>
    </row>
    <row r="3112" spans="1:111" s="84" customFormat="1" ht="16.75" customHeight="1" x14ac:dyDescent="0.3">
      <c r="A3112" s="89" t="s">
        <v>4830</v>
      </c>
      <c r="B3112" s="47" t="s">
        <v>4559</v>
      </c>
      <c r="C3112" s="47" t="s">
        <v>4940</v>
      </c>
      <c r="D3112" s="47" t="s">
        <v>4630</v>
      </c>
      <c r="E3112" s="101">
        <v>1993</v>
      </c>
      <c r="F3112" s="97">
        <v>1993</v>
      </c>
      <c r="G3112" s="47" t="s">
        <v>914</v>
      </c>
      <c r="H3112" s="49">
        <v>34.215074000000001</v>
      </c>
      <c r="I3112" s="91">
        <v>-105.758977</v>
      </c>
      <c r="J3112" s="91" t="s">
        <v>873</v>
      </c>
      <c r="K3112" s="47" t="s">
        <v>879</v>
      </c>
      <c r="L3112" s="47" t="s">
        <v>878</v>
      </c>
      <c r="M3112" s="47" t="s">
        <v>4387</v>
      </c>
      <c r="N3112" s="70" t="s">
        <v>3393</v>
      </c>
      <c r="O3112" s="70" t="s">
        <v>3394</v>
      </c>
      <c r="P3112" s="72" t="s">
        <v>4388</v>
      </c>
      <c r="Q3112" s="92" t="s">
        <v>80</v>
      </c>
      <c r="R3112" s="91"/>
      <c r="S3112" s="72"/>
      <c r="T3112" s="72"/>
      <c r="U3112" s="72"/>
      <c r="V3112" s="72"/>
      <c r="W3112" s="72"/>
      <c r="X3112" s="72"/>
      <c r="Y3112" s="72"/>
      <c r="Z3112" s="72"/>
      <c r="AA3112" s="72"/>
      <c r="AB3112" s="72"/>
      <c r="AC3112" s="72"/>
      <c r="AD3112" s="72"/>
      <c r="AE3112" s="72"/>
      <c r="AF3112" s="72"/>
      <c r="AG3112" s="72"/>
      <c r="AH3112" s="72">
        <v>100</v>
      </c>
      <c r="AI3112" s="72"/>
      <c r="AJ3112" s="72"/>
      <c r="AL3112" s="47"/>
      <c r="AM3112" s="47"/>
      <c r="AN3112" s="47"/>
      <c r="AO3112" s="47"/>
      <c r="AP3112" s="47"/>
      <c r="AQ3112" s="47"/>
      <c r="AR3112" s="47"/>
      <c r="AU3112" s="93" t="s">
        <v>83</v>
      </c>
      <c r="AV3112" s="93" t="s">
        <v>124</v>
      </c>
      <c r="AW3112" s="93" t="s">
        <v>83</v>
      </c>
      <c r="AX3112" s="93"/>
      <c r="AY3112" s="93">
        <v>2400</v>
      </c>
      <c r="AZ3112" s="93"/>
      <c r="BA3112" s="93" t="s">
        <v>83</v>
      </c>
      <c r="BB3112" s="47"/>
      <c r="BC3112" s="93"/>
      <c r="BD3112" s="93">
        <v>2</v>
      </c>
      <c r="BE3112" s="93">
        <v>17</v>
      </c>
      <c r="BF3112" s="93"/>
      <c r="BG3112" s="93">
        <v>8</v>
      </c>
      <c r="BH3112" s="93"/>
      <c r="BI3112" s="93"/>
      <c r="BJ3112" s="93"/>
      <c r="BK3112" s="47" t="s">
        <v>120</v>
      </c>
      <c r="BL3112" s="93"/>
      <c r="BM3112" s="93"/>
      <c r="BN3112" s="93">
        <v>1</v>
      </c>
      <c r="BO3112" s="93">
        <v>150</v>
      </c>
      <c r="BP3112" s="93">
        <v>5</v>
      </c>
      <c r="BQ3112" s="93">
        <v>23</v>
      </c>
      <c r="BR3112" s="93"/>
      <c r="BS3112" s="93"/>
      <c r="BT3112" s="93" t="s">
        <v>83</v>
      </c>
      <c r="BU3112" s="93">
        <v>0.38</v>
      </c>
      <c r="BV3112" s="93"/>
      <c r="BW3112" s="93"/>
      <c r="BX3112" s="93">
        <v>896</v>
      </c>
      <c r="BY3112" s="93"/>
      <c r="BZ3112" s="93"/>
      <c r="CA3112" s="93">
        <v>56.6</v>
      </c>
      <c r="CB3112" s="93"/>
      <c r="CC3112" s="93">
        <v>13</v>
      </c>
      <c r="CD3112" s="93"/>
      <c r="CE3112" s="93" t="s">
        <v>913</v>
      </c>
      <c r="CF3112" s="93">
        <v>11</v>
      </c>
      <c r="CG3112" s="93"/>
      <c r="CH3112" s="93">
        <v>20</v>
      </c>
      <c r="CI3112" s="93">
        <v>29</v>
      </c>
      <c r="CJ3112" s="93">
        <v>47</v>
      </c>
      <c r="CK3112" s="93"/>
      <c r="CL3112" s="93">
        <v>14</v>
      </c>
      <c r="CM3112" s="93">
        <v>3.2</v>
      </c>
      <c r="CN3112" s="93">
        <v>1</v>
      </c>
      <c r="CO3112" s="93"/>
      <c r="CP3112" s="93" t="s">
        <v>121</v>
      </c>
      <c r="CQ3112" s="93"/>
      <c r="CR3112" s="93"/>
      <c r="CS3112" s="93"/>
      <c r="CT3112" s="93" t="s">
        <v>123</v>
      </c>
      <c r="CU3112" s="93">
        <v>1.9</v>
      </c>
      <c r="CV3112" s="93">
        <v>0.22</v>
      </c>
      <c r="CW3112" s="47">
        <f t="shared" si="172"/>
        <v>96.320000000000007</v>
      </c>
      <c r="CX3112" s="93">
        <v>351</v>
      </c>
      <c r="CY3112" s="93">
        <v>1.21</v>
      </c>
      <c r="CZ3112" s="93"/>
      <c r="DA3112" s="93"/>
      <c r="DC3112" s="93"/>
      <c r="DD3112" s="93"/>
      <c r="DE3112" s="93"/>
      <c r="DF3112" s="93"/>
      <c r="DG3112" s="93"/>
    </row>
    <row r="3113" spans="1:111" s="84" customFormat="1" x14ac:dyDescent="0.3">
      <c r="A3113" s="89" t="s">
        <v>4831</v>
      </c>
      <c r="B3113" s="47" t="s">
        <v>4559</v>
      </c>
      <c r="C3113" s="47" t="s">
        <v>4940</v>
      </c>
      <c r="D3113" s="47" t="s">
        <v>4630</v>
      </c>
      <c r="E3113" s="101">
        <v>1993</v>
      </c>
      <c r="F3113" s="97">
        <v>1993</v>
      </c>
      <c r="G3113" s="47" t="s">
        <v>914</v>
      </c>
      <c r="H3113" s="49">
        <v>34.214687619999999</v>
      </c>
      <c r="I3113" s="91">
        <v>-105.75910620000001</v>
      </c>
      <c r="J3113" s="91" t="s">
        <v>873</v>
      </c>
      <c r="K3113" s="47" t="s">
        <v>879</v>
      </c>
      <c r="L3113" s="47" t="s">
        <v>878</v>
      </c>
      <c r="M3113" s="47" t="s">
        <v>4387</v>
      </c>
      <c r="N3113" s="70" t="s">
        <v>3393</v>
      </c>
      <c r="O3113" s="70" t="s">
        <v>3394</v>
      </c>
      <c r="P3113" s="72" t="s">
        <v>4388</v>
      </c>
      <c r="Q3113" s="92" t="s">
        <v>1684</v>
      </c>
      <c r="R3113" s="91"/>
      <c r="S3113" s="72"/>
      <c r="T3113" s="72"/>
      <c r="U3113" s="72"/>
      <c r="V3113" s="72"/>
      <c r="W3113" s="72"/>
      <c r="X3113" s="72"/>
      <c r="Y3113" s="72"/>
      <c r="Z3113" s="72"/>
      <c r="AA3113" s="72"/>
      <c r="AB3113" s="72"/>
      <c r="AC3113" s="72"/>
      <c r="AD3113" s="72"/>
      <c r="AE3113" s="72"/>
      <c r="AF3113" s="72"/>
      <c r="AG3113" s="72"/>
      <c r="AH3113" s="72">
        <v>201</v>
      </c>
      <c r="AI3113" s="72"/>
      <c r="AJ3113" s="72"/>
      <c r="AL3113" s="93"/>
      <c r="AM3113" s="93"/>
      <c r="AN3113" s="93"/>
      <c r="AO3113" s="47"/>
      <c r="AP3113" s="47"/>
      <c r="AQ3113" s="47"/>
      <c r="AR3113" s="47"/>
      <c r="AU3113" s="93" t="s">
        <v>83</v>
      </c>
      <c r="AV3113" s="93" t="s">
        <v>124</v>
      </c>
      <c r="AW3113" s="93" t="s">
        <v>83</v>
      </c>
      <c r="AX3113" s="93"/>
      <c r="AY3113" s="93">
        <v>1600</v>
      </c>
      <c r="AZ3113" s="93"/>
      <c r="BA3113" s="93" t="s">
        <v>83</v>
      </c>
      <c r="BB3113" s="93"/>
      <c r="BC3113" s="93"/>
      <c r="BD3113" s="93">
        <v>7</v>
      </c>
      <c r="BE3113" s="93">
        <v>37</v>
      </c>
      <c r="BF3113" s="93"/>
      <c r="BG3113" s="93">
        <v>25</v>
      </c>
      <c r="BH3113" s="93"/>
      <c r="BI3113" s="93"/>
      <c r="BJ3113" s="93"/>
      <c r="BK3113" s="93" t="s">
        <v>120</v>
      </c>
      <c r="BL3113" s="93"/>
      <c r="BM3113" s="93"/>
      <c r="BN3113" s="93">
        <v>2</v>
      </c>
      <c r="BO3113" s="93"/>
      <c r="BP3113" s="93">
        <v>14</v>
      </c>
      <c r="BQ3113" s="93">
        <v>71</v>
      </c>
      <c r="BR3113" s="93"/>
      <c r="BS3113" s="93"/>
      <c r="BT3113" s="93" t="s">
        <v>83</v>
      </c>
      <c r="BU3113" s="93">
        <v>3.9</v>
      </c>
      <c r="BV3113" s="93"/>
      <c r="BW3113" s="93"/>
      <c r="BX3113" s="93">
        <v>459</v>
      </c>
      <c r="BY3113" s="93"/>
      <c r="BZ3113" s="93"/>
      <c r="CA3113" s="93">
        <v>33</v>
      </c>
      <c r="CB3113" s="93"/>
      <c r="CC3113" s="93">
        <v>5.2</v>
      </c>
      <c r="CD3113" s="93"/>
      <c r="CE3113" s="93" t="s">
        <v>913</v>
      </c>
      <c r="CF3113" s="93">
        <v>27</v>
      </c>
      <c r="CG3113" s="93"/>
      <c r="CH3113" s="93">
        <v>62</v>
      </c>
      <c r="CI3113" s="93">
        <v>60.7</v>
      </c>
      <c r="CJ3113" s="93">
        <v>120</v>
      </c>
      <c r="CK3113" s="93"/>
      <c r="CL3113" s="93">
        <v>43</v>
      </c>
      <c r="CM3113" s="93">
        <v>7.5</v>
      </c>
      <c r="CN3113" s="93">
        <v>1.9</v>
      </c>
      <c r="CO3113" s="93"/>
      <c r="CP3113" s="93" t="s">
        <v>121</v>
      </c>
      <c r="CQ3113" s="93"/>
      <c r="CR3113" s="93"/>
      <c r="CS3113" s="93"/>
      <c r="CT3113" s="93" t="s">
        <v>123</v>
      </c>
      <c r="CU3113" s="93">
        <v>3.1</v>
      </c>
      <c r="CV3113" s="93">
        <v>0.47</v>
      </c>
      <c r="CW3113" s="47">
        <f t="shared" si="172"/>
        <v>236.67</v>
      </c>
      <c r="CX3113" s="93">
        <v>1892</v>
      </c>
      <c r="CY3113" s="93">
        <v>1.63</v>
      </c>
      <c r="CZ3113" s="93"/>
      <c r="DA3113" s="93"/>
      <c r="DC3113" s="93"/>
      <c r="DD3113" s="93"/>
      <c r="DE3113" s="93"/>
      <c r="DF3113" s="93"/>
      <c r="DG3113" s="93"/>
    </row>
    <row r="3114" spans="1:111" s="47" customFormat="1" x14ac:dyDescent="0.3">
      <c r="A3114" s="26" t="s">
        <v>4832</v>
      </c>
      <c r="B3114" s="47" t="s">
        <v>4559</v>
      </c>
      <c r="C3114" s="47" t="s">
        <v>4940</v>
      </c>
      <c r="D3114" s="47" t="s">
        <v>4630</v>
      </c>
      <c r="E3114" s="95">
        <v>1993</v>
      </c>
      <c r="F3114" s="97">
        <v>1993</v>
      </c>
      <c r="G3114" s="47" t="s">
        <v>914</v>
      </c>
      <c r="H3114" s="47">
        <v>34.2146033</v>
      </c>
      <c r="I3114" s="49">
        <v>-105.75937</v>
      </c>
      <c r="J3114" s="49" t="s">
        <v>873</v>
      </c>
      <c r="K3114" s="47" t="s">
        <v>879</v>
      </c>
      <c r="L3114" s="47" t="s">
        <v>878</v>
      </c>
      <c r="M3114" s="91" t="s">
        <v>4427</v>
      </c>
      <c r="N3114" s="70" t="s">
        <v>3393</v>
      </c>
      <c r="O3114" s="70" t="s">
        <v>3394</v>
      </c>
      <c r="P3114" s="72" t="s">
        <v>4428</v>
      </c>
      <c r="Q3114" s="26" t="s">
        <v>1684</v>
      </c>
      <c r="R3114" s="49"/>
      <c r="S3114" s="72"/>
      <c r="T3114" s="72"/>
      <c r="U3114" s="72"/>
      <c r="V3114" s="72"/>
      <c r="W3114" s="72">
        <v>63.9</v>
      </c>
      <c r="X3114" s="72">
        <v>0.34</v>
      </c>
      <c r="Y3114" s="72">
        <v>11.7</v>
      </c>
      <c r="Z3114" s="72">
        <v>2.63</v>
      </c>
      <c r="AA3114" s="72">
        <v>0.34</v>
      </c>
      <c r="AB3114" s="72">
        <v>0.17</v>
      </c>
      <c r="AC3114" s="72">
        <v>4.7</v>
      </c>
      <c r="AD3114" s="72">
        <v>3.17</v>
      </c>
      <c r="AE3114" s="72">
        <v>5.88</v>
      </c>
      <c r="AF3114" s="72">
        <v>0.26</v>
      </c>
      <c r="AG3114" s="72">
        <v>4.63</v>
      </c>
      <c r="AH3114" s="72">
        <v>395</v>
      </c>
      <c r="AI3114" s="72"/>
      <c r="AJ3114" s="72"/>
      <c r="AO3114" s="47">
        <f>SUM(W3114:AG3114)+(AH3114*0.0001)+(AY3114*0.0001)</f>
        <v>97.919499999999999</v>
      </c>
      <c r="AP3114" s="47">
        <f>(0.6633*(Y3114+Z3114)-0.7083*(Y3114))</f>
        <v>1.2179789999999979</v>
      </c>
      <c r="AQ3114" s="47">
        <f>(Z3114-1.1*(AP3114))</f>
        <v>1.2902231000000022</v>
      </c>
      <c r="AR3114" s="47">
        <f>(Z3114/1.1)</f>
        <v>2.3909090909090907</v>
      </c>
      <c r="AU3114" s="49">
        <v>165</v>
      </c>
      <c r="AV3114" s="49" t="s">
        <v>124</v>
      </c>
      <c r="AW3114" s="49" t="s">
        <v>83</v>
      </c>
      <c r="AX3114" s="49"/>
      <c r="AY3114" s="49">
        <v>1600</v>
      </c>
      <c r="AZ3114" s="49"/>
      <c r="BA3114" s="49" t="s">
        <v>83</v>
      </c>
      <c r="BC3114" s="49"/>
      <c r="BD3114" s="49">
        <v>10</v>
      </c>
      <c r="BE3114" s="49">
        <v>44</v>
      </c>
      <c r="BF3114" s="49"/>
      <c r="BG3114" s="49">
        <v>193</v>
      </c>
      <c r="BH3114" s="49"/>
      <c r="BI3114" s="49"/>
      <c r="BJ3114" s="49"/>
      <c r="BK3114" s="47" t="s">
        <v>120</v>
      </c>
      <c r="BL3114" s="49"/>
      <c r="BM3114" s="49"/>
      <c r="BN3114" s="49">
        <v>7</v>
      </c>
      <c r="BO3114" s="49"/>
      <c r="BP3114" s="49">
        <v>19</v>
      </c>
      <c r="BQ3114" s="49">
        <v>16</v>
      </c>
      <c r="BR3114" s="49"/>
      <c r="BS3114" s="49"/>
      <c r="BT3114" s="49" t="s">
        <v>83</v>
      </c>
      <c r="BU3114" s="49">
        <v>4.5</v>
      </c>
      <c r="BV3114" s="49"/>
      <c r="BW3114" s="49"/>
      <c r="BX3114" s="49">
        <v>329</v>
      </c>
      <c r="BY3114" s="49"/>
      <c r="BZ3114" s="49"/>
      <c r="CA3114" s="49">
        <v>23</v>
      </c>
      <c r="CB3114" s="49"/>
      <c r="CC3114" s="49">
        <v>3.1</v>
      </c>
      <c r="CD3114" s="49"/>
      <c r="CE3114" s="49" t="s">
        <v>913</v>
      </c>
      <c r="CF3114" s="49">
        <v>57</v>
      </c>
      <c r="CG3114" s="49"/>
      <c r="CH3114" s="49">
        <v>108</v>
      </c>
      <c r="CI3114" s="49">
        <v>283</v>
      </c>
      <c r="CJ3114" s="49">
        <v>310</v>
      </c>
      <c r="CK3114" s="49"/>
      <c r="CL3114" s="49">
        <v>64</v>
      </c>
      <c r="CM3114" s="49">
        <v>13.4</v>
      </c>
      <c r="CN3114" s="49">
        <v>2.7</v>
      </c>
      <c r="CO3114" s="49"/>
      <c r="CP3114" s="49">
        <v>1.4</v>
      </c>
      <c r="CQ3114" s="49"/>
      <c r="CR3114" s="49"/>
      <c r="CS3114" s="49"/>
      <c r="CT3114" s="49" t="s">
        <v>123</v>
      </c>
      <c r="CU3114" s="49">
        <v>4.2</v>
      </c>
      <c r="CV3114" s="49">
        <v>0.5</v>
      </c>
      <c r="CW3114" s="47">
        <f t="shared" si="172"/>
        <v>679.2</v>
      </c>
      <c r="CX3114" s="49">
        <v>2534</v>
      </c>
      <c r="CY3114" s="49">
        <v>2.16</v>
      </c>
      <c r="CZ3114" s="49"/>
      <c r="DA3114" s="49"/>
      <c r="DC3114" s="49"/>
      <c r="DD3114" s="49"/>
      <c r="DE3114" s="49"/>
      <c r="DF3114" s="49"/>
      <c r="DG3114" s="49"/>
    </row>
    <row r="3115" spans="1:111" s="47" customFormat="1" ht="15.65" customHeight="1" x14ac:dyDescent="0.3">
      <c r="A3115" s="26" t="s">
        <v>4833</v>
      </c>
      <c r="B3115" s="47" t="s">
        <v>4559</v>
      </c>
      <c r="C3115" s="47" t="s">
        <v>4940</v>
      </c>
      <c r="D3115" s="47" t="s">
        <v>4630</v>
      </c>
      <c r="E3115" s="95">
        <v>1993</v>
      </c>
      <c r="F3115" s="97">
        <v>1993</v>
      </c>
      <c r="G3115" s="47" t="s">
        <v>914</v>
      </c>
      <c r="H3115" s="49">
        <v>34.214590999999999</v>
      </c>
      <c r="I3115" s="49">
        <v>-105.7597688</v>
      </c>
      <c r="J3115" s="49" t="s">
        <v>873</v>
      </c>
      <c r="K3115" s="47" t="s">
        <v>879</v>
      </c>
      <c r="L3115" s="47" t="s">
        <v>878</v>
      </c>
      <c r="M3115" s="91" t="s">
        <v>4427</v>
      </c>
      <c r="N3115" s="70" t="s">
        <v>3393</v>
      </c>
      <c r="O3115" s="70" t="s">
        <v>3394</v>
      </c>
      <c r="P3115" s="72" t="s">
        <v>4428</v>
      </c>
      <c r="Q3115" s="26" t="s">
        <v>1684</v>
      </c>
      <c r="R3115" s="49"/>
      <c r="S3115" s="72"/>
      <c r="T3115" s="72"/>
      <c r="U3115" s="72"/>
      <c r="V3115" s="72"/>
      <c r="W3115" s="72"/>
      <c r="X3115" s="72"/>
      <c r="Y3115" s="72"/>
      <c r="Z3115" s="72"/>
      <c r="AA3115" s="72"/>
      <c r="AB3115" s="72"/>
      <c r="AC3115" s="72"/>
      <c r="AD3115" s="72"/>
      <c r="AE3115" s="72"/>
      <c r="AF3115" s="72"/>
      <c r="AG3115" s="72"/>
      <c r="AH3115" s="72">
        <v>676</v>
      </c>
      <c r="AI3115" s="72"/>
      <c r="AJ3115" s="72"/>
      <c r="AU3115" s="49">
        <v>18</v>
      </c>
      <c r="AV3115" s="49" t="s">
        <v>124</v>
      </c>
      <c r="AW3115" s="49">
        <v>5</v>
      </c>
      <c r="AX3115" s="49"/>
      <c r="AY3115" s="49">
        <v>3000</v>
      </c>
      <c r="AZ3115" s="49"/>
      <c r="BA3115" s="49" t="s">
        <v>83</v>
      </c>
      <c r="BC3115" s="49"/>
      <c r="BD3115" s="49">
        <v>23</v>
      </c>
      <c r="BE3115" s="49">
        <v>55</v>
      </c>
      <c r="BF3115" s="49"/>
      <c r="BG3115" s="49">
        <v>54</v>
      </c>
      <c r="BH3115" s="49"/>
      <c r="BI3115" s="49"/>
      <c r="BJ3115" s="49"/>
      <c r="BK3115" s="47" t="s">
        <v>120</v>
      </c>
      <c r="BL3115" s="49"/>
      <c r="BM3115" s="49"/>
      <c r="BN3115" s="49">
        <v>3</v>
      </c>
      <c r="BO3115" s="49">
        <v>57</v>
      </c>
      <c r="BP3115" s="49">
        <v>22</v>
      </c>
      <c r="BQ3115" s="49">
        <v>18</v>
      </c>
      <c r="BR3115" s="49"/>
      <c r="BS3115" s="49"/>
      <c r="BT3115" s="49" t="s">
        <v>83</v>
      </c>
      <c r="BU3115" s="49">
        <v>20.100000000000001</v>
      </c>
      <c r="BV3115" s="49"/>
      <c r="BW3115" s="49"/>
      <c r="BX3115" s="49">
        <v>542</v>
      </c>
      <c r="BY3115" s="49"/>
      <c r="BZ3115" s="49"/>
      <c r="CA3115" s="49">
        <v>23</v>
      </c>
      <c r="CB3115" s="49"/>
      <c r="CC3115" s="49">
        <v>5</v>
      </c>
      <c r="CD3115" s="49"/>
      <c r="CE3115" s="49" t="s">
        <v>913</v>
      </c>
      <c r="CF3115" s="49">
        <v>26</v>
      </c>
      <c r="CG3115" s="49"/>
      <c r="CH3115" s="49">
        <v>120</v>
      </c>
      <c r="CI3115" s="49">
        <v>106</v>
      </c>
      <c r="CJ3115" s="49">
        <v>180</v>
      </c>
      <c r="CK3115" s="49"/>
      <c r="CL3115" s="49">
        <v>63</v>
      </c>
      <c r="CM3115" s="49">
        <v>12.8</v>
      </c>
      <c r="CN3115" s="49">
        <v>3.2</v>
      </c>
      <c r="CO3115" s="49"/>
      <c r="CP3115" s="49" t="s">
        <v>121</v>
      </c>
      <c r="CQ3115" s="49"/>
      <c r="CR3115" s="49"/>
      <c r="CS3115" s="49"/>
      <c r="CT3115" s="49" t="s">
        <v>123</v>
      </c>
      <c r="CU3115" s="49">
        <v>2.7</v>
      </c>
      <c r="CV3115" s="49">
        <v>0.34</v>
      </c>
      <c r="CW3115" s="47">
        <f t="shared" si="172"/>
        <v>368.03999999999996</v>
      </c>
      <c r="CX3115" s="49">
        <v>1441</v>
      </c>
      <c r="CY3115" s="49">
        <v>4.17</v>
      </c>
      <c r="CZ3115" s="49"/>
      <c r="DA3115" s="49"/>
      <c r="DC3115" s="49"/>
      <c r="DD3115" s="49"/>
      <c r="DE3115" s="49"/>
      <c r="DF3115" s="49"/>
      <c r="DG3115" s="49"/>
    </row>
    <row r="3116" spans="1:111" s="47" customFormat="1" ht="15.65" customHeight="1" x14ac:dyDescent="0.3">
      <c r="A3116" s="26" t="s">
        <v>4834</v>
      </c>
      <c r="B3116" s="47" t="s">
        <v>4559</v>
      </c>
      <c r="C3116" s="47" t="s">
        <v>4940</v>
      </c>
      <c r="D3116" s="47" t="s">
        <v>4630</v>
      </c>
      <c r="E3116" s="95">
        <v>1993</v>
      </c>
      <c r="F3116" s="97">
        <v>1993</v>
      </c>
      <c r="G3116" s="47" t="s">
        <v>914</v>
      </c>
      <c r="H3116" s="47">
        <v>34.214262499999997</v>
      </c>
      <c r="I3116" s="49">
        <v>-105.759511</v>
      </c>
      <c r="J3116" s="49" t="s">
        <v>873</v>
      </c>
      <c r="K3116" s="47" t="s">
        <v>879</v>
      </c>
      <c r="L3116" s="47" t="s">
        <v>878</v>
      </c>
      <c r="M3116" s="91" t="s">
        <v>4427</v>
      </c>
      <c r="N3116" s="70" t="s">
        <v>3393</v>
      </c>
      <c r="O3116" s="70" t="s">
        <v>3394</v>
      </c>
      <c r="P3116" s="72" t="s">
        <v>4428</v>
      </c>
      <c r="Q3116" s="26" t="s">
        <v>1684</v>
      </c>
      <c r="R3116" s="49"/>
      <c r="S3116" s="72"/>
      <c r="T3116" s="72"/>
      <c r="U3116" s="72"/>
      <c r="V3116" s="72"/>
      <c r="W3116" s="72">
        <v>52.4</v>
      </c>
      <c r="X3116" s="72">
        <v>0.73</v>
      </c>
      <c r="Y3116" s="72">
        <v>13.2</v>
      </c>
      <c r="Z3116" s="72">
        <v>5.08</v>
      </c>
      <c r="AA3116" s="72">
        <v>0.46</v>
      </c>
      <c r="AB3116" s="72">
        <v>0.32</v>
      </c>
      <c r="AC3116" s="72">
        <v>9.42</v>
      </c>
      <c r="AD3116" s="72">
        <v>3.86</v>
      </c>
      <c r="AE3116" s="72">
        <v>5.62</v>
      </c>
      <c r="AF3116" s="72">
        <v>0.69</v>
      </c>
      <c r="AG3116" s="72">
        <v>8.5</v>
      </c>
      <c r="AH3116" s="72">
        <v>867</v>
      </c>
      <c r="AI3116" s="72"/>
      <c r="AJ3116" s="72"/>
      <c r="AL3116" s="49"/>
      <c r="AM3116" s="49"/>
      <c r="AN3116" s="49"/>
      <c r="AO3116" s="47">
        <f>SUM(W3116:AG3116)+(AH3116*0.0001)</f>
        <v>100.36669999999998</v>
      </c>
      <c r="AP3116" s="47">
        <f>(0.6633*(Y3116+Z3116)-0.7083*(Y3116))</f>
        <v>2.775564000000001</v>
      </c>
      <c r="AQ3116" s="47">
        <f>(Z3116-1.1*(AP3116))</f>
        <v>2.0268795999999987</v>
      </c>
      <c r="AR3116" s="47">
        <f>(Z3116/1.1)</f>
        <v>4.6181818181818182</v>
      </c>
      <c r="AU3116" s="49">
        <v>73</v>
      </c>
      <c r="AV3116" s="49" t="s">
        <v>124</v>
      </c>
      <c r="AW3116" s="49" t="s">
        <v>83</v>
      </c>
      <c r="AX3116" s="49"/>
      <c r="AY3116" s="49">
        <v>2800</v>
      </c>
      <c r="AZ3116" s="49"/>
      <c r="BA3116" s="49" t="s">
        <v>83</v>
      </c>
      <c r="BB3116" s="49"/>
      <c r="BC3116" s="49"/>
      <c r="BD3116" s="49">
        <v>16</v>
      </c>
      <c r="BE3116" s="49">
        <v>41</v>
      </c>
      <c r="BF3116" s="49"/>
      <c r="BG3116" s="49">
        <v>47</v>
      </c>
      <c r="BH3116" s="49"/>
      <c r="BI3116" s="49"/>
      <c r="BJ3116" s="49"/>
      <c r="BK3116" s="49" t="s">
        <v>120</v>
      </c>
      <c r="BL3116" s="49"/>
      <c r="BM3116" s="49"/>
      <c r="BN3116" s="49">
        <v>3</v>
      </c>
      <c r="BO3116" s="49">
        <v>52</v>
      </c>
      <c r="BP3116" s="49">
        <v>21</v>
      </c>
      <c r="BQ3116" s="49">
        <v>28</v>
      </c>
      <c r="BR3116" s="49"/>
      <c r="BS3116" s="49"/>
      <c r="BT3116" s="49" t="s">
        <v>83</v>
      </c>
      <c r="BU3116" s="49">
        <v>17.7</v>
      </c>
      <c r="BV3116" s="49"/>
      <c r="BW3116" s="49"/>
      <c r="BX3116" s="49">
        <v>1104</v>
      </c>
      <c r="BY3116" s="49"/>
      <c r="BZ3116" s="49"/>
      <c r="CA3116" s="49">
        <v>25</v>
      </c>
      <c r="CB3116" s="49"/>
      <c r="CC3116" s="49">
        <v>4.7</v>
      </c>
      <c r="CD3116" s="49"/>
      <c r="CE3116" s="49" t="s">
        <v>913</v>
      </c>
      <c r="CF3116" s="49">
        <v>39</v>
      </c>
      <c r="CG3116" s="49"/>
      <c r="CH3116" s="49">
        <v>144</v>
      </c>
      <c r="CI3116" s="49">
        <v>310</v>
      </c>
      <c r="CJ3116" s="49">
        <v>340</v>
      </c>
      <c r="CK3116" s="49"/>
      <c r="CL3116" s="49">
        <v>86</v>
      </c>
      <c r="CM3116" s="49">
        <v>14.6</v>
      </c>
      <c r="CN3116" s="49">
        <v>3.3</v>
      </c>
      <c r="CO3116" s="49"/>
      <c r="CP3116" s="49">
        <v>1.4</v>
      </c>
      <c r="CQ3116" s="49"/>
      <c r="CR3116" s="49"/>
      <c r="CS3116" s="49"/>
      <c r="CT3116" s="49" t="s">
        <v>123</v>
      </c>
      <c r="CU3116" s="49">
        <v>3.5</v>
      </c>
      <c r="CV3116" s="49">
        <v>0.39</v>
      </c>
      <c r="CW3116" s="47">
        <f t="shared" si="172"/>
        <v>759.18999999999994</v>
      </c>
      <c r="CX3116" s="49">
        <v>3066</v>
      </c>
      <c r="CY3116" s="49">
        <v>3.77</v>
      </c>
      <c r="CZ3116" s="49"/>
      <c r="DA3116" s="49"/>
      <c r="DC3116" s="49"/>
      <c r="DD3116" s="49"/>
      <c r="DE3116" s="49"/>
      <c r="DF3116" s="49"/>
      <c r="DG3116" s="49"/>
    </row>
    <row r="3117" spans="1:111" s="47" customFormat="1" ht="15.65" customHeight="1" x14ac:dyDescent="0.3">
      <c r="A3117" s="22" t="s">
        <v>4835</v>
      </c>
      <c r="B3117" s="47" t="s">
        <v>4559</v>
      </c>
      <c r="C3117" s="47" t="s">
        <v>4940</v>
      </c>
      <c r="D3117" s="47" t="s">
        <v>4630</v>
      </c>
      <c r="E3117" s="97">
        <v>1993</v>
      </c>
      <c r="F3117" s="97">
        <v>1993</v>
      </c>
      <c r="G3117" s="47" t="s">
        <v>914</v>
      </c>
      <c r="H3117" s="47">
        <v>34.2143564</v>
      </c>
      <c r="I3117" s="47">
        <v>-105.75918</v>
      </c>
      <c r="J3117" s="47" t="s">
        <v>873</v>
      </c>
      <c r="K3117" s="47" t="s">
        <v>879</v>
      </c>
      <c r="L3117" s="47" t="s">
        <v>878</v>
      </c>
      <c r="M3117" s="91" t="s">
        <v>4427</v>
      </c>
      <c r="N3117" s="70" t="s">
        <v>3393</v>
      </c>
      <c r="O3117" s="70" t="s">
        <v>3394</v>
      </c>
      <c r="P3117" s="72" t="s">
        <v>4428</v>
      </c>
      <c r="Q3117" s="26" t="s">
        <v>1684</v>
      </c>
      <c r="R3117" s="49"/>
      <c r="S3117" s="72"/>
      <c r="T3117" s="72"/>
      <c r="U3117" s="72"/>
      <c r="V3117" s="72"/>
      <c r="W3117" s="72"/>
      <c r="X3117" s="72"/>
      <c r="Y3117" s="72"/>
      <c r="Z3117" s="72"/>
      <c r="AA3117" s="72"/>
      <c r="AB3117" s="72"/>
      <c r="AC3117" s="72"/>
      <c r="AD3117" s="72"/>
      <c r="AE3117" s="72"/>
      <c r="AF3117" s="72"/>
      <c r="AG3117" s="72"/>
      <c r="AH3117" s="72">
        <v>772</v>
      </c>
      <c r="AI3117" s="72"/>
      <c r="AJ3117" s="72"/>
      <c r="AU3117" s="47">
        <v>11</v>
      </c>
      <c r="AV3117" s="47" t="s">
        <v>124</v>
      </c>
      <c r="AW3117" s="47" t="s">
        <v>83</v>
      </c>
      <c r="AY3117" s="47">
        <v>3700</v>
      </c>
      <c r="BA3117" s="47" t="s">
        <v>83</v>
      </c>
      <c r="BD3117" s="47">
        <v>19</v>
      </c>
      <c r="BE3117" s="47">
        <v>61</v>
      </c>
      <c r="BG3117" s="47">
        <v>53</v>
      </c>
      <c r="BK3117" s="47" t="s">
        <v>120</v>
      </c>
      <c r="BN3117" s="47">
        <v>5</v>
      </c>
      <c r="BO3117" s="47">
        <v>74</v>
      </c>
      <c r="BP3117" s="47">
        <v>24</v>
      </c>
      <c r="BQ3117" s="47">
        <v>20</v>
      </c>
      <c r="BT3117" s="47" t="s">
        <v>83</v>
      </c>
      <c r="BU3117" s="47">
        <v>19</v>
      </c>
      <c r="BX3117" s="47">
        <v>1368</v>
      </c>
      <c r="CA3117" s="47">
        <v>31</v>
      </c>
      <c r="CC3117" s="47">
        <v>4.9000000000000004</v>
      </c>
      <c r="CE3117" s="47" t="s">
        <v>913</v>
      </c>
      <c r="CF3117" s="47">
        <v>31</v>
      </c>
      <c r="CH3117" s="47">
        <v>133</v>
      </c>
      <c r="CI3117" s="47">
        <v>139</v>
      </c>
      <c r="CJ3117" s="47">
        <v>210</v>
      </c>
      <c r="CL3117" s="47">
        <v>81</v>
      </c>
      <c r="CM3117" s="47">
        <v>14.9</v>
      </c>
      <c r="CN3117" s="47">
        <v>3.7</v>
      </c>
      <c r="CP3117" s="47">
        <v>1.2</v>
      </c>
      <c r="CT3117" s="47" t="s">
        <v>123</v>
      </c>
      <c r="CU3117" s="47">
        <v>3</v>
      </c>
      <c r="CV3117" s="47">
        <v>0.39</v>
      </c>
      <c r="CW3117" s="47">
        <f t="shared" si="172"/>
        <v>453.18999999999994</v>
      </c>
      <c r="CX3117" s="47">
        <v>1850</v>
      </c>
      <c r="CY3117" s="47">
        <v>4.3099999999999996</v>
      </c>
    </row>
    <row r="3118" spans="1:111" s="47" customFormat="1" x14ac:dyDescent="0.3">
      <c r="A3118" s="22" t="s">
        <v>920</v>
      </c>
      <c r="B3118" s="47" t="s">
        <v>4559</v>
      </c>
      <c r="C3118" s="47" t="s">
        <v>4940</v>
      </c>
      <c r="D3118" s="47" t="s">
        <v>4630</v>
      </c>
      <c r="E3118" s="97">
        <v>1993</v>
      </c>
      <c r="F3118" s="97">
        <v>1993</v>
      </c>
      <c r="G3118" s="47" t="s">
        <v>914</v>
      </c>
      <c r="H3118" s="47">
        <v>34.222369999999998</v>
      </c>
      <c r="I3118" s="47">
        <v>-105.75811899999999</v>
      </c>
      <c r="J3118" s="47" t="s">
        <v>873</v>
      </c>
      <c r="K3118" s="47" t="s">
        <v>879</v>
      </c>
      <c r="L3118" s="47" t="s">
        <v>878</v>
      </c>
      <c r="M3118" s="91" t="s">
        <v>4427</v>
      </c>
      <c r="N3118" s="70" t="s">
        <v>3393</v>
      </c>
      <c r="O3118" s="70" t="s">
        <v>3394</v>
      </c>
      <c r="P3118" s="72" t="s">
        <v>4428</v>
      </c>
      <c r="Q3118" s="22" t="s">
        <v>80</v>
      </c>
      <c r="S3118" s="72"/>
      <c r="T3118" s="72"/>
      <c r="U3118" s="72"/>
      <c r="V3118" s="72"/>
      <c r="W3118" s="72"/>
      <c r="X3118" s="72"/>
      <c r="Y3118" s="72"/>
      <c r="Z3118" s="72"/>
      <c r="AA3118" s="72"/>
      <c r="AB3118" s="72"/>
      <c r="AC3118" s="72"/>
      <c r="AD3118" s="72"/>
      <c r="AE3118" s="72"/>
      <c r="AF3118" s="72"/>
      <c r="AG3118" s="72"/>
      <c r="AH3118" s="72"/>
      <c r="AI3118" s="72"/>
      <c r="AJ3118" s="72"/>
      <c r="AU3118" s="47">
        <v>175</v>
      </c>
      <c r="AV3118" s="47">
        <v>3.5</v>
      </c>
      <c r="AW3118" s="47">
        <v>70</v>
      </c>
      <c r="AY3118" s="47">
        <v>15600</v>
      </c>
      <c r="BA3118" s="47">
        <v>24</v>
      </c>
      <c r="BD3118" s="47">
        <v>3</v>
      </c>
      <c r="BE3118" s="47">
        <v>14</v>
      </c>
      <c r="BG3118" s="47">
        <v>3121</v>
      </c>
      <c r="BK3118" s="47">
        <v>0.1</v>
      </c>
      <c r="BN3118" s="47">
        <v>11</v>
      </c>
      <c r="BP3118" s="47">
        <v>3</v>
      </c>
      <c r="BQ3118" s="47">
        <v>367</v>
      </c>
      <c r="BT3118" s="47">
        <v>10</v>
      </c>
      <c r="BU3118" s="47">
        <v>3.45</v>
      </c>
      <c r="BX3118" s="47">
        <v>1174</v>
      </c>
      <c r="CA3118" s="47">
        <v>25.8</v>
      </c>
      <c r="CC3118" s="47">
        <v>18.899999999999999</v>
      </c>
      <c r="CE3118" s="47" t="s">
        <v>84</v>
      </c>
      <c r="CF3118" s="47">
        <v>54</v>
      </c>
      <c r="CH3118" s="47">
        <v>232</v>
      </c>
      <c r="CI3118" s="47">
        <v>1830</v>
      </c>
      <c r="CJ3118" s="47">
        <v>1990</v>
      </c>
      <c r="CK3118" s="47" t="s">
        <v>4731</v>
      </c>
      <c r="CL3118" s="47">
        <v>291</v>
      </c>
      <c r="CM3118" s="47">
        <v>42.2</v>
      </c>
      <c r="CN3118" s="47">
        <v>9.5</v>
      </c>
      <c r="CO3118" s="47" t="s">
        <v>4635</v>
      </c>
      <c r="CP3118" s="47">
        <v>2.9</v>
      </c>
      <c r="CQ3118" s="47">
        <v>12.2</v>
      </c>
      <c r="CR3118" s="47">
        <v>2.9</v>
      </c>
      <c r="CS3118" s="47" t="s">
        <v>957</v>
      </c>
      <c r="CT3118" s="47" t="s">
        <v>123</v>
      </c>
      <c r="CU3118" s="47">
        <v>5.2</v>
      </c>
      <c r="CV3118" s="47">
        <v>0.68</v>
      </c>
      <c r="CW3118" s="47">
        <f t="shared" si="172"/>
        <v>4186.579999999999</v>
      </c>
      <c r="CX3118" s="47">
        <v>1500</v>
      </c>
      <c r="CY3118" s="47">
        <v>1.65</v>
      </c>
    </row>
    <row r="3119" spans="1:111" s="47" customFormat="1" x14ac:dyDescent="0.3">
      <c r="A3119" s="22" t="s">
        <v>4836</v>
      </c>
      <c r="B3119" s="47" t="s">
        <v>4559</v>
      </c>
      <c r="C3119" s="47" t="s">
        <v>4940</v>
      </c>
      <c r="D3119" s="47" t="s">
        <v>4630</v>
      </c>
      <c r="E3119" s="97">
        <v>1993</v>
      </c>
      <c r="F3119" s="97">
        <v>1993</v>
      </c>
      <c r="G3119" s="47" t="s">
        <v>914</v>
      </c>
      <c r="H3119" s="47">
        <v>34.214449000000002</v>
      </c>
      <c r="I3119" s="47">
        <v>-105.75899</v>
      </c>
      <c r="J3119" s="47" t="s">
        <v>873</v>
      </c>
      <c r="K3119" s="47" t="s">
        <v>879</v>
      </c>
      <c r="L3119" s="47" t="s">
        <v>878</v>
      </c>
      <c r="M3119" s="91" t="s">
        <v>4427</v>
      </c>
      <c r="N3119" s="70" t="s">
        <v>3393</v>
      </c>
      <c r="O3119" s="70" t="s">
        <v>3394</v>
      </c>
      <c r="P3119" s="72" t="s">
        <v>4428</v>
      </c>
      <c r="Q3119" s="22" t="s">
        <v>1684</v>
      </c>
      <c r="S3119" s="72"/>
      <c r="T3119" s="72"/>
      <c r="U3119" s="72"/>
      <c r="V3119" s="72"/>
      <c r="W3119" s="72"/>
      <c r="X3119" s="72"/>
      <c r="Y3119" s="72"/>
      <c r="Z3119" s="72"/>
      <c r="AA3119" s="72"/>
      <c r="AB3119" s="72"/>
      <c r="AC3119" s="72"/>
      <c r="AD3119" s="72"/>
      <c r="AE3119" s="72"/>
      <c r="AF3119" s="72"/>
      <c r="AG3119" s="72"/>
      <c r="AH3119" s="72">
        <v>889</v>
      </c>
      <c r="AI3119" s="72"/>
      <c r="AJ3119" s="72"/>
      <c r="AU3119" s="47">
        <v>15</v>
      </c>
      <c r="AV3119" s="47" t="s">
        <v>124</v>
      </c>
      <c r="AW3119" s="47" t="s">
        <v>83</v>
      </c>
      <c r="AY3119" s="47">
        <v>6000</v>
      </c>
      <c r="BA3119" s="47" t="s">
        <v>83</v>
      </c>
      <c r="BD3119" s="47">
        <v>20</v>
      </c>
      <c r="BE3119" s="47">
        <v>70</v>
      </c>
      <c r="BG3119" s="47">
        <v>30</v>
      </c>
      <c r="BK3119" s="47" t="s">
        <v>120</v>
      </c>
      <c r="BN3119" s="47">
        <v>6</v>
      </c>
      <c r="BO3119" s="47">
        <v>61</v>
      </c>
      <c r="BP3119" s="47">
        <v>25</v>
      </c>
      <c r="BQ3119" s="47">
        <v>20</v>
      </c>
      <c r="BT3119" s="47" t="s">
        <v>83</v>
      </c>
      <c r="BU3119" s="47">
        <v>18.2</v>
      </c>
      <c r="BX3119" s="47">
        <v>515</v>
      </c>
      <c r="CA3119" s="47">
        <v>23</v>
      </c>
      <c r="CC3119" s="47">
        <v>5.5</v>
      </c>
      <c r="CE3119" s="47" t="s">
        <v>913</v>
      </c>
      <c r="CF3119" s="47">
        <v>55</v>
      </c>
      <c r="CH3119" s="47">
        <v>113</v>
      </c>
      <c r="CI3119" s="47">
        <v>281</v>
      </c>
      <c r="CJ3119" s="47">
        <v>340</v>
      </c>
      <c r="CL3119" s="47">
        <v>110</v>
      </c>
      <c r="CM3119" s="47">
        <v>19</v>
      </c>
      <c r="CN3119" s="47">
        <v>4</v>
      </c>
      <c r="CP3119" s="47">
        <v>1.6</v>
      </c>
      <c r="CT3119" s="47" t="s">
        <v>123</v>
      </c>
      <c r="CU3119" s="47">
        <v>4.2</v>
      </c>
      <c r="CV3119" s="47">
        <v>0.49</v>
      </c>
      <c r="CW3119" s="47">
        <f t="shared" si="172"/>
        <v>760.29000000000008</v>
      </c>
      <c r="CX3119" s="47">
        <v>2094</v>
      </c>
      <c r="CY3119" s="47">
        <v>4.59</v>
      </c>
    </row>
    <row r="3120" spans="1:111" s="47" customFormat="1" ht="13.75" customHeight="1" x14ac:dyDescent="0.3">
      <c r="A3120" s="26" t="s">
        <v>4837</v>
      </c>
      <c r="B3120" s="47" t="s">
        <v>4559</v>
      </c>
      <c r="C3120" s="47" t="s">
        <v>4940</v>
      </c>
      <c r="D3120" s="47" t="s">
        <v>4630</v>
      </c>
      <c r="E3120" s="97">
        <v>1993</v>
      </c>
      <c r="F3120" s="97">
        <v>1993</v>
      </c>
      <c r="G3120" s="47" t="s">
        <v>914</v>
      </c>
      <c r="H3120" s="49">
        <v>34.214542000000002</v>
      </c>
      <c r="I3120" s="49">
        <v>-105.75888</v>
      </c>
      <c r="J3120" s="49" t="s">
        <v>873</v>
      </c>
      <c r="K3120" s="47" t="s">
        <v>879</v>
      </c>
      <c r="L3120" s="47" t="s">
        <v>878</v>
      </c>
      <c r="M3120" s="47" t="s">
        <v>4387</v>
      </c>
      <c r="N3120" s="70" t="s">
        <v>3393</v>
      </c>
      <c r="O3120" s="70" t="s">
        <v>3394</v>
      </c>
      <c r="P3120" s="72" t="s">
        <v>4388</v>
      </c>
      <c r="Q3120" s="26" t="s">
        <v>80</v>
      </c>
      <c r="R3120" s="49"/>
      <c r="S3120" s="72"/>
      <c r="T3120" s="72"/>
      <c r="U3120" s="72"/>
      <c r="V3120" s="72"/>
      <c r="W3120" s="72"/>
      <c r="X3120" s="72"/>
      <c r="Y3120" s="72"/>
      <c r="Z3120" s="72"/>
      <c r="AA3120" s="72"/>
      <c r="AB3120" s="72"/>
      <c r="AC3120" s="72"/>
      <c r="AD3120" s="72"/>
      <c r="AE3120" s="72"/>
      <c r="AF3120" s="72"/>
      <c r="AG3120" s="72"/>
      <c r="AH3120" s="72">
        <v>131</v>
      </c>
      <c r="AI3120" s="72"/>
      <c r="AJ3120" s="72"/>
      <c r="AU3120" s="49" t="s">
        <v>83</v>
      </c>
      <c r="AV3120" s="49" t="s">
        <v>124</v>
      </c>
      <c r="AW3120" s="49" t="s">
        <v>83</v>
      </c>
      <c r="AX3120" s="49"/>
      <c r="AY3120" s="49">
        <v>3200</v>
      </c>
      <c r="AZ3120" s="49"/>
      <c r="BA3120" s="49" t="s">
        <v>83</v>
      </c>
      <c r="BC3120" s="49"/>
      <c r="BD3120" s="49">
        <v>2</v>
      </c>
      <c r="BE3120" s="49">
        <v>22</v>
      </c>
      <c r="BF3120" s="49"/>
      <c r="BG3120" s="49">
        <v>10</v>
      </c>
      <c r="BH3120" s="49"/>
      <c r="BI3120" s="49"/>
      <c r="BJ3120" s="49"/>
      <c r="BK3120" s="47" t="s">
        <v>120</v>
      </c>
      <c r="BL3120" s="49"/>
      <c r="BM3120" s="49"/>
      <c r="BN3120" s="49" t="s">
        <v>121</v>
      </c>
      <c r="BO3120" s="49">
        <v>102</v>
      </c>
      <c r="BP3120" s="49">
        <v>3</v>
      </c>
      <c r="BQ3120" s="49">
        <v>17</v>
      </c>
      <c r="BR3120" s="49"/>
      <c r="BS3120" s="49"/>
      <c r="BT3120" s="49" t="s">
        <v>83</v>
      </c>
      <c r="BU3120" s="49">
        <v>0.37</v>
      </c>
      <c r="BV3120" s="49"/>
      <c r="BW3120" s="49"/>
      <c r="BX3120" s="49">
        <v>801</v>
      </c>
      <c r="BY3120" s="49"/>
      <c r="BZ3120" s="49"/>
      <c r="CA3120" s="49">
        <v>60.7</v>
      </c>
      <c r="CB3120" s="49"/>
      <c r="CC3120" s="49">
        <v>6.6</v>
      </c>
      <c r="CD3120" s="49"/>
      <c r="CE3120" s="49" t="s">
        <v>913</v>
      </c>
      <c r="CF3120" s="49">
        <v>9</v>
      </c>
      <c r="CG3120" s="49"/>
      <c r="CH3120" s="49">
        <v>42</v>
      </c>
      <c r="CI3120" s="49">
        <v>49</v>
      </c>
      <c r="CJ3120" s="49">
        <v>68</v>
      </c>
      <c r="CK3120" s="49"/>
      <c r="CL3120" s="49">
        <v>21</v>
      </c>
      <c r="CM3120" s="49">
        <v>3.5</v>
      </c>
      <c r="CN3120" s="49">
        <v>1</v>
      </c>
      <c r="CO3120" s="49"/>
      <c r="CP3120" s="49" t="s">
        <v>121</v>
      </c>
      <c r="CQ3120" s="49"/>
      <c r="CR3120" s="49"/>
      <c r="CS3120" s="49"/>
      <c r="CT3120" s="49" t="s">
        <v>123</v>
      </c>
      <c r="CU3120" s="49">
        <v>1.8</v>
      </c>
      <c r="CV3120" s="49">
        <v>0.24</v>
      </c>
      <c r="CW3120" s="47">
        <f t="shared" si="172"/>
        <v>144.54000000000002</v>
      </c>
      <c r="CX3120" s="49">
        <v>405</v>
      </c>
      <c r="CY3120" s="49">
        <v>1.6</v>
      </c>
      <c r="CZ3120" s="49"/>
      <c r="DA3120" s="49"/>
      <c r="DC3120" s="49"/>
      <c r="DD3120" s="49"/>
      <c r="DE3120" s="49"/>
      <c r="DF3120" s="49"/>
      <c r="DG3120" s="49"/>
    </row>
    <row r="3121" spans="1:111" s="47" customFormat="1" ht="13.75" customHeight="1" x14ac:dyDescent="0.3">
      <c r="A3121" s="26" t="s">
        <v>4838</v>
      </c>
      <c r="B3121" s="47" t="s">
        <v>4559</v>
      </c>
      <c r="C3121" s="47" t="s">
        <v>4940</v>
      </c>
      <c r="D3121" s="47" t="s">
        <v>4630</v>
      </c>
      <c r="E3121" s="97">
        <v>1993</v>
      </c>
      <c r="F3121" s="97">
        <v>1993</v>
      </c>
      <c r="G3121" s="47" t="s">
        <v>914</v>
      </c>
      <c r="H3121" s="47">
        <v>34.214205300000003</v>
      </c>
      <c r="I3121" s="49">
        <v>-105.75836</v>
      </c>
      <c r="J3121" s="49" t="s">
        <v>873</v>
      </c>
      <c r="K3121" s="47" t="s">
        <v>879</v>
      </c>
      <c r="L3121" s="47" t="s">
        <v>878</v>
      </c>
      <c r="M3121" s="47" t="s">
        <v>4287</v>
      </c>
      <c r="N3121" s="70" t="s">
        <v>3393</v>
      </c>
      <c r="O3121" s="70" t="s">
        <v>3394</v>
      </c>
      <c r="P3121" s="72" t="s">
        <v>4301</v>
      </c>
      <c r="Q3121" s="26" t="s">
        <v>4825</v>
      </c>
      <c r="R3121" s="49"/>
      <c r="S3121" s="72"/>
      <c r="T3121" s="72"/>
      <c r="U3121" s="72"/>
      <c r="V3121" s="72"/>
      <c r="W3121" s="72"/>
      <c r="X3121" s="72"/>
      <c r="Y3121" s="72"/>
      <c r="Z3121" s="72"/>
      <c r="AA3121" s="72"/>
      <c r="AB3121" s="72"/>
      <c r="AC3121" s="72"/>
      <c r="AD3121" s="72"/>
      <c r="AE3121" s="72"/>
      <c r="AF3121" s="72"/>
      <c r="AG3121" s="72"/>
      <c r="AH3121" s="72">
        <v>1231</v>
      </c>
      <c r="AI3121" s="72"/>
      <c r="AJ3121" s="72"/>
      <c r="AU3121" s="49">
        <v>7</v>
      </c>
      <c r="AV3121" s="49" t="s">
        <v>124</v>
      </c>
      <c r="AW3121" s="49" t="s">
        <v>83</v>
      </c>
      <c r="AX3121" s="49"/>
      <c r="AY3121" s="49">
        <v>330</v>
      </c>
      <c r="AZ3121" s="49"/>
      <c r="BA3121" s="49" t="s">
        <v>83</v>
      </c>
      <c r="BC3121" s="49"/>
      <c r="BD3121" s="49">
        <v>2</v>
      </c>
      <c r="BE3121" s="49">
        <v>38</v>
      </c>
      <c r="BF3121" s="49"/>
      <c r="BG3121" s="49">
        <v>12</v>
      </c>
      <c r="BH3121" s="49"/>
      <c r="BI3121" s="49"/>
      <c r="BJ3121" s="49"/>
      <c r="BK3121" s="47">
        <v>1.4E-2</v>
      </c>
      <c r="BL3121" s="49"/>
      <c r="BM3121" s="49"/>
      <c r="BN3121" s="49" t="s">
        <v>121</v>
      </c>
      <c r="BO3121" s="49">
        <v>9</v>
      </c>
      <c r="BP3121" s="49">
        <v>5</v>
      </c>
      <c r="BQ3121" s="49">
        <v>5</v>
      </c>
      <c r="BR3121" s="49"/>
      <c r="BS3121" s="49"/>
      <c r="BT3121" s="49" t="s">
        <v>83</v>
      </c>
      <c r="BU3121" s="49">
        <v>5.4</v>
      </c>
      <c r="BV3121" s="49"/>
      <c r="BW3121" s="49"/>
      <c r="BX3121" s="49">
        <v>453</v>
      </c>
      <c r="BY3121" s="49"/>
      <c r="BZ3121" s="49"/>
      <c r="CA3121" s="49">
        <v>5.3</v>
      </c>
      <c r="CB3121" s="49"/>
      <c r="CC3121" s="49" t="s">
        <v>121</v>
      </c>
      <c r="CD3121" s="49"/>
      <c r="CE3121" s="49" t="s">
        <v>913</v>
      </c>
      <c r="CF3121" s="49">
        <v>20</v>
      </c>
      <c r="CG3121" s="49"/>
      <c r="CH3121" s="49">
        <v>15</v>
      </c>
      <c r="CI3121" s="49">
        <v>34</v>
      </c>
      <c r="CJ3121" s="49">
        <v>58</v>
      </c>
      <c r="CK3121" s="49"/>
      <c r="CL3121" s="49">
        <v>19</v>
      </c>
      <c r="CM3121" s="49">
        <v>4.5</v>
      </c>
      <c r="CN3121" s="49">
        <v>0.9</v>
      </c>
      <c r="CO3121" s="49"/>
      <c r="CP3121" s="49" t="s">
        <v>121</v>
      </c>
      <c r="CQ3121" s="49"/>
      <c r="CR3121" s="49"/>
      <c r="CS3121" s="49"/>
      <c r="CT3121" s="49" t="s">
        <v>123</v>
      </c>
      <c r="CU3121" s="49">
        <v>1.7</v>
      </c>
      <c r="CV3121" s="49">
        <v>0.26</v>
      </c>
      <c r="CW3121" s="47">
        <f t="shared" si="172"/>
        <v>118.36000000000001</v>
      </c>
      <c r="CX3121" s="49">
        <v>264</v>
      </c>
      <c r="CY3121" s="49">
        <v>0.44</v>
      </c>
      <c r="CZ3121" s="49"/>
      <c r="DA3121" s="49"/>
      <c r="DC3121" s="49"/>
      <c r="DD3121" s="49"/>
      <c r="DE3121" s="49"/>
      <c r="DF3121" s="49"/>
      <c r="DG3121" s="49"/>
    </row>
    <row r="3122" spans="1:111" s="47" customFormat="1" ht="13.75" customHeight="1" x14ac:dyDescent="0.3">
      <c r="A3122" s="22" t="s">
        <v>4839</v>
      </c>
      <c r="B3122" s="47" t="s">
        <v>4559</v>
      </c>
      <c r="C3122" s="47" t="s">
        <v>4940</v>
      </c>
      <c r="D3122" s="47" t="s">
        <v>4630</v>
      </c>
      <c r="E3122" s="97">
        <v>1993</v>
      </c>
      <c r="F3122" s="97">
        <v>1993</v>
      </c>
      <c r="G3122" s="47" t="s">
        <v>914</v>
      </c>
      <c r="H3122" s="47">
        <v>34.214801100000003</v>
      </c>
      <c r="I3122" s="47">
        <v>-105.7630108</v>
      </c>
      <c r="J3122" s="47" t="s">
        <v>873</v>
      </c>
      <c r="K3122" s="47" t="s">
        <v>879</v>
      </c>
      <c r="L3122" s="47" t="s">
        <v>878</v>
      </c>
      <c r="M3122" s="91" t="s">
        <v>4427</v>
      </c>
      <c r="N3122" s="70" t="s">
        <v>3393</v>
      </c>
      <c r="O3122" s="70" t="s">
        <v>3394</v>
      </c>
      <c r="P3122" s="72" t="s">
        <v>4428</v>
      </c>
      <c r="Q3122" s="22" t="s">
        <v>80</v>
      </c>
      <c r="S3122" s="72"/>
      <c r="T3122" s="72"/>
      <c r="U3122" s="72"/>
      <c r="V3122" s="72"/>
      <c r="W3122" s="72"/>
      <c r="X3122" s="72"/>
      <c r="Y3122" s="72"/>
      <c r="Z3122" s="72"/>
      <c r="AA3122" s="72"/>
      <c r="AB3122" s="72"/>
      <c r="AC3122" s="72"/>
      <c r="AD3122" s="72"/>
      <c r="AE3122" s="72"/>
      <c r="AF3122" s="72"/>
      <c r="AG3122" s="72"/>
      <c r="AH3122" s="72"/>
      <c r="AI3122" s="72"/>
      <c r="AJ3122" s="72"/>
      <c r="AU3122" s="47" t="s">
        <v>83</v>
      </c>
      <c r="AV3122" s="47" t="s">
        <v>124</v>
      </c>
      <c r="AW3122" s="47">
        <v>10</v>
      </c>
      <c r="AY3122" s="47">
        <v>2000</v>
      </c>
      <c r="BA3122" s="47" t="s">
        <v>83</v>
      </c>
      <c r="BD3122" s="47">
        <v>16</v>
      </c>
      <c r="BE3122" s="47">
        <v>18</v>
      </c>
      <c r="BG3122" s="47">
        <v>56</v>
      </c>
      <c r="BK3122" s="47">
        <v>1.7999999999999999E-2</v>
      </c>
      <c r="BN3122" s="47">
        <v>4</v>
      </c>
      <c r="BP3122" s="47">
        <v>17</v>
      </c>
      <c r="BQ3122" s="47">
        <v>12</v>
      </c>
      <c r="BT3122" s="47" t="s">
        <v>83</v>
      </c>
      <c r="BU3122" s="47">
        <v>10.199999999999999</v>
      </c>
      <c r="BX3122" s="47">
        <v>1089</v>
      </c>
      <c r="CA3122" s="47">
        <v>27</v>
      </c>
      <c r="CC3122" s="47">
        <v>6.2</v>
      </c>
      <c r="CE3122" s="47" t="s">
        <v>913</v>
      </c>
      <c r="CF3122" s="47">
        <v>36</v>
      </c>
      <c r="CH3122" s="47">
        <v>71</v>
      </c>
      <c r="CI3122" s="47">
        <v>127</v>
      </c>
      <c r="CJ3122" s="47">
        <v>210</v>
      </c>
      <c r="CL3122" s="47">
        <v>71</v>
      </c>
      <c r="CM3122" s="47">
        <v>14.1</v>
      </c>
      <c r="CN3122" s="47">
        <v>3.4</v>
      </c>
      <c r="CP3122" s="47">
        <v>1.1000000000000001</v>
      </c>
      <c r="CT3122" s="47" t="s">
        <v>123</v>
      </c>
      <c r="CU3122" s="47">
        <v>3.1</v>
      </c>
      <c r="CV3122" s="47">
        <v>0.43</v>
      </c>
      <c r="CW3122" s="47">
        <f t="shared" si="172"/>
        <v>430.13000000000005</v>
      </c>
      <c r="CX3122" s="47">
        <v>1692</v>
      </c>
      <c r="CY3122" s="47">
        <v>4.4000000000000004</v>
      </c>
    </row>
    <row r="3123" spans="1:111" s="47" customFormat="1" ht="14.25" customHeight="1" x14ac:dyDescent="0.3">
      <c r="A3123" s="22" t="s">
        <v>4840</v>
      </c>
      <c r="B3123" s="47" t="s">
        <v>4559</v>
      </c>
      <c r="C3123" s="47" t="s">
        <v>4940</v>
      </c>
      <c r="D3123" s="47" t="s">
        <v>4630</v>
      </c>
      <c r="E3123" s="97">
        <v>1993</v>
      </c>
      <c r="F3123" s="97">
        <v>1993</v>
      </c>
      <c r="G3123" s="47" t="s">
        <v>914</v>
      </c>
      <c r="H3123" s="47">
        <v>34.2141649</v>
      </c>
      <c r="I3123" s="47">
        <v>-105.76633</v>
      </c>
      <c r="J3123" s="47" t="s">
        <v>873</v>
      </c>
      <c r="K3123" s="47" t="s">
        <v>879</v>
      </c>
      <c r="L3123" s="47" t="s">
        <v>878</v>
      </c>
      <c r="M3123" s="91" t="s">
        <v>4427</v>
      </c>
      <c r="N3123" s="70" t="s">
        <v>3393</v>
      </c>
      <c r="O3123" s="70" t="s">
        <v>3394</v>
      </c>
      <c r="P3123" s="72" t="s">
        <v>4428</v>
      </c>
      <c r="Q3123" s="22" t="s">
        <v>4825</v>
      </c>
      <c r="S3123" s="72"/>
      <c r="T3123" s="72"/>
      <c r="U3123" s="72"/>
      <c r="V3123" s="72"/>
      <c r="W3123" s="72"/>
      <c r="X3123" s="72"/>
      <c r="Y3123" s="72"/>
      <c r="Z3123" s="72"/>
      <c r="AA3123" s="72"/>
      <c r="AB3123" s="72"/>
      <c r="AC3123" s="72"/>
      <c r="AD3123" s="72"/>
      <c r="AE3123" s="72"/>
      <c r="AF3123" s="72"/>
      <c r="AG3123" s="72"/>
      <c r="AH3123" s="72"/>
      <c r="AI3123" s="72"/>
      <c r="AJ3123" s="72"/>
      <c r="AU3123" s="47">
        <v>20</v>
      </c>
      <c r="AV3123" s="47" t="s">
        <v>124</v>
      </c>
      <c r="AW3123" s="47" t="s">
        <v>83</v>
      </c>
      <c r="AY3123" s="47">
        <v>1500</v>
      </c>
      <c r="BA3123" s="47" t="s">
        <v>83</v>
      </c>
      <c r="BD3123" s="47">
        <v>14</v>
      </c>
      <c r="BE3123" s="47">
        <v>37</v>
      </c>
      <c r="BG3123" s="47">
        <v>34</v>
      </c>
      <c r="BK3123" s="47">
        <v>4.3999999999999997E-2</v>
      </c>
      <c r="BN3123" s="47">
        <v>3</v>
      </c>
      <c r="BP3123" s="47">
        <v>18</v>
      </c>
      <c r="BQ3123" s="47">
        <v>18</v>
      </c>
      <c r="BT3123" s="47" t="s">
        <v>83</v>
      </c>
      <c r="BU3123" s="47">
        <v>10.4</v>
      </c>
      <c r="BX3123" s="47">
        <v>1375</v>
      </c>
      <c r="CA3123" s="47">
        <v>27.8</v>
      </c>
      <c r="CC3123" s="47">
        <v>3.9</v>
      </c>
      <c r="CE3123" s="47" t="s">
        <v>84</v>
      </c>
      <c r="CF3123" s="47">
        <v>55</v>
      </c>
      <c r="CH3123" s="47">
        <v>69</v>
      </c>
      <c r="CI3123" s="47">
        <v>200</v>
      </c>
      <c r="CJ3123" s="47">
        <v>311</v>
      </c>
      <c r="CK3123" s="47" t="s">
        <v>957</v>
      </c>
      <c r="CL3123" s="47">
        <v>94</v>
      </c>
      <c r="CM3123" s="47">
        <v>15.5</v>
      </c>
      <c r="CN3123" s="47">
        <v>3.5</v>
      </c>
      <c r="CO3123" s="47" t="s">
        <v>948</v>
      </c>
      <c r="CP3123" s="47">
        <v>1</v>
      </c>
      <c r="CQ3123" s="47">
        <v>4.8</v>
      </c>
      <c r="CR3123" s="47">
        <v>1.6</v>
      </c>
      <c r="CS3123" s="47" t="s">
        <v>957</v>
      </c>
      <c r="CT3123" s="47" t="s">
        <v>123</v>
      </c>
      <c r="CU3123" s="47">
        <v>3.9</v>
      </c>
      <c r="CV3123" s="47">
        <v>0.55000000000000004</v>
      </c>
      <c r="CW3123" s="47">
        <f t="shared" si="172"/>
        <v>635.84999999999991</v>
      </c>
      <c r="CX3123" s="47">
        <v>2000</v>
      </c>
      <c r="CY3123" s="47">
        <v>4.58</v>
      </c>
    </row>
    <row r="3124" spans="1:111" s="47" customFormat="1" ht="15.65" customHeight="1" x14ac:dyDescent="0.3">
      <c r="A3124" s="22" t="s">
        <v>4841</v>
      </c>
      <c r="B3124" s="47" t="s">
        <v>4559</v>
      </c>
      <c r="C3124" s="47" t="s">
        <v>4940</v>
      </c>
      <c r="D3124" s="47" t="s">
        <v>4630</v>
      </c>
      <c r="E3124" s="97">
        <v>1993</v>
      </c>
      <c r="F3124" s="97">
        <v>1993</v>
      </c>
      <c r="G3124" s="47" t="s">
        <v>914</v>
      </c>
      <c r="H3124" s="47">
        <v>34.2129695</v>
      </c>
      <c r="I3124" s="47">
        <v>-105.766499</v>
      </c>
      <c r="J3124" s="47" t="s">
        <v>873</v>
      </c>
      <c r="K3124" s="47" t="s">
        <v>879</v>
      </c>
      <c r="L3124" s="47" t="s">
        <v>878</v>
      </c>
      <c r="M3124" s="91" t="s">
        <v>4427</v>
      </c>
      <c r="N3124" s="70" t="s">
        <v>3393</v>
      </c>
      <c r="O3124" s="70" t="s">
        <v>3394</v>
      </c>
      <c r="P3124" s="72" t="s">
        <v>4428</v>
      </c>
      <c r="Q3124" s="22" t="s">
        <v>1684</v>
      </c>
      <c r="S3124" s="72"/>
      <c r="T3124" s="72"/>
      <c r="U3124" s="72"/>
      <c r="V3124" s="72"/>
      <c r="W3124" s="72"/>
      <c r="X3124" s="72"/>
      <c r="Y3124" s="72"/>
      <c r="Z3124" s="72"/>
      <c r="AA3124" s="72"/>
      <c r="AB3124" s="72"/>
      <c r="AC3124" s="72"/>
      <c r="AD3124" s="72"/>
      <c r="AE3124" s="72"/>
      <c r="AF3124" s="72"/>
      <c r="AG3124" s="72"/>
      <c r="AH3124" s="72"/>
      <c r="AI3124" s="72"/>
      <c r="AJ3124" s="72"/>
      <c r="AU3124" s="47">
        <v>12</v>
      </c>
      <c r="AV3124" s="47" t="s">
        <v>124</v>
      </c>
      <c r="AW3124" s="47">
        <v>7</v>
      </c>
      <c r="AY3124" s="47">
        <v>1400</v>
      </c>
      <c r="BA3124" s="47" t="s">
        <v>83</v>
      </c>
      <c r="BD3124" s="47">
        <v>12</v>
      </c>
      <c r="BE3124" s="47">
        <v>33</v>
      </c>
      <c r="BG3124" s="47">
        <v>10</v>
      </c>
      <c r="BK3124" s="47" t="s">
        <v>120</v>
      </c>
      <c r="BN3124" s="47" t="s">
        <v>121</v>
      </c>
      <c r="BP3124" s="47">
        <v>27</v>
      </c>
      <c r="BQ3124" s="47">
        <v>19</v>
      </c>
      <c r="BT3124" s="47" t="s">
        <v>83</v>
      </c>
      <c r="BU3124" s="47">
        <v>10.7</v>
      </c>
      <c r="BX3124" s="47">
        <v>399</v>
      </c>
      <c r="CA3124" s="47">
        <v>32.5</v>
      </c>
      <c r="CC3124" s="47">
        <v>5.7</v>
      </c>
      <c r="CE3124" s="47" t="s">
        <v>84</v>
      </c>
      <c r="CF3124" s="47">
        <v>53</v>
      </c>
      <c r="CH3124" s="47">
        <v>45</v>
      </c>
      <c r="CI3124" s="47">
        <v>205</v>
      </c>
      <c r="CJ3124" s="47">
        <v>327</v>
      </c>
      <c r="CK3124" s="47" t="s">
        <v>4684</v>
      </c>
      <c r="CL3124" s="47">
        <v>79</v>
      </c>
      <c r="CM3124" s="47">
        <v>16</v>
      </c>
      <c r="CN3124" s="47">
        <v>3.8</v>
      </c>
      <c r="CO3124" s="47" t="s">
        <v>948</v>
      </c>
      <c r="CP3124" s="47">
        <v>1.3</v>
      </c>
      <c r="CQ3124" s="47">
        <v>4.0999999999999996</v>
      </c>
      <c r="CR3124" s="47">
        <v>1.2</v>
      </c>
      <c r="CS3124" s="47" t="s">
        <v>957</v>
      </c>
      <c r="CT3124" s="47" t="s">
        <v>123</v>
      </c>
      <c r="CU3124" s="47">
        <v>3.7</v>
      </c>
      <c r="CV3124" s="47">
        <v>0.55000000000000004</v>
      </c>
      <c r="CW3124" s="47">
        <f t="shared" si="172"/>
        <v>641.65</v>
      </c>
      <c r="CX3124" s="47">
        <v>3300</v>
      </c>
      <c r="CY3124" s="47">
        <v>5.19</v>
      </c>
    </row>
    <row r="3125" spans="1:111" s="47" customFormat="1" ht="15.65" customHeight="1" x14ac:dyDescent="0.3">
      <c r="A3125" s="26" t="s">
        <v>4842</v>
      </c>
      <c r="B3125" s="47" t="s">
        <v>4559</v>
      </c>
      <c r="C3125" s="47" t="s">
        <v>4940</v>
      </c>
      <c r="D3125" s="47" t="s">
        <v>4630</v>
      </c>
      <c r="E3125" s="97">
        <v>1993</v>
      </c>
      <c r="F3125" s="97">
        <v>1993</v>
      </c>
      <c r="G3125" s="47" t="s">
        <v>914</v>
      </c>
      <c r="H3125" s="88">
        <v>34.213594000000001</v>
      </c>
      <c r="I3125" s="98">
        <v>-105.761047</v>
      </c>
      <c r="J3125" s="49" t="s">
        <v>873</v>
      </c>
      <c r="K3125" s="47" t="s">
        <v>879</v>
      </c>
      <c r="L3125" s="47" t="s">
        <v>878</v>
      </c>
      <c r="M3125" s="49" t="s">
        <v>908</v>
      </c>
      <c r="N3125" s="70" t="s">
        <v>3393</v>
      </c>
      <c r="O3125" s="70" t="s">
        <v>3394</v>
      </c>
      <c r="P3125" s="72" t="s">
        <v>4288</v>
      </c>
      <c r="Q3125" s="26" t="s">
        <v>80</v>
      </c>
      <c r="R3125" s="49"/>
      <c r="S3125" s="72"/>
      <c r="T3125" s="72"/>
      <c r="U3125" s="72"/>
      <c r="V3125" s="72"/>
      <c r="W3125" s="72"/>
      <c r="X3125" s="72"/>
      <c r="Y3125" s="72"/>
      <c r="Z3125" s="72"/>
      <c r="AA3125" s="72"/>
      <c r="AB3125" s="72"/>
      <c r="AC3125" s="72"/>
      <c r="AD3125" s="72"/>
      <c r="AE3125" s="72"/>
      <c r="AF3125" s="72"/>
      <c r="AG3125" s="72"/>
      <c r="AH3125" s="72"/>
      <c r="AI3125" s="72"/>
      <c r="AJ3125" s="72"/>
      <c r="AU3125" s="49">
        <v>21</v>
      </c>
      <c r="AV3125" s="49" t="s">
        <v>124</v>
      </c>
      <c r="AW3125" s="49">
        <v>9</v>
      </c>
      <c r="AX3125" s="49"/>
      <c r="AY3125" s="49" t="s">
        <v>1685</v>
      </c>
      <c r="AZ3125" s="49"/>
      <c r="BA3125" s="49" t="s">
        <v>83</v>
      </c>
      <c r="BC3125" s="49"/>
      <c r="BD3125" s="49">
        <v>2</v>
      </c>
      <c r="BE3125" s="49">
        <v>22</v>
      </c>
      <c r="BF3125" s="49"/>
      <c r="BG3125" s="49">
        <v>18</v>
      </c>
      <c r="BH3125" s="49"/>
      <c r="BI3125" s="49"/>
      <c r="BJ3125" s="49"/>
      <c r="BK3125" s="47">
        <v>2.5999999999999999E-2</v>
      </c>
      <c r="BL3125" s="49"/>
      <c r="BM3125" s="49"/>
      <c r="BN3125" s="49">
        <v>13</v>
      </c>
      <c r="BO3125" s="49"/>
      <c r="BP3125" s="49">
        <v>4</v>
      </c>
      <c r="BQ3125" s="49">
        <v>63</v>
      </c>
      <c r="BR3125" s="49"/>
      <c r="BS3125" s="49"/>
      <c r="BT3125" s="49" t="s">
        <v>83</v>
      </c>
      <c r="BU3125" s="49">
        <v>6.15</v>
      </c>
      <c r="BV3125" s="49"/>
      <c r="BW3125" s="49"/>
      <c r="BX3125" s="49">
        <v>1369</v>
      </c>
      <c r="BY3125" s="49"/>
      <c r="BZ3125" s="49"/>
      <c r="CA3125" s="49">
        <v>27.8</v>
      </c>
      <c r="CB3125" s="49"/>
      <c r="CC3125" s="49">
        <v>14</v>
      </c>
      <c r="CD3125" s="49"/>
      <c r="CE3125" s="49" t="s">
        <v>84</v>
      </c>
      <c r="CF3125" s="49">
        <v>106</v>
      </c>
      <c r="CG3125" s="49"/>
      <c r="CH3125" s="49">
        <v>53</v>
      </c>
      <c r="CI3125" s="49">
        <v>1500</v>
      </c>
      <c r="CJ3125" s="49">
        <v>1570</v>
      </c>
      <c r="CK3125" s="49">
        <v>110</v>
      </c>
      <c r="CL3125" s="49">
        <v>250</v>
      </c>
      <c r="CM3125" s="49">
        <v>43.3</v>
      </c>
      <c r="CN3125" s="49">
        <v>10.199999999999999</v>
      </c>
      <c r="CO3125" s="49" t="s">
        <v>948</v>
      </c>
      <c r="CP3125" s="49">
        <v>3.2</v>
      </c>
      <c r="CQ3125" s="49">
        <v>11.5</v>
      </c>
      <c r="CR3125" s="49">
        <v>2.1</v>
      </c>
      <c r="CS3125" s="49" t="s">
        <v>957</v>
      </c>
      <c r="CT3125" s="49" t="s">
        <v>123</v>
      </c>
      <c r="CU3125" s="49">
        <v>7.4</v>
      </c>
      <c r="CV3125" s="49">
        <v>0.93</v>
      </c>
      <c r="CW3125" s="47">
        <f t="shared" si="172"/>
        <v>3508.6299999999997</v>
      </c>
      <c r="CX3125" s="49">
        <v>500</v>
      </c>
      <c r="CY3125" s="49">
        <v>1.26</v>
      </c>
      <c r="CZ3125" s="49"/>
      <c r="DA3125" s="49"/>
      <c r="DC3125" s="49"/>
      <c r="DD3125" s="49"/>
      <c r="DE3125" s="49"/>
      <c r="DF3125" s="49"/>
      <c r="DG3125" s="49"/>
    </row>
    <row r="3126" spans="1:111" s="47" customFormat="1" ht="15.65" customHeight="1" x14ac:dyDescent="0.3">
      <c r="A3126" s="26" t="s">
        <v>4843</v>
      </c>
      <c r="B3126" s="47" t="s">
        <v>4559</v>
      </c>
      <c r="C3126" s="47" t="s">
        <v>4940</v>
      </c>
      <c r="D3126" s="47" t="s">
        <v>4630</v>
      </c>
      <c r="E3126" s="95">
        <v>1993</v>
      </c>
      <c r="F3126" s="97">
        <v>1993</v>
      </c>
      <c r="G3126" s="47" t="s">
        <v>914</v>
      </c>
      <c r="H3126" s="49">
        <v>34.213769499999998</v>
      </c>
      <c r="I3126" s="49">
        <v>-105.76049</v>
      </c>
      <c r="J3126" s="49" t="s">
        <v>873</v>
      </c>
      <c r="K3126" s="47" t="s">
        <v>879</v>
      </c>
      <c r="L3126" s="47" t="s">
        <v>878</v>
      </c>
      <c r="M3126" s="47" t="s">
        <v>4287</v>
      </c>
      <c r="N3126" s="70" t="s">
        <v>3393</v>
      </c>
      <c r="O3126" s="70" t="s">
        <v>3394</v>
      </c>
      <c r="P3126" s="72" t="s">
        <v>4288</v>
      </c>
      <c r="Q3126" s="26" t="s">
        <v>80</v>
      </c>
      <c r="R3126" s="49"/>
      <c r="S3126" s="72"/>
      <c r="T3126" s="72"/>
      <c r="U3126" s="72"/>
      <c r="V3126" s="72"/>
      <c r="W3126" s="72"/>
      <c r="X3126" s="72"/>
      <c r="Y3126" s="72"/>
      <c r="Z3126" s="72"/>
      <c r="AA3126" s="72"/>
      <c r="AB3126" s="72"/>
      <c r="AC3126" s="72"/>
      <c r="AD3126" s="72"/>
      <c r="AE3126" s="72"/>
      <c r="AF3126" s="72"/>
      <c r="AG3126" s="72"/>
      <c r="AH3126" s="72"/>
      <c r="AI3126" s="72"/>
      <c r="AJ3126" s="72"/>
      <c r="AL3126" s="49"/>
      <c r="AM3126" s="49"/>
      <c r="AN3126" s="49"/>
      <c r="AU3126" s="49" t="s">
        <v>83</v>
      </c>
      <c r="AV3126" s="49">
        <v>0.4</v>
      </c>
      <c r="AW3126" s="49">
        <v>24</v>
      </c>
      <c r="AX3126" s="49"/>
      <c r="AY3126" s="49">
        <v>2200</v>
      </c>
      <c r="AZ3126" s="49"/>
      <c r="BA3126" s="49">
        <v>8</v>
      </c>
      <c r="BB3126" s="49"/>
      <c r="BC3126" s="49"/>
      <c r="BD3126" s="49">
        <v>3</v>
      </c>
      <c r="BE3126" s="49">
        <v>54</v>
      </c>
      <c r="BF3126" s="49"/>
      <c r="BG3126" s="49">
        <v>11</v>
      </c>
      <c r="BH3126" s="49"/>
      <c r="BI3126" s="49"/>
      <c r="BJ3126" s="49"/>
      <c r="BK3126" s="49">
        <v>2.4E-2</v>
      </c>
      <c r="BL3126" s="49"/>
      <c r="BM3126" s="49"/>
      <c r="BN3126" s="49">
        <v>3</v>
      </c>
      <c r="BO3126" s="49"/>
      <c r="BP3126" s="49">
        <v>6</v>
      </c>
      <c r="BQ3126" s="49">
        <v>51</v>
      </c>
      <c r="BR3126" s="49"/>
      <c r="BS3126" s="49"/>
      <c r="BT3126" s="49">
        <v>6</v>
      </c>
      <c r="BU3126" s="49">
        <v>6.81</v>
      </c>
      <c r="BV3126" s="49"/>
      <c r="BW3126" s="49"/>
      <c r="BX3126" s="49">
        <v>436</v>
      </c>
      <c r="BY3126" s="49"/>
      <c r="BZ3126" s="49"/>
      <c r="CA3126" s="49">
        <v>7.1</v>
      </c>
      <c r="CB3126" s="49"/>
      <c r="CC3126" s="49">
        <v>2.4</v>
      </c>
      <c r="CD3126" s="49"/>
      <c r="CE3126" s="49" t="s">
        <v>84</v>
      </c>
      <c r="CF3126" s="49">
        <v>78</v>
      </c>
      <c r="CG3126" s="49"/>
      <c r="CH3126" s="49">
        <v>41</v>
      </c>
      <c r="CI3126" s="49">
        <v>297</v>
      </c>
      <c r="CJ3126" s="49">
        <v>285</v>
      </c>
      <c r="CK3126" s="49" t="s">
        <v>570</v>
      </c>
      <c r="CL3126" s="49">
        <v>54</v>
      </c>
      <c r="CM3126" s="49">
        <v>9.7899999999999991</v>
      </c>
      <c r="CN3126" s="49">
        <v>2.5</v>
      </c>
      <c r="CO3126" s="49" t="s">
        <v>948</v>
      </c>
      <c r="CP3126" s="49">
        <v>1.4</v>
      </c>
      <c r="CQ3126" s="49">
        <v>7.6</v>
      </c>
      <c r="CR3126" s="49">
        <v>1.7</v>
      </c>
      <c r="CS3126" s="49" t="s">
        <v>957</v>
      </c>
      <c r="CT3126" s="49" t="s">
        <v>123</v>
      </c>
      <c r="CU3126" s="49">
        <v>5.6</v>
      </c>
      <c r="CV3126" s="49">
        <v>0.74</v>
      </c>
      <c r="CW3126" s="47">
        <f t="shared" si="172"/>
        <v>665.33</v>
      </c>
      <c r="CX3126" s="49">
        <v>900</v>
      </c>
      <c r="CY3126" s="49">
        <v>0.64</v>
      </c>
      <c r="CZ3126" s="49"/>
      <c r="DA3126" s="49"/>
      <c r="DC3126" s="49"/>
      <c r="DD3126" s="49"/>
      <c r="DE3126" s="49"/>
      <c r="DF3126" s="49"/>
      <c r="DG3126" s="49"/>
    </row>
    <row r="3127" spans="1:111" s="47" customFormat="1" ht="15.65" customHeight="1" x14ac:dyDescent="0.3">
      <c r="A3127" s="26" t="s">
        <v>4844</v>
      </c>
      <c r="B3127" s="47" t="s">
        <v>4559</v>
      </c>
      <c r="C3127" s="47" t="s">
        <v>4940</v>
      </c>
      <c r="D3127" s="47" t="s">
        <v>4630</v>
      </c>
      <c r="E3127" s="95">
        <v>1993</v>
      </c>
      <c r="F3127" s="97">
        <v>1993</v>
      </c>
      <c r="G3127" s="47" t="s">
        <v>914</v>
      </c>
      <c r="H3127" s="47">
        <v>34.213513300000002</v>
      </c>
      <c r="I3127" s="49">
        <v>-105.75883</v>
      </c>
      <c r="J3127" s="49" t="s">
        <v>873</v>
      </c>
      <c r="K3127" s="47" t="s">
        <v>879</v>
      </c>
      <c r="L3127" s="47" t="s">
        <v>878</v>
      </c>
      <c r="M3127" s="47" t="s">
        <v>4287</v>
      </c>
      <c r="N3127" s="70" t="s">
        <v>3393</v>
      </c>
      <c r="O3127" s="70" t="s">
        <v>3394</v>
      </c>
      <c r="P3127" s="72" t="s">
        <v>4288</v>
      </c>
      <c r="Q3127" s="26" t="s">
        <v>80</v>
      </c>
      <c r="R3127" s="49"/>
      <c r="S3127" s="72"/>
      <c r="T3127" s="72"/>
      <c r="U3127" s="72"/>
      <c r="V3127" s="72"/>
      <c r="W3127" s="72"/>
      <c r="X3127" s="72"/>
      <c r="Y3127" s="72"/>
      <c r="Z3127" s="72"/>
      <c r="AA3127" s="72"/>
      <c r="AB3127" s="72"/>
      <c r="AC3127" s="72"/>
      <c r="AD3127" s="72"/>
      <c r="AE3127" s="72"/>
      <c r="AF3127" s="72"/>
      <c r="AG3127" s="72"/>
      <c r="AH3127" s="72"/>
      <c r="AI3127" s="72"/>
      <c r="AJ3127" s="72"/>
      <c r="AU3127" s="49" t="s">
        <v>83</v>
      </c>
      <c r="AV3127" s="49" t="s">
        <v>124</v>
      </c>
      <c r="AW3127" s="49" t="s">
        <v>83</v>
      </c>
      <c r="AX3127" s="49"/>
      <c r="AY3127" s="49">
        <v>700</v>
      </c>
      <c r="AZ3127" s="49"/>
      <c r="BA3127" s="49" t="s">
        <v>83</v>
      </c>
      <c r="BC3127" s="49"/>
      <c r="BD3127" s="49">
        <v>3</v>
      </c>
      <c r="BE3127" s="49">
        <v>50</v>
      </c>
      <c r="BF3127" s="49"/>
      <c r="BG3127" s="49">
        <v>2</v>
      </c>
      <c r="BH3127" s="49"/>
      <c r="BI3127" s="49"/>
      <c r="BJ3127" s="49"/>
      <c r="BK3127" s="47" t="s">
        <v>120</v>
      </c>
      <c r="BL3127" s="49"/>
      <c r="BM3127" s="49"/>
      <c r="BN3127" s="49">
        <v>4</v>
      </c>
      <c r="BO3127" s="49"/>
      <c r="BP3127" s="49">
        <v>12</v>
      </c>
      <c r="BQ3127" s="49">
        <v>21</v>
      </c>
      <c r="BR3127" s="49"/>
      <c r="BS3127" s="49"/>
      <c r="BT3127" s="49" t="s">
        <v>83</v>
      </c>
      <c r="BU3127" s="49">
        <v>5.7</v>
      </c>
      <c r="BV3127" s="49"/>
      <c r="BW3127" s="49"/>
      <c r="BX3127" s="49">
        <v>640</v>
      </c>
      <c r="BY3127" s="49"/>
      <c r="BZ3127" s="49"/>
      <c r="CA3127" s="49">
        <v>6.3</v>
      </c>
      <c r="CB3127" s="49"/>
      <c r="CC3127" s="49">
        <v>1.7</v>
      </c>
      <c r="CD3127" s="49"/>
      <c r="CE3127" s="49" t="s">
        <v>913</v>
      </c>
      <c r="CF3127" s="49">
        <v>37</v>
      </c>
      <c r="CG3127" s="49"/>
      <c r="CH3127" s="49">
        <v>29</v>
      </c>
      <c r="CI3127" s="49">
        <v>91.4</v>
      </c>
      <c r="CJ3127" s="49">
        <v>98</v>
      </c>
      <c r="CK3127" s="49"/>
      <c r="CL3127" s="49">
        <v>24</v>
      </c>
      <c r="CM3127" s="49">
        <v>4.2</v>
      </c>
      <c r="CN3127" s="49">
        <v>0.8</v>
      </c>
      <c r="CO3127" s="49"/>
      <c r="CP3127" s="49" t="s">
        <v>121</v>
      </c>
      <c r="CQ3127" s="49"/>
      <c r="CR3127" s="49"/>
      <c r="CS3127" s="49"/>
      <c r="CT3127" s="49" t="s">
        <v>123</v>
      </c>
      <c r="CU3127" s="49">
        <v>2.7</v>
      </c>
      <c r="CV3127" s="49">
        <v>0.37</v>
      </c>
      <c r="CW3127" s="47">
        <f t="shared" si="172"/>
        <v>221.47</v>
      </c>
      <c r="CX3127" s="49">
        <v>1253</v>
      </c>
      <c r="CY3127" s="49">
        <v>1.1499999999999999</v>
      </c>
      <c r="CZ3127" s="49"/>
      <c r="DA3127" s="49"/>
      <c r="DC3127" s="49"/>
      <c r="DD3127" s="49"/>
      <c r="DE3127" s="49"/>
      <c r="DF3127" s="49"/>
      <c r="DG3127" s="49"/>
    </row>
    <row r="3128" spans="1:111" s="47" customFormat="1" ht="15.65" customHeight="1" x14ac:dyDescent="0.3">
      <c r="A3128" s="26" t="s">
        <v>4845</v>
      </c>
      <c r="B3128" s="47" t="s">
        <v>4559</v>
      </c>
      <c r="C3128" s="47" t="s">
        <v>4940</v>
      </c>
      <c r="D3128" s="47" t="s">
        <v>4630</v>
      </c>
      <c r="E3128" s="95">
        <v>1993</v>
      </c>
      <c r="F3128" s="97">
        <v>1993</v>
      </c>
      <c r="G3128" s="47" t="s">
        <v>914</v>
      </c>
      <c r="H3128" s="49">
        <v>34.213306600000003</v>
      </c>
      <c r="I3128" s="49">
        <v>-105.75808000000001</v>
      </c>
      <c r="J3128" s="49" t="s">
        <v>873</v>
      </c>
      <c r="K3128" s="47" t="s">
        <v>879</v>
      </c>
      <c r="L3128" s="47" t="s">
        <v>878</v>
      </c>
      <c r="M3128" s="47" t="s">
        <v>4287</v>
      </c>
      <c r="N3128" s="70" t="s">
        <v>3393</v>
      </c>
      <c r="O3128" s="70" t="s">
        <v>3394</v>
      </c>
      <c r="P3128" s="72" t="s">
        <v>4288</v>
      </c>
      <c r="Q3128" s="26" t="s">
        <v>1684</v>
      </c>
      <c r="R3128" s="49"/>
      <c r="S3128" s="72"/>
      <c r="T3128" s="72"/>
      <c r="U3128" s="72"/>
      <c r="V3128" s="72"/>
      <c r="W3128" s="72"/>
      <c r="X3128" s="72"/>
      <c r="Y3128" s="72"/>
      <c r="Z3128" s="72"/>
      <c r="AA3128" s="72"/>
      <c r="AB3128" s="72"/>
      <c r="AC3128" s="72"/>
      <c r="AD3128" s="72"/>
      <c r="AE3128" s="72"/>
      <c r="AF3128" s="72"/>
      <c r="AG3128" s="72"/>
      <c r="AH3128" s="72"/>
      <c r="AI3128" s="72"/>
      <c r="AJ3128" s="72"/>
      <c r="AU3128" s="49">
        <v>5</v>
      </c>
      <c r="AV3128" s="49" t="s">
        <v>82</v>
      </c>
      <c r="AW3128" s="49">
        <v>3.8</v>
      </c>
      <c r="AX3128" s="49"/>
      <c r="AY3128" s="49">
        <v>2900</v>
      </c>
      <c r="AZ3128" s="49"/>
      <c r="BA3128" s="49" t="s">
        <v>83</v>
      </c>
      <c r="BC3128" s="49"/>
      <c r="BD3128" s="49" t="s">
        <v>83</v>
      </c>
      <c r="BE3128" s="49">
        <v>62</v>
      </c>
      <c r="BF3128" s="49"/>
      <c r="BG3128" s="49">
        <v>22</v>
      </c>
      <c r="BH3128" s="49"/>
      <c r="BI3128" s="49"/>
      <c r="BJ3128" s="49"/>
      <c r="BK3128" s="47">
        <v>0.1</v>
      </c>
      <c r="BL3128" s="49"/>
      <c r="BM3128" s="49"/>
      <c r="BN3128" s="49">
        <v>14</v>
      </c>
      <c r="BO3128" s="49"/>
      <c r="BP3128" s="49">
        <v>14</v>
      </c>
      <c r="BQ3128" s="49">
        <v>64</v>
      </c>
      <c r="BR3128" s="49"/>
      <c r="BS3128" s="49"/>
      <c r="BT3128" s="49">
        <v>2.7</v>
      </c>
      <c r="BU3128" s="49">
        <v>4.9000000000000004</v>
      </c>
      <c r="BV3128" s="49"/>
      <c r="BW3128" s="49"/>
      <c r="BX3128" s="49">
        <v>530</v>
      </c>
      <c r="BY3128" s="49"/>
      <c r="BZ3128" s="49"/>
      <c r="CA3128" s="49">
        <v>18</v>
      </c>
      <c r="CB3128" s="49"/>
      <c r="CC3128" s="49">
        <v>7</v>
      </c>
      <c r="CD3128" s="49"/>
      <c r="CE3128" s="49" t="s">
        <v>84</v>
      </c>
      <c r="CF3128" s="49">
        <v>64</v>
      </c>
      <c r="CG3128" s="49"/>
      <c r="CH3128" s="49">
        <v>156</v>
      </c>
      <c r="CI3128" s="49">
        <v>522</v>
      </c>
      <c r="CJ3128" s="49">
        <v>520</v>
      </c>
      <c r="CK3128" s="49">
        <v>67</v>
      </c>
      <c r="CL3128" s="49">
        <v>86</v>
      </c>
      <c r="CM3128" s="49">
        <v>15.2</v>
      </c>
      <c r="CN3128" s="49">
        <v>3</v>
      </c>
      <c r="CO3128" s="49" t="s">
        <v>948</v>
      </c>
      <c r="CP3128" s="49">
        <v>2</v>
      </c>
      <c r="CQ3128" s="49">
        <v>10</v>
      </c>
      <c r="CR3128" s="49" t="s">
        <v>121</v>
      </c>
      <c r="CS3128" s="49" t="s">
        <v>957</v>
      </c>
      <c r="CT3128" s="49" t="s">
        <v>121</v>
      </c>
      <c r="CU3128" s="49">
        <v>7.3</v>
      </c>
      <c r="CV3128" s="49">
        <v>1</v>
      </c>
      <c r="CW3128" s="47">
        <f t="shared" si="172"/>
        <v>1233.5</v>
      </c>
      <c r="CX3128" s="49">
        <v>782</v>
      </c>
      <c r="CY3128" s="49">
        <v>2.1</v>
      </c>
      <c r="CZ3128" s="49"/>
      <c r="DA3128" s="49"/>
      <c r="DC3128" s="49"/>
      <c r="DD3128" s="49"/>
      <c r="DE3128" s="49"/>
      <c r="DF3128" s="49"/>
      <c r="DG3128" s="49"/>
    </row>
    <row r="3129" spans="1:111" s="47" customFormat="1" ht="15.65" customHeight="1" x14ac:dyDescent="0.3">
      <c r="A3129" s="22" t="s">
        <v>921</v>
      </c>
      <c r="B3129" s="47" t="s">
        <v>4559</v>
      </c>
      <c r="C3129" s="47" t="s">
        <v>4940</v>
      </c>
      <c r="D3129" s="47" t="s">
        <v>4630</v>
      </c>
      <c r="E3129" s="97">
        <v>1993</v>
      </c>
      <c r="F3129" s="97">
        <v>1993</v>
      </c>
      <c r="G3129" s="47" t="s">
        <v>914</v>
      </c>
      <c r="H3129" s="47">
        <v>34.222343000000002</v>
      </c>
      <c r="I3129" s="47">
        <v>-105.758053</v>
      </c>
      <c r="J3129" s="47" t="s">
        <v>873</v>
      </c>
      <c r="K3129" s="47" t="s">
        <v>879</v>
      </c>
      <c r="L3129" s="47" t="s">
        <v>878</v>
      </c>
      <c r="M3129" s="91" t="s">
        <v>4427</v>
      </c>
      <c r="N3129" s="70" t="s">
        <v>3393</v>
      </c>
      <c r="O3129" s="70" t="s">
        <v>3394</v>
      </c>
      <c r="P3129" s="72" t="s">
        <v>4428</v>
      </c>
      <c r="Q3129" s="22" t="s">
        <v>80</v>
      </c>
      <c r="S3129" s="72"/>
      <c r="T3129" s="72"/>
      <c r="U3129" s="72"/>
      <c r="V3129" s="72"/>
      <c r="W3129" s="72"/>
      <c r="X3129" s="72"/>
      <c r="Y3129" s="72"/>
      <c r="Z3129" s="72"/>
      <c r="AA3129" s="72"/>
      <c r="AB3129" s="72"/>
      <c r="AC3129" s="72"/>
      <c r="AD3129" s="72"/>
      <c r="AE3129" s="72"/>
      <c r="AF3129" s="72"/>
      <c r="AG3129" s="72"/>
      <c r="AH3129" s="72"/>
      <c r="AI3129" s="72"/>
      <c r="AJ3129" s="72"/>
      <c r="AU3129" s="47">
        <v>117</v>
      </c>
      <c r="AV3129" s="47">
        <v>2.5</v>
      </c>
      <c r="AW3129" s="47">
        <v>97</v>
      </c>
      <c r="AY3129" s="47">
        <v>10700</v>
      </c>
      <c r="BA3129" s="47" t="s">
        <v>83</v>
      </c>
      <c r="BD3129" s="47">
        <v>4</v>
      </c>
      <c r="BE3129" s="47">
        <v>24</v>
      </c>
      <c r="BG3129" s="47">
        <v>559</v>
      </c>
      <c r="BK3129" s="47">
        <v>9.6000000000000002E-2</v>
      </c>
      <c r="BN3129" s="47">
        <v>6</v>
      </c>
      <c r="BP3129" s="47">
        <v>7</v>
      </c>
      <c r="BQ3129" s="47">
        <v>278</v>
      </c>
      <c r="BT3129" s="47" t="s">
        <v>83</v>
      </c>
      <c r="BU3129" s="47">
        <v>4.3899999999999997</v>
      </c>
      <c r="BX3129" s="47">
        <v>987</v>
      </c>
      <c r="CA3129" s="47">
        <v>29.1</v>
      </c>
      <c r="CC3129" s="47">
        <v>11.7</v>
      </c>
      <c r="CE3129" s="47" t="s">
        <v>84</v>
      </c>
      <c r="CF3129" s="47">
        <v>68</v>
      </c>
      <c r="CH3129" s="47">
        <v>698</v>
      </c>
      <c r="CI3129" s="47">
        <v>1430</v>
      </c>
      <c r="CJ3129" s="47">
        <v>1480</v>
      </c>
      <c r="CK3129" s="47" t="s">
        <v>4652</v>
      </c>
      <c r="CL3129" s="47">
        <v>225</v>
      </c>
      <c r="CM3129" s="47">
        <v>27.8</v>
      </c>
      <c r="CN3129" s="47">
        <v>6.1</v>
      </c>
      <c r="CO3129" s="47" t="s">
        <v>4635</v>
      </c>
      <c r="CP3129" s="47">
        <v>1.9</v>
      </c>
      <c r="CQ3129" s="47">
        <v>8.6999999999999993</v>
      </c>
      <c r="CR3129" s="47">
        <v>2.2000000000000002</v>
      </c>
      <c r="CS3129" s="47" t="s">
        <v>957</v>
      </c>
      <c r="CT3129" s="47" t="s">
        <v>123</v>
      </c>
      <c r="CU3129" s="47">
        <v>6.5</v>
      </c>
      <c r="CV3129" s="47">
        <v>0.85</v>
      </c>
      <c r="CW3129" s="47">
        <f t="shared" si="172"/>
        <v>3189.0499999999997</v>
      </c>
      <c r="CX3129" s="47">
        <v>2300</v>
      </c>
      <c r="CY3129" s="47">
        <v>1.6</v>
      </c>
    </row>
    <row r="3130" spans="1:111" s="47" customFormat="1" ht="15.65" customHeight="1" x14ac:dyDescent="0.3">
      <c r="A3130" s="26" t="s">
        <v>4846</v>
      </c>
      <c r="B3130" s="47" t="s">
        <v>4559</v>
      </c>
      <c r="C3130" s="47" t="s">
        <v>4940</v>
      </c>
      <c r="D3130" s="47" t="s">
        <v>4630</v>
      </c>
      <c r="E3130" s="95">
        <v>1993</v>
      </c>
      <c r="F3130" s="97">
        <v>1993</v>
      </c>
      <c r="G3130" s="47" t="s">
        <v>914</v>
      </c>
      <c r="H3130" s="49">
        <v>34.2130486</v>
      </c>
      <c r="I3130" s="49">
        <v>-105.7582</v>
      </c>
      <c r="J3130" s="49" t="s">
        <v>873</v>
      </c>
      <c r="K3130" s="47" t="s">
        <v>879</v>
      </c>
      <c r="L3130" s="47" t="s">
        <v>878</v>
      </c>
      <c r="M3130" s="47" t="s">
        <v>4287</v>
      </c>
      <c r="N3130" s="70" t="s">
        <v>3393</v>
      </c>
      <c r="O3130" s="70" t="s">
        <v>3394</v>
      </c>
      <c r="P3130" s="72" t="s">
        <v>4288</v>
      </c>
      <c r="Q3130" s="26" t="s">
        <v>1684</v>
      </c>
      <c r="R3130" s="49"/>
      <c r="S3130" s="72"/>
      <c r="T3130" s="72"/>
      <c r="U3130" s="72"/>
      <c r="V3130" s="72"/>
      <c r="W3130" s="72"/>
      <c r="X3130" s="72"/>
      <c r="Y3130" s="72"/>
      <c r="Z3130" s="72"/>
      <c r="AA3130" s="72"/>
      <c r="AB3130" s="72"/>
      <c r="AC3130" s="72"/>
      <c r="AD3130" s="72"/>
      <c r="AE3130" s="72"/>
      <c r="AF3130" s="72"/>
      <c r="AG3130" s="72"/>
      <c r="AH3130" s="72"/>
      <c r="AI3130" s="72"/>
      <c r="AJ3130" s="72"/>
      <c r="AL3130" s="49"/>
      <c r="AM3130" s="49"/>
      <c r="AN3130" s="49"/>
      <c r="AU3130" s="49" t="s">
        <v>83</v>
      </c>
      <c r="AV3130" s="49" t="s">
        <v>124</v>
      </c>
      <c r="AW3130" s="49">
        <v>14</v>
      </c>
      <c r="AX3130" s="49"/>
      <c r="AY3130" s="49">
        <v>14400</v>
      </c>
      <c r="AZ3130" s="49"/>
      <c r="BA3130" s="49" t="s">
        <v>83</v>
      </c>
      <c r="BB3130" s="49"/>
      <c r="BC3130" s="49"/>
      <c r="BD3130" s="49">
        <v>4</v>
      </c>
      <c r="BE3130" s="49">
        <v>28</v>
      </c>
      <c r="BF3130" s="49"/>
      <c r="BG3130" s="49">
        <v>27</v>
      </c>
      <c r="BH3130" s="49"/>
      <c r="BI3130" s="49"/>
      <c r="BJ3130" s="49"/>
      <c r="BK3130" s="49">
        <v>3.3000000000000002E-2</v>
      </c>
      <c r="BL3130" s="49"/>
      <c r="BM3130" s="49"/>
      <c r="BN3130" s="49">
        <v>7</v>
      </c>
      <c r="BO3130" s="49"/>
      <c r="BP3130" s="49">
        <v>6</v>
      </c>
      <c r="BQ3130" s="49">
        <v>63</v>
      </c>
      <c r="BR3130" s="49"/>
      <c r="BS3130" s="49"/>
      <c r="BT3130" s="49" t="s">
        <v>83</v>
      </c>
      <c r="BU3130" s="49">
        <v>6.7</v>
      </c>
      <c r="BV3130" s="49"/>
      <c r="BW3130" s="49"/>
      <c r="BX3130" s="49">
        <v>848</v>
      </c>
      <c r="BY3130" s="49"/>
      <c r="BZ3130" s="49"/>
      <c r="CA3130" s="49">
        <v>10.3</v>
      </c>
      <c r="CB3130" s="49"/>
      <c r="CC3130" s="49">
        <v>9.3000000000000007</v>
      </c>
      <c r="CD3130" s="49"/>
      <c r="CE3130" s="49" t="s">
        <v>84</v>
      </c>
      <c r="CF3130" s="49">
        <v>87</v>
      </c>
      <c r="CG3130" s="49"/>
      <c r="CH3130" s="49">
        <v>87</v>
      </c>
      <c r="CI3130" s="49">
        <v>780</v>
      </c>
      <c r="CJ3130" s="49">
        <v>793</v>
      </c>
      <c r="CK3130" s="49" t="s">
        <v>570</v>
      </c>
      <c r="CL3130" s="49">
        <v>120</v>
      </c>
      <c r="CM3130" s="49">
        <v>20</v>
      </c>
      <c r="CN3130" s="49">
        <v>4.9000000000000004</v>
      </c>
      <c r="CO3130" s="49" t="s">
        <v>948</v>
      </c>
      <c r="CP3130" s="49">
        <v>2</v>
      </c>
      <c r="CQ3130" s="49">
        <v>8.5</v>
      </c>
      <c r="CR3130" s="49">
        <v>2.9</v>
      </c>
      <c r="CS3130" s="49" t="s">
        <v>957</v>
      </c>
      <c r="CT3130" s="49" t="s">
        <v>123</v>
      </c>
      <c r="CU3130" s="49">
        <v>7.3</v>
      </c>
      <c r="CV3130" s="49">
        <v>0.93</v>
      </c>
      <c r="CW3130" s="47">
        <f t="shared" si="172"/>
        <v>1739.5300000000002</v>
      </c>
      <c r="CX3130" s="49">
        <v>900</v>
      </c>
      <c r="CY3130" s="49">
        <v>1.59</v>
      </c>
      <c r="CZ3130" s="49"/>
      <c r="DA3130" s="49"/>
      <c r="DC3130" s="49"/>
      <c r="DD3130" s="49"/>
      <c r="DE3130" s="49"/>
      <c r="DF3130" s="49"/>
      <c r="DG3130" s="49"/>
    </row>
    <row r="3131" spans="1:111" s="47" customFormat="1" ht="15.65" customHeight="1" x14ac:dyDescent="0.3">
      <c r="A3131" s="26" t="s">
        <v>4847</v>
      </c>
      <c r="B3131" s="47" t="s">
        <v>4559</v>
      </c>
      <c r="C3131" s="47" t="s">
        <v>4940</v>
      </c>
      <c r="D3131" s="47" t="s">
        <v>4630</v>
      </c>
      <c r="E3131" s="95">
        <v>1993</v>
      </c>
      <c r="F3131" s="97">
        <v>1993</v>
      </c>
      <c r="G3131" s="47" t="s">
        <v>914</v>
      </c>
      <c r="H3131" s="49">
        <v>34.212605000000003</v>
      </c>
      <c r="I3131" s="49">
        <v>-105.75848999999999</v>
      </c>
      <c r="J3131" s="49" t="s">
        <v>873</v>
      </c>
      <c r="K3131" s="47" t="s">
        <v>879</v>
      </c>
      <c r="L3131" s="47" t="s">
        <v>878</v>
      </c>
      <c r="M3131" s="49" t="s">
        <v>4526</v>
      </c>
      <c r="N3131" s="70" t="s">
        <v>3393</v>
      </c>
      <c r="O3131" s="70" t="s">
        <v>3394</v>
      </c>
      <c r="P3131" s="72" t="s">
        <v>4288</v>
      </c>
      <c r="Q3131" s="26" t="s">
        <v>1684</v>
      </c>
      <c r="R3131" s="49"/>
      <c r="S3131" s="72"/>
      <c r="T3131" s="72"/>
      <c r="U3131" s="72"/>
      <c r="V3131" s="72"/>
      <c r="W3131" s="72"/>
      <c r="X3131" s="72"/>
      <c r="Y3131" s="72"/>
      <c r="Z3131" s="72"/>
      <c r="AA3131" s="72"/>
      <c r="AB3131" s="72"/>
      <c r="AC3131" s="72"/>
      <c r="AD3131" s="72"/>
      <c r="AE3131" s="72"/>
      <c r="AF3131" s="72"/>
      <c r="AG3131" s="72"/>
      <c r="AH3131" s="72"/>
      <c r="AI3131" s="72"/>
      <c r="AJ3131" s="72"/>
      <c r="AU3131" s="49" t="s">
        <v>83</v>
      </c>
      <c r="AV3131" s="49" t="s">
        <v>124</v>
      </c>
      <c r="AW3131" s="49" t="s">
        <v>83</v>
      </c>
      <c r="AX3131" s="49"/>
      <c r="AY3131" s="49">
        <v>11000</v>
      </c>
      <c r="AZ3131" s="49"/>
      <c r="BA3131" s="49" t="s">
        <v>83</v>
      </c>
      <c r="BC3131" s="49"/>
      <c r="BD3131" s="49">
        <v>2</v>
      </c>
      <c r="BE3131" s="49">
        <v>21</v>
      </c>
      <c r="BF3131" s="49"/>
      <c r="BG3131" s="49">
        <v>9</v>
      </c>
      <c r="BH3131" s="49"/>
      <c r="BI3131" s="49"/>
      <c r="BJ3131" s="49"/>
      <c r="BK3131" s="47" t="s">
        <v>120</v>
      </c>
      <c r="BL3131" s="49"/>
      <c r="BM3131" s="49"/>
      <c r="BN3131" s="49">
        <v>6</v>
      </c>
      <c r="BO3131" s="49"/>
      <c r="BP3131" s="49">
        <v>4</v>
      </c>
      <c r="BQ3131" s="49">
        <v>84</v>
      </c>
      <c r="BR3131" s="49"/>
      <c r="BS3131" s="49"/>
      <c r="BT3131" s="49" t="s">
        <v>83</v>
      </c>
      <c r="BU3131" s="49">
        <v>6.4</v>
      </c>
      <c r="BV3131" s="49"/>
      <c r="BW3131" s="49"/>
      <c r="BX3131" s="49">
        <v>861</v>
      </c>
      <c r="BY3131" s="49"/>
      <c r="BZ3131" s="49"/>
      <c r="CA3131" s="49">
        <v>16</v>
      </c>
      <c r="CB3131" s="49"/>
      <c r="CC3131" s="49">
        <v>18</v>
      </c>
      <c r="CD3131" s="49"/>
      <c r="CE3131" s="49" t="s">
        <v>84</v>
      </c>
      <c r="CF3131" s="49">
        <v>162</v>
      </c>
      <c r="CG3131" s="49"/>
      <c r="CH3131" s="49">
        <v>35</v>
      </c>
      <c r="CI3131" s="49">
        <v>956</v>
      </c>
      <c r="CJ3131" s="49">
        <v>1300</v>
      </c>
      <c r="CK3131" s="49" t="s">
        <v>957</v>
      </c>
      <c r="CL3131" s="49">
        <v>297</v>
      </c>
      <c r="CM3131" s="49">
        <v>37.4</v>
      </c>
      <c r="CN3131" s="49">
        <v>10</v>
      </c>
      <c r="CO3131" s="49" t="s">
        <v>948</v>
      </c>
      <c r="CP3131" s="49">
        <v>4.3</v>
      </c>
      <c r="CQ3131" s="49">
        <v>20.7</v>
      </c>
      <c r="CR3131" s="49">
        <v>5</v>
      </c>
      <c r="CS3131" s="49" t="s">
        <v>957</v>
      </c>
      <c r="CT3131" s="49" t="s">
        <v>123</v>
      </c>
      <c r="CU3131" s="49">
        <v>13.2</v>
      </c>
      <c r="CV3131" s="49">
        <v>1.7</v>
      </c>
      <c r="CW3131" s="47">
        <f t="shared" si="172"/>
        <v>2645.2999999999997</v>
      </c>
      <c r="CX3131" s="49">
        <v>200</v>
      </c>
      <c r="CY3131" s="49">
        <v>0.51</v>
      </c>
      <c r="CZ3131" s="49"/>
      <c r="DA3131" s="49"/>
      <c r="DC3131" s="49"/>
      <c r="DD3131" s="49"/>
      <c r="DE3131" s="49"/>
      <c r="DF3131" s="49"/>
      <c r="DG3131" s="49"/>
    </row>
    <row r="3132" spans="1:111" s="47" customFormat="1" ht="15.65" customHeight="1" x14ac:dyDescent="0.3">
      <c r="A3132" s="26" t="s">
        <v>4848</v>
      </c>
      <c r="B3132" s="47" t="s">
        <v>4559</v>
      </c>
      <c r="C3132" s="47" t="s">
        <v>4940</v>
      </c>
      <c r="D3132" s="47" t="s">
        <v>4630</v>
      </c>
      <c r="E3132" s="95">
        <v>1993</v>
      </c>
      <c r="F3132" s="97">
        <v>1993</v>
      </c>
      <c r="G3132" s="47" t="s">
        <v>914</v>
      </c>
      <c r="H3132" s="49">
        <v>34.212612999999997</v>
      </c>
      <c r="I3132" s="49">
        <v>-105.757901</v>
      </c>
      <c r="J3132" s="49" t="s">
        <v>873</v>
      </c>
      <c r="K3132" s="47" t="s">
        <v>879</v>
      </c>
      <c r="L3132" s="47" t="s">
        <v>878</v>
      </c>
      <c r="M3132" s="47" t="s">
        <v>4287</v>
      </c>
      <c r="N3132" s="70" t="s">
        <v>3393</v>
      </c>
      <c r="O3132" s="70" t="s">
        <v>3394</v>
      </c>
      <c r="P3132" s="72" t="s">
        <v>4288</v>
      </c>
      <c r="Q3132" s="26" t="s">
        <v>1684</v>
      </c>
      <c r="R3132" s="49"/>
      <c r="S3132" s="72"/>
      <c r="T3132" s="72"/>
      <c r="U3132" s="72"/>
      <c r="V3132" s="72"/>
      <c r="W3132" s="72"/>
      <c r="X3132" s="72"/>
      <c r="Y3132" s="72"/>
      <c r="Z3132" s="72"/>
      <c r="AA3132" s="72"/>
      <c r="AB3132" s="72"/>
      <c r="AC3132" s="72"/>
      <c r="AD3132" s="72"/>
      <c r="AE3132" s="72"/>
      <c r="AF3132" s="72"/>
      <c r="AG3132" s="72"/>
      <c r="AH3132" s="72"/>
      <c r="AI3132" s="72"/>
      <c r="AJ3132" s="72"/>
      <c r="AU3132" s="49" t="s">
        <v>83</v>
      </c>
      <c r="AV3132" s="49" t="s">
        <v>124</v>
      </c>
      <c r="AW3132" s="49">
        <v>10</v>
      </c>
      <c r="AX3132" s="49"/>
      <c r="AY3132" s="49">
        <v>6200</v>
      </c>
      <c r="AZ3132" s="49"/>
      <c r="BA3132" s="49" t="s">
        <v>83</v>
      </c>
      <c r="BC3132" s="49"/>
      <c r="BD3132" s="49">
        <v>5</v>
      </c>
      <c r="BE3132" s="49">
        <v>18</v>
      </c>
      <c r="BF3132" s="49"/>
      <c r="BG3132" s="49">
        <v>9</v>
      </c>
      <c r="BH3132" s="49"/>
      <c r="BI3132" s="49"/>
      <c r="BJ3132" s="49"/>
      <c r="BK3132" s="47" t="s">
        <v>120</v>
      </c>
      <c r="BL3132" s="49"/>
      <c r="BM3132" s="49"/>
      <c r="BN3132" s="49">
        <v>5</v>
      </c>
      <c r="BO3132" s="49"/>
      <c r="BP3132" s="49">
        <v>4</v>
      </c>
      <c r="BQ3132" s="49">
        <v>33</v>
      </c>
      <c r="BR3132" s="49"/>
      <c r="BS3132" s="49"/>
      <c r="BT3132" s="49" t="s">
        <v>83</v>
      </c>
      <c r="BU3132" s="49">
        <v>3.7</v>
      </c>
      <c r="BV3132" s="49"/>
      <c r="BW3132" s="49"/>
      <c r="BX3132" s="49">
        <v>1797</v>
      </c>
      <c r="BY3132" s="49"/>
      <c r="BZ3132" s="49"/>
      <c r="CA3132" s="49">
        <v>19</v>
      </c>
      <c r="CB3132" s="49"/>
      <c r="CC3132" s="49">
        <v>6.9</v>
      </c>
      <c r="CD3132" s="49"/>
      <c r="CE3132" s="49" t="s">
        <v>913</v>
      </c>
      <c r="CF3132" s="49">
        <v>57</v>
      </c>
      <c r="CG3132" s="49"/>
      <c r="CH3132" s="49">
        <v>88</v>
      </c>
      <c r="CI3132" s="49">
        <v>512</v>
      </c>
      <c r="CJ3132" s="49">
        <v>534</v>
      </c>
      <c r="CK3132" s="49"/>
      <c r="CL3132" s="49">
        <v>110</v>
      </c>
      <c r="CM3132" s="49">
        <v>16.7</v>
      </c>
      <c r="CN3132" s="49">
        <v>3.8</v>
      </c>
      <c r="CO3132" s="49"/>
      <c r="CP3132" s="49">
        <v>1.6</v>
      </c>
      <c r="CQ3132" s="49"/>
      <c r="CR3132" s="49"/>
      <c r="CS3132" s="49"/>
      <c r="CT3132" s="49" t="s">
        <v>123</v>
      </c>
      <c r="CU3132" s="49">
        <v>4.5999999999999996</v>
      </c>
      <c r="CV3132" s="49">
        <v>0.59</v>
      </c>
      <c r="CW3132" s="47">
        <f t="shared" si="172"/>
        <v>1183.2899999999997</v>
      </c>
      <c r="CX3132" s="49">
        <v>316</v>
      </c>
      <c r="CY3132" s="49">
        <v>1.18</v>
      </c>
      <c r="CZ3132" s="49"/>
      <c r="DA3132" s="49"/>
      <c r="DC3132" s="49"/>
      <c r="DD3132" s="49"/>
      <c r="DE3132" s="49"/>
      <c r="DF3132" s="49"/>
      <c r="DG3132" s="49"/>
    </row>
    <row r="3133" spans="1:111" s="47" customFormat="1" ht="15.65" customHeight="1" x14ac:dyDescent="0.3">
      <c r="A3133" s="26" t="s">
        <v>4849</v>
      </c>
      <c r="B3133" s="47" t="s">
        <v>4559</v>
      </c>
      <c r="C3133" s="47" t="s">
        <v>4940</v>
      </c>
      <c r="D3133" s="47" t="s">
        <v>4630</v>
      </c>
      <c r="E3133" s="95">
        <v>1993</v>
      </c>
      <c r="F3133" s="97">
        <v>1993</v>
      </c>
      <c r="G3133" s="47" t="s">
        <v>914</v>
      </c>
      <c r="H3133" s="49">
        <v>34.211824</v>
      </c>
      <c r="I3133" s="49">
        <v>-105.75714499999999</v>
      </c>
      <c r="J3133" s="49" t="s">
        <v>873</v>
      </c>
      <c r="K3133" s="47" t="s">
        <v>879</v>
      </c>
      <c r="L3133" s="47" t="s">
        <v>878</v>
      </c>
      <c r="M3133" s="47" t="s">
        <v>4287</v>
      </c>
      <c r="N3133" s="70" t="s">
        <v>3393</v>
      </c>
      <c r="O3133" s="70" t="s">
        <v>3394</v>
      </c>
      <c r="P3133" s="72" t="s">
        <v>4288</v>
      </c>
      <c r="Q3133" s="26" t="s">
        <v>1684</v>
      </c>
      <c r="R3133" s="49"/>
      <c r="S3133" s="72"/>
      <c r="T3133" s="72"/>
      <c r="U3133" s="72"/>
      <c r="V3133" s="72"/>
      <c r="W3133" s="72"/>
      <c r="X3133" s="72"/>
      <c r="Y3133" s="72"/>
      <c r="Z3133" s="72"/>
      <c r="AA3133" s="72"/>
      <c r="AB3133" s="72"/>
      <c r="AC3133" s="72"/>
      <c r="AD3133" s="72"/>
      <c r="AE3133" s="72"/>
      <c r="AF3133" s="72"/>
      <c r="AG3133" s="72"/>
      <c r="AH3133" s="72"/>
      <c r="AI3133" s="72"/>
      <c r="AJ3133" s="72"/>
      <c r="AU3133" s="49">
        <v>14</v>
      </c>
      <c r="AV3133" s="49" t="s">
        <v>124</v>
      </c>
      <c r="AW3133" s="49">
        <v>11</v>
      </c>
      <c r="AX3133" s="49"/>
      <c r="AY3133" s="49">
        <v>16900</v>
      </c>
      <c r="AZ3133" s="49"/>
      <c r="BA3133" s="49" t="s">
        <v>83</v>
      </c>
      <c r="BC3133" s="49"/>
      <c r="BD3133" s="49">
        <v>3</v>
      </c>
      <c r="BE3133" s="49">
        <v>49</v>
      </c>
      <c r="BF3133" s="49"/>
      <c r="BG3133" s="49">
        <v>20</v>
      </c>
      <c r="BH3133" s="49"/>
      <c r="BI3133" s="49"/>
      <c r="BJ3133" s="49"/>
      <c r="BK3133" s="47">
        <v>3.5000000000000003E-2</v>
      </c>
      <c r="BL3133" s="49"/>
      <c r="BM3133" s="49"/>
      <c r="BN3133" s="49">
        <v>7</v>
      </c>
      <c r="BO3133" s="49"/>
      <c r="BP3133" s="49">
        <v>4</v>
      </c>
      <c r="BQ3133" s="49">
        <v>70</v>
      </c>
      <c r="BR3133" s="49"/>
      <c r="BS3133" s="49"/>
      <c r="BT3133" s="49" t="s">
        <v>83</v>
      </c>
      <c r="BU3133" s="49">
        <v>5.25</v>
      </c>
      <c r="BV3133" s="49"/>
      <c r="BW3133" s="49"/>
      <c r="BX3133" s="49">
        <v>1316</v>
      </c>
      <c r="BY3133" s="49"/>
      <c r="BZ3133" s="49"/>
      <c r="CA3133" s="49">
        <v>12.4</v>
      </c>
      <c r="CB3133" s="49"/>
      <c r="CC3133" s="49">
        <v>14.7</v>
      </c>
      <c r="CD3133" s="49"/>
      <c r="CE3133" s="49" t="s">
        <v>84</v>
      </c>
      <c r="CF3133" s="49">
        <v>117</v>
      </c>
      <c r="CG3133" s="49"/>
      <c r="CH3133" s="49">
        <v>20</v>
      </c>
      <c r="CI3133" s="49">
        <v>1970</v>
      </c>
      <c r="CJ3133" s="49">
        <v>2080</v>
      </c>
      <c r="CK3133" s="49">
        <v>160</v>
      </c>
      <c r="CL3133" s="49">
        <v>295</v>
      </c>
      <c r="CM3133" s="49">
        <v>42.1</v>
      </c>
      <c r="CN3133" s="49">
        <v>8.1</v>
      </c>
      <c r="CO3133" s="49" t="s">
        <v>948</v>
      </c>
      <c r="CP3133" s="49">
        <v>3</v>
      </c>
      <c r="CQ3133" s="49">
        <v>12.7</v>
      </c>
      <c r="CR3133" s="49">
        <v>3.1</v>
      </c>
      <c r="CS3133" s="49" t="s">
        <v>957</v>
      </c>
      <c r="CT3133" s="49" t="s">
        <v>123</v>
      </c>
      <c r="CU3133" s="49">
        <v>6.3</v>
      </c>
      <c r="CV3133" s="49">
        <v>0.7</v>
      </c>
      <c r="CW3133" s="47">
        <f t="shared" si="172"/>
        <v>4581.0000000000009</v>
      </c>
      <c r="CX3133" s="49">
        <v>200</v>
      </c>
      <c r="CY3133" s="49">
        <v>0.56000000000000005</v>
      </c>
      <c r="CZ3133" s="49"/>
      <c r="DA3133" s="49"/>
      <c r="DC3133" s="49"/>
      <c r="DD3133" s="49"/>
      <c r="DE3133" s="49"/>
      <c r="DF3133" s="49"/>
      <c r="DG3133" s="49"/>
    </row>
    <row r="3134" spans="1:111" s="47" customFormat="1" ht="15.65" customHeight="1" x14ac:dyDescent="0.3">
      <c r="A3134" s="22" t="s">
        <v>4850</v>
      </c>
      <c r="B3134" s="47" t="s">
        <v>4559</v>
      </c>
      <c r="C3134" s="47" t="s">
        <v>4940</v>
      </c>
      <c r="D3134" s="47" t="s">
        <v>4630</v>
      </c>
      <c r="E3134" s="97">
        <v>1993</v>
      </c>
      <c r="F3134" s="97">
        <v>1993</v>
      </c>
      <c r="G3134" s="47" t="s">
        <v>914</v>
      </c>
      <c r="H3134" s="47">
        <v>34.210981500000003</v>
      </c>
      <c r="I3134" s="47">
        <v>-105.7641374</v>
      </c>
      <c r="J3134" s="47" t="s">
        <v>873</v>
      </c>
      <c r="K3134" s="47" t="s">
        <v>879</v>
      </c>
      <c r="L3134" s="47" t="s">
        <v>878</v>
      </c>
      <c r="M3134" s="47" t="s">
        <v>908</v>
      </c>
      <c r="N3134" s="70" t="s">
        <v>3393</v>
      </c>
      <c r="O3134" s="70" t="s">
        <v>3394</v>
      </c>
      <c r="P3134" s="72" t="s">
        <v>4295</v>
      </c>
      <c r="Q3134" s="22" t="s">
        <v>80</v>
      </c>
      <c r="S3134" s="72"/>
      <c r="T3134" s="72"/>
      <c r="U3134" s="72"/>
      <c r="V3134" s="72"/>
      <c r="W3134" s="72">
        <v>66.099999999999994</v>
      </c>
      <c r="X3134" s="72">
        <v>0.2</v>
      </c>
      <c r="Y3134" s="72">
        <v>17.7</v>
      </c>
      <c r="Z3134" s="72">
        <v>2.11</v>
      </c>
      <c r="AA3134" s="72">
        <v>0.09</v>
      </c>
      <c r="AB3134" s="72">
        <v>0.06</v>
      </c>
      <c r="AC3134" s="72">
        <v>0.16</v>
      </c>
      <c r="AD3134" s="72">
        <v>6.75</v>
      </c>
      <c r="AE3134" s="72">
        <v>5.52</v>
      </c>
      <c r="AF3134" s="72">
        <v>0.12</v>
      </c>
      <c r="AG3134" s="72">
        <v>0.63</v>
      </c>
      <c r="AH3134" s="72">
        <v>140</v>
      </c>
      <c r="AI3134" s="72"/>
      <c r="AJ3134" s="72"/>
      <c r="AO3134" s="47">
        <f>SUM(W3134:AG3134)+(AH3134*0.0001)</f>
        <v>99.453999999999994</v>
      </c>
      <c r="AP3134" s="47">
        <f>(0.6633*(Y3134+Z3134)-0.7083*(Y3134))</f>
        <v>0.60306299999999879</v>
      </c>
      <c r="AQ3134" s="47">
        <f>(Z3134-1.1*(AP3134))</f>
        <v>1.4466307000000012</v>
      </c>
      <c r="AR3134" s="47">
        <f>(Z3134/1.1)</f>
        <v>1.918181818181818</v>
      </c>
      <c r="AU3134" s="47">
        <v>9</v>
      </c>
      <c r="AV3134" s="47" t="s">
        <v>124</v>
      </c>
      <c r="AW3134" s="47" t="s">
        <v>83</v>
      </c>
      <c r="AY3134" s="47">
        <v>430</v>
      </c>
      <c r="BA3134" s="47" t="s">
        <v>83</v>
      </c>
      <c r="BD3134" s="47">
        <v>2</v>
      </c>
      <c r="BE3134" s="47">
        <v>19</v>
      </c>
      <c r="BG3134" s="47">
        <v>4</v>
      </c>
      <c r="BK3134" s="47" t="s">
        <v>120</v>
      </c>
      <c r="BN3134" s="47">
        <v>3</v>
      </c>
      <c r="BO3134" s="47">
        <v>181</v>
      </c>
      <c r="BP3134" s="47">
        <v>2</v>
      </c>
      <c r="BQ3134" s="47">
        <v>8</v>
      </c>
      <c r="BT3134" s="47" t="s">
        <v>83</v>
      </c>
      <c r="BU3134" s="47">
        <v>0.63</v>
      </c>
      <c r="BX3134" s="47">
        <v>107</v>
      </c>
      <c r="CA3134" s="47">
        <v>63.4</v>
      </c>
      <c r="CC3134" s="47">
        <v>10</v>
      </c>
      <c r="CE3134" s="47" t="s">
        <v>913</v>
      </c>
      <c r="CF3134" s="47">
        <v>42</v>
      </c>
      <c r="CH3134" s="47">
        <v>30</v>
      </c>
      <c r="CI3134" s="47">
        <v>91.1</v>
      </c>
      <c r="CJ3134" s="47">
        <v>170</v>
      </c>
      <c r="CL3134" s="47">
        <v>45</v>
      </c>
      <c r="CM3134" s="47">
        <v>7.4</v>
      </c>
      <c r="CN3134" s="47">
        <v>1.7</v>
      </c>
      <c r="CP3134" s="47" t="s">
        <v>121</v>
      </c>
      <c r="CT3134" s="47" t="s">
        <v>123</v>
      </c>
      <c r="CU3134" s="47">
        <v>4.5999999999999996</v>
      </c>
      <c r="CV3134" s="47">
        <v>0.62</v>
      </c>
      <c r="CW3134" s="47">
        <f t="shared" si="172"/>
        <v>320.42</v>
      </c>
      <c r="CX3134" s="47">
        <v>707</v>
      </c>
      <c r="CY3134" s="47">
        <v>1.65</v>
      </c>
    </row>
    <row r="3135" spans="1:111" s="47" customFormat="1" ht="15.65" customHeight="1" x14ac:dyDescent="0.3">
      <c r="A3135" s="22" t="s">
        <v>4851</v>
      </c>
      <c r="B3135" s="47" t="s">
        <v>4559</v>
      </c>
      <c r="C3135" s="47" t="s">
        <v>4940</v>
      </c>
      <c r="D3135" s="47" t="s">
        <v>4630</v>
      </c>
      <c r="E3135" s="97">
        <v>1993</v>
      </c>
      <c r="F3135" s="97">
        <v>1993</v>
      </c>
      <c r="G3135" s="47" t="s">
        <v>914</v>
      </c>
      <c r="H3135" s="47">
        <v>34.209630920000002</v>
      </c>
      <c r="I3135" s="47">
        <v>-105.762676</v>
      </c>
      <c r="J3135" s="47" t="s">
        <v>873</v>
      </c>
      <c r="K3135" s="47" t="s">
        <v>879</v>
      </c>
      <c r="L3135" s="47" t="s">
        <v>878</v>
      </c>
      <c r="M3135" s="91" t="s">
        <v>4427</v>
      </c>
      <c r="N3135" s="70" t="s">
        <v>3393</v>
      </c>
      <c r="O3135" s="70" t="s">
        <v>3394</v>
      </c>
      <c r="P3135" s="72" t="s">
        <v>4428</v>
      </c>
      <c r="Q3135" s="22" t="s">
        <v>1684</v>
      </c>
      <c r="S3135" s="72"/>
      <c r="T3135" s="72"/>
      <c r="U3135" s="72"/>
      <c r="V3135" s="72"/>
      <c r="W3135" s="72"/>
      <c r="X3135" s="72"/>
      <c r="Y3135" s="72"/>
      <c r="Z3135" s="72"/>
      <c r="AA3135" s="72"/>
      <c r="AB3135" s="72"/>
      <c r="AC3135" s="72"/>
      <c r="AD3135" s="72"/>
      <c r="AE3135" s="72"/>
      <c r="AF3135" s="72"/>
      <c r="AG3135" s="72"/>
      <c r="AH3135" s="72"/>
      <c r="AI3135" s="72"/>
      <c r="AJ3135" s="72"/>
      <c r="AU3135" s="47" t="s">
        <v>83</v>
      </c>
      <c r="AV3135" s="47" t="s">
        <v>124</v>
      </c>
      <c r="AW3135" s="47" t="s">
        <v>83</v>
      </c>
      <c r="AY3135" s="47">
        <v>1100</v>
      </c>
      <c r="BA3135" s="47" t="s">
        <v>83</v>
      </c>
      <c r="BD3135" s="47">
        <v>16</v>
      </c>
      <c r="BE3135" s="47">
        <v>37</v>
      </c>
      <c r="BG3135" s="47">
        <v>14</v>
      </c>
      <c r="BK3135" s="47" t="s">
        <v>120</v>
      </c>
      <c r="BN3135" s="47" t="s">
        <v>121</v>
      </c>
      <c r="BP3135" s="47">
        <v>19</v>
      </c>
      <c r="BQ3135" s="47">
        <v>8</v>
      </c>
      <c r="BT3135" s="47" t="s">
        <v>83</v>
      </c>
      <c r="BU3135" s="47">
        <v>8.4</v>
      </c>
      <c r="BX3135" s="47">
        <v>445</v>
      </c>
      <c r="CA3135" s="47">
        <v>18</v>
      </c>
      <c r="CC3135" s="47">
        <v>3.9</v>
      </c>
      <c r="CE3135" s="47" t="s">
        <v>913</v>
      </c>
      <c r="CF3135" s="47">
        <v>46</v>
      </c>
      <c r="CH3135" s="47">
        <v>25</v>
      </c>
      <c r="CI3135" s="47">
        <v>79.5</v>
      </c>
      <c r="CJ3135" s="47">
        <v>130</v>
      </c>
      <c r="CL3135" s="47">
        <v>50</v>
      </c>
      <c r="CM3135" s="47">
        <v>10.5</v>
      </c>
      <c r="CN3135" s="47">
        <v>2.4</v>
      </c>
      <c r="CP3135" s="47">
        <v>1</v>
      </c>
      <c r="CT3135" s="47" t="s">
        <v>123</v>
      </c>
      <c r="CU3135" s="47">
        <v>3.7</v>
      </c>
      <c r="CV3135" s="47">
        <v>0.5</v>
      </c>
      <c r="CW3135" s="47">
        <f t="shared" si="172"/>
        <v>277.59999999999997</v>
      </c>
      <c r="CX3135" s="47">
        <v>823</v>
      </c>
      <c r="CY3135" s="47">
        <v>3.36</v>
      </c>
    </row>
    <row r="3136" spans="1:111" s="47" customFormat="1" ht="15.65" customHeight="1" x14ac:dyDescent="0.3">
      <c r="A3136" s="22" t="s">
        <v>4852</v>
      </c>
      <c r="B3136" s="47" t="s">
        <v>4559</v>
      </c>
      <c r="C3136" s="47" t="s">
        <v>4940</v>
      </c>
      <c r="D3136" s="47" t="s">
        <v>4630</v>
      </c>
      <c r="E3136" s="97">
        <v>1993</v>
      </c>
      <c r="F3136" s="97">
        <v>1993</v>
      </c>
      <c r="G3136" s="47" t="s">
        <v>914</v>
      </c>
      <c r="H3136" s="47">
        <v>34.208829999999999</v>
      </c>
      <c r="I3136" s="47">
        <v>-105.76172</v>
      </c>
      <c r="J3136" s="47" t="s">
        <v>873</v>
      </c>
      <c r="K3136" s="47" t="s">
        <v>879</v>
      </c>
      <c r="L3136" s="47" t="s">
        <v>878</v>
      </c>
      <c r="M3136" s="91" t="s">
        <v>4427</v>
      </c>
      <c r="N3136" s="70" t="s">
        <v>3393</v>
      </c>
      <c r="O3136" s="70" t="s">
        <v>3394</v>
      </c>
      <c r="P3136" s="72" t="s">
        <v>4428</v>
      </c>
      <c r="Q3136" s="22" t="s">
        <v>1684</v>
      </c>
      <c r="S3136" s="72"/>
      <c r="T3136" s="72"/>
      <c r="U3136" s="72"/>
      <c r="V3136" s="72"/>
      <c r="W3136" s="72"/>
      <c r="X3136" s="72"/>
      <c r="Y3136" s="72"/>
      <c r="Z3136" s="72"/>
      <c r="AA3136" s="72"/>
      <c r="AB3136" s="72"/>
      <c r="AC3136" s="72"/>
      <c r="AD3136" s="72"/>
      <c r="AE3136" s="72"/>
      <c r="AF3136" s="72"/>
      <c r="AG3136" s="72"/>
      <c r="AH3136" s="72"/>
      <c r="AI3136" s="72"/>
      <c r="AJ3136" s="72"/>
      <c r="AU3136" s="47">
        <v>12</v>
      </c>
      <c r="AV3136" s="47">
        <v>0.4</v>
      </c>
      <c r="AW3136" s="47">
        <v>34</v>
      </c>
      <c r="AY3136" s="47">
        <v>1600</v>
      </c>
      <c r="BA3136" s="47" t="s">
        <v>83</v>
      </c>
      <c r="BD3136" s="47">
        <v>6</v>
      </c>
      <c r="BE3136" s="47">
        <v>21</v>
      </c>
      <c r="BG3136" s="47">
        <v>48</v>
      </c>
      <c r="BK3136" s="47">
        <v>6.6000000000000003E-2</v>
      </c>
      <c r="BN3136" s="47">
        <v>9</v>
      </c>
      <c r="BP3136" s="47">
        <v>22</v>
      </c>
      <c r="BQ3136" s="47">
        <v>233</v>
      </c>
      <c r="BT3136" s="47">
        <v>8</v>
      </c>
      <c r="BU3136" s="47">
        <v>6.11</v>
      </c>
      <c r="BX3136" s="47">
        <v>68</v>
      </c>
      <c r="CA3136" s="47">
        <v>20.5</v>
      </c>
      <c r="CC3136" s="47">
        <v>5.8</v>
      </c>
      <c r="CE3136" s="47" t="s">
        <v>84</v>
      </c>
      <c r="CF3136" s="47">
        <v>44</v>
      </c>
      <c r="CH3136" s="47">
        <v>66</v>
      </c>
      <c r="CI3136" s="47">
        <v>113</v>
      </c>
      <c r="CJ3136" s="47">
        <v>189</v>
      </c>
      <c r="CK3136" s="47" t="s">
        <v>570</v>
      </c>
      <c r="CL3136" s="47">
        <v>57</v>
      </c>
      <c r="CM3136" s="47">
        <v>13.9</v>
      </c>
      <c r="CN3136" s="47">
        <v>3.3</v>
      </c>
      <c r="CO3136" s="47" t="s">
        <v>948</v>
      </c>
      <c r="CP3136" s="47">
        <v>1.2</v>
      </c>
      <c r="CQ3136" s="47" t="s">
        <v>911</v>
      </c>
      <c r="CR3136" s="47" t="s">
        <v>121</v>
      </c>
      <c r="CS3136" s="47" t="s">
        <v>957</v>
      </c>
      <c r="CT3136" s="47" t="s">
        <v>123</v>
      </c>
      <c r="CU3136" s="47">
        <v>3.8</v>
      </c>
      <c r="CV3136" s="47">
        <v>0.45</v>
      </c>
      <c r="CW3136" s="47">
        <f t="shared" si="172"/>
        <v>381.65</v>
      </c>
      <c r="CX3136" s="47">
        <v>2100</v>
      </c>
      <c r="CY3136" s="47">
        <v>5.13</v>
      </c>
    </row>
    <row r="3137" spans="1:111" s="47" customFormat="1" x14ac:dyDescent="0.3">
      <c r="A3137" s="22" t="s">
        <v>4853</v>
      </c>
      <c r="B3137" s="47" t="s">
        <v>4559</v>
      </c>
      <c r="C3137" s="47" t="s">
        <v>4940</v>
      </c>
      <c r="D3137" s="47" t="s">
        <v>4630</v>
      </c>
      <c r="E3137" s="97">
        <v>1993</v>
      </c>
      <c r="F3137" s="97">
        <v>1993</v>
      </c>
      <c r="G3137" s="47" t="s">
        <v>914</v>
      </c>
      <c r="H3137" s="47">
        <v>34.208930000000002</v>
      </c>
      <c r="I3137" s="47">
        <v>-105.76131030000001</v>
      </c>
      <c r="J3137" s="47" t="s">
        <v>873</v>
      </c>
      <c r="K3137" s="47" t="s">
        <v>879</v>
      </c>
      <c r="L3137" s="47" t="s">
        <v>878</v>
      </c>
      <c r="M3137" s="91" t="s">
        <v>4427</v>
      </c>
      <c r="N3137" s="70" t="s">
        <v>3393</v>
      </c>
      <c r="O3137" s="70" t="s">
        <v>3394</v>
      </c>
      <c r="P3137" s="72" t="s">
        <v>4428</v>
      </c>
      <c r="Q3137" s="22" t="s">
        <v>1684</v>
      </c>
      <c r="S3137" s="72"/>
      <c r="T3137" s="72"/>
      <c r="U3137" s="72"/>
      <c r="V3137" s="72"/>
      <c r="W3137" s="72"/>
      <c r="X3137" s="72"/>
      <c r="Y3137" s="72"/>
      <c r="Z3137" s="72"/>
      <c r="AA3137" s="72"/>
      <c r="AB3137" s="72"/>
      <c r="AC3137" s="72"/>
      <c r="AD3137" s="72"/>
      <c r="AE3137" s="72"/>
      <c r="AF3137" s="72"/>
      <c r="AG3137" s="72"/>
      <c r="AH3137" s="72"/>
      <c r="AI3137" s="72"/>
      <c r="AJ3137" s="72"/>
      <c r="AU3137" s="47">
        <v>7</v>
      </c>
      <c r="AV3137" s="47">
        <v>0.2</v>
      </c>
      <c r="AW3137" s="47">
        <v>18</v>
      </c>
      <c r="AY3137" s="47">
        <v>1500</v>
      </c>
      <c r="BA3137" s="47" t="s">
        <v>83</v>
      </c>
      <c r="BD3137" s="47">
        <v>9</v>
      </c>
      <c r="BE3137" s="47">
        <v>27</v>
      </c>
      <c r="BG3137" s="47">
        <v>64</v>
      </c>
      <c r="BK3137" s="47">
        <v>6.9000000000000006E-2</v>
      </c>
      <c r="BN3137" s="47">
        <v>3</v>
      </c>
      <c r="BP3137" s="47">
        <v>19</v>
      </c>
      <c r="BQ3137" s="47">
        <v>52</v>
      </c>
      <c r="BT3137" s="47">
        <v>5</v>
      </c>
      <c r="BU3137" s="47">
        <v>8.3000000000000007</v>
      </c>
      <c r="BX3137" s="47">
        <v>469</v>
      </c>
      <c r="CA3137" s="47">
        <v>22.7</v>
      </c>
      <c r="CC3137" s="47">
        <v>3.4</v>
      </c>
      <c r="CE3137" s="47" t="s">
        <v>84</v>
      </c>
      <c r="CF3137" s="47">
        <v>42</v>
      </c>
      <c r="CH3137" s="47">
        <v>65</v>
      </c>
      <c r="CI3137" s="47">
        <v>101</v>
      </c>
      <c r="CJ3137" s="47">
        <v>171</v>
      </c>
      <c r="CK3137" s="47" t="s">
        <v>570</v>
      </c>
      <c r="CL3137" s="47">
        <v>48</v>
      </c>
      <c r="CM3137" s="47">
        <v>11.8</v>
      </c>
      <c r="CN3137" s="47">
        <v>2.8</v>
      </c>
      <c r="CO3137" s="47" t="s">
        <v>948</v>
      </c>
      <c r="CP3137" s="47">
        <v>1</v>
      </c>
      <c r="CQ3137" s="47">
        <v>3.3</v>
      </c>
      <c r="CR3137" s="47" t="s">
        <v>121</v>
      </c>
      <c r="CS3137" s="47" t="s">
        <v>957</v>
      </c>
      <c r="CT3137" s="47" t="s">
        <v>123</v>
      </c>
      <c r="CU3137" s="47">
        <v>3.1</v>
      </c>
      <c r="CV3137" s="47">
        <v>0.44</v>
      </c>
      <c r="CW3137" s="47">
        <f t="shared" si="172"/>
        <v>342.44000000000005</v>
      </c>
      <c r="CX3137" s="47">
        <v>2400</v>
      </c>
      <c r="CY3137" s="47">
        <v>4.83</v>
      </c>
    </row>
    <row r="3138" spans="1:111" s="47" customFormat="1" x14ac:dyDescent="0.3">
      <c r="A3138" s="22" t="s">
        <v>4854</v>
      </c>
      <c r="B3138" s="47" t="s">
        <v>4559</v>
      </c>
      <c r="C3138" s="47" t="s">
        <v>4940</v>
      </c>
      <c r="D3138" s="47" t="s">
        <v>4630</v>
      </c>
      <c r="E3138" s="97">
        <v>1993</v>
      </c>
      <c r="F3138" s="97">
        <v>1993</v>
      </c>
      <c r="G3138" s="47" t="s">
        <v>914</v>
      </c>
      <c r="H3138" s="47">
        <v>34.210382000000003</v>
      </c>
      <c r="I3138" s="47">
        <v>-105.770049</v>
      </c>
      <c r="J3138" s="47" t="s">
        <v>873</v>
      </c>
      <c r="K3138" s="47" t="s">
        <v>879</v>
      </c>
      <c r="L3138" s="47" t="s">
        <v>878</v>
      </c>
      <c r="M3138" s="47" t="s">
        <v>2968</v>
      </c>
      <c r="N3138" s="70" t="s">
        <v>3393</v>
      </c>
      <c r="O3138" s="70" t="s">
        <v>3394</v>
      </c>
      <c r="P3138" s="72" t="s">
        <v>4301</v>
      </c>
      <c r="Q3138" s="22" t="s">
        <v>80</v>
      </c>
      <c r="S3138" s="72"/>
      <c r="T3138" s="72"/>
      <c r="U3138" s="72"/>
      <c r="V3138" s="72"/>
      <c r="W3138" s="72"/>
      <c r="X3138" s="72"/>
      <c r="Y3138" s="72"/>
      <c r="Z3138" s="72"/>
      <c r="AA3138" s="72"/>
      <c r="AB3138" s="72"/>
      <c r="AC3138" s="72"/>
      <c r="AD3138" s="72"/>
      <c r="AE3138" s="72"/>
      <c r="AF3138" s="72"/>
      <c r="AG3138" s="72"/>
      <c r="AH3138" s="72"/>
      <c r="AI3138" s="72"/>
      <c r="AJ3138" s="72"/>
      <c r="AU3138" s="47">
        <v>8</v>
      </c>
      <c r="AV3138" s="47">
        <v>0.7</v>
      </c>
      <c r="AW3138" s="47">
        <v>7</v>
      </c>
      <c r="AY3138" s="47">
        <v>280</v>
      </c>
      <c r="BA3138" s="47" t="s">
        <v>83</v>
      </c>
      <c r="BD3138" s="47">
        <v>120</v>
      </c>
      <c r="BE3138" s="47">
        <v>29</v>
      </c>
      <c r="BG3138" s="47">
        <v>12</v>
      </c>
      <c r="BK3138" s="47">
        <v>0.04</v>
      </c>
      <c r="BN3138" s="47">
        <v>24</v>
      </c>
      <c r="BP3138" s="47">
        <v>11</v>
      </c>
      <c r="BQ3138" s="47">
        <v>13</v>
      </c>
      <c r="BT3138" s="47">
        <v>2.1</v>
      </c>
      <c r="BU3138" s="47">
        <v>2.5</v>
      </c>
      <c r="BX3138" s="47">
        <v>29</v>
      </c>
      <c r="CA3138" s="47">
        <v>8</v>
      </c>
      <c r="CC3138" s="47">
        <v>20</v>
      </c>
      <c r="CE3138" s="47" t="s">
        <v>84</v>
      </c>
      <c r="CF3138" s="47">
        <v>16</v>
      </c>
      <c r="CH3138" s="47">
        <v>30</v>
      </c>
      <c r="CI3138" s="47">
        <v>436</v>
      </c>
      <c r="CJ3138" s="47">
        <v>410</v>
      </c>
      <c r="CK3138" s="47" t="s">
        <v>570</v>
      </c>
      <c r="CL3138" s="47">
        <v>53</v>
      </c>
      <c r="CM3138" s="47">
        <v>5.8</v>
      </c>
      <c r="CN3138" s="47">
        <v>1</v>
      </c>
      <c r="CO3138" s="47" t="s">
        <v>948</v>
      </c>
      <c r="CP3138" s="47" t="s">
        <v>121</v>
      </c>
      <c r="CQ3138" s="47">
        <v>2</v>
      </c>
      <c r="CR3138" s="47" t="s">
        <v>121</v>
      </c>
      <c r="CS3138" s="47" t="s">
        <v>957</v>
      </c>
      <c r="CT3138" s="47" t="s">
        <v>121</v>
      </c>
      <c r="CU3138" s="47">
        <v>4.0999999999999996</v>
      </c>
      <c r="CV3138" s="47">
        <v>1.2</v>
      </c>
      <c r="CW3138" s="47">
        <f t="shared" si="172"/>
        <v>913.1</v>
      </c>
      <c r="CX3138" s="47">
        <v>2308</v>
      </c>
      <c r="CY3138" s="47">
        <v>34.200000000000003</v>
      </c>
    </row>
    <row r="3139" spans="1:111" s="47" customFormat="1" ht="15.65" customHeight="1" x14ac:dyDescent="0.3">
      <c r="A3139" s="22" t="s">
        <v>4855</v>
      </c>
      <c r="B3139" s="47" t="s">
        <v>4559</v>
      </c>
      <c r="C3139" s="47" t="s">
        <v>4940</v>
      </c>
      <c r="D3139" s="47" t="s">
        <v>4630</v>
      </c>
      <c r="E3139" s="97">
        <v>1993</v>
      </c>
      <c r="F3139" s="97">
        <v>1993</v>
      </c>
      <c r="G3139" s="47" t="s">
        <v>914</v>
      </c>
      <c r="H3139" s="47">
        <v>34.206299999999999</v>
      </c>
      <c r="I3139" s="47">
        <v>-105.7742284</v>
      </c>
      <c r="J3139" s="47" t="s">
        <v>873</v>
      </c>
      <c r="K3139" s="47" t="s">
        <v>879</v>
      </c>
      <c r="L3139" s="47" t="s">
        <v>878</v>
      </c>
      <c r="M3139" s="47" t="s">
        <v>2968</v>
      </c>
      <c r="N3139" s="70" t="s">
        <v>3393</v>
      </c>
      <c r="O3139" s="70" t="s">
        <v>3394</v>
      </c>
      <c r="P3139" s="72" t="s">
        <v>4301</v>
      </c>
      <c r="Q3139" s="22" t="s">
        <v>1684</v>
      </c>
      <c r="S3139" s="72"/>
      <c r="T3139" s="72"/>
      <c r="U3139" s="72"/>
      <c r="V3139" s="72"/>
      <c r="W3139" s="72"/>
      <c r="X3139" s="72"/>
      <c r="Y3139" s="72"/>
      <c r="Z3139" s="72"/>
      <c r="AA3139" s="72"/>
      <c r="AB3139" s="72"/>
      <c r="AC3139" s="72"/>
      <c r="AD3139" s="72"/>
      <c r="AE3139" s="72"/>
      <c r="AF3139" s="72"/>
      <c r="AG3139" s="72"/>
      <c r="AH3139" s="72"/>
      <c r="AI3139" s="72"/>
      <c r="AJ3139" s="72"/>
      <c r="AU3139" s="47" t="s">
        <v>83</v>
      </c>
      <c r="AV3139" s="47" t="s">
        <v>124</v>
      </c>
      <c r="AW3139" s="47" t="s">
        <v>83</v>
      </c>
      <c r="AY3139" s="47">
        <v>950</v>
      </c>
      <c r="BA3139" s="47">
        <v>26</v>
      </c>
      <c r="BD3139" s="47">
        <v>34</v>
      </c>
      <c r="BE3139" s="47">
        <v>56</v>
      </c>
      <c r="BG3139" s="47">
        <v>88</v>
      </c>
      <c r="BK3139" s="47">
        <v>2.7E-2</v>
      </c>
      <c r="BN3139" s="47">
        <v>6</v>
      </c>
      <c r="BP3139" s="47">
        <v>11</v>
      </c>
      <c r="BQ3139" s="47">
        <v>31</v>
      </c>
      <c r="BT3139" s="47">
        <v>14</v>
      </c>
      <c r="BU3139" s="47">
        <v>0.5</v>
      </c>
      <c r="BX3139" s="47">
        <v>31</v>
      </c>
      <c r="CA3139" s="47">
        <v>13.8</v>
      </c>
      <c r="CC3139" s="47">
        <v>18.899999999999999</v>
      </c>
      <c r="CE3139" s="47" t="s">
        <v>84</v>
      </c>
      <c r="CF3139" s="47">
        <v>8</v>
      </c>
      <c r="CH3139" s="47">
        <v>41</v>
      </c>
      <c r="CI3139" s="47">
        <v>62.9</v>
      </c>
      <c r="CJ3139" s="47">
        <v>89</v>
      </c>
      <c r="CK3139" s="47" t="s">
        <v>570</v>
      </c>
      <c r="CL3139" s="47">
        <v>13</v>
      </c>
      <c r="CM3139" s="47">
        <v>2.0499999999999998</v>
      </c>
      <c r="CN3139" s="47">
        <v>0.6</v>
      </c>
      <c r="CO3139" s="47" t="s">
        <v>948</v>
      </c>
      <c r="CP3139" s="47" t="s">
        <v>121</v>
      </c>
      <c r="CQ3139" s="47">
        <v>1.6</v>
      </c>
      <c r="CR3139" s="47" t="s">
        <v>121</v>
      </c>
      <c r="CS3139" s="47" t="s">
        <v>957</v>
      </c>
      <c r="CT3139" s="47" t="s">
        <v>123</v>
      </c>
      <c r="CU3139" s="47">
        <v>0.9</v>
      </c>
      <c r="CV3139" s="47">
        <v>0.13</v>
      </c>
      <c r="CW3139" s="47">
        <f t="shared" si="172"/>
        <v>170.18</v>
      </c>
      <c r="CX3139" s="47">
        <v>1300</v>
      </c>
      <c r="CY3139" s="47">
        <v>47.14</v>
      </c>
    </row>
    <row r="3140" spans="1:111" s="47" customFormat="1" ht="15.65" customHeight="1" x14ac:dyDescent="0.3">
      <c r="A3140" s="22" t="s">
        <v>923</v>
      </c>
      <c r="B3140" s="47" t="s">
        <v>4559</v>
      </c>
      <c r="C3140" s="47" t="s">
        <v>4940</v>
      </c>
      <c r="D3140" s="47" t="s">
        <v>4630</v>
      </c>
      <c r="E3140" s="97">
        <v>1993</v>
      </c>
      <c r="F3140" s="97">
        <v>1993</v>
      </c>
      <c r="G3140" s="47" t="s">
        <v>914</v>
      </c>
      <c r="H3140" s="49">
        <v>34.222349999999999</v>
      </c>
      <c r="I3140" s="49">
        <v>-105.75805</v>
      </c>
      <c r="J3140" s="47" t="s">
        <v>873</v>
      </c>
      <c r="K3140" s="47" t="s">
        <v>879</v>
      </c>
      <c r="L3140" s="47" t="s">
        <v>878</v>
      </c>
      <c r="M3140" s="91" t="s">
        <v>4427</v>
      </c>
      <c r="N3140" s="70" t="s">
        <v>3393</v>
      </c>
      <c r="O3140" s="70" t="s">
        <v>3394</v>
      </c>
      <c r="P3140" s="72" t="s">
        <v>4428</v>
      </c>
      <c r="Q3140" s="22" t="s">
        <v>80</v>
      </c>
      <c r="S3140" s="72"/>
      <c r="T3140" s="72"/>
      <c r="U3140" s="72"/>
      <c r="V3140" s="72"/>
      <c r="W3140" s="72"/>
      <c r="X3140" s="72"/>
      <c r="Y3140" s="72"/>
      <c r="Z3140" s="72"/>
      <c r="AA3140" s="72"/>
      <c r="AB3140" s="72"/>
      <c r="AC3140" s="72"/>
      <c r="AD3140" s="72"/>
      <c r="AE3140" s="72"/>
      <c r="AF3140" s="72"/>
      <c r="AG3140" s="72"/>
      <c r="AH3140" s="72"/>
      <c r="AI3140" s="72"/>
      <c r="AJ3140" s="72"/>
      <c r="AU3140" s="47">
        <v>170</v>
      </c>
      <c r="AV3140" s="47">
        <v>3.7</v>
      </c>
      <c r="AW3140" s="47">
        <v>124</v>
      </c>
      <c r="AY3140" s="47">
        <v>8400</v>
      </c>
      <c r="BA3140" s="47">
        <v>25</v>
      </c>
      <c r="BD3140" s="47">
        <v>6</v>
      </c>
      <c r="BE3140" s="47">
        <v>10</v>
      </c>
      <c r="BG3140" s="47">
        <v>7220</v>
      </c>
      <c r="BK3140" s="47">
        <v>9.7000000000000003E-2</v>
      </c>
      <c r="BN3140" s="47">
        <v>9</v>
      </c>
      <c r="BP3140" s="47">
        <v>5</v>
      </c>
      <c r="BQ3140" s="47">
        <v>337</v>
      </c>
      <c r="BT3140" s="47">
        <v>12</v>
      </c>
      <c r="BU3140" s="47">
        <v>8.65</v>
      </c>
      <c r="BX3140" s="47">
        <v>2000</v>
      </c>
      <c r="CA3140" s="47">
        <v>32.4</v>
      </c>
      <c r="CC3140" s="47">
        <v>27.2</v>
      </c>
      <c r="CE3140" s="47" t="s">
        <v>84</v>
      </c>
      <c r="CF3140" s="47">
        <v>58</v>
      </c>
      <c r="CH3140" s="47">
        <v>411</v>
      </c>
      <c r="CI3140" s="47">
        <v>1920</v>
      </c>
      <c r="CJ3140" s="47">
        <v>2020</v>
      </c>
      <c r="CK3140" s="47">
        <v>107</v>
      </c>
      <c r="CL3140" s="47">
        <v>265</v>
      </c>
      <c r="CM3140" s="47">
        <v>35.700000000000003</v>
      </c>
      <c r="CN3140" s="47">
        <v>7.3</v>
      </c>
      <c r="CO3140" s="47" t="s">
        <v>4635</v>
      </c>
      <c r="CP3140" s="47">
        <v>2.4</v>
      </c>
      <c r="CQ3140" s="47">
        <v>12.5</v>
      </c>
      <c r="CR3140" s="47">
        <v>2.8</v>
      </c>
      <c r="CS3140" s="47" t="s">
        <v>957</v>
      </c>
      <c r="CT3140" s="47" t="s">
        <v>123</v>
      </c>
      <c r="CU3140" s="47">
        <v>6.2</v>
      </c>
      <c r="CV3140" s="47">
        <v>0.7</v>
      </c>
      <c r="CW3140" s="47">
        <f t="shared" si="172"/>
        <v>4379.5999999999995</v>
      </c>
      <c r="CX3140" s="47">
        <v>3600</v>
      </c>
      <c r="CY3140" s="47">
        <v>2.1</v>
      </c>
    </row>
    <row r="3141" spans="1:111" s="47" customFormat="1" ht="15.65" customHeight="1" x14ac:dyDescent="0.3">
      <c r="A3141" s="22" t="s">
        <v>4856</v>
      </c>
      <c r="B3141" s="47" t="s">
        <v>4559</v>
      </c>
      <c r="C3141" s="47" t="s">
        <v>4940</v>
      </c>
      <c r="D3141" s="47" t="s">
        <v>4630</v>
      </c>
      <c r="E3141" s="97">
        <v>1993</v>
      </c>
      <c r="F3141" s="97">
        <v>1993</v>
      </c>
      <c r="G3141" s="47" t="s">
        <v>914</v>
      </c>
      <c r="H3141" s="98">
        <v>34.205877999999998</v>
      </c>
      <c r="I3141" s="98">
        <v>-105.761976</v>
      </c>
      <c r="J3141" s="47" t="s">
        <v>873</v>
      </c>
      <c r="K3141" s="47" t="s">
        <v>879</v>
      </c>
      <c r="L3141" s="47" t="s">
        <v>878</v>
      </c>
      <c r="M3141" s="91" t="s">
        <v>4427</v>
      </c>
      <c r="N3141" s="70" t="s">
        <v>3393</v>
      </c>
      <c r="O3141" s="70" t="s">
        <v>3394</v>
      </c>
      <c r="P3141" s="72" t="s">
        <v>4428</v>
      </c>
      <c r="Q3141" s="22" t="s">
        <v>1684</v>
      </c>
      <c r="R3141" s="49"/>
      <c r="S3141" s="72"/>
      <c r="T3141" s="72"/>
      <c r="U3141" s="72"/>
      <c r="V3141" s="72"/>
      <c r="W3141" s="72"/>
      <c r="X3141" s="72"/>
      <c r="Y3141" s="72"/>
      <c r="Z3141" s="72"/>
      <c r="AA3141" s="72"/>
      <c r="AB3141" s="72"/>
      <c r="AC3141" s="72"/>
      <c r="AD3141" s="72"/>
      <c r="AE3141" s="72"/>
      <c r="AF3141" s="72"/>
      <c r="AG3141" s="72"/>
      <c r="AH3141" s="72"/>
      <c r="AI3141" s="72"/>
      <c r="AJ3141" s="72"/>
      <c r="AU3141" s="47" t="s">
        <v>83</v>
      </c>
      <c r="AV3141" s="47">
        <v>0.2</v>
      </c>
      <c r="AW3141" s="47">
        <v>16</v>
      </c>
      <c r="AY3141" s="47">
        <v>1100</v>
      </c>
      <c r="BA3141" s="47" t="s">
        <v>83</v>
      </c>
      <c r="BD3141" s="47">
        <v>10</v>
      </c>
      <c r="BE3141" s="47">
        <v>80</v>
      </c>
      <c r="BG3141" s="47">
        <v>22</v>
      </c>
      <c r="BK3141" s="47">
        <v>2.4E-2</v>
      </c>
      <c r="BN3141" s="47">
        <v>2</v>
      </c>
      <c r="BP3141" s="47">
        <v>17</v>
      </c>
      <c r="BQ3141" s="47">
        <v>55</v>
      </c>
      <c r="BT3141" s="47" t="s">
        <v>83</v>
      </c>
      <c r="BU3141" s="47">
        <v>7.41</v>
      </c>
      <c r="BX3141" s="47">
        <v>646</v>
      </c>
      <c r="CA3141" s="47">
        <v>20.9</v>
      </c>
      <c r="CC3141" s="47">
        <v>3.2</v>
      </c>
      <c r="CE3141" s="47" t="s">
        <v>84</v>
      </c>
      <c r="CF3141" s="47">
        <v>32</v>
      </c>
      <c r="CH3141" s="47">
        <v>39</v>
      </c>
      <c r="CI3141" s="47">
        <v>100</v>
      </c>
      <c r="CJ3141" s="47">
        <v>182</v>
      </c>
      <c r="CK3141" s="47" t="s">
        <v>570</v>
      </c>
      <c r="CL3141" s="47">
        <v>46</v>
      </c>
      <c r="CM3141" s="47">
        <v>10.199999999999999</v>
      </c>
      <c r="CN3141" s="47">
        <v>2.5</v>
      </c>
      <c r="CO3141" s="47" t="s">
        <v>948</v>
      </c>
      <c r="CP3141" s="47" t="s">
        <v>121</v>
      </c>
      <c r="CQ3141" s="47">
        <v>5.9</v>
      </c>
      <c r="CR3141" s="47">
        <v>1.5</v>
      </c>
      <c r="CS3141" s="47" t="s">
        <v>957</v>
      </c>
      <c r="CT3141" s="47" t="s">
        <v>123</v>
      </c>
      <c r="CU3141" s="47">
        <v>2.9</v>
      </c>
      <c r="CV3141" s="47">
        <v>0.43</v>
      </c>
      <c r="CW3141" s="47">
        <f t="shared" si="172"/>
        <v>351.42999999999995</v>
      </c>
      <c r="CX3141" s="47">
        <v>1200</v>
      </c>
      <c r="CY3141" s="47">
        <v>4.3099999999999996</v>
      </c>
    </row>
    <row r="3142" spans="1:111" s="47" customFormat="1" ht="15.65" customHeight="1" x14ac:dyDescent="0.3">
      <c r="A3142" s="22" t="s">
        <v>4857</v>
      </c>
      <c r="B3142" s="47" t="s">
        <v>4559</v>
      </c>
      <c r="C3142" s="47" t="s">
        <v>4940</v>
      </c>
      <c r="D3142" s="47" t="s">
        <v>4630</v>
      </c>
      <c r="E3142" s="97">
        <v>1993</v>
      </c>
      <c r="F3142" s="97">
        <v>1993</v>
      </c>
      <c r="G3142" s="47" t="s">
        <v>914</v>
      </c>
      <c r="H3142" s="47">
        <v>34.204738999999996</v>
      </c>
      <c r="I3142" s="47">
        <v>-105.764844</v>
      </c>
      <c r="J3142" s="47" t="s">
        <v>873</v>
      </c>
      <c r="K3142" s="47" t="s">
        <v>879</v>
      </c>
      <c r="L3142" s="47" t="s">
        <v>878</v>
      </c>
      <c r="M3142" s="49" t="s">
        <v>2968</v>
      </c>
      <c r="N3142" s="70" t="s">
        <v>3393</v>
      </c>
      <c r="O3142" s="70" t="s">
        <v>3394</v>
      </c>
      <c r="P3142" s="72" t="s">
        <v>4301</v>
      </c>
      <c r="Q3142" s="22" t="s">
        <v>1684</v>
      </c>
      <c r="R3142" s="49"/>
      <c r="S3142" s="72"/>
      <c r="T3142" s="72"/>
      <c r="U3142" s="72"/>
      <c r="V3142" s="72"/>
      <c r="W3142" s="72"/>
      <c r="X3142" s="72"/>
      <c r="Y3142" s="72"/>
      <c r="Z3142" s="72"/>
      <c r="AA3142" s="72"/>
      <c r="AB3142" s="72"/>
      <c r="AC3142" s="72"/>
      <c r="AD3142" s="72"/>
      <c r="AE3142" s="72"/>
      <c r="AF3142" s="72"/>
      <c r="AG3142" s="72"/>
      <c r="AH3142" s="72"/>
      <c r="AI3142" s="72"/>
      <c r="AJ3142" s="72"/>
      <c r="AU3142" s="47" t="s">
        <v>83</v>
      </c>
      <c r="AV3142" s="47" t="s">
        <v>124</v>
      </c>
      <c r="AW3142" s="47" t="s">
        <v>83</v>
      </c>
      <c r="AY3142" s="47">
        <v>1000</v>
      </c>
      <c r="BA3142" s="47">
        <v>6</v>
      </c>
      <c r="BD3142" s="47">
        <v>7</v>
      </c>
      <c r="BE3142" s="47">
        <v>14</v>
      </c>
      <c r="BG3142" s="47">
        <v>70</v>
      </c>
      <c r="BK3142" s="47">
        <v>7.2999999999999995E-2</v>
      </c>
      <c r="BN3142" s="47" t="s">
        <v>121</v>
      </c>
      <c r="BP3142" s="47">
        <v>6</v>
      </c>
      <c r="BQ3142" s="47">
        <v>340</v>
      </c>
      <c r="BT3142" s="47" t="s">
        <v>83</v>
      </c>
      <c r="BU3142" s="47">
        <v>4.97</v>
      </c>
      <c r="BX3142" s="47">
        <v>165</v>
      </c>
      <c r="CA3142" s="47">
        <v>3.6</v>
      </c>
      <c r="CC3142" s="47" t="s">
        <v>121</v>
      </c>
      <c r="CE3142" s="47" t="s">
        <v>84</v>
      </c>
      <c r="CF3142" s="47">
        <v>28</v>
      </c>
      <c r="CH3142" s="47">
        <v>53</v>
      </c>
      <c r="CI3142" s="47">
        <v>177</v>
      </c>
      <c r="CJ3142" s="47">
        <v>251</v>
      </c>
      <c r="CK3142" s="47" t="s">
        <v>4708</v>
      </c>
      <c r="CL3142" s="47">
        <v>54</v>
      </c>
      <c r="CM3142" s="47">
        <v>8.84</v>
      </c>
      <c r="CN3142" s="47">
        <v>1.7</v>
      </c>
      <c r="CO3142" s="47" t="s">
        <v>948</v>
      </c>
      <c r="CP3142" s="47" t="s">
        <v>121</v>
      </c>
      <c r="CQ3142" s="47">
        <v>3.5</v>
      </c>
      <c r="CR3142" s="47">
        <v>1.5</v>
      </c>
      <c r="CS3142" s="47" t="s">
        <v>957</v>
      </c>
      <c r="CT3142" s="47" t="s">
        <v>123</v>
      </c>
      <c r="CU3142" s="47">
        <v>6.5</v>
      </c>
      <c r="CV3142" s="47">
        <v>1.51</v>
      </c>
      <c r="CW3142" s="47">
        <f t="shared" si="172"/>
        <v>505.54999999999995</v>
      </c>
      <c r="CX3142" s="47">
        <v>1700</v>
      </c>
      <c r="CY3142" s="47">
        <v>3.57</v>
      </c>
    </row>
    <row r="3143" spans="1:111" s="47" customFormat="1" ht="15.65" customHeight="1" x14ac:dyDescent="0.3">
      <c r="A3143" s="22" t="s">
        <v>4858</v>
      </c>
      <c r="B3143" s="47" t="s">
        <v>4559</v>
      </c>
      <c r="C3143" s="47" t="s">
        <v>4940</v>
      </c>
      <c r="D3143" s="47" t="s">
        <v>4630</v>
      </c>
      <c r="E3143" s="97">
        <v>1993</v>
      </c>
      <c r="F3143" s="97">
        <v>1993</v>
      </c>
      <c r="G3143" s="47" t="s">
        <v>914</v>
      </c>
      <c r="H3143" s="47">
        <v>34.204292789999997</v>
      </c>
      <c r="I3143" s="47">
        <v>-105.76569000000001</v>
      </c>
      <c r="J3143" s="47" t="s">
        <v>873</v>
      </c>
      <c r="K3143" s="47" t="s">
        <v>879</v>
      </c>
      <c r="L3143" s="47" t="s">
        <v>878</v>
      </c>
      <c r="M3143" s="91" t="s">
        <v>4427</v>
      </c>
      <c r="N3143" s="70" t="s">
        <v>3393</v>
      </c>
      <c r="O3143" s="70" t="s">
        <v>3394</v>
      </c>
      <c r="P3143" s="72" t="s">
        <v>4428</v>
      </c>
      <c r="Q3143" s="22" t="s">
        <v>1684</v>
      </c>
      <c r="R3143" s="49"/>
      <c r="S3143" s="72"/>
      <c r="T3143" s="72"/>
      <c r="U3143" s="72"/>
      <c r="V3143" s="72"/>
      <c r="W3143" s="72"/>
      <c r="X3143" s="72"/>
      <c r="Y3143" s="72"/>
      <c r="Z3143" s="72"/>
      <c r="AA3143" s="72"/>
      <c r="AB3143" s="72"/>
      <c r="AC3143" s="72"/>
      <c r="AD3143" s="72"/>
      <c r="AE3143" s="72"/>
      <c r="AF3143" s="72"/>
      <c r="AG3143" s="72"/>
      <c r="AH3143" s="72"/>
      <c r="AI3143" s="72"/>
      <c r="AJ3143" s="72"/>
      <c r="AU3143" s="47">
        <v>15</v>
      </c>
      <c r="AV3143" s="47" t="s">
        <v>124</v>
      </c>
      <c r="AW3143" s="47" t="s">
        <v>83</v>
      </c>
      <c r="AY3143" s="47">
        <v>2500</v>
      </c>
      <c r="BA3143" s="47" t="s">
        <v>83</v>
      </c>
      <c r="BD3143" s="47">
        <v>12</v>
      </c>
      <c r="BE3143" s="47">
        <v>66</v>
      </c>
      <c r="BG3143" s="47">
        <v>28</v>
      </c>
      <c r="BK3143" s="47">
        <v>5.3999999999999999E-2</v>
      </c>
      <c r="BN3143" s="47">
        <v>12</v>
      </c>
      <c r="BP3143" s="47">
        <v>16</v>
      </c>
      <c r="BQ3143" s="47">
        <v>88</v>
      </c>
      <c r="BT3143" s="47">
        <v>5</v>
      </c>
      <c r="BU3143" s="47">
        <v>8.59</v>
      </c>
      <c r="BX3143" s="47">
        <v>393</v>
      </c>
      <c r="CA3143" s="47">
        <v>28</v>
      </c>
      <c r="CC3143" s="47">
        <v>5.5</v>
      </c>
      <c r="CE3143" s="47" t="s">
        <v>84</v>
      </c>
      <c r="CF3143" s="47">
        <v>40</v>
      </c>
      <c r="CH3143" s="47">
        <v>45</v>
      </c>
      <c r="CI3143" s="47">
        <v>193</v>
      </c>
      <c r="CJ3143" s="47">
        <v>278</v>
      </c>
      <c r="CK3143" s="47" t="s">
        <v>4631</v>
      </c>
      <c r="CL3143" s="47">
        <v>66</v>
      </c>
      <c r="CM3143" s="47">
        <v>13.6</v>
      </c>
      <c r="CN3143" s="47">
        <v>2.9</v>
      </c>
      <c r="CO3143" s="47" t="s">
        <v>948</v>
      </c>
      <c r="CP3143" s="47" t="s">
        <v>121</v>
      </c>
      <c r="CQ3143" s="47">
        <v>6.5</v>
      </c>
      <c r="CR3143" s="47" t="s">
        <v>121</v>
      </c>
      <c r="CS3143" s="47" t="s">
        <v>957</v>
      </c>
      <c r="CT3143" s="47" t="s">
        <v>123</v>
      </c>
      <c r="CU3143" s="47">
        <v>3.8</v>
      </c>
      <c r="CV3143" s="47">
        <v>0.59</v>
      </c>
      <c r="CW3143" s="47">
        <f t="shared" si="172"/>
        <v>564.39</v>
      </c>
      <c r="CX3143" s="47">
        <v>1500</v>
      </c>
      <c r="CY3143" s="47">
        <v>4.75</v>
      </c>
    </row>
    <row r="3144" spans="1:111" s="47" customFormat="1" ht="15.65" customHeight="1" x14ac:dyDescent="0.3">
      <c r="A3144" s="22" t="s">
        <v>4859</v>
      </c>
      <c r="B3144" s="47" t="s">
        <v>4559</v>
      </c>
      <c r="C3144" s="47" t="s">
        <v>4940</v>
      </c>
      <c r="D3144" s="47" t="s">
        <v>4630</v>
      </c>
      <c r="E3144" s="97">
        <v>1993</v>
      </c>
      <c r="F3144" s="97">
        <v>1993</v>
      </c>
      <c r="G3144" s="47" t="s">
        <v>914</v>
      </c>
      <c r="H3144" s="49">
        <v>34.204003299999997</v>
      </c>
      <c r="I3144" s="49">
        <v>-105.76644</v>
      </c>
      <c r="J3144" s="47" t="s">
        <v>873</v>
      </c>
      <c r="K3144" s="47" t="s">
        <v>879</v>
      </c>
      <c r="L3144" s="47" t="s">
        <v>878</v>
      </c>
      <c r="M3144" s="91" t="s">
        <v>4427</v>
      </c>
      <c r="N3144" s="70" t="s">
        <v>3393</v>
      </c>
      <c r="O3144" s="70" t="s">
        <v>3394</v>
      </c>
      <c r="P3144" s="72" t="s">
        <v>4428</v>
      </c>
      <c r="Q3144" s="22" t="s">
        <v>1684</v>
      </c>
      <c r="R3144" s="49"/>
      <c r="S3144" s="72"/>
      <c r="T3144" s="72"/>
      <c r="U3144" s="72"/>
      <c r="V3144" s="72"/>
      <c r="W3144" s="72"/>
      <c r="X3144" s="72"/>
      <c r="Y3144" s="72"/>
      <c r="Z3144" s="72"/>
      <c r="AA3144" s="72"/>
      <c r="AB3144" s="72"/>
      <c r="AC3144" s="72"/>
      <c r="AD3144" s="72"/>
      <c r="AE3144" s="72"/>
      <c r="AF3144" s="72"/>
      <c r="AG3144" s="72"/>
      <c r="AH3144" s="72"/>
      <c r="AI3144" s="72"/>
      <c r="AJ3144" s="72"/>
      <c r="AU3144" s="47" t="s">
        <v>83</v>
      </c>
      <c r="AV3144" s="47" t="s">
        <v>124</v>
      </c>
      <c r="AW3144" s="47">
        <v>12</v>
      </c>
      <c r="AY3144" s="47">
        <v>2600</v>
      </c>
      <c r="BA3144" s="47" t="s">
        <v>83</v>
      </c>
      <c r="BD3144" s="47">
        <v>11</v>
      </c>
      <c r="BE3144" s="47">
        <v>24</v>
      </c>
      <c r="BG3144" s="47">
        <v>12</v>
      </c>
      <c r="BK3144" s="47">
        <v>3.2000000000000001E-2</v>
      </c>
      <c r="BN3144" s="47">
        <v>11</v>
      </c>
      <c r="BP3144" s="47">
        <v>15</v>
      </c>
      <c r="BQ3144" s="47">
        <v>26</v>
      </c>
      <c r="BT3144" s="47" t="s">
        <v>83</v>
      </c>
      <c r="BU3144" s="47">
        <v>6.57</v>
      </c>
      <c r="BX3144" s="47">
        <v>559</v>
      </c>
      <c r="CA3144" s="47">
        <v>31.3</v>
      </c>
      <c r="CC3144" s="47">
        <v>6.2</v>
      </c>
      <c r="CE3144" s="47" t="s">
        <v>84</v>
      </c>
      <c r="CF3144" s="47">
        <v>48</v>
      </c>
      <c r="CH3144" s="47">
        <v>57</v>
      </c>
      <c r="CI3144" s="47">
        <v>159</v>
      </c>
      <c r="CJ3144" s="47">
        <v>245</v>
      </c>
      <c r="CK3144" s="47">
        <v>83</v>
      </c>
      <c r="CL3144" s="47">
        <v>64</v>
      </c>
      <c r="CM3144" s="47">
        <v>13.4</v>
      </c>
      <c r="CN3144" s="47">
        <v>3.3</v>
      </c>
      <c r="CO3144" s="47" t="s">
        <v>948</v>
      </c>
      <c r="CP3144" s="47">
        <v>1.2</v>
      </c>
      <c r="CQ3144" s="47">
        <v>7</v>
      </c>
      <c r="CR3144" s="47">
        <v>2</v>
      </c>
      <c r="CS3144" s="47" t="s">
        <v>957</v>
      </c>
      <c r="CT3144" s="47" t="s">
        <v>123</v>
      </c>
      <c r="CU3144" s="47">
        <v>3.9</v>
      </c>
      <c r="CV3144" s="47">
        <v>0.5</v>
      </c>
      <c r="CW3144" s="47">
        <f t="shared" si="172"/>
        <v>582.29999999999995</v>
      </c>
      <c r="CX3144" s="47">
        <v>2000</v>
      </c>
      <c r="CY3144" s="47">
        <v>4.43</v>
      </c>
    </row>
    <row r="3145" spans="1:111" s="47" customFormat="1" ht="15.65" customHeight="1" x14ac:dyDescent="0.3">
      <c r="A3145" s="26" t="s">
        <v>4860</v>
      </c>
      <c r="B3145" s="47" t="s">
        <v>4559</v>
      </c>
      <c r="C3145" s="47" t="s">
        <v>4940</v>
      </c>
      <c r="D3145" s="47" t="s">
        <v>4630</v>
      </c>
      <c r="E3145" s="95">
        <v>1993</v>
      </c>
      <c r="F3145" s="97">
        <v>1993</v>
      </c>
      <c r="G3145" s="47" t="s">
        <v>914</v>
      </c>
      <c r="H3145" s="49">
        <v>34.203450099999998</v>
      </c>
      <c r="I3145" s="49">
        <v>-105.76527400000001</v>
      </c>
      <c r="J3145" s="49" t="s">
        <v>873</v>
      </c>
      <c r="K3145" s="47" t="s">
        <v>879</v>
      </c>
      <c r="L3145" s="47" t="s">
        <v>878</v>
      </c>
      <c r="M3145" s="49" t="s">
        <v>4287</v>
      </c>
      <c r="N3145" s="70" t="s">
        <v>3393</v>
      </c>
      <c r="O3145" s="70" t="s">
        <v>3394</v>
      </c>
      <c r="P3145" s="72" t="s">
        <v>4288</v>
      </c>
      <c r="Q3145" s="26" t="s">
        <v>80</v>
      </c>
      <c r="R3145" s="49"/>
      <c r="S3145" s="72"/>
      <c r="T3145" s="72"/>
      <c r="U3145" s="72"/>
      <c r="V3145" s="72"/>
      <c r="W3145" s="72"/>
      <c r="X3145" s="72"/>
      <c r="Y3145" s="72"/>
      <c r="Z3145" s="72"/>
      <c r="AA3145" s="72"/>
      <c r="AB3145" s="72"/>
      <c r="AC3145" s="72"/>
      <c r="AD3145" s="72"/>
      <c r="AE3145" s="72"/>
      <c r="AF3145" s="72"/>
      <c r="AG3145" s="72"/>
      <c r="AH3145" s="72"/>
      <c r="AI3145" s="72"/>
      <c r="AJ3145" s="72"/>
      <c r="AU3145" s="49">
        <v>30</v>
      </c>
      <c r="AV3145" s="49" t="s">
        <v>124</v>
      </c>
      <c r="AW3145" s="49">
        <v>39</v>
      </c>
      <c r="AX3145" s="49"/>
      <c r="AY3145" s="49">
        <v>8100</v>
      </c>
      <c r="AZ3145" s="49"/>
      <c r="BA3145" s="49" t="s">
        <v>83</v>
      </c>
      <c r="BC3145" s="49"/>
      <c r="BD3145" s="49">
        <v>2</v>
      </c>
      <c r="BE3145" s="49">
        <v>63</v>
      </c>
      <c r="BF3145" s="49"/>
      <c r="BG3145" s="49">
        <v>86</v>
      </c>
      <c r="BH3145" s="49"/>
      <c r="BI3145" s="49"/>
      <c r="BJ3145" s="49"/>
      <c r="BK3145" s="47">
        <v>0.04</v>
      </c>
      <c r="BL3145" s="49"/>
      <c r="BM3145" s="49"/>
      <c r="BN3145" s="49">
        <v>10</v>
      </c>
      <c r="BO3145" s="49"/>
      <c r="BP3145" s="49">
        <v>4</v>
      </c>
      <c r="BQ3145" s="49">
        <v>109</v>
      </c>
      <c r="BR3145" s="49"/>
      <c r="BS3145" s="49"/>
      <c r="BT3145" s="49">
        <v>75</v>
      </c>
      <c r="BU3145" s="49">
        <v>1.3</v>
      </c>
      <c r="BV3145" s="49"/>
      <c r="BW3145" s="49"/>
      <c r="BX3145" s="49">
        <v>735</v>
      </c>
      <c r="BY3145" s="49"/>
      <c r="BZ3145" s="49"/>
      <c r="CA3145" s="49">
        <v>56.4</v>
      </c>
      <c r="CB3145" s="49"/>
      <c r="CC3145" s="49">
        <v>4.5</v>
      </c>
      <c r="CD3145" s="49"/>
      <c r="CE3145" s="49" t="s">
        <v>84</v>
      </c>
      <c r="CF3145" s="49">
        <v>144</v>
      </c>
      <c r="CG3145" s="49"/>
      <c r="CH3145" s="49">
        <v>19</v>
      </c>
      <c r="CI3145" s="49">
        <v>813</v>
      </c>
      <c r="CJ3145" s="49">
        <v>966</v>
      </c>
      <c r="CK3145" s="49" t="s">
        <v>570</v>
      </c>
      <c r="CL3145" s="49">
        <v>161</v>
      </c>
      <c r="CM3145" s="49">
        <v>27.8</v>
      </c>
      <c r="CN3145" s="49">
        <v>6.5</v>
      </c>
      <c r="CO3145" s="49" t="s">
        <v>948</v>
      </c>
      <c r="CP3145" s="49">
        <v>2.7</v>
      </c>
      <c r="CQ3145" s="49">
        <v>18.3</v>
      </c>
      <c r="CR3145" s="49">
        <v>3.6</v>
      </c>
      <c r="CS3145" s="49" t="s">
        <v>957</v>
      </c>
      <c r="CT3145" s="49" t="s">
        <v>123</v>
      </c>
      <c r="CU3145" s="49">
        <v>7.8</v>
      </c>
      <c r="CV3145" s="49">
        <v>0.95</v>
      </c>
      <c r="CW3145" s="47">
        <f t="shared" si="172"/>
        <v>2007.6499999999999</v>
      </c>
      <c r="CX3145" s="49">
        <v>100</v>
      </c>
      <c r="CY3145" s="49">
        <v>0.72</v>
      </c>
      <c r="CZ3145" s="49"/>
      <c r="DA3145" s="49"/>
      <c r="DC3145" s="49"/>
      <c r="DD3145" s="49"/>
      <c r="DE3145" s="49"/>
      <c r="DF3145" s="49"/>
      <c r="DG3145" s="49"/>
    </row>
    <row r="3146" spans="1:111" s="47" customFormat="1" ht="15.65" customHeight="1" x14ac:dyDescent="0.3">
      <c r="A3146" s="22" t="s">
        <v>4861</v>
      </c>
      <c r="B3146" s="47" t="s">
        <v>4559</v>
      </c>
      <c r="C3146" s="47" t="s">
        <v>4940</v>
      </c>
      <c r="D3146" s="47" t="s">
        <v>4630</v>
      </c>
      <c r="E3146" s="97">
        <v>1993</v>
      </c>
      <c r="F3146" s="97">
        <v>1993</v>
      </c>
      <c r="G3146" s="47" t="s">
        <v>914</v>
      </c>
      <c r="H3146" s="47">
        <v>34.200583799999997</v>
      </c>
      <c r="I3146" s="47">
        <v>-105.7667414</v>
      </c>
      <c r="J3146" s="47" t="s">
        <v>873</v>
      </c>
      <c r="K3146" s="47" t="s">
        <v>879</v>
      </c>
      <c r="L3146" s="47" t="s">
        <v>878</v>
      </c>
      <c r="M3146" s="91" t="s">
        <v>4427</v>
      </c>
      <c r="N3146" s="70" t="s">
        <v>3393</v>
      </c>
      <c r="O3146" s="70" t="s">
        <v>3394</v>
      </c>
      <c r="P3146" s="72" t="s">
        <v>4428</v>
      </c>
      <c r="Q3146" s="22" t="s">
        <v>1684</v>
      </c>
      <c r="R3146" s="49"/>
      <c r="S3146" s="72"/>
      <c r="T3146" s="72"/>
      <c r="U3146" s="72"/>
      <c r="V3146" s="72"/>
      <c r="W3146" s="72"/>
      <c r="X3146" s="72"/>
      <c r="Y3146" s="72"/>
      <c r="Z3146" s="72"/>
      <c r="AA3146" s="72"/>
      <c r="AB3146" s="72"/>
      <c r="AC3146" s="72"/>
      <c r="AD3146" s="72"/>
      <c r="AE3146" s="72"/>
      <c r="AF3146" s="72"/>
      <c r="AG3146" s="72"/>
      <c r="AH3146" s="72"/>
      <c r="AI3146" s="72"/>
      <c r="AJ3146" s="72"/>
      <c r="AU3146" s="47" t="s">
        <v>83</v>
      </c>
      <c r="AV3146" s="47">
        <v>0.5</v>
      </c>
      <c r="AW3146" s="47" t="s">
        <v>83</v>
      </c>
      <c r="AY3146" s="47">
        <v>1100</v>
      </c>
      <c r="BA3146" s="47" t="s">
        <v>83</v>
      </c>
      <c r="BD3146" s="47">
        <v>11</v>
      </c>
      <c r="BE3146" s="47">
        <v>39</v>
      </c>
      <c r="BG3146" s="47">
        <v>11</v>
      </c>
      <c r="BK3146" s="47">
        <v>3.6999999999999998E-2</v>
      </c>
      <c r="BN3146" s="47">
        <v>3</v>
      </c>
      <c r="BP3146" s="47">
        <v>14</v>
      </c>
      <c r="BQ3146" s="47">
        <v>23</v>
      </c>
      <c r="BT3146" s="47" t="s">
        <v>83</v>
      </c>
      <c r="BU3146" s="47">
        <v>8.82</v>
      </c>
      <c r="BX3146" s="47">
        <v>434</v>
      </c>
      <c r="CA3146" s="47">
        <v>19.600000000000001</v>
      </c>
      <c r="CC3146" s="47">
        <v>4.2</v>
      </c>
      <c r="CE3146" s="47" t="s">
        <v>84</v>
      </c>
      <c r="CF3146" s="47">
        <v>38</v>
      </c>
      <c r="CH3146" s="47">
        <v>32</v>
      </c>
      <c r="CI3146" s="47">
        <v>107</v>
      </c>
      <c r="CJ3146" s="47">
        <v>162</v>
      </c>
      <c r="CL3146" s="47">
        <v>41</v>
      </c>
      <c r="CM3146" s="47">
        <v>9.01</v>
      </c>
      <c r="CN3146" s="47">
        <v>2.1</v>
      </c>
      <c r="CO3146" s="47" t="s">
        <v>948</v>
      </c>
      <c r="CP3146" s="47" t="s">
        <v>121</v>
      </c>
      <c r="CQ3146" s="47">
        <v>7.4</v>
      </c>
      <c r="CR3146" s="47">
        <v>1.6</v>
      </c>
      <c r="CS3146" s="47" t="s">
        <v>957</v>
      </c>
      <c r="CT3146" s="47" t="s">
        <v>123</v>
      </c>
      <c r="CU3146" s="47">
        <v>3.3</v>
      </c>
      <c r="CV3146" s="47">
        <v>0.46</v>
      </c>
      <c r="CW3146" s="47">
        <f t="shared" si="172"/>
        <v>333.87</v>
      </c>
      <c r="CX3146" s="47">
        <v>1100</v>
      </c>
      <c r="CY3146" s="47">
        <v>4.08</v>
      </c>
    </row>
    <row r="3147" spans="1:111" s="84" customFormat="1" x14ac:dyDescent="0.3">
      <c r="A3147" s="89" t="s">
        <v>4862</v>
      </c>
      <c r="B3147" s="47" t="s">
        <v>4559</v>
      </c>
      <c r="C3147" s="47" t="s">
        <v>4940</v>
      </c>
      <c r="D3147" s="47" t="s">
        <v>4630</v>
      </c>
      <c r="E3147" s="101">
        <v>1993</v>
      </c>
      <c r="F3147" s="97">
        <v>1993</v>
      </c>
      <c r="G3147" s="47" t="s">
        <v>914</v>
      </c>
      <c r="H3147" s="91">
        <v>34.200984800000001</v>
      </c>
      <c r="I3147" s="91">
        <v>-105.76872</v>
      </c>
      <c r="J3147" s="91" t="s">
        <v>873</v>
      </c>
      <c r="K3147" s="47" t="s">
        <v>879</v>
      </c>
      <c r="L3147" s="47" t="s">
        <v>878</v>
      </c>
      <c r="M3147" s="91" t="s">
        <v>4427</v>
      </c>
      <c r="N3147" s="70" t="s">
        <v>3393</v>
      </c>
      <c r="O3147" s="70" t="s">
        <v>3394</v>
      </c>
      <c r="P3147" s="72" t="s">
        <v>4428</v>
      </c>
      <c r="Q3147" s="92" t="s">
        <v>1684</v>
      </c>
      <c r="R3147" s="91"/>
      <c r="S3147" s="72"/>
      <c r="T3147" s="72"/>
      <c r="U3147" s="72"/>
      <c r="V3147" s="72"/>
      <c r="W3147" s="72"/>
      <c r="X3147" s="72"/>
      <c r="Y3147" s="72"/>
      <c r="Z3147" s="72"/>
      <c r="AA3147" s="72"/>
      <c r="AB3147" s="72"/>
      <c r="AC3147" s="72"/>
      <c r="AD3147" s="72"/>
      <c r="AE3147" s="72"/>
      <c r="AF3147" s="72"/>
      <c r="AG3147" s="72"/>
      <c r="AH3147" s="72"/>
      <c r="AI3147" s="72"/>
      <c r="AJ3147" s="72"/>
      <c r="AL3147" s="47"/>
      <c r="AM3147" s="47"/>
      <c r="AN3147" s="47"/>
      <c r="AO3147" s="47"/>
      <c r="AP3147" s="47"/>
      <c r="AQ3147" s="47"/>
      <c r="AR3147" s="47"/>
      <c r="AU3147" s="93" t="s">
        <v>83</v>
      </c>
      <c r="AV3147" s="93" t="s">
        <v>124</v>
      </c>
      <c r="AW3147" s="93">
        <v>5</v>
      </c>
      <c r="AX3147" s="93"/>
      <c r="AY3147" s="93">
        <v>1000</v>
      </c>
      <c r="AZ3147" s="93"/>
      <c r="BA3147" s="93" t="s">
        <v>83</v>
      </c>
      <c r="BB3147" s="47"/>
      <c r="BC3147" s="93"/>
      <c r="BD3147" s="93">
        <v>11</v>
      </c>
      <c r="BE3147" s="93">
        <v>32</v>
      </c>
      <c r="BF3147" s="93"/>
      <c r="BG3147" s="93">
        <v>7</v>
      </c>
      <c r="BH3147" s="93"/>
      <c r="BI3147" s="93"/>
      <c r="BJ3147" s="93"/>
      <c r="BK3147" s="47">
        <v>2.8000000000000001E-2</v>
      </c>
      <c r="BL3147" s="93"/>
      <c r="BM3147" s="93"/>
      <c r="BN3147" s="93">
        <v>3</v>
      </c>
      <c r="BO3147" s="93"/>
      <c r="BP3147" s="93">
        <v>15</v>
      </c>
      <c r="BQ3147" s="93">
        <v>5</v>
      </c>
      <c r="BR3147" s="93"/>
      <c r="BS3147" s="93"/>
      <c r="BT3147" s="93" t="s">
        <v>83</v>
      </c>
      <c r="BU3147" s="93">
        <v>5.7</v>
      </c>
      <c r="BV3147" s="93"/>
      <c r="BW3147" s="93"/>
      <c r="BX3147" s="93">
        <v>295</v>
      </c>
      <c r="BY3147" s="93"/>
      <c r="BZ3147" s="93"/>
      <c r="CA3147" s="93">
        <v>43</v>
      </c>
      <c r="CB3147" s="93"/>
      <c r="CC3147" s="93">
        <v>9.5</v>
      </c>
      <c r="CD3147" s="93"/>
      <c r="CE3147" s="93" t="s">
        <v>913</v>
      </c>
      <c r="CF3147" s="93">
        <v>37</v>
      </c>
      <c r="CG3147" s="93"/>
      <c r="CH3147" s="93">
        <v>33</v>
      </c>
      <c r="CI3147" s="93">
        <v>123</v>
      </c>
      <c r="CJ3147" s="93">
        <v>180</v>
      </c>
      <c r="CK3147" s="93" t="s">
        <v>570</v>
      </c>
      <c r="CL3147" s="93">
        <v>53</v>
      </c>
      <c r="CM3147" s="93">
        <v>10</v>
      </c>
      <c r="CN3147" s="93">
        <v>2</v>
      </c>
      <c r="CO3147" s="93"/>
      <c r="CP3147" s="93" t="s">
        <v>121</v>
      </c>
      <c r="CQ3147" s="93"/>
      <c r="CR3147" s="93"/>
      <c r="CS3147" s="93"/>
      <c r="CT3147" s="93" t="s">
        <v>123</v>
      </c>
      <c r="CU3147" s="93">
        <v>3.8</v>
      </c>
      <c r="CV3147" s="93">
        <v>0.51</v>
      </c>
      <c r="CW3147" s="47">
        <f t="shared" si="172"/>
        <v>372.31</v>
      </c>
      <c r="CX3147" s="93">
        <v>1415</v>
      </c>
      <c r="CY3147" s="93">
        <v>3.25</v>
      </c>
      <c r="CZ3147" s="93"/>
      <c r="DA3147" s="93"/>
      <c r="DC3147" s="93"/>
      <c r="DD3147" s="93"/>
      <c r="DE3147" s="93"/>
      <c r="DF3147" s="93"/>
      <c r="DG3147" s="93"/>
    </row>
    <row r="3148" spans="1:111" s="47" customFormat="1" x14ac:dyDescent="0.3">
      <c r="A3148" s="22" t="s">
        <v>4863</v>
      </c>
      <c r="B3148" s="47" t="s">
        <v>4559</v>
      </c>
      <c r="C3148" s="47" t="s">
        <v>4940</v>
      </c>
      <c r="D3148" s="47" t="s">
        <v>4630</v>
      </c>
      <c r="E3148" s="97">
        <v>1993</v>
      </c>
      <c r="F3148" s="97">
        <v>1993</v>
      </c>
      <c r="G3148" s="47" t="s">
        <v>914</v>
      </c>
      <c r="H3148" s="49">
        <v>34.202852200000002</v>
      </c>
      <c r="I3148" s="49">
        <v>-105.775629</v>
      </c>
      <c r="J3148" s="47" t="s">
        <v>873</v>
      </c>
      <c r="K3148" s="47" t="s">
        <v>879</v>
      </c>
      <c r="L3148" s="47" t="s">
        <v>878</v>
      </c>
      <c r="M3148" s="91" t="s">
        <v>4427</v>
      </c>
      <c r="N3148" s="70" t="s">
        <v>3393</v>
      </c>
      <c r="O3148" s="70" t="s">
        <v>3394</v>
      </c>
      <c r="P3148" s="72" t="s">
        <v>4428</v>
      </c>
      <c r="Q3148" s="22" t="s">
        <v>1684</v>
      </c>
      <c r="S3148" s="72"/>
      <c r="T3148" s="72"/>
      <c r="U3148" s="72"/>
      <c r="V3148" s="72"/>
      <c r="W3148" s="72"/>
      <c r="X3148" s="72"/>
      <c r="Y3148" s="72"/>
      <c r="Z3148" s="72"/>
      <c r="AA3148" s="72"/>
      <c r="AB3148" s="72"/>
      <c r="AC3148" s="72"/>
      <c r="AD3148" s="72"/>
      <c r="AE3148" s="72"/>
      <c r="AF3148" s="72"/>
      <c r="AG3148" s="72"/>
      <c r="AH3148" s="72"/>
      <c r="AI3148" s="72"/>
      <c r="AJ3148" s="72"/>
      <c r="AU3148" s="47" t="s">
        <v>83</v>
      </c>
      <c r="AV3148" s="47" t="s">
        <v>124</v>
      </c>
      <c r="AW3148" s="47">
        <v>16</v>
      </c>
      <c r="AY3148" s="47">
        <v>820</v>
      </c>
      <c r="BA3148" s="47" t="s">
        <v>83</v>
      </c>
      <c r="BD3148" s="47">
        <v>11</v>
      </c>
      <c r="BE3148" s="47">
        <v>26</v>
      </c>
      <c r="BG3148" s="47">
        <v>41</v>
      </c>
      <c r="BK3148" s="47">
        <v>1.4E-2</v>
      </c>
      <c r="BN3148" s="47">
        <v>1</v>
      </c>
      <c r="BP3148" s="47">
        <v>13</v>
      </c>
      <c r="BQ3148" s="47">
        <v>19</v>
      </c>
      <c r="BT3148" s="47">
        <v>6</v>
      </c>
      <c r="BU3148" s="47">
        <v>4.82</v>
      </c>
      <c r="BX3148" s="47">
        <v>236</v>
      </c>
      <c r="CA3148" s="47">
        <v>59.7</v>
      </c>
      <c r="CC3148" s="47">
        <v>11.2</v>
      </c>
      <c r="CE3148" s="47" t="s">
        <v>84</v>
      </c>
      <c r="CF3148" s="47">
        <v>38</v>
      </c>
      <c r="CH3148" s="47">
        <v>32</v>
      </c>
      <c r="CI3148" s="47">
        <v>131</v>
      </c>
      <c r="CJ3148" s="47">
        <v>198</v>
      </c>
      <c r="CK3148" s="47" t="s">
        <v>570</v>
      </c>
      <c r="CL3148" s="47">
        <v>43</v>
      </c>
      <c r="CM3148" s="47">
        <v>8.76</v>
      </c>
      <c r="CN3148" s="47">
        <v>1.9</v>
      </c>
      <c r="CO3148" s="47" t="s">
        <v>948</v>
      </c>
      <c r="CP3148" s="47" t="s">
        <v>121</v>
      </c>
      <c r="CQ3148" s="47">
        <v>6.1</v>
      </c>
      <c r="CR3148" s="47" t="s">
        <v>121</v>
      </c>
      <c r="CS3148" s="47" t="s">
        <v>957</v>
      </c>
      <c r="CT3148" s="47" t="s">
        <v>123</v>
      </c>
      <c r="CU3148" s="47">
        <v>4</v>
      </c>
      <c r="CV3148" s="47">
        <v>0.57999999999999996</v>
      </c>
      <c r="CW3148" s="47">
        <f t="shared" si="172"/>
        <v>393.34</v>
      </c>
      <c r="CX3148" s="47">
        <v>700</v>
      </c>
      <c r="CY3148" s="47">
        <v>5.07</v>
      </c>
    </row>
    <row r="3149" spans="1:111" s="47" customFormat="1" ht="15.65" customHeight="1" x14ac:dyDescent="0.3">
      <c r="A3149" s="22" t="s">
        <v>4864</v>
      </c>
      <c r="B3149" s="47" t="s">
        <v>4559</v>
      </c>
      <c r="C3149" s="47" t="s">
        <v>4940</v>
      </c>
      <c r="D3149" s="47" t="s">
        <v>4630</v>
      </c>
      <c r="E3149" s="97">
        <v>1993</v>
      </c>
      <c r="F3149" s="97">
        <v>1993</v>
      </c>
      <c r="G3149" s="47" t="s">
        <v>914</v>
      </c>
      <c r="H3149" s="47">
        <v>34.201386999999997</v>
      </c>
      <c r="I3149" s="47">
        <v>-105.77633470000001</v>
      </c>
      <c r="J3149" s="47" t="s">
        <v>873</v>
      </c>
      <c r="K3149" s="47" t="s">
        <v>879</v>
      </c>
      <c r="L3149" s="47" t="s">
        <v>878</v>
      </c>
      <c r="M3149" s="91" t="s">
        <v>4427</v>
      </c>
      <c r="N3149" s="70" t="s">
        <v>3393</v>
      </c>
      <c r="O3149" s="70" t="s">
        <v>3394</v>
      </c>
      <c r="P3149" s="72" t="s">
        <v>4428</v>
      </c>
      <c r="Q3149" s="26" t="s">
        <v>1684</v>
      </c>
      <c r="R3149" s="49"/>
      <c r="S3149" s="72"/>
      <c r="T3149" s="72"/>
      <c r="U3149" s="72"/>
      <c r="V3149" s="72"/>
      <c r="W3149" s="72"/>
      <c r="X3149" s="72"/>
      <c r="Y3149" s="72"/>
      <c r="Z3149" s="72"/>
      <c r="AA3149" s="72"/>
      <c r="AB3149" s="72"/>
      <c r="AC3149" s="72"/>
      <c r="AD3149" s="72"/>
      <c r="AE3149" s="72"/>
      <c r="AF3149" s="72"/>
      <c r="AG3149" s="72"/>
      <c r="AH3149" s="72"/>
      <c r="AI3149" s="72"/>
      <c r="AJ3149" s="72"/>
      <c r="AU3149" s="47" t="s">
        <v>83</v>
      </c>
      <c r="AV3149" s="47" t="s">
        <v>124</v>
      </c>
      <c r="AW3149" s="47">
        <v>14</v>
      </c>
      <c r="AY3149" s="47">
        <v>770</v>
      </c>
      <c r="BA3149" s="47" t="s">
        <v>83</v>
      </c>
      <c r="BD3149" s="47">
        <v>8</v>
      </c>
      <c r="BE3149" s="47">
        <v>27</v>
      </c>
      <c r="BG3149" s="47">
        <v>23</v>
      </c>
      <c r="BK3149" s="47">
        <v>4.9000000000000002E-2</v>
      </c>
      <c r="BN3149" s="47">
        <v>5</v>
      </c>
      <c r="BP3149" s="47">
        <v>13</v>
      </c>
      <c r="BQ3149" s="47">
        <v>81</v>
      </c>
      <c r="BT3149" s="47" t="s">
        <v>83</v>
      </c>
      <c r="BU3149" s="47">
        <v>5.14</v>
      </c>
      <c r="BX3149" s="47">
        <v>309</v>
      </c>
      <c r="CA3149" s="47">
        <v>54</v>
      </c>
      <c r="CC3149" s="47">
        <v>12</v>
      </c>
      <c r="CE3149" s="47" t="s">
        <v>84</v>
      </c>
      <c r="CF3149" s="47">
        <v>35</v>
      </c>
      <c r="CH3149" s="47">
        <v>78</v>
      </c>
      <c r="CI3149" s="47">
        <v>112</v>
      </c>
      <c r="CJ3149" s="47">
        <v>180</v>
      </c>
      <c r="CK3149" s="47" t="s">
        <v>570</v>
      </c>
      <c r="CL3149" s="47">
        <v>37</v>
      </c>
      <c r="CM3149" s="47">
        <v>8.66</v>
      </c>
      <c r="CN3149" s="47">
        <v>1.7</v>
      </c>
      <c r="CO3149" s="47" t="s">
        <v>948</v>
      </c>
      <c r="CP3149" s="47" t="s">
        <v>121</v>
      </c>
      <c r="CQ3149" s="47">
        <v>2.8</v>
      </c>
      <c r="CR3149" s="47" t="s">
        <v>121</v>
      </c>
      <c r="CS3149" s="47" t="s">
        <v>957</v>
      </c>
      <c r="CT3149" s="47" t="s">
        <v>123</v>
      </c>
      <c r="CU3149" s="47">
        <v>3.6</v>
      </c>
      <c r="CV3149" s="47">
        <v>0.52</v>
      </c>
      <c r="CW3149" s="47">
        <f t="shared" si="172"/>
        <v>346.28000000000003</v>
      </c>
      <c r="CX3149" s="47">
        <v>900</v>
      </c>
      <c r="CY3149" s="47">
        <v>3.25</v>
      </c>
    </row>
    <row r="3150" spans="1:111" s="47" customFormat="1" x14ac:dyDescent="0.3">
      <c r="A3150" s="22" t="s">
        <v>4865</v>
      </c>
      <c r="B3150" s="47" t="s">
        <v>4559</v>
      </c>
      <c r="C3150" s="47" t="s">
        <v>4940</v>
      </c>
      <c r="D3150" s="47" t="s">
        <v>4630</v>
      </c>
      <c r="E3150" s="97">
        <v>1993</v>
      </c>
      <c r="F3150" s="97">
        <v>1993</v>
      </c>
      <c r="G3150" s="47" t="s">
        <v>914</v>
      </c>
      <c r="H3150" s="47">
        <v>34.201703000000002</v>
      </c>
      <c r="I3150" s="47">
        <v>-105.77722</v>
      </c>
      <c r="J3150" s="47" t="s">
        <v>873</v>
      </c>
      <c r="K3150" s="47" t="s">
        <v>879</v>
      </c>
      <c r="L3150" s="47" t="s">
        <v>878</v>
      </c>
      <c r="M3150" s="91" t="s">
        <v>4427</v>
      </c>
      <c r="N3150" s="70" t="s">
        <v>3393</v>
      </c>
      <c r="O3150" s="70" t="s">
        <v>3394</v>
      </c>
      <c r="P3150" s="72" t="s">
        <v>4428</v>
      </c>
      <c r="Q3150" s="26" t="s">
        <v>80</v>
      </c>
      <c r="R3150" s="49"/>
      <c r="S3150" s="72"/>
      <c r="T3150" s="72"/>
      <c r="U3150" s="72"/>
      <c r="V3150" s="72"/>
      <c r="W3150" s="72"/>
      <c r="X3150" s="72"/>
      <c r="Y3150" s="72"/>
      <c r="Z3150" s="72"/>
      <c r="AA3150" s="72"/>
      <c r="AB3150" s="72"/>
      <c r="AC3150" s="72"/>
      <c r="AD3150" s="72"/>
      <c r="AE3150" s="72"/>
      <c r="AF3150" s="72"/>
      <c r="AG3150" s="72"/>
      <c r="AH3150" s="72"/>
      <c r="AI3150" s="72"/>
      <c r="AJ3150" s="72"/>
      <c r="AU3150" s="47" t="s">
        <v>83</v>
      </c>
      <c r="AV3150" s="47" t="s">
        <v>124</v>
      </c>
      <c r="AW3150" s="47">
        <v>8</v>
      </c>
      <c r="AY3150" s="47">
        <v>700</v>
      </c>
      <c r="BA3150" s="47" t="s">
        <v>83</v>
      </c>
      <c r="BD3150" s="47">
        <v>6</v>
      </c>
      <c r="BE3150" s="47">
        <v>25</v>
      </c>
      <c r="BG3150" s="47">
        <v>5</v>
      </c>
      <c r="BK3150" s="47">
        <v>6.7000000000000004E-2</v>
      </c>
      <c r="BN3150" s="47">
        <v>2</v>
      </c>
      <c r="BP3150" s="47">
        <v>9</v>
      </c>
      <c r="BQ3150" s="47">
        <v>18</v>
      </c>
      <c r="BT3150" s="47" t="s">
        <v>83</v>
      </c>
      <c r="BU3150" s="47">
        <v>4.5</v>
      </c>
      <c r="BX3150" s="47">
        <v>205</v>
      </c>
      <c r="CA3150" s="47">
        <v>56</v>
      </c>
      <c r="CC3150" s="47">
        <v>11.5</v>
      </c>
      <c r="CE3150" s="47" t="s">
        <v>84</v>
      </c>
      <c r="CF3150" s="47">
        <v>41</v>
      </c>
      <c r="CH3150" s="47">
        <v>39</v>
      </c>
      <c r="CI3150" s="47">
        <v>118</v>
      </c>
      <c r="CJ3150" s="47">
        <v>183</v>
      </c>
      <c r="CK3150" s="47" t="s">
        <v>570</v>
      </c>
      <c r="CL3150" s="47">
        <v>57</v>
      </c>
      <c r="CM3150" s="47">
        <v>8.65</v>
      </c>
      <c r="CN3150" s="47">
        <v>1.8</v>
      </c>
      <c r="CO3150" s="47" t="s">
        <v>948</v>
      </c>
      <c r="CP3150" s="47" t="s">
        <v>121</v>
      </c>
      <c r="CQ3150" s="47">
        <v>4.4000000000000004</v>
      </c>
      <c r="CR3150" s="47" t="s">
        <v>121</v>
      </c>
      <c r="CS3150" s="47" t="s">
        <v>957</v>
      </c>
      <c r="CT3150" s="47" t="s">
        <v>123</v>
      </c>
      <c r="CU3150" s="47">
        <v>3.7</v>
      </c>
      <c r="CV3150" s="47">
        <v>0.54</v>
      </c>
      <c r="CW3150" s="47">
        <f t="shared" ref="CW3150:CW3187" si="173">SUM(CI3150:CV3150)</f>
        <v>377.09</v>
      </c>
      <c r="CX3150" s="47">
        <v>600</v>
      </c>
      <c r="CY3150" s="47">
        <v>2.71</v>
      </c>
    </row>
    <row r="3151" spans="1:111" s="47" customFormat="1" ht="15.65" customHeight="1" x14ac:dyDescent="0.3">
      <c r="A3151" s="22" t="s">
        <v>924</v>
      </c>
      <c r="B3151" s="47" t="s">
        <v>4559</v>
      </c>
      <c r="C3151" s="47" t="s">
        <v>4940</v>
      </c>
      <c r="D3151" s="47" t="s">
        <v>4630</v>
      </c>
      <c r="E3151" s="97">
        <v>1993</v>
      </c>
      <c r="F3151" s="97">
        <v>1993</v>
      </c>
      <c r="G3151" s="47" t="s">
        <v>914</v>
      </c>
      <c r="H3151" s="47">
        <v>34.222190599999998</v>
      </c>
      <c r="I3151" s="47">
        <v>-105.75855</v>
      </c>
      <c r="J3151" s="47" t="s">
        <v>873</v>
      </c>
      <c r="K3151" s="47" t="s">
        <v>879</v>
      </c>
      <c r="L3151" s="47" t="s">
        <v>878</v>
      </c>
      <c r="M3151" s="91" t="s">
        <v>4427</v>
      </c>
      <c r="N3151" s="70" t="s">
        <v>3393</v>
      </c>
      <c r="O3151" s="70" t="s">
        <v>3394</v>
      </c>
      <c r="P3151" s="72" t="s">
        <v>4428</v>
      </c>
      <c r="Q3151" s="22" t="s">
        <v>80</v>
      </c>
      <c r="S3151" s="72"/>
      <c r="T3151" s="72"/>
      <c r="U3151" s="72"/>
      <c r="V3151" s="72"/>
      <c r="W3151" s="72"/>
      <c r="X3151" s="72"/>
      <c r="Y3151" s="72"/>
      <c r="Z3151" s="72"/>
      <c r="AA3151" s="72"/>
      <c r="AB3151" s="72"/>
      <c r="AC3151" s="72"/>
      <c r="AD3151" s="72"/>
      <c r="AE3151" s="72"/>
      <c r="AF3151" s="72"/>
      <c r="AG3151" s="72"/>
      <c r="AH3151" s="72"/>
      <c r="AI3151" s="72"/>
      <c r="AJ3151" s="72"/>
      <c r="AU3151" s="47">
        <v>37</v>
      </c>
      <c r="AV3151" s="47" t="s">
        <v>124</v>
      </c>
      <c r="AW3151" s="47">
        <v>94</v>
      </c>
      <c r="AY3151" s="47">
        <v>6100</v>
      </c>
      <c r="BA3151" s="47" t="s">
        <v>83</v>
      </c>
      <c r="BD3151" s="47">
        <v>5</v>
      </c>
      <c r="BE3151" s="47">
        <v>13</v>
      </c>
      <c r="BG3151" s="47">
        <v>14</v>
      </c>
      <c r="BK3151" s="47" t="s">
        <v>120</v>
      </c>
      <c r="BN3151" s="47">
        <v>8</v>
      </c>
      <c r="BP3151" s="47">
        <v>5</v>
      </c>
      <c r="BQ3151" s="47">
        <v>68</v>
      </c>
      <c r="BT3151" s="47" t="s">
        <v>83</v>
      </c>
      <c r="BU3151" s="47">
        <v>2.5</v>
      </c>
      <c r="BX3151" s="47">
        <v>943</v>
      </c>
      <c r="CA3151" s="47">
        <v>67.5</v>
      </c>
      <c r="CC3151" s="47">
        <v>14</v>
      </c>
      <c r="CE3151" s="47" t="s">
        <v>913</v>
      </c>
      <c r="CF3151" s="47">
        <v>113</v>
      </c>
      <c r="CH3151" s="47">
        <v>279</v>
      </c>
      <c r="CI3151" s="47">
        <v>1160</v>
      </c>
      <c r="CJ3151" s="47">
        <v>1410</v>
      </c>
      <c r="CL3151" s="47">
        <v>330</v>
      </c>
      <c r="CM3151" s="47">
        <v>43</v>
      </c>
      <c r="CN3151" s="47">
        <v>8.1</v>
      </c>
      <c r="CP3151" s="47">
        <v>2.9</v>
      </c>
      <c r="CT3151" s="47" t="s">
        <v>123</v>
      </c>
      <c r="CU3151" s="47">
        <v>8.1</v>
      </c>
      <c r="CV3151" s="47">
        <v>1</v>
      </c>
      <c r="CW3151" s="47">
        <f t="shared" si="173"/>
        <v>2963.1</v>
      </c>
      <c r="CX3151" s="47">
        <v>3093</v>
      </c>
      <c r="CY3151" s="47">
        <v>2.56</v>
      </c>
    </row>
    <row r="3152" spans="1:111" s="47" customFormat="1" x14ac:dyDescent="0.3">
      <c r="A3152" s="22" t="s">
        <v>4866</v>
      </c>
      <c r="B3152" s="47" t="s">
        <v>4559</v>
      </c>
      <c r="C3152" s="47" t="s">
        <v>4940</v>
      </c>
      <c r="D3152" s="47" t="s">
        <v>4630</v>
      </c>
      <c r="E3152" s="97">
        <v>1993</v>
      </c>
      <c r="F3152" s="97">
        <v>1993</v>
      </c>
      <c r="G3152" s="47" t="s">
        <v>914</v>
      </c>
      <c r="H3152" s="47">
        <v>34.201098999999999</v>
      </c>
      <c r="I3152" s="47">
        <v>-105.7782559</v>
      </c>
      <c r="J3152" s="47" t="s">
        <v>873</v>
      </c>
      <c r="K3152" s="47" t="s">
        <v>879</v>
      </c>
      <c r="L3152" s="47" t="s">
        <v>878</v>
      </c>
      <c r="M3152" s="91" t="s">
        <v>4427</v>
      </c>
      <c r="N3152" s="70" t="s">
        <v>3393</v>
      </c>
      <c r="O3152" s="70" t="s">
        <v>3394</v>
      </c>
      <c r="P3152" s="72" t="s">
        <v>4428</v>
      </c>
      <c r="Q3152" s="22" t="s">
        <v>1684</v>
      </c>
      <c r="S3152" s="72"/>
      <c r="T3152" s="72"/>
      <c r="U3152" s="72"/>
      <c r="V3152" s="72"/>
      <c r="W3152" s="72"/>
      <c r="X3152" s="72"/>
      <c r="Y3152" s="72"/>
      <c r="Z3152" s="72"/>
      <c r="AA3152" s="72"/>
      <c r="AB3152" s="72"/>
      <c r="AC3152" s="72"/>
      <c r="AD3152" s="72"/>
      <c r="AE3152" s="72"/>
      <c r="AF3152" s="72"/>
      <c r="AG3152" s="72"/>
      <c r="AH3152" s="72"/>
      <c r="AI3152" s="72"/>
      <c r="AJ3152" s="72"/>
      <c r="AU3152" s="47" t="s">
        <v>83</v>
      </c>
      <c r="AV3152" s="47" t="s">
        <v>124</v>
      </c>
      <c r="AW3152" s="47" t="s">
        <v>83</v>
      </c>
      <c r="AY3152" s="47">
        <v>710</v>
      </c>
      <c r="BA3152" s="47" t="s">
        <v>83</v>
      </c>
      <c r="BD3152" s="47">
        <v>12</v>
      </c>
      <c r="BE3152" s="47">
        <v>27</v>
      </c>
      <c r="BG3152" s="47">
        <v>16</v>
      </c>
      <c r="BK3152" s="47">
        <v>2.9000000000000001E-2</v>
      </c>
      <c r="BN3152" s="47">
        <v>2</v>
      </c>
      <c r="BP3152" s="47">
        <v>16</v>
      </c>
      <c r="BQ3152" s="47">
        <v>55</v>
      </c>
      <c r="BT3152" s="47" t="s">
        <v>83</v>
      </c>
      <c r="BU3152" s="47">
        <v>4.45</v>
      </c>
      <c r="BX3152" s="47">
        <v>332</v>
      </c>
      <c r="CA3152" s="47">
        <v>67.900000000000006</v>
      </c>
      <c r="CC3152" s="47">
        <v>12.8</v>
      </c>
      <c r="CE3152" s="47" t="s">
        <v>84</v>
      </c>
      <c r="CF3152" s="47">
        <v>39</v>
      </c>
      <c r="CH3152" s="47">
        <v>31</v>
      </c>
      <c r="CI3152" s="47">
        <v>153</v>
      </c>
      <c r="CJ3152" s="47">
        <v>231</v>
      </c>
      <c r="CK3152" s="47" t="s">
        <v>570</v>
      </c>
      <c r="CL3152" s="47">
        <v>48</v>
      </c>
      <c r="CM3152" s="47">
        <v>8.92</v>
      </c>
      <c r="CN3152" s="47">
        <v>1.8</v>
      </c>
      <c r="CO3152" s="47" t="s">
        <v>948</v>
      </c>
      <c r="CP3152" s="47" t="s">
        <v>121</v>
      </c>
      <c r="CQ3152" s="47">
        <v>6.1</v>
      </c>
      <c r="CR3152" s="47">
        <v>1.6</v>
      </c>
      <c r="CS3152" s="47" t="s">
        <v>957</v>
      </c>
      <c r="CT3152" s="47" t="s">
        <v>123</v>
      </c>
      <c r="CU3152" s="47">
        <v>4.4000000000000004</v>
      </c>
      <c r="CV3152" s="47">
        <v>0.64</v>
      </c>
      <c r="CW3152" s="47">
        <f t="shared" si="173"/>
        <v>455.46000000000004</v>
      </c>
      <c r="CX3152" s="47">
        <v>1500</v>
      </c>
      <c r="CY3152" s="47">
        <v>3.81</v>
      </c>
    </row>
    <row r="3153" spans="1:111" s="47" customFormat="1" x14ac:dyDescent="0.3">
      <c r="A3153" s="22" t="s">
        <v>4867</v>
      </c>
      <c r="B3153" s="47" t="s">
        <v>4559</v>
      </c>
      <c r="C3153" s="47" t="s">
        <v>4940</v>
      </c>
      <c r="D3153" s="47" t="s">
        <v>4630</v>
      </c>
      <c r="E3153" s="97">
        <v>1993</v>
      </c>
      <c r="F3153" s="97">
        <v>1993</v>
      </c>
      <c r="G3153" s="47" t="s">
        <v>914</v>
      </c>
      <c r="H3153" s="88">
        <v>34.199340999999997</v>
      </c>
      <c r="I3153" s="88">
        <v>-105.774714</v>
      </c>
      <c r="J3153" s="47" t="s">
        <v>873</v>
      </c>
      <c r="K3153" s="47" t="s">
        <v>879</v>
      </c>
      <c r="L3153" s="47" t="s">
        <v>878</v>
      </c>
      <c r="M3153" s="91" t="s">
        <v>4427</v>
      </c>
      <c r="N3153" s="70" t="s">
        <v>3393</v>
      </c>
      <c r="O3153" s="70" t="s">
        <v>3394</v>
      </c>
      <c r="P3153" s="72" t="s">
        <v>4428</v>
      </c>
      <c r="Q3153" s="22" t="s">
        <v>80</v>
      </c>
      <c r="S3153" s="72"/>
      <c r="T3153" s="72"/>
      <c r="U3153" s="72"/>
      <c r="V3153" s="72"/>
      <c r="W3153" s="72"/>
      <c r="X3153" s="72"/>
      <c r="Y3153" s="72"/>
      <c r="Z3153" s="72"/>
      <c r="AA3153" s="72"/>
      <c r="AB3153" s="72"/>
      <c r="AC3153" s="72"/>
      <c r="AD3153" s="72"/>
      <c r="AE3153" s="72"/>
      <c r="AF3153" s="72"/>
      <c r="AG3153" s="72"/>
      <c r="AH3153" s="72">
        <v>20000</v>
      </c>
      <c r="AI3153" s="72"/>
      <c r="AJ3153" s="72"/>
      <c r="AU3153" s="47">
        <v>141</v>
      </c>
      <c r="AV3153" s="47" t="s">
        <v>124</v>
      </c>
      <c r="AW3153" s="47" t="s">
        <v>83</v>
      </c>
      <c r="AY3153" s="49" t="s">
        <v>1685</v>
      </c>
      <c r="BA3153" s="47" t="s">
        <v>83</v>
      </c>
      <c r="BD3153" s="47">
        <v>2</v>
      </c>
      <c r="BE3153" s="47">
        <v>28</v>
      </c>
      <c r="BG3153" s="47">
        <v>6</v>
      </c>
      <c r="BK3153" s="47" t="s">
        <v>120</v>
      </c>
      <c r="BN3153" s="47">
        <v>20</v>
      </c>
      <c r="BO3153" s="47" t="s">
        <v>121</v>
      </c>
      <c r="BP3153" s="47">
        <v>5</v>
      </c>
      <c r="BQ3153" s="47">
        <v>72</v>
      </c>
      <c r="BT3153" s="47" t="s">
        <v>83</v>
      </c>
      <c r="BU3153" s="47">
        <v>2.2000000000000002</v>
      </c>
      <c r="BX3153" s="47">
        <v>1325</v>
      </c>
      <c r="CA3153" s="47">
        <v>20</v>
      </c>
      <c r="CC3153" s="47">
        <v>7.6</v>
      </c>
      <c r="CE3153" s="47" t="s">
        <v>913</v>
      </c>
      <c r="CF3153" s="47">
        <v>458</v>
      </c>
      <c r="CH3153" s="47">
        <v>16</v>
      </c>
      <c r="CI3153" s="47">
        <v>9000</v>
      </c>
      <c r="CJ3153" s="47">
        <v>13400</v>
      </c>
      <c r="CK3153" s="47">
        <v>880</v>
      </c>
      <c r="CL3153" s="47">
        <v>2900</v>
      </c>
      <c r="CM3153" s="47">
        <v>200</v>
      </c>
      <c r="CN3153" s="47">
        <v>67.8</v>
      </c>
      <c r="CO3153" s="47">
        <v>180</v>
      </c>
      <c r="CP3153" s="47">
        <v>22</v>
      </c>
      <c r="CQ3153" s="47">
        <v>92</v>
      </c>
      <c r="CR3153" s="47">
        <v>17</v>
      </c>
      <c r="CS3153" s="47">
        <v>31</v>
      </c>
      <c r="CT3153" s="47">
        <v>3.4</v>
      </c>
      <c r="CU3153" s="47">
        <v>20.9</v>
      </c>
      <c r="CV3153" s="47">
        <v>1.8</v>
      </c>
      <c r="CW3153" s="47">
        <f t="shared" si="173"/>
        <v>26815.9</v>
      </c>
      <c r="CX3153" s="47">
        <v>2773</v>
      </c>
      <c r="CY3153" s="47">
        <v>1.54</v>
      </c>
    </row>
    <row r="3154" spans="1:111" s="47" customFormat="1" ht="15.65" customHeight="1" x14ac:dyDescent="0.3">
      <c r="A3154" s="22" t="s">
        <v>4868</v>
      </c>
      <c r="B3154" s="47" t="s">
        <v>4559</v>
      </c>
      <c r="C3154" s="47" t="s">
        <v>4940</v>
      </c>
      <c r="D3154" s="47" t="s">
        <v>4630</v>
      </c>
      <c r="E3154" s="97">
        <v>1993</v>
      </c>
      <c r="F3154" s="97">
        <v>1993</v>
      </c>
      <c r="G3154" s="47" t="s">
        <v>914</v>
      </c>
      <c r="H3154" s="88">
        <v>34.199207000000001</v>
      </c>
      <c r="I3154" s="88">
        <v>-105.774441</v>
      </c>
      <c r="J3154" s="47" t="s">
        <v>873</v>
      </c>
      <c r="K3154" s="47" t="s">
        <v>879</v>
      </c>
      <c r="L3154" s="47" t="s">
        <v>878</v>
      </c>
      <c r="M3154" s="91" t="s">
        <v>4427</v>
      </c>
      <c r="N3154" s="70" t="s">
        <v>3393</v>
      </c>
      <c r="O3154" s="70" t="s">
        <v>3394</v>
      </c>
      <c r="P3154" s="72" t="s">
        <v>4428</v>
      </c>
      <c r="Q3154" s="22" t="s">
        <v>80</v>
      </c>
      <c r="S3154" s="72"/>
      <c r="T3154" s="72"/>
      <c r="U3154" s="72"/>
      <c r="V3154" s="72"/>
      <c r="W3154" s="72">
        <v>65.599999999999994</v>
      </c>
      <c r="X3154" s="72">
        <v>0.28000000000000003</v>
      </c>
      <c r="Y3154" s="72">
        <v>16.8</v>
      </c>
      <c r="Z3154" s="72">
        <v>1.86</v>
      </c>
      <c r="AA3154" s="72">
        <v>0.52</v>
      </c>
      <c r="AB3154" s="72">
        <v>0.06</v>
      </c>
      <c r="AC3154" s="72">
        <v>0.16</v>
      </c>
      <c r="AD3154" s="72">
        <v>4.01</v>
      </c>
      <c r="AE3154" s="72">
        <v>9.08</v>
      </c>
      <c r="AF3154" s="72">
        <v>0.22</v>
      </c>
      <c r="AG3154" s="72">
        <v>1.24</v>
      </c>
      <c r="AH3154" s="72"/>
      <c r="AI3154" s="72"/>
      <c r="AJ3154" s="72"/>
      <c r="AO3154" s="47">
        <f>SUM(W3154:AG3154)+(AH3154*0.0001)</f>
        <v>99.829999999999984</v>
      </c>
      <c r="AP3154" s="47">
        <f>(0.6633*(Y3154+Z3154)-0.7083*(Y3154))</f>
        <v>0.47773799999999866</v>
      </c>
      <c r="AQ3154" s="47">
        <f>(Z3154-1.1*(AP3154))</f>
        <v>1.3344882000000016</v>
      </c>
      <c r="AR3154" s="47">
        <f>(Z3154/1.1)</f>
        <v>1.6909090909090909</v>
      </c>
      <c r="AU3154" s="47">
        <v>27</v>
      </c>
      <c r="AV3154" s="47" t="s">
        <v>124</v>
      </c>
      <c r="AW3154" s="47" t="s">
        <v>83</v>
      </c>
      <c r="AY3154" s="47">
        <v>3300</v>
      </c>
      <c r="BA3154" s="47" t="s">
        <v>83</v>
      </c>
      <c r="BD3154" s="47">
        <v>3</v>
      </c>
      <c r="BE3154" s="47">
        <v>28</v>
      </c>
      <c r="BG3154" s="47">
        <v>9</v>
      </c>
      <c r="BK3154" s="47">
        <v>2.1000000000000001E-2</v>
      </c>
      <c r="BN3154" s="47">
        <v>20</v>
      </c>
      <c r="BP3154" s="47">
        <v>5</v>
      </c>
      <c r="BQ3154" s="47">
        <v>36</v>
      </c>
      <c r="BT3154" s="47" t="s">
        <v>83</v>
      </c>
      <c r="BU3154" s="47">
        <v>1.9</v>
      </c>
      <c r="BX3154" s="47">
        <v>352</v>
      </c>
      <c r="CA3154" s="47">
        <v>49</v>
      </c>
      <c r="CC3154" s="47">
        <v>9.8000000000000007</v>
      </c>
      <c r="CE3154" s="47" t="s">
        <v>84</v>
      </c>
      <c r="CF3154" s="47">
        <v>187</v>
      </c>
      <c r="CH3154" s="47">
        <v>37</v>
      </c>
      <c r="CI3154" s="47">
        <v>1290</v>
      </c>
      <c r="CJ3154" s="47">
        <v>1960</v>
      </c>
      <c r="CK3154" s="47">
        <v>180</v>
      </c>
      <c r="CL3154" s="47">
        <v>412</v>
      </c>
      <c r="CM3154" s="47">
        <v>54.3</v>
      </c>
      <c r="CN3154" s="47">
        <v>10.199999999999999</v>
      </c>
      <c r="CO3154" s="47" t="s">
        <v>948</v>
      </c>
      <c r="CP3154" s="47">
        <v>4.0999999999999996</v>
      </c>
      <c r="CQ3154" s="47">
        <v>18</v>
      </c>
      <c r="CR3154" s="47">
        <v>5.5</v>
      </c>
      <c r="CS3154" s="47" t="s">
        <v>957</v>
      </c>
      <c r="CT3154" s="47">
        <v>3</v>
      </c>
      <c r="CU3154" s="47">
        <v>16</v>
      </c>
      <c r="CV3154" s="47">
        <v>2.36</v>
      </c>
      <c r="CW3154" s="47">
        <f t="shared" si="173"/>
        <v>3955.46</v>
      </c>
      <c r="CX3154" s="47">
        <v>4000</v>
      </c>
      <c r="CY3154" s="47">
        <v>1.36</v>
      </c>
    </row>
    <row r="3155" spans="1:111" s="47" customFormat="1" ht="15.65" customHeight="1" x14ac:dyDescent="0.3">
      <c r="A3155" s="22" t="s">
        <v>4869</v>
      </c>
      <c r="B3155" s="47" t="s">
        <v>4559</v>
      </c>
      <c r="C3155" s="47" t="s">
        <v>4940</v>
      </c>
      <c r="D3155" s="47" t="s">
        <v>4630</v>
      </c>
      <c r="E3155" s="97">
        <v>1993</v>
      </c>
      <c r="F3155" s="97">
        <v>1993</v>
      </c>
      <c r="G3155" s="47" t="s">
        <v>914</v>
      </c>
      <c r="H3155" s="88">
        <v>34.198974</v>
      </c>
      <c r="I3155" s="88">
        <v>-105.774157</v>
      </c>
      <c r="J3155" s="47" t="s">
        <v>873</v>
      </c>
      <c r="K3155" s="47" t="s">
        <v>879</v>
      </c>
      <c r="L3155" s="47" t="s">
        <v>878</v>
      </c>
      <c r="M3155" s="91" t="s">
        <v>4427</v>
      </c>
      <c r="N3155" s="70" t="s">
        <v>3393</v>
      </c>
      <c r="O3155" s="70" t="s">
        <v>3394</v>
      </c>
      <c r="P3155" s="72" t="s">
        <v>4428</v>
      </c>
      <c r="Q3155" s="22" t="s">
        <v>80</v>
      </c>
      <c r="S3155" s="72"/>
      <c r="T3155" s="72"/>
      <c r="U3155" s="72"/>
      <c r="V3155" s="72"/>
      <c r="W3155" s="72"/>
      <c r="X3155" s="72"/>
      <c r="Y3155" s="72"/>
      <c r="Z3155" s="72"/>
      <c r="AA3155" s="72"/>
      <c r="AB3155" s="72"/>
      <c r="AC3155" s="72"/>
      <c r="AD3155" s="72"/>
      <c r="AE3155" s="72"/>
      <c r="AF3155" s="72"/>
      <c r="AG3155" s="72"/>
      <c r="AH3155" s="72">
        <v>786</v>
      </c>
      <c r="AI3155" s="72"/>
      <c r="AJ3155" s="72"/>
      <c r="AU3155" s="47">
        <v>58</v>
      </c>
      <c r="AV3155" s="47" t="s">
        <v>124</v>
      </c>
      <c r="AW3155" s="47">
        <v>7</v>
      </c>
      <c r="AY3155" s="47">
        <v>4000</v>
      </c>
      <c r="BA3155" s="47" t="s">
        <v>83</v>
      </c>
      <c r="BD3155" s="47">
        <v>2</v>
      </c>
      <c r="BE3155" s="47">
        <v>34</v>
      </c>
      <c r="BG3155" s="47">
        <v>25</v>
      </c>
      <c r="BK3155" s="47">
        <v>1.2999999999999999E-2</v>
      </c>
      <c r="BN3155" s="47">
        <v>41</v>
      </c>
      <c r="BO3155" s="47">
        <v>72</v>
      </c>
      <c r="BP3155" s="47">
        <v>3</v>
      </c>
      <c r="BQ3155" s="47">
        <v>1244</v>
      </c>
      <c r="BT3155" s="47" t="s">
        <v>83</v>
      </c>
      <c r="BU3155" s="47">
        <v>1.6</v>
      </c>
      <c r="BX3155" s="47">
        <v>202</v>
      </c>
      <c r="CA3155" s="47">
        <v>38</v>
      </c>
      <c r="CC3155" s="47">
        <v>10</v>
      </c>
      <c r="CE3155" s="47" t="s">
        <v>913</v>
      </c>
      <c r="CF3155" s="47">
        <v>125</v>
      </c>
      <c r="CH3155" s="47">
        <v>52</v>
      </c>
      <c r="CI3155" s="47">
        <v>698</v>
      </c>
      <c r="CJ3155" s="47">
        <v>899</v>
      </c>
      <c r="CL3155" s="47">
        <v>190</v>
      </c>
      <c r="CM3155" s="47">
        <v>32</v>
      </c>
      <c r="CN3155" s="47">
        <v>7.1</v>
      </c>
      <c r="CP3155" s="47">
        <v>3</v>
      </c>
      <c r="CT3155" s="47">
        <v>2.2999999999999998</v>
      </c>
      <c r="CU3155" s="47">
        <v>16</v>
      </c>
      <c r="CV3155" s="47">
        <v>2.2000000000000002</v>
      </c>
      <c r="CW3155" s="47">
        <f t="shared" si="173"/>
        <v>1849.6</v>
      </c>
      <c r="CX3155" s="47">
        <v>233</v>
      </c>
      <c r="CY3155" s="47">
        <v>4.43</v>
      </c>
    </row>
    <row r="3156" spans="1:111" s="47" customFormat="1" ht="15.65" customHeight="1" x14ac:dyDescent="0.3">
      <c r="A3156" s="22" t="s">
        <v>4870</v>
      </c>
      <c r="B3156" s="47" t="s">
        <v>4559</v>
      </c>
      <c r="C3156" s="47" t="s">
        <v>4940</v>
      </c>
      <c r="D3156" s="47" t="s">
        <v>4630</v>
      </c>
      <c r="E3156" s="97">
        <v>1993</v>
      </c>
      <c r="F3156" s="97">
        <v>1993</v>
      </c>
      <c r="G3156" s="47" t="s">
        <v>914</v>
      </c>
      <c r="H3156" s="88">
        <v>34.198794999999997</v>
      </c>
      <c r="I3156" s="88">
        <v>-105.77402499999999</v>
      </c>
      <c r="J3156" s="47" t="s">
        <v>873</v>
      </c>
      <c r="K3156" s="47" t="s">
        <v>879</v>
      </c>
      <c r="L3156" s="47" t="s">
        <v>878</v>
      </c>
      <c r="M3156" s="91" t="s">
        <v>4427</v>
      </c>
      <c r="N3156" s="70" t="s">
        <v>3393</v>
      </c>
      <c r="O3156" s="70" t="s">
        <v>3394</v>
      </c>
      <c r="P3156" s="72" t="s">
        <v>4428</v>
      </c>
      <c r="Q3156" s="22" t="s">
        <v>1684</v>
      </c>
      <c r="S3156" s="72"/>
      <c r="T3156" s="72"/>
      <c r="U3156" s="72"/>
      <c r="V3156" s="72"/>
      <c r="W3156" s="72"/>
      <c r="X3156" s="72"/>
      <c r="Y3156" s="72"/>
      <c r="Z3156" s="72"/>
      <c r="AA3156" s="72"/>
      <c r="AB3156" s="72"/>
      <c r="AC3156" s="72"/>
      <c r="AD3156" s="72"/>
      <c r="AE3156" s="72"/>
      <c r="AF3156" s="72"/>
      <c r="AG3156" s="72"/>
      <c r="AH3156" s="72">
        <v>345</v>
      </c>
      <c r="AI3156" s="72"/>
      <c r="AJ3156" s="72"/>
      <c r="AU3156" s="47">
        <v>35</v>
      </c>
      <c r="AV3156" s="47" t="s">
        <v>124</v>
      </c>
      <c r="AW3156" s="47" t="s">
        <v>83</v>
      </c>
      <c r="AY3156" s="47">
        <v>3300</v>
      </c>
      <c r="BA3156" s="47" t="s">
        <v>83</v>
      </c>
      <c r="BD3156" s="47">
        <v>3</v>
      </c>
      <c r="BE3156" s="47">
        <v>16</v>
      </c>
      <c r="BG3156" s="47">
        <v>8</v>
      </c>
      <c r="BK3156" s="47" t="s">
        <v>120</v>
      </c>
      <c r="BN3156" s="47">
        <v>6</v>
      </c>
      <c r="BO3156" s="47">
        <v>93</v>
      </c>
      <c r="BP3156" s="47">
        <v>5</v>
      </c>
      <c r="BQ3156" s="47">
        <v>180</v>
      </c>
      <c r="BT3156" s="47" t="s">
        <v>83</v>
      </c>
      <c r="BU3156" s="47">
        <v>1.6</v>
      </c>
      <c r="BX3156" s="47">
        <v>246</v>
      </c>
      <c r="CA3156" s="47">
        <v>38</v>
      </c>
      <c r="CC3156" s="47">
        <v>7.8</v>
      </c>
      <c r="CE3156" s="47" t="s">
        <v>913</v>
      </c>
      <c r="CF3156" s="47">
        <v>168</v>
      </c>
      <c r="CH3156" s="47">
        <v>24</v>
      </c>
      <c r="CI3156" s="47">
        <v>358</v>
      </c>
      <c r="CJ3156" s="47">
        <v>470</v>
      </c>
      <c r="CL3156" s="47">
        <v>130</v>
      </c>
      <c r="CM3156" s="47">
        <v>22.7</v>
      </c>
      <c r="CN3156" s="47">
        <v>4.9000000000000004</v>
      </c>
      <c r="CP3156" s="47">
        <v>2.1</v>
      </c>
      <c r="CT3156" s="47">
        <v>2.6</v>
      </c>
      <c r="CU3156" s="47">
        <v>13</v>
      </c>
      <c r="CV3156" s="47">
        <v>1.7</v>
      </c>
      <c r="CW3156" s="47">
        <f t="shared" si="173"/>
        <v>1005.0000000000001</v>
      </c>
      <c r="CX3156" s="47">
        <v>2214</v>
      </c>
      <c r="CY3156" s="47">
        <v>2.63</v>
      </c>
    </row>
    <row r="3157" spans="1:111" s="47" customFormat="1" ht="15.65" customHeight="1" x14ac:dyDescent="0.3">
      <c r="A3157" s="26" t="s">
        <v>4871</v>
      </c>
      <c r="B3157" s="47" t="s">
        <v>4559</v>
      </c>
      <c r="C3157" s="47" t="s">
        <v>4940</v>
      </c>
      <c r="D3157" s="47" t="s">
        <v>4630</v>
      </c>
      <c r="E3157" s="95">
        <v>1993</v>
      </c>
      <c r="F3157" s="97">
        <v>1993</v>
      </c>
      <c r="G3157" s="47" t="s">
        <v>914</v>
      </c>
      <c r="H3157" s="98">
        <v>34.198754999999998</v>
      </c>
      <c r="I3157" s="98">
        <v>-105.774567</v>
      </c>
      <c r="J3157" s="49" t="s">
        <v>873</v>
      </c>
      <c r="K3157" s="47" t="s">
        <v>879</v>
      </c>
      <c r="L3157" s="47" t="s">
        <v>878</v>
      </c>
      <c r="M3157" s="49" t="s">
        <v>4322</v>
      </c>
      <c r="N3157" s="70" t="s">
        <v>3393</v>
      </c>
      <c r="O3157" s="70" t="s">
        <v>3394</v>
      </c>
      <c r="P3157" s="72" t="s">
        <v>4288</v>
      </c>
      <c r="Q3157" s="26" t="s">
        <v>1684</v>
      </c>
      <c r="R3157" s="49"/>
      <c r="S3157" s="72"/>
      <c r="T3157" s="72"/>
      <c r="U3157" s="72"/>
      <c r="V3157" s="72"/>
      <c r="W3157" s="72"/>
      <c r="X3157" s="72"/>
      <c r="Y3157" s="72"/>
      <c r="Z3157" s="72"/>
      <c r="AA3157" s="72"/>
      <c r="AB3157" s="72"/>
      <c r="AC3157" s="72"/>
      <c r="AD3157" s="72"/>
      <c r="AE3157" s="72"/>
      <c r="AF3157" s="72"/>
      <c r="AG3157" s="72"/>
      <c r="AH3157" s="72"/>
      <c r="AI3157" s="72"/>
      <c r="AJ3157" s="72"/>
      <c r="AL3157" s="49"/>
      <c r="AM3157" s="49"/>
      <c r="AN3157" s="49"/>
      <c r="AU3157" s="49">
        <v>116</v>
      </c>
      <c r="AV3157" s="49" t="s">
        <v>124</v>
      </c>
      <c r="AW3157" s="49">
        <v>46</v>
      </c>
      <c r="AX3157" s="49"/>
      <c r="AY3157" s="49" t="s">
        <v>1685</v>
      </c>
      <c r="AZ3157" s="49"/>
      <c r="BA3157" s="49" t="s">
        <v>83</v>
      </c>
      <c r="BB3157" s="49"/>
      <c r="BC3157" s="49"/>
      <c r="BD3157" s="49">
        <v>2</v>
      </c>
      <c r="BE3157" s="49">
        <v>44</v>
      </c>
      <c r="BF3157" s="49"/>
      <c r="BG3157" s="49">
        <v>108</v>
      </c>
      <c r="BH3157" s="49"/>
      <c r="BI3157" s="49"/>
      <c r="BJ3157" s="49"/>
      <c r="BK3157" s="49">
        <v>2.7E-2</v>
      </c>
      <c r="BL3157" s="49"/>
      <c r="BM3157" s="49"/>
      <c r="BN3157" s="49">
        <v>72</v>
      </c>
      <c r="BO3157" s="49"/>
      <c r="BP3157" s="49">
        <v>3</v>
      </c>
      <c r="BQ3157" s="49">
        <v>1353</v>
      </c>
      <c r="BR3157" s="49"/>
      <c r="BS3157" s="49"/>
      <c r="BT3157" s="49" t="s">
        <v>83</v>
      </c>
      <c r="BU3157" s="49">
        <v>2.52</v>
      </c>
      <c r="BV3157" s="49"/>
      <c r="BW3157" s="49"/>
      <c r="BX3157" s="49">
        <v>2000</v>
      </c>
      <c r="BY3157" s="49"/>
      <c r="BZ3157" s="49"/>
      <c r="CA3157" s="49">
        <v>30</v>
      </c>
      <c r="CB3157" s="49"/>
      <c r="CC3157" s="49">
        <v>13</v>
      </c>
      <c r="CD3157" s="49"/>
      <c r="CE3157" s="49" t="s">
        <v>84</v>
      </c>
      <c r="CF3157" s="49">
        <v>725</v>
      </c>
      <c r="CG3157" s="49"/>
      <c r="CH3157" s="49">
        <v>17</v>
      </c>
      <c r="CI3157" s="49">
        <v>18900</v>
      </c>
      <c r="CJ3157" s="49">
        <v>22100</v>
      </c>
      <c r="CK3157" s="49">
        <v>1340</v>
      </c>
      <c r="CL3157" s="49">
        <v>4360</v>
      </c>
      <c r="CM3157" s="49">
        <v>514</v>
      </c>
      <c r="CN3157" s="49">
        <v>109</v>
      </c>
      <c r="CO3157" s="49">
        <v>200</v>
      </c>
      <c r="CP3157" s="49">
        <v>33.4</v>
      </c>
      <c r="CQ3157" s="49">
        <v>160</v>
      </c>
      <c r="CR3157" s="49">
        <v>34</v>
      </c>
      <c r="CS3157" s="49" t="s">
        <v>957</v>
      </c>
      <c r="CT3157" s="49">
        <v>10</v>
      </c>
      <c r="CU3157" s="49">
        <v>60.6</v>
      </c>
      <c r="CV3157" s="49">
        <v>6.97</v>
      </c>
      <c r="CW3157" s="47">
        <f t="shared" si="173"/>
        <v>47827.97</v>
      </c>
      <c r="CX3157" s="49">
        <v>600</v>
      </c>
      <c r="CY3157" s="49">
        <v>2.5099999999999998</v>
      </c>
      <c r="CZ3157" s="49"/>
      <c r="DA3157" s="49"/>
      <c r="DC3157" s="49"/>
      <c r="DD3157" s="49"/>
      <c r="DE3157" s="49"/>
      <c r="DF3157" s="49"/>
      <c r="DG3157" s="49"/>
    </row>
    <row r="3158" spans="1:111" s="47" customFormat="1" ht="15.65" customHeight="1" x14ac:dyDescent="0.3">
      <c r="A3158" s="22" t="s">
        <v>4872</v>
      </c>
      <c r="B3158" s="47" t="s">
        <v>4559</v>
      </c>
      <c r="C3158" s="47" t="s">
        <v>4940</v>
      </c>
      <c r="D3158" s="47" t="s">
        <v>4630</v>
      </c>
      <c r="E3158" s="97">
        <v>1993</v>
      </c>
      <c r="F3158" s="97">
        <v>1993</v>
      </c>
      <c r="G3158" s="47" t="s">
        <v>914</v>
      </c>
      <c r="H3158" s="88">
        <v>34.198320000000002</v>
      </c>
      <c r="I3158" s="88">
        <v>-105.775052</v>
      </c>
      <c r="J3158" s="47" t="s">
        <v>873</v>
      </c>
      <c r="K3158" s="47" t="s">
        <v>879</v>
      </c>
      <c r="L3158" s="47" t="s">
        <v>878</v>
      </c>
      <c r="M3158" s="91" t="s">
        <v>4427</v>
      </c>
      <c r="N3158" s="70" t="s">
        <v>3393</v>
      </c>
      <c r="O3158" s="70" t="s">
        <v>3394</v>
      </c>
      <c r="P3158" s="72" t="s">
        <v>4428</v>
      </c>
      <c r="Q3158" s="22" t="s">
        <v>80</v>
      </c>
      <c r="S3158" s="72"/>
      <c r="T3158" s="72"/>
      <c r="U3158" s="72"/>
      <c r="V3158" s="72"/>
      <c r="W3158" s="72"/>
      <c r="X3158" s="72"/>
      <c r="Y3158" s="72"/>
      <c r="Z3158" s="72"/>
      <c r="AA3158" s="72"/>
      <c r="AB3158" s="72"/>
      <c r="AC3158" s="72"/>
      <c r="AD3158" s="72"/>
      <c r="AE3158" s="72"/>
      <c r="AF3158" s="72"/>
      <c r="AG3158" s="72"/>
      <c r="AH3158" s="72">
        <v>54800</v>
      </c>
      <c r="AI3158" s="72"/>
      <c r="AJ3158" s="72"/>
      <c r="AU3158" s="47">
        <v>19</v>
      </c>
      <c r="AV3158" s="47" t="s">
        <v>124</v>
      </c>
      <c r="AW3158" s="47">
        <v>26</v>
      </c>
      <c r="AY3158" s="47">
        <v>11100</v>
      </c>
      <c r="BA3158" s="47" t="s">
        <v>83</v>
      </c>
      <c r="BD3158" s="47">
        <v>3</v>
      </c>
      <c r="BE3158" s="47">
        <v>6</v>
      </c>
      <c r="BG3158" s="47">
        <v>30</v>
      </c>
      <c r="BK3158" s="47">
        <v>5.1999999999999998E-2</v>
      </c>
      <c r="BN3158" s="47">
        <v>63</v>
      </c>
      <c r="BP3158" s="47">
        <v>6</v>
      </c>
      <c r="BQ3158" s="47">
        <v>402</v>
      </c>
      <c r="BT3158" s="47">
        <v>11</v>
      </c>
      <c r="BU3158" s="47">
        <v>4.29</v>
      </c>
      <c r="BX3158" s="47">
        <v>428</v>
      </c>
      <c r="CA3158" s="47">
        <v>47.6</v>
      </c>
      <c r="CC3158" s="47">
        <v>6</v>
      </c>
      <c r="CE3158" s="47" t="s">
        <v>84</v>
      </c>
      <c r="CF3158" s="47">
        <v>110</v>
      </c>
      <c r="CH3158" s="47">
        <v>47</v>
      </c>
      <c r="CI3158" s="47">
        <v>4500</v>
      </c>
      <c r="CJ3158" s="47">
        <v>4930</v>
      </c>
      <c r="CK3158" s="47">
        <v>359</v>
      </c>
      <c r="CL3158" s="47">
        <v>732</v>
      </c>
      <c r="CM3158" s="47">
        <v>85.4</v>
      </c>
      <c r="CN3158" s="47">
        <v>14.6</v>
      </c>
      <c r="CO3158" s="47" t="s">
        <v>948</v>
      </c>
      <c r="CP3158" s="47">
        <v>4.7</v>
      </c>
      <c r="CQ3158" s="47">
        <v>12.2</v>
      </c>
      <c r="CR3158" s="47">
        <v>2.2999999999999998</v>
      </c>
      <c r="CS3158" s="47" t="s">
        <v>957</v>
      </c>
      <c r="CT3158" s="47" t="s">
        <v>123</v>
      </c>
      <c r="CU3158" s="47">
        <v>11.1</v>
      </c>
      <c r="CV3158" s="47">
        <v>1.43</v>
      </c>
      <c r="CW3158" s="47">
        <f t="shared" si="173"/>
        <v>10652.730000000001</v>
      </c>
      <c r="CX3158" s="47">
        <v>1700</v>
      </c>
      <c r="CY3158" s="47">
        <v>0.93</v>
      </c>
    </row>
    <row r="3159" spans="1:111" s="47" customFormat="1" ht="15.65" customHeight="1" x14ac:dyDescent="0.3">
      <c r="A3159" s="22" t="s">
        <v>4873</v>
      </c>
      <c r="B3159" s="47" t="s">
        <v>4559</v>
      </c>
      <c r="C3159" s="47" t="s">
        <v>4940</v>
      </c>
      <c r="D3159" s="47" t="s">
        <v>4630</v>
      </c>
      <c r="E3159" s="97">
        <v>1993</v>
      </c>
      <c r="F3159" s="97">
        <v>1993</v>
      </c>
      <c r="G3159" s="47" t="s">
        <v>914</v>
      </c>
      <c r="H3159" s="88">
        <v>34.198273999999998</v>
      </c>
      <c r="I3159" s="88">
        <v>-105.775051</v>
      </c>
      <c r="J3159" s="47" t="s">
        <v>873</v>
      </c>
      <c r="K3159" s="47" t="s">
        <v>879</v>
      </c>
      <c r="L3159" s="47" t="s">
        <v>878</v>
      </c>
      <c r="M3159" s="91" t="s">
        <v>4427</v>
      </c>
      <c r="N3159" s="70" t="s">
        <v>3393</v>
      </c>
      <c r="O3159" s="70" t="s">
        <v>3394</v>
      </c>
      <c r="P3159" s="72" t="s">
        <v>4428</v>
      </c>
      <c r="Q3159" s="22" t="s">
        <v>80</v>
      </c>
      <c r="S3159" s="72"/>
      <c r="T3159" s="72"/>
      <c r="U3159" s="72"/>
      <c r="V3159" s="72"/>
      <c r="W3159" s="72"/>
      <c r="X3159" s="72"/>
      <c r="Y3159" s="72"/>
      <c r="Z3159" s="72"/>
      <c r="AA3159" s="72"/>
      <c r="AB3159" s="72"/>
      <c r="AC3159" s="72"/>
      <c r="AD3159" s="72"/>
      <c r="AE3159" s="72"/>
      <c r="AF3159" s="72"/>
      <c r="AG3159" s="72"/>
      <c r="AH3159" s="72">
        <v>56000</v>
      </c>
      <c r="AI3159" s="72"/>
      <c r="AJ3159" s="72"/>
      <c r="AU3159" s="47">
        <v>24</v>
      </c>
      <c r="AV3159" s="47" t="s">
        <v>124</v>
      </c>
      <c r="AW3159" s="47" t="s">
        <v>83</v>
      </c>
      <c r="AY3159" s="47">
        <v>9500</v>
      </c>
      <c r="BA3159" s="47" t="s">
        <v>83</v>
      </c>
      <c r="BD3159" s="47">
        <v>5</v>
      </c>
      <c r="BE3159" s="47">
        <v>5</v>
      </c>
      <c r="BG3159" s="47">
        <v>15</v>
      </c>
      <c r="BK3159" s="47">
        <v>4.1000000000000002E-2</v>
      </c>
      <c r="BN3159" s="47">
        <v>33</v>
      </c>
      <c r="BP3159" s="47">
        <v>5</v>
      </c>
      <c r="BQ3159" s="47">
        <v>685</v>
      </c>
      <c r="BT3159" s="47" t="s">
        <v>83</v>
      </c>
      <c r="BU3159" s="47">
        <v>3.64</v>
      </c>
      <c r="BX3159" s="47">
        <v>439</v>
      </c>
      <c r="CA3159" s="47">
        <v>36.299999999999997</v>
      </c>
      <c r="CC3159" s="47">
        <v>6.8</v>
      </c>
      <c r="CE3159" s="47" t="s">
        <v>84</v>
      </c>
      <c r="CF3159" s="47">
        <v>177</v>
      </c>
      <c r="CH3159" s="47">
        <v>58</v>
      </c>
      <c r="CI3159" s="47">
        <v>4240</v>
      </c>
      <c r="CJ3159" s="47">
        <v>5010</v>
      </c>
      <c r="CK3159" s="47">
        <v>362</v>
      </c>
      <c r="CL3159" s="47">
        <v>785</v>
      </c>
      <c r="CM3159" s="47">
        <v>103</v>
      </c>
      <c r="CN3159" s="47">
        <v>17.600000000000001</v>
      </c>
      <c r="CO3159" s="47" t="s">
        <v>948</v>
      </c>
      <c r="CP3159" s="47">
        <v>5.7</v>
      </c>
      <c r="CQ3159" s="47">
        <v>16.7</v>
      </c>
      <c r="CR3159" s="47">
        <v>4.5999999999999996</v>
      </c>
      <c r="CS3159" s="47" t="s">
        <v>957</v>
      </c>
      <c r="CT3159" s="47">
        <v>2</v>
      </c>
      <c r="CU3159" s="47">
        <v>21.4</v>
      </c>
      <c r="CV3159" s="47">
        <v>2.6</v>
      </c>
      <c r="CW3159" s="47">
        <f t="shared" si="173"/>
        <v>10570.600000000002</v>
      </c>
      <c r="CX3159" s="47">
        <v>1600</v>
      </c>
      <c r="CY3159" s="47">
        <v>0.69</v>
      </c>
    </row>
    <row r="3160" spans="1:111" s="47" customFormat="1" ht="13.5" thickBot="1" x14ac:dyDescent="0.35">
      <c r="A3160" s="22" t="s">
        <v>4874</v>
      </c>
      <c r="B3160" s="47" t="s">
        <v>4559</v>
      </c>
      <c r="C3160" s="47" t="s">
        <v>4940</v>
      </c>
      <c r="D3160" s="47" t="s">
        <v>4630</v>
      </c>
      <c r="E3160" s="97">
        <v>1993</v>
      </c>
      <c r="F3160" s="97">
        <v>1993</v>
      </c>
      <c r="G3160" s="47" t="s">
        <v>914</v>
      </c>
      <c r="H3160" s="88">
        <v>34.198270000000001</v>
      </c>
      <c r="I3160" s="88">
        <v>-105.77504999999999</v>
      </c>
      <c r="J3160" s="47" t="s">
        <v>873</v>
      </c>
      <c r="K3160" s="47" t="s">
        <v>879</v>
      </c>
      <c r="L3160" s="47" t="s">
        <v>878</v>
      </c>
      <c r="M3160" s="102" t="s">
        <v>4427</v>
      </c>
      <c r="N3160" s="70" t="s">
        <v>3393</v>
      </c>
      <c r="O3160" s="70" t="s">
        <v>3394</v>
      </c>
      <c r="P3160" s="72" t="s">
        <v>4428</v>
      </c>
      <c r="Q3160" s="22" t="s">
        <v>80</v>
      </c>
      <c r="S3160" s="72"/>
      <c r="T3160" s="72"/>
      <c r="U3160" s="72"/>
      <c r="V3160" s="72"/>
      <c r="W3160" s="72"/>
      <c r="X3160" s="72"/>
      <c r="Y3160" s="72"/>
      <c r="Z3160" s="72"/>
      <c r="AA3160" s="72"/>
      <c r="AB3160" s="72"/>
      <c r="AC3160" s="72"/>
      <c r="AD3160" s="72"/>
      <c r="AE3160" s="72"/>
      <c r="AF3160" s="72"/>
      <c r="AG3160" s="72"/>
      <c r="AH3160" s="72">
        <v>10186</v>
      </c>
      <c r="AI3160" s="72"/>
      <c r="AJ3160" s="72"/>
      <c r="AU3160" s="47" t="s">
        <v>83</v>
      </c>
      <c r="AV3160" s="47" t="s">
        <v>124</v>
      </c>
      <c r="AW3160" s="47">
        <v>7</v>
      </c>
      <c r="AY3160" s="47">
        <v>4000</v>
      </c>
      <c r="BA3160" s="47" t="s">
        <v>83</v>
      </c>
      <c r="BD3160" s="47">
        <v>8</v>
      </c>
      <c r="BE3160" s="47">
        <v>5</v>
      </c>
      <c r="BG3160" s="47">
        <v>9</v>
      </c>
      <c r="BK3160" s="47" t="s">
        <v>120</v>
      </c>
      <c r="BN3160" s="47">
        <v>10</v>
      </c>
      <c r="BO3160" s="47">
        <v>148</v>
      </c>
      <c r="BP3160" s="47">
        <v>2</v>
      </c>
      <c r="BQ3160" s="47">
        <v>78</v>
      </c>
      <c r="BT3160" s="47" t="s">
        <v>83</v>
      </c>
      <c r="BU3160" s="47">
        <v>2.2000000000000002</v>
      </c>
      <c r="BX3160" s="47">
        <v>639</v>
      </c>
      <c r="CA3160" s="47">
        <v>42</v>
      </c>
      <c r="CB3160" s="103"/>
      <c r="CC3160" s="47">
        <v>5.3</v>
      </c>
      <c r="CE3160" s="47" t="s">
        <v>913</v>
      </c>
      <c r="CF3160" s="47">
        <v>56</v>
      </c>
      <c r="CH3160" s="47">
        <v>150</v>
      </c>
      <c r="CI3160" s="47">
        <v>466</v>
      </c>
      <c r="CJ3160" s="47">
        <v>572</v>
      </c>
      <c r="CL3160" s="47">
        <v>130</v>
      </c>
      <c r="CM3160" s="47">
        <v>18.899999999999999</v>
      </c>
      <c r="CN3160" s="47">
        <v>4.0999999999999996</v>
      </c>
      <c r="CP3160" s="47">
        <v>1.4</v>
      </c>
      <c r="CT3160" s="47" t="s">
        <v>123</v>
      </c>
      <c r="CU3160" s="47">
        <v>5.2</v>
      </c>
      <c r="CV3160" s="103">
        <v>0.66</v>
      </c>
      <c r="CW3160" s="47">
        <f t="shared" si="173"/>
        <v>1198.2600000000002</v>
      </c>
      <c r="CX3160" s="47">
        <v>1222</v>
      </c>
      <c r="CY3160" s="47">
        <v>3.39</v>
      </c>
    </row>
    <row r="3161" spans="1:111" s="47" customFormat="1" ht="13.5" thickBot="1" x14ac:dyDescent="0.35">
      <c r="A3161" s="22" t="s">
        <v>4875</v>
      </c>
      <c r="B3161" s="47" t="s">
        <v>4559</v>
      </c>
      <c r="C3161" s="47" t="s">
        <v>4940</v>
      </c>
      <c r="D3161" s="47" t="s">
        <v>4630</v>
      </c>
      <c r="E3161" s="97">
        <v>1993</v>
      </c>
      <c r="F3161" s="97">
        <v>1993</v>
      </c>
      <c r="G3161" s="47" t="s">
        <v>914</v>
      </c>
      <c r="H3161" s="88">
        <v>34.198248</v>
      </c>
      <c r="I3161" s="88">
        <v>-105.775008</v>
      </c>
      <c r="J3161" s="47" t="s">
        <v>873</v>
      </c>
      <c r="K3161" s="47" t="s">
        <v>879</v>
      </c>
      <c r="L3161" s="47" t="s">
        <v>878</v>
      </c>
      <c r="M3161" s="91" t="s">
        <v>4427</v>
      </c>
      <c r="N3161" s="70" t="s">
        <v>3393</v>
      </c>
      <c r="O3161" s="70" t="s">
        <v>3394</v>
      </c>
      <c r="P3161" s="72" t="s">
        <v>4428</v>
      </c>
      <c r="Q3161" s="22" t="s">
        <v>80</v>
      </c>
      <c r="S3161" s="72"/>
      <c r="T3161" s="72"/>
      <c r="U3161" s="72"/>
      <c r="V3161" s="72"/>
      <c r="W3161" s="72"/>
      <c r="X3161" s="72"/>
      <c r="Y3161" s="72"/>
      <c r="Z3161" s="72"/>
      <c r="AA3161" s="72"/>
      <c r="AB3161" s="72"/>
      <c r="AC3161" s="72"/>
      <c r="AD3161" s="72"/>
      <c r="AE3161" s="72"/>
      <c r="AF3161" s="72"/>
      <c r="AG3161" s="72"/>
      <c r="AH3161" s="72">
        <v>116800</v>
      </c>
      <c r="AI3161" s="72"/>
      <c r="AJ3161" s="72"/>
      <c r="AU3161" s="47">
        <v>29</v>
      </c>
      <c r="AV3161" s="47" t="s">
        <v>124</v>
      </c>
      <c r="AW3161" s="47" t="s">
        <v>83</v>
      </c>
      <c r="AY3161" s="47">
        <v>9700</v>
      </c>
      <c r="BA3161" s="47" t="s">
        <v>83</v>
      </c>
      <c r="BD3161" s="47">
        <v>3</v>
      </c>
      <c r="BE3161" s="47">
        <v>7</v>
      </c>
      <c r="BG3161" s="47">
        <v>34</v>
      </c>
      <c r="BK3161" s="47">
        <v>0.05</v>
      </c>
      <c r="BN3161" s="47">
        <v>54</v>
      </c>
      <c r="BP3161" s="47">
        <v>7</v>
      </c>
      <c r="BQ3161" s="47">
        <v>1701</v>
      </c>
      <c r="BT3161" s="47" t="s">
        <v>83</v>
      </c>
      <c r="BU3161" s="47">
        <v>6.3</v>
      </c>
      <c r="BX3161" s="47">
        <v>496</v>
      </c>
      <c r="CA3161" s="47">
        <v>52</v>
      </c>
      <c r="CB3161" s="103"/>
      <c r="CC3161" s="47">
        <v>9.1999999999999993</v>
      </c>
      <c r="CE3161" s="47" t="s">
        <v>84</v>
      </c>
      <c r="CF3161" s="47">
        <v>221</v>
      </c>
      <c r="CH3161" s="47">
        <v>82</v>
      </c>
      <c r="CI3161" s="47">
        <v>8560</v>
      </c>
      <c r="CJ3161" s="47">
        <v>9560</v>
      </c>
      <c r="CK3161" s="47">
        <v>1270</v>
      </c>
      <c r="CL3161" s="47">
        <v>1440</v>
      </c>
      <c r="CM3161" s="47">
        <v>169</v>
      </c>
      <c r="CN3161" s="47">
        <v>28.3</v>
      </c>
      <c r="CO3161" s="47" t="s">
        <v>948</v>
      </c>
      <c r="CP3161" s="47">
        <v>8.5</v>
      </c>
      <c r="CQ3161" s="47">
        <v>33.799999999999997</v>
      </c>
      <c r="CR3161" s="47">
        <v>7.4</v>
      </c>
      <c r="CS3161" s="47" t="s">
        <v>957</v>
      </c>
      <c r="CT3161" s="47">
        <v>3</v>
      </c>
      <c r="CU3161" s="47">
        <v>26.2</v>
      </c>
      <c r="CV3161" s="103">
        <v>3.71</v>
      </c>
      <c r="CW3161" s="47">
        <f t="shared" si="173"/>
        <v>21109.91</v>
      </c>
      <c r="CX3161" s="47">
        <v>3200</v>
      </c>
      <c r="CY3161" s="47">
        <v>1.23</v>
      </c>
    </row>
    <row r="3162" spans="1:111" s="47" customFormat="1" ht="13.5" thickBot="1" x14ac:dyDescent="0.35">
      <c r="A3162" s="22" t="s">
        <v>925</v>
      </c>
      <c r="B3162" s="47" t="s">
        <v>4559</v>
      </c>
      <c r="C3162" s="47" t="s">
        <v>4940</v>
      </c>
      <c r="D3162" s="47" t="s">
        <v>4630</v>
      </c>
      <c r="E3162" s="97">
        <v>1993</v>
      </c>
      <c r="F3162" s="97">
        <v>1993</v>
      </c>
      <c r="G3162" s="47" t="s">
        <v>914</v>
      </c>
      <c r="H3162" s="47">
        <v>34.222123000000003</v>
      </c>
      <c r="I3162" s="47">
        <v>-105.758551</v>
      </c>
      <c r="J3162" s="47" t="s">
        <v>873</v>
      </c>
      <c r="K3162" s="47" t="s">
        <v>879</v>
      </c>
      <c r="L3162" s="47" t="s">
        <v>878</v>
      </c>
      <c r="M3162" s="91" t="s">
        <v>4427</v>
      </c>
      <c r="N3162" s="70" t="s">
        <v>3393</v>
      </c>
      <c r="O3162" s="70" t="s">
        <v>3394</v>
      </c>
      <c r="P3162" s="72" t="s">
        <v>4428</v>
      </c>
      <c r="Q3162" s="22" t="s">
        <v>80</v>
      </c>
      <c r="S3162" s="72"/>
      <c r="T3162" s="72"/>
      <c r="U3162" s="72"/>
      <c r="V3162" s="72"/>
      <c r="W3162" s="72"/>
      <c r="X3162" s="72"/>
      <c r="Y3162" s="72"/>
      <c r="Z3162" s="72"/>
      <c r="AA3162" s="72"/>
      <c r="AB3162" s="72"/>
      <c r="AC3162" s="72"/>
      <c r="AD3162" s="72"/>
      <c r="AE3162" s="72"/>
      <c r="AF3162" s="72"/>
      <c r="AG3162" s="72"/>
      <c r="AH3162" s="72"/>
      <c r="AI3162" s="72"/>
      <c r="AJ3162" s="72"/>
      <c r="AU3162" s="47">
        <v>31</v>
      </c>
      <c r="AV3162" s="47" t="s">
        <v>124</v>
      </c>
      <c r="AW3162" s="47">
        <v>42</v>
      </c>
      <c r="AY3162" s="47">
        <v>4700</v>
      </c>
      <c r="BA3162" s="47" t="s">
        <v>83</v>
      </c>
      <c r="BD3162" s="47">
        <v>7</v>
      </c>
      <c r="BE3162" s="47">
        <v>14</v>
      </c>
      <c r="BG3162" s="47">
        <v>17</v>
      </c>
      <c r="BK3162" s="47" t="s">
        <v>120</v>
      </c>
      <c r="BN3162" s="47">
        <v>5</v>
      </c>
      <c r="BP3162" s="47">
        <v>7</v>
      </c>
      <c r="BQ3162" s="47">
        <v>22</v>
      </c>
      <c r="BT3162" s="47" t="s">
        <v>83</v>
      </c>
      <c r="BU3162" s="47">
        <v>2.8</v>
      </c>
      <c r="BX3162" s="47">
        <v>1482</v>
      </c>
      <c r="CA3162" s="47">
        <v>38</v>
      </c>
      <c r="CB3162" s="103"/>
      <c r="CC3162" s="47">
        <v>7.9</v>
      </c>
      <c r="CE3162" s="47" t="s">
        <v>913</v>
      </c>
      <c r="CF3162" s="47">
        <v>62</v>
      </c>
      <c r="CH3162" s="47">
        <v>57</v>
      </c>
      <c r="CI3162" s="47">
        <v>754</v>
      </c>
      <c r="CJ3162" s="47">
        <v>912</v>
      </c>
      <c r="CL3162" s="47">
        <v>180</v>
      </c>
      <c r="CM3162" s="47">
        <v>26.3</v>
      </c>
      <c r="CN3162" s="47">
        <v>5.2</v>
      </c>
      <c r="CP3162" s="47">
        <v>1.8</v>
      </c>
      <c r="CT3162" s="47" t="s">
        <v>123</v>
      </c>
      <c r="CU3162" s="47">
        <v>5.6</v>
      </c>
      <c r="CV3162" s="103">
        <v>0.59</v>
      </c>
      <c r="CW3162" s="47">
        <f t="shared" si="173"/>
        <v>1885.4899999999998</v>
      </c>
      <c r="CX3162" s="47">
        <v>1705</v>
      </c>
      <c r="CY3162" s="47">
        <v>2.54</v>
      </c>
    </row>
    <row r="3163" spans="1:111" s="47" customFormat="1" ht="13.5" thickBot="1" x14ac:dyDescent="0.35">
      <c r="A3163" s="22" t="s">
        <v>4876</v>
      </c>
      <c r="B3163" s="47" t="s">
        <v>4559</v>
      </c>
      <c r="C3163" s="47" t="s">
        <v>4940</v>
      </c>
      <c r="D3163" s="47" t="s">
        <v>4630</v>
      </c>
      <c r="E3163" s="97">
        <v>1993</v>
      </c>
      <c r="F3163" s="97">
        <v>1993</v>
      </c>
      <c r="G3163" s="47" t="s">
        <v>914</v>
      </c>
      <c r="H3163" s="88">
        <v>34.198130999999997</v>
      </c>
      <c r="I3163" s="88">
        <v>-105.77490899999999</v>
      </c>
      <c r="J3163" s="47" t="s">
        <v>873</v>
      </c>
      <c r="K3163" s="47" t="s">
        <v>879</v>
      </c>
      <c r="L3163" s="47" t="s">
        <v>878</v>
      </c>
      <c r="M3163" s="91" t="s">
        <v>4427</v>
      </c>
      <c r="N3163" s="70" t="s">
        <v>3393</v>
      </c>
      <c r="O3163" s="70" t="s">
        <v>3394</v>
      </c>
      <c r="P3163" s="72" t="s">
        <v>4428</v>
      </c>
      <c r="Q3163" s="22" t="s">
        <v>80</v>
      </c>
      <c r="S3163" s="72"/>
      <c r="T3163" s="72"/>
      <c r="U3163" s="72"/>
      <c r="V3163" s="72"/>
      <c r="W3163" s="72"/>
      <c r="X3163" s="72"/>
      <c r="Y3163" s="72"/>
      <c r="Z3163" s="72"/>
      <c r="AA3163" s="72"/>
      <c r="AB3163" s="72"/>
      <c r="AC3163" s="72"/>
      <c r="AD3163" s="72"/>
      <c r="AE3163" s="72"/>
      <c r="AF3163" s="72"/>
      <c r="AG3163" s="72"/>
      <c r="AH3163" s="72">
        <v>235200</v>
      </c>
      <c r="AI3163" s="72"/>
      <c r="AJ3163" s="72"/>
      <c r="AU3163" s="47">
        <v>17</v>
      </c>
      <c r="AV3163" s="47" t="s">
        <v>124</v>
      </c>
      <c r="AW3163" s="47" t="s">
        <v>83</v>
      </c>
      <c r="AY3163" s="47">
        <v>12900</v>
      </c>
      <c r="BA3163" s="47" t="s">
        <v>83</v>
      </c>
      <c r="BD3163" s="47">
        <v>4</v>
      </c>
      <c r="BE3163" s="47">
        <v>8</v>
      </c>
      <c r="BG3163" s="47">
        <v>95</v>
      </c>
      <c r="BK3163" s="47">
        <v>4.3999999999999997E-2</v>
      </c>
      <c r="BN3163" s="47">
        <v>34</v>
      </c>
      <c r="BP3163" s="47">
        <v>3</v>
      </c>
      <c r="BQ3163" s="47">
        <v>64</v>
      </c>
      <c r="BT3163" s="47">
        <v>22</v>
      </c>
      <c r="BU3163" s="47">
        <v>3</v>
      </c>
      <c r="BX3163" s="47">
        <v>839</v>
      </c>
      <c r="CA3163" s="47">
        <v>130</v>
      </c>
      <c r="CB3163" s="103"/>
      <c r="CC3163" s="47">
        <v>84</v>
      </c>
      <c r="CE3163" s="47" t="s">
        <v>84</v>
      </c>
      <c r="CF3163" s="47">
        <v>696</v>
      </c>
      <c r="CH3163" s="47">
        <v>43</v>
      </c>
      <c r="CI3163" s="47">
        <v>11900</v>
      </c>
      <c r="CJ3163" s="47">
        <v>15600</v>
      </c>
      <c r="CK3163" s="47">
        <v>1220</v>
      </c>
      <c r="CL3163" s="47">
        <v>2630</v>
      </c>
      <c r="CM3163" s="47">
        <v>337</v>
      </c>
      <c r="CN3163" s="47">
        <v>58.8</v>
      </c>
      <c r="CO3163" s="47" t="s">
        <v>948</v>
      </c>
      <c r="CP3163" s="47">
        <v>19.100000000000001</v>
      </c>
      <c r="CQ3163" s="47">
        <v>59.2</v>
      </c>
      <c r="CR3163" s="47">
        <v>17.899999999999999</v>
      </c>
      <c r="CS3163" s="47" t="s">
        <v>957</v>
      </c>
      <c r="CT3163" s="47">
        <v>9</v>
      </c>
      <c r="CU3163" s="47">
        <v>55</v>
      </c>
      <c r="CV3163" s="103">
        <v>5.97</v>
      </c>
      <c r="CW3163" s="47">
        <f t="shared" si="173"/>
        <v>31911.97</v>
      </c>
      <c r="CX3163" s="47">
        <v>2200</v>
      </c>
      <c r="CY3163" s="47">
        <v>1</v>
      </c>
    </row>
    <row r="3164" spans="1:111" s="47" customFormat="1" ht="13.5" thickBot="1" x14ac:dyDescent="0.35">
      <c r="A3164" s="22" t="s">
        <v>4877</v>
      </c>
      <c r="B3164" s="47" t="s">
        <v>4559</v>
      </c>
      <c r="C3164" s="47" t="s">
        <v>4940</v>
      </c>
      <c r="D3164" s="47" t="s">
        <v>4630</v>
      </c>
      <c r="E3164" s="97">
        <v>1993</v>
      </c>
      <c r="F3164" s="97">
        <v>1993</v>
      </c>
      <c r="G3164" s="47" t="s">
        <v>914</v>
      </c>
      <c r="H3164" s="47">
        <v>34.198142900000001</v>
      </c>
      <c r="I3164" s="47">
        <v>-105.77505499999999</v>
      </c>
      <c r="J3164" s="47" t="s">
        <v>873</v>
      </c>
      <c r="K3164" s="47" t="s">
        <v>879</v>
      </c>
      <c r="L3164" s="47" t="s">
        <v>878</v>
      </c>
      <c r="M3164" s="91" t="s">
        <v>4427</v>
      </c>
      <c r="N3164" s="70" t="s">
        <v>3393</v>
      </c>
      <c r="O3164" s="70" t="s">
        <v>3394</v>
      </c>
      <c r="P3164" s="72" t="s">
        <v>4428</v>
      </c>
      <c r="Q3164" s="22" t="s">
        <v>80</v>
      </c>
      <c r="S3164" s="72"/>
      <c r="T3164" s="72"/>
      <c r="U3164" s="72"/>
      <c r="V3164" s="72"/>
      <c r="W3164" s="72"/>
      <c r="X3164" s="72"/>
      <c r="Y3164" s="72"/>
      <c r="Z3164" s="72"/>
      <c r="AA3164" s="72"/>
      <c r="AB3164" s="72"/>
      <c r="AC3164" s="72"/>
      <c r="AD3164" s="72"/>
      <c r="AE3164" s="72"/>
      <c r="AF3164" s="72"/>
      <c r="AG3164" s="72"/>
      <c r="AH3164" s="72">
        <v>21500</v>
      </c>
      <c r="AI3164" s="72"/>
      <c r="AJ3164" s="72"/>
      <c r="AU3164" s="47">
        <v>18</v>
      </c>
      <c r="AV3164" s="47" t="s">
        <v>124</v>
      </c>
      <c r="AW3164" s="47">
        <v>49</v>
      </c>
      <c r="AY3164" s="47">
        <v>3100</v>
      </c>
      <c r="BA3164" s="47" t="s">
        <v>83</v>
      </c>
      <c r="BD3164" s="47">
        <v>3</v>
      </c>
      <c r="BE3164" s="47">
        <v>8</v>
      </c>
      <c r="BG3164" s="47">
        <v>178</v>
      </c>
      <c r="BK3164" s="47">
        <v>5.5E-2</v>
      </c>
      <c r="BN3164" s="47">
        <v>232</v>
      </c>
      <c r="BP3164" s="47">
        <v>4</v>
      </c>
      <c r="BQ3164" s="47">
        <v>2124</v>
      </c>
      <c r="BT3164" s="47" t="s">
        <v>83</v>
      </c>
      <c r="BU3164" s="47">
        <v>2.5499999999999998</v>
      </c>
      <c r="BX3164" s="47">
        <v>566</v>
      </c>
      <c r="CA3164" s="47">
        <v>47.7</v>
      </c>
      <c r="CB3164" s="103"/>
      <c r="CC3164" s="47">
        <v>4.0999999999999996</v>
      </c>
      <c r="CE3164" s="47" t="s">
        <v>84</v>
      </c>
      <c r="CF3164" s="47">
        <v>66</v>
      </c>
      <c r="CH3164" s="47">
        <v>79</v>
      </c>
      <c r="CI3164" s="47">
        <v>880</v>
      </c>
      <c r="CJ3164" s="47">
        <v>1130</v>
      </c>
      <c r="CK3164" s="47" t="s">
        <v>4731</v>
      </c>
      <c r="CL3164" s="47">
        <v>197</v>
      </c>
      <c r="CM3164" s="47">
        <v>28.7</v>
      </c>
      <c r="CN3164" s="47">
        <v>5.4</v>
      </c>
      <c r="CO3164" s="47" t="s">
        <v>948</v>
      </c>
      <c r="CP3164" s="47">
        <v>1.9</v>
      </c>
      <c r="CQ3164" s="47">
        <v>4.4000000000000004</v>
      </c>
      <c r="CR3164" s="47">
        <v>1.3</v>
      </c>
      <c r="CS3164" s="47" t="s">
        <v>957</v>
      </c>
      <c r="CT3164" s="47" t="s">
        <v>123</v>
      </c>
      <c r="CU3164" s="47">
        <v>6.7</v>
      </c>
      <c r="CV3164" s="103">
        <v>1.01</v>
      </c>
      <c r="CW3164" s="47">
        <f t="shared" si="173"/>
        <v>2256.4100000000003</v>
      </c>
      <c r="CX3164" s="47">
        <v>1200</v>
      </c>
      <c r="CY3164" s="47">
        <v>0.78</v>
      </c>
    </row>
    <row r="3165" spans="1:111" s="47" customFormat="1" ht="13.5" thickBot="1" x14ac:dyDescent="0.35">
      <c r="A3165" s="72" t="s">
        <v>4878</v>
      </c>
      <c r="B3165" s="47" t="s">
        <v>4559</v>
      </c>
      <c r="C3165" s="47" t="s">
        <v>4940</v>
      </c>
      <c r="D3165" s="47" t="s">
        <v>4630</v>
      </c>
      <c r="E3165" s="97">
        <v>1993</v>
      </c>
      <c r="F3165" s="97">
        <v>1993</v>
      </c>
      <c r="G3165" s="47" t="s">
        <v>914</v>
      </c>
      <c r="H3165" s="88">
        <v>34.198056999999999</v>
      </c>
      <c r="I3165" s="88">
        <v>-105.775125</v>
      </c>
      <c r="J3165" s="47" t="s">
        <v>873</v>
      </c>
      <c r="K3165" s="47" t="s">
        <v>879</v>
      </c>
      <c r="L3165" s="47" t="s">
        <v>878</v>
      </c>
      <c r="M3165" s="91" t="s">
        <v>4427</v>
      </c>
      <c r="N3165" s="70" t="s">
        <v>3393</v>
      </c>
      <c r="O3165" s="70" t="s">
        <v>3394</v>
      </c>
      <c r="P3165" s="72" t="s">
        <v>4428</v>
      </c>
      <c r="Q3165" s="22" t="s">
        <v>80</v>
      </c>
      <c r="S3165" s="72"/>
      <c r="T3165" s="72"/>
      <c r="U3165" s="72"/>
      <c r="V3165" s="72"/>
      <c r="W3165" s="72"/>
      <c r="X3165" s="72"/>
      <c r="Y3165" s="72"/>
      <c r="Z3165" s="72"/>
      <c r="AA3165" s="72"/>
      <c r="AB3165" s="72"/>
      <c r="AC3165" s="72"/>
      <c r="AD3165" s="72"/>
      <c r="AE3165" s="72"/>
      <c r="AF3165" s="72"/>
      <c r="AG3165" s="72"/>
      <c r="AH3165" s="72">
        <v>164800</v>
      </c>
      <c r="AI3165" s="72"/>
      <c r="AJ3165" s="72"/>
      <c r="AU3165" s="47">
        <v>24</v>
      </c>
      <c r="AV3165" s="47" t="s">
        <v>124</v>
      </c>
      <c r="AW3165" s="47" t="s">
        <v>83</v>
      </c>
      <c r="AY3165" s="47">
        <v>10500</v>
      </c>
      <c r="BA3165" s="47" t="s">
        <v>83</v>
      </c>
      <c r="BD3165" s="47">
        <v>2</v>
      </c>
      <c r="BE3165" s="47">
        <v>5</v>
      </c>
      <c r="BG3165" s="47">
        <v>14</v>
      </c>
      <c r="BK3165" s="47">
        <v>5.1999999999999998E-2</v>
      </c>
      <c r="BN3165" s="47">
        <v>20</v>
      </c>
      <c r="BP3165" s="47">
        <v>4</v>
      </c>
      <c r="BQ3165" s="47">
        <v>968</v>
      </c>
      <c r="BT3165" s="47" t="s">
        <v>83</v>
      </c>
      <c r="BU3165" s="47">
        <v>4.43</v>
      </c>
      <c r="BX3165" s="47">
        <v>405</v>
      </c>
      <c r="CA3165" s="47">
        <v>42.5</v>
      </c>
      <c r="CB3165" s="103"/>
      <c r="CC3165" s="47">
        <v>7.2</v>
      </c>
      <c r="CE3165" s="47" t="s">
        <v>84</v>
      </c>
      <c r="CF3165" s="47">
        <v>235</v>
      </c>
      <c r="CH3165" s="47">
        <v>113</v>
      </c>
      <c r="CI3165" s="47">
        <v>5860</v>
      </c>
      <c r="CJ3165" s="47">
        <v>7260</v>
      </c>
      <c r="CK3165" s="47">
        <v>400</v>
      </c>
      <c r="CL3165" s="47">
        <v>1170</v>
      </c>
      <c r="CM3165" s="47">
        <v>156</v>
      </c>
      <c r="CN3165" s="47">
        <v>27.7</v>
      </c>
      <c r="CO3165" s="47" t="s">
        <v>948</v>
      </c>
      <c r="CP3165" s="47">
        <v>8.1</v>
      </c>
      <c r="CQ3165" s="47">
        <v>24.8</v>
      </c>
      <c r="CR3165" s="47">
        <v>7.2</v>
      </c>
      <c r="CS3165" s="47" t="s">
        <v>957</v>
      </c>
      <c r="CT3165" s="47">
        <v>3</v>
      </c>
      <c r="CU3165" s="47">
        <v>19.3</v>
      </c>
      <c r="CV3165" s="103">
        <v>2.64</v>
      </c>
      <c r="CW3165" s="47">
        <f t="shared" si="173"/>
        <v>14938.74</v>
      </c>
      <c r="CX3165" s="47">
        <v>4700</v>
      </c>
      <c r="CY3165" s="47">
        <v>0.86</v>
      </c>
    </row>
    <row r="3166" spans="1:111" s="47" customFormat="1" ht="13.5" thickBot="1" x14ac:dyDescent="0.35">
      <c r="A3166" s="104" t="s">
        <v>4879</v>
      </c>
      <c r="B3166" s="47" t="s">
        <v>4559</v>
      </c>
      <c r="C3166" s="47" t="s">
        <v>4940</v>
      </c>
      <c r="D3166" s="47" t="s">
        <v>4630</v>
      </c>
      <c r="E3166" s="95">
        <v>1993</v>
      </c>
      <c r="F3166" s="97">
        <v>1993</v>
      </c>
      <c r="G3166" s="72" t="s">
        <v>914</v>
      </c>
      <c r="H3166" s="98">
        <v>34.198303000000003</v>
      </c>
      <c r="I3166" s="98">
        <v>-105.77615900000001</v>
      </c>
      <c r="J3166" s="49" t="s">
        <v>873</v>
      </c>
      <c r="K3166" s="47" t="s">
        <v>879</v>
      </c>
      <c r="L3166" s="47" t="s">
        <v>878</v>
      </c>
      <c r="M3166" s="91" t="s">
        <v>4427</v>
      </c>
      <c r="N3166" s="70" t="s">
        <v>3393</v>
      </c>
      <c r="O3166" s="70" t="s">
        <v>3394</v>
      </c>
      <c r="P3166" s="72" t="s">
        <v>4428</v>
      </c>
      <c r="Q3166" s="26" t="s">
        <v>80</v>
      </c>
      <c r="R3166" s="49"/>
      <c r="S3166" s="72"/>
      <c r="T3166" s="72"/>
      <c r="U3166" s="72"/>
      <c r="V3166" s="72"/>
      <c r="W3166" s="72"/>
      <c r="X3166" s="72"/>
      <c r="Y3166" s="72"/>
      <c r="Z3166" s="72"/>
      <c r="AA3166" s="72"/>
      <c r="AB3166" s="72"/>
      <c r="AC3166" s="72"/>
      <c r="AD3166" s="72"/>
      <c r="AE3166" s="72"/>
      <c r="AF3166" s="72"/>
      <c r="AG3166" s="72"/>
      <c r="AH3166" s="72">
        <v>187</v>
      </c>
      <c r="AI3166" s="72"/>
      <c r="AJ3166" s="72"/>
      <c r="AU3166" s="49">
        <v>11</v>
      </c>
      <c r="AV3166" s="49" t="s">
        <v>124</v>
      </c>
      <c r="AW3166" s="49">
        <v>9</v>
      </c>
      <c r="AX3166" s="49"/>
      <c r="AY3166" s="49">
        <v>1500</v>
      </c>
      <c r="AZ3166" s="49"/>
      <c r="BA3166" s="49" t="s">
        <v>83</v>
      </c>
      <c r="BC3166" s="49"/>
      <c r="BD3166" s="49">
        <v>2</v>
      </c>
      <c r="BE3166" s="49">
        <v>21</v>
      </c>
      <c r="BF3166" s="49"/>
      <c r="BG3166" s="49">
        <v>12</v>
      </c>
      <c r="BH3166" s="49"/>
      <c r="BI3166" s="49"/>
      <c r="BJ3166" s="49"/>
      <c r="BK3166" s="47" t="s">
        <v>120</v>
      </c>
      <c r="BL3166" s="49"/>
      <c r="BM3166" s="49"/>
      <c r="BN3166" s="49">
        <v>9</v>
      </c>
      <c r="BO3166" s="49">
        <v>132</v>
      </c>
      <c r="BP3166" s="49">
        <v>3</v>
      </c>
      <c r="BQ3166" s="49">
        <v>389</v>
      </c>
      <c r="BR3166" s="49"/>
      <c r="BS3166" s="49"/>
      <c r="BT3166" s="49" t="s">
        <v>83</v>
      </c>
      <c r="BU3166" s="49">
        <v>0.68</v>
      </c>
      <c r="BV3166" s="49"/>
      <c r="BW3166" s="49"/>
      <c r="BX3166" s="49">
        <v>188</v>
      </c>
      <c r="BY3166" s="49"/>
      <c r="BZ3166" s="49"/>
      <c r="CA3166" s="49">
        <v>56.4</v>
      </c>
      <c r="CB3166" s="103"/>
      <c r="CC3166" s="49">
        <v>7.8</v>
      </c>
      <c r="CD3166" s="49"/>
      <c r="CE3166" s="49" t="s">
        <v>913</v>
      </c>
      <c r="CF3166" s="49">
        <v>93</v>
      </c>
      <c r="CG3166" s="49"/>
      <c r="CH3166" s="49">
        <v>43</v>
      </c>
      <c r="CI3166" s="49">
        <v>183</v>
      </c>
      <c r="CJ3166" s="49">
        <v>230</v>
      </c>
      <c r="CK3166" s="49"/>
      <c r="CL3166" s="49">
        <v>64</v>
      </c>
      <c r="CM3166" s="49">
        <v>12.1</v>
      </c>
      <c r="CN3166" s="49">
        <v>2.9</v>
      </c>
      <c r="CO3166" s="49"/>
      <c r="CP3166" s="49">
        <v>1.4</v>
      </c>
      <c r="CQ3166" s="49"/>
      <c r="CR3166" s="49"/>
      <c r="CS3166" s="49"/>
      <c r="CT3166" s="49" t="s">
        <v>123</v>
      </c>
      <c r="CU3166" s="49">
        <v>8</v>
      </c>
      <c r="CV3166" s="103">
        <v>1</v>
      </c>
      <c r="CW3166" s="47">
        <f t="shared" si="173"/>
        <v>502.4</v>
      </c>
      <c r="CX3166" s="49">
        <v>217</v>
      </c>
      <c r="CY3166" s="49">
        <v>1.41</v>
      </c>
      <c r="CZ3166" s="49"/>
      <c r="DA3166" s="49"/>
      <c r="DC3166" s="49"/>
      <c r="DD3166" s="49"/>
      <c r="DE3166" s="49"/>
      <c r="DF3166" s="49"/>
      <c r="DG3166" s="49"/>
    </row>
    <row r="3167" spans="1:111" s="47" customFormat="1" ht="13.5" thickBot="1" x14ac:dyDescent="0.35">
      <c r="A3167" s="104" t="s">
        <v>4880</v>
      </c>
      <c r="B3167" s="47" t="s">
        <v>4559</v>
      </c>
      <c r="C3167" s="47" t="s">
        <v>4940</v>
      </c>
      <c r="D3167" s="47" t="s">
        <v>4630</v>
      </c>
      <c r="E3167" s="95">
        <v>1993</v>
      </c>
      <c r="F3167" s="97">
        <v>1993</v>
      </c>
      <c r="G3167" s="72" t="s">
        <v>914</v>
      </c>
      <c r="H3167" s="98">
        <v>34.198521</v>
      </c>
      <c r="I3167" s="98">
        <v>-105.77593299999999</v>
      </c>
      <c r="J3167" s="49" t="s">
        <v>873</v>
      </c>
      <c r="K3167" s="47" t="s">
        <v>879</v>
      </c>
      <c r="L3167" s="47" t="s">
        <v>878</v>
      </c>
      <c r="M3167" s="91" t="s">
        <v>4427</v>
      </c>
      <c r="N3167" s="70" t="s">
        <v>3393</v>
      </c>
      <c r="O3167" s="70" t="s">
        <v>3394</v>
      </c>
      <c r="P3167" s="72" t="s">
        <v>4428</v>
      </c>
      <c r="Q3167" s="26" t="s">
        <v>1684</v>
      </c>
      <c r="R3167" s="49"/>
      <c r="S3167" s="72"/>
      <c r="T3167" s="72"/>
      <c r="U3167" s="72"/>
      <c r="V3167" s="72"/>
      <c r="W3167" s="72"/>
      <c r="X3167" s="72"/>
      <c r="Y3167" s="72"/>
      <c r="Z3167" s="72"/>
      <c r="AA3167" s="72"/>
      <c r="AB3167" s="72"/>
      <c r="AC3167" s="72"/>
      <c r="AD3167" s="72"/>
      <c r="AE3167" s="72"/>
      <c r="AF3167" s="72"/>
      <c r="AG3167" s="72"/>
      <c r="AH3167" s="72">
        <v>226</v>
      </c>
      <c r="AI3167" s="72"/>
      <c r="AJ3167" s="72"/>
      <c r="AU3167" s="49" t="s">
        <v>83</v>
      </c>
      <c r="AV3167" s="49" t="s">
        <v>124</v>
      </c>
      <c r="AW3167" s="49" t="s">
        <v>83</v>
      </c>
      <c r="AX3167" s="49"/>
      <c r="AY3167" s="49">
        <v>2000</v>
      </c>
      <c r="AZ3167" s="49"/>
      <c r="BA3167" s="49" t="s">
        <v>83</v>
      </c>
      <c r="BC3167" s="49"/>
      <c r="BD3167" s="49">
        <v>4</v>
      </c>
      <c r="BE3167" s="49">
        <v>29</v>
      </c>
      <c r="BF3167" s="49"/>
      <c r="BG3167" s="49">
        <v>4</v>
      </c>
      <c r="BH3167" s="49"/>
      <c r="BI3167" s="49"/>
      <c r="BJ3167" s="49"/>
      <c r="BK3167" s="47" t="s">
        <v>120</v>
      </c>
      <c r="BL3167" s="49"/>
      <c r="BM3167" s="49"/>
      <c r="BN3167" s="49">
        <v>6</v>
      </c>
      <c r="BO3167" s="49">
        <v>102</v>
      </c>
      <c r="BP3167" s="49">
        <v>5</v>
      </c>
      <c r="BQ3167" s="49">
        <v>148</v>
      </c>
      <c r="BR3167" s="49"/>
      <c r="BS3167" s="49"/>
      <c r="BT3167" s="49" t="s">
        <v>83</v>
      </c>
      <c r="BU3167" s="49">
        <v>2</v>
      </c>
      <c r="BV3167" s="49"/>
      <c r="BW3167" s="49"/>
      <c r="BX3167" s="49">
        <v>140</v>
      </c>
      <c r="BY3167" s="49"/>
      <c r="BZ3167" s="49"/>
      <c r="CA3167" s="49">
        <v>43</v>
      </c>
      <c r="CB3167" s="103"/>
      <c r="CC3167" s="49">
        <v>7.5</v>
      </c>
      <c r="CD3167" s="49"/>
      <c r="CE3167" s="49" t="s">
        <v>913</v>
      </c>
      <c r="CF3167" s="49">
        <v>160</v>
      </c>
      <c r="CG3167" s="49"/>
      <c r="CH3167" s="49">
        <v>24</v>
      </c>
      <c r="CI3167" s="49">
        <v>158</v>
      </c>
      <c r="CJ3167" s="49">
        <v>220</v>
      </c>
      <c r="CK3167" s="49"/>
      <c r="CL3167" s="49">
        <v>67</v>
      </c>
      <c r="CM3167" s="49">
        <v>14.4</v>
      </c>
      <c r="CN3167" s="49">
        <v>3.4</v>
      </c>
      <c r="CO3167" s="49"/>
      <c r="CP3167" s="49">
        <v>2.2999999999999998</v>
      </c>
      <c r="CQ3167" s="49"/>
      <c r="CR3167" s="49"/>
      <c r="CS3167" s="49"/>
      <c r="CT3167" s="49">
        <v>2</v>
      </c>
      <c r="CU3167" s="49">
        <v>12</v>
      </c>
      <c r="CV3167" s="103">
        <v>1.5</v>
      </c>
      <c r="CW3167" s="47">
        <f t="shared" si="173"/>
        <v>480.59999999999997</v>
      </c>
      <c r="CX3167" s="49">
        <v>746</v>
      </c>
      <c r="CY3167" s="49">
        <v>1.5</v>
      </c>
      <c r="CZ3167" s="49"/>
      <c r="DA3167" s="49"/>
      <c r="DC3167" s="49"/>
      <c r="DD3167" s="49"/>
      <c r="DE3167" s="49"/>
      <c r="DF3167" s="49"/>
      <c r="DG3167" s="49"/>
    </row>
    <row r="3168" spans="1:111" s="47" customFormat="1" ht="13.5" thickBot="1" x14ac:dyDescent="0.35">
      <c r="A3168" s="26" t="s">
        <v>4881</v>
      </c>
      <c r="B3168" s="47" t="s">
        <v>4559</v>
      </c>
      <c r="C3168" s="47" t="s">
        <v>4940</v>
      </c>
      <c r="D3168" s="47" t="s">
        <v>4630</v>
      </c>
      <c r="E3168" s="95">
        <v>1993</v>
      </c>
      <c r="F3168" s="97">
        <v>1993</v>
      </c>
      <c r="G3168" s="72" t="s">
        <v>914</v>
      </c>
      <c r="H3168" s="98">
        <v>34.198974999999997</v>
      </c>
      <c r="I3168" s="98">
        <v>-105.775481</v>
      </c>
      <c r="J3168" s="49" t="s">
        <v>873</v>
      </c>
      <c r="K3168" s="47" t="s">
        <v>879</v>
      </c>
      <c r="L3168" s="47" t="s">
        <v>878</v>
      </c>
      <c r="M3168" s="102" t="s">
        <v>908</v>
      </c>
      <c r="N3168" s="70" t="s">
        <v>3393</v>
      </c>
      <c r="O3168" s="70" t="s">
        <v>3394</v>
      </c>
      <c r="P3168" s="72" t="s">
        <v>4301</v>
      </c>
      <c r="Q3168" s="26" t="s">
        <v>1684</v>
      </c>
      <c r="R3168" s="49"/>
      <c r="S3168" s="72"/>
      <c r="T3168" s="72"/>
      <c r="U3168" s="72"/>
      <c r="V3168" s="72"/>
      <c r="W3168" s="72">
        <v>68.5</v>
      </c>
      <c r="X3168" s="72">
        <v>0.23</v>
      </c>
      <c r="Y3168" s="72">
        <v>16.3</v>
      </c>
      <c r="Z3168" s="72">
        <v>1.04</v>
      </c>
      <c r="AA3168" s="72">
        <v>0.13</v>
      </c>
      <c r="AB3168" s="72">
        <v>0.05</v>
      </c>
      <c r="AC3168" s="72">
        <v>0.21</v>
      </c>
      <c r="AD3168" s="72">
        <v>6.62</v>
      </c>
      <c r="AE3168" s="72">
        <v>4.03</v>
      </c>
      <c r="AF3168" s="72">
        <v>0.09</v>
      </c>
      <c r="AG3168" s="72">
        <v>0.78</v>
      </c>
      <c r="AH3168" s="72">
        <v>602</v>
      </c>
      <c r="AI3168" s="72"/>
      <c r="AJ3168" s="72"/>
      <c r="AL3168" s="49"/>
      <c r="AM3168" s="49"/>
      <c r="AN3168" s="49"/>
      <c r="AO3168" s="47">
        <f>SUM(W3168:AG3168)+(AH3168*0.0001)</f>
        <v>98.040199999999999</v>
      </c>
      <c r="AP3168" s="47">
        <f>(0.6633*(Y3168+Z3168)-0.7083*(Y3168))</f>
        <v>-4.3668000000002039E-2</v>
      </c>
      <c r="AQ3168" s="47">
        <f>(Z3168-1.1*(AP3168))</f>
        <v>1.0880348000000022</v>
      </c>
      <c r="AR3168" s="47">
        <f>(Z3168/1.1)</f>
        <v>0.94545454545454544</v>
      </c>
      <c r="AU3168" s="49" t="s">
        <v>83</v>
      </c>
      <c r="AV3168" s="49" t="s">
        <v>124</v>
      </c>
      <c r="AW3168" s="49" t="s">
        <v>83</v>
      </c>
      <c r="AX3168" s="49"/>
      <c r="AY3168" s="49">
        <v>770</v>
      </c>
      <c r="AZ3168" s="49"/>
      <c r="BA3168" s="49" t="s">
        <v>83</v>
      </c>
      <c r="BB3168" s="49"/>
      <c r="BC3168" s="49"/>
      <c r="BD3168" s="49">
        <v>2</v>
      </c>
      <c r="BE3168" s="49">
        <v>17</v>
      </c>
      <c r="BF3168" s="49"/>
      <c r="BG3168" s="49">
        <v>2</v>
      </c>
      <c r="BH3168" s="49"/>
      <c r="BI3168" s="49"/>
      <c r="BJ3168" s="49"/>
      <c r="BK3168" s="49" t="s">
        <v>120</v>
      </c>
      <c r="BL3168" s="49"/>
      <c r="BM3168" s="49"/>
      <c r="BN3168" s="49">
        <v>2</v>
      </c>
      <c r="BO3168" s="49">
        <v>135</v>
      </c>
      <c r="BP3168" s="49">
        <v>3</v>
      </c>
      <c r="BQ3168" s="49">
        <v>3</v>
      </c>
      <c r="BR3168" s="49"/>
      <c r="BS3168" s="49"/>
      <c r="BT3168" s="49" t="s">
        <v>83</v>
      </c>
      <c r="BU3168" s="49">
        <v>0.94</v>
      </c>
      <c r="BV3168" s="49"/>
      <c r="BW3168" s="49"/>
      <c r="BX3168" s="49">
        <v>247</v>
      </c>
      <c r="BY3168" s="49"/>
      <c r="BZ3168" s="49"/>
      <c r="CA3168" s="49">
        <v>50.5</v>
      </c>
      <c r="CB3168" s="103"/>
      <c r="CC3168" s="49">
        <v>3.8</v>
      </c>
      <c r="CD3168" s="49"/>
      <c r="CE3168" s="49" t="s">
        <v>913</v>
      </c>
      <c r="CF3168" s="49">
        <v>54</v>
      </c>
      <c r="CG3168" s="49"/>
      <c r="CH3168" s="49">
        <v>11</v>
      </c>
      <c r="CI3168" s="49">
        <v>83.2</v>
      </c>
      <c r="CJ3168" s="49">
        <v>130</v>
      </c>
      <c r="CK3168" s="49"/>
      <c r="CL3168" s="49">
        <v>42</v>
      </c>
      <c r="CM3168" s="49">
        <v>8.4</v>
      </c>
      <c r="CN3168" s="49">
        <v>1.9</v>
      </c>
      <c r="CO3168" s="49"/>
      <c r="CP3168" s="49" t="s">
        <v>121</v>
      </c>
      <c r="CQ3168" s="49"/>
      <c r="CR3168" s="49"/>
      <c r="CS3168" s="49"/>
      <c r="CT3168" s="49" t="s">
        <v>123</v>
      </c>
      <c r="CU3168" s="49">
        <v>4.3</v>
      </c>
      <c r="CV3168" s="103">
        <v>0.63</v>
      </c>
      <c r="CW3168" s="47">
        <f t="shared" si="173"/>
        <v>270.42999999999995</v>
      </c>
      <c r="CX3168" s="49">
        <v>1105</v>
      </c>
      <c r="CY3168" s="49">
        <v>0.87</v>
      </c>
      <c r="CZ3168" s="49"/>
      <c r="DA3168" s="49"/>
      <c r="DC3168" s="49"/>
      <c r="DD3168" s="49"/>
      <c r="DE3168" s="49"/>
      <c r="DF3168" s="49"/>
      <c r="DG3168" s="49"/>
    </row>
    <row r="3169" spans="1:111" s="47" customFormat="1" ht="13.5" thickBot="1" x14ac:dyDescent="0.35">
      <c r="A3169" s="26" t="s">
        <v>4882</v>
      </c>
      <c r="B3169" s="47" t="s">
        <v>4559</v>
      </c>
      <c r="C3169" s="47" t="s">
        <v>4940</v>
      </c>
      <c r="D3169" s="47" t="s">
        <v>4630</v>
      </c>
      <c r="E3169" s="97">
        <v>1993</v>
      </c>
      <c r="F3169" s="97">
        <v>1993</v>
      </c>
      <c r="G3169" s="72" t="s">
        <v>914</v>
      </c>
      <c r="H3169" s="49">
        <v>34.198745000000002</v>
      </c>
      <c r="I3169" s="49">
        <v>-105.77280500000001</v>
      </c>
      <c r="J3169" s="49" t="s">
        <v>873</v>
      </c>
      <c r="K3169" s="47" t="s">
        <v>879</v>
      </c>
      <c r="L3169" s="47" t="s">
        <v>878</v>
      </c>
      <c r="M3169" s="91" t="s">
        <v>4427</v>
      </c>
      <c r="N3169" s="70" t="s">
        <v>3393</v>
      </c>
      <c r="O3169" s="70" t="s">
        <v>3394</v>
      </c>
      <c r="P3169" s="72" t="s">
        <v>4428</v>
      </c>
      <c r="Q3169" s="26" t="s">
        <v>1684</v>
      </c>
      <c r="R3169" s="49"/>
      <c r="S3169" s="72"/>
      <c r="T3169" s="72"/>
      <c r="U3169" s="72"/>
      <c r="V3169" s="72"/>
      <c r="W3169" s="72"/>
      <c r="X3169" s="72"/>
      <c r="Y3169" s="72"/>
      <c r="Z3169" s="72"/>
      <c r="AA3169" s="72"/>
      <c r="AB3169" s="72"/>
      <c r="AC3169" s="72"/>
      <c r="AD3169" s="72"/>
      <c r="AE3169" s="72"/>
      <c r="AF3169" s="72"/>
      <c r="AG3169" s="72"/>
      <c r="AH3169" s="72">
        <v>363</v>
      </c>
      <c r="AI3169" s="72"/>
      <c r="AJ3169" s="72"/>
      <c r="AU3169" s="49">
        <v>27</v>
      </c>
      <c r="AV3169" s="49" t="s">
        <v>124</v>
      </c>
      <c r="AW3169" s="49">
        <v>18</v>
      </c>
      <c r="AX3169" s="49"/>
      <c r="AY3169" s="49">
        <v>2700</v>
      </c>
      <c r="AZ3169" s="49"/>
      <c r="BA3169" s="49" t="s">
        <v>83</v>
      </c>
      <c r="BC3169" s="49"/>
      <c r="BD3169" s="49">
        <v>2</v>
      </c>
      <c r="BE3169" s="49">
        <v>21</v>
      </c>
      <c r="BF3169" s="49"/>
      <c r="BG3169" s="49">
        <v>6</v>
      </c>
      <c r="BH3169" s="49"/>
      <c r="BI3169" s="49"/>
      <c r="BJ3169" s="49"/>
      <c r="BK3169" s="47">
        <v>1.4E-2</v>
      </c>
      <c r="BL3169" s="49"/>
      <c r="BM3169" s="49"/>
      <c r="BN3169" s="49">
        <v>46</v>
      </c>
      <c r="BO3169" s="49">
        <v>69</v>
      </c>
      <c r="BP3169" s="49">
        <v>4</v>
      </c>
      <c r="BQ3169" s="49">
        <v>44</v>
      </c>
      <c r="BR3169" s="49"/>
      <c r="BS3169" s="49"/>
      <c r="BT3169" s="49" t="s">
        <v>83</v>
      </c>
      <c r="BU3169" s="49">
        <v>1.5</v>
      </c>
      <c r="BV3169" s="49"/>
      <c r="BW3169" s="49"/>
      <c r="BX3169" s="49">
        <v>90</v>
      </c>
      <c r="BY3169" s="49"/>
      <c r="BZ3169" s="49"/>
      <c r="CA3169" s="49">
        <v>40</v>
      </c>
      <c r="CB3169" s="103"/>
      <c r="CC3169" s="49">
        <v>13</v>
      </c>
      <c r="CD3169" s="49"/>
      <c r="CE3169" s="49" t="s">
        <v>913</v>
      </c>
      <c r="CF3169" s="49">
        <v>548</v>
      </c>
      <c r="CG3169" s="49"/>
      <c r="CH3169" s="49">
        <v>6</v>
      </c>
      <c r="CI3169" s="49">
        <v>306</v>
      </c>
      <c r="CJ3169" s="49">
        <v>380</v>
      </c>
      <c r="CK3169" s="49"/>
      <c r="CL3169" s="49">
        <v>83</v>
      </c>
      <c r="CM3169" s="49">
        <v>19.5</v>
      </c>
      <c r="CN3169" s="49">
        <v>4.7</v>
      </c>
      <c r="CO3169" s="49"/>
      <c r="CP3169" s="49">
        <v>5.5</v>
      </c>
      <c r="CQ3169" s="49"/>
      <c r="CR3169" s="49"/>
      <c r="CS3169" s="49"/>
      <c r="CT3169" s="49">
        <v>6.4</v>
      </c>
      <c r="CU3169" s="49">
        <v>40</v>
      </c>
      <c r="CV3169" s="103">
        <v>5</v>
      </c>
      <c r="CW3169" s="47">
        <f t="shared" si="173"/>
        <v>850.1</v>
      </c>
      <c r="CX3169" s="49">
        <v>357</v>
      </c>
      <c r="CY3169" s="49">
        <v>3.46</v>
      </c>
      <c r="CZ3169" s="49"/>
      <c r="DA3169" s="49"/>
      <c r="DC3169" s="49"/>
      <c r="DD3169" s="49"/>
      <c r="DE3169" s="49"/>
      <c r="DF3169" s="49"/>
      <c r="DG3169" s="49"/>
    </row>
    <row r="3170" spans="1:111" s="47" customFormat="1" ht="13.5" thickBot="1" x14ac:dyDescent="0.35">
      <c r="A3170" s="26" t="s">
        <v>4883</v>
      </c>
      <c r="B3170" s="47" t="s">
        <v>4559</v>
      </c>
      <c r="C3170" s="47" t="s">
        <v>4940</v>
      </c>
      <c r="D3170" s="47" t="s">
        <v>4630</v>
      </c>
      <c r="E3170" s="97">
        <v>1993</v>
      </c>
      <c r="F3170" s="97">
        <v>1993</v>
      </c>
      <c r="G3170" s="72" t="s">
        <v>914</v>
      </c>
      <c r="H3170" s="49">
        <v>34.198498000000001</v>
      </c>
      <c r="I3170" s="49">
        <v>-105.77252</v>
      </c>
      <c r="J3170" s="49" t="s">
        <v>873</v>
      </c>
      <c r="K3170" s="47" t="s">
        <v>879</v>
      </c>
      <c r="L3170" s="47" t="s">
        <v>878</v>
      </c>
      <c r="M3170" s="91" t="s">
        <v>4427</v>
      </c>
      <c r="N3170" s="70" t="s">
        <v>3393</v>
      </c>
      <c r="O3170" s="70" t="s">
        <v>3394</v>
      </c>
      <c r="P3170" s="72" t="s">
        <v>4428</v>
      </c>
      <c r="Q3170" s="26" t="s">
        <v>80</v>
      </c>
      <c r="R3170" s="49"/>
      <c r="S3170" s="72"/>
      <c r="T3170" s="72"/>
      <c r="U3170" s="72"/>
      <c r="V3170" s="72"/>
      <c r="W3170" s="72"/>
      <c r="X3170" s="72"/>
      <c r="Y3170" s="72"/>
      <c r="Z3170" s="72"/>
      <c r="AA3170" s="72"/>
      <c r="AB3170" s="72"/>
      <c r="AC3170" s="72"/>
      <c r="AD3170" s="72"/>
      <c r="AE3170" s="72"/>
      <c r="AF3170" s="72"/>
      <c r="AG3170" s="72"/>
      <c r="AH3170" s="72"/>
      <c r="AI3170" s="72"/>
      <c r="AJ3170" s="72"/>
      <c r="AU3170" s="49">
        <v>32</v>
      </c>
      <c r="AV3170" s="49" t="s">
        <v>124</v>
      </c>
      <c r="AW3170" s="49" t="s">
        <v>83</v>
      </c>
      <c r="AX3170" s="49"/>
      <c r="AY3170" s="47">
        <v>20000</v>
      </c>
      <c r="AZ3170" s="49"/>
      <c r="BA3170" s="49" t="s">
        <v>83</v>
      </c>
      <c r="BC3170" s="49"/>
      <c r="BD3170" s="49">
        <v>3</v>
      </c>
      <c r="BE3170" s="49">
        <v>23</v>
      </c>
      <c r="BF3170" s="49"/>
      <c r="BG3170" s="49">
        <v>11</v>
      </c>
      <c r="BH3170" s="49"/>
      <c r="BI3170" s="49"/>
      <c r="BJ3170" s="49"/>
      <c r="BK3170" s="47" t="s">
        <v>120</v>
      </c>
      <c r="BL3170" s="49"/>
      <c r="BM3170" s="49"/>
      <c r="BN3170" s="49">
        <v>150</v>
      </c>
      <c r="BO3170" s="49"/>
      <c r="BP3170" s="49">
        <v>4</v>
      </c>
      <c r="BQ3170" s="49">
        <v>75</v>
      </c>
      <c r="BR3170" s="49"/>
      <c r="BS3170" s="49"/>
      <c r="BT3170" s="49" t="s">
        <v>83</v>
      </c>
      <c r="BU3170" s="49">
        <v>1.93</v>
      </c>
      <c r="BV3170" s="49"/>
      <c r="BW3170" s="49"/>
      <c r="BX3170" s="49">
        <v>437</v>
      </c>
      <c r="BY3170" s="49"/>
      <c r="BZ3170" s="49"/>
      <c r="CA3170" s="49">
        <v>100</v>
      </c>
      <c r="CB3170" s="103"/>
      <c r="CC3170" s="49">
        <v>17</v>
      </c>
      <c r="CD3170" s="49"/>
      <c r="CE3170" s="49" t="s">
        <v>84</v>
      </c>
      <c r="CF3170" s="49">
        <v>664</v>
      </c>
      <c r="CG3170" s="49"/>
      <c r="CH3170" s="49">
        <v>53</v>
      </c>
      <c r="CI3170" s="49">
        <v>8860</v>
      </c>
      <c r="CJ3170" s="49">
        <v>11000</v>
      </c>
      <c r="CK3170" s="49">
        <v>750</v>
      </c>
      <c r="CL3170" s="49">
        <v>2480</v>
      </c>
      <c r="CM3170" s="49">
        <v>330</v>
      </c>
      <c r="CN3170" s="49">
        <v>67.7</v>
      </c>
      <c r="CO3170" s="49" t="s">
        <v>948</v>
      </c>
      <c r="CP3170" s="49">
        <v>24</v>
      </c>
      <c r="CQ3170" s="49">
        <v>89</v>
      </c>
      <c r="CR3170" s="49">
        <v>19.3</v>
      </c>
      <c r="CS3170" s="49" t="s">
        <v>957</v>
      </c>
      <c r="CT3170" s="49">
        <v>7</v>
      </c>
      <c r="CU3170" s="49">
        <v>43.2</v>
      </c>
      <c r="CV3170" s="103">
        <v>5.26</v>
      </c>
      <c r="CW3170" s="47">
        <f t="shared" si="173"/>
        <v>23675.46</v>
      </c>
      <c r="CX3170" s="49">
        <v>3500</v>
      </c>
      <c r="CY3170" s="49">
        <v>1.53</v>
      </c>
      <c r="CZ3170" s="49"/>
      <c r="DA3170" s="49"/>
      <c r="DC3170" s="49"/>
      <c r="DD3170" s="49"/>
      <c r="DE3170" s="49"/>
      <c r="DF3170" s="49"/>
      <c r="DG3170" s="49"/>
    </row>
    <row r="3171" spans="1:111" s="47" customFormat="1" ht="13.5" thickBot="1" x14ac:dyDescent="0.35">
      <c r="A3171" s="26" t="s">
        <v>4884</v>
      </c>
      <c r="B3171" s="47" t="s">
        <v>4559</v>
      </c>
      <c r="C3171" s="47" t="s">
        <v>4940</v>
      </c>
      <c r="D3171" s="47" t="s">
        <v>4630</v>
      </c>
      <c r="E3171" s="97">
        <v>1993</v>
      </c>
      <c r="F3171" s="97">
        <v>1993</v>
      </c>
      <c r="G3171" s="72" t="s">
        <v>914</v>
      </c>
      <c r="H3171" s="49">
        <v>34.197928660000002</v>
      </c>
      <c r="I3171" s="49">
        <v>-105.77261</v>
      </c>
      <c r="J3171" s="49" t="s">
        <v>873</v>
      </c>
      <c r="K3171" s="47" t="s">
        <v>879</v>
      </c>
      <c r="L3171" s="47" t="s">
        <v>878</v>
      </c>
      <c r="M3171" s="102" t="s">
        <v>908</v>
      </c>
      <c r="N3171" s="70" t="s">
        <v>3393</v>
      </c>
      <c r="O3171" s="70" t="s">
        <v>3394</v>
      </c>
      <c r="P3171" s="72" t="s">
        <v>4443</v>
      </c>
      <c r="Q3171" s="26" t="s">
        <v>80</v>
      </c>
      <c r="R3171" s="49"/>
      <c r="S3171" s="72"/>
      <c r="T3171" s="72"/>
      <c r="U3171" s="72"/>
      <c r="V3171" s="72"/>
      <c r="W3171" s="72"/>
      <c r="X3171" s="72"/>
      <c r="Y3171" s="72"/>
      <c r="Z3171" s="72"/>
      <c r="AA3171" s="72"/>
      <c r="AB3171" s="72"/>
      <c r="AC3171" s="72"/>
      <c r="AD3171" s="72"/>
      <c r="AE3171" s="72"/>
      <c r="AF3171" s="72"/>
      <c r="AG3171" s="72"/>
      <c r="AH3171" s="72"/>
      <c r="AI3171" s="72"/>
      <c r="AJ3171" s="72"/>
      <c r="AU3171" s="49">
        <v>48</v>
      </c>
      <c r="AV3171" s="49" t="s">
        <v>124</v>
      </c>
      <c r="AW3171" s="49" t="s">
        <v>83</v>
      </c>
      <c r="AX3171" s="49"/>
      <c r="AY3171" s="49">
        <v>3600</v>
      </c>
      <c r="AZ3171" s="49"/>
      <c r="BA3171" s="49" t="s">
        <v>83</v>
      </c>
      <c r="BC3171" s="49"/>
      <c r="BD3171" s="49">
        <v>3</v>
      </c>
      <c r="BE3171" s="49">
        <v>27</v>
      </c>
      <c r="BF3171" s="49"/>
      <c r="BG3171" s="49">
        <v>9</v>
      </c>
      <c r="BH3171" s="49"/>
      <c r="BI3171" s="49"/>
      <c r="BJ3171" s="49"/>
      <c r="BK3171" s="47">
        <v>1.2E-2</v>
      </c>
      <c r="BL3171" s="49"/>
      <c r="BM3171" s="49"/>
      <c r="BN3171" s="49">
        <v>3</v>
      </c>
      <c r="BO3171" s="49"/>
      <c r="BP3171" s="49">
        <v>3</v>
      </c>
      <c r="BQ3171" s="49">
        <v>7</v>
      </c>
      <c r="BR3171" s="49"/>
      <c r="BS3171" s="49"/>
      <c r="BT3171" s="49" t="s">
        <v>83</v>
      </c>
      <c r="BU3171" s="49">
        <v>1.5</v>
      </c>
      <c r="BV3171" s="49"/>
      <c r="BW3171" s="49"/>
      <c r="BX3171" s="49">
        <v>168</v>
      </c>
      <c r="BY3171" s="49"/>
      <c r="BZ3171" s="49"/>
      <c r="CA3171" s="49">
        <v>41.6</v>
      </c>
      <c r="CB3171" s="103"/>
      <c r="CC3171" s="49">
        <v>6.2</v>
      </c>
      <c r="CD3171" s="49"/>
      <c r="CE3171" s="49" t="s">
        <v>84</v>
      </c>
      <c r="CF3171" s="49">
        <v>82</v>
      </c>
      <c r="CG3171" s="49"/>
      <c r="CH3171" s="49">
        <v>58</v>
      </c>
      <c r="CI3171" s="49">
        <v>190</v>
      </c>
      <c r="CJ3171" s="49">
        <v>299</v>
      </c>
      <c r="CK3171" s="49" t="s">
        <v>570</v>
      </c>
      <c r="CL3171" s="49">
        <v>87</v>
      </c>
      <c r="CM3171" s="49">
        <v>14</v>
      </c>
      <c r="CN3171" s="49">
        <v>3.4</v>
      </c>
      <c r="CO3171" s="49" t="s">
        <v>948</v>
      </c>
      <c r="CP3171" s="49">
        <v>1</v>
      </c>
      <c r="CQ3171" s="49">
        <v>5.3</v>
      </c>
      <c r="CR3171" s="49">
        <v>1.8</v>
      </c>
      <c r="CS3171" s="49" t="s">
        <v>957</v>
      </c>
      <c r="CT3171" s="49" t="s">
        <v>123</v>
      </c>
      <c r="CU3171" s="49">
        <v>5.8</v>
      </c>
      <c r="CV3171" s="103">
        <v>0.83</v>
      </c>
      <c r="CW3171" s="47">
        <f t="shared" si="173"/>
        <v>608.12999999999988</v>
      </c>
      <c r="CX3171" s="49">
        <v>2100</v>
      </c>
      <c r="CY3171" s="49">
        <v>1.94</v>
      </c>
      <c r="CZ3171" s="49"/>
      <c r="DA3171" s="49"/>
      <c r="DC3171" s="49"/>
      <c r="DD3171" s="49"/>
      <c r="DE3171" s="49"/>
      <c r="DF3171" s="49"/>
      <c r="DG3171" s="49"/>
    </row>
    <row r="3172" spans="1:111" s="47" customFormat="1" ht="21" customHeight="1" thickBot="1" x14ac:dyDescent="0.35">
      <c r="A3172" s="26" t="s">
        <v>4885</v>
      </c>
      <c r="B3172" s="47" t="s">
        <v>4559</v>
      </c>
      <c r="C3172" s="47" t="s">
        <v>4940</v>
      </c>
      <c r="D3172" s="47" t="s">
        <v>4630</v>
      </c>
      <c r="E3172" s="95">
        <v>1993</v>
      </c>
      <c r="F3172" s="97">
        <v>1993</v>
      </c>
      <c r="G3172" s="72" t="s">
        <v>914</v>
      </c>
      <c r="H3172" s="49">
        <v>34.192473999999997</v>
      </c>
      <c r="I3172" s="49">
        <v>-105.772469</v>
      </c>
      <c r="J3172" s="49" t="s">
        <v>873</v>
      </c>
      <c r="K3172" s="47" t="s">
        <v>879</v>
      </c>
      <c r="L3172" s="47" t="s">
        <v>878</v>
      </c>
      <c r="M3172" s="49" t="s">
        <v>4886</v>
      </c>
      <c r="N3172" s="70" t="s">
        <v>3393</v>
      </c>
      <c r="O3172" s="70" t="s">
        <v>3394</v>
      </c>
      <c r="P3172" s="72" t="s">
        <v>4288</v>
      </c>
      <c r="Q3172" s="26" t="s">
        <v>80</v>
      </c>
      <c r="R3172" s="49"/>
      <c r="S3172" s="72"/>
      <c r="T3172" s="72"/>
      <c r="U3172" s="72"/>
      <c r="V3172" s="72"/>
      <c r="W3172" s="72"/>
      <c r="X3172" s="72"/>
      <c r="Y3172" s="72"/>
      <c r="Z3172" s="72"/>
      <c r="AA3172" s="72"/>
      <c r="AB3172" s="72"/>
      <c r="AC3172" s="72"/>
      <c r="AD3172" s="72"/>
      <c r="AE3172" s="72"/>
      <c r="AF3172" s="72"/>
      <c r="AG3172" s="72"/>
      <c r="AH3172" s="72"/>
      <c r="AI3172" s="72"/>
      <c r="AJ3172" s="72"/>
      <c r="AU3172" s="49">
        <v>71</v>
      </c>
      <c r="AV3172" s="49">
        <v>2.9</v>
      </c>
      <c r="AW3172" s="49" t="s">
        <v>1687</v>
      </c>
      <c r="AX3172" s="49"/>
      <c r="AY3172" s="49" t="s">
        <v>1685</v>
      </c>
      <c r="AZ3172" s="49"/>
      <c r="BA3172" s="49">
        <v>7</v>
      </c>
      <c r="BC3172" s="49"/>
      <c r="BD3172" s="49">
        <v>5</v>
      </c>
      <c r="BE3172" s="49">
        <v>14</v>
      </c>
      <c r="BF3172" s="49"/>
      <c r="BG3172" s="49">
        <v>5254</v>
      </c>
      <c r="BH3172" s="49"/>
      <c r="BI3172" s="49"/>
      <c r="BJ3172" s="49"/>
      <c r="BK3172" s="47">
        <v>5.0810000000000004</v>
      </c>
      <c r="BL3172" s="49"/>
      <c r="BM3172" s="49"/>
      <c r="BN3172" s="49">
        <v>134</v>
      </c>
      <c r="BO3172" s="49"/>
      <c r="BP3172" s="49">
        <v>8</v>
      </c>
      <c r="BQ3172" s="49">
        <v>61800</v>
      </c>
      <c r="BR3172" s="49"/>
      <c r="BS3172" s="49"/>
      <c r="BT3172" s="49">
        <v>893</v>
      </c>
      <c r="BU3172" s="49">
        <v>4.0599999999999996</v>
      </c>
      <c r="BV3172" s="49"/>
      <c r="BW3172" s="49"/>
      <c r="BX3172" s="49">
        <v>502</v>
      </c>
      <c r="BY3172" s="49"/>
      <c r="BZ3172" s="49"/>
      <c r="CA3172" s="49">
        <v>122</v>
      </c>
      <c r="CB3172" s="103"/>
      <c r="CC3172" s="49">
        <v>26</v>
      </c>
      <c r="CD3172" s="49"/>
      <c r="CE3172" s="49" t="s">
        <v>84</v>
      </c>
      <c r="CF3172" s="49" t="s">
        <v>4887</v>
      </c>
      <c r="CG3172" s="49"/>
      <c r="CH3172" s="49">
        <v>554</v>
      </c>
      <c r="CI3172" s="49">
        <v>7690</v>
      </c>
      <c r="CJ3172" s="49">
        <v>8790</v>
      </c>
      <c r="CK3172" s="49" t="s">
        <v>4689</v>
      </c>
      <c r="CL3172" s="49">
        <v>1390</v>
      </c>
      <c r="CM3172" s="49">
        <v>231</v>
      </c>
      <c r="CN3172" s="49">
        <v>48.4</v>
      </c>
      <c r="CO3172" s="49" t="s">
        <v>4888</v>
      </c>
      <c r="CP3172" s="49">
        <v>14.6</v>
      </c>
      <c r="CQ3172" s="49">
        <v>53.6</v>
      </c>
      <c r="CR3172" s="49">
        <v>14.7</v>
      </c>
      <c r="CS3172" s="49" t="s">
        <v>957</v>
      </c>
      <c r="CT3172" s="49">
        <v>10</v>
      </c>
      <c r="CU3172" s="49">
        <v>32.200000000000003</v>
      </c>
      <c r="CV3172" s="103">
        <v>3.76</v>
      </c>
      <c r="CW3172" s="47">
        <f t="shared" si="173"/>
        <v>18278.259999999998</v>
      </c>
      <c r="CX3172" s="49">
        <v>6600</v>
      </c>
      <c r="CY3172" s="49">
        <v>2.91</v>
      </c>
      <c r="CZ3172" s="49"/>
      <c r="DA3172" s="49"/>
      <c r="DC3172" s="49"/>
      <c r="DD3172" s="49"/>
      <c r="DE3172" s="49"/>
      <c r="DF3172" s="49"/>
      <c r="DG3172" s="49"/>
    </row>
    <row r="3173" spans="1:111" s="47" customFormat="1" ht="16.25" customHeight="1" thickBot="1" x14ac:dyDescent="0.35">
      <c r="A3173" s="26" t="s">
        <v>926</v>
      </c>
      <c r="B3173" s="47" t="s">
        <v>4559</v>
      </c>
      <c r="C3173" s="47" t="s">
        <v>4940</v>
      </c>
      <c r="D3173" s="47" t="s">
        <v>4630</v>
      </c>
      <c r="E3173" s="97">
        <v>1993</v>
      </c>
      <c r="F3173" s="97">
        <v>1993</v>
      </c>
      <c r="G3173" s="72" t="s">
        <v>914</v>
      </c>
      <c r="H3173" s="49">
        <v>34.221716999999998</v>
      </c>
      <c r="I3173" s="49">
        <v>-105.758591</v>
      </c>
      <c r="J3173" s="49" t="s">
        <v>873</v>
      </c>
      <c r="K3173" s="47" t="s">
        <v>879</v>
      </c>
      <c r="L3173" s="47" t="s">
        <v>878</v>
      </c>
      <c r="M3173" s="102" t="s">
        <v>1493</v>
      </c>
      <c r="N3173" s="70" t="s">
        <v>3393</v>
      </c>
      <c r="O3173" s="70" t="s">
        <v>3394</v>
      </c>
      <c r="P3173" s="72" t="s">
        <v>4338</v>
      </c>
      <c r="Q3173" s="26" t="s">
        <v>80</v>
      </c>
      <c r="R3173" s="49"/>
      <c r="S3173" s="72"/>
      <c r="T3173" s="72"/>
      <c r="U3173" s="72"/>
      <c r="V3173" s="72"/>
      <c r="W3173" s="72"/>
      <c r="X3173" s="72"/>
      <c r="Y3173" s="72"/>
      <c r="Z3173" s="72"/>
      <c r="AA3173" s="72"/>
      <c r="AB3173" s="72"/>
      <c r="AC3173" s="72"/>
      <c r="AD3173" s="72"/>
      <c r="AE3173" s="72"/>
      <c r="AF3173" s="72"/>
      <c r="AG3173" s="72"/>
      <c r="AH3173" s="72"/>
      <c r="AI3173" s="72"/>
      <c r="AJ3173" s="72"/>
      <c r="AU3173" s="49">
        <v>54</v>
      </c>
      <c r="AV3173" s="49" t="s">
        <v>124</v>
      </c>
      <c r="AW3173" s="49">
        <v>44</v>
      </c>
      <c r="AX3173" s="49"/>
      <c r="AY3173" s="49">
        <v>8200</v>
      </c>
      <c r="AZ3173" s="49"/>
      <c r="BA3173" s="49" t="s">
        <v>83</v>
      </c>
      <c r="BC3173" s="49"/>
      <c r="BD3173" s="49">
        <v>8</v>
      </c>
      <c r="BE3173" s="49">
        <v>8</v>
      </c>
      <c r="BF3173" s="49"/>
      <c r="BG3173" s="49">
        <v>11</v>
      </c>
      <c r="BH3173" s="49"/>
      <c r="BI3173" s="49"/>
      <c r="BJ3173" s="49"/>
      <c r="BK3173" s="47">
        <v>1.6E-2</v>
      </c>
      <c r="BL3173" s="49"/>
      <c r="BM3173" s="49"/>
      <c r="BN3173" s="49">
        <v>5</v>
      </c>
      <c r="BO3173" s="49"/>
      <c r="BP3173" s="49">
        <v>6</v>
      </c>
      <c r="BQ3173" s="49">
        <v>47</v>
      </c>
      <c r="BR3173" s="49"/>
      <c r="BS3173" s="49"/>
      <c r="BT3173" s="49" t="s">
        <v>83</v>
      </c>
      <c r="BU3173" s="49">
        <v>4.5</v>
      </c>
      <c r="BV3173" s="49"/>
      <c r="BW3173" s="49"/>
      <c r="BX3173" s="49">
        <v>876</v>
      </c>
      <c r="BY3173" s="49"/>
      <c r="BZ3173" s="49"/>
      <c r="CA3173" s="49">
        <v>45</v>
      </c>
      <c r="CB3173" s="103"/>
      <c r="CC3173" s="49">
        <v>8</v>
      </c>
      <c r="CD3173" s="49"/>
      <c r="CE3173" s="49" t="s">
        <v>913</v>
      </c>
      <c r="CF3173" s="49">
        <v>74</v>
      </c>
      <c r="CG3173" s="49"/>
      <c r="CH3173" s="49">
        <v>323</v>
      </c>
      <c r="CI3173" s="49">
        <v>2100</v>
      </c>
      <c r="CJ3173" s="49">
        <v>1960</v>
      </c>
      <c r="CK3173" s="49"/>
      <c r="CL3173" s="49">
        <v>290</v>
      </c>
      <c r="CM3173" s="49">
        <v>32.4</v>
      </c>
      <c r="CN3173" s="49">
        <v>6.8</v>
      </c>
      <c r="CO3173" s="49"/>
      <c r="CP3173" s="49">
        <v>2.7</v>
      </c>
      <c r="CQ3173" s="49"/>
      <c r="CR3173" s="49"/>
      <c r="CS3173" s="49"/>
      <c r="CT3173" s="49" t="s">
        <v>123</v>
      </c>
      <c r="CU3173" s="49">
        <v>8.9</v>
      </c>
      <c r="CV3173" s="103">
        <v>1</v>
      </c>
      <c r="CW3173" s="47">
        <f t="shared" si="173"/>
        <v>4401.7999999999993</v>
      </c>
      <c r="CX3173" s="49">
        <v>2111</v>
      </c>
      <c r="CY3173" s="49">
        <v>2.04</v>
      </c>
      <c r="CZ3173" s="49"/>
      <c r="DA3173" s="49"/>
      <c r="DC3173" s="49"/>
      <c r="DD3173" s="49"/>
      <c r="DE3173" s="49"/>
      <c r="DF3173" s="49"/>
      <c r="DG3173" s="49"/>
    </row>
    <row r="3174" spans="1:111" s="47" customFormat="1" x14ac:dyDescent="0.3">
      <c r="A3174" s="26" t="s">
        <v>4889</v>
      </c>
      <c r="B3174" s="47" t="s">
        <v>4559</v>
      </c>
      <c r="C3174" s="47" t="s">
        <v>4940</v>
      </c>
      <c r="D3174" s="47" t="s">
        <v>4630</v>
      </c>
      <c r="E3174" s="95">
        <v>1993</v>
      </c>
      <c r="F3174" s="97">
        <v>1993</v>
      </c>
      <c r="G3174" s="72" t="s">
        <v>914</v>
      </c>
      <c r="H3174" s="49">
        <v>34.192230000000002</v>
      </c>
      <c r="I3174" s="49">
        <v>-105.772554</v>
      </c>
      <c r="J3174" s="49" t="s">
        <v>873</v>
      </c>
      <c r="K3174" s="47" t="s">
        <v>879</v>
      </c>
      <c r="L3174" s="47" t="s">
        <v>878</v>
      </c>
      <c r="M3174" s="49" t="s">
        <v>908</v>
      </c>
      <c r="N3174" s="70" t="s">
        <v>3393</v>
      </c>
      <c r="O3174" s="70" t="s">
        <v>3394</v>
      </c>
      <c r="P3174" s="72" t="s">
        <v>4288</v>
      </c>
      <c r="Q3174" s="26" t="s">
        <v>1684</v>
      </c>
      <c r="R3174" s="49"/>
      <c r="S3174" s="72"/>
      <c r="T3174" s="72"/>
      <c r="U3174" s="72"/>
      <c r="V3174" s="72"/>
      <c r="W3174" s="72"/>
      <c r="X3174" s="72"/>
      <c r="Y3174" s="72"/>
      <c r="Z3174" s="72"/>
      <c r="AA3174" s="72"/>
      <c r="AB3174" s="72"/>
      <c r="AC3174" s="72"/>
      <c r="AD3174" s="72"/>
      <c r="AE3174" s="72"/>
      <c r="AF3174" s="72"/>
      <c r="AG3174" s="72"/>
      <c r="AH3174" s="72"/>
      <c r="AI3174" s="72"/>
      <c r="AJ3174" s="72"/>
      <c r="AL3174" s="49"/>
      <c r="AM3174" s="49"/>
      <c r="AN3174" s="49"/>
      <c r="AU3174" s="49">
        <v>18</v>
      </c>
      <c r="AV3174" s="49" t="s">
        <v>124</v>
      </c>
      <c r="AW3174" s="49">
        <v>83</v>
      </c>
      <c r="AX3174" s="49"/>
      <c r="AY3174" s="49">
        <v>6500</v>
      </c>
      <c r="AZ3174" s="49"/>
      <c r="BA3174" s="49" t="s">
        <v>83</v>
      </c>
      <c r="BB3174" s="49"/>
      <c r="BC3174" s="49"/>
      <c r="BD3174" s="49">
        <v>3</v>
      </c>
      <c r="BE3174" s="49">
        <v>17</v>
      </c>
      <c r="BF3174" s="49"/>
      <c r="BG3174" s="49">
        <v>206</v>
      </c>
      <c r="BH3174" s="49"/>
      <c r="BI3174" s="49"/>
      <c r="BJ3174" s="49"/>
      <c r="BK3174" s="49">
        <v>0.19800000000000001</v>
      </c>
      <c r="BL3174" s="49"/>
      <c r="BM3174" s="49"/>
      <c r="BN3174" s="49">
        <v>25</v>
      </c>
      <c r="BO3174" s="49"/>
      <c r="BP3174" s="49">
        <v>7</v>
      </c>
      <c r="BQ3174" s="49">
        <v>3441</v>
      </c>
      <c r="BR3174" s="49"/>
      <c r="BS3174" s="49"/>
      <c r="BT3174" s="49">
        <v>42</v>
      </c>
      <c r="BU3174" s="49">
        <v>2.21</v>
      </c>
      <c r="BV3174" s="49"/>
      <c r="BW3174" s="49"/>
      <c r="BX3174" s="49">
        <v>524</v>
      </c>
      <c r="BY3174" s="49"/>
      <c r="BZ3174" s="49"/>
      <c r="CA3174" s="49">
        <v>69.7</v>
      </c>
      <c r="CB3174" s="49"/>
      <c r="CC3174" s="49">
        <v>13</v>
      </c>
      <c r="CD3174" s="49"/>
      <c r="CE3174" s="49" t="s">
        <v>84</v>
      </c>
      <c r="CF3174" s="49" t="s">
        <v>4890</v>
      </c>
      <c r="CG3174" s="49"/>
      <c r="CH3174" s="49">
        <v>174</v>
      </c>
      <c r="CI3174" s="49">
        <v>2290</v>
      </c>
      <c r="CJ3174" s="49">
        <v>2500</v>
      </c>
      <c r="CK3174" s="49">
        <v>270</v>
      </c>
      <c r="CL3174" s="49">
        <v>390</v>
      </c>
      <c r="CM3174" s="49">
        <v>68.7</v>
      </c>
      <c r="CN3174" s="49">
        <v>13.9</v>
      </c>
      <c r="CO3174" s="49" t="s">
        <v>2416</v>
      </c>
      <c r="CP3174" s="49">
        <v>6.3</v>
      </c>
      <c r="CQ3174" s="49">
        <v>29.6</v>
      </c>
      <c r="CR3174" s="49">
        <v>8.9</v>
      </c>
      <c r="CS3174" s="49" t="s">
        <v>957</v>
      </c>
      <c r="CT3174" s="49">
        <v>4</v>
      </c>
      <c r="CU3174" s="49">
        <v>27.3</v>
      </c>
      <c r="CV3174" s="49">
        <v>3.5</v>
      </c>
      <c r="CW3174" s="47">
        <f t="shared" si="173"/>
        <v>5612.2</v>
      </c>
      <c r="CX3174" s="49">
        <v>1400</v>
      </c>
      <c r="CY3174" s="49">
        <v>2.12</v>
      </c>
      <c r="CZ3174" s="49"/>
      <c r="DA3174" s="49"/>
      <c r="DC3174" s="49"/>
      <c r="DD3174" s="49"/>
      <c r="DE3174" s="49"/>
      <c r="DF3174" s="49"/>
      <c r="DG3174" s="49"/>
    </row>
    <row r="3175" spans="1:111" s="47" customFormat="1" x14ac:dyDescent="0.3">
      <c r="A3175" s="26" t="s">
        <v>4891</v>
      </c>
      <c r="B3175" s="47" t="s">
        <v>4559</v>
      </c>
      <c r="C3175" s="47" t="s">
        <v>4940</v>
      </c>
      <c r="D3175" s="47" t="s">
        <v>4630</v>
      </c>
      <c r="E3175" s="97">
        <v>1993</v>
      </c>
      <c r="F3175" s="97">
        <v>1993</v>
      </c>
      <c r="G3175" s="72" t="s">
        <v>914</v>
      </c>
      <c r="H3175" s="49">
        <v>34.189349999999997</v>
      </c>
      <c r="I3175" s="49">
        <v>-105.77670999999999</v>
      </c>
      <c r="J3175" s="49" t="s">
        <v>873</v>
      </c>
      <c r="K3175" s="47" t="s">
        <v>879</v>
      </c>
      <c r="L3175" s="47" t="s">
        <v>878</v>
      </c>
      <c r="M3175" s="47" t="s">
        <v>4287</v>
      </c>
      <c r="N3175" s="70" t="s">
        <v>3393</v>
      </c>
      <c r="O3175" s="70" t="s">
        <v>3394</v>
      </c>
      <c r="P3175" s="72" t="s">
        <v>4288</v>
      </c>
      <c r="Q3175" s="26" t="s">
        <v>1684</v>
      </c>
      <c r="R3175" s="49"/>
      <c r="S3175" s="72"/>
      <c r="T3175" s="72"/>
      <c r="U3175" s="72"/>
      <c r="V3175" s="72"/>
      <c r="W3175" s="72"/>
      <c r="X3175" s="72"/>
      <c r="Y3175" s="72"/>
      <c r="Z3175" s="72"/>
      <c r="AA3175" s="72"/>
      <c r="AB3175" s="72"/>
      <c r="AC3175" s="72"/>
      <c r="AD3175" s="72"/>
      <c r="AE3175" s="72"/>
      <c r="AF3175" s="72"/>
      <c r="AG3175" s="72"/>
      <c r="AH3175" s="72"/>
      <c r="AI3175" s="72"/>
      <c r="AJ3175" s="72"/>
      <c r="AU3175" s="49" t="s">
        <v>83</v>
      </c>
      <c r="AV3175" s="49" t="s">
        <v>124</v>
      </c>
      <c r="AW3175" s="49">
        <v>6</v>
      </c>
      <c r="AX3175" s="49"/>
      <c r="AY3175" s="49">
        <v>970</v>
      </c>
      <c r="AZ3175" s="49"/>
      <c r="BA3175" s="49" t="s">
        <v>83</v>
      </c>
      <c r="BC3175" s="49"/>
      <c r="BD3175" s="49">
        <v>4</v>
      </c>
      <c r="BE3175" s="49">
        <v>26</v>
      </c>
      <c r="BF3175" s="49"/>
      <c r="BG3175" s="49">
        <v>19</v>
      </c>
      <c r="BH3175" s="49"/>
      <c r="BI3175" s="49"/>
      <c r="BJ3175" s="49"/>
      <c r="BK3175" s="47">
        <v>3.3000000000000002E-2</v>
      </c>
      <c r="BL3175" s="49"/>
      <c r="BM3175" s="49"/>
      <c r="BN3175" s="49" t="s">
        <v>121</v>
      </c>
      <c r="BO3175" s="49"/>
      <c r="BP3175" s="49">
        <v>15</v>
      </c>
      <c r="BQ3175" s="49">
        <v>79</v>
      </c>
      <c r="BR3175" s="49"/>
      <c r="BS3175" s="49"/>
      <c r="BT3175" s="49" t="s">
        <v>83</v>
      </c>
      <c r="BU3175" s="49">
        <v>8.14</v>
      </c>
      <c r="BV3175" s="49"/>
      <c r="BW3175" s="49"/>
      <c r="BX3175" s="49">
        <v>534</v>
      </c>
      <c r="BY3175" s="49"/>
      <c r="BZ3175" s="49"/>
      <c r="CA3175" s="49">
        <v>37.200000000000003</v>
      </c>
      <c r="CB3175" s="49"/>
      <c r="CC3175" s="49">
        <v>5.7</v>
      </c>
      <c r="CD3175" s="49"/>
      <c r="CE3175" s="49" t="s">
        <v>84</v>
      </c>
      <c r="CF3175" s="49">
        <v>56</v>
      </c>
      <c r="CG3175" s="49"/>
      <c r="CH3175" s="49">
        <v>21</v>
      </c>
      <c r="CI3175" s="49">
        <v>177</v>
      </c>
      <c r="CJ3175" s="49">
        <v>277</v>
      </c>
      <c r="CK3175" s="49" t="s">
        <v>4684</v>
      </c>
      <c r="CL3175" s="49">
        <v>62</v>
      </c>
      <c r="CM3175" s="49">
        <v>13.1</v>
      </c>
      <c r="CN3175" s="49">
        <v>2.8</v>
      </c>
      <c r="CO3175" s="49" t="s">
        <v>948</v>
      </c>
      <c r="CP3175" s="49">
        <v>1.1000000000000001</v>
      </c>
      <c r="CQ3175" s="49">
        <v>5.4</v>
      </c>
      <c r="CR3175" s="49">
        <v>1.4</v>
      </c>
      <c r="CS3175" s="49" t="s">
        <v>957</v>
      </c>
      <c r="CT3175" s="49" t="s">
        <v>123</v>
      </c>
      <c r="CU3175" s="49">
        <v>4.0999999999999996</v>
      </c>
      <c r="CV3175" s="49">
        <v>0.6</v>
      </c>
      <c r="CW3175" s="47">
        <f t="shared" si="173"/>
        <v>544.5</v>
      </c>
      <c r="CX3175" s="49">
        <v>900</v>
      </c>
      <c r="CY3175" s="49">
        <v>1.41</v>
      </c>
      <c r="CZ3175" s="49"/>
      <c r="DA3175" s="49"/>
      <c r="DC3175" s="49"/>
      <c r="DD3175" s="49"/>
      <c r="DE3175" s="49"/>
      <c r="DF3175" s="49"/>
      <c r="DG3175" s="49"/>
    </row>
    <row r="3176" spans="1:111" s="47" customFormat="1" x14ac:dyDescent="0.3">
      <c r="A3176" s="26" t="s">
        <v>4892</v>
      </c>
      <c r="B3176" s="47" t="s">
        <v>4559</v>
      </c>
      <c r="C3176" s="47" t="s">
        <v>4940</v>
      </c>
      <c r="D3176" s="47" t="s">
        <v>4630</v>
      </c>
      <c r="E3176" s="97">
        <v>1993</v>
      </c>
      <c r="F3176" s="97">
        <v>1993</v>
      </c>
      <c r="G3176" s="72" t="s">
        <v>914</v>
      </c>
      <c r="H3176" s="49">
        <v>34.192458000000002</v>
      </c>
      <c r="I3176" s="49">
        <v>-105.76885</v>
      </c>
      <c r="J3176" s="49" t="s">
        <v>873</v>
      </c>
      <c r="K3176" s="47" t="s">
        <v>879</v>
      </c>
      <c r="L3176" s="47" t="s">
        <v>878</v>
      </c>
      <c r="M3176" s="49" t="s">
        <v>908</v>
      </c>
      <c r="N3176" s="70" t="s">
        <v>3393</v>
      </c>
      <c r="O3176" s="70" t="s">
        <v>3394</v>
      </c>
      <c r="P3176" s="72" t="s">
        <v>4288</v>
      </c>
      <c r="Q3176" s="26" t="s">
        <v>80</v>
      </c>
      <c r="R3176" s="49"/>
      <c r="S3176" s="72"/>
      <c r="T3176" s="72"/>
      <c r="U3176" s="72"/>
      <c r="V3176" s="72"/>
      <c r="W3176" s="72"/>
      <c r="X3176" s="72"/>
      <c r="Y3176" s="72"/>
      <c r="Z3176" s="72"/>
      <c r="AA3176" s="72"/>
      <c r="AB3176" s="72"/>
      <c r="AC3176" s="72"/>
      <c r="AD3176" s="72"/>
      <c r="AE3176" s="72"/>
      <c r="AF3176" s="72"/>
      <c r="AG3176" s="72"/>
      <c r="AH3176" s="72"/>
      <c r="AI3176" s="72"/>
      <c r="AJ3176" s="72"/>
      <c r="AU3176" s="49">
        <v>13</v>
      </c>
      <c r="AV3176" s="49" t="s">
        <v>124</v>
      </c>
      <c r="AW3176" s="49" t="s">
        <v>83</v>
      </c>
      <c r="AX3176" s="49"/>
      <c r="AY3176" s="49">
        <v>3300</v>
      </c>
      <c r="AZ3176" s="49"/>
      <c r="BA3176" s="49" t="s">
        <v>83</v>
      </c>
      <c r="BC3176" s="49"/>
      <c r="BD3176" s="49" t="s">
        <v>121</v>
      </c>
      <c r="BE3176" s="49">
        <v>13</v>
      </c>
      <c r="BF3176" s="49"/>
      <c r="BG3176" s="49">
        <v>10</v>
      </c>
      <c r="BH3176" s="49"/>
      <c r="BI3176" s="49"/>
      <c r="BJ3176" s="49"/>
      <c r="BK3176" s="47">
        <v>6.2E-2</v>
      </c>
      <c r="BL3176" s="49"/>
      <c r="BM3176" s="49"/>
      <c r="BN3176" s="49">
        <v>4</v>
      </c>
      <c r="BO3176" s="49"/>
      <c r="BP3176" s="49">
        <v>2</v>
      </c>
      <c r="BQ3176" s="49">
        <v>29</v>
      </c>
      <c r="BR3176" s="49"/>
      <c r="BS3176" s="49"/>
      <c r="BT3176" s="49" t="s">
        <v>83</v>
      </c>
      <c r="BU3176" s="49">
        <v>0.82</v>
      </c>
      <c r="BV3176" s="49"/>
      <c r="BW3176" s="49"/>
      <c r="BX3176" s="49">
        <v>190</v>
      </c>
      <c r="BY3176" s="49"/>
      <c r="BZ3176" s="49"/>
      <c r="CA3176" s="49">
        <v>47.3</v>
      </c>
      <c r="CB3176" s="49"/>
      <c r="CC3176" s="49">
        <v>6.2</v>
      </c>
      <c r="CD3176" s="49"/>
      <c r="CE3176" s="49" t="s">
        <v>84</v>
      </c>
      <c r="CF3176" s="49">
        <v>97</v>
      </c>
      <c r="CG3176" s="49"/>
      <c r="CH3176" s="49">
        <v>23</v>
      </c>
      <c r="CI3176" s="49">
        <v>458</v>
      </c>
      <c r="CJ3176" s="49">
        <v>514</v>
      </c>
      <c r="CK3176" s="49" t="s">
        <v>957</v>
      </c>
      <c r="CL3176" s="49">
        <v>97</v>
      </c>
      <c r="CM3176" s="49">
        <v>17.5</v>
      </c>
      <c r="CN3176" s="49">
        <v>3.7</v>
      </c>
      <c r="CO3176" s="49" t="s">
        <v>948</v>
      </c>
      <c r="CP3176" s="49">
        <v>1.6</v>
      </c>
      <c r="CQ3176" s="49">
        <v>6</v>
      </c>
      <c r="CR3176" s="49">
        <v>2.2000000000000002</v>
      </c>
      <c r="CS3176" s="49" t="s">
        <v>957</v>
      </c>
      <c r="CT3176" s="49" t="s">
        <v>123</v>
      </c>
      <c r="CU3176" s="49">
        <v>6.8</v>
      </c>
      <c r="CV3176" s="49">
        <v>0.99</v>
      </c>
      <c r="CW3176" s="47">
        <f t="shared" si="173"/>
        <v>1107.79</v>
      </c>
      <c r="CX3176" s="49">
        <v>700</v>
      </c>
      <c r="CY3176" s="49">
        <v>0.66</v>
      </c>
      <c r="CZ3176" s="49"/>
      <c r="DA3176" s="49"/>
      <c r="DC3176" s="49"/>
      <c r="DD3176" s="49"/>
      <c r="DE3176" s="49"/>
      <c r="DF3176" s="49"/>
      <c r="DG3176" s="49"/>
    </row>
    <row r="3177" spans="1:111" s="47" customFormat="1" x14ac:dyDescent="0.3">
      <c r="A3177" s="26" t="s">
        <v>4893</v>
      </c>
      <c r="B3177" s="47" t="s">
        <v>4559</v>
      </c>
      <c r="C3177" s="47" t="s">
        <v>4940</v>
      </c>
      <c r="D3177" s="47" t="s">
        <v>4630</v>
      </c>
      <c r="E3177" s="97">
        <v>1993</v>
      </c>
      <c r="F3177" s="97">
        <v>1993</v>
      </c>
      <c r="G3177" s="72" t="s">
        <v>914</v>
      </c>
      <c r="H3177" s="49">
        <v>34.192928000000002</v>
      </c>
      <c r="I3177" s="49">
        <v>-105.76599400000001</v>
      </c>
      <c r="J3177" s="49" t="s">
        <v>873</v>
      </c>
      <c r="K3177" s="47" t="s">
        <v>879</v>
      </c>
      <c r="L3177" s="47" t="s">
        <v>878</v>
      </c>
      <c r="M3177" s="49" t="s">
        <v>908</v>
      </c>
      <c r="N3177" s="70" t="s">
        <v>3393</v>
      </c>
      <c r="O3177" s="70" t="s">
        <v>3394</v>
      </c>
      <c r="P3177" s="72" t="s">
        <v>4288</v>
      </c>
      <c r="Q3177" s="26" t="s">
        <v>80</v>
      </c>
      <c r="R3177" s="49"/>
      <c r="S3177" s="72"/>
      <c r="T3177" s="72"/>
      <c r="U3177" s="72"/>
      <c r="V3177" s="72"/>
      <c r="W3177" s="72"/>
      <c r="X3177" s="72"/>
      <c r="Y3177" s="72"/>
      <c r="Z3177" s="72"/>
      <c r="AA3177" s="72"/>
      <c r="AB3177" s="72"/>
      <c r="AC3177" s="72"/>
      <c r="AD3177" s="72"/>
      <c r="AE3177" s="72"/>
      <c r="AF3177" s="72"/>
      <c r="AG3177" s="72"/>
      <c r="AH3177" s="72"/>
      <c r="AI3177" s="72"/>
      <c r="AJ3177" s="72"/>
      <c r="AU3177" s="49">
        <v>55</v>
      </c>
      <c r="AV3177" s="49" t="s">
        <v>124</v>
      </c>
      <c r="AW3177" s="49">
        <v>8</v>
      </c>
      <c r="AX3177" s="49"/>
      <c r="AY3177" s="49">
        <v>2900</v>
      </c>
      <c r="AZ3177" s="49"/>
      <c r="BA3177" s="49" t="s">
        <v>83</v>
      </c>
      <c r="BC3177" s="49"/>
      <c r="BD3177" s="49">
        <v>4</v>
      </c>
      <c r="BE3177" s="49">
        <v>11</v>
      </c>
      <c r="BF3177" s="49"/>
      <c r="BG3177" s="49">
        <v>21</v>
      </c>
      <c r="BH3177" s="49"/>
      <c r="BI3177" s="49"/>
      <c r="BJ3177" s="49"/>
      <c r="BK3177" s="47">
        <v>3.1E-2</v>
      </c>
      <c r="BL3177" s="49"/>
      <c r="BM3177" s="49"/>
      <c r="BN3177" s="49">
        <v>4</v>
      </c>
      <c r="BO3177" s="49"/>
      <c r="BP3177" s="49">
        <v>2</v>
      </c>
      <c r="BQ3177" s="49">
        <v>67</v>
      </c>
      <c r="BR3177" s="49"/>
      <c r="BS3177" s="49"/>
      <c r="BT3177" s="49" t="s">
        <v>83</v>
      </c>
      <c r="BU3177" s="49">
        <v>2</v>
      </c>
      <c r="BV3177" s="49"/>
      <c r="BW3177" s="49"/>
      <c r="BX3177" s="49">
        <v>309</v>
      </c>
      <c r="BY3177" s="49"/>
      <c r="BZ3177" s="49"/>
      <c r="CA3177" s="49">
        <v>37.299999999999997</v>
      </c>
      <c r="CB3177" s="49"/>
      <c r="CC3177" s="49">
        <v>7.6</v>
      </c>
      <c r="CD3177" s="49"/>
      <c r="CE3177" s="49" t="s">
        <v>84</v>
      </c>
      <c r="CF3177" s="49">
        <v>80</v>
      </c>
      <c r="CG3177" s="49"/>
      <c r="CH3177" s="49">
        <v>77</v>
      </c>
      <c r="CI3177" s="49">
        <v>671</v>
      </c>
      <c r="CJ3177" s="49">
        <v>796</v>
      </c>
      <c r="CK3177" s="49" t="s">
        <v>4731</v>
      </c>
      <c r="CL3177" s="49">
        <v>125</v>
      </c>
      <c r="CM3177" s="49">
        <v>21</v>
      </c>
      <c r="CN3177" s="49">
        <v>4.4000000000000004</v>
      </c>
      <c r="CO3177" s="49" t="s">
        <v>948</v>
      </c>
      <c r="CP3177" s="49">
        <v>1.6</v>
      </c>
      <c r="CQ3177" s="49">
        <v>6.2</v>
      </c>
      <c r="CR3177" s="49">
        <v>2.6</v>
      </c>
      <c r="CS3177" s="49" t="s">
        <v>957</v>
      </c>
      <c r="CT3177" s="49" t="s">
        <v>123</v>
      </c>
      <c r="CU3177" s="49">
        <v>7.7</v>
      </c>
      <c r="CV3177" s="49">
        <v>1.19</v>
      </c>
      <c r="CW3177" s="47">
        <f t="shared" si="173"/>
        <v>1636.69</v>
      </c>
      <c r="CX3177" s="49">
        <v>1400</v>
      </c>
      <c r="CY3177" s="49">
        <v>1.26</v>
      </c>
      <c r="CZ3177" s="49"/>
      <c r="DA3177" s="49"/>
      <c r="DC3177" s="49"/>
      <c r="DD3177" s="49"/>
      <c r="DE3177" s="49"/>
      <c r="DF3177" s="49"/>
      <c r="DG3177" s="49"/>
    </row>
    <row r="3178" spans="1:111" s="47" customFormat="1" x14ac:dyDescent="0.3">
      <c r="A3178" s="26" t="s">
        <v>4894</v>
      </c>
      <c r="B3178" s="47" t="s">
        <v>4559</v>
      </c>
      <c r="C3178" s="47" t="s">
        <v>4940</v>
      </c>
      <c r="D3178" s="47" t="s">
        <v>4630</v>
      </c>
      <c r="E3178" s="97">
        <v>1993</v>
      </c>
      <c r="F3178" s="97">
        <v>1993</v>
      </c>
      <c r="G3178" s="72" t="s">
        <v>914</v>
      </c>
      <c r="H3178" s="49">
        <v>34.193804999999998</v>
      </c>
      <c r="I3178" s="49">
        <v>-105.76461999999999</v>
      </c>
      <c r="J3178" s="49" t="s">
        <v>873</v>
      </c>
      <c r="K3178" s="47" t="s">
        <v>879</v>
      </c>
      <c r="L3178" s="47" t="s">
        <v>878</v>
      </c>
      <c r="M3178" s="49" t="s">
        <v>908</v>
      </c>
      <c r="N3178" s="70" t="s">
        <v>3393</v>
      </c>
      <c r="O3178" s="70" t="s">
        <v>3394</v>
      </c>
      <c r="P3178" s="72" t="s">
        <v>4288</v>
      </c>
      <c r="Q3178" s="26" t="s">
        <v>80</v>
      </c>
      <c r="R3178" s="49"/>
      <c r="S3178" s="72"/>
      <c r="T3178" s="72"/>
      <c r="U3178" s="72"/>
      <c r="V3178" s="72"/>
      <c r="W3178" s="72"/>
      <c r="X3178" s="72"/>
      <c r="Y3178" s="72"/>
      <c r="Z3178" s="72"/>
      <c r="AA3178" s="72"/>
      <c r="AB3178" s="72"/>
      <c r="AC3178" s="72"/>
      <c r="AD3178" s="72"/>
      <c r="AE3178" s="72"/>
      <c r="AF3178" s="72"/>
      <c r="AG3178" s="72"/>
      <c r="AH3178" s="72"/>
      <c r="AI3178" s="72"/>
      <c r="AJ3178" s="72"/>
      <c r="AU3178" s="49">
        <v>15</v>
      </c>
      <c r="AV3178" s="49" t="s">
        <v>124</v>
      </c>
      <c r="AW3178" s="49" t="s">
        <v>83</v>
      </c>
      <c r="AX3178" s="49"/>
      <c r="AY3178" s="49">
        <v>2800</v>
      </c>
      <c r="AZ3178" s="49"/>
      <c r="BA3178" s="49" t="s">
        <v>83</v>
      </c>
      <c r="BC3178" s="49"/>
      <c r="BD3178" s="49">
        <v>3</v>
      </c>
      <c r="BE3178" s="49">
        <v>19</v>
      </c>
      <c r="BF3178" s="49"/>
      <c r="BG3178" s="49">
        <v>17</v>
      </c>
      <c r="BH3178" s="49"/>
      <c r="BI3178" s="49"/>
      <c r="BJ3178" s="49"/>
      <c r="BK3178" s="47">
        <v>1.4E-2</v>
      </c>
      <c r="BL3178" s="49"/>
      <c r="BM3178" s="49"/>
      <c r="BN3178" s="49">
        <v>26</v>
      </c>
      <c r="BO3178" s="49"/>
      <c r="BP3178" s="49">
        <v>4</v>
      </c>
      <c r="BQ3178" s="49">
        <v>43</v>
      </c>
      <c r="BR3178" s="49"/>
      <c r="BS3178" s="49"/>
      <c r="BT3178" s="49" t="s">
        <v>83</v>
      </c>
      <c r="BU3178" s="49">
        <v>2.4</v>
      </c>
      <c r="BV3178" s="49"/>
      <c r="BW3178" s="49"/>
      <c r="BX3178" s="49">
        <v>178</v>
      </c>
      <c r="BY3178" s="49"/>
      <c r="BZ3178" s="49"/>
      <c r="CA3178" s="49">
        <v>45.4</v>
      </c>
      <c r="CB3178" s="49"/>
      <c r="CC3178" s="49">
        <v>7.4</v>
      </c>
      <c r="CD3178" s="49"/>
      <c r="CE3178" s="49" t="s">
        <v>84</v>
      </c>
      <c r="CF3178" s="49">
        <v>68</v>
      </c>
      <c r="CG3178" s="49"/>
      <c r="CH3178" s="49">
        <v>115</v>
      </c>
      <c r="CI3178" s="49">
        <v>523</v>
      </c>
      <c r="CJ3178" s="49">
        <v>546</v>
      </c>
      <c r="CK3178" s="49" t="s">
        <v>570</v>
      </c>
      <c r="CL3178" s="49">
        <v>92</v>
      </c>
      <c r="CM3178" s="49">
        <v>16</v>
      </c>
      <c r="CN3178" s="49">
        <v>3.7</v>
      </c>
      <c r="CO3178" s="49" t="s">
        <v>948</v>
      </c>
      <c r="CP3178" s="49">
        <v>1.3</v>
      </c>
      <c r="CQ3178" s="49">
        <v>5.5</v>
      </c>
      <c r="CR3178" s="49">
        <v>2.4</v>
      </c>
      <c r="CS3178" s="49" t="s">
        <v>957</v>
      </c>
      <c r="CT3178" s="49" t="s">
        <v>123</v>
      </c>
      <c r="CU3178" s="49">
        <v>5.2</v>
      </c>
      <c r="CV3178" s="49">
        <v>0.75</v>
      </c>
      <c r="CW3178" s="47">
        <f t="shared" si="173"/>
        <v>1195.8500000000001</v>
      </c>
      <c r="CX3178" s="49">
        <v>1300</v>
      </c>
      <c r="CY3178" s="49">
        <v>2.23</v>
      </c>
      <c r="CZ3178" s="49"/>
      <c r="DA3178" s="49"/>
      <c r="DC3178" s="49"/>
      <c r="DD3178" s="49"/>
      <c r="DE3178" s="49"/>
      <c r="DF3178" s="49"/>
      <c r="DG3178" s="49"/>
    </row>
    <row r="3179" spans="1:111" s="47" customFormat="1" x14ac:dyDescent="0.3">
      <c r="A3179" s="26" t="s">
        <v>4895</v>
      </c>
      <c r="B3179" s="47" t="s">
        <v>4559</v>
      </c>
      <c r="C3179" s="47" t="s">
        <v>4940</v>
      </c>
      <c r="D3179" s="47" t="s">
        <v>4630</v>
      </c>
      <c r="E3179" s="97">
        <v>1993</v>
      </c>
      <c r="F3179" s="97">
        <v>1993</v>
      </c>
      <c r="G3179" s="72" t="s">
        <v>914</v>
      </c>
      <c r="H3179" s="49">
        <v>34.200713999999998</v>
      </c>
      <c r="I3179" s="49">
        <v>-105.758392</v>
      </c>
      <c r="J3179" s="49" t="s">
        <v>873</v>
      </c>
      <c r="K3179" s="47" t="s">
        <v>879</v>
      </c>
      <c r="L3179" s="47" t="s">
        <v>878</v>
      </c>
      <c r="M3179" s="49" t="s">
        <v>908</v>
      </c>
      <c r="N3179" s="70" t="s">
        <v>3393</v>
      </c>
      <c r="O3179" s="70" t="s">
        <v>3394</v>
      </c>
      <c r="P3179" s="72" t="s">
        <v>4288</v>
      </c>
      <c r="Q3179" s="26" t="s">
        <v>1684</v>
      </c>
      <c r="R3179" s="49"/>
      <c r="S3179" s="72"/>
      <c r="T3179" s="72"/>
      <c r="U3179" s="72"/>
      <c r="V3179" s="72"/>
      <c r="W3179" s="72">
        <v>68.34</v>
      </c>
      <c r="X3179" s="72">
        <v>0.28000000000000003</v>
      </c>
      <c r="Y3179" s="72">
        <v>17.010000000000002</v>
      </c>
      <c r="Z3179" s="72">
        <v>0.84</v>
      </c>
      <c r="AA3179" s="72">
        <v>0.16</v>
      </c>
      <c r="AB3179" s="72">
        <v>0.05</v>
      </c>
      <c r="AC3179" s="72">
        <v>0.55000000000000004</v>
      </c>
      <c r="AD3179" s="72">
        <v>9.41</v>
      </c>
      <c r="AE3179" s="72">
        <v>0.98</v>
      </c>
      <c r="AF3179" s="72">
        <v>0.1</v>
      </c>
      <c r="AG3179" s="72">
        <v>0.83</v>
      </c>
      <c r="AH3179" s="72"/>
      <c r="AI3179" s="72"/>
      <c r="AJ3179" s="72"/>
      <c r="AO3179" s="47">
        <f>SUM(W3179:AG3179)+(AH3179*0.0001)</f>
        <v>98.55</v>
      </c>
      <c r="AP3179" s="47">
        <f>(0.6633*(Y3179+Z3179)-0.7083*(Y3179))</f>
        <v>-0.20827799999999996</v>
      </c>
      <c r="AQ3179" s="47">
        <f>(Z3179-1.1*(AP3179))</f>
        <v>1.0691058</v>
      </c>
      <c r="AR3179" s="47">
        <f>(Z3179/1.1)</f>
        <v>0.76363636363636356</v>
      </c>
      <c r="AU3179" s="49">
        <v>10</v>
      </c>
      <c r="AV3179" s="49" t="s">
        <v>124</v>
      </c>
      <c r="AW3179" s="49" t="s">
        <v>83</v>
      </c>
      <c r="AX3179" s="49"/>
      <c r="AY3179" s="49">
        <v>1700</v>
      </c>
      <c r="AZ3179" s="49"/>
      <c r="BA3179" s="49" t="s">
        <v>83</v>
      </c>
      <c r="BC3179" s="49"/>
      <c r="BD3179" s="49">
        <v>2</v>
      </c>
      <c r="BE3179" s="49">
        <v>20</v>
      </c>
      <c r="BF3179" s="49"/>
      <c r="BG3179" s="49">
        <v>29</v>
      </c>
      <c r="BH3179" s="49"/>
      <c r="BI3179" s="49"/>
      <c r="BJ3179" s="49"/>
      <c r="BK3179" s="47">
        <v>3.5999999999999997E-2</v>
      </c>
      <c r="BL3179" s="49"/>
      <c r="BM3179" s="49"/>
      <c r="BN3179" s="49">
        <v>1</v>
      </c>
      <c r="BO3179" s="49"/>
      <c r="BP3179" s="49">
        <v>3</v>
      </c>
      <c r="BQ3179" s="49">
        <v>28</v>
      </c>
      <c r="BR3179" s="49"/>
      <c r="BS3179" s="49"/>
      <c r="BT3179" s="49" t="s">
        <v>83</v>
      </c>
      <c r="BU3179" s="49">
        <v>1.44</v>
      </c>
      <c r="BV3179" s="49"/>
      <c r="BW3179" s="49"/>
      <c r="BX3179" s="49">
        <v>802</v>
      </c>
      <c r="BY3179" s="49"/>
      <c r="BZ3179" s="49"/>
      <c r="CA3179" s="49">
        <v>43.1</v>
      </c>
      <c r="CB3179" s="49"/>
      <c r="CC3179" s="49">
        <v>3.7</v>
      </c>
      <c r="CD3179" s="49"/>
      <c r="CE3179" s="49" t="s">
        <v>84</v>
      </c>
      <c r="CF3179" s="49">
        <v>52</v>
      </c>
      <c r="CG3179" s="49"/>
      <c r="CH3179" s="49">
        <v>35</v>
      </c>
      <c r="CI3179" s="49">
        <v>297</v>
      </c>
      <c r="CJ3179" s="49">
        <v>422</v>
      </c>
      <c r="CK3179" s="49" t="s">
        <v>4708</v>
      </c>
      <c r="CL3179" s="49">
        <v>91</v>
      </c>
      <c r="CM3179" s="49">
        <v>16.100000000000001</v>
      </c>
      <c r="CN3179" s="49">
        <v>2.9</v>
      </c>
      <c r="CO3179" s="49" t="s">
        <v>948</v>
      </c>
      <c r="CP3179" s="49">
        <v>1</v>
      </c>
      <c r="CQ3179" s="49">
        <v>5.4</v>
      </c>
      <c r="CR3179" s="49">
        <v>2.2000000000000002</v>
      </c>
      <c r="CS3179" s="49" t="s">
        <v>957</v>
      </c>
      <c r="CT3179" s="49" t="s">
        <v>123</v>
      </c>
      <c r="CU3179" s="49">
        <v>4.3</v>
      </c>
      <c r="CV3179" s="49">
        <v>0.57999999999999996</v>
      </c>
      <c r="CW3179" s="47">
        <f t="shared" si="173"/>
        <v>842.48</v>
      </c>
      <c r="CX3179" s="49">
        <v>1300</v>
      </c>
      <c r="CY3179" s="49">
        <v>0.57999999999999996</v>
      </c>
      <c r="CZ3179" s="49"/>
      <c r="DA3179" s="49"/>
      <c r="DC3179" s="49"/>
      <c r="DD3179" s="49"/>
      <c r="DE3179" s="49"/>
      <c r="DF3179" s="49"/>
      <c r="DG3179" s="49"/>
    </row>
    <row r="3180" spans="1:111" s="47" customFormat="1" x14ac:dyDescent="0.3">
      <c r="A3180" s="26" t="s">
        <v>2848</v>
      </c>
      <c r="B3180" s="47" t="s">
        <v>4559</v>
      </c>
      <c r="C3180" s="47" t="s">
        <v>4940</v>
      </c>
      <c r="D3180" s="47" t="s">
        <v>4630</v>
      </c>
      <c r="E3180" s="97">
        <v>1993</v>
      </c>
      <c r="F3180" s="97">
        <v>1993</v>
      </c>
      <c r="G3180" s="72" t="s">
        <v>914</v>
      </c>
      <c r="H3180" s="49">
        <v>34.203933999999997</v>
      </c>
      <c r="I3180" s="49">
        <v>-105.755511</v>
      </c>
      <c r="J3180" s="49" t="s">
        <v>873</v>
      </c>
      <c r="K3180" s="47" t="s">
        <v>879</v>
      </c>
      <c r="L3180" s="47" t="s">
        <v>878</v>
      </c>
      <c r="M3180" s="49" t="s">
        <v>2968</v>
      </c>
      <c r="N3180" s="70" t="s">
        <v>3393</v>
      </c>
      <c r="O3180" s="70" t="s">
        <v>3394</v>
      </c>
      <c r="P3180" s="72" t="s">
        <v>4301</v>
      </c>
      <c r="Q3180" s="26" t="s">
        <v>1684</v>
      </c>
      <c r="R3180" s="49"/>
      <c r="S3180" s="72"/>
      <c r="T3180" s="72"/>
      <c r="U3180" s="72"/>
      <c r="V3180" s="72"/>
      <c r="W3180" s="72"/>
      <c r="X3180" s="72"/>
      <c r="Y3180" s="72"/>
      <c r="Z3180" s="72"/>
      <c r="AA3180" s="72"/>
      <c r="AB3180" s="72"/>
      <c r="AC3180" s="72"/>
      <c r="AD3180" s="72"/>
      <c r="AE3180" s="72"/>
      <c r="AF3180" s="72"/>
      <c r="AG3180" s="72"/>
      <c r="AH3180" s="72"/>
      <c r="AI3180" s="72"/>
      <c r="AJ3180" s="72"/>
      <c r="AU3180" s="49">
        <v>6</v>
      </c>
      <c r="AV3180" s="49" t="s">
        <v>124</v>
      </c>
      <c r="AW3180" s="49" t="s">
        <v>83</v>
      </c>
      <c r="AX3180" s="49"/>
      <c r="AY3180" s="49">
        <v>230</v>
      </c>
      <c r="AZ3180" s="49"/>
      <c r="BA3180" s="49">
        <v>32</v>
      </c>
      <c r="BC3180" s="49"/>
      <c r="BD3180" s="49">
        <v>17</v>
      </c>
      <c r="BE3180" s="49">
        <v>74</v>
      </c>
      <c r="BF3180" s="49"/>
      <c r="BG3180" s="49">
        <v>104</v>
      </c>
      <c r="BH3180" s="49"/>
      <c r="BI3180" s="49"/>
      <c r="BJ3180" s="49"/>
      <c r="BK3180" s="47">
        <v>5.3999999999999999E-2</v>
      </c>
      <c r="BL3180" s="49"/>
      <c r="BM3180" s="49"/>
      <c r="BN3180" s="49">
        <v>14</v>
      </c>
      <c r="BO3180" s="49"/>
      <c r="BP3180" s="49">
        <v>10</v>
      </c>
      <c r="BQ3180" s="49">
        <v>56</v>
      </c>
      <c r="BR3180" s="49"/>
      <c r="BS3180" s="49"/>
      <c r="BT3180" s="49">
        <v>14</v>
      </c>
      <c r="BU3180" s="49">
        <v>0.56000000000000005</v>
      </c>
      <c r="BV3180" s="49"/>
      <c r="BW3180" s="49"/>
      <c r="BX3180" s="49">
        <v>47</v>
      </c>
      <c r="BY3180" s="49"/>
      <c r="BZ3180" s="49"/>
      <c r="CA3180" s="49">
        <v>2.1</v>
      </c>
      <c r="CB3180" s="49"/>
      <c r="CC3180" s="49">
        <v>8.4</v>
      </c>
      <c r="CD3180" s="49"/>
      <c r="CE3180" s="49" t="s">
        <v>84</v>
      </c>
      <c r="CF3180" s="49">
        <v>5</v>
      </c>
      <c r="CG3180" s="49"/>
      <c r="CH3180" s="49">
        <v>77</v>
      </c>
      <c r="CI3180" s="49">
        <v>41.4</v>
      </c>
      <c r="CJ3180" s="49">
        <v>47</v>
      </c>
      <c r="CK3180" s="49" t="s">
        <v>570</v>
      </c>
      <c r="CL3180" s="49">
        <v>10</v>
      </c>
      <c r="CM3180" s="49">
        <v>1.9</v>
      </c>
      <c r="CN3180" s="49" t="s">
        <v>82</v>
      </c>
      <c r="CO3180" s="49" t="s">
        <v>948</v>
      </c>
      <c r="CP3180" s="49" t="s">
        <v>121</v>
      </c>
      <c r="CQ3180" s="49" t="s">
        <v>121</v>
      </c>
      <c r="CR3180" s="49" t="s">
        <v>121</v>
      </c>
      <c r="CS3180" s="49" t="s">
        <v>957</v>
      </c>
      <c r="CT3180" s="49" t="s">
        <v>123</v>
      </c>
      <c r="CU3180" s="49">
        <v>0.6</v>
      </c>
      <c r="CV3180" s="49">
        <v>0.1</v>
      </c>
      <c r="CW3180" s="47">
        <f t="shared" si="173"/>
        <v>101</v>
      </c>
      <c r="CX3180" s="49">
        <v>100</v>
      </c>
      <c r="CY3180" s="49">
        <v>55.3</v>
      </c>
      <c r="CZ3180" s="49"/>
      <c r="DA3180" s="49"/>
      <c r="DC3180" s="49"/>
      <c r="DD3180" s="49"/>
      <c r="DE3180" s="49"/>
      <c r="DF3180" s="49"/>
      <c r="DG3180" s="49"/>
    </row>
    <row r="3181" spans="1:111" s="47" customFormat="1" x14ac:dyDescent="0.3">
      <c r="A3181" s="26" t="s">
        <v>4896</v>
      </c>
      <c r="B3181" s="47" t="s">
        <v>4559</v>
      </c>
      <c r="C3181" s="47" t="s">
        <v>4940</v>
      </c>
      <c r="D3181" s="47" t="s">
        <v>4630</v>
      </c>
      <c r="E3181" s="97">
        <v>1993</v>
      </c>
      <c r="F3181" s="97">
        <v>1993</v>
      </c>
      <c r="G3181" s="72" t="s">
        <v>914</v>
      </c>
      <c r="H3181" s="49">
        <v>34.209239699999998</v>
      </c>
      <c r="I3181" s="49">
        <v>-105.75106959999999</v>
      </c>
      <c r="J3181" s="49" t="s">
        <v>873</v>
      </c>
      <c r="K3181" s="47" t="s">
        <v>879</v>
      </c>
      <c r="L3181" s="47" t="s">
        <v>878</v>
      </c>
      <c r="M3181" s="91" t="s">
        <v>4427</v>
      </c>
      <c r="N3181" s="70" t="s">
        <v>3393</v>
      </c>
      <c r="O3181" s="70" t="s">
        <v>3394</v>
      </c>
      <c r="P3181" s="72" t="s">
        <v>4428</v>
      </c>
      <c r="Q3181" s="26" t="s">
        <v>80</v>
      </c>
      <c r="R3181" s="49"/>
      <c r="S3181" s="72"/>
      <c r="T3181" s="72"/>
      <c r="U3181" s="72"/>
      <c r="V3181" s="72"/>
      <c r="W3181" s="72"/>
      <c r="X3181" s="72"/>
      <c r="Y3181" s="72"/>
      <c r="Z3181" s="72"/>
      <c r="AA3181" s="72"/>
      <c r="AB3181" s="72"/>
      <c r="AC3181" s="72"/>
      <c r="AD3181" s="72"/>
      <c r="AE3181" s="72"/>
      <c r="AF3181" s="72"/>
      <c r="AG3181" s="72"/>
      <c r="AH3181" s="72"/>
      <c r="AI3181" s="72"/>
      <c r="AJ3181" s="72"/>
      <c r="AU3181" s="49">
        <v>23</v>
      </c>
      <c r="AV3181" s="49" t="s">
        <v>124</v>
      </c>
      <c r="AW3181" s="49">
        <v>24</v>
      </c>
      <c r="AX3181" s="49"/>
      <c r="AY3181" s="49">
        <v>2200</v>
      </c>
      <c r="AZ3181" s="49"/>
      <c r="BA3181" s="49" t="s">
        <v>83</v>
      </c>
      <c r="BC3181" s="49"/>
      <c r="BD3181" s="49">
        <v>7</v>
      </c>
      <c r="BE3181" s="49">
        <v>28</v>
      </c>
      <c r="BF3181" s="49"/>
      <c r="BG3181" s="49">
        <v>19</v>
      </c>
      <c r="BH3181" s="49"/>
      <c r="BI3181" s="49"/>
      <c r="BJ3181" s="49"/>
      <c r="BK3181" s="47">
        <v>2.1000000000000001E-2</v>
      </c>
      <c r="BL3181" s="49"/>
      <c r="BM3181" s="49"/>
      <c r="BN3181" s="49">
        <v>4</v>
      </c>
      <c r="BO3181" s="49"/>
      <c r="BP3181" s="49">
        <v>14</v>
      </c>
      <c r="BQ3181" s="49">
        <v>18</v>
      </c>
      <c r="BR3181" s="49"/>
      <c r="BS3181" s="49"/>
      <c r="BT3181" s="49" t="s">
        <v>83</v>
      </c>
      <c r="BU3181" s="49">
        <v>6.62</v>
      </c>
      <c r="BV3181" s="49"/>
      <c r="BW3181" s="49"/>
      <c r="BX3181" s="49">
        <v>445</v>
      </c>
      <c r="BY3181" s="49"/>
      <c r="BZ3181" s="49"/>
      <c r="CA3181" s="49">
        <v>29</v>
      </c>
      <c r="CB3181" s="49"/>
      <c r="CC3181" s="49">
        <v>5.7</v>
      </c>
      <c r="CD3181" s="49"/>
      <c r="CE3181" s="49" t="s">
        <v>84</v>
      </c>
      <c r="CF3181" s="49">
        <v>52</v>
      </c>
      <c r="CG3181" s="49"/>
      <c r="CH3181" s="49">
        <v>74</v>
      </c>
      <c r="CI3181" s="49">
        <v>157</v>
      </c>
      <c r="CJ3181" s="49">
        <v>226</v>
      </c>
      <c r="CK3181" s="49" t="s">
        <v>570</v>
      </c>
      <c r="CL3181" s="49">
        <v>64</v>
      </c>
      <c r="CM3181" s="49">
        <v>11.3</v>
      </c>
      <c r="CN3181" s="49">
        <v>2.5</v>
      </c>
      <c r="CO3181" s="49" t="s">
        <v>948</v>
      </c>
      <c r="CP3181" s="49" t="s">
        <v>121</v>
      </c>
      <c r="CQ3181" s="49" t="s">
        <v>123</v>
      </c>
      <c r="CR3181" s="49" t="s">
        <v>123</v>
      </c>
      <c r="CS3181" s="49" t="s">
        <v>957</v>
      </c>
      <c r="CT3181" s="49" t="s">
        <v>123</v>
      </c>
      <c r="CU3181" s="49">
        <v>3.8</v>
      </c>
      <c r="CV3181" s="49">
        <v>0.51</v>
      </c>
      <c r="CW3181" s="47">
        <f t="shared" si="173"/>
        <v>465.11</v>
      </c>
      <c r="CX3181" s="49">
        <v>3700</v>
      </c>
      <c r="CY3181" s="49">
        <v>3.15</v>
      </c>
      <c r="CZ3181" s="49"/>
      <c r="DA3181" s="49"/>
      <c r="DC3181" s="49"/>
      <c r="DD3181" s="49"/>
      <c r="DE3181" s="49"/>
      <c r="DF3181" s="49"/>
      <c r="DG3181" s="49"/>
    </row>
    <row r="3182" spans="1:111" s="47" customFormat="1" x14ac:dyDescent="0.3">
      <c r="A3182" s="26" t="s">
        <v>4897</v>
      </c>
      <c r="B3182" s="47" t="s">
        <v>4559</v>
      </c>
      <c r="C3182" s="47" t="s">
        <v>4940</v>
      </c>
      <c r="D3182" s="47" t="s">
        <v>4630</v>
      </c>
      <c r="E3182" s="97">
        <v>1993</v>
      </c>
      <c r="F3182" s="72">
        <v>1993</v>
      </c>
      <c r="G3182" s="72" t="s">
        <v>914</v>
      </c>
      <c r="H3182" s="72">
        <v>34.209240600000001</v>
      </c>
      <c r="I3182" s="49">
        <v>-105.7509314</v>
      </c>
      <c r="J3182" s="49" t="s">
        <v>873</v>
      </c>
      <c r="K3182" s="47" t="s">
        <v>879</v>
      </c>
      <c r="L3182" s="47" t="s">
        <v>878</v>
      </c>
      <c r="M3182" s="91" t="s">
        <v>4427</v>
      </c>
      <c r="N3182" s="70" t="s">
        <v>3393</v>
      </c>
      <c r="O3182" s="70" t="s">
        <v>3394</v>
      </c>
      <c r="P3182" s="72" t="s">
        <v>4428</v>
      </c>
      <c r="Q3182" s="26" t="s">
        <v>80</v>
      </c>
      <c r="R3182" s="49"/>
      <c r="S3182" s="72"/>
      <c r="T3182" s="72"/>
      <c r="U3182" s="72"/>
      <c r="V3182" s="72"/>
      <c r="W3182" s="72"/>
      <c r="X3182" s="72"/>
      <c r="Y3182" s="72"/>
      <c r="Z3182" s="72"/>
      <c r="AA3182" s="72"/>
      <c r="AB3182" s="72"/>
      <c r="AC3182" s="72"/>
      <c r="AD3182" s="72"/>
      <c r="AE3182" s="72"/>
      <c r="AF3182" s="72"/>
      <c r="AG3182" s="72"/>
      <c r="AH3182" s="72"/>
      <c r="AI3182" s="72"/>
      <c r="AJ3182" s="72"/>
      <c r="AU3182" s="49">
        <v>17</v>
      </c>
      <c r="AV3182" s="49" t="s">
        <v>124</v>
      </c>
      <c r="AW3182" s="49">
        <v>10</v>
      </c>
      <c r="AX3182" s="49"/>
      <c r="AY3182" s="49">
        <v>1800</v>
      </c>
      <c r="AZ3182" s="49"/>
      <c r="BA3182" s="49" t="s">
        <v>83</v>
      </c>
      <c r="BC3182" s="49"/>
      <c r="BD3182" s="49">
        <v>8</v>
      </c>
      <c r="BE3182" s="49">
        <v>27</v>
      </c>
      <c r="BF3182" s="49"/>
      <c r="BG3182" s="49">
        <v>11</v>
      </c>
      <c r="BH3182" s="49"/>
      <c r="BI3182" s="49"/>
      <c r="BJ3182" s="49"/>
      <c r="BK3182" s="47">
        <v>1.6E-2</v>
      </c>
      <c r="BL3182" s="49"/>
      <c r="BM3182" s="49"/>
      <c r="BN3182" s="49">
        <v>6</v>
      </c>
      <c r="BO3182" s="49"/>
      <c r="BP3182" s="49">
        <v>15</v>
      </c>
      <c r="BQ3182" s="49">
        <v>13</v>
      </c>
      <c r="BR3182" s="49"/>
      <c r="BS3182" s="49"/>
      <c r="BT3182" s="49" t="s">
        <v>83</v>
      </c>
      <c r="BU3182" s="49">
        <v>6.64</v>
      </c>
      <c r="BV3182" s="49"/>
      <c r="BW3182" s="49"/>
      <c r="BX3182" s="49">
        <v>417</v>
      </c>
      <c r="BY3182" s="49"/>
      <c r="BZ3182" s="49"/>
      <c r="CA3182" s="49">
        <v>28.5</v>
      </c>
      <c r="CB3182" s="49"/>
      <c r="CC3182" s="49">
        <v>5.7</v>
      </c>
      <c r="CD3182" s="49"/>
      <c r="CE3182" s="49" t="s">
        <v>84</v>
      </c>
      <c r="CF3182" s="49">
        <v>52</v>
      </c>
      <c r="CG3182" s="49"/>
      <c r="CH3182" s="49">
        <v>80</v>
      </c>
      <c r="CI3182" s="49">
        <v>113</v>
      </c>
      <c r="CJ3182" s="49">
        <v>175</v>
      </c>
      <c r="CK3182" s="49" t="s">
        <v>570</v>
      </c>
      <c r="CL3182" s="49">
        <v>41</v>
      </c>
      <c r="CM3182" s="49">
        <v>9.34</v>
      </c>
      <c r="CN3182" s="49">
        <v>2.1</v>
      </c>
      <c r="CO3182" s="49" t="s">
        <v>948</v>
      </c>
      <c r="CP3182" s="49">
        <v>1</v>
      </c>
      <c r="CQ3182" s="49">
        <v>4.0999999999999996</v>
      </c>
      <c r="CR3182" s="49" t="s">
        <v>123</v>
      </c>
      <c r="CS3182" s="49" t="s">
        <v>957</v>
      </c>
      <c r="CT3182" s="49" t="s">
        <v>123</v>
      </c>
      <c r="CU3182" s="49">
        <v>4</v>
      </c>
      <c r="CV3182" s="49">
        <v>0.61</v>
      </c>
      <c r="CW3182" s="47">
        <f t="shared" si="173"/>
        <v>350.15000000000003</v>
      </c>
      <c r="CX3182" s="49">
        <v>4900</v>
      </c>
      <c r="CY3182" s="49">
        <v>3.32</v>
      </c>
      <c r="CZ3182" s="49"/>
      <c r="DA3182" s="49"/>
      <c r="DC3182" s="49"/>
      <c r="DD3182" s="49"/>
      <c r="DE3182" s="49"/>
      <c r="DF3182" s="49"/>
      <c r="DG3182" s="49"/>
    </row>
    <row r="3183" spans="1:111" s="47" customFormat="1" x14ac:dyDescent="0.3">
      <c r="A3183" s="26" t="s">
        <v>4898</v>
      </c>
      <c r="B3183" s="47" t="s">
        <v>4559</v>
      </c>
      <c r="C3183" s="47" t="s">
        <v>4940</v>
      </c>
      <c r="D3183" s="47" t="s">
        <v>4630</v>
      </c>
      <c r="E3183" s="97">
        <v>1993</v>
      </c>
      <c r="F3183" s="72">
        <v>1993</v>
      </c>
      <c r="G3183" s="72" t="s">
        <v>914</v>
      </c>
      <c r="H3183" s="72">
        <v>34.208255000000001</v>
      </c>
      <c r="I3183" s="49">
        <v>-105.749782</v>
      </c>
      <c r="J3183" s="49" t="s">
        <v>873</v>
      </c>
      <c r="K3183" s="47" t="s">
        <v>879</v>
      </c>
      <c r="L3183" s="47" t="s">
        <v>878</v>
      </c>
      <c r="M3183" s="91" t="s">
        <v>4427</v>
      </c>
      <c r="N3183" s="70" t="s">
        <v>3393</v>
      </c>
      <c r="O3183" s="70" t="s">
        <v>3394</v>
      </c>
      <c r="P3183" s="72" t="s">
        <v>4428</v>
      </c>
      <c r="Q3183" s="26" t="s">
        <v>1684</v>
      </c>
      <c r="R3183" s="49"/>
      <c r="S3183" s="72" t="s">
        <v>4899</v>
      </c>
      <c r="T3183" s="72"/>
      <c r="U3183" s="72"/>
      <c r="V3183" s="72"/>
      <c r="W3183" s="72"/>
      <c r="X3183" s="72"/>
      <c r="Y3183" s="72"/>
      <c r="Z3183" s="72"/>
      <c r="AA3183" s="72"/>
      <c r="AB3183" s="72"/>
      <c r="AC3183" s="72"/>
      <c r="AD3183" s="72"/>
      <c r="AE3183" s="72"/>
      <c r="AF3183" s="72"/>
      <c r="AG3183" s="72"/>
      <c r="AH3183" s="72"/>
      <c r="AI3183" s="72"/>
      <c r="AJ3183" s="72"/>
      <c r="AU3183" s="49" t="s">
        <v>83</v>
      </c>
      <c r="AV3183" s="49" t="s">
        <v>124</v>
      </c>
      <c r="AW3183" s="49">
        <v>13</v>
      </c>
      <c r="AX3183" s="49"/>
      <c r="AY3183" s="49">
        <v>1900</v>
      </c>
      <c r="AZ3183" s="49"/>
      <c r="BA3183" s="49" t="s">
        <v>83</v>
      </c>
      <c r="BC3183" s="49"/>
      <c r="BD3183" s="49">
        <v>10</v>
      </c>
      <c r="BE3183" s="49">
        <v>33</v>
      </c>
      <c r="BF3183" s="49"/>
      <c r="BG3183" s="49">
        <v>11</v>
      </c>
      <c r="BH3183" s="49"/>
      <c r="BI3183" s="49"/>
      <c r="BJ3183" s="49"/>
      <c r="BK3183" s="47">
        <v>1.6E-2</v>
      </c>
      <c r="BL3183" s="49"/>
      <c r="BM3183" s="49"/>
      <c r="BN3183" s="49">
        <v>3</v>
      </c>
      <c r="BO3183" s="49"/>
      <c r="BP3183" s="49">
        <v>18</v>
      </c>
      <c r="BQ3183" s="49">
        <v>25</v>
      </c>
      <c r="BR3183" s="49"/>
      <c r="BS3183" s="49"/>
      <c r="BT3183" s="49" t="s">
        <v>83</v>
      </c>
      <c r="BU3183" s="49">
        <v>9.09</v>
      </c>
      <c r="BV3183" s="49"/>
      <c r="BW3183" s="49"/>
      <c r="BX3183" s="49">
        <v>481</v>
      </c>
      <c r="BY3183" s="49"/>
      <c r="BZ3183" s="49"/>
      <c r="CA3183" s="49">
        <v>28.4</v>
      </c>
      <c r="CB3183" s="49"/>
      <c r="CC3183" s="49">
        <v>5.2</v>
      </c>
      <c r="CD3183" s="49"/>
      <c r="CE3183" s="49" t="s">
        <v>84</v>
      </c>
      <c r="CF3183" s="49">
        <v>101</v>
      </c>
      <c r="CG3183" s="49"/>
      <c r="CH3183" s="49">
        <v>56</v>
      </c>
      <c r="CI3183" s="49">
        <v>190</v>
      </c>
      <c r="CJ3183" s="49">
        <v>264</v>
      </c>
      <c r="CK3183" s="49" t="s">
        <v>4631</v>
      </c>
      <c r="CL3183" s="49">
        <v>62</v>
      </c>
      <c r="CM3183" s="49">
        <v>12</v>
      </c>
      <c r="CN3183" s="49">
        <v>2.9</v>
      </c>
      <c r="CO3183" s="49" t="s">
        <v>948</v>
      </c>
      <c r="CP3183" s="49">
        <v>1.2</v>
      </c>
      <c r="CQ3183" s="49">
        <v>4.0999999999999996</v>
      </c>
      <c r="CR3183" s="49" t="s">
        <v>121</v>
      </c>
      <c r="CS3183" s="49" t="s">
        <v>957</v>
      </c>
      <c r="CT3183" s="49" t="s">
        <v>123</v>
      </c>
      <c r="CU3183" s="49">
        <v>3.3</v>
      </c>
      <c r="CV3183" s="49">
        <v>0.49</v>
      </c>
      <c r="CW3183" s="47">
        <f t="shared" si="173"/>
        <v>539.99</v>
      </c>
      <c r="CX3183" s="49">
        <v>1000</v>
      </c>
      <c r="CY3183" s="49">
        <v>4.04</v>
      </c>
      <c r="CZ3183" s="49"/>
      <c r="DA3183" s="49"/>
      <c r="DC3183" s="49"/>
      <c r="DD3183" s="49"/>
      <c r="DE3183" s="49"/>
      <c r="DF3183" s="49"/>
      <c r="DG3183" s="49"/>
    </row>
    <row r="3184" spans="1:111" s="47" customFormat="1" ht="15.65" customHeight="1" x14ac:dyDescent="0.3">
      <c r="A3184" s="22" t="s">
        <v>4900</v>
      </c>
      <c r="B3184" s="47" t="s">
        <v>4901</v>
      </c>
      <c r="C3184" s="47" t="s">
        <v>4940</v>
      </c>
      <c r="D3184" s="47" t="s">
        <v>4282</v>
      </c>
      <c r="E3184" s="48">
        <v>43845</v>
      </c>
      <c r="F3184" s="48">
        <v>43948</v>
      </c>
      <c r="G3184" s="47" t="s">
        <v>4283</v>
      </c>
      <c r="H3184" s="47">
        <v>34.289225999999999</v>
      </c>
      <c r="I3184" s="47">
        <v>-105.52516300000001</v>
      </c>
      <c r="J3184" s="47" t="s">
        <v>873</v>
      </c>
      <c r="K3184" s="47" t="s">
        <v>879</v>
      </c>
      <c r="L3184" s="47" t="s">
        <v>878</v>
      </c>
      <c r="M3184" s="47" t="s">
        <v>4387</v>
      </c>
      <c r="N3184" s="70" t="s">
        <v>3393</v>
      </c>
      <c r="O3184" s="70" t="s">
        <v>3394</v>
      </c>
      <c r="P3184" s="72" t="s">
        <v>4388</v>
      </c>
      <c r="Q3184" s="22" t="s">
        <v>2942</v>
      </c>
      <c r="R3184" s="47" t="s">
        <v>2943</v>
      </c>
      <c r="S3184" s="72"/>
      <c r="T3184" s="72"/>
      <c r="U3184" s="72"/>
      <c r="V3184" s="72"/>
      <c r="W3184" s="72">
        <v>76.5</v>
      </c>
      <c r="X3184" s="72">
        <v>0.17</v>
      </c>
      <c r="Y3184" s="72">
        <v>11.6</v>
      </c>
      <c r="Z3184" s="72">
        <v>1.69</v>
      </c>
      <c r="AA3184" s="72">
        <v>0.03</v>
      </c>
      <c r="AB3184" s="72">
        <v>0.24</v>
      </c>
      <c r="AC3184" s="72">
        <v>0.45</v>
      </c>
      <c r="AD3184" s="72">
        <v>2.2000000000000002</v>
      </c>
      <c r="AE3184" s="72">
        <v>5.69</v>
      </c>
      <c r="AF3184" s="72">
        <v>0.09</v>
      </c>
      <c r="AG3184" s="72">
        <v>0.46</v>
      </c>
      <c r="AH3184" s="72">
        <v>600</v>
      </c>
      <c r="AI3184" s="72" t="s">
        <v>126</v>
      </c>
      <c r="AJ3184" s="72"/>
      <c r="AO3184" s="47">
        <f>SUM(W3184:AG3184)+(AH3184*0.0001)</f>
        <v>99.179999999999993</v>
      </c>
      <c r="AP3184" s="47">
        <f>(0.6633*(Y3184+Z3184)-0.7083*(Y3184))</f>
        <v>0.59897699999999965</v>
      </c>
      <c r="AQ3184" s="47">
        <f>(Z3184-1.1*(AP3184))</f>
        <v>1.0311253000000002</v>
      </c>
      <c r="AR3184" s="47">
        <f>(Z3184/1.1)</f>
        <v>1.5363636363636362</v>
      </c>
      <c r="AU3184" s="47">
        <v>3</v>
      </c>
      <c r="AV3184" s="47" t="s">
        <v>121</v>
      </c>
      <c r="AW3184" s="47" t="s">
        <v>83</v>
      </c>
      <c r="AX3184" s="47" t="s">
        <v>84</v>
      </c>
      <c r="AY3184" s="47">
        <v>470</v>
      </c>
      <c r="AZ3184" s="47" t="s">
        <v>83</v>
      </c>
      <c r="BA3184" s="47" t="s">
        <v>126</v>
      </c>
      <c r="BC3184" s="47" t="s">
        <v>124</v>
      </c>
      <c r="BD3184" s="47">
        <v>1.4</v>
      </c>
      <c r="BE3184" s="47" t="s">
        <v>84</v>
      </c>
      <c r="BF3184" s="47">
        <v>2.9</v>
      </c>
      <c r="BG3184" s="47" t="s">
        <v>83</v>
      </c>
      <c r="BH3184" s="47">
        <v>15.5</v>
      </c>
      <c r="BI3184" s="47">
        <v>2</v>
      </c>
      <c r="BJ3184" s="47">
        <v>5</v>
      </c>
      <c r="BL3184" s="47" t="s">
        <v>124</v>
      </c>
      <c r="BM3184" s="47">
        <v>20</v>
      </c>
      <c r="BN3184" s="47" t="s">
        <v>123</v>
      </c>
      <c r="BO3184" s="47">
        <v>14.1</v>
      </c>
      <c r="BP3184" s="47">
        <v>5</v>
      </c>
      <c r="BQ3184" s="47">
        <v>19</v>
      </c>
      <c r="BR3184" s="47">
        <v>254</v>
      </c>
      <c r="BS3184" s="47" t="s">
        <v>85</v>
      </c>
      <c r="BT3184" s="47">
        <v>0.3</v>
      </c>
      <c r="BU3184" s="47">
        <v>6</v>
      </c>
      <c r="BV3184" s="47" t="s">
        <v>83</v>
      </c>
      <c r="BW3184" s="47">
        <v>5</v>
      </c>
      <c r="BX3184" s="47">
        <v>33.200000000000003</v>
      </c>
      <c r="BY3184" s="47">
        <v>0.5</v>
      </c>
      <c r="BZ3184" s="47" t="s">
        <v>82</v>
      </c>
      <c r="CA3184" s="47">
        <v>20.9</v>
      </c>
      <c r="CB3184" s="47">
        <v>0.8</v>
      </c>
      <c r="CC3184" s="47">
        <v>4.53</v>
      </c>
      <c r="CD3184" s="47" t="s">
        <v>83</v>
      </c>
      <c r="CE3184" s="47" t="s">
        <v>121</v>
      </c>
      <c r="CF3184" s="47">
        <v>107</v>
      </c>
      <c r="CG3184" s="47">
        <v>160</v>
      </c>
      <c r="CH3184" s="47">
        <v>31</v>
      </c>
      <c r="CI3184" s="47">
        <v>58.3</v>
      </c>
      <c r="CJ3184" s="47">
        <v>126</v>
      </c>
      <c r="CK3184" s="47">
        <v>16.600000000000001</v>
      </c>
      <c r="CL3184" s="47">
        <v>63.6</v>
      </c>
      <c r="CM3184" s="47">
        <v>15.4</v>
      </c>
      <c r="CN3184" s="47">
        <v>1.1200000000000001</v>
      </c>
      <c r="CO3184" s="47">
        <v>20.8</v>
      </c>
      <c r="CP3184" s="47">
        <v>3.67</v>
      </c>
      <c r="CQ3184" s="47">
        <v>23.8</v>
      </c>
      <c r="CR3184" s="47">
        <v>5.22</v>
      </c>
      <c r="CS3184" s="47">
        <v>15.9</v>
      </c>
      <c r="CT3184" s="47">
        <v>2.37</v>
      </c>
      <c r="CU3184" s="47">
        <v>15.3</v>
      </c>
      <c r="CV3184" s="47">
        <v>2.13</v>
      </c>
      <c r="CW3184" s="47">
        <f>SUM(CI3184:CV3184)</f>
        <v>370.21000000000004</v>
      </c>
      <c r="CX3184" s="47">
        <v>216</v>
      </c>
      <c r="CY3184" s="47">
        <v>1.19</v>
      </c>
      <c r="CZ3184" s="47">
        <v>5.98</v>
      </c>
      <c r="DA3184" s="47">
        <v>0.32</v>
      </c>
      <c r="DC3184" s="47">
        <v>4.75</v>
      </c>
      <c r="DD3184" s="47">
        <v>0.13</v>
      </c>
      <c r="DE3184" s="47">
        <v>0.04</v>
      </c>
      <c r="DF3184" s="47">
        <v>36.4</v>
      </c>
      <c r="DG3184" s="47">
        <v>0.11</v>
      </c>
    </row>
    <row r="3185" spans="1:117" s="47" customFormat="1" ht="15.65" customHeight="1" x14ac:dyDescent="0.3">
      <c r="A3185" s="30" t="s">
        <v>4902</v>
      </c>
      <c r="B3185" s="22" t="s">
        <v>4901</v>
      </c>
      <c r="C3185" s="47" t="s">
        <v>4940</v>
      </c>
      <c r="D3185" s="47" t="s">
        <v>4282</v>
      </c>
      <c r="E3185" s="43">
        <v>44155</v>
      </c>
      <c r="F3185" s="46">
        <v>44348</v>
      </c>
      <c r="G3185" s="45" t="s">
        <v>4317</v>
      </c>
      <c r="H3185" s="44">
        <v>34.24344</v>
      </c>
      <c r="I3185" s="44">
        <v>-105.8045</v>
      </c>
      <c r="J3185" s="44" t="s">
        <v>873</v>
      </c>
      <c r="K3185" s="84" t="s">
        <v>879</v>
      </c>
      <c r="L3185" s="84" t="s">
        <v>878</v>
      </c>
      <c r="M3185" s="44" t="s">
        <v>379</v>
      </c>
      <c r="N3185" s="70" t="s">
        <v>3393</v>
      </c>
      <c r="O3185" s="70" t="s">
        <v>3394</v>
      </c>
      <c r="P3185" s="72"/>
      <c r="Q3185" s="33" t="s">
        <v>2942</v>
      </c>
      <c r="R3185" s="44" t="s">
        <v>2943</v>
      </c>
      <c r="S3185" s="72"/>
      <c r="T3185" s="72"/>
      <c r="U3185" s="72"/>
      <c r="V3185" s="72"/>
      <c r="W3185" s="72">
        <v>54</v>
      </c>
      <c r="X3185" s="72">
        <v>0.75</v>
      </c>
      <c r="Y3185" s="72">
        <v>17.100000000000001</v>
      </c>
      <c r="Z3185" s="72">
        <v>6.93</v>
      </c>
      <c r="AA3185" s="72">
        <v>0.24</v>
      </c>
      <c r="AB3185" s="72">
        <v>2.86</v>
      </c>
      <c r="AC3185" s="72">
        <v>5.93</v>
      </c>
      <c r="AD3185" s="72">
        <v>5.09</v>
      </c>
      <c r="AE3185" s="72">
        <v>3.6</v>
      </c>
      <c r="AF3185" s="72">
        <v>0.63</v>
      </c>
      <c r="AG3185" s="72">
        <v>1.1200000000000001</v>
      </c>
      <c r="AH3185" s="72">
        <v>1500</v>
      </c>
      <c r="AI3185" s="72">
        <v>2.3E-2</v>
      </c>
      <c r="AJ3185" s="72"/>
      <c r="AL3185" s="84"/>
      <c r="AM3185" s="84"/>
      <c r="AN3185" s="84"/>
      <c r="AO3185" s="47">
        <f>SUM(W3185:AG3185)+(AH3185*0.0001)+AI3185+AM3185</f>
        <v>98.423000000000002</v>
      </c>
      <c r="AP3185" s="47">
        <f>(0.6633*(Y3185+Z3185)-0.7083*(Y3185))</f>
        <v>3.8271689999999996</v>
      </c>
      <c r="AQ3185" s="47">
        <f>(Z3185-1.1*(AP3185))</f>
        <v>2.7201141</v>
      </c>
      <c r="AR3185" s="47">
        <f>(Z3185/1.1)</f>
        <v>6.2999999999999989</v>
      </c>
      <c r="AU3185" s="45">
        <v>11</v>
      </c>
      <c r="AV3185" s="45">
        <v>2</v>
      </c>
      <c r="AW3185" s="45" t="s">
        <v>83</v>
      </c>
      <c r="AX3185" s="45">
        <v>16</v>
      </c>
      <c r="AY3185" s="45">
        <v>2320</v>
      </c>
      <c r="AZ3185" s="45" t="s">
        <v>83</v>
      </c>
      <c r="BA3185" s="45">
        <v>0.3</v>
      </c>
      <c r="BB3185" s="84"/>
      <c r="BC3185" s="45" t="s">
        <v>124</v>
      </c>
      <c r="BD3185" s="45">
        <v>18.3</v>
      </c>
      <c r="BE3185" s="45" t="s">
        <v>84</v>
      </c>
      <c r="BF3185" s="45">
        <v>3.3</v>
      </c>
      <c r="BG3185" s="45">
        <v>83</v>
      </c>
      <c r="BH3185" s="45">
        <v>22.8</v>
      </c>
      <c r="BI3185" s="45">
        <v>2</v>
      </c>
      <c r="BJ3185" s="45">
        <v>10</v>
      </c>
      <c r="BK3185" s="84"/>
      <c r="BL3185" s="45" t="s">
        <v>124</v>
      </c>
      <c r="BM3185" s="45">
        <v>21</v>
      </c>
      <c r="BN3185" s="45" t="s">
        <v>123</v>
      </c>
      <c r="BO3185" s="45">
        <v>62.4</v>
      </c>
      <c r="BP3185" s="45">
        <v>13</v>
      </c>
      <c r="BQ3185" s="45">
        <v>45</v>
      </c>
      <c r="BR3185" s="45">
        <v>116</v>
      </c>
      <c r="BS3185" s="45" t="s">
        <v>85</v>
      </c>
      <c r="BT3185" s="45">
        <v>0.8</v>
      </c>
      <c r="BU3185" s="45">
        <v>12</v>
      </c>
      <c r="BV3185" s="45" t="s">
        <v>83</v>
      </c>
      <c r="BW3185" s="45">
        <v>2</v>
      </c>
      <c r="BX3185" s="45">
        <v>1460</v>
      </c>
      <c r="BY3185" s="45">
        <v>2.7</v>
      </c>
      <c r="BZ3185" s="45" t="s">
        <v>82</v>
      </c>
      <c r="CA3185" s="45">
        <v>24.5</v>
      </c>
      <c r="CB3185" s="45">
        <v>0.9</v>
      </c>
      <c r="CC3185" s="45">
        <v>5.84</v>
      </c>
      <c r="CD3185" s="45">
        <v>155</v>
      </c>
      <c r="CE3185" s="45">
        <v>1</v>
      </c>
      <c r="CF3185" s="45">
        <v>32.799999999999997</v>
      </c>
      <c r="CG3185" s="45">
        <v>407</v>
      </c>
      <c r="CH3185" s="45">
        <v>155</v>
      </c>
      <c r="CI3185" s="45">
        <v>106</v>
      </c>
      <c r="CJ3185" s="45">
        <v>197</v>
      </c>
      <c r="CK3185" s="45">
        <v>23</v>
      </c>
      <c r="CL3185" s="45">
        <v>81.5</v>
      </c>
      <c r="CM3185" s="45">
        <v>12.8</v>
      </c>
      <c r="CN3185" s="45">
        <v>3.38</v>
      </c>
      <c r="CO3185" s="45">
        <v>10.199999999999999</v>
      </c>
      <c r="CP3185" s="45">
        <v>1.27</v>
      </c>
      <c r="CQ3185" s="45">
        <v>6.64</v>
      </c>
      <c r="CR3185" s="45">
        <v>1.17</v>
      </c>
      <c r="CS3185" s="45">
        <v>3.25</v>
      </c>
      <c r="CT3185" s="45">
        <v>0.48</v>
      </c>
      <c r="CU3185" s="45">
        <v>3.2</v>
      </c>
      <c r="CV3185" s="45">
        <v>0.54</v>
      </c>
      <c r="CW3185" s="47">
        <f>SUM(CI3185:CV3185)</f>
        <v>450.43</v>
      </c>
      <c r="CX3185" s="45">
        <v>1880</v>
      </c>
      <c r="CY3185" s="45">
        <v>4.8</v>
      </c>
      <c r="CZ3185" s="45">
        <v>8.59</v>
      </c>
      <c r="DA3185" s="45">
        <v>4.07</v>
      </c>
      <c r="DC3185" s="45">
        <v>2.87</v>
      </c>
      <c r="DD3185" s="45">
        <v>1.66</v>
      </c>
      <c r="DE3185" s="45">
        <v>0.28999999999999998</v>
      </c>
      <c r="DF3185" s="45">
        <v>24.2</v>
      </c>
      <c r="DG3185" s="45">
        <v>0.47</v>
      </c>
    </row>
    <row r="3186" spans="1:117" s="47" customFormat="1" ht="15.65" customHeight="1" x14ac:dyDescent="0.3">
      <c r="A3186" s="22" t="s">
        <v>4903</v>
      </c>
      <c r="B3186" s="22" t="s">
        <v>4901</v>
      </c>
      <c r="C3186" s="47" t="s">
        <v>4940</v>
      </c>
      <c r="D3186" s="47" t="s">
        <v>4282</v>
      </c>
      <c r="E3186" s="48">
        <v>43845</v>
      </c>
      <c r="F3186" s="48">
        <v>43948</v>
      </c>
      <c r="G3186" s="47" t="s">
        <v>4283</v>
      </c>
      <c r="H3186" s="47">
        <v>34.260019</v>
      </c>
      <c r="I3186" s="47">
        <v>-106.054866</v>
      </c>
      <c r="J3186" s="47" t="s">
        <v>873</v>
      </c>
      <c r="K3186" s="47" t="s">
        <v>880</v>
      </c>
      <c r="L3186" s="47" t="s">
        <v>878</v>
      </c>
      <c r="M3186" s="47" t="s">
        <v>1957</v>
      </c>
      <c r="N3186" s="70" t="s">
        <v>3393</v>
      </c>
      <c r="O3186" s="70" t="s">
        <v>3394</v>
      </c>
      <c r="P3186" s="72"/>
      <c r="Q3186" s="22" t="s">
        <v>2942</v>
      </c>
      <c r="R3186" s="47" t="s">
        <v>2943</v>
      </c>
      <c r="S3186" s="72"/>
      <c r="T3186" s="72"/>
      <c r="U3186" s="72"/>
      <c r="V3186" s="72"/>
      <c r="W3186" s="72">
        <v>53.5</v>
      </c>
      <c r="X3186" s="72">
        <v>1.71</v>
      </c>
      <c r="Y3186" s="72">
        <v>16.100000000000001</v>
      </c>
      <c r="Z3186" s="72">
        <v>8.81</v>
      </c>
      <c r="AA3186" s="72">
        <v>0.13</v>
      </c>
      <c r="AB3186" s="72">
        <v>3.38</v>
      </c>
      <c r="AC3186" s="72">
        <v>4.76</v>
      </c>
      <c r="AD3186" s="72">
        <v>4.29</v>
      </c>
      <c r="AE3186" s="72">
        <v>2.8</v>
      </c>
      <c r="AF3186" s="72">
        <v>0.72</v>
      </c>
      <c r="AG3186" s="72">
        <v>3.88</v>
      </c>
      <c r="AH3186" s="72">
        <v>1700.0000000000002</v>
      </c>
      <c r="AI3186" s="72" t="s">
        <v>126</v>
      </c>
      <c r="AJ3186" s="72"/>
      <c r="AO3186" s="47">
        <f>SUM(W3186:AG3186)+(AH3186*0.0001)</f>
        <v>100.25</v>
      </c>
      <c r="AP3186" s="47">
        <f>(0.6633*(Y3186+Z3186)-0.7083*(Y3186))</f>
        <v>5.1191730000000017</v>
      </c>
      <c r="AQ3186" s="47">
        <f>(Z3186-1.1*(AP3186))</f>
        <v>3.1789096999999984</v>
      </c>
      <c r="AR3186" s="47">
        <f>(Z3186/1.1)</f>
        <v>8.0090909090909097</v>
      </c>
      <c r="AU3186" s="47">
        <v>11</v>
      </c>
      <c r="AV3186" s="47" t="s">
        <v>121</v>
      </c>
      <c r="AW3186" s="47" t="s">
        <v>83</v>
      </c>
      <c r="AX3186" s="47">
        <v>21</v>
      </c>
      <c r="AY3186" s="47">
        <v>1480</v>
      </c>
      <c r="AZ3186" s="47" t="s">
        <v>83</v>
      </c>
      <c r="BA3186" s="47" t="s">
        <v>126</v>
      </c>
      <c r="BC3186" s="47" t="s">
        <v>124</v>
      </c>
      <c r="BD3186" s="47">
        <v>22.9</v>
      </c>
      <c r="BE3186" s="47">
        <v>29</v>
      </c>
      <c r="BF3186" s="47">
        <v>1</v>
      </c>
      <c r="BG3186" s="47">
        <v>28</v>
      </c>
      <c r="BH3186" s="47">
        <v>20.9</v>
      </c>
      <c r="BI3186" s="47">
        <v>1</v>
      </c>
      <c r="BJ3186" s="47">
        <v>7</v>
      </c>
      <c r="BL3186" s="47" t="s">
        <v>124</v>
      </c>
      <c r="BM3186" s="47">
        <v>29</v>
      </c>
      <c r="BN3186" s="47" t="s">
        <v>123</v>
      </c>
      <c r="BO3186" s="47">
        <v>16.7</v>
      </c>
      <c r="BP3186" s="47">
        <v>22</v>
      </c>
      <c r="BQ3186" s="47">
        <v>6</v>
      </c>
      <c r="BR3186" s="47">
        <v>60.7</v>
      </c>
      <c r="BS3186" s="47" t="s">
        <v>85</v>
      </c>
      <c r="BT3186" s="47" t="s">
        <v>126</v>
      </c>
      <c r="BU3186" s="47">
        <v>18</v>
      </c>
      <c r="BV3186" s="47" t="s">
        <v>83</v>
      </c>
      <c r="BW3186" s="47">
        <v>2</v>
      </c>
      <c r="BX3186" s="47">
        <v>899</v>
      </c>
      <c r="BY3186" s="47" t="s">
        <v>82</v>
      </c>
      <c r="BZ3186" s="47" t="s">
        <v>82</v>
      </c>
      <c r="CA3186" s="47">
        <v>4.8</v>
      </c>
      <c r="CB3186" s="47" t="s">
        <v>82</v>
      </c>
      <c r="CC3186" s="47">
        <v>1.06</v>
      </c>
      <c r="CD3186" s="47">
        <v>169</v>
      </c>
      <c r="CE3186" s="47" t="s">
        <v>121</v>
      </c>
      <c r="CF3186" s="47">
        <v>33.200000000000003</v>
      </c>
      <c r="CG3186" s="47">
        <v>325</v>
      </c>
      <c r="CH3186" s="47">
        <v>109</v>
      </c>
      <c r="CI3186" s="47">
        <v>54.9</v>
      </c>
      <c r="CJ3186" s="47">
        <v>117</v>
      </c>
      <c r="CK3186" s="47">
        <v>14</v>
      </c>
      <c r="CL3186" s="47">
        <v>54.8</v>
      </c>
      <c r="CM3186" s="47">
        <v>10.1</v>
      </c>
      <c r="CN3186" s="47">
        <v>2.5099999999999998</v>
      </c>
      <c r="CO3186" s="47">
        <v>10.1</v>
      </c>
      <c r="CP3186" s="47">
        <v>1.34</v>
      </c>
      <c r="CQ3186" s="47">
        <v>6.57</v>
      </c>
      <c r="CR3186" s="47">
        <v>1.23</v>
      </c>
      <c r="CS3186" s="47">
        <v>3.36</v>
      </c>
      <c r="CT3186" s="47">
        <v>0.45</v>
      </c>
      <c r="CU3186" s="47">
        <v>2.9</v>
      </c>
      <c r="CV3186" s="47">
        <v>0.41</v>
      </c>
      <c r="CW3186" s="47">
        <f t="shared" si="173"/>
        <v>279.66999999999996</v>
      </c>
      <c r="CX3186" s="47">
        <v>975</v>
      </c>
      <c r="CY3186" s="47">
        <v>6.02</v>
      </c>
      <c r="CZ3186" s="47">
        <v>8.5299999999999994</v>
      </c>
      <c r="DA3186" s="47">
        <v>3.44</v>
      </c>
      <c r="DC3186" s="47">
        <v>2.36</v>
      </c>
      <c r="DD3186" s="47">
        <v>2</v>
      </c>
      <c r="DE3186" s="47">
        <v>0.33</v>
      </c>
      <c r="DF3186" s="47">
        <v>25.2</v>
      </c>
      <c r="DG3186" s="47">
        <v>1.01</v>
      </c>
    </row>
    <row r="3187" spans="1:117" s="47" customFormat="1" ht="15.65" customHeight="1" x14ac:dyDescent="0.3">
      <c r="A3187" s="22" t="s">
        <v>4904</v>
      </c>
      <c r="B3187" s="22" t="s">
        <v>4901</v>
      </c>
      <c r="C3187" s="47" t="s">
        <v>4940</v>
      </c>
      <c r="D3187" s="47" t="s">
        <v>4282</v>
      </c>
      <c r="E3187" s="48">
        <v>43845</v>
      </c>
      <c r="F3187" s="48">
        <v>43948</v>
      </c>
      <c r="G3187" s="47" t="s">
        <v>4283</v>
      </c>
      <c r="H3187" s="47">
        <v>34.261119000000001</v>
      </c>
      <c r="I3187" s="47">
        <v>-106.07563500000001</v>
      </c>
      <c r="J3187" s="47" t="s">
        <v>873</v>
      </c>
      <c r="K3187" s="47" t="s">
        <v>1304</v>
      </c>
      <c r="L3187" s="47" t="s">
        <v>878</v>
      </c>
      <c r="M3187" s="47" t="s">
        <v>1957</v>
      </c>
      <c r="N3187" s="70" t="s">
        <v>3393</v>
      </c>
      <c r="O3187" s="70" t="s">
        <v>3394</v>
      </c>
      <c r="P3187" s="72"/>
      <c r="Q3187" s="22" t="s">
        <v>2942</v>
      </c>
      <c r="R3187" s="47" t="s">
        <v>2943</v>
      </c>
      <c r="S3187" s="72"/>
      <c r="T3187" s="72"/>
      <c r="U3187" s="72"/>
      <c r="V3187" s="72"/>
      <c r="W3187" s="72">
        <v>53</v>
      </c>
      <c r="X3187" s="72">
        <v>1.65</v>
      </c>
      <c r="Y3187" s="72">
        <v>15.4</v>
      </c>
      <c r="Z3187" s="72">
        <v>8.65</v>
      </c>
      <c r="AA3187" s="72">
        <v>0.11</v>
      </c>
      <c r="AB3187" s="72">
        <v>3.29</v>
      </c>
      <c r="AC3187" s="72">
        <v>5.79</v>
      </c>
      <c r="AD3187" s="72">
        <v>3.96</v>
      </c>
      <c r="AE3187" s="72">
        <v>1.97</v>
      </c>
      <c r="AF3187" s="72">
        <v>0.7</v>
      </c>
      <c r="AG3187" s="72">
        <v>5.53</v>
      </c>
      <c r="AH3187" s="72">
        <v>1400.0000000000002</v>
      </c>
      <c r="AI3187" s="72" t="s">
        <v>126</v>
      </c>
      <c r="AJ3187" s="72"/>
      <c r="AO3187" s="47">
        <f>SUM(W3187:AG3187)+(AH3187*0.0001)</f>
        <v>100.19000000000001</v>
      </c>
      <c r="AP3187" s="47">
        <f>(0.6633*(Y3187+Z3187)-0.7083*(Y3187))</f>
        <v>5.0445449999999994</v>
      </c>
      <c r="AQ3187" s="47">
        <f>(Z3187-1.1*(AP3187))</f>
        <v>3.1010005000000005</v>
      </c>
      <c r="AR3187" s="47">
        <f>(Z3187/1.1)</f>
        <v>7.8636363636363633</v>
      </c>
      <c r="AU3187" s="47">
        <v>107</v>
      </c>
      <c r="AV3187" s="47" t="s">
        <v>121</v>
      </c>
      <c r="AW3187" s="47" t="s">
        <v>83</v>
      </c>
      <c r="AX3187" s="47">
        <v>23</v>
      </c>
      <c r="AY3187" s="47">
        <v>1340</v>
      </c>
      <c r="AZ3187" s="47" t="s">
        <v>83</v>
      </c>
      <c r="BA3187" s="47" t="s">
        <v>126</v>
      </c>
      <c r="BC3187" s="47">
        <v>0.3</v>
      </c>
      <c r="BD3187" s="47">
        <v>19.600000000000001</v>
      </c>
      <c r="BE3187" s="47">
        <v>41</v>
      </c>
      <c r="BF3187" s="47">
        <v>0.6</v>
      </c>
      <c r="BG3187" s="47">
        <v>27</v>
      </c>
      <c r="BH3187" s="47">
        <v>20.2</v>
      </c>
      <c r="BI3187" s="47">
        <v>2</v>
      </c>
      <c r="BJ3187" s="47">
        <v>7</v>
      </c>
      <c r="BL3187" s="47" t="s">
        <v>124</v>
      </c>
      <c r="BM3187" s="47">
        <v>25</v>
      </c>
      <c r="BN3187" s="47">
        <v>5</v>
      </c>
      <c r="BO3187" s="47">
        <v>16.399999999999999</v>
      </c>
      <c r="BP3187" s="47">
        <v>19</v>
      </c>
      <c r="BQ3187" s="47">
        <v>22</v>
      </c>
      <c r="BR3187" s="47">
        <v>40.6</v>
      </c>
      <c r="BS3187" s="47" t="s">
        <v>85</v>
      </c>
      <c r="BT3187" s="47" t="s">
        <v>126</v>
      </c>
      <c r="BU3187" s="47">
        <v>17</v>
      </c>
      <c r="BV3187" s="47" t="s">
        <v>83</v>
      </c>
      <c r="BW3187" s="47">
        <v>2</v>
      </c>
      <c r="BX3187" s="47">
        <v>771</v>
      </c>
      <c r="BY3187" s="47" t="s">
        <v>82</v>
      </c>
      <c r="BZ3187" s="47" t="s">
        <v>82</v>
      </c>
      <c r="CA3187" s="47">
        <v>4.5</v>
      </c>
      <c r="CB3187" s="47" t="s">
        <v>82</v>
      </c>
      <c r="CC3187" s="47">
        <v>1.01</v>
      </c>
      <c r="CD3187" s="47">
        <v>176</v>
      </c>
      <c r="CE3187" s="47" t="s">
        <v>121</v>
      </c>
      <c r="CF3187" s="47">
        <v>35.299999999999997</v>
      </c>
      <c r="CG3187" s="47">
        <v>323</v>
      </c>
      <c r="CH3187" s="47">
        <v>103</v>
      </c>
      <c r="CI3187" s="47">
        <v>55.3</v>
      </c>
      <c r="CJ3187" s="47">
        <v>118</v>
      </c>
      <c r="CK3187" s="47">
        <v>14.4</v>
      </c>
      <c r="CL3187" s="47">
        <v>56.5</v>
      </c>
      <c r="CM3187" s="47">
        <v>10.4</v>
      </c>
      <c r="CN3187" s="47">
        <v>2.63</v>
      </c>
      <c r="CO3187" s="47">
        <v>10.4</v>
      </c>
      <c r="CP3187" s="47">
        <v>1.31</v>
      </c>
      <c r="CQ3187" s="47">
        <v>6.64</v>
      </c>
      <c r="CR3187" s="47">
        <v>1.25</v>
      </c>
      <c r="CS3187" s="47">
        <v>3.34</v>
      </c>
      <c r="CT3187" s="47">
        <v>0.48</v>
      </c>
      <c r="CU3187" s="47">
        <v>2.9</v>
      </c>
      <c r="CV3187" s="47">
        <v>0.42</v>
      </c>
      <c r="CW3187" s="47">
        <f t="shared" si="173"/>
        <v>283.96999999999997</v>
      </c>
      <c r="CX3187" s="47">
        <v>819</v>
      </c>
      <c r="CY3187" s="47">
        <v>6</v>
      </c>
      <c r="CZ3187" s="47">
        <v>8.14</v>
      </c>
      <c r="DA3187" s="47">
        <v>4.1900000000000004</v>
      </c>
      <c r="DC3187" s="47">
        <v>1.66</v>
      </c>
      <c r="DD3187" s="47">
        <v>2</v>
      </c>
      <c r="DE3187" s="47">
        <v>0.32</v>
      </c>
      <c r="DF3187" s="47">
        <v>24.8</v>
      </c>
      <c r="DG3187" s="47">
        <v>0.98</v>
      </c>
    </row>
    <row r="3188" spans="1:117" s="47" customFormat="1" ht="15.65" customHeight="1" x14ac:dyDescent="0.3">
      <c r="A3188" s="22" t="s">
        <v>4905</v>
      </c>
      <c r="B3188" s="47" t="s">
        <v>4901</v>
      </c>
      <c r="C3188" s="47" t="s">
        <v>4940</v>
      </c>
      <c r="D3188" s="47" t="s">
        <v>4282</v>
      </c>
      <c r="E3188" s="48">
        <v>43845</v>
      </c>
      <c r="F3188" s="48">
        <v>43948</v>
      </c>
      <c r="G3188" s="47" t="s">
        <v>4283</v>
      </c>
      <c r="H3188" s="47">
        <v>34.075954000000003</v>
      </c>
      <c r="I3188" s="47">
        <v>-105.714057</v>
      </c>
      <c r="J3188" s="47" t="s">
        <v>873</v>
      </c>
      <c r="K3188" s="47" t="s">
        <v>879</v>
      </c>
      <c r="L3188" s="47" t="s">
        <v>878</v>
      </c>
      <c r="M3188" s="47" t="s">
        <v>1705</v>
      </c>
      <c r="N3188" s="70" t="s">
        <v>3393</v>
      </c>
      <c r="O3188" s="70" t="s">
        <v>3394</v>
      </c>
      <c r="Q3188" s="22" t="s">
        <v>2942</v>
      </c>
      <c r="R3188" s="47" t="s">
        <v>2943</v>
      </c>
      <c r="S3188" s="72"/>
      <c r="T3188" s="72"/>
      <c r="U3188" s="72"/>
      <c r="V3188" s="72"/>
      <c r="W3188" s="72">
        <v>58.5</v>
      </c>
      <c r="X3188" s="72">
        <v>0.74</v>
      </c>
      <c r="Y3188" s="72">
        <v>16.399999999999999</v>
      </c>
      <c r="Z3188" s="72">
        <v>5.3449999999999998</v>
      </c>
      <c r="AA3188" s="72">
        <v>0.14000000000000001</v>
      </c>
      <c r="AB3188" s="72">
        <v>0.28999999999999998</v>
      </c>
      <c r="AC3188" s="72">
        <v>4.1550000000000002</v>
      </c>
      <c r="AD3188" s="72">
        <v>6.14</v>
      </c>
      <c r="AE3188" s="72">
        <v>3.93</v>
      </c>
      <c r="AF3188" s="72">
        <v>0.42499999999999999</v>
      </c>
      <c r="AG3188" s="72">
        <v>3.76</v>
      </c>
      <c r="AH3188" s="72">
        <v>700.00000000000011</v>
      </c>
      <c r="AI3188" s="72" t="s">
        <v>126</v>
      </c>
      <c r="AJ3188" s="72"/>
      <c r="AO3188" s="47">
        <f>SUM(W3188:AG3188)+(AH3188*0.0001)</f>
        <v>99.89500000000001</v>
      </c>
      <c r="AP3188" s="47">
        <f>(0.6633*(Y3188+Z3188)-0.7083*(Y3188))</f>
        <v>2.8073384999999984</v>
      </c>
      <c r="AQ3188" s="47">
        <f>(Z3188-1.1*(AP3188))</f>
        <v>2.2569276500000011</v>
      </c>
      <c r="AR3188" s="47">
        <f>(Z3188/1.1)</f>
        <v>4.8590909090909085</v>
      </c>
      <c r="AU3188" s="47">
        <v>4</v>
      </c>
      <c r="AV3188" s="47">
        <v>2</v>
      </c>
      <c r="AW3188" s="47" t="s">
        <v>83</v>
      </c>
      <c r="AX3188" s="47">
        <v>19.5</v>
      </c>
      <c r="AY3188" s="47">
        <v>2125</v>
      </c>
      <c r="AZ3188" s="47" t="s">
        <v>83</v>
      </c>
      <c r="BA3188" s="47">
        <v>0.15</v>
      </c>
      <c r="BC3188" s="47" t="s">
        <v>124</v>
      </c>
      <c r="BD3188" s="47">
        <v>9</v>
      </c>
      <c r="BE3188" s="47" t="s">
        <v>84</v>
      </c>
      <c r="BF3188" s="47">
        <v>2.25</v>
      </c>
      <c r="BG3188" s="47">
        <v>6.5</v>
      </c>
      <c r="BH3188" s="47">
        <v>23.1</v>
      </c>
      <c r="BI3188" s="47">
        <v>1.5</v>
      </c>
      <c r="BJ3188" s="47">
        <v>9</v>
      </c>
      <c r="BL3188" s="47" t="s">
        <v>124</v>
      </c>
      <c r="BM3188" s="47">
        <v>24</v>
      </c>
      <c r="BN3188" s="47">
        <v>2</v>
      </c>
      <c r="BO3188" s="47">
        <v>52.95</v>
      </c>
      <c r="BP3188" s="47">
        <v>6</v>
      </c>
      <c r="BQ3188" s="47" t="s">
        <v>83</v>
      </c>
      <c r="BR3188" s="47">
        <v>126.5</v>
      </c>
      <c r="BS3188" s="47" t="s">
        <v>85</v>
      </c>
      <c r="BT3188" s="47" t="s">
        <v>126</v>
      </c>
      <c r="BU3188" s="47">
        <v>5.5</v>
      </c>
      <c r="BV3188" s="47" t="s">
        <v>83</v>
      </c>
      <c r="BW3188" s="47">
        <v>1.5</v>
      </c>
      <c r="BX3188" s="47">
        <v>686</v>
      </c>
      <c r="BY3188" s="47">
        <v>2.2000000000000002</v>
      </c>
      <c r="BZ3188" s="47" t="s">
        <v>82</v>
      </c>
      <c r="CA3188" s="47">
        <v>16.55</v>
      </c>
      <c r="CB3188" s="47">
        <v>0.6</v>
      </c>
      <c r="CC3188" s="47">
        <v>3.605</v>
      </c>
      <c r="CD3188" s="47">
        <v>94</v>
      </c>
      <c r="CE3188" s="47" t="s">
        <v>121</v>
      </c>
      <c r="CF3188" s="47">
        <v>26.5</v>
      </c>
      <c r="CG3188" s="47">
        <v>383.5</v>
      </c>
      <c r="CH3188" s="47">
        <v>49.5</v>
      </c>
      <c r="CI3188" s="47">
        <v>79.349999999999994</v>
      </c>
      <c r="CJ3188" s="47">
        <v>145.5</v>
      </c>
      <c r="CK3188" s="47">
        <v>16.05</v>
      </c>
      <c r="CL3188" s="47">
        <v>57.05</v>
      </c>
      <c r="CM3188" s="47">
        <v>9.4</v>
      </c>
      <c r="CN3188" s="47">
        <v>2.62</v>
      </c>
      <c r="CO3188" s="47">
        <v>8.58</v>
      </c>
      <c r="CP3188" s="47">
        <v>1.135</v>
      </c>
      <c r="CQ3188" s="47">
        <v>5.28</v>
      </c>
      <c r="CR3188" s="47">
        <v>1.02</v>
      </c>
      <c r="CS3188" s="47">
        <v>2.9</v>
      </c>
      <c r="CT3188" s="47">
        <v>0.45</v>
      </c>
      <c r="CU3188" s="47">
        <v>3</v>
      </c>
      <c r="CV3188" s="47">
        <v>0.45500000000000002</v>
      </c>
      <c r="CW3188" s="47">
        <f>SUM(CI3188:CV3188)</f>
        <v>332.78999999999985</v>
      </c>
      <c r="CX3188" s="47">
        <v>1070</v>
      </c>
      <c r="CY3188" s="47">
        <v>3.7450000000000001</v>
      </c>
      <c r="CZ3188" s="47">
        <v>8.6199999999999992</v>
      </c>
      <c r="DA3188" s="47">
        <v>3.0350000000000001</v>
      </c>
      <c r="DC3188" s="47">
        <v>3.27</v>
      </c>
      <c r="DD3188" s="47">
        <v>0.17</v>
      </c>
      <c r="DE3188" s="47">
        <v>0.19500000000000001</v>
      </c>
      <c r="DF3188" s="47">
        <v>27.55</v>
      </c>
      <c r="DG3188" s="47">
        <v>0.44500000000000001</v>
      </c>
    </row>
    <row r="3189" spans="1:117" s="72" customFormat="1" ht="14.5" customHeight="1" x14ac:dyDescent="0.3">
      <c r="A3189" s="72" t="s">
        <v>4906</v>
      </c>
      <c r="B3189" s="22" t="s">
        <v>4907</v>
      </c>
      <c r="C3189" s="47" t="s">
        <v>4940</v>
      </c>
      <c r="D3189" s="47" t="s">
        <v>4942</v>
      </c>
      <c r="E3189" s="71">
        <v>44174</v>
      </c>
      <c r="F3189" s="71">
        <v>44755</v>
      </c>
      <c r="G3189" s="22" t="s">
        <v>4908</v>
      </c>
      <c r="H3189" s="76">
        <v>34.213963999999997</v>
      </c>
      <c r="I3189" s="76">
        <v>-105.759607</v>
      </c>
      <c r="J3189" s="22" t="s">
        <v>873</v>
      </c>
      <c r="K3189" s="22" t="s">
        <v>879</v>
      </c>
      <c r="L3189" s="22" t="s">
        <v>878</v>
      </c>
      <c r="M3189" s="22"/>
      <c r="N3189" s="70" t="s">
        <v>3393</v>
      </c>
      <c r="O3189" s="70" t="s">
        <v>3394</v>
      </c>
      <c r="P3189" s="22"/>
      <c r="Q3189" s="22"/>
      <c r="R3189" s="22"/>
      <c r="S3189" s="22"/>
      <c r="W3189" s="72">
        <v>51.45</v>
      </c>
      <c r="X3189" s="72">
        <v>0.68</v>
      </c>
      <c r="Y3189" s="72">
        <v>14.26</v>
      </c>
      <c r="Z3189" s="72">
        <v>4.96</v>
      </c>
      <c r="AA3189" s="72">
        <v>0.5</v>
      </c>
      <c r="AB3189" s="72">
        <v>0.26</v>
      </c>
      <c r="AC3189" s="72">
        <v>8.15</v>
      </c>
      <c r="AD3189" s="72">
        <v>3.3</v>
      </c>
      <c r="AE3189" s="72">
        <v>7.09</v>
      </c>
      <c r="AF3189" s="72">
        <v>0.35</v>
      </c>
      <c r="AG3189" s="72">
        <v>7.38</v>
      </c>
      <c r="AH3189" s="72">
        <v>780</v>
      </c>
      <c r="AI3189" s="72">
        <v>7.0000000000000007E-2</v>
      </c>
      <c r="AJ3189" s="22"/>
      <c r="AL3189" s="22"/>
      <c r="AM3189" s="72">
        <v>1.75</v>
      </c>
      <c r="AN3189" s="22"/>
      <c r="AO3189" s="29">
        <f t="shared" ref="AO3189:AO3197" si="174">SUM(W3189:AG3189)+AI3189</f>
        <v>98.449999999999989</v>
      </c>
      <c r="AP3189" s="22"/>
      <c r="AQ3189" s="22"/>
      <c r="AR3189" s="22"/>
      <c r="AU3189" s="72">
        <v>165</v>
      </c>
      <c r="AV3189" s="72">
        <v>1.1000000000000001</v>
      </c>
      <c r="AW3189" s="72">
        <v>2.7</v>
      </c>
      <c r="AX3189" s="22"/>
      <c r="AY3189" s="72">
        <v>2920</v>
      </c>
      <c r="AZ3189" s="22"/>
      <c r="BA3189" s="72">
        <v>0.79</v>
      </c>
      <c r="BB3189" s="22"/>
      <c r="BC3189" s="72" t="s">
        <v>82</v>
      </c>
      <c r="BD3189" s="72">
        <v>16</v>
      </c>
      <c r="BE3189" s="72">
        <v>67</v>
      </c>
      <c r="BF3189" s="72">
        <v>1.66</v>
      </c>
      <c r="BG3189" s="72">
        <v>58</v>
      </c>
      <c r="BH3189" s="72">
        <v>19.600000000000001</v>
      </c>
      <c r="BI3189" s="72">
        <v>1.9</v>
      </c>
      <c r="BJ3189" s="72">
        <v>7.95</v>
      </c>
      <c r="BK3189" s="72">
        <v>6.0000000000000001E-3</v>
      </c>
      <c r="BL3189" s="72">
        <v>0.17399999999999999</v>
      </c>
      <c r="BM3189" s="72">
        <v>20</v>
      </c>
      <c r="BN3189" s="72">
        <v>5</v>
      </c>
      <c r="BO3189" s="72">
        <v>44.9</v>
      </c>
      <c r="BP3189" s="72">
        <v>24</v>
      </c>
      <c r="BQ3189" s="72">
        <v>44</v>
      </c>
      <c r="BR3189" s="72">
        <v>269</v>
      </c>
      <c r="BS3189" s="72" t="s">
        <v>134</v>
      </c>
      <c r="BT3189" s="72">
        <v>0.26</v>
      </c>
      <c r="BU3189" s="72">
        <v>12.7</v>
      </c>
      <c r="BV3189" s="72">
        <v>0.2</v>
      </c>
      <c r="BW3189" s="72">
        <v>1.7</v>
      </c>
      <c r="BX3189" s="72">
        <v>1095</v>
      </c>
      <c r="BY3189" s="72">
        <v>2</v>
      </c>
      <c r="BZ3189" s="72">
        <v>3.01</v>
      </c>
      <c r="CA3189" s="72">
        <v>23.6</v>
      </c>
      <c r="CB3189" s="72">
        <v>0.11</v>
      </c>
      <c r="CC3189" s="72">
        <v>5.19</v>
      </c>
      <c r="CD3189" s="72">
        <v>154</v>
      </c>
      <c r="CE3189" s="72">
        <v>18.5</v>
      </c>
      <c r="CF3189" s="72">
        <v>65.7</v>
      </c>
      <c r="CG3189" s="72">
        <v>348</v>
      </c>
      <c r="CH3189" s="72">
        <v>160</v>
      </c>
      <c r="CI3189" s="72">
        <v>383</v>
      </c>
      <c r="CJ3189" s="72">
        <v>467</v>
      </c>
      <c r="CK3189" s="72">
        <v>41.9</v>
      </c>
      <c r="CL3189" s="72">
        <v>122</v>
      </c>
      <c r="CM3189" s="72">
        <v>15.1</v>
      </c>
      <c r="CN3189" s="72">
        <v>3.52</v>
      </c>
      <c r="CO3189" s="72">
        <v>11.3</v>
      </c>
      <c r="CP3189" s="72">
        <v>1.35</v>
      </c>
      <c r="CQ3189" s="72">
        <v>8.77</v>
      </c>
      <c r="CR3189" s="72">
        <v>1.63</v>
      </c>
      <c r="CS3189" s="72">
        <v>5.01</v>
      </c>
      <c r="CT3189" s="72">
        <v>0.81</v>
      </c>
      <c r="CU3189" s="72">
        <v>3.92</v>
      </c>
      <c r="CV3189" s="72">
        <v>0.59</v>
      </c>
      <c r="CW3189" s="25">
        <f t="shared" ref="CW3189:CW3197" si="175">SUM(CI3189:CV3189)</f>
        <v>1065.8999999999999</v>
      </c>
      <c r="CX3189" s="22"/>
      <c r="CY3189" s="22"/>
      <c r="CZ3189" s="22"/>
      <c r="DA3189" s="22"/>
      <c r="DC3189" s="22"/>
      <c r="DD3189" s="22"/>
      <c r="DE3189" s="22"/>
      <c r="DF3189" s="22"/>
      <c r="DG3189" s="22"/>
      <c r="DI3189" s="22"/>
      <c r="DJ3189" s="22"/>
      <c r="DK3189" s="22"/>
      <c r="DL3189" s="22"/>
      <c r="DM3189" s="22"/>
    </row>
    <row r="3190" spans="1:117" s="72" customFormat="1" ht="14.5" customHeight="1" x14ac:dyDescent="0.3">
      <c r="A3190" s="72" t="s">
        <v>4909</v>
      </c>
      <c r="B3190" s="22" t="s">
        <v>4907</v>
      </c>
      <c r="C3190" s="47" t="s">
        <v>4940</v>
      </c>
      <c r="D3190" s="47" t="s">
        <v>4942</v>
      </c>
      <c r="E3190" s="71"/>
      <c r="F3190" s="71">
        <v>44755</v>
      </c>
      <c r="G3190" s="22" t="s">
        <v>4908</v>
      </c>
      <c r="H3190" s="76"/>
      <c r="I3190" s="76"/>
      <c r="J3190" s="22" t="s">
        <v>873</v>
      </c>
      <c r="K3190" s="22" t="s">
        <v>879</v>
      </c>
      <c r="L3190" s="22" t="s">
        <v>878</v>
      </c>
      <c r="M3190" s="22"/>
      <c r="N3190" s="70" t="s">
        <v>3393</v>
      </c>
      <c r="O3190" s="70" t="s">
        <v>3394</v>
      </c>
      <c r="P3190" s="22"/>
      <c r="Q3190" s="22"/>
      <c r="R3190" s="22"/>
      <c r="S3190" s="22"/>
      <c r="W3190" s="72">
        <v>8.81</v>
      </c>
      <c r="X3190" s="72">
        <v>0.1</v>
      </c>
      <c r="Y3190" s="72">
        <v>0.53</v>
      </c>
      <c r="Z3190" s="72">
        <v>55.34</v>
      </c>
      <c r="AA3190" s="72">
        <v>0.3</v>
      </c>
      <c r="AB3190" s="72">
        <v>0.43</v>
      </c>
      <c r="AC3190" s="72">
        <v>17.55</v>
      </c>
      <c r="AD3190" s="72" t="s">
        <v>120</v>
      </c>
      <c r="AE3190" s="72">
        <v>0.13</v>
      </c>
      <c r="AF3190" s="72">
        <v>0.15</v>
      </c>
      <c r="AG3190" s="72">
        <v>16.329999999999998</v>
      </c>
      <c r="AH3190" s="72">
        <v>690</v>
      </c>
      <c r="AI3190" s="72">
        <v>0.03</v>
      </c>
      <c r="AJ3190" s="22"/>
      <c r="AL3190" s="22"/>
      <c r="AM3190" s="72">
        <v>3.84</v>
      </c>
      <c r="AN3190" s="22"/>
      <c r="AO3190" s="29">
        <f t="shared" si="174"/>
        <v>99.7</v>
      </c>
      <c r="AP3190" s="22"/>
      <c r="AQ3190" s="22"/>
      <c r="AR3190" s="22"/>
      <c r="AU3190" s="72">
        <v>3</v>
      </c>
      <c r="AV3190" s="72" t="s">
        <v>82</v>
      </c>
      <c r="AW3190" s="72">
        <v>17.8</v>
      </c>
      <c r="AX3190" s="22"/>
      <c r="AY3190" s="72">
        <v>166</v>
      </c>
      <c r="AZ3190" s="22"/>
      <c r="BA3190" s="72">
        <v>0.1</v>
      </c>
      <c r="BB3190" s="22"/>
      <c r="BC3190" s="72" t="s">
        <v>82</v>
      </c>
      <c r="BD3190" s="72">
        <v>49</v>
      </c>
      <c r="BE3190" s="72">
        <v>6</v>
      </c>
      <c r="BF3190" s="72">
        <v>0.34</v>
      </c>
      <c r="BG3190" s="72">
        <v>20</v>
      </c>
      <c r="BH3190" s="72">
        <v>13</v>
      </c>
      <c r="BI3190" s="72">
        <v>1.6</v>
      </c>
      <c r="BJ3190" s="72">
        <v>0.57999999999999996</v>
      </c>
      <c r="BK3190" s="72">
        <v>1.2E-2</v>
      </c>
      <c r="BL3190" s="72">
        <v>2.9000000000000001E-2</v>
      </c>
      <c r="BM3190" s="72">
        <v>10</v>
      </c>
      <c r="BN3190" s="72">
        <v>2</v>
      </c>
      <c r="BO3190" s="72">
        <v>3.3</v>
      </c>
      <c r="BP3190" s="72">
        <v>10</v>
      </c>
      <c r="BQ3190" s="72">
        <v>4</v>
      </c>
      <c r="BR3190" s="72">
        <v>6.6</v>
      </c>
      <c r="BS3190" s="72" t="s">
        <v>134</v>
      </c>
      <c r="BT3190" s="72">
        <v>0.73</v>
      </c>
      <c r="BU3190" s="72">
        <v>0.4</v>
      </c>
      <c r="BV3190" s="72">
        <v>0.6</v>
      </c>
      <c r="BW3190" s="72">
        <v>2.5</v>
      </c>
      <c r="BX3190" s="72">
        <v>127.5</v>
      </c>
      <c r="BY3190" s="72">
        <v>0.2</v>
      </c>
      <c r="BZ3190" s="72">
        <v>0.02</v>
      </c>
      <c r="CA3190" s="72">
        <v>1.77</v>
      </c>
      <c r="CB3190" s="72">
        <v>0.03</v>
      </c>
      <c r="CC3190" s="72">
        <v>3.06</v>
      </c>
      <c r="CD3190" s="72">
        <v>651</v>
      </c>
      <c r="CE3190" s="72">
        <v>2.5</v>
      </c>
      <c r="CF3190" s="72">
        <v>6.6</v>
      </c>
      <c r="CG3190" s="72">
        <v>18</v>
      </c>
      <c r="CH3190" s="72">
        <v>14</v>
      </c>
      <c r="CI3190" s="72">
        <v>31.5</v>
      </c>
      <c r="CJ3190" s="72">
        <v>49.1</v>
      </c>
      <c r="CK3190" s="72">
        <v>4.93</v>
      </c>
      <c r="CL3190" s="72">
        <v>16.8</v>
      </c>
      <c r="CM3190" s="72">
        <v>2.62</v>
      </c>
      <c r="CN3190" s="72">
        <v>0.31</v>
      </c>
      <c r="CO3190" s="72">
        <v>1.58</v>
      </c>
      <c r="CP3190" s="72">
        <v>0.19</v>
      </c>
      <c r="CQ3190" s="72">
        <v>0.89</v>
      </c>
      <c r="CR3190" s="72">
        <v>0.24</v>
      </c>
      <c r="CS3190" s="72">
        <v>0.69</v>
      </c>
      <c r="CT3190" s="72">
        <v>7.0000000000000007E-2</v>
      </c>
      <c r="CU3190" s="72">
        <v>0.64</v>
      </c>
      <c r="CV3190" s="72">
        <v>7.0000000000000007E-2</v>
      </c>
      <c r="CW3190" s="25">
        <f t="shared" si="175"/>
        <v>109.62999999999998</v>
      </c>
      <c r="CX3190" s="22"/>
      <c r="CY3190" s="22"/>
      <c r="CZ3190" s="22"/>
      <c r="DA3190" s="22"/>
      <c r="DC3190" s="22"/>
      <c r="DD3190" s="22"/>
      <c r="DE3190" s="22"/>
      <c r="DF3190" s="22"/>
      <c r="DG3190" s="22"/>
      <c r="DI3190" s="22"/>
      <c r="DJ3190" s="22"/>
      <c r="DK3190" s="22"/>
      <c r="DL3190" s="22"/>
      <c r="DM3190" s="22"/>
    </row>
    <row r="3191" spans="1:117" s="72" customFormat="1" ht="14.5" customHeight="1" x14ac:dyDescent="0.3">
      <c r="A3191" s="72" t="s">
        <v>4910</v>
      </c>
      <c r="B3191" s="22" t="s">
        <v>4907</v>
      </c>
      <c r="C3191" s="47" t="s">
        <v>4940</v>
      </c>
      <c r="D3191" s="47" t="s">
        <v>4942</v>
      </c>
      <c r="E3191" s="71"/>
      <c r="F3191" s="71">
        <v>44755</v>
      </c>
      <c r="G3191" s="22" t="s">
        <v>4908</v>
      </c>
      <c r="H3191" s="76"/>
      <c r="I3191" s="76"/>
      <c r="J3191" s="22" t="s">
        <v>873</v>
      </c>
      <c r="K3191" s="22" t="s">
        <v>879</v>
      </c>
      <c r="L3191" s="22" t="s">
        <v>878</v>
      </c>
      <c r="M3191" s="22"/>
      <c r="N3191" s="70" t="s">
        <v>3393</v>
      </c>
      <c r="O3191" s="70" t="s">
        <v>3394</v>
      </c>
      <c r="P3191" s="22"/>
      <c r="Q3191" s="22"/>
      <c r="R3191" s="22"/>
      <c r="S3191" s="22"/>
      <c r="W3191" s="72">
        <v>33.08</v>
      </c>
      <c r="X3191" s="72">
        <v>0.31</v>
      </c>
      <c r="Y3191" s="72">
        <v>5.7</v>
      </c>
      <c r="Z3191" s="72">
        <v>2.91</v>
      </c>
      <c r="AA3191" s="72">
        <v>0.37</v>
      </c>
      <c r="AB3191" s="72">
        <v>0.17</v>
      </c>
      <c r="AC3191" s="72">
        <v>32.700000000000003</v>
      </c>
      <c r="AD3191" s="72">
        <v>0.33</v>
      </c>
      <c r="AE3191" s="72">
        <v>4.91</v>
      </c>
      <c r="AF3191" s="72">
        <v>0.03</v>
      </c>
      <c r="AG3191" s="72">
        <v>14.66</v>
      </c>
      <c r="AH3191" s="72" t="s">
        <v>1685</v>
      </c>
      <c r="AI3191" s="72">
        <v>0.33</v>
      </c>
      <c r="AJ3191" s="22"/>
      <c r="AL3191" s="22"/>
      <c r="AM3191" s="72">
        <v>2.82</v>
      </c>
      <c r="AN3191" s="22"/>
      <c r="AO3191" s="29">
        <f t="shared" si="174"/>
        <v>95.5</v>
      </c>
      <c r="AP3191" s="22"/>
      <c r="AQ3191" s="22"/>
      <c r="AR3191" s="22"/>
      <c r="AU3191" s="72">
        <v>3</v>
      </c>
      <c r="AV3191" s="72" t="s">
        <v>82</v>
      </c>
      <c r="AW3191" s="72">
        <v>13.2</v>
      </c>
      <c r="AX3191" s="22"/>
      <c r="AY3191" s="72">
        <v>13077</v>
      </c>
      <c r="AZ3191" s="22"/>
      <c r="BA3191" s="72">
        <v>0.42</v>
      </c>
      <c r="BB3191" s="22"/>
      <c r="BC3191" s="72">
        <v>1.7</v>
      </c>
      <c r="BD3191" s="72">
        <v>7</v>
      </c>
      <c r="BE3191" s="72">
        <v>29</v>
      </c>
      <c r="BF3191" s="72">
        <v>0.34</v>
      </c>
      <c r="BG3191" s="72">
        <v>25</v>
      </c>
      <c r="BH3191" s="72">
        <v>2.8</v>
      </c>
      <c r="BI3191" s="72">
        <v>3.9</v>
      </c>
      <c r="BJ3191" s="72">
        <v>3.86</v>
      </c>
      <c r="BK3191" s="72">
        <v>3.6999999999999998E-2</v>
      </c>
      <c r="BL3191" s="72">
        <v>3.9E-2</v>
      </c>
      <c r="BM3191" s="72">
        <v>50</v>
      </c>
      <c r="BN3191" s="72">
        <v>33</v>
      </c>
      <c r="BO3191" s="72">
        <v>11.1</v>
      </c>
      <c r="BP3191" s="72">
        <v>33</v>
      </c>
      <c r="BQ3191" s="72">
        <v>91</v>
      </c>
      <c r="BR3191" s="72">
        <v>172</v>
      </c>
      <c r="BS3191" s="72">
        <v>2E-3</v>
      </c>
      <c r="BT3191" s="72">
        <v>3.79</v>
      </c>
      <c r="BU3191" s="72">
        <v>18.399999999999999</v>
      </c>
      <c r="BV3191" s="72">
        <v>0.2</v>
      </c>
      <c r="BW3191" s="72">
        <v>0.8</v>
      </c>
      <c r="BX3191" s="72">
        <v>4120</v>
      </c>
      <c r="BY3191" s="72">
        <v>0.5</v>
      </c>
      <c r="BZ3191" s="72">
        <v>0.28999999999999998</v>
      </c>
      <c r="CA3191" s="72">
        <v>22.3</v>
      </c>
      <c r="CB3191" s="72">
        <v>0.68</v>
      </c>
      <c r="CC3191" s="72">
        <v>18.8</v>
      </c>
      <c r="CD3191" s="72">
        <v>127</v>
      </c>
      <c r="CE3191" s="72">
        <v>2.2999999999999998</v>
      </c>
      <c r="CF3191" s="72">
        <v>248</v>
      </c>
      <c r="CG3191" s="72">
        <v>139</v>
      </c>
      <c r="CH3191" s="72">
        <v>310</v>
      </c>
      <c r="CI3191" s="72">
        <v>3970</v>
      </c>
      <c r="CJ3191" s="72">
        <v>4830</v>
      </c>
      <c r="CK3191" s="72">
        <v>374</v>
      </c>
      <c r="CL3191" s="72">
        <v>1005</v>
      </c>
      <c r="CM3191" s="72">
        <v>99.3</v>
      </c>
      <c r="CN3191" s="72">
        <v>18.3</v>
      </c>
      <c r="CO3191" s="72">
        <v>53.5</v>
      </c>
      <c r="CP3191" s="72">
        <v>5.78</v>
      </c>
      <c r="CQ3191" s="72">
        <v>29.1</v>
      </c>
      <c r="CR3191" s="72">
        <v>5.24</v>
      </c>
      <c r="CS3191" s="72">
        <v>16.149999999999999</v>
      </c>
      <c r="CT3191" s="72">
        <v>1.97</v>
      </c>
      <c r="CU3191" s="72">
        <v>11.5</v>
      </c>
      <c r="CV3191" s="72">
        <v>1.68</v>
      </c>
      <c r="CW3191" s="25">
        <f t="shared" si="175"/>
        <v>10421.519999999999</v>
      </c>
      <c r="CX3191" s="22"/>
      <c r="CY3191" s="22"/>
      <c r="CZ3191" s="22"/>
      <c r="DA3191" s="22"/>
      <c r="DC3191" s="22"/>
      <c r="DD3191" s="22"/>
      <c r="DE3191" s="22"/>
      <c r="DF3191" s="22"/>
      <c r="DG3191" s="22"/>
      <c r="DI3191" s="22"/>
      <c r="DJ3191" s="22"/>
      <c r="DK3191" s="22"/>
      <c r="DL3191" s="22"/>
      <c r="DM3191" s="22"/>
    </row>
    <row r="3192" spans="1:117" s="72" customFormat="1" ht="14.5" customHeight="1" x14ac:dyDescent="0.3">
      <c r="A3192" s="72" t="s">
        <v>4911</v>
      </c>
      <c r="B3192" s="22" t="s">
        <v>4907</v>
      </c>
      <c r="C3192" s="47" t="s">
        <v>4940</v>
      </c>
      <c r="D3192" s="47" t="s">
        <v>4942</v>
      </c>
      <c r="E3192" s="71"/>
      <c r="F3192" s="71">
        <v>44755</v>
      </c>
      <c r="G3192" s="22" t="s">
        <v>4908</v>
      </c>
      <c r="H3192" s="76"/>
      <c r="I3192" s="76"/>
      <c r="J3192" s="22" t="s">
        <v>873</v>
      </c>
      <c r="K3192" s="22" t="s">
        <v>879</v>
      </c>
      <c r="L3192" s="22" t="s">
        <v>878</v>
      </c>
      <c r="M3192" s="22"/>
      <c r="N3192" s="70" t="s">
        <v>3393</v>
      </c>
      <c r="O3192" s="70" t="s">
        <v>3394</v>
      </c>
      <c r="P3192" s="22"/>
      <c r="Q3192" s="22"/>
      <c r="R3192" s="22"/>
      <c r="S3192" s="22"/>
      <c r="W3192" s="72">
        <v>51.74</v>
      </c>
      <c r="X3192" s="72">
        <v>0.63</v>
      </c>
      <c r="Y3192" s="72">
        <v>12.65</v>
      </c>
      <c r="Z3192" s="72">
        <v>4.34</v>
      </c>
      <c r="AA3192" s="72">
        <v>0.41</v>
      </c>
      <c r="AB3192" s="72">
        <v>0.28000000000000003</v>
      </c>
      <c r="AC3192" s="72">
        <v>10.15</v>
      </c>
      <c r="AD3192" s="72">
        <v>2.78</v>
      </c>
      <c r="AE3192" s="72">
        <v>6.52</v>
      </c>
      <c r="AF3192" s="72">
        <v>0.31</v>
      </c>
      <c r="AG3192" s="72">
        <v>8.7799999999999994</v>
      </c>
      <c r="AH3192" s="72">
        <v>1260</v>
      </c>
      <c r="AI3192" s="72">
        <v>0.06</v>
      </c>
      <c r="AJ3192" s="22"/>
      <c r="AL3192" s="22"/>
      <c r="AM3192" s="72">
        <v>2.2000000000000002</v>
      </c>
      <c r="AN3192" s="22"/>
      <c r="AO3192" s="29">
        <f t="shared" si="174"/>
        <v>98.65000000000002</v>
      </c>
      <c r="AP3192" s="22"/>
      <c r="AQ3192" s="22"/>
      <c r="AR3192" s="22"/>
      <c r="AU3192" s="72">
        <v>79</v>
      </c>
      <c r="AV3192" s="72">
        <v>1</v>
      </c>
      <c r="AW3192" s="72">
        <v>2.7</v>
      </c>
      <c r="AX3192" s="22"/>
      <c r="AY3192" s="72">
        <v>2350</v>
      </c>
      <c r="AZ3192" s="22"/>
      <c r="BA3192" s="72">
        <v>0.28000000000000003</v>
      </c>
      <c r="BB3192" s="22"/>
      <c r="BC3192" s="72" t="s">
        <v>82</v>
      </c>
      <c r="BD3192" s="72">
        <v>14</v>
      </c>
      <c r="BE3192" s="72">
        <v>69</v>
      </c>
      <c r="BF3192" s="72">
        <v>2.4</v>
      </c>
      <c r="BG3192" s="72">
        <v>40</v>
      </c>
      <c r="BH3192" s="72">
        <v>16.8</v>
      </c>
      <c r="BI3192" s="72">
        <v>1.8</v>
      </c>
      <c r="BJ3192" s="72">
        <v>6.79</v>
      </c>
      <c r="BK3192" s="72">
        <v>5.0000000000000001E-3</v>
      </c>
      <c r="BL3192" s="72">
        <v>5.8999999999999997E-2</v>
      </c>
      <c r="BM3192" s="72">
        <v>30</v>
      </c>
      <c r="BN3192" s="72">
        <v>3</v>
      </c>
      <c r="BO3192" s="72">
        <v>32.700000000000003</v>
      </c>
      <c r="BP3192" s="72">
        <v>24</v>
      </c>
      <c r="BQ3192" s="72">
        <v>66</v>
      </c>
      <c r="BR3192" s="72">
        <v>270</v>
      </c>
      <c r="BS3192" s="72" t="s">
        <v>134</v>
      </c>
      <c r="BT3192" s="72">
        <v>0.3</v>
      </c>
      <c r="BU3192" s="72">
        <v>13.2</v>
      </c>
      <c r="BV3192" s="72">
        <v>0.2</v>
      </c>
      <c r="BW3192" s="72">
        <v>1.5</v>
      </c>
      <c r="BX3192" s="72">
        <v>954</v>
      </c>
      <c r="BY3192" s="72">
        <v>1.6</v>
      </c>
      <c r="BZ3192" s="72">
        <v>1.72</v>
      </c>
      <c r="CA3192" s="72">
        <v>18.05</v>
      </c>
      <c r="CB3192" s="72">
        <v>0.09</v>
      </c>
      <c r="CC3192" s="72">
        <v>4.1500000000000004</v>
      </c>
      <c r="CD3192" s="72">
        <v>146</v>
      </c>
      <c r="CE3192" s="72">
        <v>15.1</v>
      </c>
      <c r="CF3192" s="72">
        <v>49.3</v>
      </c>
      <c r="CG3192" s="72">
        <v>272</v>
      </c>
      <c r="CH3192" s="72">
        <v>134</v>
      </c>
      <c r="CI3192" s="72">
        <v>178.5</v>
      </c>
      <c r="CJ3192" s="72">
        <v>258</v>
      </c>
      <c r="CK3192" s="72">
        <v>25.3</v>
      </c>
      <c r="CL3192" s="72">
        <v>81.599999999999994</v>
      </c>
      <c r="CM3192" s="72">
        <v>13</v>
      </c>
      <c r="CN3192" s="72">
        <v>2.48</v>
      </c>
      <c r="CO3192" s="72">
        <v>9.33</v>
      </c>
      <c r="CP3192" s="72">
        <v>1.1499999999999999</v>
      </c>
      <c r="CQ3192" s="72">
        <v>6.81</v>
      </c>
      <c r="CR3192" s="72">
        <v>1.38</v>
      </c>
      <c r="CS3192" s="72">
        <v>3.51</v>
      </c>
      <c r="CT3192" s="72">
        <v>0.54</v>
      </c>
      <c r="CU3192" s="72">
        <v>3.21</v>
      </c>
      <c r="CV3192" s="72">
        <v>0.54</v>
      </c>
      <c r="CW3192" s="25">
        <f t="shared" si="175"/>
        <v>585.34999999999991</v>
      </c>
      <c r="CX3192" s="22"/>
      <c r="CY3192" s="22"/>
      <c r="CZ3192" s="22"/>
      <c r="DA3192" s="22"/>
      <c r="DC3192" s="22"/>
      <c r="DD3192" s="22"/>
      <c r="DE3192" s="22"/>
      <c r="DF3192" s="22"/>
      <c r="DG3192" s="22"/>
      <c r="DI3192" s="22"/>
      <c r="DJ3192" s="22"/>
      <c r="DK3192" s="22"/>
      <c r="DL3192" s="22"/>
      <c r="DM3192" s="22"/>
    </row>
    <row r="3193" spans="1:117" s="72" customFormat="1" ht="14.5" customHeight="1" x14ac:dyDescent="0.3">
      <c r="A3193" s="72" t="s">
        <v>4912</v>
      </c>
      <c r="B3193" s="22" t="s">
        <v>4907</v>
      </c>
      <c r="C3193" s="47" t="s">
        <v>4940</v>
      </c>
      <c r="D3193" s="47" t="s">
        <v>4942</v>
      </c>
      <c r="E3193" s="71"/>
      <c r="F3193" s="71">
        <v>44755</v>
      </c>
      <c r="G3193" s="22" t="s">
        <v>4908</v>
      </c>
      <c r="H3193" s="76"/>
      <c r="I3193" s="76"/>
      <c r="J3193" s="22" t="s">
        <v>873</v>
      </c>
      <c r="K3193" s="22" t="s">
        <v>879</v>
      </c>
      <c r="L3193" s="22" t="s">
        <v>878</v>
      </c>
      <c r="M3193" s="22"/>
      <c r="N3193" s="70" t="s">
        <v>3393</v>
      </c>
      <c r="O3193" s="70" t="s">
        <v>3394</v>
      </c>
      <c r="P3193" s="22"/>
      <c r="Q3193" s="22"/>
      <c r="R3193" s="22"/>
      <c r="S3193" s="22"/>
      <c r="W3193" s="72">
        <v>61.88</v>
      </c>
      <c r="X3193" s="72">
        <v>0.6</v>
      </c>
      <c r="Y3193" s="72">
        <v>8.98</v>
      </c>
      <c r="Z3193" s="72">
        <v>2.14</v>
      </c>
      <c r="AA3193" s="72">
        <v>0.15</v>
      </c>
      <c r="AB3193" s="72">
        <v>0.18</v>
      </c>
      <c r="AC3193" s="72">
        <v>10.5</v>
      </c>
      <c r="AD3193" s="72">
        <v>4.2699999999999996</v>
      </c>
      <c r="AE3193" s="72">
        <v>1.1599999999999999</v>
      </c>
      <c r="AF3193" s="72">
        <v>0.08</v>
      </c>
      <c r="AG3193" s="72">
        <v>8.9</v>
      </c>
      <c r="AH3193" s="72">
        <v>600</v>
      </c>
      <c r="AI3193" s="72">
        <v>7.0000000000000007E-2</v>
      </c>
      <c r="AJ3193" s="22"/>
      <c r="AL3193" s="22"/>
      <c r="AM3193" s="72">
        <v>2.4700000000000002</v>
      </c>
      <c r="AN3193" s="22"/>
      <c r="AO3193" s="29">
        <f t="shared" si="174"/>
        <v>98.910000000000011</v>
      </c>
      <c r="AP3193" s="22"/>
      <c r="AQ3193" s="22"/>
      <c r="AR3193" s="22"/>
      <c r="AU3193" s="72">
        <v>3</v>
      </c>
      <c r="AV3193" s="72" t="s">
        <v>82</v>
      </c>
      <c r="AW3193" s="72">
        <v>1.5</v>
      </c>
      <c r="AX3193" s="22"/>
      <c r="AY3193" s="72">
        <v>2140</v>
      </c>
      <c r="AZ3193" s="22"/>
      <c r="BA3193" s="72">
        <v>0.03</v>
      </c>
      <c r="BB3193" s="22"/>
      <c r="BC3193" s="72" t="s">
        <v>82</v>
      </c>
      <c r="BD3193" s="72">
        <v>3</v>
      </c>
      <c r="BE3193" s="72">
        <v>46</v>
      </c>
      <c r="BF3193" s="72">
        <v>0.37</v>
      </c>
      <c r="BG3193" s="72">
        <v>1</v>
      </c>
      <c r="BH3193" s="72">
        <v>11.4</v>
      </c>
      <c r="BI3193" s="72">
        <v>1.7</v>
      </c>
      <c r="BJ3193" s="72">
        <v>8.11</v>
      </c>
      <c r="BK3193" s="72" t="s">
        <v>145</v>
      </c>
      <c r="BL3193" s="72">
        <v>2.5000000000000001E-2</v>
      </c>
      <c r="BM3193" s="72">
        <v>10</v>
      </c>
      <c r="BN3193" s="72">
        <v>4</v>
      </c>
      <c r="BO3193" s="72">
        <v>12.45</v>
      </c>
      <c r="BP3193" s="72">
        <v>16</v>
      </c>
      <c r="BQ3193" s="72">
        <v>5</v>
      </c>
      <c r="BR3193" s="72">
        <v>59.2</v>
      </c>
      <c r="BS3193" s="72" t="s">
        <v>134</v>
      </c>
      <c r="BT3193" s="72">
        <v>0.14000000000000001</v>
      </c>
      <c r="BU3193" s="72">
        <v>5.4</v>
      </c>
      <c r="BV3193" s="72" t="s">
        <v>124</v>
      </c>
      <c r="BW3193" s="72">
        <v>1.4</v>
      </c>
      <c r="BX3193" s="72">
        <v>324</v>
      </c>
      <c r="BY3193" s="72">
        <v>0.9</v>
      </c>
      <c r="BZ3193" s="72">
        <v>0.11</v>
      </c>
      <c r="CA3193" s="72">
        <v>7.62</v>
      </c>
      <c r="CB3193" s="72">
        <v>0.03</v>
      </c>
      <c r="CC3193" s="72">
        <v>2.36</v>
      </c>
      <c r="CD3193" s="72">
        <v>43</v>
      </c>
      <c r="CE3193" s="72">
        <v>20.3</v>
      </c>
      <c r="CF3193" s="72">
        <v>29.8</v>
      </c>
      <c r="CG3193" s="72">
        <v>302</v>
      </c>
      <c r="CH3193" s="72">
        <v>63</v>
      </c>
      <c r="CI3193" s="72">
        <v>135</v>
      </c>
      <c r="CJ3193" s="72">
        <v>163.5</v>
      </c>
      <c r="CK3193" s="72">
        <v>13.9</v>
      </c>
      <c r="CL3193" s="72">
        <v>45.4</v>
      </c>
      <c r="CM3193" s="72">
        <v>6.64</v>
      </c>
      <c r="CN3193" s="72">
        <v>1.1200000000000001</v>
      </c>
      <c r="CO3193" s="72">
        <v>4.5599999999999996</v>
      </c>
      <c r="CP3193" s="72">
        <v>0.57999999999999996</v>
      </c>
      <c r="CQ3193" s="72">
        <v>3.65</v>
      </c>
      <c r="CR3193" s="72">
        <v>0.74</v>
      </c>
      <c r="CS3193" s="72">
        <v>2.4</v>
      </c>
      <c r="CT3193" s="72">
        <v>0.33</v>
      </c>
      <c r="CU3193" s="72">
        <v>2.12</v>
      </c>
      <c r="CV3193" s="72">
        <v>0.33</v>
      </c>
      <c r="CW3193" s="25">
        <f t="shared" si="175"/>
        <v>380.26999999999987</v>
      </c>
      <c r="CX3193" s="22"/>
      <c r="CY3193" s="22"/>
      <c r="CZ3193" s="22"/>
      <c r="DA3193" s="22"/>
      <c r="DC3193" s="22"/>
      <c r="DD3193" s="22"/>
      <c r="DE3193" s="22"/>
      <c r="DF3193" s="22"/>
      <c r="DG3193" s="22"/>
      <c r="DI3193" s="22"/>
      <c r="DJ3193" s="22"/>
      <c r="DK3193" s="22"/>
      <c r="DL3193" s="22"/>
      <c r="DM3193" s="22"/>
    </row>
    <row r="3194" spans="1:117" s="72" customFormat="1" ht="14.5" customHeight="1" x14ac:dyDescent="0.3">
      <c r="A3194" s="72" t="s">
        <v>4913</v>
      </c>
      <c r="B3194" s="22" t="s">
        <v>4907</v>
      </c>
      <c r="C3194" s="47" t="s">
        <v>4940</v>
      </c>
      <c r="D3194" s="47" t="s">
        <v>4942</v>
      </c>
      <c r="E3194" s="71"/>
      <c r="F3194" s="71">
        <v>44755</v>
      </c>
      <c r="G3194" s="22" t="s">
        <v>4908</v>
      </c>
      <c r="H3194" s="76"/>
      <c r="I3194" s="76"/>
      <c r="J3194" s="22" t="s">
        <v>873</v>
      </c>
      <c r="K3194" s="22" t="s">
        <v>879</v>
      </c>
      <c r="L3194" s="22" t="s">
        <v>878</v>
      </c>
      <c r="M3194" s="22"/>
      <c r="N3194" s="70" t="s">
        <v>3393</v>
      </c>
      <c r="O3194" s="70" t="s">
        <v>3394</v>
      </c>
      <c r="P3194" s="22"/>
      <c r="Q3194" s="22"/>
      <c r="R3194" s="22"/>
      <c r="S3194" s="22"/>
      <c r="W3194" s="72">
        <v>70.42</v>
      </c>
      <c r="X3194" s="72">
        <v>0.54</v>
      </c>
      <c r="Y3194" s="72">
        <v>9.52</v>
      </c>
      <c r="Z3194" s="72">
        <v>2.2200000000000002</v>
      </c>
      <c r="AA3194" s="72">
        <v>0.17</v>
      </c>
      <c r="AB3194" s="72">
        <v>0.13</v>
      </c>
      <c r="AC3194" s="72">
        <v>4.8499999999999996</v>
      </c>
      <c r="AD3194" s="72">
        <v>1.1200000000000001</v>
      </c>
      <c r="AE3194" s="72">
        <v>5.3</v>
      </c>
      <c r="AF3194" s="72">
        <v>0.09</v>
      </c>
      <c r="AG3194" s="72">
        <v>4.5</v>
      </c>
      <c r="AH3194" s="72">
        <v>9490</v>
      </c>
      <c r="AI3194" s="72">
        <v>0.1</v>
      </c>
      <c r="AJ3194" s="22"/>
      <c r="AL3194" s="22"/>
      <c r="AM3194" s="72">
        <v>0.74</v>
      </c>
      <c r="AN3194" s="22"/>
      <c r="AO3194" s="29">
        <f t="shared" si="174"/>
        <v>98.96</v>
      </c>
      <c r="AP3194" s="22"/>
      <c r="AQ3194" s="22"/>
      <c r="AR3194" s="22"/>
      <c r="AU3194" s="72">
        <v>8</v>
      </c>
      <c r="AV3194" s="72">
        <v>2.6</v>
      </c>
      <c r="AW3194" s="72">
        <v>4</v>
      </c>
      <c r="AX3194" s="22"/>
      <c r="AY3194" s="72">
        <v>3230</v>
      </c>
      <c r="AZ3194" s="22"/>
      <c r="BA3194" s="72">
        <v>0.05</v>
      </c>
      <c r="BB3194" s="22"/>
      <c r="BC3194" s="72" t="s">
        <v>82</v>
      </c>
      <c r="BD3194" s="72">
        <v>3</v>
      </c>
      <c r="BE3194" s="72">
        <v>59</v>
      </c>
      <c r="BF3194" s="72">
        <v>0.83</v>
      </c>
      <c r="BG3194" s="72">
        <v>144</v>
      </c>
      <c r="BH3194" s="72">
        <v>11.2</v>
      </c>
      <c r="BI3194" s="72">
        <v>2.9</v>
      </c>
      <c r="BJ3194" s="72">
        <v>6.13</v>
      </c>
      <c r="BK3194" s="72">
        <v>0.104</v>
      </c>
      <c r="BL3194" s="72">
        <v>1.4E-2</v>
      </c>
      <c r="BM3194" s="72">
        <v>20</v>
      </c>
      <c r="BN3194" s="72">
        <v>4</v>
      </c>
      <c r="BO3194" s="72">
        <v>12.5</v>
      </c>
      <c r="BP3194" s="72">
        <v>19</v>
      </c>
      <c r="BQ3194" s="72">
        <v>11</v>
      </c>
      <c r="BR3194" s="72">
        <v>238</v>
      </c>
      <c r="BS3194" s="72" t="s">
        <v>134</v>
      </c>
      <c r="BT3194" s="72">
        <v>0.9</v>
      </c>
      <c r="BU3194" s="72">
        <v>5.3</v>
      </c>
      <c r="BV3194" s="72" t="s">
        <v>124</v>
      </c>
      <c r="BW3194" s="72">
        <v>1.7</v>
      </c>
      <c r="BX3194" s="72">
        <v>372</v>
      </c>
      <c r="BY3194" s="72">
        <v>0.8</v>
      </c>
      <c r="BZ3194" s="72">
        <v>0.35</v>
      </c>
      <c r="CA3194" s="72">
        <v>7.47</v>
      </c>
      <c r="CB3194" s="72">
        <v>0.11</v>
      </c>
      <c r="CC3194" s="72">
        <v>3.64</v>
      </c>
      <c r="CD3194" s="72">
        <v>46</v>
      </c>
      <c r="CE3194" s="72">
        <v>21.1</v>
      </c>
      <c r="CF3194" s="72">
        <v>78.400000000000006</v>
      </c>
      <c r="CG3194" s="72">
        <v>237</v>
      </c>
      <c r="CH3194" s="72">
        <v>52</v>
      </c>
      <c r="CI3194" s="72">
        <v>420</v>
      </c>
      <c r="CJ3194" s="72">
        <v>515</v>
      </c>
      <c r="CK3194" s="72">
        <v>41.3</v>
      </c>
      <c r="CL3194" s="72">
        <v>118</v>
      </c>
      <c r="CM3194" s="72">
        <v>14.5</v>
      </c>
      <c r="CN3194" s="72">
        <v>2.56</v>
      </c>
      <c r="CO3194" s="72">
        <v>10.3</v>
      </c>
      <c r="CP3194" s="72">
        <v>1.29</v>
      </c>
      <c r="CQ3194" s="72">
        <v>8.3699999999999992</v>
      </c>
      <c r="CR3194" s="72">
        <v>1.86</v>
      </c>
      <c r="CS3194" s="72">
        <v>6.15</v>
      </c>
      <c r="CT3194" s="72">
        <v>0.9</v>
      </c>
      <c r="CU3194" s="72">
        <v>5.28</v>
      </c>
      <c r="CV3194" s="72">
        <v>0.85</v>
      </c>
      <c r="CW3194" s="25">
        <f t="shared" si="175"/>
        <v>1146.3599999999997</v>
      </c>
      <c r="CX3194" s="22"/>
      <c r="CY3194" s="22"/>
      <c r="CZ3194" s="22"/>
      <c r="DA3194" s="22"/>
      <c r="DC3194" s="22"/>
      <c r="DD3194" s="22"/>
      <c r="DE3194" s="22"/>
      <c r="DF3194" s="22"/>
      <c r="DG3194" s="22"/>
      <c r="DI3194" s="22"/>
      <c r="DJ3194" s="22"/>
      <c r="DK3194" s="22"/>
      <c r="DL3194" s="22"/>
      <c r="DM3194" s="22"/>
    </row>
    <row r="3195" spans="1:117" s="72" customFormat="1" ht="14.5" customHeight="1" x14ac:dyDescent="0.3">
      <c r="A3195" s="72" t="s">
        <v>4914</v>
      </c>
      <c r="B3195" s="22" t="s">
        <v>4907</v>
      </c>
      <c r="C3195" s="47" t="s">
        <v>4940</v>
      </c>
      <c r="D3195" s="47" t="s">
        <v>4942</v>
      </c>
      <c r="E3195" s="71"/>
      <c r="F3195" s="71">
        <v>44755</v>
      </c>
      <c r="G3195" s="22" t="s">
        <v>4908</v>
      </c>
      <c r="H3195" s="76"/>
      <c r="I3195" s="76"/>
      <c r="J3195" s="22" t="s">
        <v>873</v>
      </c>
      <c r="K3195" s="22" t="s">
        <v>879</v>
      </c>
      <c r="L3195" s="22" t="s">
        <v>878</v>
      </c>
      <c r="M3195" s="22"/>
      <c r="N3195" s="70" t="s">
        <v>3393</v>
      </c>
      <c r="O3195" s="70" t="s">
        <v>3394</v>
      </c>
      <c r="P3195" s="22"/>
      <c r="Q3195" s="22"/>
      <c r="R3195" s="22"/>
      <c r="S3195" s="22"/>
      <c r="W3195" s="72">
        <v>63.17</v>
      </c>
      <c r="X3195" s="72">
        <v>0.43</v>
      </c>
      <c r="Y3195" s="72">
        <v>15.37</v>
      </c>
      <c r="Z3195" s="72">
        <v>4.3099999999999996</v>
      </c>
      <c r="AA3195" s="72">
        <v>0.32</v>
      </c>
      <c r="AB3195" s="72">
        <v>0.26</v>
      </c>
      <c r="AC3195" s="72">
        <v>0.71</v>
      </c>
      <c r="AD3195" s="72">
        <v>4.45</v>
      </c>
      <c r="AE3195" s="72">
        <v>7.93</v>
      </c>
      <c r="AF3195" s="72">
        <v>0.14000000000000001</v>
      </c>
      <c r="AG3195" s="72">
        <v>1.17</v>
      </c>
      <c r="AH3195" s="72">
        <v>300</v>
      </c>
      <c r="AI3195" s="72">
        <v>0.18</v>
      </c>
      <c r="AJ3195" s="22"/>
      <c r="AL3195" s="22"/>
      <c r="AM3195" s="72">
        <v>0.04</v>
      </c>
      <c r="AN3195" s="22"/>
      <c r="AO3195" s="29">
        <f t="shared" si="174"/>
        <v>98.44</v>
      </c>
      <c r="AP3195" s="22"/>
      <c r="AQ3195" s="22"/>
      <c r="AR3195" s="22"/>
      <c r="AU3195" s="72">
        <v>2</v>
      </c>
      <c r="AV3195" s="72" t="s">
        <v>82</v>
      </c>
      <c r="AW3195" s="72">
        <v>1.5</v>
      </c>
      <c r="AX3195" s="22"/>
      <c r="AY3195" s="72">
        <v>3780</v>
      </c>
      <c r="AZ3195" s="22"/>
      <c r="BA3195" s="72">
        <v>0.49</v>
      </c>
      <c r="BB3195" s="22"/>
      <c r="BC3195" s="72">
        <v>0.5</v>
      </c>
      <c r="BD3195" s="72">
        <v>8</v>
      </c>
      <c r="BE3195" s="72">
        <v>15</v>
      </c>
      <c r="BF3195" s="72">
        <v>1.08</v>
      </c>
      <c r="BG3195" s="72">
        <v>25</v>
      </c>
      <c r="BH3195" s="72">
        <v>19.2</v>
      </c>
      <c r="BI3195" s="72">
        <v>1.5</v>
      </c>
      <c r="BJ3195" s="72">
        <v>12</v>
      </c>
      <c r="BK3195" s="72">
        <v>1.4E-2</v>
      </c>
      <c r="BL3195" s="72">
        <v>1.7000000000000001E-2</v>
      </c>
      <c r="BM3195" s="72">
        <v>30</v>
      </c>
      <c r="BN3195" s="72">
        <v>6</v>
      </c>
      <c r="BO3195" s="72">
        <v>16</v>
      </c>
      <c r="BP3195" s="72">
        <v>14</v>
      </c>
      <c r="BQ3195" s="72">
        <v>61</v>
      </c>
      <c r="BR3195" s="72">
        <v>266</v>
      </c>
      <c r="BS3195" s="72">
        <v>1E-3</v>
      </c>
      <c r="BT3195" s="72">
        <v>0.33</v>
      </c>
      <c r="BU3195" s="72">
        <v>2.2000000000000002</v>
      </c>
      <c r="BV3195" s="72" t="s">
        <v>124</v>
      </c>
      <c r="BW3195" s="72">
        <v>1.4</v>
      </c>
      <c r="BX3195" s="72">
        <v>328</v>
      </c>
      <c r="BY3195" s="72">
        <v>0.4</v>
      </c>
      <c r="BZ3195" s="72">
        <v>0.28000000000000003</v>
      </c>
      <c r="CA3195" s="72">
        <v>28</v>
      </c>
      <c r="CB3195" s="72">
        <v>0.11</v>
      </c>
      <c r="CC3195" s="72">
        <v>2.33</v>
      </c>
      <c r="CD3195" s="72">
        <v>124</v>
      </c>
      <c r="CE3195" s="72">
        <v>11.7</v>
      </c>
      <c r="CF3195" s="72">
        <v>36.700000000000003</v>
      </c>
      <c r="CG3195" s="72">
        <v>444</v>
      </c>
      <c r="CH3195" s="72">
        <v>106</v>
      </c>
      <c r="CI3195" s="72">
        <v>150.5</v>
      </c>
      <c r="CJ3195" s="72">
        <v>218</v>
      </c>
      <c r="CK3195" s="72">
        <v>21.4</v>
      </c>
      <c r="CL3195" s="72">
        <v>69.900000000000006</v>
      </c>
      <c r="CM3195" s="72">
        <v>11.35</v>
      </c>
      <c r="CN3195" s="72">
        <v>1.82</v>
      </c>
      <c r="CO3195" s="72">
        <v>8.52</v>
      </c>
      <c r="CP3195" s="72">
        <v>1.01</v>
      </c>
      <c r="CQ3195" s="72">
        <v>5.95</v>
      </c>
      <c r="CR3195" s="72">
        <v>1.2</v>
      </c>
      <c r="CS3195" s="72">
        <v>3.52</v>
      </c>
      <c r="CT3195" s="72">
        <v>0.52</v>
      </c>
      <c r="CU3195" s="72">
        <v>4.13</v>
      </c>
      <c r="CV3195" s="72">
        <v>0.68</v>
      </c>
      <c r="CW3195" s="25">
        <f t="shared" si="175"/>
        <v>498.49999999999989</v>
      </c>
      <c r="CX3195" s="22"/>
      <c r="CY3195" s="22"/>
      <c r="CZ3195" s="22"/>
      <c r="DA3195" s="22"/>
      <c r="DC3195" s="22"/>
      <c r="DD3195" s="22"/>
      <c r="DE3195" s="22"/>
      <c r="DF3195" s="22"/>
      <c r="DG3195" s="22"/>
      <c r="DI3195" s="22"/>
      <c r="DJ3195" s="22"/>
      <c r="DK3195" s="22"/>
      <c r="DL3195" s="22"/>
      <c r="DM3195" s="22"/>
    </row>
    <row r="3196" spans="1:117" s="72" customFormat="1" ht="14.5" customHeight="1" x14ac:dyDescent="0.3">
      <c r="A3196" s="72" t="s">
        <v>4915</v>
      </c>
      <c r="B3196" s="22" t="s">
        <v>4907</v>
      </c>
      <c r="C3196" s="47" t="s">
        <v>4940</v>
      </c>
      <c r="D3196" s="47" t="s">
        <v>4942</v>
      </c>
      <c r="E3196" s="71"/>
      <c r="F3196" s="71">
        <v>44755</v>
      </c>
      <c r="G3196" s="22" t="s">
        <v>4908</v>
      </c>
      <c r="H3196" s="76"/>
      <c r="I3196" s="76"/>
      <c r="J3196" s="22" t="s">
        <v>873</v>
      </c>
      <c r="K3196" s="22" t="s">
        <v>879</v>
      </c>
      <c r="L3196" s="22" t="s">
        <v>878</v>
      </c>
      <c r="M3196" s="22"/>
      <c r="N3196" s="70" t="s">
        <v>3393</v>
      </c>
      <c r="O3196" s="70" t="s">
        <v>3394</v>
      </c>
      <c r="P3196" s="22"/>
      <c r="Q3196" s="22"/>
      <c r="R3196" s="22"/>
      <c r="S3196" s="22"/>
      <c r="W3196" s="72">
        <v>62.57</v>
      </c>
      <c r="X3196" s="72">
        <v>0.87</v>
      </c>
      <c r="Y3196" s="72">
        <v>16.04</v>
      </c>
      <c r="Z3196" s="72">
        <v>5.99</v>
      </c>
      <c r="AA3196" s="72">
        <v>0.21</v>
      </c>
      <c r="AB3196" s="72">
        <v>0.17</v>
      </c>
      <c r="AC3196" s="72">
        <v>0.78</v>
      </c>
      <c r="AD3196" s="72">
        <v>5.89</v>
      </c>
      <c r="AE3196" s="72">
        <v>4.82</v>
      </c>
      <c r="AF3196" s="72">
        <v>0.51</v>
      </c>
      <c r="AG3196" s="72">
        <v>1.34</v>
      </c>
      <c r="AH3196" s="72">
        <v>740</v>
      </c>
      <c r="AI3196" s="72">
        <v>0.12</v>
      </c>
      <c r="AJ3196" s="22"/>
      <c r="AL3196" s="22"/>
      <c r="AM3196" s="72">
        <v>0.04</v>
      </c>
      <c r="AN3196" s="22"/>
      <c r="AO3196" s="29">
        <f t="shared" si="174"/>
        <v>99.309999999999988</v>
      </c>
      <c r="AP3196" s="22"/>
      <c r="AQ3196" s="22"/>
      <c r="AR3196" s="22"/>
      <c r="AU3196" s="72">
        <v>15</v>
      </c>
      <c r="AV3196" s="72" t="s">
        <v>82</v>
      </c>
      <c r="AW3196" s="72">
        <v>1.7</v>
      </c>
      <c r="AX3196" s="22"/>
      <c r="AY3196" s="72">
        <v>4780</v>
      </c>
      <c r="AZ3196" s="22"/>
      <c r="BA3196" s="72">
        <v>0.06</v>
      </c>
      <c r="BB3196" s="22"/>
      <c r="BC3196" s="72" t="s">
        <v>82</v>
      </c>
      <c r="BD3196" s="72">
        <v>19</v>
      </c>
      <c r="BE3196" s="72">
        <v>115</v>
      </c>
      <c r="BF3196" s="72">
        <v>0.95</v>
      </c>
      <c r="BG3196" s="72">
        <v>39</v>
      </c>
      <c r="BH3196" s="72">
        <v>19.7</v>
      </c>
      <c r="BI3196" s="72">
        <v>1.9</v>
      </c>
      <c r="BJ3196" s="72">
        <v>7.41</v>
      </c>
      <c r="BK3196" s="72">
        <v>8.0000000000000002E-3</v>
      </c>
      <c r="BL3196" s="72">
        <v>4.3999999999999997E-2</v>
      </c>
      <c r="BM3196" s="72">
        <v>20</v>
      </c>
      <c r="BN3196" s="72">
        <v>2</v>
      </c>
      <c r="BO3196" s="72">
        <v>54.5</v>
      </c>
      <c r="BP3196" s="72">
        <v>26</v>
      </c>
      <c r="BQ3196" s="72">
        <v>29</v>
      </c>
      <c r="BR3196" s="72">
        <v>163</v>
      </c>
      <c r="BS3196" s="72" t="s">
        <v>134</v>
      </c>
      <c r="BT3196" s="72">
        <v>0.77</v>
      </c>
      <c r="BU3196" s="72">
        <v>18.600000000000001</v>
      </c>
      <c r="BV3196" s="72" t="s">
        <v>124</v>
      </c>
      <c r="BW3196" s="72">
        <v>2</v>
      </c>
      <c r="BX3196" s="72">
        <v>781</v>
      </c>
      <c r="BY3196" s="72">
        <v>2.2999999999999998</v>
      </c>
      <c r="BZ3196" s="72">
        <v>0.47</v>
      </c>
      <c r="CA3196" s="72">
        <v>19.55</v>
      </c>
      <c r="CB3196" s="72">
        <v>7.0000000000000007E-2</v>
      </c>
      <c r="CC3196" s="72">
        <v>4.08</v>
      </c>
      <c r="CD3196" s="72">
        <v>286</v>
      </c>
      <c r="CE3196" s="72">
        <v>7</v>
      </c>
      <c r="CF3196" s="72">
        <v>30.9</v>
      </c>
      <c r="CG3196" s="72">
        <v>316</v>
      </c>
      <c r="CH3196" s="72">
        <v>124</v>
      </c>
      <c r="CI3196" s="72">
        <v>98.8</v>
      </c>
      <c r="CJ3196" s="72">
        <v>187</v>
      </c>
      <c r="CK3196" s="72">
        <v>23.2</v>
      </c>
      <c r="CL3196" s="72">
        <v>87.8</v>
      </c>
      <c r="CM3196" s="72">
        <v>13.25</v>
      </c>
      <c r="CN3196" s="72">
        <v>3.21</v>
      </c>
      <c r="CO3196" s="72">
        <v>9.35</v>
      </c>
      <c r="CP3196" s="72">
        <v>1.1499999999999999</v>
      </c>
      <c r="CQ3196" s="72">
        <v>6.02</v>
      </c>
      <c r="CR3196" s="72">
        <v>1.06</v>
      </c>
      <c r="CS3196" s="72">
        <v>3.21</v>
      </c>
      <c r="CT3196" s="72">
        <v>0.41</v>
      </c>
      <c r="CU3196" s="72">
        <v>2.97</v>
      </c>
      <c r="CV3196" s="72">
        <v>0.43</v>
      </c>
      <c r="CW3196" s="25">
        <f t="shared" si="175"/>
        <v>437.86</v>
      </c>
      <c r="CX3196" s="22"/>
      <c r="CY3196" s="22"/>
      <c r="CZ3196" s="22"/>
      <c r="DA3196" s="22"/>
      <c r="DC3196" s="22"/>
      <c r="DD3196" s="22"/>
      <c r="DE3196" s="22"/>
      <c r="DF3196" s="22"/>
      <c r="DG3196" s="22"/>
      <c r="DI3196" s="22"/>
      <c r="DJ3196" s="22"/>
      <c r="DK3196" s="22"/>
      <c r="DL3196" s="22"/>
      <c r="DM3196" s="22"/>
    </row>
    <row r="3197" spans="1:117" s="72" customFormat="1" ht="14.5" customHeight="1" x14ac:dyDescent="0.3">
      <c r="A3197" s="72" t="s">
        <v>4916</v>
      </c>
      <c r="B3197" s="22" t="s">
        <v>4907</v>
      </c>
      <c r="C3197" s="47" t="s">
        <v>4940</v>
      </c>
      <c r="D3197" s="47" t="s">
        <v>4942</v>
      </c>
      <c r="E3197" s="71"/>
      <c r="F3197" s="71">
        <v>44755</v>
      </c>
      <c r="G3197" s="22" t="s">
        <v>4908</v>
      </c>
      <c r="H3197" s="76"/>
      <c r="I3197" s="76"/>
      <c r="J3197" s="22" t="s">
        <v>873</v>
      </c>
      <c r="K3197" s="22" t="s">
        <v>879</v>
      </c>
      <c r="L3197" s="22" t="s">
        <v>878</v>
      </c>
      <c r="M3197" s="22"/>
      <c r="N3197" s="70" t="s">
        <v>3393</v>
      </c>
      <c r="O3197" s="70" t="s">
        <v>3394</v>
      </c>
      <c r="P3197" s="22"/>
      <c r="Q3197" s="22"/>
      <c r="R3197" s="22"/>
      <c r="S3197" s="22"/>
      <c r="W3197" s="72">
        <v>62.17</v>
      </c>
      <c r="X3197" s="72">
        <v>1.01</v>
      </c>
      <c r="Y3197" s="72">
        <v>15.64</v>
      </c>
      <c r="Z3197" s="72">
        <v>6.78</v>
      </c>
      <c r="AA3197" s="72">
        <v>0.31</v>
      </c>
      <c r="AB3197" s="72">
        <v>0.24</v>
      </c>
      <c r="AC3197" s="72">
        <v>0.77</v>
      </c>
      <c r="AD3197" s="72">
        <v>6.4</v>
      </c>
      <c r="AE3197" s="72">
        <v>3.57</v>
      </c>
      <c r="AF3197" s="72">
        <v>0.61</v>
      </c>
      <c r="AG3197" s="72">
        <v>1.91</v>
      </c>
      <c r="AH3197" s="72">
        <v>870</v>
      </c>
      <c r="AI3197" s="72">
        <v>0.13</v>
      </c>
      <c r="AJ3197" s="22"/>
      <c r="AL3197" s="22"/>
      <c r="AM3197" s="72">
        <v>0.05</v>
      </c>
      <c r="AN3197" s="22"/>
      <c r="AO3197" s="29">
        <f t="shared" si="174"/>
        <v>99.539999999999978</v>
      </c>
      <c r="AP3197" s="22"/>
      <c r="AQ3197" s="22"/>
      <c r="AR3197" s="22"/>
      <c r="AU3197" s="72">
        <v>15</v>
      </c>
      <c r="AV3197" s="72" t="s">
        <v>82</v>
      </c>
      <c r="AW3197" s="72">
        <v>7.3</v>
      </c>
      <c r="AX3197" s="22"/>
      <c r="AY3197" s="72">
        <v>4160</v>
      </c>
      <c r="AZ3197" s="22"/>
      <c r="BA3197" s="72">
        <v>0.05</v>
      </c>
      <c r="BB3197" s="22"/>
      <c r="BC3197" s="72" t="s">
        <v>82</v>
      </c>
      <c r="BD3197" s="72">
        <v>23</v>
      </c>
      <c r="BE3197" s="72">
        <v>130</v>
      </c>
      <c r="BF3197" s="72">
        <v>0.75</v>
      </c>
      <c r="BG3197" s="72">
        <v>47</v>
      </c>
      <c r="BH3197" s="72">
        <v>19.2</v>
      </c>
      <c r="BI3197" s="72">
        <v>1.7</v>
      </c>
      <c r="BJ3197" s="72">
        <v>7.24</v>
      </c>
      <c r="BK3197" s="72">
        <v>8.0000000000000002E-3</v>
      </c>
      <c r="BL3197" s="72">
        <v>5.2999999999999999E-2</v>
      </c>
      <c r="BM3197" s="72">
        <v>30</v>
      </c>
      <c r="BN3197" s="72">
        <v>3</v>
      </c>
      <c r="BO3197" s="72">
        <v>52.1</v>
      </c>
      <c r="BP3197" s="72">
        <v>29</v>
      </c>
      <c r="BQ3197" s="72">
        <v>45</v>
      </c>
      <c r="BR3197" s="72">
        <v>134</v>
      </c>
      <c r="BS3197" s="72" t="s">
        <v>134</v>
      </c>
      <c r="BT3197" s="72">
        <v>0.5</v>
      </c>
      <c r="BU3197" s="72">
        <v>21.5</v>
      </c>
      <c r="BV3197" s="72">
        <v>0.2</v>
      </c>
      <c r="BW3197" s="72">
        <v>2.4</v>
      </c>
      <c r="BX3197" s="72">
        <v>1405</v>
      </c>
      <c r="BY3197" s="72">
        <v>2.2000000000000002</v>
      </c>
      <c r="BZ3197" s="72">
        <v>1.72</v>
      </c>
      <c r="CA3197" s="72">
        <v>18.7</v>
      </c>
      <c r="CB3197" s="72">
        <v>7.0000000000000007E-2</v>
      </c>
      <c r="CC3197" s="72">
        <v>5.31</v>
      </c>
      <c r="CD3197" s="72">
        <v>187</v>
      </c>
      <c r="CE3197" s="72">
        <v>15.2</v>
      </c>
      <c r="CF3197" s="72">
        <v>40</v>
      </c>
      <c r="CG3197" s="72">
        <v>313</v>
      </c>
      <c r="CH3197" s="72">
        <v>169</v>
      </c>
      <c r="CI3197" s="72">
        <v>158</v>
      </c>
      <c r="CJ3197" s="72">
        <v>245</v>
      </c>
      <c r="CK3197" s="72">
        <v>27.2</v>
      </c>
      <c r="CL3197" s="72">
        <v>96</v>
      </c>
      <c r="CM3197" s="72">
        <v>15.6</v>
      </c>
      <c r="CN3197" s="72">
        <v>3.31</v>
      </c>
      <c r="CO3197" s="72">
        <v>10.199999999999999</v>
      </c>
      <c r="CP3197" s="72">
        <v>1.34</v>
      </c>
      <c r="CQ3197" s="72">
        <v>6.56</v>
      </c>
      <c r="CR3197" s="72">
        <v>1.18</v>
      </c>
      <c r="CS3197" s="72">
        <v>3.61</v>
      </c>
      <c r="CT3197" s="72">
        <v>0.5</v>
      </c>
      <c r="CU3197" s="72">
        <v>2.87</v>
      </c>
      <c r="CV3197" s="72">
        <v>0.39</v>
      </c>
      <c r="CW3197" s="25">
        <f t="shared" si="175"/>
        <v>571.76</v>
      </c>
      <c r="CX3197" s="22"/>
      <c r="CY3197" s="22"/>
      <c r="CZ3197" s="22"/>
      <c r="DA3197" s="22"/>
      <c r="DC3197" s="22"/>
      <c r="DD3197" s="22"/>
      <c r="DE3197" s="22"/>
      <c r="DF3197" s="22"/>
      <c r="DG3197" s="22"/>
      <c r="DI3197" s="22"/>
      <c r="DJ3197" s="22"/>
      <c r="DK3197" s="22"/>
      <c r="DL3197" s="22"/>
      <c r="DM3197" s="22"/>
    </row>
    <row r="3198" spans="1:117" s="47" customFormat="1" ht="15.65" customHeight="1" x14ac:dyDescent="0.3">
      <c r="A3198" s="22" t="s">
        <v>4917</v>
      </c>
      <c r="B3198" s="47" t="s">
        <v>4918</v>
      </c>
      <c r="C3198" s="47" t="s">
        <v>4940</v>
      </c>
      <c r="D3198" s="47" t="s">
        <v>4942</v>
      </c>
      <c r="E3198" s="48">
        <v>44225</v>
      </c>
      <c r="F3198" s="48">
        <v>44315</v>
      </c>
      <c r="G3198" s="47" t="s">
        <v>4384</v>
      </c>
      <c r="H3198" s="47">
        <v>33.866453</v>
      </c>
      <c r="I3198" s="47">
        <v>-106.176194</v>
      </c>
      <c r="J3198" s="47" t="s">
        <v>873</v>
      </c>
      <c r="K3198" s="47" t="s">
        <v>880</v>
      </c>
      <c r="L3198" s="47" t="s">
        <v>878</v>
      </c>
      <c r="M3198" s="49" t="s">
        <v>379</v>
      </c>
      <c r="N3198" s="70" t="s">
        <v>3393</v>
      </c>
      <c r="O3198" s="70" t="s">
        <v>3394</v>
      </c>
      <c r="Q3198" s="22" t="s">
        <v>2942</v>
      </c>
      <c r="R3198" s="47" t="s">
        <v>2943</v>
      </c>
      <c r="S3198" s="72"/>
      <c r="T3198" s="72"/>
      <c r="U3198" s="72"/>
      <c r="V3198" s="72"/>
      <c r="W3198" s="72">
        <v>59</v>
      </c>
      <c r="X3198" s="72">
        <v>1.43</v>
      </c>
      <c r="Y3198" s="72">
        <v>16.690000000000001</v>
      </c>
      <c r="Z3198" s="72">
        <v>6.54</v>
      </c>
      <c r="AA3198" s="72">
        <v>0.1</v>
      </c>
      <c r="AB3198" s="72">
        <v>2.35</v>
      </c>
      <c r="AC3198" s="72">
        <v>2.94</v>
      </c>
      <c r="AD3198" s="72">
        <v>7.9</v>
      </c>
      <c r="AE3198" s="72">
        <v>1.28</v>
      </c>
      <c r="AF3198" s="72">
        <v>0.55000000000000004</v>
      </c>
      <c r="AG3198" s="72">
        <v>0.87</v>
      </c>
      <c r="AH3198" s="72">
        <v>910</v>
      </c>
      <c r="AI3198" s="72">
        <v>0.01</v>
      </c>
      <c r="AJ3198" s="72"/>
      <c r="AM3198" s="47">
        <v>0.01</v>
      </c>
      <c r="AO3198" s="47">
        <f>SUM(W3198:AG3198)+(AH3198*0.0001)+AI3198+AM3198</f>
        <v>99.76100000000001</v>
      </c>
      <c r="AP3198" s="47">
        <f t="shared" ref="AP3198:AP3215" si="176">(0.6633*(Y3198+Z3198)-0.7083*(Y3198))</f>
        <v>3.5869319999999991</v>
      </c>
      <c r="AQ3198" s="47">
        <f t="shared" ref="AQ3198:AQ3215" si="177">(Z3198-1.1*(AP3198))</f>
        <v>2.5943748000000006</v>
      </c>
      <c r="AR3198" s="47">
        <f t="shared" ref="AR3198:AR3238" si="178">(Z3198/1.1)</f>
        <v>5.9454545454545453</v>
      </c>
      <c r="AU3198" s="47">
        <v>4</v>
      </c>
      <c r="AV3198" s="47" t="s">
        <v>82</v>
      </c>
      <c r="AW3198" s="47">
        <v>0.4</v>
      </c>
      <c r="AY3198" s="47">
        <v>851</v>
      </c>
      <c r="BA3198" s="47">
        <v>0.3</v>
      </c>
      <c r="BC3198" s="47" t="s">
        <v>82</v>
      </c>
      <c r="BD3198" s="47">
        <v>6</v>
      </c>
      <c r="BE3198" s="47" t="s">
        <v>84</v>
      </c>
      <c r="BF3198" s="47">
        <v>7.0000000000000007E-2</v>
      </c>
      <c r="BG3198" s="47">
        <v>14</v>
      </c>
      <c r="BH3198" s="47">
        <v>22.9</v>
      </c>
      <c r="BI3198" s="47" t="s">
        <v>83</v>
      </c>
      <c r="BJ3198" s="47">
        <v>7.9</v>
      </c>
      <c r="BK3198" s="47">
        <v>7.0000000000000001E-3</v>
      </c>
      <c r="BL3198" s="47">
        <v>3.3000000000000002E-2</v>
      </c>
      <c r="BM3198" s="47">
        <v>10</v>
      </c>
      <c r="BN3198" s="47" t="s">
        <v>121</v>
      </c>
      <c r="BO3198" s="47">
        <v>19.8</v>
      </c>
      <c r="BP3198" s="47">
        <v>3</v>
      </c>
      <c r="BQ3198" s="47">
        <v>13</v>
      </c>
      <c r="BR3198" s="47">
        <v>22</v>
      </c>
      <c r="BS3198" s="47" t="s">
        <v>134</v>
      </c>
      <c r="BT3198" s="47">
        <v>0.05</v>
      </c>
      <c r="BU3198" s="47">
        <v>4.3</v>
      </c>
      <c r="BV3198" s="47" t="s">
        <v>124</v>
      </c>
      <c r="BW3198" s="47">
        <v>1</v>
      </c>
      <c r="BX3198" s="47">
        <v>840</v>
      </c>
      <c r="BY3198" s="47">
        <v>0.9</v>
      </c>
      <c r="BZ3198" s="47" t="s">
        <v>120</v>
      </c>
      <c r="CA3198" s="47">
        <v>5.35</v>
      </c>
      <c r="CB3198" s="49" t="s">
        <v>85</v>
      </c>
      <c r="CC3198" s="47">
        <v>1.61</v>
      </c>
      <c r="CD3198" s="47">
        <v>118</v>
      </c>
      <c r="CE3198" s="47" t="s">
        <v>121</v>
      </c>
      <c r="CF3198" s="47">
        <v>43.8</v>
      </c>
      <c r="CG3198" s="47">
        <v>323</v>
      </c>
      <c r="CH3198" s="47">
        <v>32</v>
      </c>
      <c r="CI3198" s="47">
        <v>34.9</v>
      </c>
      <c r="CJ3198" s="47">
        <v>74.3</v>
      </c>
      <c r="CK3198" s="47">
        <v>10.3</v>
      </c>
      <c r="CL3198" s="47">
        <v>41.7</v>
      </c>
      <c r="CM3198" s="47">
        <v>8.8699999999999992</v>
      </c>
      <c r="CN3198" s="47">
        <v>2.37</v>
      </c>
      <c r="CO3198" s="47">
        <v>8.26</v>
      </c>
      <c r="CP3198" s="47">
        <v>1.27</v>
      </c>
      <c r="CQ3198" s="47">
        <v>7.76</v>
      </c>
      <c r="CR3198" s="47">
        <v>1.59</v>
      </c>
      <c r="CS3198" s="47">
        <v>4.3499999999999996</v>
      </c>
      <c r="CT3198" s="47">
        <v>0.64</v>
      </c>
      <c r="CU3198" s="47">
        <v>4.09</v>
      </c>
      <c r="CV3198" s="49">
        <v>0.6</v>
      </c>
      <c r="CW3198" s="47">
        <f t="shared" ref="CW3198:CW3215" si="179">SUM(CI3198:CV3198)</f>
        <v>200.99999999999997</v>
      </c>
    </row>
    <row r="3199" spans="1:117" s="47" customFormat="1" ht="15.65" customHeight="1" x14ac:dyDescent="0.3">
      <c r="A3199" s="22" t="s">
        <v>4919</v>
      </c>
      <c r="B3199" s="47" t="s">
        <v>4918</v>
      </c>
      <c r="C3199" s="47" t="s">
        <v>4940</v>
      </c>
      <c r="D3199" s="47" t="s">
        <v>4942</v>
      </c>
      <c r="E3199" s="48">
        <v>44225</v>
      </c>
      <c r="F3199" s="48">
        <v>44315</v>
      </c>
      <c r="G3199" s="47" t="s">
        <v>4384</v>
      </c>
      <c r="H3199" s="47">
        <v>33.863275999999999</v>
      </c>
      <c r="I3199" s="47">
        <v>-106.161232</v>
      </c>
      <c r="J3199" s="47" t="s">
        <v>873</v>
      </c>
      <c r="K3199" s="47" t="s">
        <v>880</v>
      </c>
      <c r="L3199" s="47" t="s">
        <v>878</v>
      </c>
      <c r="M3199" s="49" t="s">
        <v>4920</v>
      </c>
      <c r="N3199" s="70" t="s">
        <v>3393</v>
      </c>
      <c r="O3199" s="70" t="s">
        <v>3394</v>
      </c>
      <c r="Q3199" s="22" t="s">
        <v>2942</v>
      </c>
      <c r="R3199" s="47" t="s">
        <v>2943</v>
      </c>
      <c r="S3199" s="72"/>
      <c r="T3199" s="72"/>
      <c r="U3199" s="72"/>
      <c r="V3199" s="72"/>
      <c r="W3199" s="72">
        <v>4.49</v>
      </c>
      <c r="X3199" s="72">
        <v>0.04</v>
      </c>
      <c r="Y3199" s="72">
        <v>0.22</v>
      </c>
      <c r="Z3199" s="72">
        <v>67.59</v>
      </c>
      <c r="AA3199" s="72">
        <v>0.02</v>
      </c>
      <c r="AB3199" s="72">
        <v>1.44</v>
      </c>
      <c r="AC3199" s="72">
        <v>9.94</v>
      </c>
      <c r="AD3199" s="72">
        <v>0.09</v>
      </c>
      <c r="AE3199" s="72">
        <v>0.03</v>
      </c>
      <c r="AF3199" s="72">
        <v>0.21</v>
      </c>
      <c r="AG3199" s="72">
        <v>4.88</v>
      </c>
      <c r="AH3199" s="72">
        <v>350</v>
      </c>
      <c r="AI3199" s="72">
        <v>8.11</v>
      </c>
      <c r="AJ3199" s="72"/>
      <c r="AM3199" s="47">
        <v>0.01</v>
      </c>
      <c r="AO3199" s="47">
        <f>SUM(W3199:AG3199)+(AH3199*0.0001)+AM3199+(AY3199*0.0001)</f>
        <v>88.997299999999996</v>
      </c>
      <c r="AP3199" s="47">
        <f t="shared" si="176"/>
        <v>44.822547000000007</v>
      </c>
      <c r="AQ3199" s="47">
        <f t="shared" si="177"/>
        <v>18.28519829999999</v>
      </c>
      <c r="AR3199" s="47">
        <f t="shared" si="178"/>
        <v>61.445454545454545</v>
      </c>
      <c r="AU3199" s="47">
        <v>5</v>
      </c>
      <c r="AV3199" s="47" t="s">
        <v>82</v>
      </c>
      <c r="AW3199" s="47">
        <v>0.9</v>
      </c>
      <c r="AY3199" s="47">
        <v>23</v>
      </c>
      <c r="BA3199" s="47">
        <v>0.14000000000000001</v>
      </c>
      <c r="BC3199" s="47" t="s">
        <v>82</v>
      </c>
      <c r="BD3199" s="47">
        <v>119</v>
      </c>
      <c r="BE3199" s="47">
        <v>10</v>
      </c>
      <c r="BF3199" s="47">
        <v>0.04</v>
      </c>
      <c r="BG3199" s="47">
        <v>272</v>
      </c>
      <c r="BH3199" s="47">
        <v>20.7</v>
      </c>
      <c r="BI3199" s="47" t="s">
        <v>83</v>
      </c>
      <c r="BJ3199" s="47">
        <v>0.1</v>
      </c>
      <c r="BK3199" s="47">
        <v>1.6E-2</v>
      </c>
      <c r="BL3199" s="47">
        <v>8.0000000000000002E-3</v>
      </c>
      <c r="BM3199" s="47" t="s">
        <v>84</v>
      </c>
      <c r="BN3199" s="47" t="s">
        <v>121</v>
      </c>
      <c r="BO3199" s="47">
        <v>2.5</v>
      </c>
      <c r="BP3199" s="47">
        <v>32</v>
      </c>
      <c r="BQ3199" s="47">
        <v>3</v>
      </c>
      <c r="BR3199" s="47">
        <v>0.3</v>
      </c>
      <c r="BS3199" s="47">
        <v>4.0000000000000001E-3</v>
      </c>
      <c r="BT3199" s="47">
        <v>0.65</v>
      </c>
      <c r="BU3199" s="47">
        <v>0.2</v>
      </c>
      <c r="BV3199" s="47">
        <v>4.5</v>
      </c>
      <c r="BW3199" s="47">
        <v>1</v>
      </c>
      <c r="BX3199" s="47">
        <v>604</v>
      </c>
      <c r="BY3199" s="47">
        <v>0.1</v>
      </c>
      <c r="BZ3199" s="47">
        <v>0.08</v>
      </c>
      <c r="CA3199" s="47">
        <v>1.53</v>
      </c>
      <c r="CB3199" s="49" t="s">
        <v>85</v>
      </c>
      <c r="CC3199" s="47">
        <v>0.24</v>
      </c>
      <c r="CD3199" s="47">
        <v>656</v>
      </c>
      <c r="CE3199" s="47" t="s">
        <v>121</v>
      </c>
      <c r="CF3199" s="47">
        <v>8.6999999999999993</v>
      </c>
      <c r="CG3199" s="47">
        <v>4</v>
      </c>
      <c r="CH3199" s="47">
        <v>9</v>
      </c>
      <c r="CI3199" s="47">
        <v>25.1</v>
      </c>
      <c r="CJ3199" s="47">
        <v>46.7</v>
      </c>
      <c r="CK3199" s="47">
        <v>5.21</v>
      </c>
      <c r="CL3199" s="47">
        <v>19.899999999999999</v>
      </c>
      <c r="CM3199" s="47">
        <v>3.34</v>
      </c>
      <c r="CN3199" s="47">
        <v>0.45</v>
      </c>
      <c r="CO3199" s="47">
        <v>2.5499999999999998</v>
      </c>
      <c r="CP3199" s="47">
        <v>0.33</v>
      </c>
      <c r="CQ3199" s="47">
        <v>1.65</v>
      </c>
      <c r="CR3199" s="47">
        <v>0.31</v>
      </c>
      <c r="CS3199" s="47">
        <v>0.89</v>
      </c>
      <c r="CT3199" s="47">
        <v>0.12</v>
      </c>
      <c r="CU3199" s="47">
        <v>0.69</v>
      </c>
      <c r="CV3199" s="49">
        <v>0.1</v>
      </c>
      <c r="CW3199" s="47">
        <f t="shared" si="179"/>
        <v>107.34</v>
      </c>
    </row>
    <row r="3200" spans="1:117" s="47" customFormat="1" ht="15.65" customHeight="1" x14ac:dyDescent="0.3">
      <c r="A3200" s="22" t="s">
        <v>4921</v>
      </c>
      <c r="B3200" s="47" t="s">
        <v>4918</v>
      </c>
      <c r="C3200" s="47" t="s">
        <v>4940</v>
      </c>
      <c r="D3200" s="47" t="s">
        <v>4942</v>
      </c>
      <c r="E3200" s="48">
        <v>39900</v>
      </c>
      <c r="F3200" s="48">
        <v>44145</v>
      </c>
      <c r="G3200" s="47" t="s">
        <v>4297</v>
      </c>
      <c r="H3200" s="47">
        <v>33.867496000000003</v>
      </c>
      <c r="I3200" s="47">
        <v>-106.177364</v>
      </c>
      <c r="J3200" s="47" t="s">
        <v>873</v>
      </c>
      <c r="K3200" s="47" t="s">
        <v>880</v>
      </c>
      <c r="L3200" s="47" t="s">
        <v>878</v>
      </c>
      <c r="M3200" s="47" t="s">
        <v>379</v>
      </c>
      <c r="N3200" s="70" t="s">
        <v>3393</v>
      </c>
      <c r="O3200" s="70" t="s">
        <v>3394</v>
      </c>
      <c r="Q3200" s="22" t="s">
        <v>2942</v>
      </c>
      <c r="R3200" s="47" t="s">
        <v>2943</v>
      </c>
      <c r="S3200" s="72"/>
      <c r="T3200" s="72"/>
      <c r="U3200" s="72"/>
      <c r="V3200" s="72"/>
      <c r="W3200" s="72">
        <v>51.2</v>
      </c>
      <c r="X3200" s="72">
        <v>1.57</v>
      </c>
      <c r="Y3200" s="72">
        <v>15.7</v>
      </c>
      <c r="Z3200" s="72">
        <v>8.1199999999999992</v>
      </c>
      <c r="AA3200" s="72">
        <v>0.15</v>
      </c>
      <c r="AB3200" s="72">
        <v>3.88</v>
      </c>
      <c r="AC3200" s="72">
        <v>5.73</v>
      </c>
      <c r="AD3200" s="72">
        <v>3.61</v>
      </c>
      <c r="AE3200" s="72">
        <v>4.97</v>
      </c>
      <c r="AF3200" s="72">
        <v>0.59</v>
      </c>
      <c r="AG3200" s="72">
        <v>4.32</v>
      </c>
      <c r="AH3200" s="72">
        <v>1100</v>
      </c>
      <c r="AI3200" s="72" t="s">
        <v>126</v>
      </c>
      <c r="AJ3200" s="72"/>
      <c r="AO3200" s="47">
        <f>SUM(W3200:AG3200)+(AH3200*0.0001)</f>
        <v>99.95</v>
      </c>
      <c r="AP3200" s="47">
        <f t="shared" si="176"/>
        <v>4.6794960000000003</v>
      </c>
      <c r="AQ3200" s="47">
        <f t="shared" si="177"/>
        <v>2.9725543999999982</v>
      </c>
      <c r="AR3200" s="47">
        <f t="shared" si="178"/>
        <v>7.3818181818181809</v>
      </c>
      <c r="AU3200" s="47">
        <v>3</v>
      </c>
      <c r="AV3200" s="47" t="s">
        <v>121</v>
      </c>
      <c r="AW3200" s="47" t="s">
        <v>83</v>
      </c>
      <c r="AX3200" s="47" t="s">
        <v>84</v>
      </c>
      <c r="AY3200" s="47">
        <v>1840</v>
      </c>
      <c r="AZ3200" s="47" t="s">
        <v>83</v>
      </c>
      <c r="BA3200" s="47">
        <v>0.7</v>
      </c>
      <c r="BC3200" s="47" t="s">
        <v>124</v>
      </c>
      <c r="BD3200" s="47">
        <v>22.8</v>
      </c>
      <c r="BE3200" s="47">
        <v>58</v>
      </c>
      <c r="BF3200" s="47">
        <v>0.3</v>
      </c>
      <c r="BG3200" s="47">
        <v>32</v>
      </c>
      <c r="BH3200" s="47">
        <v>20.100000000000001</v>
      </c>
      <c r="BI3200" s="47">
        <v>1</v>
      </c>
      <c r="BJ3200" s="47">
        <v>5</v>
      </c>
      <c r="BK3200" s="47">
        <v>1.34</v>
      </c>
      <c r="BL3200" s="47" t="s">
        <v>124</v>
      </c>
      <c r="BM3200" s="47">
        <v>33</v>
      </c>
      <c r="BN3200" s="47" t="s">
        <v>123</v>
      </c>
      <c r="BO3200" s="47">
        <v>14.8</v>
      </c>
      <c r="BP3200" s="47">
        <v>26</v>
      </c>
      <c r="BQ3200" s="47" t="s">
        <v>83</v>
      </c>
      <c r="BR3200" s="47">
        <v>96.9</v>
      </c>
      <c r="BS3200" s="47" t="s">
        <v>85</v>
      </c>
      <c r="BT3200" s="47">
        <v>1</v>
      </c>
      <c r="BU3200" s="47">
        <v>20</v>
      </c>
      <c r="BV3200" s="47" t="s">
        <v>83</v>
      </c>
      <c r="BW3200" s="47">
        <v>5</v>
      </c>
      <c r="BX3200" s="47">
        <v>454</v>
      </c>
      <c r="BY3200" s="47" t="s">
        <v>82</v>
      </c>
      <c r="BZ3200" s="47" t="s">
        <v>82</v>
      </c>
      <c r="CA3200" s="47">
        <v>4.0999999999999996</v>
      </c>
      <c r="CB3200" s="47" t="s">
        <v>82</v>
      </c>
      <c r="CC3200" s="47">
        <v>1.52</v>
      </c>
      <c r="CD3200" s="47">
        <v>169</v>
      </c>
      <c r="CE3200" s="47" t="s">
        <v>121</v>
      </c>
      <c r="CF3200" s="47">
        <v>38.299999999999997</v>
      </c>
      <c r="CG3200" s="47">
        <v>258</v>
      </c>
      <c r="CH3200" s="47">
        <v>34</v>
      </c>
      <c r="CI3200" s="47">
        <v>43.8</v>
      </c>
      <c r="CJ3200" s="47">
        <v>89.7</v>
      </c>
      <c r="CK3200" s="47">
        <v>10.8</v>
      </c>
      <c r="CL3200" s="47">
        <v>44.7</v>
      </c>
      <c r="CM3200" s="47">
        <v>9</v>
      </c>
      <c r="CN3200" s="47">
        <v>2.46</v>
      </c>
      <c r="CO3200" s="47">
        <v>8.66</v>
      </c>
      <c r="CP3200" s="47">
        <v>1.22</v>
      </c>
      <c r="CQ3200" s="47">
        <v>6.59</v>
      </c>
      <c r="CR3200" s="47">
        <v>1.34</v>
      </c>
      <c r="CS3200" s="47">
        <v>3.55</v>
      </c>
      <c r="CT3200" s="47">
        <v>0.49</v>
      </c>
      <c r="CU3200" s="47">
        <v>3.2</v>
      </c>
      <c r="CV3200" s="47">
        <v>0.47</v>
      </c>
      <c r="CW3200" s="47">
        <f t="shared" si="179"/>
        <v>225.98000000000002</v>
      </c>
      <c r="CX3200" s="47">
        <v>1140</v>
      </c>
      <c r="CY3200" s="47">
        <v>5.51</v>
      </c>
      <c r="CZ3200" s="47">
        <v>8.1999999999999993</v>
      </c>
      <c r="DA3200" s="47">
        <v>4.04</v>
      </c>
      <c r="DC3200" s="47">
        <v>4.0599999999999996</v>
      </c>
      <c r="DD3200" s="47">
        <v>2.2000000000000002</v>
      </c>
      <c r="DE3200" s="47">
        <v>0.23</v>
      </c>
      <c r="DF3200" s="47">
        <v>24</v>
      </c>
      <c r="DG3200" s="47">
        <v>0.89</v>
      </c>
    </row>
    <row r="3201" spans="1:121" s="47" customFormat="1" ht="15.65" customHeight="1" x14ac:dyDescent="0.3">
      <c r="A3201" s="22" t="s">
        <v>4922</v>
      </c>
      <c r="B3201" s="47" t="s">
        <v>4918</v>
      </c>
      <c r="C3201" s="47" t="s">
        <v>4940</v>
      </c>
      <c r="D3201" s="47" t="s">
        <v>4942</v>
      </c>
      <c r="E3201" s="48">
        <v>39900</v>
      </c>
      <c r="F3201" s="48">
        <v>44145</v>
      </c>
      <c r="G3201" s="47" t="s">
        <v>4297</v>
      </c>
      <c r="H3201" s="47">
        <v>33.865516999999997</v>
      </c>
      <c r="I3201" s="47">
        <v>-106.173078</v>
      </c>
      <c r="J3201" s="47" t="s">
        <v>873</v>
      </c>
      <c r="K3201" s="47" t="s">
        <v>880</v>
      </c>
      <c r="L3201" s="47" t="s">
        <v>878</v>
      </c>
      <c r="M3201" s="47" t="s">
        <v>379</v>
      </c>
      <c r="N3201" s="70" t="s">
        <v>3393</v>
      </c>
      <c r="O3201" s="70" t="s">
        <v>3394</v>
      </c>
      <c r="Q3201" s="22" t="s">
        <v>2942</v>
      </c>
      <c r="R3201" s="47" t="s">
        <v>2943</v>
      </c>
      <c r="S3201" s="72"/>
      <c r="T3201" s="72"/>
      <c r="U3201" s="72"/>
      <c r="V3201" s="72"/>
      <c r="W3201" s="72">
        <v>52.4</v>
      </c>
      <c r="X3201" s="72">
        <v>1.78</v>
      </c>
      <c r="Y3201" s="72">
        <v>16</v>
      </c>
      <c r="Z3201" s="72">
        <v>6.4</v>
      </c>
      <c r="AA3201" s="72">
        <v>0.1</v>
      </c>
      <c r="AB3201" s="72">
        <v>3.91</v>
      </c>
      <c r="AC3201" s="72">
        <v>8.1300000000000008</v>
      </c>
      <c r="AD3201" s="72">
        <v>5.05</v>
      </c>
      <c r="AE3201" s="72">
        <v>1.93</v>
      </c>
      <c r="AF3201" s="72">
        <v>0.44</v>
      </c>
      <c r="AG3201" s="72">
        <v>3.03</v>
      </c>
      <c r="AH3201" s="72">
        <v>500</v>
      </c>
      <c r="AI3201" s="72">
        <v>0.1</v>
      </c>
      <c r="AJ3201" s="72"/>
      <c r="AO3201" s="47">
        <f>SUM(W3201:AG3201)+(AH3201*0.0001)+AI3201+AM3201</f>
        <v>99.32</v>
      </c>
      <c r="AP3201" s="47">
        <f t="shared" si="176"/>
        <v>3.5251199999999976</v>
      </c>
      <c r="AQ3201" s="47">
        <f t="shared" si="177"/>
        <v>2.5223680000000028</v>
      </c>
      <c r="AR3201" s="47">
        <f t="shared" si="178"/>
        <v>5.8181818181818183</v>
      </c>
      <c r="AU3201" s="47">
        <v>4</v>
      </c>
      <c r="AV3201" s="47" t="s">
        <v>121</v>
      </c>
      <c r="AW3201" s="47" t="s">
        <v>83</v>
      </c>
      <c r="AX3201" s="47">
        <v>10</v>
      </c>
      <c r="AY3201" s="47">
        <v>844</v>
      </c>
      <c r="AZ3201" s="47" t="s">
        <v>83</v>
      </c>
      <c r="BA3201" s="47" t="s">
        <v>126</v>
      </c>
      <c r="BC3201" s="47" t="s">
        <v>124</v>
      </c>
      <c r="BD3201" s="47">
        <v>13.6</v>
      </c>
      <c r="BE3201" s="47" t="s">
        <v>84</v>
      </c>
      <c r="BF3201" s="47">
        <v>0.4</v>
      </c>
      <c r="BG3201" s="47">
        <v>47</v>
      </c>
      <c r="BH3201" s="47">
        <v>19.100000000000001</v>
      </c>
      <c r="BI3201" s="47" t="s">
        <v>121</v>
      </c>
      <c r="BJ3201" s="47">
        <v>6</v>
      </c>
      <c r="BK3201" s="47">
        <v>0.86</v>
      </c>
      <c r="BL3201" s="47" t="s">
        <v>124</v>
      </c>
      <c r="BM3201" s="47">
        <v>22</v>
      </c>
      <c r="BN3201" s="47" t="s">
        <v>123</v>
      </c>
      <c r="BO3201" s="47">
        <v>12</v>
      </c>
      <c r="BP3201" s="47">
        <v>8</v>
      </c>
      <c r="BQ3201" s="47" t="s">
        <v>83</v>
      </c>
      <c r="BR3201" s="47">
        <v>43</v>
      </c>
      <c r="BS3201" s="47" t="s">
        <v>85</v>
      </c>
      <c r="BT3201" s="47" t="s">
        <v>126</v>
      </c>
      <c r="BU3201" s="47">
        <v>23</v>
      </c>
      <c r="BV3201" s="47" t="s">
        <v>83</v>
      </c>
      <c r="BW3201" s="47">
        <v>1</v>
      </c>
      <c r="BX3201" s="47">
        <v>766</v>
      </c>
      <c r="BY3201" s="47">
        <v>0.7</v>
      </c>
      <c r="BZ3201" s="47" t="s">
        <v>82</v>
      </c>
      <c r="CA3201" s="47">
        <v>6.9</v>
      </c>
      <c r="CB3201" s="47" t="s">
        <v>82</v>
      </c>
      <c r="CC3201" s="47">
        <v>1.35</v>
      </c>
      <c r="CD3201" s="47">
        <v>167</v>
      </c>
      <c r="CE3201" s="47" t="s">
        <v>121</v>
      </c>
      <c r="CF3201" s="47">
        <v>26.8</v>
      </c>
      <c r="CG3201" s="47">
        <v>219</v>
      </c>
      <c r="CH3201" s="47">
        <v>81</v>
      </c>
      <c r="CI3201" s="47">
        <v>20.7</v>
      </c>
      <c r="CJ3201" s="47">
        <v>41.9</v>
      </c>
      <c r="CK3201" s="47">
        <v>5.0999999999999996</v>
      </c>
      <c r="CL3201" s="47">
        <v>21.4</v>
      </c>
      <c r="CM3201" s="47">
        <v>4.5</v>
      </c>
      <c r="CN3201" s="47">
        <v>1.59</v>
      </c>
      <c r="CO3201" s="47">
        <v>4.57</v>
      </c>
      <c r="CP3201" s="47">
        <v>0.7</v>
      </c>
      <c r="CQ3201" s="47">
        <v>4.21</v>
      </c>
      <c r="CR3201" s="47">
        <v>0.86</v>
      </c>
      <c r="CS3201" s="47">
        <v>2.42</v>
      </c>
      <c r="CT3201" s="47">
        <v>0.34</v>
      </c>
      <c r="CU3201" s="47">
        <v>2.2000000000000002</v>
      </c>
      <c r="CV3201" s="47">
        <v>0.34</v>
      </c>
      <c r="CW3201" s="47">
        <f t="shared" si="179"/>
        <v>110.83</v>
      </c>
      <c r="CX3201" s="47">
        <v>811</v>
      </c>
      <c r="CY3201" s="47">
        <v>4.3</v>
      </c>
      <c r="CZ3201" s="47">
        <v>8.33</v>
      </c>
      <c r="DA3201" s="47">
        <v>5.57</v>
      </c>
      <c r="DC3201" s="47">
        <v>1.54</v>
      </c>
      <c r="DD3201" s="47">
        <v>2.25</v>
      </c>
      <c r="DE3201" s="47">
        <v>0.15</v>
      </c>
      <c r="DF3201" s="47">
        <v>24.4</v>
      </c>
      <c r="DG3201" s="47">
        <v>1</v>
      </c>
    </row>
    <row r="3202" spans="1:121" s="47" customFormat="1" ht="15.65" customHeight="1" x14ac:dyDescent="0.3">
      <c r="A3202" s="22" t="s">
        <v>4923</v>
      </c>
      <c r="B3202" s="47" t="s">
        <v>4918</v>
      </c>
      <c r="C3202" s="47" t="s">
        <v>4940</v>
      </c>
      <c r="D3202" s="47" t="s">
        <v>4942</v>
      </c>
      <c r="E3202" s="48">
        <v>39900</v>
      </c>
      <c r="F3202" s="48">
        <v>44145</v>
      </c>
      <c r="G3202" s="47" t="s">
        <v>4297</v>
      </c>
      <c r="H3202" s="47">
        <v>33.86589</v>
      </c>
      <c r="I3202" s="47">
        <v>-106.17301</v>
      </c>
      <c r="J3202" s="47" t="s">
        <v>873</v>
      </c>
      <c r="K3202" s="47" t="s">
        <v>880</v>
      </c>
      <c r="L3202" s="47" t="s">
        <v>878</v>
      </c>
      <c r="M3202" s="47" t="s">
        <v>379</v>
      </c>
      <c r="N3202" s="70" t="s">
        <v>3393</v>
      </c>
      <c r="O3202" s="70" t="s">
        <v>3394</v>
      </c>
      <c r="Q3202" s="22" t="s">
        <v>2942</v>
      </c>
      <c r="R3202" s="47" t="s">
        <v>2943</v>
      </c>
      <c r="S3202" s="72"/>
      <c r="T3202" s="72"/>
      <c r="U3202" s="72"/>
      <c r="V3202" s="72"/>
      <c r="W3202" s="72">
        <v>53.400000000000006</v>
      </c>
      <c r="X3202" s="72">
        <v>1.71</v>
      </c>
      <c r="Y3202" s="72">
        <v>16.5</v>
      </c>
      <c r="Z3202" s="72">
        <v>6.54</v>
      </c>
      <c r="AA3202" s="72">
        <v>0.09</v>
      </c>
      <c r="AB3202" s="72">
        <v>4.8100000000000005</v>
      </c>
      <c r="AC3202" s="72">
        <v>7.99</v>
      </c>
      <c r="AD3202" s="72">
        <v>5.5600000000000005</v>
      </c>
      <c r="AE3202" s="72">
        <v>0.92999999999999994</v>
      </c>
      <c r="AF3202" s="72">
        <v>0.61499999999999999</v>
      </c>
      <c r="AG3202" s="72">
        <v>2.1150000000000002</v>
      </c>
      <c r="AH3202" s="72">
        <v>950</v>
      </c>
      <c r="AI3202" s="72" t="s">
        <v>126</v>
      </c>
      <c r="AJ3202" s="72"/>
      <c r="AO3202" s="47">
        <f>SUM(W3202:AG3202)+(AH3202*0.0001)</f>
        <v>100.35500000000002</v>
      </c>
      <c r="AP3202" s="47">
        <f t="shared" si="176"/>
        <v>3.5954819999999987</v>
      </c>
      <c r="AQ3202" s="47">
        <f t="shared" si="177"/>
        <v>2.584969800000001</v>
      </c>
      <c r="AR3202" s="47">
        <f t="shared" si="178"/>
        <v>5.9454545454545453</v>
      </c>
      <c r="AU3202" s="47">
        <v>3</v>
      </c>
      <c r="AV3202" s="47" t="s">
        <v>121</v>
      </c>
      <c r="AW3202" s="47" t="s">
        <v>83</v>
      </c>
      <c r="AX3202" s="47" t="s">
        <v>84</v>
      </c>
      <c r="AY3202" s="47">
        <v>1030</v>
      </c>
      <c r="AZ3202" s="47" t="s">
        <v>83</v>
      </c>
      <c r="BA3202" s="47" t="s">
        <v>126</v>
      </c>
      <c r="BC3202" s="47" t="s">
        <v>124</v>
      </c>
      <c r="BD3202" s="47">
        <v>13.2</v>
      </c>
      <c r="BE3202" s="47">
        <v>61</v>
      </c>
      <c r="BF3202" s="47">
        <v>0.2</v>
      </c>
      <c r="BG3202" s="47" t="s">
        <v>83</v>
      </c>
      <c r="BH3202" s="47">
        <v>21.25</v>
      </c>
      <c r="BI3202" s="47">
        <v>1</v>
      </c>
      <c r="BJ3202" s="47">
        <v>6</v>
      </c>
      <c r="BK3202" s="47">
        <v>1.3250000000000002</v>
      </c>
      <c r="BL3202" s="47" t="s">
        <v>124</v>
      </c>
      <c r="BM3202" s="47">
        <v>19</v>
      </c>
      <c r="BN3202" s="47" t="s">
        <v>123</v>
      </c>
      <c r="BO3202" s="47">
        <v>12.55</v>
      </c>
      <c r="BP3202" s="47">
        <v>22</v>
      </c>
      <c r="BQ3202" s="47">
        <v>5</v>
      </c>
      <c r="BR3202" s="47">
        <v>30.7</v>
      </c>
      <c r="BS3202" s="47" t="s">
        <v>85</v>
      </c>
      <c r="BT3202" s="47" t="s">
        <v>126</v>
      </c>
      <c r="BU3202" s="47">
        <v>22</v>
      </c>
      <c r="BV3202" s="47" t="s">
        <v>83</v>
      </c>
      <c r="BW3202" s="47">
        <v>1</v>
      </c>
      <c r="BX3202" s="47">
        <v>765.5</v>
      </c>
      <c r="BY3202" s="47">
        <v>1</v>
      </c>
      <c r="BZ3202" s="47" t="s">
        <v>82</v>
      </c>
      <c r="CA3202" s="47">
        <v>5.5</v>
      </c>
      <c r="CB3202" s="47" t="s">
        <v>82</v>
      </c>
      <c r="CC3202" s="47">
        <v>0.67500000000000004</v>
      </c>
      <c r="CD3202" s="47">
        <v>191</v>
      </c>
      <c r="CE3202" s="47" t="s">
        <v>121</v>
      </c>
      <c r="CF3202" s="47">
        <v>33.549999999999997</v>
      </c>
      <c r="CG3202" s="47">
        <v>254</v>
      </c>
      <c r="CH3202" s="47">
        <v>46</v>
      </c>
      <c r="CI3202" s="47">
        <v>39.799999999999997</v>
      </c>
      <c r="CJ3202" s="47">
        <v>85.9</v>
      </c>
      <c r="CK3202" s="47">
        <v>10.899999999999999</v>
      </c>
      <c r="CL3202" s="47">
        <v>46.2</v>
      </c>
      <c r="CM3202" s="47">
        <v>9.35</v>
      </c>
      <c r="CN3202" s="47">
        <v>2.2749999999999999</v>
      </c>
      <c r="CO3202" s="47">
        <v>8.6999999999999993</v>
      </c>
      <c r="CP3202" s="47">
        <v>1.2549999999999999</v>
      </c>
      <c r="CQ3202" s="47">
        <v>6.8</v>
      </c>
      <c r="CR3202" s="47">
        <v>1.325</v>
      </c>
      <c r="CS3202" s="47">
        <v>3.5150000000000001</v>
      </c>
      <c r="CT3202" s="47">
        <v>0.49</v>
      </c>
      <c r="CU3202" s="47">
        <v>3.1500000000000004</v>
      </c>
      <c r="CV3202" s="47">
        <v>0.45499999999999996</v>
      </c>
      <c r="CW3202" s="47">
        <f t="shared" si="179"/>
        <v>220.11500000000001</v>
      </c>
      <c r="CX3202" s="47">
        <v>670.5</v>
      </c>
      <c r="CY3202" s="47">
        <v>4.3849999999999998</v>
      </c>
      <c r="CZ3202" s="47">
        <v>8.4750000000000014</v>
      </c>
      <c r="DA3202" s="47">
        <v>5.4649999999999999</v>
      </c>
      <c r="DC3202" s="47">
        <v>0.74</v>
      </c>
      <c r="DD3202" s="47">
        <v>2.7800000000000002</v>
      </c>
      <c r="DE3202" s="47">
        <v>0.24</v>
      </c>
      <c r="DF3202" s="47">
        <v>24.7</v>
      </c>
      <c r="DG3202" s="47">
        <v>0.95499999999999996</v>
      </c>
    </row>
    <row r="3203" spans="1:121" s="47" customFormat="1" ht="15.65" customHeight="1" x14ac:dyDescent="0.3">
      <c r="A3203" s="22" t="s">
        <v>4924</v>
      </c>
      <c r="B3203" s="47" t="s">
        <v>4901</v>
      </c>
      <c r="D3203" s="47" t="s">
        <v>4942</v>
      </c>
      <c r="E3203" s="48">
        <v>40909</v>
      </c>
      <c r="F3203" s="48">
        <v>44145</v>
      </c>
      <c r="G3203" s="47" t="s">
        <v>4297</v>
      </c>
      <c r="H3203" s="47">
        <v>33.887461999999999</v>
      </c>
      <c r="I3203" s="47">
        <v>-106.37110699999999</v>
      </c>
      <c r="J3203" s="47" t="s">
        <v>873</v>
      </c>
      <c r="K3203" s="47" t="s">
        <v>880</v>
      </c>
      <c r="L3203" s="47" t="s">
        <v>878</v>
      </c>
      <c r="M3203" s="47" t="s">
        <v>379</v>
      </c>
      <c r="Q3203" s="22" t="s">
        <v>2942</v>
      </c>
      <c r="R3203" s="47" t="s">
        <v>2943</v>
      </c>
      <c r="S3203" s="72"/>
      <c r="T3203" s="72"/>
      <c r="U3203" s="72"/>
      <c r="V3203" s="72"/>
      <c r="W3203" s="72">
        <v>51.8</v>
      </c>
      <c r="X3203" s="72">
        <v>1.53</v>
      </c>
      <c r="Y3203" s="72">
        <v>16.5</v>
      </c>
      <c r="Z3203" s="72">
        <v>9.8800000000000008</v>
      </c>
      <c r="AA3203" s="72">
        <v>0.11</v>
      </c>
      <c r="AB3203" s="72">
        <v>4.57</v>
      </c>
      <c r="AC3203" s="72">
        <v>5.45</v>
      </c>
      <c r="AD3203" s="72">
        <v>6.82</v>
      </c>
      <c r="AE3203" s="72">
        <v>0.11</v>
      </c>
      <c r="AF3203" s="72">
        <v>0.43</v>
      </c>
      <c r="AG3203" s="72">
        <v>2.78</v>
      </c>
      <c r="AH3203" s="72">
        <v>900</v>
      </c>
      <c r="AI3203" s="72" t="s">
        <v>126</v>
      </c>
      <c r="AJ3203" s="72"/>
      <c r="AO3203" s="47">
        <f>SUM(W3203:AG3203)+(AH3203*0.0001)</f>
        <v>100.07000000000001</v>
      </c>
      <c r="AP3203" s="47">
        <f t="shared" si="176"/>
        <v>5.810903999999999</v>
      </c>
      <c r="AQ3203" s="47">
        <f t="shared" si="177"/>
        <v>3.488005600000001</v>
      </c>
      <c r="AR3203" s="47">
        <f t="shared" si="178"/>
        <v>8.9818181818181824</v>
      </c>
      <c r="AU3203" s="47">
        <v>3</v>
      </c>
      <c r="AV3203" s="47" t="s">
        <v>121</v>
      </c>
      <c r="AW3203" s="47" t="s">
        <v>83</v>
      </c>
      <c r="AX3203" s="47">
        <v>15</v>
      </c>
      <c r="AY3203" s="47">
        <v>48.4</v>
      </c>
      <c r="AZ3203" s="47" t="s">
        <v>83</v>
      </c>
      <c r="BA3203" s="47" t="s">
        <v>126</v>
      </c>
      <c r="BC3203" s="47">
        <v>0.2</v>
      </c>
      <c r="BD3203" s="47">
        <v>28.4</v>
      </c>
      <c r="BE3203" s="47" t="s">
        <v>84</v>
      </c>
      <c r="BF3203" s="47">
        <v>0.1</v>
      </c>
      <c r="BG3203" s="47">
        <v>23</v>
      </c>
      <c r="BH3203" s="47">
        <v>21.8</v>
      </c>
      <c r="BI3203" s="47">
        <v>2</v>
      </c>
      <c r="BJ3203" s="47">
        <v>5</v>
      </c>
      <c r="BK3203" s="47">
        <v>1.29</v>
      </c>
      <c r="BL3203" s="47" t="s">
        <v>124</v>
      </c>
      <c r="BM3203" s="47">
        <v>32</v>
      </c>
      <c r="BN3203" s="47" t="s">
        <v>123</v>
      </c>
      <c r="BO3203" s="47">
        <v>11.2</v>
      </c>
      <c r="BP3203" s="47">
        <v>9</v>
      </c>
      <c r="BQ3203" s="47">
        <v>29</v>
      </c>
      <c r="BR3203" s="47">
        <v>2.7</v>
      </c>
      <c r="BS3203" s="47" t="s">
        <v>85</v>
      </c>
      <c r="BT3203" s="47">
        <v>0.4</v>
      </c>
      <c r="BU3203" s="47">
        <v>25</v>
      </c>
      <c r="BV3203" s="47" t="s">
        <v>83</v>
      </c>
      <c r="BW3203" s="47">
        <v>246</v>
      </c>
      <c r="BX3203" s="47">
        <v>216</v>
      </c>
      <c r="BY3203" s="47" t="s">
        <v>82</v>
      </c>
      <c r="BZ3203" s="47" t="s">
        <v>82</v>
      </c>
      <c r="CA3203" s="47">
        <v>4.7</v>
      </c>
      <c r="CB3203" s="47" t="s">
        <v>82</v>
      </c>
      <c r="CC3203" s="47">
        <v>1.57</v>
      </c>
      <c r="CD3203" s="47">
        <v>219</v>
      </c>
      <c r="CE3203" s="47" t="s">
        <v>121</v>
      </c>
      <c r="CF3203" s="47">
        <v>35.6</v>
      </c>
      <c r="CG3203" s="47">
        <v>248</v>
      </c>
      <c r="CH3203" s="47">
        <v>119</v>
      </c>
      <c r="CI3203" s="47">
        <v>42.8</v>
      </c>
      <c r="CJ3203" s="47">
        <v>89.5</v>
      </c>
      <c r="CK3203" s="47">
        <v>10.8</v>
      </c>
      <c r="CL3203" s="47">
        <v>44.7</v>
      </c>
      <c r="CM3203" s="47">
        <v>8.6999999999999993</v>
      </c>
      <c r="CN3203" s="47">
        <v>2.41</v>
      </c>
      <c r="CO3203" s="47">
        <v>8.0500000000000007</v>
      </c>
      <c r="CP3203" s="47">
        <v>1.2</v>
      </c>
      <c r="CQ3203" s="47">
        <v>6.69</v>
      </c>
      <c r="CR3203" s="47">
        <v>1.29</v>
      </c>
      <c r="CS3203" s="47">
        <v>3.57</v>
      </c>
      <c r="CT3203" s="47">
        <v>0.49</v>
      </c>
      <c r="CU3203" s="47">
        <v>3.2</v>
      </c>
      <c r="CV3203" s="47">
        <v>0.49</v>
      </c>
      <c r="CW3203" s="47">
        <f t="shared" si="179"/>
        <v>223.89</v>
      </c>
      <c r="CX3203" s="47">
        <v>873</v>
      </c>
      <c r="CY3203" s="47">
        <v>6.66</v>
      </c>
      <c r="CZ3203" s="47">
        <v>8.5299999999999994</v>
      </c>
      <c r="DA3203" s="47">
        <v>3.77</v>
      </c>
      <c r="DC3203" s="47">
        <v>0.08</v>
      </c>
      <c r="DD3203" s="47">
        <v>2.66</v>
      </c>
      <c r="DE3203" s="47">
        <v>0.17</v>
      </c>
      <c r="DF3203" s="47">
        <v>24.4</v>
      </c>
      <c r="DG3203" s="47">
        <v>0.87</v>
      </c>
    </row>
    <row r="3204" spans="1:121" s="47" customFormat="1" ht="15.65" customHeight="1" x14ac:dyDescent="0.3">
      <c r="A3204" s="22" t="s">
        <v>4925</v>
      </c>
      <c r="B3204" s="47" t="s">
        <v>4901</v>
      </c>
      <c r="D3204" s="47" t="s">
        <v>4942</v>
      </c>
      <c r="E3204" s="48">
        <v>40909</v>
      </c>
      <c r="F3204" s="48">
        <v>44145</v>
      </c>
      <c r="G3204" s="47" t="s">
        <v>4297</v>
      </c>
      <c r="H3204" s="47">
        <v>33.882989999999999</v>
      </c>
      <c r="I3204" s="47">
        <v>-106.28476999999999</v>
      </c>
      <c r="J3204" s="47" t="s">
        <v>873</v>
      </c>
      <c r="K3204" s="47" t="s">
        <v>880</v>
      </c>
      <c r="L3204" s="47" t="s">
        <v>878</v>
      </c>
      <c r="M3204" s="47" t="s">
        <v>379</v>
      </c>
      <c r="Q3204" s="22" t="s">
        <v>2942</v>
      </c>
      <c r="R3204" s="47" t="s">
        <v>2943</v>
      </c>
      <c r="S3204" s="72"/>
      <c r="T3204" s="72"/>
      <c r="U3204" s="72"/>
      <c r="V3204" s="72"/>
      <c r="W3204" s="72">
        <v>56.5</v>
      </c>
      <c r="X3204" s="72">
        <v>1.49</v>
      </c>
      <c r="Y3204" s="72">
        <v>17.2</v>
      </c>
      <c r="Z3204" s="72">
        <v>6.91</v>
      </c>
      <c r="AA3204" s="72">
        <v>0.1</v>
      </c>
      <c r="AB3204" s="72">
        <v>2.71</v>
      </c>
      <c r="AC3204" s="72">
        <v>3.45</v>
      </c>
      <c r="AD3204" s="72">
        <v>6.06</v>
      </c>
      <c r="AE3204" s="72">
        <v>3.92</v>
      </c>
      <c r="AF3204" s="72">
        <v>0.6</v>
      </c>
      <c r="AG3204" s="72">
        <v>0.95</v>
      </c>
      <c r="AH3204" s="72">
        <v>1100</v>
      </c>
      <c r="AI3204" s="72" t="s">
        <v>126</v>
      </c>
      <c r="AJ3204" s="72"/>
      <c r="AO3204" s="47">
        <f>SUM(W3204:AG3204)+(AH3204*0.0001)</f>
        <v>99.999999999999986</v>
      </c>
      <c r="AP3204" s="47">
        <f t="shared" si="176"/>
        <v>3.8094029999999997</v>
      </c>
      <c r="AQ3204" s="47">
        <f t="shared" si="177"/>
        <v>2.7196566999999998</v>
      </c>
      <c r="AR3204" s="47">
        <f t="shared" si="178"/>
        <v>6.2818181818181813</v>
      </c>
      <c r="AU3204" s="47">
        <v>4</v>
      </c>
      <c r="AV3204" s="47" t="s">
        <v>121</v>
      </c>
      <c r="AW3204" s="47" t="s">
        <v>83</v>
      </c>
      <c r="AX3204" s="47">
        <v>16</v>
      </c>
      <c r="AY3204" s="47">
        <v>1160</v>
      </c>
      <c r="AZ3204" s="47" t="s">
        <v>83</v>
      </c>
      <c r="BA3204" s="47" t="s">
        <v>126</v>
      </c>
      <c r="BC3204" s="47" t="s">
        <v>124</v>
      </c>
      <c r="BD3204" s="47">
        <v>13.4</v>
      </c>
      <c r="BE3204" s="47" t="s">
        <v>84</v>
      </c>
      <c r="BF3204" s="47">
        <v>0.1</v>
      </c>
      <c r="BG3204" s="47">
        <v>31</v>
      </c>
      <c r="BH3204" s="47">
        <v>23.9</v>
      </c>
      <c r="BI3204" s="47">
        <v>2</v>
      </c>
      <c r="BJ3204" s="47">
        <v>7</v>
      </c>
      <c r="BK3204" s="47">
        <v>1.74</v>
      </c>
      <c r="BL3204" s="47" t="s">
        <v>124</v>
      </c>
      <c r="BM3204" s="47" t="s">
        <v>84</v>
      </c>
      <c r="BN3204" s="47" t="s">
        <v>123</v>
      </c>
      <c r="BO3204" s="47">
        <v>18.399999999999999</v>
      </c>
      <c r="BP3204" s="47" t="s">
        <v>83</v>
      </c>
      <c r="BQ3204" s="47">
        <v>7</v>
      </c>
      <c r="BR3204" s="47">
        <v>67.8</v>
      </c>
      <c r="BS3204" s="47" t="s">
        <v>85</v>
      </c>
      <c r="BT3204" s="47" t="s">
        <v>126</v>
      </c>
      <c r="BU3204" s="47">
        <v>14</v>
      </c>
      <c r="BV3204" s="47" t="s">
        <v>83</v>
      </c>
      <c r="BW3204" s="47">
        <v>4</v>
      </c>
      <c r="BX3204" s="47">
        <v>783</v>
      </c>
      <c r="BY3204" s="47">
        <v>0.5</v>
      </c>
      <c r="BZ3204" s="47" t="s">
        <v>82</v>
      </c>
      <c r="CA3204" s="47">
        <v>6.4</v>
      </c>
      <c r="CB3204" s="47" t="s">
        <v>82</v>
      </c>
      <c r="CC3204" s="47">
        <v>1.64</v>
      </c>
      <c r="CD3204" s="47">
        <v>109</v>
      </c>
      <c r="CE3204" s="47" t="s">
        <v>121</v>
      </c>
      <c r="CF3204" s="47">
        <v>44.9</v>
      </c>
      <c r="CG3204" s="47">
        <v>347</v>
      </c>
      <c r="CH3204" s="47">
        <v>48</v>
      </c>
      <c r="CI3204" s="47">
        <v>64.900000000000006</v>
      </c>
      <c r="CJ3204" s="47">
        <v>131</v>
      </c>
      <c r="CK3204" s="47">
        <v>15.6</v>
      </c>
      <c r="CL3204" s="47">
        <v>63</v>
      </c>
      <c r="CM3204" s="47">
        <v>11.9</v>
      </c>
      <c r="CN3204" s="47">
        <v>3.1</v>
      </c>
      <c r="CO3204" s="47">
        <v>11.1</v>
      </c>
      <c r="CP3204" s="47">
        <v>1.66</v>
      </c>
      <c r="CQ3204" s="47">
        <v>9</v>
      </c>
      <c r="CR3204" s="47">
        <v>1.74</v>
      </c>
      <c r="CS3204" s="47">
        <v>5.09</v>
      </c>
      <c r="CT3204" s="47">
        <v>0.7</v>
      </c>
      <c r="CU3204" s="47">
        <v>4.5</v>
      </c>
      <c r="CV3204" s="47">
        <v>0.69</v>
      </c>
      <c r="CW3204" s="47">
        <f t="shared" si="179"/>
        <v>323.98</v>
      </c>
      <c r="CX3204" s="47">
        <v>705</v>
      </c>
      <c r="CY3204" s="47">
        <v>4.66</v>
      </c>
      <c r="CZ3204" s="47">
        <v>8.84</v>
      </c>
      <c r="DA3204" s="47">
        <v>2.39</v>
      </c>
      <c r="DC3204" s="47">
        <v>3.14</v>
      </c>
      <c r="DD3204" s="47">
        <v>1.56</v>
      </c>
      <c r="DE3204" s="47">
        <v>0.24</v>
      </c>
      <c r="DF3204" s="47">
        <v>26.4</v>
      </c>
      <c r="DG3204" s="47">
        <v>0.85</v>
      </c>
    </row>
    <row r="3205" spans="1:121" s="47" customFormat="1" ht="15.65" customHeight="1" x14ac:dyDescent="0.3">
      <c r="A3205" s="22" t="s">
        <v>4926</v>
      </c>
      <c r="B3205" s="47" t="s">
        <v>4927</v>
      </c>
      <c r="D3205" s="47" t="s">
        <v>4942</v>
      </c>
      <c r="E3205" s="48">
        <v>40909</v>
      </c>
      <c r="F3205" s="48">
        <v>44090</v>
      </c>
      <c r="G3205" s="47" t="s">
        <v>4331</v>
      </c>
      <c r="H3205" s="47">
        <v>34.219324</v>
      </c>
      <c r="I3205" s="47">
        <v>-106.548709</v>
      </c>
      <c r="J3205" s="47" t="s">
        <v>873</v>
      </c>
      <c r="K3205" s="47" t="s">
        <v>880</v>
      </c>
      <c r="L3205" s="47" t="s">
        <v>878</v>
      </c>
      <c r="M3205" s="47" t="s">
        <v>379</v>
      </c>
      <c r="Q3205" s="22" t="s">
        <v>2943</v>
      </c>
      <c r="R3205" s="47" t="s">
        <v>2943</v>
      </c>
      <c r="S3205" s="72"/>
      <c r="T3205" s="72"/>
      <c r="U3205" s="72"/>
      <c r="V3205" s="72"/>
      <c r="W3205" s="72">
        <v>50.6</v>
      </c>
      <c r="X3205" s="72">
        <v>1.52</v>
      </c>
      <c r="Y3205" s="72">
        <v>16</v>
      </c>
      <c r="Z3205" s="72">
        <v>9.3000000000000007</v>
      </c>
      <c r="AA3205" s="72">
        <v>0.11</v>
      </c>
      <c r="AB3205" s="72">
        <v>6.78</v>
      </c>
      <c r="AC3205" s="72">
        <v>5.61</v>
      </c>
      <c r="AD3205" s="72">
        <v>6.72</v>
      </c>
      <c r="AE3205" s="72">
        <v>0.92</v>
      </c>
      <c r="AF3205" s="72">
        <v>0.63</v>
      </c>
      <c r="AG3205" s="72">
        <v>2.59</v>
      </c>
      <c r="AH3205" s="72">
        <v>900</v>
      </c>
      <c r="AI3205" s="72"/>
      <c r="AJ3205" s="72"/>
      <c r="AO3205" s="47">
        <f t="shared" ref="AO3205:AO3215" si="180">SUM(W3205:AG3205)+(AH3205*0.0001)+AI3205+AM3205</f>
        <v>100.87</v>
      </c>
      <c r="AP3205" s="47">
        <f t="shared" si="176"/>
        <v>5.4486900000000009</v>
      </c>
      <c r="AQ3205" s="47">
        <f t="shared" si="177"/>
        <v>3.3064409999999995</v>
      </c>
      <c r="AR3205" s="47">
        <f t="shared" si="178"/>
        <v>8.454545454545455</v>
      </c>
      <c r="AU3205" s="47">
        <v>2</v>
      </c>
      <c r="AV3205" s="47" t="s">
        <v>121</v>
      </c>
      <c r="AW3205" s="47">
        <v>5</v>
      </c>
      <c r="AX3205" s="47" t="s">
        <v>84</v>
      </c>
      <c r="AY3205" s="47">
        <v>1050</v>
      </c>
      <c r="AZ3205" s="47" t="s">
        <v>83</v>
      </c>
      <c r="BA3205" s="47" t="s">
        <v>126</v>
      </c>
      <c r="BC3205" s="47" t="s">
        <v>124</v>
      </c>
      <c r="BD3205" s="47">
        <v>34.1</v>
      </c>
      <c r="BE3205" s="47">
        <v>330</v>
      </c>
      <c r="BF3205" s="47">
        <v>3.1</v>
      </c>
      <c r="BG3205" s="47">
        <v>46</v>
      </c>
      <c r="BH3205" s="47">
        <v>22.1</v>
      </c>
      <c r="BI3205" s="47">
        <v>1</v>
      </c>
      <c r="BJ3205" s="47">
        <v>5</v>
      </c>
      <c r="BL3205" s="47" t="s">
        <v>124</v>
      </c>
      <c r="BM3205" s="47">
        <v>26</v>
      </c>
      <c r="BN3205" s="47" t="s">
        <v>123</v>
      </c>
      <c r="BO3205" s="47">
        <v>13.4</v>
      </c>
      <c r="BP3205" s="47">
        <v>118</v>
      </c>
      <c r="BQ3205" s="47">
        <v>16</v>
      </c>
      <c r="BR3205" s="47">
        <v>10.3</v>
      </c>
      <c r="BS3205" s="47" t="s">
        <v>85</v>
      </c>
      <c r="BT3205" s="47" t="s">
        <v>126</v>
      </c>
      <c r="BU3205" s="47">
        <v>18</v>
      </c>
      <c r="BV3205" s="47" t="s">
        <v>83</v>
      </c>
      <c r="BW3205" s="47">
        <v>1</v>
      </c>
      <c r="BX3205" s="47">
        <v>783</v>
      </c>
      <c r="BY3205" s="47" t="s">
        <v>82</v>
      </c>
      <c r="BZ3205" s="47" t="s">
        <v>82</v>
      </c>
      <c r="CA3205" s="47">
        <v>4.9000000000000004</v>
      </c>
      <c r="CB3205" s="47">
        <v>0.9</v>
      </c>
      <c r="CC3205" s="47">
        <v>0.9</v>
      </c>
      <c r="CD3205" s="47">
        <v>230</v>
      </c>
      <c r="CE3205" s="47" t="s">
        <v>121</v>
      </c>
      <c r="CF3205" s="47">
        <v>22.3</v>
      </c>
      <c r="CG3205" s="47">
        <v>194</v>
      </c>
      <c r="CH3205" s="47">
        <v>103</v>
      </c>
      <c r="CI3205" s="47">
        <v>40</v>
      </c>
      <c r="CJ3205" s="47">
        <v>84.7</v>
      </c>
      <c r="CK3205" s="47">
        <v>11.1</v>
      </c>
      <c r="CL3205" s="47">
        <v>40.6</v>
      </c>
      <c r="CM3205" s="47">
        <v>8</v>
      </c>
      <c r="CN3205" s="47">
        <v>2.16</v>
      </c>
      <c r="CO3205" s="47">
        <v>7.14</v>
      </c>
      <c r="CP3205" s="47">
        <v>0.9</v>
      </c>
      <c r="CQ3205" s="47">
        <v>4.76</v>
      </c>
      <c r="CR3205" s="47">
        <v>0.83</v>
      </c>
      <c r="CS3205" s="47">
        <v>2.2599999999999998</v>
      </c>
      <c r="CT3205" s="47">
        <v>0.3</v>
      </c>
      <c r="CU3205" s="47">
        <v>1.9</v>
      </c>
      <c r="CV3205" s="47">
        <v>0.27</v>
      </c>
      <c r="CW3205" s="47">
        <f t="shared" si="179"/>
        <v>204.92000000000002</v>
      </c>
      <c r="CX3205" s="47">
        <v>833</v>
      </c>
      <c r="CY3205" s="47">
        <v>6.31</v>
      </c>
      <c r="CZ3205" s="47">
        <v>8.07</v>
      </c>
      <c r="DA3205" s="47">
        <v>3.87</v>
      </c>
      <c r="DC3205" s="47">
        <v>0.78</v>
      </c>
      <c r="DD3205" s="47">
        <v>3.7</v>
      </c>
      <c r="DE3205" s="47">
        <v>0.28000000000000003</v>
      </c>
      <c r="DF3205" s="47">
        <v>23.1</v>
      </c>
      <c r="DG3205" s="47">
        <v>0.87</v>
      </c>
    </row>
    <row r="3206" spans="1:121" s="47" customFormat="1" x14ac:dyDescent="0.3">
      <c r="A3206" s="22" t="s">
        <v>4928</v>
      </c>
      <c r="B3206" s="47" t="s">
        <v>4927</v>
      </c>
      <c r="D3206" s="47" t="s">
        <v>4942</v>
      </c>
      <c r="E3206" s="48">
        <v>40909</v>
      </c>
      <c r="F3206" s="48">
        <v>44090</v>
      </c>
      <c r="G3206" s="47" t="s">
        <v>4331</v>
      </c>
      <c r="H3206" s="47">
        <v>34.179340000000003</v>
      </c>
      <c r="I3206" s="47">
        <v>-106.56151800000001</v>
      </c>
      <c r="J3206" s="47" t="s">
        <v>873</v>
      </c>
      <c r="K3206" s="47" t="s">
        <v>880</v>
      </c>
      <c r="L3206" s="47" t="s">
        <v>878</v>
      </c>
      <c r="M3206" s="47" t="s">
        <v>379</v>
      </c>
      <c r="Q3206" s="22" t="s">
        <v>2943</v>
      </c>
      <c r="R3206" s="47" t="s">
        <v>2943</v>
      </c>
      <c r="S3206" s="72"/>
      <c r="T3206" s="72"/>
      <c r="U3206" s="72"/>
      <c r="V3206" s="72"/>
      <c r="W3206" s="72">
        <v>48.5</v>
      </c>
      <c r="X3206" s="72">
        <v>1.47</v>
      </c>
      <c r="Y3206" s="72">
        <v>14.3</v>
      </c>
      <c r="Z3206" s="72">
        <v>10.8</v>
      </c>
      <c r="AA3206" s="72">
        <v>0.17</v>
      </c>
      <c r="AB3206" s="72">
        <v>7.53</v>
      </c>
      <c r="AC3206" s="72">
        <v>8.57</v>
      </c>
      <c r="AD3206" s="72">
        <v>3</v>
      </c>
      <c r="AE3206" s="72">
        <v>3.22</v>
      </c>
      <c r="AF3206" s="72">
        <v>0.41</v>
      </c>
      <c r="AG3206" s="72">
        <v>2.73</v>
      </c>
      <c r="AH3206" s="72">
        <v>700</v>
      </c>
      <c r="AI3206" s="72"/>
      <c r="AJ3206" s="72"/>
      <c r="AO3206" s="47">
        <f t="shared" si="180"/>
        <v>100.77</v>
      </c>
      <c r="AP3206" s="47">
        <f t="shared" si="176"/>
        <v>6.5201399999999996</v>
      </c>
      <c r="AQ3206" s="47">
        <f t="shared" si="177"/>
        <v>3.6278460000000008</v>
      </c>
      <c r="AR3206" s="47">
        <f t="shared" si="178"/>
        <v>9.8181818181818183</v>
      </c>
      <c r="AU3206" s="47">
        <v>3</v>
      </c>
      <c r="AV3206" s="47">
        <v>2</v>
      </c>
      <c r="AW3206" s="47" t="s">
        <v>83</v>
      </c>
      <c r="AX3206" s="47" t="s">
        <v>84</v>
      </c>
      <c r="AY3206" s="47">
        <v>1850</v>
      </c>
      <c r="AZ3206" s="47" t="s">
        <v>83</v>
      </c>
      <c r="BA3206" s="47" t="s">
        <v>126</v>
      </c>
      <c r="BC3206" s="47" t="s">
        <v>124</v>
      </c>
      <c r="BD3206" s="47">
        <v>42.4</v>
      </c>
      <c r="BE3206" s="47">
        <v>268</v>
      </c>
      <c r="BF3206" s="47">
        <v>0.2</v>
      </c>
      <c r="BG3206" s="47">
        <v>27</v>
      </c>
      <c r="BH3206" s="47">
        <v>22.1</v>
      </c>
      <c r="BI3206" s="47">
        <v>2</v>
      </c>
      <c r="BJ3206" s="47">
        <v>5</v>
      </c>
      <c r="BL3206" s="47" t="s">
        <v>124</v>
      </c>
      <c r="BM3206" s="47">
        <v>40</v>
      </c>
      <c r="BN3206" s="47" t="s">
        <v>123</v>
      </c>
      <c r="BO3206" s="47">
        <v>9.9</v>
      </c>
      <c r="BP3206" s="47">
        <v>66</v>
      </c>
      <c r="BQ3206" s="47" t="s">
        <v>83</v>
      </c>
      <c r="BR3206" s="47">
        <v>45.5</v>
      </c>
      <c r="BS3206" s="47" t="s">
        <v>85</v>
      </c>
      <c r="BT3206" s="47" t="s">
        <v>126</v>
      </c>
      <c r="BU3206" s="47">
        <v>28</v>
      </c>
      <c r="BV3206" s="47" t="s">
        <v>83</v>
      </c>
      <c r="BW3206" s="47">
        <v>2</v>
      </c>
      <c r="BX3206" s="47">
        <v>576</v>
      </c>
      <c r="BY3206" s="47" t="s">
        <v>82</v>
      </c>
      <c r="BZ3206" s="47" t="s">
        <v>82</v>
      </c>
      <c r="CA3206" s="47">
        <v>4.9000000000000004</v>
      </c>
      <c r="CB3206" s="47">
        <v>0.8</v>
      </c>
      <c r="CC3206" s="47">
        <v>1.4</v>
      </c>
      <c r="CD3206" s="47">
        <v>264</v>
      </c>
      <c r="CE3206" s="47" t="s">
        <v>121</v>
      </c>
      <c r="CF3206" s="47">
        <v>24.8</v>
      </c>
      <c r="CG3206" s="47">
        <v>186</v>
      </c>
      <c r="CH3206" s="47">
        <v>147</v>
      </c>
      <c r="CI3206" s="47">
        <v>30.2</v>
      </c>
      <c r="CJ3206" s="47">
        <v>66.2</v>
      </c>
      <c r="CK3206" s="47">
        <v>8.82</v>
      </c>
      <c r="CL3206" s="47">
        <v>34</v>
      </c>
      <c r="CM3206" s="47">
        <v>7.4</v>
      </c>
      <c r="CN3206" s="47">
        <v>2.0699999999999998</v>
      </c>
      <c r="CO3206" s="47">
        <v>7.08</v>
      </c>
      <c r="CP3206" s="47">
        <v>0.97</v>
      </c>
      <c r="CQ3206" s="47">
        <v>5.24</v>
      </c>
      <c r="CR3206" s="47">
        <v>0.94</v>
      </c>
      <c r="CS3206" s="47">
        <v>2.81</v>
      </c>
      <c r="CT3206" s="47">
        <v>0.36</v>
      </c>
      <c r="CU3206" s="47">
        <v>2.4</v>
      </c>
      <c r="CV3206" s="47">
        <v>0.33</v>
      </c>
      <c r="CW3206" s="47">
        <f t="shared" si="179"/>
        <v>168.82000000000005</v>
      </c>
      <c r="CX3206" s="47">
        <v>1320</v>
      </c>
      <c r="CY3206" s="47">
        <v>7.33</v>
      </c>
      <c r="CZ3206" s="47">
        <v>7.19</v>
      </c>
      <c r="DA3206" s="47">
        <v>6.03</v>
      </c>
      <c r="DC3206" s="47">
        <v>2.74</v>
      </c>
      <c r="DD3206" s="47">
        <v>4.1399999999999997</v>
      </c>
      <c r="DE3206" s="47">
        <v>0.18</v>
      </c>
      <c r="DF3206" s="47">
        <v>22.4</v>
      </c>
      <c r="DG3206" s="47">
        <v>0.84</v>
      </c>
    </row>
    <row r="3207" spans="1:121" s="47" customFormat="1" ht="15.65" customHeight="1" x14ac:dyDescent="0.3">
      <c r="A3207" s="22" t="s">
        <v>4929</v>
      </c>
      <c r="B3207" s="47" t="s">
        <v>4930</v>
      </c>
      <c r="C3207" s="47" t="s">
        <v>4941</v>
      </c>
      <c r="D3207" s="47" t="s">
        <v>4942</v>
      </c>
      <c r="E3207" s="48">
        <v>44240</v>
      </c>
      <c r="F3207" s="48">
        <v>44315</v>
      </c>
      <c r="G3207" s="47" t="s">
        <v>2913</v>
      </c>
      <c r="H3207" s="47">
        <v>33.795403</v>
      </c>
      <c r="I3207" s="47">
        <v>-105.76749100000001</v>
      </c>
      <c r="J3207" s="47" t="s">
        <v>873</v>
      </c>
      <c r="K3207" s="47" t="s">
        <v>879</v>
      </c>
      <c r="L3207" s="47" t="s">
        <v>878</v>
      </c>
      <c r="M3207" s="47" t="s">
        <v>163</v>
      </c>
      <c r="N3207" s="70" t="s">
        <v>3393</v>
      </c>
      <c r="O3207" s="70" t="s">
        <v>3394</v>
      </c>
      <c r="Q3207" s="22" t="s">
        <v>2942</v>
      </c>
      <c r="R3207" s="47" t="s">
        <v>2943</v>
      </c>
      <c r="S3207" s="72"/>
      <c r="T3207" s="72"/>
      <c r="U3207" s="72"/>
      <c r="V3207" s="72"/>
      <c r="W3207" s="72">
        <v>74.69</v>
      </c>
      <c r="X3207" s="72">
        <v>0.11</v>
      </c>
      <c r="Y3207" s="72">
        <v>14.06</v>
      </c>
      <c r="Z3207" s="72">
        <v>0.7</v>
      </c>
      <c r="AA3207" s="72">
        <v>0.05</v>
      </c>
      <c r="AB3207" s="72">
        <v>7.0000000000000007E-2</v>
      </c>
      <c r="AC3207" s="72">
        <v>0.46</v>
      </c>
      <c r="AD3207" s="72">
        <v>5.74</v>
      </c>
      <c r="AE3207" s="72">
        <v>3.84</v>
      </c>
      <c r="AF3207" s="72">
        <v>0.02</v>
      </c>
      <c r="AG3207" s="72">
        <v>7.0000000000000007E-2</v>
      </c>
      <c r="AH3207" s="72">
        <v>640</v>
      </c>
      <c r="AI3207" s="72">
        <v>0.02</v>
      </c>
      <c r="AJ3207" s="72"/>
      <c r="AM3207" s="47">
        <v>0.02</v>
      </c>
      <c r="AO3207" s="47">
        <f t="shared" si="180"/>
        <v>99.913999999999959</v>
      </c>
      <c r="AP3207" s="47">
        <f t="shared" si="176"/>
        <v>-0.16839000000000048</v>
      </c>
      <c r="AQ3207" s="47">
        <f t="shared" si="177"/>
        <v>0.88522900000000049</v>
      </c>
      <c r="AR3207" s="47">
        <f t="shared" si="178"/>
        <v>0.63636363636363624</v>
      </c>
      <c r="AU3207" s="47">
        <v>2</v>
      </c>
      <c r="AV3207" s="47" t="s">
        <v>82</v>
      </c>
      <c r="AW3207" s="47">
        <v>0.3</v>
      </c>
      <c r="AY3207" s="47">
        <v>110.5</v>
      </c>
      <c r="BA3207" s="47">
        <v>7.0000000000000007E-2</v>
      </c>
      <c r="BC3207" s="47" t="s">
        <v>82</v>
      </c>
      <c r="BD3207" s="47">
        <v>1</v>
      </c>
      <c r="BE3207" s="47">
        <v>10</v>
      </c>
      <c r="BF3207" s="47">
        <v>0.48</v>
      </c>
      <c r="BG3207" s="47">
        <v>1</v>
      </c>
      <c r="BH3207" s="47">
        <v>26.2</v>
      </c>
      <c r="BI3207" s="47" t="s">
        <v>83</v>
      </c>
      <c r="BJ3207" s="47">
        <v>7.4</v>
      </c>
      <c r="BK3207" s="47">
        <v>2.1000000000000001E-2</v>
      </c>
      <c r="BL3207" s="47">
        <v>0.02</v>
      </c>
      <c r="BM3207" s="47">
        <v>10</v>
      </c>
      <c r="BN3207" s="47">
        <v>1</v>
      </c>
      <c r="BO3207" s="47">
        <v>93.9</v>
      </c>
      <c r="BP3207" s="47">
        <v>3</v>
      </c>
      <c r="BQ3207" s="47">
        <v>7</v>
      </c>
      <c r="BR3207" s="47">
        <v>125</v>
      </c>
      <c r="BS3207" s="47" t="s">
        <v>134</v>
      </c>
      <c r="BT3207" s="47" t="s">
        <v>148</v>
      </c>
      <c r="BU3207" s="47">
        <v>0.5</v>
      </c>
      <c r="BV3207" s="47">
        <v>0.2</v>
      </c>
      <c r="BW3207" s="47">
        <v>3</v>
      </c>
      <c r="BX3207" s="47">
        <v>82.8</v>
      </c>
      <c r="BY3207" s="47">
        <v>5.4</v>
      </c>
      <c r="BZ3207" s="47" t="s">
        <v>120</v>
      </c>
      <c r="CA3207" s="47">
        <v>20.6</v>
      </c>
      <c r="CB3207" s="47">
        <v>0.02</v>
      </c>
      <c r="CC3207" s="47">
        <v>2</v>
      </c>
      <c r="CD3207" s="47" t="s">
        <v>83</v>
      </c>
      <c r="CE3207" s="47">
        <v>1</v>
      </c>
      <c r="CF3207" s="47">
        <v>35.9</v>
      </c>
      <c r="CG3207" s="47">
        <v>193</v>
      </c>
      <c r="CH3207" s="47">
        <v>20</v>
      </c>
      <c r="CI3207" s="47">
        <v>20.8</v>
      </c>
      <c r="CJ3207" s="47">
        <v>49.8</v>
      </c>
      <c r="CK3207" s="47">
        <v>6.5</v>
      </c>
      <c r="CL3207" s="47">
        <v>22.1</v>
      </c>
      <c r="CM3207" s="47">
        <v>4.71</v>
      </c>
      <c r="CN3207" s="47">
        <v>0.44</v>
      </c>
      <c r="CO3207" s="47">
        <v>4.72</v>
      </c>
      <c r="CP3207" s="47">
        <v>0.84</v>
      </c>
      <c r="CQ3207" s="47">
        <v>5.39</v>
      </c>
      <c r="CR3207" s="47">
        <v>1.1299999999999999</v>
      </c>
      <c r="CS3207" s="47">
        <v>3.55</v>
      </c>
      <c r="CT3207" s="47">
        <v>0.56999999999999995</v>
      </c>
      <c r="CU3207" s="47">
        <v>3.87</v>
      </c>
      <c r="CV3207" s="47">
        <v>0.56000000000000005</v>
      </c>
      <c r="CW3207" s="47">
        <f t="shared" si="179"/>
        <v>124.97999999999998</v>
      </c>
    </row>
    <row r="3208" spans="1:121" s="47" customFormat="1" ht="15.65" customHeight="1" x14ac:dyDescent="0.3">
      <c r="A3208" s="22" t="s">
        <v>4931</v>
      </c>
      <c r="B3208" s="47" t="s">
        <v>4930</v>
      </c>
      <c r="C3208" s="47" t="s">
        <v>4941</v>
      </c>
      <c r="D3208" s="47" t="s">
        <v>4942</v>
      </c>
      <c r="E3208" s="48">
        <v>44240</v>
      </c>
      <c r="F3208" s="48">
        <v>44315</v>
      </c>
      <c r="G3208" s="47" t="s">
        <v>2913</v>
      </c>
      <c r="H3208" s="47">
        <v>33.804465999999998</v>
      </c>
      <c r="I3208" s="47">
        <v>-105.782059</v>
      </c>
      <c r="J3208" s="47" t="s">
        <v>873</v>
      </c>
      <c r="K3208" s="47" t="s">
        <v>879</v>
      </c>
      <c r="L3208" s="47" t="s">
        <v>878</v>
      </c>
      <c r="M3208" s="47" t="s">
        <v>163</v>
      </c>
      <c r="N3208" s="70" t="s">
        <v>3393</v>
      </c>
      <c r="O3208" s="70" t="s">
        <v>3394</v>
      </c>
      <c r="Q3208" s="22" t="s">
        <v>2942</v>
      </c>
      <c r="R3208" s="47" t="s">
        <v>2943</v>
      </c>
      <c r="S3208" s="72"/>
      <c r="T3208" s="72"/>
      <c r="U3208" s="72"/>
      <c r="V3208" s="72"/>
      <c r="W3208" s="72">
        <v>69.959999999999994</v>
      </c>
      <c r="X3208" s="72">
        <v>0.23</v>
      </c>
      <c r="Y3208" s="72">
        <v>15.3</v>
      </c>
      <c r="Z3208" s="72">
        <v>1.84</v>
      </c>
      <c r="AA3208" s="72">
        <v>0.06</v>
      </c>
      <c r="AB3208" s="72">
        <v>0.08</v>
      </c>
      <c r="AC3208" s="72">
        <v>0.67</v>
      </c>
      <c r="AD3208" s="72">
        <v>5.23</v>
      </c>
      <c r="AE3208" s="72">
        <v>5.53</v>
      </c>
      <c r="AF3208" s="72">
        <v>0.04</v>
      </c>
      <c r="AG3208" s="72">
        <v>0.11</v>
      </c>
      <c r="AH3208" s="72">
        <v>200</v>
      </c>
      <c r="AI3208" s="72">
        <v>0.02</v>
      </c>
      <c r="AJ3208" s="72"/>
      <c r="AM3208" s="47">
        <v>0.01</v>
      </c>
      <c r="AO3208" s="47">
        <f t="shared" si="180"/>
        <v>99.100000000000009</v>
      </c>
      <c r="AP3208" s="47">
        <f t="shared" si="176"/>
        <v>0.53197199999999789</v>
      </c>
      <c r="AQ3208" s="47">
        <f t="shared" si="177"/>
        <v>1.2548308000000024</v>
      </c>
      <c r="AR3208" s="47">
        <f t="shared" si="178"/>
        <v>1.6727272727272726</v>
      </c>
      <c r="AU3208" s="47">
        <v>3</v>
      </c>
      <c r="AV3208" s="47" t="s">
        <v>82</v>
      </c>
      <c r="AW3208" s="47">
        <v>0.1</v>
      </c>
      <c r="AY3208" s="47">
        <v>625</v>
      </c>
      <c r="BA3208" s="47">
        <v>7.0000000000000007E-2</v>
      </c>
      <c r="BC3208" s="47" t="s">
        <v>82</v>
      </c>
      <c r="BD3208" s="47">
        <v>1</v>
      </c>
      <c r="BE3208" s="47">
        <v>10</v>
      </c>
      <c r="BF3208" s="47">
        <v>0.79</v>
      </c>
      <c r="BG3208" s="47">
        <v>1</v>
      </c>
      <c r="BH3208" s="47">
        <v>25</v>
      </c>
      <c r="BI3208" s="47" t="s">
        <v>83</v>
      </c>
      <c r="BJ3208" s="47">
        <v>9.1999999999999993</v>
      </c>
      <c r="BK3208" s="47">
        <v>1.4999999999999999E-2</v>
      </c>
      <c r="BL3208" s="47">
        <v>0.02</v>
      </c>
      <c r="BM3208" s="47">
        <v>10</v>
      </c>
      <c r="BN3208" s="47">
        <v>1</v>
      </c>
      <c r="BO3208" s="47">
        <v>66.900000000000006</v>
      </c>
      <c r="BP3208" s="47">
        <v>2</v>
      </c>
      <c r="BQ3208" s="47">
        <v>13</v>
      </c>
      <c r="BR3208" s="47">
        <v>223</v>
      </c>
      <c r="BS3208" s="47" t="s">
        <v>134</v>
      </c>
      <c r="BT3208" s="47" t="s">
        <v>148</v>
      </c>
      <c r="BU3208" s="47">
        <v>0.7</v>
      </c>
      <c r="BV3208" s="47" t="s">
        <v>124</v>
      </c>
      <c r="BW3208" s="47">
        <v>2</v>
      </c>
      <c r="BX3208" s="47">
        <v>239</v>
      </c>
      <c r="BY3208" s="47">
        <v>3.8</v>
      </c>
      <c r="BZ3208" s="47" t="s">
        <v>120</v>
      </c>
      <c r="CA3208" s="47">
        <v>25.8</v>
      </c>
      <c r="CB3208" s="47">
        <v>0.03</v>
      </c>
      <c r="CC3208" s="47">
        <v>1.96</v>
      </c>
      <c r="CD3208" s="47">
        <v>17</v>
      </c>
      <c r="CE3208" s="47">
        <v>1</v>
      </c>
      <c r="CF3208" s="47">
        <v>34.700000000000003</v>
      </c>
      <c r="CG3208" s="47">
        <v>319</v>
      </c>
      <c r="CH3208" s="47">
        <v>31</v>
      </c>
      <c r="CI3208" s="47">
        <v>43.7</v>
      </c>
      <c r="CJ3208" s="47">
        <v>89.6</v>
      </c>
      <c r="CK3208" s="47">
        <v>10.55</v>
      </c>
      <c r="CL3208" s="47">
        <v>34</v>
      </c>
      <c r="CM3208" s="47">
        <v>5.75</v>
      </c>
      <c r="CN3208" s="47">
        <v>0.86</v>
      </c>
      <c r="CO3208" s="47">
        <v>4.6399999999999997</v>
      </c>
      <c r="CP3208" s="47">
        <v>0.8</v>
      </c>
      <c r="CQ3208" s="47">
        <v>4.96</v>
      </c>
      <c r="CR3208" s="47">
        <v>1.07</v>
      </c>
      <c r="CS3208" s="47">
        <v>3.58</v>
      </c>
      <c r="CT3208" s="47">
        <v>0.56999999999999995</v>
      </c>
      <c r="CU3208" s="47">
        <v>4.16</v>
      </c>
      <c r="CV3208" s="47">
        <v>0.63</v>
      </c>
      <c r="CW3208" s="47">
        <f t="shared" si="179"/>
        <v>204.87000000000003</v>
      </c>
    </row>
    <row r="3209" spans="1:121" s="47" customFormat="1" ht="15.65" customHeight="1" x14ac:dyDescent="0.3">
      <c r="A3209" s="22" t="s">
        <v>4932</v>
      </c>
      <c r="B3209" s="47" t="s">
        <v>4930</v>
      </c>
      <c r="C3209" s="47" t="s">
        <v>4941</v>
      </c>
      <c r="D3209" s="47" t="s">
        <v>4942</v>
      </c>
      <c r="E3209" s="48">
        <v>44240</v>
      </c>
      <c r="F3209" s="48">
        <v>44315</v>
      </c>
      <c r="G3209" s="47" t="s">
        <v>2913</v>
      </c>
      <c r="H3209" s="47">
        <v>33.791480999999997</v>
      </c>
      <c r="I3209" s="47">
        <v>-105.76441</v>
      </c>
      <c r="J3209" s="47" t="s">
        <v>873</v>
      </c>
      <c r="K3209" s="47" t="s">
        <v>879</v>
      </c>
      <c r="L3209" s="47" t="s">
        <v>878</v>
      </c>
      <c r="M3209" s="47" t="s">
        <v>291</v>
      </c>
      <c r="N3209" s="70" t="s">
        <v>3393</v>
      </c>
      <c r="O3209" s="70" t="s">
        <v>3394</v>
      </c>
      <c r="Q3209" s="22" t="s">
        <v>1665</v>
      </c>
      <c r="R3209" s="47" t="s">
        <v>2943</v>
      </c>
      <c r="S3209" s="72"/>
      <c r="T3209" s="72"/>
      <c r="U3209" s="72"/>
      <c r="V3209" s="72"/>
      <c r="W3209" s="72">
        <v>5.51</v>
      </c>
      <c r="X3209" s="72">
        <v>0.03</v>
      </c>
      <c r="Y3209" s="72">
        <v>1.17</v>
      </c>
      <c r="Z3209" s="72">
        <v>1.54</v>
      </c>
      <c r="AA3209" s="72">
        <v>0.13</v>
      </c>
      <c r="AB3209" s="72">
        <v>0.78</v>
      </c>
      <c r="AC3209" s="72" t="s">
        <v>4933</v>
      </c>
      <c r="AD3209" s="72">
        <v>7.0000000000000007E-2</v>
      </c>
      <c r="AE3209" s="72">
        <v>0.67</v>
      </c>
      <c r="AF3209" s="72">
        <v>0.16</v>
      </c>
      <c r="AG3209" s="72">
        <v>2.12</v>
      </c>
      <c r="AH3209" s="72" t="s">
        <v>1685</v>
      </c>
      <c r="AI3209" s="72">
        <v>0.02</v>
      </c>
      <c r="AJ3209" s="72"/>
      <c r="AM3209" s="47">
        <v>0.04</v>
      </c>
      <c r="AO3209" s="47" t="e">
        <f t="shared" si="180"/>
        <v>#VALUE!</v>
      </c>
      <c r="AP3209" s="47">
        <f t="shared" si="176"/>
        <v>0.96883199999999992</v>
      </c>
      <c r="AQ3209" s="47">
        <f t="shared" si="177"/>
        <v>0.47428479999999995</v>
      </c>
      <c r="AR3209" s="47">
        <f t="shared" si="178"/>
        <v>1.4</v>
      </c>
      <c r="AU3209" s="47">
        <v>3</v>
      </c>
      <c r="AV3209" s="47" t="s">
        <v>82</v>
      </c>
      <c r="AW3209" s="47">
        <v>2.5</v>
      </c>
      <c r="AY3209" s="47">
        <v>89.4</v>
      </c>
      <c r="BA3209" s="47">
        <v>7.0000000000000007E-2</v>
      </c>
      <c r="BC3209" s="47" t="s">
        <v>82</v>
      </c>
      <c r="BD3209" s="47">
        <v>4</v>
      </c>
      <c r="BE3209" s="47" t="s">
        <v>84</v>
      </c>
      <c r="BF3209" s="47">
        <v>0.83</v>
      </c>
      <c r="BG3209" s="47">
        <v>7</v>
      </c>
      <c r="BH3209" s="47">
        <v>4.0999999999999996</v>
      </c>
      <c r="BI3209" s="47" t="s">
        <v>83</v>
      </c>
      <c r="BJ3209" s="47">
        <v>0.5</v>
      </c>
      <c r="BK3209" s="47">
        <v>1.2E-2</v>
      </c>
      <c r="BL3209" s="47">
        <v>1.7999999999999999E-2</v>
      </c>
      <c r="BM3209" s="47">
        <v>120</v>
      </c>
      <c r="BN3209" s="47">
        <v>5</v>
      </c>
      <c r="BO3209" s="47">
        <v>8.1999999999999993</v>
      </c>
      <c r="BP3209" s="47">
        <v>9</v>
      </c>
      <c r="BQ3209" s="47">
        <v>4</v>
      </c>
      <c r="BR3209" s="47">
        <v>70.099999999999994</v>
      </c>
      <c r="BS3209" s="47">
        <v>1E-3</v>
      </c>
      <c r="BT3209" s="47">
        <v>0.14000000000000001</v>
      </c>
      <c r="BU3209" s="47">
        <v>3.4</v>
      </c>
      <c r="BV3209" s="47">
        <v>0.4</v>
      </c>
      <c r="BW3209" s="47" t="s">
        <v>121</v>
      </c>
      <c r="BX3209" s="47">
        <v>124</v>
      </c>
      <c r="BY3209" s="47">
        <v>0.2</v>
      </c>
      <c r="BZ3209" s="47">
        <v>0.02</v>
      </c>
      <c r="CA3209" s="47">
        <v>21.2</v>
      </c>
      <c r="CB3209" s="47">
        <v>0.12</v>
      </c>
      <c r="CC3209" s="47">
        <v>3.45</v>
      </c>
      <c r="CD3209" s="47">
        <v>14</v>
      </c>
      <c r="CE3209" s="47">
        <v>2</v>
      </c>
      <c r="CF3209" s="47">
        <v>443</v>
      </c>
      <c r="CG3209" s="47">
        <v>19</v>
      </c>
      <c r="CH3209" s="47">
        <v>37</v>
      </c>
      <c r="CI3209" s="47">
        <v>267</v>
      </c>
      <c r="CJ3209" s="47">
        <v>356</v>
      </c>
      <c r="CK3209" s="47">
        <v>29.7</v>
      </c>
      <c r="CL3209" s="47">
        <v>89</v>
      </c>
      <c r="CM3209" s="47">
        <v>13.35</v>
      </c>
      <c r="CN3209" s="47">
        <v>2</v>
      </c>
      <c r="CO3209" s="47">
        <v>15.25</v>
      </c>
      <c r="CP3209" s="47">
        <v>2.21</v>
      </c>
      <c r="CQ3209" s="47">
        <v>15</v>
      </c>
      <c r="CR3209" s="47">
        <v>3.92</v>
      </c>
      <c r="CS3209" s="47">
        <v>14.2</v>
      </c>
      <c r="CT3209" s="47">
        <v>2.25</v>
      </c>
      <c r="CU3209" s="47">
        <v>16.75</v>
      </c>
      <c r="CV3209" s="47">
        <v>2.9</v>
      </c>
      <c r="CW3209" s="47">
        <f t="shared" si="179"/>
        <v>829.53000000000009</v>
      </c>
    </row>
    <row r="3210" spans="1:121" s="47" customFormat="1" ht="15.65" customHeight="1" x14ac:dyDescent="0.3">
      <c r="A3210" s="22" t="s">
        <v>4934</v>
      </c>
      <c r="B3210" s="47" t="s">
        <v>4930</v>
      </c>
      <c r="C3210" s="47" t="s">
        <v>4941</v>
      </c>
      <c r="D3210" s="47" t="s">
        <v>4942</v>
      </c>
      <c r="E3210" s="48">
        <v>44240</v>
      </c>
      <c r="F3210" s="48">
        <v>44414</v>
      </c>
      <c r="G3210" s="47" t="s">
        <v>2913</v>
      </c>
      <c r="H3210" s="47">
        <v>33.791480999999997</v>
      </c>
      <c r="I3210" s="47">
        <v>-105.76441</v>
      </c>
      <c r="J3210" s="47" t="s">
        <v>873</v>
      </c>
      <c r="K3210" s="47" t="s">
        <v>879</v>
      </c>
      <c r="L3210" s="47" t="s">
        <v>878</v>
      </c>
      <c r="M3210" s="49" t="s">
        <v>291</v>
      </c>
      <c r="N3210" s="70" t="s">
        <v>3393</v>
      </c>
      <c r="O3210" s="70" t="s">
        <v>3394</v>
      </c>
      <c r="Q3210" s="22"/>
      <c r="S3210" s="72"/>
      <c r="T3210" s="72"/>
      <c r="U3210" s="72"/>
      <c r="V3210" s="72"/>
      <c r="W3210" s="72">
        <v>4.1500000000000004</v>
      </c>
      <c r="X3210" s="72">
        <v>0.02</v>
      </c>
      <c r="Y3210" s="72">
        <v>0.84</v>
      </c>
      <c r="Z3210" s="72">
        <v>5.8</v>
      </c>
      <c r="AA3210" s="72">
        <v>0.22</v>
      </c>
      <c r="AB3210" s="72">
        <v>0.43</v>
      </c>
      <c r="AC3210" s="72">
        <v>60</v>
      </c>
      <c r="AD3210" s="72">
        <v>0.04</v>
      </c>
      <c r="AE3210" s="72">
        <v>0.27</v>
      </c>
      <c r="AF3210" s="72">
        <v>0.11</v>
      </c>
      <c r="AG3210" s="72">
        <v>4.1900000000000004</v>
      </c>
      <c r="AH3210" s="72" t="s">
        <v>1685</v>
      </c>
      <c r="AI3210" s="72">
        <v>0.01</v>
      </c>
      <c r="AJ3210" s="72"/>
      <c r="AM3210" s="47">
        <v>0.77</v>
      </c>
      <c r="AO3210" s="47" t="e">
        <f t="shared" si="180"/>
        <v>#VALUE!</v>
      </c>
      <c r="AP3210" s="47">
        <f t="shared" si="176"/>
        <v>3.8093399999999997</v>
      </c>
      <c r="AQ3210" s="47">
        <f t="shared" si="177"/>
        <v>1.6097260000000002</v>
      </c>
      <c r="AR3210" s="47">
        <f t="shared" si="178"/>
        <v>5.2727272727272725</v>
      </c>
      <c r="AU3210" s="47">
        <v>4</v>
      </c>
      <c r="AV3210" s="47" t="s">
        <v>82</v>
      </c>
      <c r="AW3210" s="47">
        <v>5</v>
      </c>
      <c r="AY3210" s="47">
        <v>435</v>
      </c>
      <c r="BA3210" s="47">
        <v>0.26</v>
      </c>
      <c r="BC3210" s="47" t="s">
        <v>82</v>
      </c>
      <c r="BD3210" s="47" t="s">
        <v>121</v>
      </c>
      <c r="BE3210" s="47" t="s">
        <v>84</v>
      </c>
      <c r="BF3210" s="47">
        <v>0.38</v>
      </c>
      <c r="BG3210" s="47">
        <v>7</v>
      </c>
      <c r="BH3210" s="47">
        <v>4.0999999999999996</v>
      </c>
      <c r="BI3210" s="47" t="s">
        <v>83</v>
      </c>
      <c r="BJ3210" s="47">
        <v>0.4</v>
      </c>
      <c r="BK3210" s="47">
        <v>0.01</v>
      </c>
      <c r="BL3210" s="47">
        <v>0.06</v>
      </c>
      <c r="BM3210" s="47">
        <v>40</v>
      </c>
      <c r="BN3210" s="47">
        <v>17</v>
      </c>
      <c r="BO3210" s="47">
        <v>9.1</v>
      </c>
      <c r="BP3210" s="47">
        <v>15</v>
      </c>
      <c r="BQ3210" s="47">
        <v>5</v>
      </c>
      <c r="BR3210" s="47">
        <v>25.2</v>
      </c>
      <c r="BS3210" s="47" t="s">
        <v>134</v>
      </c>
      <c r="BT3210" s="47">
        <v>0.25</v>
      </c>
      <c r="BU3210" s="47">
        <v>2.2000000000000002</v>
      </c>
      <c r="BV3210" s="47">
        <v>0.3</v>
      </c>
      <c r="BW3210" s="47">
        <v>2</v>
      </c>
      <c r="BX3210" s="47">
        <v>139</v>
      </c>
      <c r="BY3210" s="47">
        <v>0.2</v>
      </c>
      <c r="BZ3210" s="47">
        <v>7.0000000000000007E-2</v>
      </c>
      <c r="CA3210" s="47">
        <v>14</v>
      </c>
      <c r="CB3210" s="49">
        <v>7.0000000000000007E-2</v>
      </c>
      <c r="CC3210" s="47">
        <v>8.32</v>
      </c>
      <c r="CD3210" s="47">
        <v>37</v>
      </c>
      <c r="CE3210" s="47">
        <v>24</v>
      </c>
      <c r="CF3210" s="47">
        <v>422</v>
      </c>
      <c r="CG3210" s="47">
        <v>12</v>
      </c>
      <c r="CH3210" s="47">
        <v>58</v>
      </c>
      <c r="CI3210" s="47">
        <v>404</v>
      </c>
      <c r="CJ3210" s="47">
        <v>544</v>
      </c>
      <c r="CK3210" s="47">
        <v>42.8</v>
      </c>
      <c r="CL3210" s="47">
        <v>113</v>
      </c>
      <c r="CM3210" s="47">
        <v>17.5</v>
      </c>
      <c r="CN3210" s="47">
        <v>2.67</v>
      </c>
      <c r="CO3210" s="47">
        <v>17.149999999999999</v>
      </c>
      <c r="CP3210" s="47">
        <v>2.2799999999999998</v>
      </c>
      <c r="CQ3210" s="47">
        <v>15.75</v>
      </c>
      <c r="CR3210" s="47">
        <v>3.94</v>
      </c>
      <c r="CS3210" s="47">
        <v>14.05</v>
      </c>
      <c r="CT3210" s="47">
        <v>2.1</v>
      </c>
      <c r="CU3210" s="47">
        <v>15.7</v>
      </c>
      <c r="CV3210" s="49">
        <v>2.58</v>
      </c>
      <c r="CW3210" s="87">
        <f t="shared" si="179"/>
        <v>1197.52</v>
      </c>
    </row>
    <row r="3211" spans="1:121" s="47" customFormat="1" ht="15.65" customHeight="1" x14ac:dyDescent="0.3">
      <c r="A3211" s="72" t="s">
        <v>4935</v>
      </c>
      <c r="B3211" s="47" t="s">
        <v>4930</v>
      </c>
      <c r="C3211" s="47" t="s">
        <v>4941</v>
      </c>
      <c r="D3211" s="47" t="s">
        <v>4942</v>
      </c>
      <c r="E3211" s="48"/>
      <c r="F3211" s="48">
        <v>44382</v>
      </c>
      <c r="G3211" s="47" t="s">
        <v>2964</v>
      </c>
      <c r="H3211" s="47">
        <v>33.791480999999997</v>
      </c>
      <c r="I3211" s="47">
        <v>-105.76441</v>
      </c>
      <c r="J3211" s="47" t="s">
        <v>873</v>
      </c>
      <c r="K3211" s="47" t="s">
        <v>879</v>
      </c>
      <c r="L3211" s="47" t="s">
        <v>878</v>
      </c>
      <c r="M3211" s="47" t="s">
        <v>291</v>
      </c>
      <c r="N3211" s="70" t="s">
        <v>3393</v>
      </c>
      <c r="O3211" s="70" t="s">
        <v>3394</v>
      </c>
      <c r="Q3211" s="22"/>
      <c r="S3211" s="72"/>
      <c r="T3211" s="72"/>
      <c r="U3211" s="72"/>
      <c r="V3211" s="72"/>
      <c r="W3211" s="72">
        <v>8.35</v>
      </c>
      <c r="X3211" s="72">
        <v>0.05</v>
      </c>
      <c r="Y3211" s="72">
        <v>2.1800000000000002</v>
      </c>
      <c r="Z3211" s="72">
        <v>2.81</v>
      </c>
      <c r="AA3211" s="72">
        <v>0.41</v>
      </c>
      <c r="AB3211" s="72">
        <v>0.57999999999999996</v>
      </c>
      <c r="AC3211" s="72">
        <v>58.5</v>
      </c>
      <c r="AD3211" s="72">
        <v>0.05</v>
      </c>
      <c r="AE3211" s="72">
        <v>0.49</v>
      </c>
      <c r="AF3211" s="72">
        <v>0.18</v>
      </c>
      <c r="AG3211" s="72">
        <v>6.42</v>
      </c>
      <c r="AH3211" s="72" t="s">
        <v>1685</v>
      </c>
      <c r="AI3211" s="72">
        <v>0.02</v>
      </c>
      <c r="AJ3211" s="72"/>
      <c r="AM3211" s="47">
        <v>0.93</v>
      </c>
      <c r="AO3211" s="47" t="e">
        <f t="shared" si="180"/>
        <v>#VALUE!</v>
      </c>
      <c r="AP3211" s="47">
        <f t="shared" si="176"/>
        <v>1.7657729999999998</v>
      </c>
      <c r="AQ3211" s="47">
        <f t="shared" si="177"/>
        <v>0.86764970000000008</v>
      </c>
      <c r="AR3211" s="47">
        <f t="shared" si="178"/>
        <v>2.5545454545454542</v>
      </c>
      <c r="AU3211" s="47">
        <v>4</v>
      </c>
      <c r="AV3211" s="47" t="s">
        <v>82</v>
      </c>
      <c r="AW3211" s="47">
        <v>5.0999999999999996</v>
      </c>
      <c r="AY3211" s="47">
        <v>216</v>
      </c>
      <c r="BA3211" s="47">
        <v>0.13</v>
      </c>
      <c r="BC3211" s="47" t="s">
        <v>82</v>
      </c>
      <c r="BD3211" s="47">
        <v>3</v>
      </c>
      <c r="BE3211" s="47">
        <v>10</v>
      </c>
      <c r="BF3211" s="47">
        <v>1.32</v>
      </c>
      <c r="BG3211" s="47">
        <v>15</v>
      </c>
      <c r="BH3211" s="47">
        <v>7.2</v>
      </c>
      <c r="BI3211" s="47" t="s">
        <v>83</v>
      </c>
      <c r="BJ3211" s="47">
        <v>0.7</v>
      </c>
      <c r="BK3211" s="47">
        <v>2.8000000000000001E-2</v>
      </c>
      <c r="BL3211" s="47">
        <v>5.6000000000000001E-2</v>
      </c>
      <c r="BM3211" s="47">
        <v>60</v>
      </c>
      <c r="BN3211" s="47">
        <v>12</v>
      </c>
      <c r="BO3211" s="47">
        <v>10.6</v>
      </c>
      <c r="BP3211" s="47">
        <v>19</v>
      </c>
      <c r="BQ3211" s="47">
        <v>14</v>
      </c>
      <c r="BR3211" s="47">
        <v>47.6</v>
      </c>
      <c r="BS3211" s="47" t="s">
        <v>134</v>
      </c>
      <c r="BT3211" s="47">
        <v>0.43</v>
      </c>
      <c r="BU3211" s="47">
        <v>5</v>
      </c>
      <c r="BV3211" s="47">
        <v>0.9</v>
      </c>
      <c r="BW3211" s="47">
        <v>1</v>
      </c>
      <c r="BX3211" s="47">
        <v>181</v>
      </c>
      <c r="BY3211" s="47">
        <v>0.3</v>
      </c>
      <c r="BZ3211" s="47">
        <v>0.06</v>
      </c>
      <c r="CA3211" s="47">
        <v>32.4</v>
      </c>
      <c r="CB3211" s="47">
        <v>0.16</v>
      </c>
      <c r="CC3211" s="47">
        <v>12.9</v>
      </c>
      <c r="CD3211" s="47">
        <v>36</v>
      </c>
      <c r="CE3211" s="47">
        <v>2</v>
      </c>
      <c r="CF3211" s="47">
        <v>392</v>
      </c>
      <c r="CG3211" s="47">
        <v>25</v>
      </c>
      <c r="CH3211" s="47">
        <v>85</v>
      </c>
      <c r="CI3211" s="47">
        <v>540</v>
      </c>
      <c r="CJ3211" s="47">
        <v>699</v>
      </c>
      <c r="CK3211" s="47">
        <v>58.6</v>
      </c>
      <c r="CL3211" s="47">
        <v>162</v>
      </c>
      <c r="CM3211" s="47">
        <v>22.1</v>
      </c>
      <c r="CN3211" s="47">
        <v>3.7</v>
      </c>
      <c r="CO3211" s="47">
        <v>19.25</v>
      </c>
      <c r="CP3211" s="47">
        <v>2.93</v>
      </c>
      <c r="CQ3211" s="47">
        <v>18</v>
      </c>
      <c r="CR3211" s="47">
        <v>4.42</v>
      </c>
      <c r="CS3211" s="47">
        <v>14.2</v>
      </c>
      <c r="CT3211" s="47">
        <v>2.21</v>
      </c>
      <c r="CU3211" s="47">
        <v>16.5</v>
      </c>
      <c r="CV3211" s="47">
        <v>3.03</v>
      </c>
      <c r="CW3211" s="87">
        <f t="shared" si="179"/>
        <v>1565.94</v>
      </c>
    </row>
    <row r="3212" spans="1:121" s="47" customFormat="1" ht="15.65" customHeight="1" x14ac:dyDescent="0.3">
      <c r="A3212" s="22" t="s">
        <v>4936</v>
      </c>
      <c r="B3212" s="47" t="s">
        <v>4930</v>
      </c>
      <c r="C3212" s="47" t="s">
        <v>4941</v>
      </c>
      <c r="D3212" s="47" t="s">
        <v>4942</v>
      </c>
      <c r="E3212" s="48">
        <v>44240</v>
      </c>
      <c r="F3212" s="48">
        <v>44315</v>
      </c>
      <c r="G3212" s="47" t="s">
        <v>2913</v>
      </c>
      <c r="H3212" s="47">
        <v>33.791480999999997</v>
      </c>
      <c r="I3212" s="47">
        <v>-105.76441</v>
      </c>
      <c r="J3212" s="47" t="s">
        <v>873</v>
      </c>
      <c r="K3212" s="47" t="s">
        <v>879</v>
      </c>
      <c r="L3212" s="47" t="s">
        <v>878</v>
      </c>
      <c r="M3212" s="49" t="s">
        <v>4937</v>
      </c>
      <c r="N3212" s="70" t="s">
        <v>3393</v>
      </c>
      <c r="O3212" s="70" t="s">
        <v>3394</v>
      </c>
      <c r="Q3212" s="22" t="s">
        <v>2942</v>
      </c>
      <c r="R3212" s="47" t="s">
        <v>2943</v>
      </c>
      <c r="S3212" s="72"/>
      <c r="T3212" s="72"/>
      <c r="U3212" s="72"/>
      <c r="V3212" s="72"/>
      <c r="W3212" s="72">
        <v>68.89</v>
      </c>
      <c r="X3212" s="72">
        <v>0.24</v>
      </c>
      <c r="Y3212" s="72">
        <v>15.63</v>
      </c>
      <c r="Z3212" s="72">
        <v>0.83</v>
      </c>
      <c r="AA3212" s="72">
        <v>0.05</v>
      </c>
      <c r="AB3212" s="72">
        <v>0.15</v>
      </c>
      <c r="AC3212" s="72">
        <v>1.6</v>
      </c>
      <c r="AD3212" s="72">
        <v>6.01</v>
      </c>
      <c r="AE3212" s="72">
        <v>4.5999999999999996</v>
      </c>
      <c r="AF3212" s="72">
        <v>0.03</v>
      </c>
      <c r="AG3212" s="72">
        <v>0.94</v>
      </c>
      <c r="AH3212" s="72">
        <v>1090</v>
      </c>
      <c r="AI3212" s="72">
        <v>0.01</v>
      </c>
      <c r="AJ3212" s="72"/>
      <c r="AM3212" s="47">
        <v>0.18</v>
      </c>
      <c r="AO3212" s="47">
        <f t="shared" si="180"/>
        <v>99.268999999999991</v>
      </c>
      <c r="AP3212" s="47">
        <f t="shared" si="176"/>
        <v>-0.15281100000000158</v>
      </c>
      <c r="AQ3212" s="47">
        <f t="shared" si="177"/>
        <v>0.9980921000000017</v>
      </c>
      <c r="AR3212" s="47">
        <f t="shared" si="178"/>
        <v>0.75454545454545441</v>
      </c>
      <c r="AU3212" s="47">
        <v>2</v>
      </c>
      <c r="AV3212" s="47" t="s">
        <v>82</v>
      </c>
      <c r="AW3212" s="47">
        <v>0.2</v>
      </c>
      <c r="AY3212" s="47">
        <v>588</v>
      </c>
      <c r="BA3212" s="47">
        <v>0.09</v>
      </c>
      <c r="BC3212" s="47" t="s">
        <v>82</v>
      </c>
      <c r="BD3212" s="47">
        <v>1</v>
      </c>
      <c r="BE3212" s="47">
        <v>10</v>
      </c>
      <c r="BF3212" s="47">
        <v>0.99</v>
      </c>
      <c r="BG3212" s="47">
        <v>3</v>
      </c>
      <c r="BH3212" s="47">
        <v>25.1</v>
      </c>
      <c r="BI3212" s="47" t="s">
        <v>83</v>
      </c>
      <c r="BJ3212" s="47">
        <v>8.4</v>
      </c>
      <c r="BK3212" s="47">
        <v>1.2E-2</v>
      </c>
      <c r="BL3212" s="47">
        <v>0.03</v>
      </c>
      <c r="BM3212" s="47">
        <v>10</v>
      </c>
      <c r="BN3212" s="47">
        <v>1</v>
      </c>
      <c r="BO3212" s="47">
        <v>67.8</v>
      </c>
      <c r="BP3212" s="47">
        <v>2</v>
      </c>
      <c r="BQ3212" s="47">
        <v>12</v>
      </c>
      <c r="BR3212" s="47">
        <v>171.5</v>
      </c>
      <c r="BS3212" s="47" t="s">
        <v>134</v>
      </c>
      <c r="BT3212" s="47" t="s">
        <v>148</v>
      </c>
      <c r="BU3212" s="47">
        <v>0.6</v>
      </c>
      <c r="BV3212" s="47" t="s">
        <v>124</v>
      </c>
      <c r="BW3212" s="47">
        <v>2</v>
      </c>
      <c r="BX3212" s="47">
        <v>264</v>
      </c>
      <c r="BY3212" s="47">
        <v>3.7</v>
      </c>
      <c r="BZ3212" s="47" t="s">
        <v>120</v>
      </c>
      <c r="CA3212" s="47">
        <v>24.6</v>
      </c>
      <c r="CB3212" s="49">
        <v>0.06</v>
      </c>
      <c r="CC3212" s="47">
        <v>2.4</v>
      </c>
      <c r="CD3212" s="47">
        <v>11</v>
      </c>
      <c r="CE3212" s="47">
        <v>1</v>
      </c>
      <c r="CF3212" s="47">
        <v>35.6</v>
      </c>
      <c r="CG3212" s="47">
        <v>302</v>
      </c>
      <c r="CH3212" s="47">
        <v>28</v>
      </c>
      <c r="CI3212" s="47">
        <v>111</v>
      </c>
      <c r="CJ3212" s="47">
        <v>151</v>
      </c>
      <c r="CK3212" s="47">
        <v>14.4</v>
      </c>
      <c r="CL3212" s="47">
        <v>41.2</v>
      </c>
      <c r="CM3212" s="47">
        <v>6.39</v>
      </c>
      <c r="CN3212" s="47">
        <v>0.92</v>
      </c>
      <c r="CO3212" s="47">
        <v>5.18</v>
      </c>
      <c r="CP3212" s="47">
        <v>0.85</v>
      </c>
      <c r="CQ3212" s="47">
        <v>5.17</v>
      </c>
      <c r="CR3212" s="47">
        <v>1.1299999999999999</v>
      </c>
      <c r="CS3212" s="47">
        <v>3.56</v>
      </c>
      <c r="CT3212" s="47">
        <v>0.54</v>
      </c>
      <c r="CU3212" s="47">
        <v>4.1399999999999997</v>
      </c>
      <c r="CV3212" s="49">
        <v>0.57999999999999996</v>
      </c>
      <c r="CW3212" s="47">
        <f t="shared" si="179"/>
        <v>346.06</v>
      </c>
    </row>
    <row r="3213" spans="1:121" s="47" customFormat="1" ht="15.65" customHeight="1" x14ac:dyDescent="0.3">
      <c r="A3213" s="22" t="s">
        <v>4938</v>
      </c>
      <c r="B3213" s="47" t="s">
        <v>4930</v>
      </c>
      <c r="C3213" s="47" t="s">
        <v>4941</v>
      </c>
      <c r="D3213" s="47" t="s">
        <v>4942</v>
      </c>
      <c r="E3213" s="48">
        <v>44240</v>
      </c>
      <c r="F3213" s="48">
        <v>44315</v>
      </c>
      <c r="G3213" s="47" t="s">
        <v>2913</v>
      </c>
      <c r="H3213" s="47">
        <v>33.795403</v>
      </c>
      <c r="I3213" s="47">
        <v>-105.76749100000001</v>
      </c>
      <c r="J3213" s="47" t="s">
        <v>873</v>
      </c>
      <c r="K3213" s="47" t="s">
        <v>879</v>
      </c>
      <c r="L3213" s="47" t="s">
        <v>878</v>
      </c>
      <c r="M3213" s="49" t="s">
        <v>1046</v>
      </c>
      <c r="N3213" s="70" t="s">
        <v>3393</v>
      </c>
      <c r="O3213" s="70" t="s">
        <v>3394</v>
      </c>
      <c r="Q3213" s="22" t="s">
        <v>2942</v>
      </c>
      <c r="R3213" s="47" t="s">
        <v>2955</v>
      </c>
      <c r="S3213" s="72"/>
      <c r="T3213" s="72"/>
      <c r="U3213" s="72"/>
      <c r="V3213" s="72"/>
      <c r="W3213" s="72">
        <v>46.47</v>
      </c>
      <c r="X3213" s="72">
        <v>0.18</v>
      </c>
      <c r="Y3213" s="72">
        <v>8.0299999999999994</v>
      </c>
      <c r="Z3213" s="72">
        <v>5.48</v>
      </c>
      <c r="AA3213" s="72">
        <v>0.43</v>
      </c>
      <c r="AB3213" s="72">
        <v>22.3</v>
      </c>
      <c r="AC3213" s="72">
        <v>5.78</v>
      </c>
      <c r="AD3213" s="72">
        <v>0.51</v>
      </c>
      <c r="AE3213" s="72">
        <v>7.06</v>
      </c>
      <c r="AF3213" s="72">
        <v>0.09</v>
      </c>
      <c r="AG3213" s="72">
        <v>0.66</v>
      </c>
      <c r="AH3213" s="72" t="s">
        <v>1685</v>
      </c>
      <c r="AI3213" s="72">
        <v>0.01</v>
      </c>
      <c r="AJ3213" s="72"/>
      <c r="AM3213" s="47">
        <v>0.03</v>
      </c>
      <c r="AO3213" s="47" t="e">
        <f t="shared" si="180"/>
        <v>#VALUE!</v>
      </c>
      <c r="AP3213" s="47">
        <f t="shared" si="176"/>
        <v>3.2735340000000006</v>
      </c>
      <c r="AQ3213" s="47">
        <f t="shared" si="177"/>
        <v>1.8791125999999996</v>
      </c>
      <c r="AR3213" s="47">
        <f t="shared" si="178"/>
        <v>4.9818181818181815</v>
      </c>
      <c r="AU3213" s="47">
        <v>2</v>
      </c>
      <c r="AV3213" s="47" t="s">
        <v>82</v>
      </c>
      <c r="AW3213" s="47">
        <v>0.7</v>
      </c>
      <c r="AY3213" s="47">
        <v>121.5</v>
      </c>
      <c r="BA3213" s="47">
        <v>0.04</v>
      </c>
      <c r="BC3213" s="47" t="s">
        <v>82</v>
      </c>
      <c r="BD3213" s="47">
        <v>6</v>
      </c>
      <c r="BE3213" s="47">
        <v>20</v>
      </c>
      <c r="BF3213" s="47">
        <v>11.9</v>
      </c>
      <c r="BG3213" s="47">
        <v>1</v>
      </c>
      <c r="BH3213" s="47">
        <v>24.2</v>
      </c>
      <c r="BI3213" s="47">
        <v>5</v>
      </c>
      <c r="BJ3213" s="47">
        <v>1.2</v>
      </c>
      <c r="BK3213" s="47">
        <v>1.7999999999999999E-2</v>
      </c>
      <c r="BL3213" s="47">
        <v>9.9000000000000005E-2</v>
      </c>
      <c r="BM3213" s="47">
        <v>820</v>
      </c>
      <c r="BN3213" s="47" t="s">
        <v>121</v>
      </c>
      <c r="BO3213" s="47">
        <v>246</v>
      </c>
      <c r="BP3213" s="47">
        <v>15</v>
      </c>
      <c r="BQ3213" s="47" t="s">
        <v>123</v>
      </c>
      <c r="BR3213" s="47">
        <v>1615</v>
      </c>
      <c r="BS3213" s="47">
        <v>1E-3</v>
      </c>
      <c r="BT3213" s="47" t="s">
        <v>148</v>
      </c>
      <c r="BU3213" s="47">
        <v>1.5</v>
      </c>
      <c r="BV3213" s="47" t="s">
        <v>124</v>
      </c>
      <c r="BW3213" s="47">
        <v>3</v>
      </c>
      <c r="BX3213" s="47">
        <v>11.5</v>
      </c>
      <c r="BY3213" s="47">
        <v>2.6</v>
      </c>
      <c r="BZ3213" s="47">
        <v>0.01</v>
      </c>
      <c r="CA3213" s="47">
        <v>16.75</v>
      </c>
      <c r="CB3213" s="49">
        <v>1.05</v>
      </c>
      <c r="CC3213" s="47">
        <v>148</v>
      </c>
      <c r="CD3213" s="47">
        <v>15</v>
      </c>
      <c r="CE3213" s="47">
        <v>1</v>
      </c>
      <c r="CF3213" s="47">
        <v>65.7</v>
      </c>
      <c r="CG3213" s="47">
        <v>38</v>
      </c>
      <c r="CH3213" s="47">
        <v>141</v>
      </c>
      <c r="CI3213" s="47">
        <v>23.7</v>
      </c>
      <c r="CJ3213" s="47">
        <v>62.3</v>
      </c>
      <c r="CK3213" s="47">
        <v>8.64</v>
      </c>
      <c r="CL3213" s="47">
        <v>31.7</v>
      </c>
      <c r="CM3213" s="47">
        <v>7.12</v>
      </c>
      <c r="CN3213" s="47">
        <v>0.35</v>
      </c>
      <c r="CO3213" s="47">
        <v>7.12</v>
      </c>
      <c r="CP3213" s="47">
        <v>1.32</v>
      </c>
      <c r="CQ3213" s="47">
        <v>8.99</v>
      </c>
      <c r="CR3213" s="47">
        <v>2.0699999999999998</v>
      </c>
      <c r="CS3213" s="47">
        <v>6.61</v>
      </c>
      <c r="CT3213" s="47">
        <v>1.1499999999999999</v>
      </c>
      <c r="CU3213" s="47">
        <v>9.27</v>
      </c>
      <c r="CV3213" s="49">
        <v>1.64</v>
      </c>
      <c r="CW3213" s="47">
        <f t="shared" si="179"/>
        <v>171.98000000000002</v>
      </c>
    </row>
    <row r="3214" spans="1:121" s="47" customFormat="1" ht="15.65" customHeight="1" x14ac:dyDescent="0.3">
      <c r="A3214" s="22" t="s">
        <v>4939</v>
      </c>
      <c r="B3214" s="47" t="s">
        <v>4930</v>
      </c>
      <c r="C3214" s="47" t="s">
        <v>4941</v>
      </c>
      <c r="D3214" s="47" t="s">
        <v>4942</v>
      </c>
      <c r="E3214" s="48">
        <v>44240</v>
      </c>
      <c r="F3214" s="48">
        <v>44414</v>
      </c>
      <c r="G3214" s="47" t="s">
        <v>2913</v>
      </c>
      <c r="H3214" s="47">
        <v>33.795403</v>
      </c>
      <c r="I3214" s="47">
        <v>-105.76749100000001</v>
      </c>
      <c r="J3214" s="47" t="s">
        <v>873</v>
      </c>
      <c r="K3214" s="47" t="s">
        <v>879</v>
      </c>
      <c r="L3214" s="47" t="s">
        <v>878</v>
      </c>
      <c r="M3214" s="49" t="s">
        <v>1046</v>
      </c>
      <c r="N3214" s="70" t="s">
        <v>3393</v>
      </c>
      <c r="O3214" s="70" t="s">
        <v>3394</v>
      </c>
      <c r="Q3214" s="22"/>
      <c r="S3214" s="72"/>
      <c r="T3214" s="72"/>
      <c r="U3214" s="72"/>
      <c r="V3214" s="72"/>
      <c r="W3214" s="72">
        <v>47.87</v>
      </c>
      <c r="X3214" s="72">
        <v>0.26</v>
      </c>
      <c r="Y3214" s="72">
        <v>4.54</v>
      </c>
      <c r="Z3214" s="72">
        <v>7.98</v>
      </c>
      <c r="AA3214" s="72">
        <v>0.69</v>
      </c>
      <c r="AB3214" s="72">
        <v>17.100000000000001</v>
      </c>
      <c r="AC3214" s="72">
        <v>13.9</v>
      </c>
      <c r="AD3214" s="72">
        <v>0.4</v>
      </c>
      <c r="AE3214" s="72">
        <v>3.95</v>
      </c>
      <c r="AF3214" s="72">
        <v>0.01</v>
      </c>
      <c r="AG3214" s="72">
        <v>1.3</v>
      </c>
      <c r="AH3214" s="72" t="s">
        <v>1685</v>
      </c>
      <c r="AI3214" s="72">
        <v>0.04</v>
      </c>
      <c r="AJ3214" s="72"/>
      <c r="AM3214" s="47">
        <v>0.11</v>
      </c>
      <c r="AO3214" s="47" t="e">
        <f t="shared" si="180"/>
        <v>#VALUE!</v>
      </c>
      <c r="AP3214" s="47">
        <f t="shared" si="176"/>
        <v>5.0888339999999994</v>
      </c>
      <c r="AQ3214" s="47">
        <f t="shared" si="177"/>
        <v>2.3822826000000008</v>
      </c>
      <c r="AR3214" s="47">
        <f t="shared" si="178"/>
        <v>7.254545454545454</v>
      </c>
      <c r="AU3214" s="47">
        <v>3</v>
      </c>
      <c r="AV3214" s="47" t="s">
        <v>82</v>
      </c>
      <c r="AW3214" s="47">
        <v>2</v>
      </c>
      <c r="AY3214" s="47">
        <v>235</v>
      </c>
      <c r="BA3214" s="47">
        <v>0.14000000000000001</v>
      </c>
      <c r="BC3214" s="47" t="s">
        <v>82</v>
      </c>
      <c r="BD3214" s="47">
        <v>8</v>
      </c>
      <c r="BE3214" s="47">
        <v>40</v>
      </c>
      <c r="BF3214" s="47">
        <v>5.57</v>
      </c>
      <c r="BG3214" s="47">
        <v>1</v>
      </c>
      <c r="BH3214" s="47">
        <v>16.5</v>
      </c>
      <c r="BI3214" s="47">
        <v>5</v>
      </c>
      <c r="BJ3214" s="47">
        <v>2.1</v>
      </c>
      <c r="BK3214" s="47">
        <v>6.0000000000000001E-3</v>
      </c>
      <c r="BL3214" s="47">
        <v>0.33700000000000002</v>
      </c>
      <c r="BM3214" s="47">
        <v>420</v>
      </c>
      <c r="BN3214" s="47">
        <v>1</v>
      </c>
      <c r="BO3214" s="47">
        <v>1070</v>
      </c>
      <c r="BP3214" s="47">
        <v>16</v>
      </c>
      <c r="BQ3214" s="47" t="s">
        <v>123</v>
      </c>
      <c r="BR3214" s="47">
        <v>826</v>
      </c>
      <c r="BS3214" s="47" t="s">
        <v>134</v>
      </c>
      <c r="BT3214" s="47">
        <v>0.22</v>
      </c>
      <c r="BU3214" s="47">
        <v>1.8</v>
      </c>
      <c r="BV3214" s="47">
        <v>0.2</v>
      </c>
      <c r="BW3214" s="47">
        <v>8</v>
      </c>
      <c r="BX3214" s="47">
        <v>24</v>
      </c>
      <c r="BY3214" s="47">
        <v>23.6</v>
      </c>
      <c r="BZ3214" s="47">
        <v>0.02</v>
      </c>
      <c r="CA3214" s="47">
        <v>98.1</v>
      </c>
      <c r="CB3214" s="49">
        <v>0.72</v>
      </c>
      <c r="CC3214" s="47">
        <v>799</v>
      </c>
      <c r="CD3214" s="47">
        <v>33</v>
      </c>
      <c r="CE3214" s="47">
        <v>1</v>
      </c>
      <c r="CF3214" s="47">
        <v>154</v>
      </c>
      <c r="CG3214" s="47">
        <v>60</v>
      </c>
      <c r="CH3214" s="47">
        <v>142</v>
      </c>
      <c r="CI3214" s="47">
        <v>50.8</v>
      </c>
      <c r="CJ3214" s="47">
        <v>145</v>
      </c>
      <c r="CK3214" s="47">
        <v>20.3</v>
      </c>
      <c r="CL3214" s="47">
        <v>71</v>
      </c>
      <c r="CM3214" s="47">
        <v>19.100000000000001</v>
      </c>
      <c r="CN3214" s="47">
        <v>0.92</v>
      </c>
      <c r="CO3214" s="47">
        <v>17.899999999999999</v>
      </c>
      <c r="CP3214" s="47">
        <v>3.13</v>
      </c>
      <c r="CQ3214" s="47">
        <v>24.2</v>
      </c>
      <c r="CR3214" s="47">
        <v>4.99</v>
      </c>
      <c r="CS3214" s="47">
        <v>17.899999999999999</v>
      </c>
      <c r="CT3214" s="47">
        <v>2.93</v>
      </c>
      <c r="CU3214" s="47">
        <v>23.9</v>
      </c>
      <c r="CV3214" s="49">
        <v>4.2699999999999996</v>
      </c>
      <c r="CW3214" s="87">
        <f t="shared" si="179"/>
        <v>406.34</v>
      </c>
    </row>
    <row r="3215" spans="1:121" s="47" customFormat="1" ht="15.65" customHeight="1" x14ac:dyDescent="0.3">
      <c r="A3215" s="72" t="s">
        <v>4939</v>
      </c>
      <c r="B3215" s="47" t="s">
        <v>4930</v>
      </c>
      <c r="C3215" s="47" t="s">
        <v>4941</v>
      </c>
      <c r="D3215" s="47" t="s">
        <v>4942</v>
      </c>
      <c r="E3215" s="48"/>
      <c r="F3215" s="48">
        <v>44382</v>
      </c>
      <c r="G3215" s="47" t="s">
        <v>2964</v>
      </c>
      <c r="H3215" s="47">
        <v>33.795403</v>
      </c>
      <c r="I3215" s="47">
        <v>-105.76749100000001</v>
      </c>
      <c r="J3215" s="47" t="s">
        <v>873</v>
      </c>
      <c r="K3215" s="47" t="s">
        <v>879</v>
      </c>
      <c r="L3215" s="47" t="s">
        <v>878</v>
      </c>
      <c r="M3215" s="47" t="s">
        <v>1046</v>
      </c>
      <c r="N3215" s="70" t="s">
        <v>3393</v>
      </c>
      <c r="O3215" s="70" t="s">
        <v>3394</v>
      </c>
      <c r="Q3215" s="22"/>
      <c r="S3215" s="72"/>
      <c r="T3215" s="72"/>
      <c r="U3215" s="72"/>
      <c r="V3215" s="72"/>
      <c r="W3215" s="72">
        <v>47.63</v>
      </c>
      <c r="X3215" s="72">
        <v>0.53</v>
      </c>
      <c r="Y3215" s="72">
        <v>5.03</v>
      </c>
      <c r="Z3215" s="72">
        <v>7.66</v>
      </c>
      <c r="AA3215" s="72">
        <v>0.65</v>
      </c>
      <c r="AB3215" s="72">
        <v>17.75</v>
      </c>
      <c r="AC3215" s="72">
        <v>12.85</v>
      </c>
      <c r="AD3215" s="72">
        <v>0.51</v>
      </c>
      <c r="AE3215" s="72">
        <v>4.34</v>
      </c>
      <c r="AF3215" s="72">
        <v>0.01</v>
      </c>
      <c r="AG3215" s="72">
        <v>0.81</v>
      </c>
      <c r="AH3215" s="72" t="s">
        <v>1685</v>
      </c>
      <c r="AI3215" s="72">
        <v>0.02</v>
      </c>
      <c r="AJ3215" s="72"/>
      <c r="AM3215" s="47">
        <v>0.05</v>
      </c>
      <c r="AO3215" s="47" t="e">
        <f t="shared" si="180"/>
        <v>#VALUE!</v>
      </c>
      <c r="AP3215" s="47">
        <f t="shared" si="176"/>
        <v>4.8545280000000002</v>
      </c>
      <c r="AQ3215" s="47">
        <f t="shared" si="177"/>
        <v>2.3200191999999999</v>
      </c>
      <c r="AR3215" s="47">
        <f t="shared" si="178"/>
        <v>6.963636363636363</v>
      </c>
      <c r="AU3215" s="47">
        <v>5</v>
      </c>
      <c r="AV3215" s="47" t="s">
        <v>82</v>
      </c>
      <c r="AW3215" s="47">
        <v>1.4</v>
      </c>
      <c r="AY3215" s="47">
        <v>58.1</v>
      </c>
      <c r="BA3215" s="47">
        <v>0.21</v>
      </c>
      <c r="BC3215" s="47">
        <v>0.5</v>
      </c>
      <c r="BD3215" s="47">
        <v>17</v>
      </c>
      <c r="BE3215" s="47">
        <v>40</v>
      </c>
      <c r="BF3215" s="47">
        <v>7.28</v>
      </c>
      <c r="BG3215" s="47">
        <v>2</v>
      </c>
      <c r="BH3215" s="47">
        <v>19</v>
      </c>
      <c r="BI3215" s="47">
        <v>5</v>
      </c>
      <c r="BJ3215" s="47">
        <v>2.9</v>
      </c>
      <c r="BK3215" s="47">
        <v>1.9E-2</v>
      </c>
      <c r="BL3215" s="47">
        <v>0.29499999999999998</v>
      </c>
      <c r="BM3215" s="47">
        <v>490</v>
      </c>
      <c r="BN3215" s="47">
        <v>1</v>
      </c>
      <c r="BO3215" s="47">
        <v>2210</v>
      </c>
      <c r="BP3215" s="47">
        <v>19</v>
      </c>
      <c r="BQ3215" s="47">
        <v>8</v>
      </c>
      <c r="BR3215" s="47">
        <v>901</v>
      </c>
      <c r="BS3215" s="47">
        <v>1E-3</v>
      </c>
      <c r="BT3215" s="47">
        <v>0.41</v>
      </c>
      <c r="BU3215" s="47">
        <v>1.7</v>
      </c>
      <c r="BV3215" s="47">
        <v>1.1000000000000001</v>
      </c>
      <c r="BW3215" s="47">
        <v>14</v>
      </c>
      <c r="BX3215" s="47">
        <v>24</v>
      </c>
      <c r="BY3215" s="47">
        <v>39.6</v>
      </c>
      <c r="BZ3215" s="47">
        <v>0.02</v>
      </c>
      <c r="CA3215" s="47">
        <v>186.5</v>
      </c>
      <c r="CB3215" s="47">
        <v>0.96</v>
      </c>
      <c r="CC3215" s="47" t="s">
        <v>222</v>
      </c>
      <c r="CD3215" s="47">
        <v>37</v>
      </c>
      <c r="CE3215" s="47">
        <v>1</v>
      </c>
      <c r="CF3215" s="47">
        <v>252</v>
      </c>
      <c r="CG3215" s="47">
        <v>91</v>
      </c>
      <c r="CH3215" s="47">
        <v>130</v>
      </c>
      <c r="CI3215" s="47">
        <v>54.9</v>
      </c>
      <c r="CJ3215" s="47">
        <v>208</v>
      </c>
      <c r="CK3215" s="47">
        <v>32.299999999999997</v>
      </c>
      <c r="CL3215" s="47">
        <v>121</v>
      </c>
      <c r="CM3215" s="47">
        <v>29.2</v>
      </c>
      <c r="CN3215" s="47">
        <v>1.36</v>
      </c>
      <c r="CO3215" s="47">
        <v>27.2</v>
      </c>
      <c r="CP3215" s="47">
        <v>5.19</v>
      </c>
      <c r="CQ3215" s="47">
        <v>36.700000000000003</v>
      </c>
      <c r="CR3215" s="47">
        <v>8.2100000000000009</v>
      </c>
      <c r="CS3215" s="47">
        <v>26.3</v>
      </c>
      <c r="CT3215" s="47">
        <v>4.5199999999999996</v>
      </c>
      <c r="CU3215" s="47">
        <v>32.1</v>
      </c>
      <c r="CV3215" s="47">
        <v>5.49</v>
      </c>
      <c r="CW3215" s="87">
        <f t="shared" si="179"/>
        <v>592.47</v>
      </c>
    </row>
    <row r="3216" spans="1:121" ht="14.5" customHeight="1" x14ac:dyDescent="0.3">
      <c r="A3216" s="27" t="s">
        <v>3747</v>
      </c>
      <c r="B3216" s="29" t="s">
        <v>2928</v>
      </c>
      <c r="C3216" s="22" t="s">
        <v>2941</v>
      </c>
      <c r="D3216" s="24" t="s">
        <v>1543</v>
      </c>
      <c r="E3216" s="105"/>
      <c r="F3216" s="106">
        <v>1996</v>
      </c>
      <c r="G3216" s="29"/>
      <c r="H3216" s="35">
        <v>32.033332999999999</v>
      </c>
      <c r="I3216" s="35">
        <v>-105.63333299999999</v>
      </c>
      <c r="J3216" s="29" t="s">
        <v>873</v>
      </c>
      <c r="K3216" s="29" t="s">
        <v>1253</v>
      </c>
      <c r="L3216" s="29" t="s">
        <v>878</v>
      </c>
      <c r="M3216" s="28" t="s">
        <v>1174</v>
      </c>
      <c r="N3216" s="70" t="s">
        <v>3393</v>
      </c>
      <c r="O3216" s="70" t="s">
        <v>3394</v>
      </c>
      <c r="P3216" s="33" t="s">
        <v>2942</v>
      </c>
      <c r="Q3216" s="22" t="s">
        <v>2943</v>
      </c>
      <c r="R3216" s="25"/>
      <c r="S3216" s="25"/>
      <c r="U3216" s="25"/>
      <c r="V3216" s="25"/>
      <c r="W3216" s="107">
        <v>58.1</v>
      </c>
      <c r="X3216" s="107">
        <v>0.14000000000000001</v>
      </c>
      <c r="Y3216" s="107">
        <v>18.55</v>
      </c>
      <c r="Z3216" s="107">
        <v>4.8600000000000003</v>
      </c>
      <c r="AA3216" s="107">
        <v>0.24</v>
      </c>
      <c r="AB3216" s="107">
        <v>0.18</v>
      </c>
      <c r="AC3216" s="107">
        <v>1.0900000000000001</v>
      </c>
      <c r="AD3216" s="107">
        <v>4.84</v>
      </c>
      <c r="AE3216" s="107">
        <v>8.32</v>
      </c>
      <c r="AF3216" s="107">
        <v>0.06</v>
      </c>
      <c r="AG3216" s="107">
        <v>2.5099999999999998</v>
      </c>
      <c r="AH3216" s="108"/>
      <c r="AI3216" s="108"/>
      <c r="AJ3216" s="60"/>
      <c r="AK3216" s="22"/>
      <c r="AL3216" s="60"/>
      <c r="AM3216" s="60"/>
      <c r="AN3216" s="60">
        <v>0.21</v>
      </c>
      <c r="AO3216" s="109">
        <f t="shared" ref="AO3216:AO3237" si="181">SUM(W3216:AN3216)</f>
        <v>99.100000000000023</v>
      </c>
      <c r="AP3216" s="109">
        <f>(Z3216-(1.1*AQ3216))</f>
        <v>2.2322232000000004</v>
      </c>
      <c r="AQ3216" s="109">
        <f>(0.6633*(Y3216+Z3216)-0.7083*Y3216)</f>
        <v>2.3888879999999997</v>
      </c>
      <c r="AR3216" s="110">
        <f t="shared" si="178"/>
        <v>4.418181818181818</v>
      </c>
      <c r="AS3216" s="22"/>
      <c r="AT3216" s="22"/>
      <c r="AU3216" s="108"/>
      <c r="AV3216" s="108"/>
      <c r="AW3216" s="108"/>
      <c r="AX3216" s="108"/>
      <c r="AY3216" s="111"/>
      <c r="AZ3216" s="108"/>
      <c r="BA3216" s="108"/>
      <c r="BB3216" s="60"/>
      <c r="BC3216" s="108"/>
      <c r="BD3216" s="108"/>
      <c r="BE3216" s="108"/>
      <c r="BF3216" s="111"/>
      <c r="BG3216" s="108"/>
      <c r="BH3216" s="108"/>
      <c r="BI3216" s="108"/>
      <c r="BJ3216" s="108"/>
      <c r="BK3216" s="60"/>
      <c r="BL3216" s="108"/>
      <c r="BM3216" s="108"/>
      <c r="BN3216" s="108"/>
      <c r="BO3216" s="111"/>
      <c r="BP3216" s="108"/>
      <c r="BQ3216" s="108"/>
      <c r="BR3216" s="108"/>
      <c r="BS3216" s="108"/>
      <c r="BT3216" s="108"/>
      <c r="BU3216" s="108"/>
      <c r="BV3216" s="108"/>
      <c r="BW3216" s="111"/>
      <c r="BX3216" s="111"/>
      <c r="BY3216" s="108"/>
      <c r="BZ3216" s="108"/>
      <c r="CA3216" s="108"/>
      <c r="CB3216" s="108"/>
      <c r="CC3216" s="108"/>
      <c r="CD3216" s="108"/>
      <c r="CE3216" s="108"/>
      <c r="CF3216" s="108"/>
      <c r="CG3216" s="108"/>
      <c r="CH3216" s="108"/>
      <c r="CI3216" s="108"/>
      <c r="CJ3216" s="108"/>
      <c r="CK3216" s="108"/>
      <c r="CL3216" s="108"/>
      <c r="CM3216" s="108"/>
      <c r="CN3216" s="108"/>
      <c r="CO3216" s="108"/>
      <c r="CP3216" s="108"/>
      <c r="CQ3216" s="108"/>
      <c r="CR3216" s="108"/>
      <c r="CS3216" s="108"/>
      <c r="CT3216" s="108"/>
      <c r="CU3216" s="108"/>
      <c r="CV3216" s="108"/>
      <c r="CW3216" s="60"/>
      <c r="CX3216" s="108"/>
      <c r="CY3216" s="108"/>
      <c r="CZ3216" s="108"/>
      <c r="DA3216" s="108"/>
      <c r="DB3216" s="22"/>
      <c r="DC3216" s="108"/>
      <c r="DD3216" s="108"/>
      <c r="DE3216" s="108"/>
      <c r="DF3216" s="108"/>
      <c r="DG3216" s="108"/>
      <c r="DH3216" s="22"/>
      <c r="DI3216" s="22"/>
      <c r="DJ3216" s="22"/>
      <c r="DK3216" s="22"/>
      <c r="DL3216" s="22"/>
      <c r="DM3216" s="22"/>
      <c r="DN3216" s="22"/>
      <c r="DO3216" s="22"/>
      <c r="DP3216" s="22"/>
      <c r="DQ3216" s="22"/>
    </row>
    <row r="3217" spans="1:121" ht="14.5" customHeight="1" x14ac:dyDescent="0.3">
      <c r="A3217" s="27" t="s">
        <v>3748</v>
      </c>
      <c r="B3217" s="29" t="s">
        <v>2928</v>
      </c>
      <c r="C3217" s="22" t="s">
        <v>2941</v>
      </c>
      <c r="D3217" s="24" t="s">
        <v>1543</v>
      </c>
      <c r="E3217" s="105"/>
      <c r="F3217" s="106">
        <v>1996</v>
      </c>
      <c r="G3217" s="29"/>
      <c r="H3217" s="22">
        <v>32.036774000000001</v>
      </c>
      <c r="I3217" s="22">
        <v>-105.634396</v>
      </c>
      <c r="J3217" s="29" t="s">
        <v>873</v>
      </c>
      <c r="K3217" s="29" t="s">
        <v>1253</v>
      </c>
      <c r="L3217" s="29" t="s">
        <v>878</v>
      </c>
      <c r="M3217" s="28" t="s">
        <v>1174</v>
      </c>
      <c r="N3217" s="70" t="s">
        <v>3393</v>
      </c>
      <c r="O3217" s="70" t="s">
        <v>3394</v>
      </c>
      <c r="P3217" s="33" t="s">
        <v>2942</v>
      </c>
      <c r="Q3217" s="22" t="s">
        <v>2943</v>
      </c>
      <c r="R3217" s="25"/>
      <c r="S3217" s="25"/>
      <c r="U3217" s="25"/>
      <c r="V3217" s="25"/>
      <c r="W3217" s="107">
        <v>58.4</v>
      </c>
      <c r="X3217" s="107">
        <v>0.21</v>
      </c>
      <c r="Y3217" s="107">
        <v>18.8</v>
      </c>
      <c r="Z3217" s="107">
        <v>4.72</v>
      </c>
      <c r="AA3217" s="107">
        <v>0.26</v>
      </c>
      <c r="AB3217" s="107">
        <v>0.14000000000000001</v>
      </c>
      <c r="AC3217" s="107">
        <v>0.81</v>
      </c>
      <c r="AD3217" s="107">
        <v>4.9800000000000004</v>
      </c>
      <c r="AE3217" s="107">
        <v>9.51</v>
      </c>
      <c r="AF3217" s="107">
        <v>7.0000000000000007E-2</v>
      </c>
      <c r="AG3217" s="107">
        <v>1.35</v>
      </c>
      <c r="AH3217" s="108"/>
      <c r="AI3217" s="108"/>
      <c r="AJ3217" s="60"/>
      <c r="AK3217" s="22"/>
      <c r="AL3217" s="60"/>
      <c r="AM3217" s="60"/>
      <c r="AN3217" s="60">
        <v>0.05</v>
      </c>
      <c r="AO3217" s="109">
        <f t="shared" si="181"/>
        <v>99.3</v>
      </c>
      <c r="AP3217" s="109">
        <f>(Z3217-(1.1*AQ3217))</f>
        <v>2.2067464000000006</v>
      </c>
      <c r="AQ3217" s="109">
        <f>(0.6633*(Y3217+Z3217)-0.7083*Y3217)</f>
        <v>2.284775999999999</v>
      </c>
      <c r="AR3217" s="110">
        <f t="shared" si="178"/>
        <v>4.2909090909090901</v>
      </c>
      <c r="AS3217" s="22"/>
      <c r="AT3217" s="22"/>
      <c r="AU3217" s="108"/>
      <c r="AV3217" s="108"/>
      <c r="AW3217" s="108"/>
      <c r="AX3217" s="108"/>
      <c r="AY3217" s="111"/>
      <c r="AZ3217" s="108"/>
      <c r="BA3217" s="108"/>
      <c r="BB3217" s="60"/>
      <c r="BC3217" s="108"/>
      <c r="BD3217" s="108"/>
      <c r="BE3217" s="108"/>
      <c r="BF3217" s="108"/>
      <c r="BG3217" s="108"/>
      <c r="BH3217" s="108"/>
      <c r="BI3217" s="108"/>
      <c r="BJ3217" s="108"/>
      <c r="BK3217" s="60"/>
      <c r="BL3217" s="108"/>
      <c r="BM3217" s="108"/>
      <c r="BN3217" s="108"/>
      <c r="BO3217" s="111"/>
      <c r="BP3217" s="108"/>
      <c r="BQ3217" s="108"/>
      <c r="BR3217" s="111"/>
      <c r="BS3217" s="111"/>
      <c r="BT3217" s="108"/>
      <c r="BU3217" s="108"/>
      <c r="BV3217" s="108"/>
      <c r="BW3217" s="108"/>
      <c r="BX3217" s="111"/>
      <c r="BY3217" s="108"/>
      <c r="BZ3217" s="111"/>
      <c r="CA3217" s="108"/>
      <c r="CB3217" s="108"/>
      <c r="CC3217" s="111"/>
      <c r="CD3217" s="108"/>
      <c r="CE3217" s="108"/>
      <c r="CF3217" s="108"/>
      <c r="CG3217" s="108"/>
      <c r="CH3217" s="108"/>
      <c r="CI3217" s="108"/>
      <c r="CJ3217" s="108"/>
      <c r="CK3217" s="108"/>
      <c r="CL3217" s="108"/>
      <c r="CM3217" s="108"/>
      <c r="CN3217" s="108"/>
      <c r="CO3217" s="108"/>
      <c r="CP3217" s="108"/>
      <c r="CQ3217" s="108"/>
      <c r="CR3217" s="108"/>
      <c r="CS3217" s="108"/>
      <c r="CT3217" s="108"/>
      <c r="CU3217" s="108"/>
      <c r="CV3217" s="108"/>
      <c r="CW3217" s="60"/>
      <c r="CX3217" s="108"/>
      <c r="CY3217" s="108"/>
      <c r="CZ3217" s="108"/>
      <c r="DA3217" s="108"/>
      <c r="DB3217" s="22"/>
      <c r="DC3217" s="108"/>
      <c r="DD3217" s="108"/>
      <c r="DE3217" s="108"/>
      <c r="DF3217" s="108"/>
      <c r="DG3217" s="108"/>
      <c r="DH3217" s="22"/>
      <c r="DI3217" s="22"/>
      <c r="DJ3217" s="22"/>
      <c r="DK3217" s="22"/>
      <c r="DL3217" s="22"/>
      <c r="DM3217" s="22"/>
      <c r="DN3217" s="22"/>
      <c r="DO3217" s="22"/>
      <c r="DP3217" s="22"/>
      <c r="DQ3217" s="22"/>
    </row>
    <row r="3218" spans="1:121" ht="14.5" customHeight="1" x14ac:dyDescent="0.3">
      <c r="A3218" s="24" t="s">
        <v>3749</v>
      </c>
      <c r="B3218" s="29" t="s">
        <v>2928</v>
      </c>
      <c r="C3218" s="22" t="s">
        <v>2941</v>
      </c>
      <c r="D3218" s="24" t="s">
        <v>1543</v>
      </c>
      <c r="E3218" s="112"/>
      <c r="F3218" s="29">
        <v>1996</v>
      </c>
      <c r="G3218" s="29"/>
      <c r="H3218" s="25">
        <v>32.044123999999996</v>
      </c>
      <c r="I3218" s="25">
        <v>-105.54496399999999</v>
      </c>
      <c r="J3218" s="29" t="s">
        <v>873</v>
      </c>
      <c r="K3218" s="29" t="s">
        <v>1253</v>
      </c>
      <c r="L3218" s="29" t="s">
        <v>878</v>
      </c>
      <c r="M3218" s="24" t="s">
        <v>163</v>
      </c>
      <c r="N3218" s="70" t="s">
        <v>3393</v>
      </c>
      <c r="O3218" s="70" t="s">
        <v>3394</v>
      </c>
      <c r="P3218" s="33" t="s">
        <v>2942</v>
      </c>
      <c r="Q3218" s="22" t="s">
        <v>2943</v>
      </c>
      <c r="R3218" s="25"/>
      <c r="S3218" s="25"/>
      <c r="U3218" s="25"/>
      <c r="V3218" s="25"/>
      <c r="W3218" s="113">
        <v>54.1</v>
      </c>
      <c r="X3218" s="113">
        <v>1.81</v>
      </c>
      <c r="Y3218" s="113">
        <v>18.600000000000001</v>
      </c>
      <c r="Z3218" s="113">
        <v>7.1</v>
      </c>
      <c r="AA3218" s="113">
        <v>0.17</v>
      </c>
      <c r="AB3218" s="113">
        <v>2.56</v>
      </c>
      <c r="AC3218" s="113">
        <v>5.46</v>
      </c>
      <c r="AD3218" s="113">
        <v>3.67</v>
      </c>
      <c r="AE3218" s="113">
        <v>5.33</v>
      </c>
      <c r="AF3218" s="113">
        <v>0.81</v>
      </c>
      <c r="AG3218" s="113">
        <v>1.1399999999999999</v>
      </c>
      <c r="AH3218" s="60"/>
      <c r="AI3218" s="60"/>
      <c r="AJ3218" s="60"/>
      <c r="AK3218" s="22"/>
      <c r="AL3218" s="60"/>
      <c r="AM3218" s="60"/>
      <c r="AN3218" s="60">
        <v>0.26</v>
      </c>
      <c r="AO3218" s="109">
        <f t="shared" si="181"/>
        <v>101.01</v>
      </c>
      <c r="AP3218" s="109">
        <f>(Z3218-(1.1*AQ3218))</f>
        <v>2.8403269999999994</v>
      </c>
      <c r="AQ3218" s="109">
        <f>(0.6633*(Y3218+Z3218)-0.7083*Y3218)</f>
        <v>3.8724299999999996</v>
      </c>
      <c r="AR3218" s="110">
        <f t="shared" si="178"/>
        <v>6.4545454545454541</v>
      </c>
      <c r="AS3218" s="22"/>
      <c r="AT3218" s="22"/>
      <c r="AU3218" s="60"/>
      <c r="AV3218" s="60"/>
      <c r="AW3218" s="60"/>
      <c r="AX3218" s="60"/>
      <c r="AY3218" s="109"/>
      <c r="AZ3218" s="60"/>
      <c r="BA3218" s="60"/>
      <c r="BB3218" s="60"/>
      <c r="BC3218" s="60"/>
      <c r="BD3218" s="60"/>
      <c r="BE3218" s="60"/>
      <c r="BF3218" s="60"/>
      <c r="BG3218" s="60"/>
      <c r="BH3218" s="60"/>
      <c r="BI3218" s="60"/>
      <c r="BJ3218" s="60"/>
      <c r="BK3218" s="60"/>
      <c r="BL3218" s="60"/>
      <c r="BM3218" s="60"/>
      <c r="BN3218" s="60"/>
      <c r="BO3218" s="109"/>
      <c r="BP3218" s="60"/>
      <c r="BQ3218" s="60"/>
      <c r="BR3218" s="109"/>
      <c r="BS3218" s="109"/>
      <c r="BT3218" s="60"/>
      <c r="BU3218" s="60"/>
      <c r="BV3218" s="60"/>
      <c r="BW3218" s="60"/>
      <c r="BX3218" s="109"/>
      <c r="BY3218" s="60"/>
      <c r="BZ3218" s="60"/>
      <c r="CA3218" s="109"/>
      <c r="CB3218" s="109"/>
      <c r="CC3218" s="109"/>
      <c r="CD3218" s="109"/>
      <c r="CE3218" s="60"/>
      <c r="CF3218" s="60"/>
      <c r="CG3218" s="60"/>
      <c r="CH3218" s="60"/>
      <c r="CI3218" s="60"/>
      <c r="CJ3218" s="60"/>
      <c r="CK3218" s="60"/>
      <c r="CL3218" s="60"/>
      <c r="CM3218" s="60"/>
      <c r="CN3218" s="60"/>
      <c r="CO3218" s="60"/>
      <c r="CP3218" s="60"/>
      <c r="CQ3218" s="60"/>
      <c r="CR3218" s="60"/>
      <c r="CS3218" s="60"/>
      <c r="CT3218" s="60"/>
      <c r="CU3218" s="60"/>
      <c r="CV3218" s="60"/>
      <c r="CW3218" s="60"/>
      <c r="CX3218" s="60"/>
      <c r="CY3218" s="60"/>
      <c r="CZ3218" s="60"/>
      <c r="DA3218" s="60"/>
      <c r="DB3218" s="22"/>
      <c r="DC3218" s="60"/>
      <c r="DD3218" s="60"/>
      <c r="DE3218" s="60"/>
      <c r="DF3218" s="60"/>
      <c r="DG3218" s="60"/>
      <c r="DH3218" s="22"/>
      <c r="DI3218" s="22"/>
      <c r="DJ3218" s="22"/>
      <c r="DK3218" s="22"/>
      <c r="DL3218" s="22"/>
      <c r="DM3218" s="22"/>
      <c r="DN3218" s="22"/>
      <c r="DO3218" s="22"/>
      <c r="DP3218" s="22"/>
      <c r="DQ3218" s="22"/>
    </row>
    <row r="3219" spans="1:121" ht="14.5" customHeight="1" x14ac:dyDescent="0.3">
      <c r="A3219" s="24" t="s">
        <v>3750</v>
      </c>
      <c r="B3219" s="29" t="s">
        <v>2928</v>
      </c>
      <c r="C3219" s="22" t="s">
        <v>2941</v>
      </c>
      <c r="D3219" s="24" t="s">
        <v>1543</v>
      </c>
      <c r="E3219" s="112"/>
      <c r="F3219" s="29">
        <v>1996</v>
      </c>
      <c r="G3219" s="29"/>
      <c r="H3219" s="22">
        <v>32.044123999999996</v>
      </c>
      <c r="I3219" s="22">
        <v>-105.54496399999999</v>
      </c>
      <c r="J3219" s="29" t="s">
        <v>873</v>
      </c>
      <c r="K3219" s="29" t="s">
        <v>1253</v>
      </c>
      <c r="L3219" s="29" t="s">
        <v>878</v>
      </c>
      <c r="M3219" s="29" t="s">
        <v>2929</v>
      </c>
      <c r="N3219" s="70" t="s">
        <v>3393</v>
      </c>
      <c r="O3219" s="70" t="s">
        <v>3394</v>
      </c>
      <c r="P3219" s="33" t="s">
        <v>2942</v>
      </c>
      <c r="Q3219" s="22" t="s">
        <v>2943</v>
      </c>
      <c r="R3219" s="25"/>
      <c r="S3219" s="25"/>
      <c r="U3219" s="25"/>
      <c r="V3219" s="25"/>
      <c r="W3219" s="113">
        <v>55.15</v>
      </c>
      <c r="X3219" s="113">
        <v>1.51</v>
      </c>
      <c r="Y3219" s="113">
        <v>18.41</v>
      </c>
      <c r="Z3219" s="113">
        <v>6.28</v>
      </c>
      <c r="AA3219" s="113">
        <v>0.16</v>
      </c>
      <c r="AB3219" s="113">
        <v>1.96</v>
      </c>
      <c r="AC3219" s="113">
        <v>4.24</v>
      </c>
      <c r="AD3219" s="113">
        <v>4.4400000000000004</v>
      </c>
      <c r="AE3219" s="113">
        <v>6.01</v>
      </c>
      <c r="AF3219" s="113">
        <v>0.72</v>
      </c>
      <c r="AG3219" s="113">
        <v>0.98</v>
      </c>
      <c r="AH3219" s="60"/>
      <c r="AI3219" s="60"/>
      <c r="AJ3219" s="60"/>
      <c r="AK3219" s="22"/>
      <c r="AL3219" s="60"/>
      <c r="AM3219" s="60"/>
      <c r="AN3219" s="60">
        <v>0.22</v>
      </c>
      <c r="AO3219" s="109">
        <f t="shared" si="181"/>
        <v>100.07999999999998</v>
      </c>
      <c r="AP3219" s="109">
        <f>(Z3219-(1.1*AQ3219))</f>
        <v>2.6092186000000006</v>
      </c>
      <c r="AQ3219" s="109">
        <f>(0.6633*(Y3219+Z3219)-0.7083*Y3219)</f>
        <v>3.3370739999999994</v>
      </c>
      <c r="AR3219" s="110">
        <f t="shared" si="178"/>
        <v>5.709090909090909</v>
      </c>
      <c r="AS3219" s="22"/>
      <c r="AT3219" s="22"/>
      <c r="AU3219" s="109"/>
      <c r="AV3219" s="109"/>
      <c r="AW3219" s="109"/>
      <c r="AX3219" s="60"/>
      <c r="AY3219" s="109">
        <v>1218</v>
      </c>
      <c r="AZ3219" s="109"/>
      <c r="BA3219" s="109"/>
      <c r="BB3219" s="109"/>
      <c r="BC3219" s="57"/>
      <c r="BD3219" s="109"/>
      <c r="BE3219" s="109"/>
      <c r="BF3219" s="114">
        <v>1.7</v>
      </c>
      <c r="BG3219" s="114">
        <v>9</v>
      </c>
      <c r="BH3219" s="109"/>
      <c r="BI3219" s="109"/>
      <c r="BJ3219" s="109">
        <v>11</v>
      </c>
      <c r="BK3219" s="109"/>
      <c r="BL3219" s="109"/>
      <c r="BM3219" s="60"/>
      <c r="BN3219" s="57"/>
      <c r="BO3219" s="109">
        <v>98</v>
      </c>
      <c r="BP3219" s="57"/>
      <c r="BQ3219" s="109"/>
      <c r="BR3219" s="109">
        <v>92</v>
      </c>
      <c r="BS3219" s="109"/>
      <c r="BT3219" s="109"/>
      <c r="BU3219" s="114">
        <v>4.4000000000000004</v>
      </c>
      <c r="BV3219" s="57"/>
      <c r="BW3219" s="60"/>
      <c r="BX3219" s="109">
        <v>1008</v>
      </c>
      <c r="BY3219" s="109">
        <v>7.2</v>
      </c>
      <c r="BZ3219" s="60"/>
      <c r="CA3219" s="109">
        <v>14</v>
      </c>
      <c r="CB3219" s="109"/>
      <c r="CC3219" s="109">
        <v>3.6</v>
      </c>
      <c r="CD3219" s="109">
        <v>180</v>
      </c>
      <c r="CE3219" s="109"/>
      <c r="CF3219" s="109">
        <v>31</v>
      </c>
      <c r="CG3219" s="109">
        <v>524</v>
      </c>
      <c r="CH3219" s="109">
        <v>76</v>
      </c>
      <c r="CI3219" s="114">
        <v>74.099999999999994</v>
      </c>
      <c r="CJ3219" s="114">
        <v>141</v>
      </c>
      <c r="CK3219" s="60"/>
      <c r="CL3219" s="114">
        <v>58</v>
      </c>
      <c r="CM3219" s="114">
        <v>96</v>
      </c>
      <c r="CN3219" s="114">
        <v>1.2</v>
      </c>
      <c r="CO3219" s="60"/>
      <c r="CP3219" s="114"/>
      <c r="CQ3219" s="60"/>
      <c r="CR3219" s="60"/>
      <c r="CS3219" s="60"/>
      <c r="CT3219" s="60"/>
      <c r="CU3219" s="114">
        <v>2.6</v>
      </c>
      <c r="CV3219" s="114">
        <v>0.37</v>
      </c>
      <c r="CW3219" s="60">
        <f>SUM(CI3219:CV3219)</f>
        <v>373.27000000000004</v>
      </c>
      <c r="CX3219" s="60"/>
      <c r="CY3219" s="60"/>
      <c r="CZ3219" s="60"/>
      <c r="DA3219" s="60"/>
      <c r="DB3219" s="22"/>
      <c r="DC3219" s="60"/>
      <c r="DD3219" s="60"/>
      <c r="DE3219" s="60"/>
      <c r="DF3219" s="60"/>
      <c r="DG3219" s="60"/>
      <c r="DH3219" s="22"/>
      <c r="DI3219" s="22"/>
      <c r="DJ3219" s="22"/>
      <c r="DK3219" s="22"/>
      <c r="DL3219" s="22"/>
      <c r="DM3219" s="22"/>
      <c r="DN3219" s="22"/>
      <c r="DO3219" s="22"/>
      <c r="DP3219" s="22"/>
      <c r="DQ3219" s="22"/>
    </row>
    <row r="3220" spans="1:121" ht="14.5" customHeight="1" x14ac:dyDescent="0.3">
      <c r="A3220" s="24" t="s">
        <v>2930</v>
      </c>
      <c r="B3220" s="29" t="s">
        <v>2928</v>
      </c>
      <c r="C3220" s="22" t="s">
        <v>2941</v>
      </c>
      <c r="D3220" s="24" t="s">
        <v>1543</v>
      </c>
      <c r="E3220" s="112"/>
      <c r="F3220" s="29">
        <v>1996</v>
      </c>
      <c r="G3220" s="29"/>
      <c r="H3220" s="22">
        <v>32.041665999999999</v>
      </c>
      <c r="I3220" s="22">
        <v>-105.538888</v>
      </c>
      <c r="J3220" s="29" t="s">
        <v>873</v>
      </c>
      <c r="K3220" s="29" t="s">
        <v>1253</v>
      </c>
      <c r="L3220" s="29" t="s">
        <v>878</v>
      </c>
      <c r="M3220" s="22" t="s">
        <v>2931</v>
      </c>
      <c r="N3220" s="70" t="s">
        <v>3393</v>
      </c>
      <c r="O3220" s="70" t="s">
        <v>3394</v>
      </c>
      <c r="P3220" s="33" t="s">
        <v>2942</v>
      </c>
      <c r="Q3220" s="22" t="s">
        <v>2943</v>
      </c>
      <c r="V3220" s="25"/>
      <c r="W3220" s="113">
        <v>57.35</v>
      </c>
      <c r="X3220" s="113">
        <v>0.23</v>
      </c>
      <c r="Y3220" s="113">
        <v>18.64</v>
      </c>
      <c r="Z3220" s="113">
        <v>6.26</v>
      </c>
      <c r="AA3220" s="113">
        <v>0.35</v>
      </c>
      <c r="AB3220" s="113">
        <v>0.24</v>
      </c>
      <c r="AC3220" s="113">
        <v>1.3</v>
      </c>
      <c r="AD3220" s="113">
        <v>8.5399999999999991</v>
      </c>
      <c r="AE3220" s="113">
        <v>4.95</v>
      </c>
      <c r="AF3220" s="113">
        <v>7.0000000000000007E-2</v>
      </c>
      <c r="AG3220" s="113">
        <v>1.82</v>
      </c>
      <c r="AH3220" s="60"/>
      <c r="AI3220" s="60"/>
      <c r="AJ3220" s="60"/>
      <c r="AK3220" s="22"/>
      <c r="AL3220" s="60"/>
      <c r="AM3220" s="60"/>
      <c r="AN3220" s="60">
        <v>0.12</v>
      </c>
      <c r="AO3220" s="109">
        <f t="shared" si="181"/>
        <v>99.86999999999999</v>
      </c>
      <c r="AP3220" s="109">
        <v>3.44</v>
      </c>
      <c r="AQ3220" s="109">
        <v>6.26</v>
      </c>
      <c r="AR3220" s="110">
        <f t="shared" si="178"/>
        <v>5.6909090909090905</v>
      </c>
      <c r="AS3220" s="22"/>
      <c r="AT3220" s="22"/>
      <c r="AU3220" s="109"/>
      <c r="AV3220" s="109"/>
      <c r="AW3220" s="109"/>
      <c r="AX3220" s="60"/>
      <c r="AY3220" s="109">
        <v>98</v>
      </c>
      <c r="AZ3220" s="109"/>
      <c r="BA3220" s="109"/>
      <c r="BB3220" s="109"/>
      <c r="BC3220" s="57"/>
      <c r="BD3220" s="109"/>
      <c r="BE3220" s="109"/>
      <c r="BF3220" s="114">
        <v>4.0999999999999996</v>
      </c>
      <c r="BG3220" s="114">
        <v>37</v>
      </c>
      <c r="BH3220" s="109"/>
      <c r="BI3220" s="109"/>
      <c r="BJ3220" s="109">
        <v>51</v>
      </c>
      <c r="BK3220" s="109"/>
      <c r="BL3220" s="109"/>
      <c r="BM3220" s="60">
        <v>73</v>
      </c>
      <c r="BN3220" s="57"/>
      <c r="BO3220" s="109">
        <v>426</v>
      </c>
      <c r="BP3220" s="57"/>
      <c r="BQ3220" s="109"/>
      <c r="BR3220" s="109">
        <v>226</v>
      </c>
      <c r="BS3220" s="109"/>
      <c r="BT3220" s="109"/>
      <c r="BU3220" s="114"/>
      <c r="BV3220" s="57"/>
      <c r="BW3220" s="60"/>
      <c r="BX3220" s="109">
        <v>82</v>
      </c>
      <c r="BY3220" s="109">
        <v>30</v>
      </c>
      <c r="BZ3220" s="60"/>
      <c r="CA3220" s="109">
        <v>60</v>
      </c>
      <c r="CB3220" s="109"/>
      <c r="CC3220" s="109">
        <v>17</v>
      </c>
      <c r="CD3220" s="109"/>
      <c r="CE3220" s="109"/>
      <c r="CF3220" s="109">
        <v>110</v>
      </c>
      <c r="CG3220" s="109">
        <v>2260</v>
      </c>
      <c r="CH3220" s="109">
        <v>275</v>
      </c>
      <c r="CI3220" s="114"/>
      <c r="CJ3220" s="114"/>
      <c r="CK3220" s="60"/>
      <c r="CL3220" s="114"/>
      <c r="CM3220" s="114"/>
      <c r="CN3220" s="114"/>
      <c r="CO3220" s="60"/>
      <c r="CP3220" s="114"/>
      <c r="CQ3220" s="60"/>
      <c r="CR3220" s="60"/>
      <c r="CS3220" s="60"/>
      <c r="CT3220" s="60"/>
      <c r="CU3220" s="114"/>
      <c r="CV3220" s="114"/>
      <c r="CW3220" s="60"/>
      <c r="CX3220" s="60"/>
      <c r="CY3220" s="60"/>
      <c r="CZ3220" s="60"/>
      <c r="DA3220" s="60"/>
      <c r="DB3220" s="22"/>
      <c r="DC3220" s="60"/>
      <c r="DD3220" s="60"/>
      <c r="DE3220" s="60"/>
      <c r="DF3220" s="60"/>
      <c r="DG3220" s="60"/>
      <c r="DH3220" s="22"/>
      <c r="DI3220" s="22"/>
      <c r="DJ3220" s="22"/>
      <c r="DK3220" s="22"/>
      <c r="DL3220" s="22"/>
      <c r="DM3220" s="22"/>
      <c r="DN3220" s="22"/>
      <c r="DO3220" s="22"/>
      <c r="DP3220" s="22"/>
      <c r="DQ3220" s="22"/>
    </row>
    <row r="3221" spans="1:121" ht="14.5" customHeight="1" x14ac:dyDescent="0.3">
      <c r="A3221" s="24" t="s">
        <v>3751</v>
      </c>
      <c r="B3221" s="29" t="s">
        <v>2928</v>
      </c>
      <c r="C3221" s="22" t="s">
        <v>2941</v>
      </c>
      <c r="D3221" s="24" t="s">
        <v>1543</v>
      </c>
      <c r="E3221" s="112"/>
      <c r="F3221" s="29">
        <v>1996</v>
      </c>
      <c r="H3221" s="22">
        <v>32.022511999999999</v>
      </c>
      <c r="I3221" s="26">
        <v>-105.547934</v>
      </c>
      <c r="J3221" s="29" t="s">
        <v>873</v>
      </c>
      <c r="K3221" s="29" t="s">
        <v>1253</v>
      </c>
      <c r="L3221" s="29" t="s">
        <v>878</v>
      </c>
      <c r="M3221" s="29" t="s">
        <v>1165</v>
      </c>
      <c r="N3221" s="70" t="s">
        <v>3393</v>
      </c>
      <c r="O3221" s="70" t="s">
        <v>3394</v>
      </c>
      <c r="P3221" s="33" t="s">
        <v>2942</v>
      </c>
      <c r="Q3221" s="22" t="s">
        <v>2943</v>
      </c>
      <c r="R3221" s="25"/>
      <c r="S3221" s="25"/>
      <c r="U3221" s="25"/>
      <c r="V3221" s="25"/>
      <c r="W3221" s="113">
        <v>56.9</v>
      </c>
      <c r="X3221" s="113">
        <v>0.49</v>
      </c>
      <c r="Y3221" s="113">
        <v>19.8</v>
      </c>
      <c r="Z3221" s="113">
        <v>6.78</v>
      </c>
      <c r="AA3221" s="113">
        <v>0.14000000000000001</v>
      </c>
      <c r="AB3221" s="113">
        <v>0.49</v>
      </c>
      <c r="AC3221" s="113">
        <v>1.8</v>
      </c>
      <c r="AD3221" s="113">
        <v>6.59</v>
      </c>
      <c r="AE3221" s="113">
        <v>5.59</v>
      </c>
      <c r="AF3221" s="113">
        <v>0.17</v>
      </c>
      <c r="AG3221" s="113">
        <v>1.85</v>
      </c>
      <c r="AH3221" s="60"/>
      <c r="AI3221" s="60"/>
      <c r="AJ3221" s="60"/>
      <c r="AK3221" s="22"/>
      <c r="AL3221" s="60"/>
      <c r="AM3221" s="60"/>
      <c r="AN3221" s="60">
        <v>0.44</v>
      </c>
      <c r="AO3221" s="109">
        <f t="shared" si="181"/>
        <v>101.03999999999999</v>
      </c>
      <c r="AP3221" s="109"/>
      <c r="AQ3221" s="109"/>
      <c r="AR3221" s="110">
        <f t="shared" si="178"/>
        <v>6.1636363636363631</v>
      </c>
      <c r="AS3221" s="22"/>
      <c r="AT3221" s="22"/>
      <c r="AU3221" s="109"/>
      <c r="AV3221" s="109"/>
      <c r="AW3221" s="109"/>
      <c r="AX3221" s="60"/>
      <c r="AY3221" s="109">
        <v>611</v>
      </c>
      <c r="AZ3221" s="109"/>
      <c r="BA3221" s="109"/>
      <c r="BB3221" s="109"/>
      <c r="BC3221" s="57"/>
      <c r="BD3221" s="109"/>
      <c r="BE3221" s="109"/>
      <c r="BF3221" s="114">
        <v>1.8</v>
      </c>
      <c r="BG3221" s="114">
        <v>23</v>
      </c>
      <c r="BH3221" s="109"/>
      <c r="BI3221" s="109"/>
      <c r="BJ3221" s="109">
        <v>18</v>
      </c>
      <c r="BK3221" s="109"/>
      <c r="BL3221" s="109"/>
      <c r="BM3221" s="60">
        <v>45</v>
      </c>
      <c r="BN3221" s="57"/>
      <c r="BO3221" s="109">
        <v>136</v>
      </c>
      <c r="BP3221" s="57"/>
      <c r="BQ3221" s="109"/>
      <c r="BR3221" s="109">
        <v>91</v>
      </c>
      <c r="BS3221" s="109"/>
      <c r="BT3221" s="109"/>
      <c r="BU3221" s="114">
        <v>1.9</v>
      </c>
      <c r="BV3221" s="57"/>
      <c r="BW3221" s="60"/>
      <c r="BX3221" s="109">
        <v>320</v>
      </c>
      <c r="BY3221" s="109">
        <v>7</v>
      </c>
      <c r="BZ3221" s="60"/>
      <c r="CA3221" s="109">
        <v>14</v>
      </c>
      <c r="CB3221" s="109"/>
      <c r="CC3221" s="109">
        <v>3.8</v>
      </c>
      <c r="CD3221" s="109">
        <v>37</v>
      </c>
      <c r="CE3221" s="109"/>
      <c r="CF3221" s="109">
        <v>38</v>
      </c>
      <c r="CG3221" s="109">
        <v>793</v>
      </c>
      <c r="CH3221" s="109">
        <v>85</v>
      </c>
      <c r="CI3221" s="114"/>
      <c r="CJ3221" s="114"/>
      <c r="CK3221" s="60"/>
      <c r="CL3221" s="114"/>
      <c r="CM3221" s="114"/>
      <c r="CN3221" s="114"/>
      <c r="CO3221" s="60"/>
      <c r="CP3221" s="114"/>
      <c r="CQ3221" s="60"/>
      <c r="CR3221" s="60"/>
      <c r="CS3221" s="60"/>
      <c r="CT3221" s="60"/>
      <c r="CU3221" s="114"/>
      <c r="CV3221" s="114"/>
      <c r="CW3221" s="60"/>
      <c r="CX3221" s="60"/>
      <c r="CY3221" s="60"/>
      <c r="CZ3221" s="60"/>
      <c r="DA3221" s="60"/>
      <c r="DB3221" s="22"/>
      <c r="DC3221" s="60"/>
      <c r="DD3221" s="60"/>
      <c r="DE3221" s="60"/>
      <c r="DF3221" s="60"/>
      <c r="DG3221" s="60"/>
      <c r="DH3221" s="22"/>
      <c r="DI3221" s="22"/>
      <c r="DJ3221" s="22"/>
      <c r="DK3221" s="22"/>
      <c r="DL3221" s="22"/>
      <c r="DM3221" s="22"/>
      <c r="DN3221" s="22"/>
      <c r="DO3221" s="22"/>
      <c r="DP3221" s="22"/>
      <c r="DQ3221" s="22"/>
    </row>
    <row r="3222" spans="1:121" ht="14.5" customHeight="1" x14ac:dyDescent="0.3">
      <c r="A3222" s="24" t="s">
        <v>3752</v>
      </c>
      <c r="B3222" s="29" t="s">
        <v>2928</v>
      </c>
      <c r="C3222" s="22" t="s">
        <v>2941</v>
      </c>
      <c r="D3222" s="24" t="s">
        <v>1543</v>
      </c>
      <c r="E3222" s="112"/>
      <c r="F3222" s="29">
        <v>1996</v>
      </c>
      <c r="G3222" s="29"/>
      <c r="H3222" s="22">
        <v>32.022511999999999</v>
      </c>
      <c r="I3222" s="26">
        <v>-105.547934</v>
      </c>
      <c r="J3222" s="29" t="s">
        <v>873</v>
      </c>
      <c r="K3222" s="29" t="s">
        <v>1253</v>
      </c>
      <c r="L3222" s="29" t="s">
        <v>878</v>
      </c>
      <c r="M3222" s="29" t="s">
        <v>2932</v>
      </c>
      <c r="N3222" s="70" t="s">
        <v>3393</v>
      </c>
      <c r="O3222" s="70" t="s">
        <v>3394</v>
      </c>
      <c r="P3222" s="33" t="s">
        <v>2942</v>
      </c>
      <c r="Q3222" s="22" t="s">
        <v>2943</v>
      </c>
      <c r="R3222" s="25"/>
      <c r="S3222" s="25"/>
      <c r="U3222" s="25"/>
      <c r="V3222" s="25"/>
      <c r="W3222" s="113">
        <v>55.6</v>
      </c>
      <c r="X3222" s="113">
        <v>0.43</v>
      </c>
      <c r="Y3222" s="113">
        <v>17.95</v>
      </c>
      <c r="Z3222" s="113">
        <v>6.99</v>
      </c>
      <c r="AA3222" s="113">
        <v>0.23</v>
      </c>
      <c r="AB3222" s="113">
        <v>0.38</v>
      </c>
      <c r="AC3222" s="113">
        <v>1.5</v>
      </c>
      <c r="AD3222" s="113">
        <v>7.16</v>
      </c>
      <c r="AE3222" s="113">
        <v>5.57</v>
      </c>
      <c r="AF3222" s="113">
        <v>0.19</v>
      </c>
      <c r="AG3222" s="113">
        <v>4.9000000000000004</v>
      </c>
      <c r="AH3222" s="60"/>
      <c r="AI3222" s="60"/>
      <c r="AJ3222" s="60"/>
      <c r="AK3222" s="22"/>
      <c r="AL3222" s="60"/>
      <c r="AM3222" s="60"/>
      <c r="AN3222" s="60">
        <v>0.05</v>
      </c>
      <c r="AO3222" s="109">
        <f t="shared" si="181"/>
        <v>100.95</v>
      </c>
      <c r="AP3222" s="109"/>
      <c r="AQ3222" s="109"/>
      <c r="AR3222" s="110">
        <f t="shared" si="178"/>
        <v>6.3545454545454545</v>
      </c>
      <c r="AS3222" s="22"/>
      <c r="AT3222" s="22"/>
      <c r="AU3222" s="109"/>
      <c r="AV3222" s="109"/>
      <c r="AW3222" s="109"/>
      <c r="AX3222" s="60"/>
      <c r="AY3222" s="109"/>
      <c r="AZ3222" s="109"/>
      <c r="BA3222" s="109"/>
      <c r="BB3222" s="109"/>
      <c r="BC3222" s="57"/>
      <c r="BD3222" s="109"/>
      <c r="BE3222" s="109"/>
      <c r="BF3222" s="114"/>
      <c r="BG3222" s="114"/>
      <c r="BH3222" s="109"/>
      <c r="BI3222" s="109"/>
      <c r="BJ3222" s="109"/>
      <c r="BK3222" s="109"/>
      <c r="BL3222" s="109"/>
      <c r="BM3222" s="60"/>
      <c r="BN3222" s="57"/>
      <c r="BO3222" s="109">
        <v>214</v>
      </c>
      <c r="BP3222" s="57"/>
      <c r="BQ3222" s="109"/>
      <c r="BR3222" s="109">
        <v>106</v>
      </c>
      <c r="BS3222" s="109"/>
      <c r="BT3222" s="109"/>
      <c r="BU3222" s="114"/>
      <c r="BV3222" s="57"/>
      <c r="BW3222" s="60"/>
      <c r="BX3222" s="109">
        <v>83</v>
      </c>
      <c r="BY3222" s="109"/>
      <c r="BZ3222" s="60"/>
      <c r="CA3222" s="109"/>
      <c r="CB3222" s="109"/>
      <c r="CC3222" s="109"/>
      <c r="CD3222" s="109"/>
      <c r="CE3222" s="109"/>
      <c r="CF3222" s="109">
        <v>67</v>
      </c>
      <c r="CG3222" s="109">
        <v>921</v>
      </c>
      <c r="CH3222" s="109">
        <v>222</v>
      </c>
      <c r="CI3222" s="114"/>
      <c r="CJ3222" s="114"/>
      <c r="CK3222" s="60"/>
      <c r="CL3222" s="114"/>
      <c r="CM3222" s="114"/>
      <c r="CN3222" s="114"/>
      <c r="CO3222" s="60"/>
      <c r="CP3222" s="114"/>
      <c r="CQ3222" s="60"/>
      <c r="CR3222" s="60"/>
      <c r="CS3222" s="60"/>
      <c r="CT3222" s="60"/>
      <c r="CU3222" s="114"/>
      <c r="CV3222" s="114"/>
      <c r="CW3222" s="60"/>
      <c r="CX3222" s="60"/>
      <c r="CY3222" s="60"/>
      <c r="CZ3222" s="60"/>
      <c r="DA3222" s="60"/>
      <c r="DB3222" s="22"/>
      <c r="DC3222" s="60"/>
      <c r="DD3222" s="60"/>
      <c r="DE3222" s="60"/>
      <c r="DF3222" s="60"/>
      <c r="DG3222" s="60"/>
      <c r="DH3222" s="22"/>
      <c r="DI3222" s="22"/>
      <c r="DJ3222" s="22"/>
      <c r="DK3222" s="22"/>
      <c r="DL3222" s="22"/>
      <c r="DM3222" s="22"/>
      <c r="DN3222" s="22"/>
      <c r="DO3222" s="22"/>
      <c r="DP3222" s="22"/>
      <c r="DQ3222" s="22"/>
    </row>
    <row r="3223" spans="1:121" ht="14.5" customHeight="1" x14ac:dyDescent="0.3">
      <c r="A3223" s="24" t="s">
        <v>3753</v>
      </c>
      <c r="B3223" s="29" t="s">
        <v>2928</v>
      </c>
      <c r="C3223" s="22" t="s">
        <v>2941</v>
      </c>
      <c r="D3223" s="24" t="s">
        <v>1543</v>
      </c>
      <c r="E3223" s="112"/>
      <c r="F3223" s="29">
        <v>1996</v>
      </c>
      <c r="G3223" s="29"/>
      <c r="H3223" s="22">
        <v>32.022511999999999</v>
      </c>
      <c r="I3223" s="26">
        <v>-105.547934</v>
      </c>
      <c r="J3223" s="29" t="s">
        <v>873</v>
      </c>
      <c r="K3223" s="29" t="s">
        <v>1253</v>
      </c>
      <c r="L3223" s="29" t="s">
        <v>878</v>
      </c>
      <c r="M3223" s="29" t="s">
        <v>1165</v>
      </c>
      <c r="N3223" s="70" t="s">
        <v>3393</v>
      </c>
      <c r="O3223" s="70" t="s">
        <v>3394</v>
      </c>
      <c r="P3223" s="33" t="s">
        <v>2942</v>
      </c>
      <c r="Q3223" s="22" t="s">
        <v>2943</v>
      </c>
      <c r="R3223" s="25"/>
      <c r="S3223" s="25"/>
      <c r="U3223" s="25"/>
      <c r="V3223" s="25"/>
      <c r="W3223" s="113">
        <v>57.05</v>
      </c>
      <c r="X3223" s="113">
        <v>0.44</v>
      </c>
      <c r="Y3223" s="113">
        <v>20.170000000000002</v>
      </c>
      <c r="Z3223" s="113">
        <v>4.6500000000000004</v>
      </c>
      <c r="AA3223" s="113">
        <v>0.14000000000000001</v>
      </c>
      <c r="AB3223" s="113">
        <v>0.45</v>
      </c>
      <c r="AC3223" s="113">
        <v>1.63</v>
      </c>
      <c r="AD3223" s="113">
        <v>7.58</v>
      </c>
      <c r="AE3223" s="113">
        <v>6.12</v>
      </c>
      <c r="AF3223" s="113">
        <v>0.19</v>
      </c>
      <c r="AG3223" s="113">
        <v>1.64</v>
      </c>
      <c r="AH3223" s="60"/>
      <c r="AI3223" s="60"/>
      <c r="AJ3223" s="60"/>
      <c r="AK3223" s="22"/>
      <c r="AL3223" s="60"/>
      <c r="AM3223" s="60"/>
      <c r="AN3223" s="60">
        <v>0.48</v>
      </c>
      <c r="AO3223" s="109">
        <f t="shared" si="181"/>
        <v>100.54</v>
      </c>
      <c r="AP3223" s="109"/>
      <c r="AQ3223" s="109"/>
      <c r="AR3223" s="110">
        <f t="shared" si="178"/>
        <v>4.2272727272727275</v>
      </c>
      <c r="AS3223" s="22"/>
      <c r="AT3223" s="22"/>
      <c r="AU3223" s="109"/>
      <c r="AV3223" s="109"/>
      <c r="AW3223" s="109"/>
      <c r="AX3223" s="60"/>
      <c r="AY3223" s="109"/>
      <c r="AZ3223" s="109"/>
      <c r="BA3223" s="109"/>
      <c r="BB3223" s="109"/>
      <c r="BC3223" s="57"/>
      <c r="BD3223" s="109"/>
      <c r="BE3223" s="109"/>
      <c r="BF3223" s="114">
        <v>1.8</v>
      </c>
      <c r="BG3223" s="114"/>
      <c r="BH3223" s="109"/>
      <c r="BI3223" s="109"/>
      <c r="BJ3223" s="109">
        <v>17</v>
      </c>
      <c r="BK3223" s="109"/>
      <c r="BL3223" s="109"/>
      <c r="BM3223" s="60"/>
      <c r="BN3223" s="57"/>
      <c r="BO3223" s="109">
        <v>133</v>
      </c>
      <c r="BP3223" s="57"/>
      <c r="BQ3223" s="109"/>
      <c r="BR3223" s="109">
        <v>98</v>
      </c>
      <c r="BS3223" s="109"/>
      <c r="BT3223" s="109"/>
      <c r="BU3223" s="114"/>
      <c r="BV3223" s="57"/>
      <c r="BW3223" s="60"/>
      <c r="BX3223" s="109">
        <v>321</v>
      </c>
      <c r="BY3223" s="109">
        <v>7.1</v>
      </c>
      <c r="BZ3223" s="60"/>
      <c r="CA3223" s="109">
        <v>16</v>
      </c>
      <c r="CB3223" s="109"/>
      <c r="CC3223" s="109">
        <v>4.2</v>
      </c>
      <c r="CD3223" s="109"/>
      <c r="CE3223" s="109"/>
      <c r="CF3223" s="109">
        <v>40</v>
      </c>
      <c r="CG3223" s="109">
        <v>806</v>
      </c>
      <c r="CH3223" s="109">
        <v>88</v>
      </c>
      <c r="CI3223" s="114"/>
      <c r="CJ3223" s="114"/>
      <c r="CK3223" s="60"/>
      <c r="CL3223" s="114"/>
      <c r="CM3223" s="114"/>
      <c r="CN3223" s="114"/>
      <c r="CO3223" s="60"/>
      <c r="CP3223" s="114"/>
      <c r="CQ3223" s="60"/>
      <c r="CR3223" s="60"/>
      <c r="CS3223" s="60"/>
      <c r="CT3223" s="60"/>
      <c r="CU3223" s="114"/>
      <c r="CV3223" s="114"/>
      <c r="CW3223" s="60"/>
      <c r="CX3223" s="60"/>
      <c r="CY3223" s="60"/>
      <c r="CZ3223" s="60"/>
      <c r="DA3223" s="60"/>
      <c r="DB3223" s="22"/>
      <c r="DC3223" s="60"/>
      <c r="DD3223" s="60"/>
      <c r="DE3223" s="60"/>
      <c r="DF3223" s="60"/>
      <c r="DG3223" s="60"/>
      <c r="DH3223" s="22"/>
      <c r="DI3223" s="22"/>
      <c r="DJ3223" s="22"/>
      <c r="DK3223" s="22"/>
      <c r="DL3223" s="22"/>
      <c r="DM3223" s="22"/>
      <c r="DN3223" s="22"/>
      <c r="DO3223" s="22"/>
      <c r="DP3223" s="22"/>
      <c r="DQ3223" s="22"/>
    </row>
    <row r="3224" spans="1:121" ht="14.5" customHeight="1" x14ac:dyDescent="0.3">
      <c r="A3224" s="24" t="s">
        <v>3754</v>
      </c>
      <c r="B3224" s="29" t="s">
        <v>2928</v>
      </c>
      <c r="C3224" s="22" t="s">
        <v>2941</v>
      </c>
      <c r="D3224" s="24" t="s">
        <v>1543</v>
      </c>
      <c r="E3224" s="112"/>
      <c r="F3224" s="29">
        <v>1996</v>
      </c>
      <c r="G3224" s="29"/>
      <c r="H3224" s="22">
        <v>32.022511999999999</v>
      </c>
      <c r="I3224" s="26">
        <v>-105.547934</v>
      </c>
      <c r="J3224" s="29" t="s">
        <v>873</v>
      </c>
      <c r="K3224" s="29" t="s">
        <v>1253</v>
      </c>
      <c r="L3224" s="29" t="s">
        <v>878</v>
      </c>
      <c r="M3224" s="29" t="s">
        <v>2933</v>
      </c>
      <c r="N3224" s="70" t="s">
        <v>3393</v>
      </c>
      <c r="O3224" s="70" t="s">
        <v>3394</v>
      </c>
      <c r="P3224" s="33" t="s">
        <v>2942</v>
      </c>
      <c r="Q3224" s="22" t="s">
        <v>2943</v>
      </c>
      <c r="R3224" s="25"/>
      <c r="S3224" s="25"/>
      <c r="U3224" s="25"/>
      <c r="V3224" s="25"/>
      <c r="W3224" s="113">
        <v>55.6</v>
      </c>
      <c r="X3224" s="113">
        <v>0.3</v>
      </c>
      <c r="Y3224" s="113">
        <v>17.350000000000001</v>
      </c>
      <c r="Z3224" s="113">
        <v>8.2799999999999994</v>
      </c>
      <c r="AA3224" s="113">
        <v>0.38</v>
      </c>
      <c r="AB3224" s="113">
        <v>0.25</v>
      </c>
      <c r="AC3224" s="113">
        <v>1.3</v>
      </c>
      <c r="AD3224" s="113">
        <v>8.9499999999999993</v>
      </c>
      <c r="AE3224" s="113">
        <v>4.2</v>
      </c>
      <c r="AF3224" s="113">
        <v>0.11</v>
      </c>
      <c r="AG3224" s="113">
        <v>2.88</v>
      </c>
      <c r="AH3224" s="60"/>
      <c r="AI3224" s="60"/>
      <c r="AJ3224" s="60"/>
      <c r="AK3224" s="22"/>
      <c r="AL3224" s="60"/>
      <c r="AM3224" s="60"/>
      <c r="AN3224" s="60">
        <v>0.13</v>
      </c>
      <c r="AO3224" s="109">
        <f t="shared" si="181"/>
        <v>99.72999999999999</v>
      </c>
      <c r="AP3224" s="109"/>
      <c r="AQ3224" s="109"/>
      <c r="AR3224" s="110">
        <f t="shared" si="178"/>
        <v>7.5272727272727264</v>
      </c>
      <c r="AS3224" s="22"/>
      <c r="AT3224" s="22"/>
      <c r="AU3224" s="109"/>
      <c r="AV3224" s="109"/>
      <c r="AW3224" s="109"/>
      <c r="AX3224" s="60"/>
      <c r="AY3224" s="109"/>
      <c r="AZ3224" s="109"/>
      <c r="BA3224" s="109"/>
      <c r="BB3224" s="109"/>
      <c r="BC3224" s="57"/>
      <c r="BD3224" s="109"/>
      <c r="BE3224" s="109"/>
      <c r="BF3224" s="114">
        <v>4.7</v>
      </c>
      <c r="BG3224" s="114">
        <v>40</v>
      </c>
      <c r="BH3224" s="109"/>
      <c r="BI3224" s="109"/>
      <c r="BJ3224" s="109">
        <v>63</v>
      </c>
      <c r="BK3224" s="109"/>
      <c r="BL3224" s="109"/>
      <c r="BM3224" s="60"/>
      <c r="BN3224" s="57"/>
      <c r="BO3224" s="109">
        <v>494</v>
      </c>
      <c r="BP3224" s="57"/>
      <c r="BQ3224" s="109"/>
      <c r="BR3224" s="109">
        <v>198</v>
      </c>
      <c r="BS3224" s="109"/>
      <c r="BT3224" s="109"/>
      <c r="BU3224" s="114"/>
      <c r="BV3224" s="57"/>
      <c r="BW3224" s="60"/>
      <c r="BX3224" s="109">
        <v>651</v>
      </c>
      <c r="BY3224" s="109">
        <v>35</v>
      </c>
      <c r="BZ3224" s="60"/>
      <c r="CA3224" s="109">
        <v>64</v>
      </c>
      <c r="CB3224" s="109"/>
      <c r="CC3224" s="109">
        <v>22</v>
      </c>
      <c r="CD3224" s="109"/>
      <c r="CE3224" s="109"/>
      <c r="CF3224" s="109">
        <v>156</v>
      </c>
      <c r="CG3224" s="109">
        <v>3226</v>
      </c>
      <c r="CH3224" s="109">
        <v>367</v>
      </c>
      <c r="CI3224" s="114"/>
      <c r="CJ3224" s="114"/>
      <c r="CK3224" s="60"/>
      <c r="CL3224" s="114"/>
      <c r="CM3224" s="114"/>
      <c r="CN3224" s="114"/>
      <c r="CO3224" s="60"/>
      <c r="CP3224" s="114"/>
      <c r="CQ3224" s="60"/>
      <c r="CR3224" s="60"/>
      <c r="CS3224" s="60"/>
      <c r="CT3224" s="60"/>
      <c r="CU3224" s="114"/>
      <c r="CV3224" s="114"/>
      <c r="CW3224" s="60"/>
      <c r="CX3224" s="60"/>
      <c r="CY3224" s="60"/>
      <c r="CZ3224" s="60"/>
      <c r="DA3224" s="60"/>
      <c r="DB3224" s="22"/>
      <c r="DC3224" s="60"/>
      <c r="DD3224" s="60"/>
      <c r="DE3224" s="60"/>
      <c r="DF3224" s="60"/>
      <c r="DG3224" s="60"/>
      <c r="DH3224" s="22"/>
      <c r="DI3224" s="22"/>
      <c r="DJ3224" s="22"/>
      <c r="DK3224" s="22"/>
      <c r="DL3224" s="22"/>
      <c r="DM3224" s="22"/>
      <c r="DN3224" s="22"/>
      <c r="DO3224" s="22"/>
      <c r="DP3224" s="22"/>
      <c r="DQ3224" s="22"/>
    </row>
    <row r="3225" spans="1:121" ht="14.5" customHeight="1" x14ac:dyDescent="0.3">
      <c r="A3225" s="24" t="s">
        <v>3755</v>
      </c>
      <c r="B3225" s="29" t="s">
        <v>2928</v>
      </c>
      <c r="C3225" s="22" t="s">
        <v>2941</v>
      </c>
      <c r="D3225" s="24" t="s">
        <v>1543</v>
      </c>
      <c r="E3225" s="112"/>
      <c r="F3225" s="29">
        <v>1996</v>
      </c>
      <c r="G3225" s="29"/>
      <c r="H3225" s="25">
        <v>31.9</v>
      </c>
      <c r="I3225" s="25">
        <v>-105.4</v>
      </c>
      <c r="J3225" s="29" t="s">
        <v>873</v>
      </c>
      <c r="K3225" s="29" t="s">
        <v>1253</v>
      </c>
      <c r="L3225" s="29" t="s">
        <v>878</v>
      </c>
      <c r="M3225" s="29" t="s">
        <v>1172</v>
      </c>
      <c r="N3225" s="70" t="s">
        <v>3393</v>
      </c>
      <c r="O3225" s="70" t="s">
        <v>3394</v>
      </c>
      <c r="P3225" s="33" t="s">
        <v>2942</v>
      </c>
      <c r="Q3225" s="22" t="s">
        <v>2943</v>
      </c>
      <c r="R3225" s="25"/>
      <c r="S3225" s="25"/>
      <c r="U3225" s="25"/>
      <c r="V3225" s="25"/>
      <c r="W3225" s="113">
        <v>60.83</v>
      </c>
      <c r="X3225" s="113">
        <v>0.22</v>
      </c>
      <c r="Y3225" s="113">
        <v>17.62</v>
      </c>
      <c r="Z3225" s="113">
        <v>6.29</v>
      </c>
      <c r="AA3225" s="113">
        <v>0.25</v>
      </c>
      <c r="AB3225" s="113">
        <v>0.37</v>
      </c>
      <c r="AC3225" s="113">
        <v>1.65</v>
      </c>
      <c r="AD3225" s="113">
        <v>5.21</v>
      </c>
      <c r="AE3225" s="113">
        <v>6.71</v>
      </c>
      <c r="AF3225" s="113">
        <v>7.0000000000000007E-2</v>
      </c>
      <c r="AG3225" s="113">
        <v>1.62</v>
      </c>
      <c r="AH3225" s="60"/>
      <c r="AI3225" s="60"/>
      <c r="AJ3225" s="60"/>
      <c r="AK3225" s="22"/>
      <c r="AL3225" s="60"/>
      <c r="AM3225" s="60"/>
      <c r="AN3225" s="60"/>
      <c r="AO3225" s="109">
        <f t="shared" si="181"/>
        <v>100.84</v>
      </c>
      <c r="AP3225" s="109">
        <f>(Z3225-(1.1*AQ3225))</f>
        <v>2.572817300000001</v>
      </c>
      <c r="AQ3225" s="109">
        <f>(0.6633*(Y3225+Z3225)-0.7083*Y3225)</f>
        <v>3.3792569999999991</v>
      </c>
      <c r="AR3225" s="110">
        <f t="shared" si="178"/>
        <v>5.7181818181818178</v>
      </c>
      <c r="AS3225" s="22"/>
      <c r="AT3225" s="22"/>
      <c r="AU3225" s="60"/>
      <c r="AV3225" s="60"/>
      <c r="AW3225" s="60"/>
      <c r="AX3225" s="60"/>
      <c r="AY3225" s="109">
        <v>15</v>
      </c>
      <c r="AZ3225" s="60"/>
      <c r="BA3225" s="60"/>
      <c r="BB3225" s="60"/>
      <c r="BC3225" s="60"/>
      <c r="BD3225" s="60"/>
      <c r="BE3225" s="60"/>
      <c r="BF3225" s="114">
        <v>2.6</v>
      </c>
      <c r="BG3225" s="114">
        <v>28</v>
      </c>
      <c r="BH3225" s="60"/>
      <c r="BI3225" s="60"/>
      <c r="BJ3225" s="109">
        <v>29</v>
      </c>
      <c r="BK3225" s="109"/>
      <c r="BL3225" s="109"/>
      <c r="BM3225" s="60"/>
      <c r="BN3225" s="60"/>
      <c r="BO3225" s="109">
        <v>190</v>
      </c>
      <c r="BP3225" s="60"/>
      <c r="BQ3225" s="60"/>
      <c r="BR3225" s="109">
        <v>159</v>
      </c>
      <c r="BS3225" s="109"/>
      <c r="BT3225" s="60"/>
      <c r="BU3225" s="114">
        <v>3.5</v>
      </c>
      <c r="BV3225" s="60"/>
      <c r="BW3225" s="60"/>
      <c r="BX3225" s="109">
        <v>61</v>
      </c>
      <c r="BY3225" s="109">
        <v>11</v>
      </c>
      <c r="BZ3225" s="60"/>
      <c r="CA3225" s="109">
        <v>23</v>
      </c>
      <c r="CB3225" s="109"/>
      <c r="CC3225" s="109">
        <v>6.4</v>
      </c>
      <c r="CD3225" s="109">
        <v>50</v>
      </c>
      <c r="CE3225" s="60"/>
      <c r="CF3225" s="109">
        <v>61</v>
      </c>
      <c r="CG3225" s="109">
        <v>1441</v>
      </c>
      <c r="CH3225" s="109">
        <v>181</v>
      </c>
      <c r="CI3225" s="114">
        <v>120.5</v>
      </c>
      <c r="CJ3225" s="114">
        <v>235.1</v>
      </c>
      <c r="CK3225" s="60"/>
      <c r="CL3225" s="114">
        <v>79.400000000000006</v>
      </c>
      <c r="CM3225" s="114">
        <v>10.3</v>
      </c>
      <c r="CN3225" s="114">
        <v>0.79</v>
      </c>
      <c r="CO3225" s="60"/>
      <c r="CP3225" s="114"/>
      <c r="CQ3225" s="60"/>
      <c r="CR3225" s="60"/>
      <c r="CS3225" s="60"/>
      <c r="CT3225" s="60"/>
      <c r="CU3225" s="114">
        <v>4.96</v>
      </c>
      <c r="CV3225" s="114">
        <v>0.93</v>
      </c>
      <c r="CW3225" s="60">
        <f>SUM(CI3225:CV3225)</f>
        <v>451.98</v>
      </c>
      <c r="CX3225" s="60"/>
      <c r="CY3225" s="60"/>
      <c r="CZ3225" s="60"/>
      <c r="DA3225" s="60"/>
      <c r="DB3225" s="22"/>
      <c r="DC3225" s="60"/>
      <c r="DD3225" s="60"/>
      <c r="DE3225" s="60"/>
      <c r="DF3225" s="60"/>
      <c r="DG3225" s="60"/>
      <c r="DH3225" s="22"/>
      <c r="DI3225" s="22"/>
      <c r="DJ3225" s="22"/>
      <c r="DK3225" s="22"/>
      <c r="DL3225" s="22"/>
      <c r="DM3225" s="22"/>
      <c r="DN3225" s="22"/>
      <c r="DO3225" s="22"/>
      <c r="DP3225" s="22"/>
      <c r="DQ3225" s="22"/>
    </row>
    <row r="3226" spans="1:121" ht="14.5" customHeight="1" x14ac:dyDescent="0.3">
      <c r="A3226" s="24" t="s">
        <v>3756</v>
      </c>
      <c r="B3226" s="29" t="s">
        <v>2928</v>
      </c>
      <c r="C3226" s="22" t="s">
        <v>2941</v>
      </c>
      <c r="D3226" s="24" t="s">
        <v>1543</v>
      </c>
      <c r="E3226" s="112"/>
      <c r="F3226" s="29">
        <v>1996</v>
      </c>
      <c r="G3226" s="29"/>
      <c r="H3226" s="25">
        <v>32</v>
      </c>
      <c r="I3226" s="25">
        <v>-105.5</v>
      </c>
      <c r="J3226" s="29" t="s">
        <v>873</v>
      </c>
      <c r="K3226" s="29" t="s">
        <v>1253</v>
      </c>
      <c r="L3226" s="29" t="s">
        <v>878</v>
      </c>
      <c r="M3226" s="29" t="s">
        <v>1173</v>
      </c>
      <c r="N3226" s="70" t="s">
        <v>3393</v>
      </c>
      <c r="O3226" s="70" t="s">
        <v>3394</v>
      </c>
      <c r="P3226" s="33" t="s">
        <v>2942</v>
      </c>
      <c r="Q3226" s="22" t="s">
        <v>2943</v>
      </c>
      <c r="R3226" s="25"/>
      <c r="S3226" s="25"/>
      <c r="U3226" s="25"/>
      <c r="V3226" s="25"/>
      <c r="W3226" s="113">
        <v>56.1</v>
      </c>
      <c r="X3226" s="113">
        <v>0.18</v>
      </c>
      <c r="Y3226" s="113">
        <v>19.57</v>
      </c>
      <c r="Z3226" s="113">
        <v>4.93</v>
      </c>
      <c r="AA3226" s="113">
        <v>0.28999999999999998</v>
      </c>
      <c r="AB3226" s="113">
        <v>0.13</v>
      </c>
      <c r="AC3226" s="113">
        <v>0.9</v>
      </c>
      <c r="AD3226" s="113">
        <v>4.9000000000000004</v>
      </c>
      <c r="AE3226" s="113">
        <v>10.77</v>
      </c>
      <c r="AF3226" s="113">
        <v>0.04</v>
      </c>
      <c r="AG3226" s="113">
        <v>2.42</v>
      </c>
      <c r="AH3226" s="60"/>
      <c r="AI3226" s="60"/>
      <c r="AJ3226" s="60"/>
      <c r="AK3226" s="22"/>
      <c r="AL3226" s="60"/>
      <c r="AM3226" s="60"/>
      <c r="AN3226" s="60"/>
      <c r="AO3226" s="109">
        <f t="shared" si="181"/>
        <v>100.23000000000002</v>
      </c>
      <c r="AP3226" s="109">
        <f>(Z3226-(1.1*AQ3226))</f>
        <v>2.3016391000000014</v>
      </c>
      <c r="AQ3226" s="109">
        <f>(0.6633*(Y3226+Z3226)-0.7083*Y3226)</f>
        <v>2.3894189999999984</v>
      </c>
      <c r="AR3226" s="110">
        <f t="shared" si="178"/>
        <v>4.4818181818181815</v>
      </c>
      <c r="AS3226" s="22"/>
      <c r="AT3226" s="22"/>
      <c r="AU3226" s="60"/>
      <c r="AV3226" s="60"/>
      <c r="AW3226" s="60"/>
      <c r="AX3226" s="60"/>
      <c r="AY3226" s="109"/>
      <c r="AZ3226" s="60"/>
      <c r="BA3226" s="60"/>
      <c r="BB3226" s="60"/>
      <c r="BC3226" s="60"/>
      <c r="BD3226" s="60"/>
      <c r="BE3226" s="60"/>
      <c r="BF3226" s="60"/>
      <c r="BG3226" s="60"/>
      <c r="BH3226" s="60"/>
      <c r="BI3226" s="60"/>
      <c r="BJ3226" s="60"/>
      <c r="BK3226" s="60"/>
      <c r="BL3226" s="60"/>
      <c r="BM3226" s="60"/>
      <c r="BN3226" s="60"/>
      <c r="BO3226" s="109"/>
      <c r="BP3226" s="60"/>
      <c r="BQ3226" s="60"/>
      <c r="BR3226" s="109"/>
      <c r="BS3226" s="109"/>
      <c r="BT3226" s="60"/>
      <c r="BU3226" s="60"/>
      <c r="BV3226" s="60"/>
      <c r="BW3226" s="60"/>
      <c r="BX3226" s="109"/>
      <c r="BY3226" s="60"/>
      <c r="BZ3226" s="109"/>
      <c r="CA3226" s="60"/>
      <c r="CB3226" s="60"/>
      <c r="CC3226" s="109"/>
      <c r="CD3226" s="60"/>
      <c r="CE3226" s="60"/>
      <c r="CF3226" s="60"/>
      <c r="CG3226" s="60"/>
      <c r="CH3226" s="60"/>
      <c r="CI3226" s="60"/>
      <c r="CJ3226" s="60"/>
      <c r="CK3226" s="60"/>
      <c r="CL3226" s="60"/>
      <c r="CM3226" s="60"/>
      <c r="CN3226" s="60"/>
      <c r="CO3226" s="60"/>
      <c r="CP3226" s="60"/>
      <c r="CQ3226" s="60"/>
      <c r="CR3226" s="60"/>
      <c r="CS3226" s="60"/>
      <c r="CT3226" s="60"/>
      <c r="CU3226" s="60"/>
      <c r="CV3226" s="60"/>
      <c r="CW3226" s="60"/>
      <c r="CX3226" s="60"/>
      <c r="CY3226" s="60"/>
      <c r="CZ3226" s="60"/>
      <c r="DA3226" s="60"/>
      <c r="DB3226" s="22"/>
      <c r="DC3226" s="60"/>
      <c r="DD3226" s="60"/>
      <c r="DE3226" s="60"/>
      <c r="DF3226" s="60"/>
      <c r="DG3226" s="60"/>
      <c r="DH3226" s="22"/>
      <c r="DI3226" s="22"/>
      <c r="DJ3226" s="22"/>
      <c r="DK3226" s="22"/>
      <c r="DL3226" s="22"/>
      <c r="DM3226" s="22"/>
      <c r="DN3226" s="22"/>
      <c r="DO3226" s="22"/>
      <c r="DP3226" s="22"/>
      <c r="DQ3226" s="22"/>
    </row>
    <row r="3227" spans="1:121" ht="14.5" customHeight="1" x14ac:dyDescent="0.3">
      <c r="A3227" s="24" t="s">
        <v>3757</v>
      </c>
      <c r="B3227" s="22" t="s">
        <v>4945</v>
      </c>
      <c r="C3227" s="22" t="s">
        <v>2941</v>
      </c>
      <c r="D3227" s="24" t="s">
        <v>2934</v>
      </c>
      <c r="E3227" s="71"/>
      <c r="F3227" s="22">
        <v>1977</v>
      </c>
      <c r="H3227" s="22">
        <v>32.087507000000002</v>
      </c>
      <c r="I3227" s="22">
        <v>-105.513396</v>
      </c>
      <c r="J3227" s="29" t="s">
        <v>873</v>
      </c>
      <c r="K3227" s="29" t="s">
        <v>1253</v>
      </c>
      <c r="L3227" s="29" t="s">
        <v>878</v>
      </c>
      <c r="M3227" s="24" t="s">
        <v>163</v>
      </c>
      <c r="N3227" s="70" t="s">
        <v>3393</v>
      </c>
      <c r="O3227" s="70" t="s">
        <v>3394</v>
      </c>
      <c r="P3227" s="33" t="s">
        <v>2942</v>
      </c>
      <c r="Q3227" s="22" t="s">
        <v>2943</v>
      </c>
      <c r="W3227" s="109">
        <v>59.1</v>
      </c>
      <c r="X3227" s="109">
        <v>0.05</v>
      </c>
      <c r="Y3227" s="109">
        <v>16.600000000000001</v>
      </c>
      <c r="Z3227" s="110">
        <f>(1.1*AP3227)+AQ3227</f>
        <v>2.6629999999999998</v>
      </c>
      <c r="AA3227" s="110"/>
      <c r="AB3227" s="109">
        <v>0.12</v>
      </c>
      <c r="AC3227" s="109">
        <v>0.81</v>
      </c>
      <c r="AD3227" s="109">
        <v>4.97</v>
      </c>
      <c r="AE3227" s="109">
        <v>5.99</v>
      </c>
      <c r="AF3227" s="109">
        <v>5.3</v>
      </c>
      <c r="AG3227" s="109">
        <v>0.16</v>
      </c>
      <c r="AH3227" s="109"/>
      <c r="AI3227" s="109">
        <v>1.04</v>
      </c>
      <c r="AJ3227" s="109"/>
      <c r="AK3227" s="22"/>
      <c r="AL3227" s="109"/>
      <c r="AM3227" s="109"/>
      <c r="AN3227" s="109">
        <v>3.15</v>
      </c>
      <c r="AO3227" s="109">
        <f t="shared" si="181"/>
        <v>99.953000000000003</v>
      </c>
      <c r="AP3227" s="109">
        <v>1.1299999999999999</v>
      </c>
      <c r="AQ3227" s="109">
        <v>1.42</v>
      </c>
      <c r="AR3227" s="110">
        <f t="shared" si="178"/>
        <v>2.4209090909090905</v>
      </c>
      <c r="AS3227" s="22"/>
      <c r="AT3227" s="22"/>
      <c r="AU3227" s="109"/>
      <c r="AV3227" s="109"/>
      <c r="AW3227" s="109"/>
      <c r="AX3227" s="109"/>
      <c r="AY3227" s="109"/>
      <c r="AZ3227" s="109"/>
      <c r="BA3227" s="109"/>
      <c r="BB3227" s="109"/>
      <c r="BC3227" s="109"/>
      <c r="BD3227" s="109"/>
      <c r="BE3227" s="109"/>
      <c r="BF3227" s="109"/>
      <c r="BG3227" s="109"/>
      <c r="BH3227" s="109"/>
      <c r="BI3227" s="109"/>
      <c r="BJ3227" s="109"/>
      <c r="BK3227" s="109"/>
      <c r="BL3227" s="109"/>
      <c r="BM3227" s="109"/>
      <c r="BN3227" s="109"/>
      <c r="BO3227" s="109"/>
      <c r="BP3227" s="109"/>
      <c r="BQ3227" s="109"/>
      <c r="BR3227" s="109"/>
      <c r="BS3227" s="109"/>
      <c r="BT3227" s="109"/>
      <c r="BU3227" s="109"/>
      <c r="BV3227" s="109"/>
      <c r="BW3227" s="109"/>
      <c r="BX3227" s="109"/>
      <c r="BY3227" s="109"/>
      <c r="BZ3227" s="109"/>
      <c r="CA3227" s="109"/>
      <c r="CB3227" s="109"/>
      <c r="CC3227" s="109"/>
      <c r="CD3227" s="109"/>
      <c r="CE3227" s="109"/>
      <c r="CF3227" s="109"/>
      <c r="CG3227" s="109"/>
      <c r="CH3227" s="109"/>
      <c r="CI3227" s="109"/>
      <c r="CJ3227" s="109"/>
      <c r="CK3227" s="109"/>
      <c r="CL3227" s="109"/>
      <c r="CM3227" s="109"/>
      <c r="CN3227" s="109"/>
      <c r="CO3227" s="109"/>
      <c r="CP3227" s="109"/>
      <c r="CQ3227" s="109"/>
      <c r="CR3227" s="109"/>
      <c r="CS3227" s="109"/>
      <c r="CT3227" s="109"/>
      <c r="CU3227" s="109"/>
      <c r="CV3227" s="109"/>
      <c r="CW3227" s="110"/>
      <c r="CX3227" s="110"/>
      <c r="CY3227" s="110"/>
      <c r="CZ3227" s="109"/>
      <c r="DA3227" s="109"/>
      <c r="DB3227" s="22"/>
      <c r="DC3227" s="110"/>
      <c r="DD3227" s="110"/>
      <c r="DE3227" s="110"/>
      <c r="DF3227" s="110"/>
      <c r="DG3227" s="110"/>
      <c r="DH3227" s="22"/>
      <c r="DI3227" s="22"/>
      <c r="DJ3227" s="22"/>
      <c r="DK3227" s="22"/>
      <c r="DL3227" s="22"/>
      <c r="DM3227" s="22"/>
      <c r="DN3227" s="22"/>
      <c r="DO3227" s="22"/>
      <c r="DP3227" s="22"/>
      <c r="DQ3227" s="22"/>
    </row>
    <row r="3228" spans="1:121" ht="14.5" customHeight="1" x14ac:dyDescent="0.3">
      <c r="A3228" s="24" t="s">
        <v>3758</v>
      </c>
      <c r="B3228" s="22" t="s">
        <v>4945</v>
      </c>
      <c r="C3228" s="22" t="s">
        <v>2941</v>
      </c>
      <c r="D3228" s="24" t="s">
        <v>2934</v>
      </c>
      <c r="E3228" s="71"/>
      <c r="F3228" s="22">
        <v>1977</v>
      </c>
      <c r="H3228" s="22">
        <v>32.086038000000002</v>
      </c>
      <c r="I3228" s="22">
        <v>-105.513937</v>
      </c>
      <c r="J3228" s="29" t="s">
        <v>873</v>
      </c>
      <c r="K3228" s="29" t="s">
        <v>1253</v>
      </c>
      <c r="L3228" s="29" t="s">
        <v>878</v>
      </c>
      <c r="M3228" s="24" t="s">
        <v>163</v>
      </c>
      <c r="N3228" s="70" t="s">
        <v>3393</v>
      </c>
      <c r="O3228" s="70" t="s">
        <v>3394</v>
      </c>
      <c r="P3228" s="33" t="s">
        <v>2942</v>
      </c>
      <c r="Q3228" s="22" t="s">
        <v>2943</v>
      </c>
      <c r="W3228" s="109">
        <v>63.45</v>
      </c>
      <c r="X3228" s="109">
        <v>0.05</v>
      </c>
      <c r="Y3228" s="109">
        <v>18.25</v>
      </c>
      <c r="Z3228" s="110">
        <f>(1.1*AP3228)+AQ3228</f>
        <v>3.3420000000000005</v>
      </c>
      <c r="AA3228" s="110"/>
      <c r="AB3228" s="109">
        <v>0.14000000000000001</v>
      </c>
      <c r="AC3228" s="109">
        <v>7.0000000000000007E-2</v>
      </c>
      <c r="AD3228" s="109">
        <v>1.02</v>
      </c>
      <c r="AE3228" s="109">
        <v>6.7</v>
      </c>
      <c r="AF3228" s="109">
        <v>5.3</v>
      </c>
      <c r="AG3228" s="109">
        <v>0.18</v>
      </c>
      <c r="AH3228" s="109"/>
      <c r="AI3228" s="109">
        <v>0.72</v>
      </c>
      <c r="AJ3228" s="109"/>
      <c r="AK3228" s="22"/>
      <c r="AL3228" s="109"/>
      <c r="AM3228" s="109"/>
      <c r="AN3228" s="109">
        <v>0.65</v>
      </c>
      <c r="AO3228" s="109">
        <f t="shared" si="181"/>
        <v>99.872</v>
      </c>
      <c r="AP3228" s="109">
        <v>0.92</v>
      </c>
      <c r="AQ3228" s="109">
        <v>2.33</v>
      </c>
      <c r="AR3228" s="110">
        <f t="shared" si="178"/>
        <v>3.0381818181818185</v>
      </c>
      <c r="AS3228" s="22"/>
      <c r="AT3228" s="22"/>
      <c r="AU3228" s="109"/>
      <c r="AV3228" s="109"/>
      <c r="AW3228" s="109"/>
      <c r="AX3228" s="109"/>
      <c r="AY3228" s="109"/>
      <c r="AZ3228" s="109"/>
      <c r="BA3228" s="109"/>
      <c r="BB3228" s="109"/>
      <c r="BC3228" s="109"/>
      <c r="BD3228" s="109"/>
      <c r="BE3228" s="109"/>
      <c r="BF3228" s="109"/>
      <c r="BG3228" s="109"/>
      <c r="BH3228" s="109"/>
      <c r="BI3228" s="109"/>
      <c r="BJ3228" s="109"/>
      <c r="BK3228" s="109"/>
      <c r="BL3228" s="109"/>
      <c r="BM3228" s="109"/>
      <c r="BN3228" s="109"/>
      <c r="BO3228" s="109"/>
      <c r="BP3228" s="109"/>
      <c r="BQ3228" s="109"/>
      <c r="BR3228" s="109"/>
      <c r="BS3228" s="109"/>
      <c r="BT3228" s="109"/>
      <c r="BU3228" s="109"/>
      <c r="BV3228" s="109"/>
      <c r="BW3228" s="109"/>
      <c r="BX3228" s="109"/>
      <c r="BY3228" s="109"/>
      <c r="BZ3228" s="109"/>
      <c r="CA3228" s="109"/>
      <c r="CB3228" s="109"/>
      <c r="CC3228" s="109"/>
      <c r="CD3228" s="109"/>
      <c r="CE3228" s="109"/>
      <c r="CF3228" s="109"/>
      <c r="CG3228" s="109"/>
      <c r="CH3228" s="109"/>
      <c r="CI3228" s="109"/>
      <c r="CJ3228" s="109"/>
      <c r="CK3228" s="109"/>
      <c r="CL3228" s="109"/>
      <c r="CM3228" s="109"/>
      <c r="CN3228" s="109"/>
      <c r="CO3228" s="109"/>
      <c r="CP3228" s="109"/>
      <c r="CQ3228" s="109"/>
      <c r="CR3228" s="109"/>
      <c r="CS3228" s="109"/>
      <c r="CT3228" s="109"/>
      <c r="CU3228" s="109"/>
      <c r="CV3228" s="109"/>
      <c r="CW3228" s="110"/>
      <c r="CX3228" s="110"/>
      <c r="CY3228" s="110"/>
      <c r="CZ3228" s="109"/>
      <c r="DA3228" s="109"/>
      <c r="DB3228" s="22"/>
      <c r="DC3228" s="110"/>
      <c r="DD3228" s="110"/>
      <c r="DE3228" s="110"/>
      <c r="DF3228" s="110"/>
      <c r="DG3228" s="110"/>
      <c r="DH3228" s="22"/>
      <c r="DI3228" s="22"/>
      <c r="DJ3228" s="22"/>
      <c r="DK3228" s="22"/>
      <c r="DL3228" s="22"/>
      <c r="DM3228" s="22"/>
      <c r="DN3228" s="22"/>
      <c r="DO3228" s="22"/>
      <c r="DP3228" s="22"/>
      <c r="DQ3228" s="22"/>
    </row>
    <row r="3229" spans="1:121" ht="14.5" customHeight="1" x14ac:dyDescent="0.3">
      <c r="A3229" s="24" t="s">
        <v>3759</v>
      </c>
      <c r="B3229" s="29" t="s">
        <v>2928</v>
      </c>
      <c r="C3229" s="22" t="s">
        <v>2941</v>
      </c>
      <c r="D3229" s="24" t="s">
        <v>1543</v>
      </c>
      <c r="E3229" s="112"/>
      <c r="F3229" s="29">
        <v>1996</v>
      </c>
      <c r="G3229" s="29"/>
      <c r="H3229" s="25">
        <v>31.9</v>
      </c>
      <c r="I3229" s="25">
        <v>-105.516667</v>
      </c>
      <c r="J3229" s="29" t="s">
        <v>873</v>
      </c>
      <c r="K3229" s="29" t="s">
        <v>1253</v>
      </c>
      <c r="L3229" s="29" t="s">
        <v>878</v>
      </c>
      <c r="M3229" s="29" t="s">
        <v>1171</v>
      </c>
      <c r="N3229" s="70" t="s">
        <v>3393</v>
      </c>
      <c r="O3229" s="70" t="s">
        <v>3394</v>
      </c>
      <c r="P3229" s="33" t="s">
        <v>2942</v>
      </c>
      <c r="Q3229" s="22" t="s">
        <v>2943</v>
      </c>
      <c r="R3229" s="25"/>
      <c r="S3229" s="25"/>
      <c r="U3229" s="25"/>
      <c r="V3229" s="25"/>
      <c r="W3229" s="113">
        <v>59.03</v>
      </c>
      <c r="X3229" s="113">
        <v>0.11</v>
      </c>
      <c r="Y3229" s="113">
        <v>17.809999999999999</v>
      </c>
      <c r="Z3229" s="113">
        <v>5.0999999999999996</v>
      </c>
      <c r="AA3229" s="113">
        <v>0.31</v>
      </c>
      <c r="AB3229" s="113">
        <v>0.13</v>
      </c>
      <c r="AC3229" s="113">
        <v>0.9</v>
      </c>
      <c r="AD3229" s="113">
        <v>5.15</v>
      </c>
      <c r="AE3229" s="113">
        <v>8.2799999999999994</v>
      </c>
      <c r="AF3229" s="113">
        <v>0.04</v>
      </c>
      <c r="AG3229" s="113">
        <v>1.92</v>
      </c>
      <c r="AH3229" s="60"/>
      <c r="AI3229" s="60"/>
      <c r="AJ3229" s="60"/>
      <c r="AK3229" s="22"/>
      <c r="AL3229" s="60"/>
      <c r="AM3229" s="60"/>
      <c r="AN3229" s="60"/>
      <c r="AO3229" s="109">
        <f t="shared" si="181"/>
        <v>98.780000000000015</v>
      </c>
      <c r="AP3229" s="109">
        <f>(Z3229-(1.1*AQ3229))</f>
        <v>2.2604820000000019</v>
      </c>
      <c r="AQ3229" s="109">
        <f>(0.6633*(Y3229+Z3229)-0.7083*Y3229)</f>
        <v>2.5813799999999976</v>
      </c>
      <c r="AR3229" s="110">
        <f t="shared" si="178"/>
        <v>4.6363636363636358</v>
      </c>
      <c r="AS3229" s="22"/>
      <c r="AT3229" s="22"/>
      <c r="AU3229" s="60"/>
      <c r="AV3229" s="60"/>
      <c r="AW3229" s="60"/>
      <c r="AX3229" s="60"/>
      <c r="AY3229" s="109">
        <v>14</v>
      </c>
      <c r="AZ3229" s="60"/>
      <c r="BA3229" s="60"/>
      <c r="BB3229" s="60"/>
      <c r="BC3229" s="60"/>
      <c r="BD3229" s="60"/>
      <c r="BE3229" s="60"/>
      <c r="BF3229" s="114">
        <v>2.7</v>
      </c>
      <c r="BG3229" s="114">
        <v>19</v>
      </c>
      <c r="BH3229" s="60"/>
      <c r="BI3229" s="60"/>
      <c r="BJ3229" s="109">
        <v>37</v>
      </c>
      <c r="BK3229" s="109"/>
      <c r="BL3229" s="109"/>
      <c r="BM3229" s="60"/>
      <c r="BN3229" s="60"/>
      <c r="BO3229" s="109">
        <v>311</v>
      </c>
      <c r="BP3229" s="60"/>
      <c r="BQ3229" s="60"/>
      <c r="BR3229" s="109">
        <v>191</v>
      </c>
      <c r="BS3229" s="109"/>
      <c r="BT3229" s="60"/>
      <c r="BU3229" s="114">
        <v>0.7</v>
      </c>
      <c r="BV3229" s="60"/>
      <c r="BW3229" s="60"/>
      <c r="BX3229" s="109">
        <v>19</v>
      </c>
      <c r="BY3229" s="109">
        <v>21</v>
      </c>
      <c r="BZ3229" s="60"/>
      <c r="CA3229" s="109">
        <v>38</v>
      </c>
      <c r="CB3229" s="109"/>
      <c r="CC3229" s="109">
        <v>9.8000000000000007</v>
      </c>
      <c r="CD3229" s="109">
        <v>66</v>
      </c>
      <c r="CE3229" s="60"/>
      <c r="CF3229" s="109">
        <v>83</v>
      </c>
      <c r="CG3229" s="109">
        <v>1731</v>
      </c>
      <c r="CH3229" s="109">
        <v>246</v>
      </c>
      <c r="CI3229" s="114">
        <v>163.69999999999999</v>
      </c>
      <c r="CJ3229" s="114">
        <v>289.89999999999998</v>
      </c>
      <c r="CK3229" s="60"/>
      <c r="CL3229" s="114">
        <v>100.6</v>
      </c>
      <c r="CM3229" s="114">
        <v>14.4</v>
      </c>
      <c r="CN3229" s="114">
        <v>0.82</v>
      </c>
      <c r="CO3229" s="60"/>
      <c r="CP3229" s="114"/>
      <c r="CQ3229" s="60"/>
      <c r="CR3229" s="60"/>
      <c r="CS3229" s="60"/>
      <c r="CT3229" s="60"/>
      <c r="CU3229" s="114">
        <v>7.53</v>
      </c>
      <c r="CV3229" s="114">
        <v>1.04</v>
      </c>
      <c r="CW3229" s="60">
        <f>SUM(CI3229:CV3229)</f>
        <v>577.9899999999999</v>
      </c>
      <c r="CX3229" s="60"/>
      <c r="CY3229" s="60"/>
      <c r="CZ3229" s="60"/>
      <c r="DA3229" s="60"/>
      <c r="DB3229" s="22"/>
      <c r="DC3229" s="60"/>
      <c r="DD3229" s="60"/>
      <c r="DE3229" s="60"/>
      <c r="DF3229" s="60"/>
      <c r="DG3229" s="60"/>
      <c r="DH3229" s="22"/>
      <c r="DI3229" s="22"/>
      <c r="DJ3229" s="22"/>
      <c r="DK3229" s="22"/>
      <c r="DL3229" s="22"/>
      <c r="DM3229" s="22"/>
      <c r="DN3229" s="22"/>
      <c r="DO3229" s="22"/>
      <c r="DP3229" s="22"/>
      <c r="DQ3229" s="22"/>
    </row>
    <row r="3230" spans="1:121" ht="14.5" customHeight="1" x14ac:dyDescent="0.3">
      <c r="A3230" s="24" t="s">
        <v>3760</v>
      </c>
      <c r="B3230" s="22" t="s">
        <v>4945</v>
      </c>
      <c r="C3230" s="22" t="s">
        <v>2941</v>
      </c>
      <c r="D3230" s="24" t="s">
        <v>2934</v>
      </c>
      <c r="E3230" s="71"/>
      <c r="F3230" s="22">
        <v>1977</v>
      </c>
      <c r="H3230" s="22">
        <v>31.998745</v>
      </c>
      <c r="I3230" s="22">
        <v>-105.55045</v>
      </c>
      <c r="J3230" s="29" t="s">
        <v>873</v>
      </c>
      <c r="K3230" s="29" t="s">
        <v>1253</v>
      </c>
      <c r="L3230" s="29" t="s">
        <v>878</v>
      </c>
      <c r="M3230" s="24" t="s">
        <v>2936</v>
      </c>
      <c r="N3230" s="70" t="s">
        <v>3393</v>
      </c>
      <c r="O3230" s="70" t="s">
        <v>3394</v>
      </c>
      <c r="P3230" s="33" t="s">
        <v>2942</v>
      </c>
      <c r="Q3230" s="22" t="s">
        <v>2943</v>
      </c>
      <c r="W3230" s="109">
        <v>56.4</v>
      </c>
      <c r="X3230" s="109">
        <v>0.21</v>
      </c>
      <c r="Y3230" s="109">
        <v>18.100000000000001</v>
      </c>
      <c r="Z3230" s="110">
        <f>(1.1*AP3230)+AQ3230</f>
        <v>6.7530000000000001</v>
      </c>
      <c r="AA3230" s="110"/>
      <c r="AB3230" s="109">
        <v>0.24</v>
      </c>
      <c r="AC3230" s="109">
        <v>0.37</v>
      </c>
      <c r="AD3230" s="109">
        <v>1.9</v>
      </c>
      <c r="AE3230" s="109">
        <v>6.96</v>
      </c>
      <c r="AF3230" s="109">
        <v>5.27</v>
      </c>
      <c r="AG3230" s="109">
        <v>0.16</v>
      </c>
      <c r="AH3230" s="109"/>
      <c r="AI3230" s="109">
        <v>3.37</v>
      </c>
      <c r="AJ3230" s="109"/>
      <c r="AK3230" s="22"/>
      <c r="AL3230" s="109"/>
      <c r="AM3230" s="109"/>
      <c r="AN3230" s="109">
        <v>0.6</v>
      </c>
      <c r="AO3230" s="109">
        <f t="shared" si="181"/>
        <v>100.333</v>
      </c>
      <c r="AP3230" s="109">
        <v>2.0299999999999998</v>
      </c>
      <c r="AQ3230" s="109">
        <v>4.5199999999999996</v>
      </c>
      <c r="AR3230" s="110">
        <f t="shared" si="178"/>
        <v>6.1390909090909087</v>
      </c>
      <c r="AS3230" s="22"/>
      <c r="AT3230" s="22"/>
      <c r="AU3230" s="109"/>
      <c r="AV3230" s="109"/>
      <c r="AW3230" s="109"/>
      <c r="AX3230" s="109"/>
      <c r="AY3230" s="109"/>
      <c r="AZ3230" s="109"/>
      <c r="BA3230" s="109"/>
      <c r="BB3230" s="109"/>
      <c r="BC3230" s="109"/>
      <c r="BD3230" s="109"/>
      <c r="BE3230" s="109"/>
      <c r="BF3230" s="109"/>
      <c r="BG3230" s="109"/>
      <c r="BH3230" s="109"/>
      <c r="BI3230" s="109"/>
      <c r="BJ3230" s="109"/>
      <c r="BK3230" s="109"/>
      <c r="BL3230" s="109"/>
      <c r="BM3230" s="109"/>
      <c r="BN3230" s="109"/>
      <c r="BO3230" s="109"/>
      <c r="BP3230" s="109"/>
      <c r="BQ3230" s="109"/>
      <c r="BR3230" s="109"/>
      <c r="BS3230" s="109"/>
      <c r="BT3230" s="109"/>
      <c r="BU3230" s="109"/>
      <c r="BV3230" s="109"/>
      <c r="BW3230" s="109"/>
      <c r="BX3230" s="109"/>
      <c r="BY3230" s="109"/>
      <c r="BZ3230" s="109"/>
      <c r="CA3230" s="109"/>
      <c r="CB3230" s="109"/>
      <c r="CC3230" s="109"/>
      <c r="CD3230" s="109"/>
      <c r="CE3230" s="109"/>
      <c r="CF3230" s="109"/>
      <c r="CG3230" s="109"/>
      <c r="CH3230" s="109"/>
      <c r="CI3230" s="109"/>
      <c r="CJ3230" s="109"/>
      <c r="CK3230" s="109"/>
      <c r="CL3230" s="109"/>
      <c r="CM3230" s="109"/>
      <c r="CN3230" s="109"/>
      <c r="CO3230" s="109"/>
      <c r="CP3230" s="109"/>
      <c r="CQ3230" s="109"/>
      <c r="CR3230" s="109"/>
      <c r="CS3230" s="109"/>
      <c r="CT3230" s="109"/>
      <c r="CU3230" s="109"/>
      <c r="CV3230" s="109"/>
      <c r="CW3230" s="110"/>
      <c r="CX3230" s="110"/>
      <c r="CY3230" s="110"/>
      <c r="CZ3230" s="109"/>
      <c r="DA3230" s="109"/>
      <c r="DB3230" s="22"/>
      <c r="DC3230" s="110"/>
      <c r="DD3230" s="110"/>
      <c r="DE3230" s="110"/>
      <c r="DF3230" s="110"/>
      <c r="DG3230" s="110"/>
      <c r="DH3230" s="22"/>
      <c r="DI3230" s="22"/>
      <c r="DJ3230" s="22"/>
      <c r="DK3230" s="22"/>
      <c r="DL3230" s="22"/>
      <c r="DM3230" s="22"/>
      <c r="DN3230" s="22"/>
      <c r="DO3230" s="22"/>
      <c r="DP3230" s="22"/>
      <c r="DQ3230" s="22"/>
    </row>
    <row r="3231" spans="1:121" ht="14.5" customHeight="1" x14ac:dyDescent="0.3">
      <c r="A3231" s="24" t="s">
        <v>3761</v>
      </c>
      <c r="B3231" s="22" t="s">
        <v>4945</v>
      </c>
      <c r="C3231" s="22" t="s">
        <v>2941</v>
      </c>
      <c r="D3231" s="24" t="s">
        <v>2934</v>
      </c>
      <c r="E3231" s="71"/>
      <c r="F3231" s="22">
        <v>1977</v>
      </c>
      <c r="H3231" s="22">
        <v>31.998745</v>
      </c>
      <c r="I3231" s="22">
        <v>-105.55045</v>
      </c>
      <c r="J3231" s="29" t="s">
        <v>873</v>
      </c>
      <c r="K3231" s="29" t="s">
        <v>1253</v>
      </c>
      <c r="L3231" s="29" t="s">
        <v>878</v>
      </c>
      <c r="M3231" s="24" t="s">
        <v>2937</v>
      </c>
      <c r="N3231" s="70" t="s">
        <v>3393</v>
      </c>
      <c r="O3231" s="70" t="s">
        <v>3394</v>
      </c>
      <c r="P3231" s="33" t="s">
        <v>2942</v>
      </c>
      <c r="Q3231" s="22" t="s">
        <v>2943</v>
      </c>
      <c r="W3231" s="109">
        <v>55.2</v>
      </c>
      <c r="X3231" s="109">
        <v>0.44</v>
      </c>
      <c r="Y3231" s="109">
        <v>17.559999999999999</v>
      </c>
      <c r="Z3231" s="110">
        <f>(1.1*AP3231)+AQ3231</f>
        <v>7.213000000000001</v>
      </c>
      <c r="AA3231" s="110"/>
      <c r="AB3231" s="109">
        <v>0.27</v>
      </c>
      <c r="AC3231" s="109">
        <v>0.54</v>
      </c>
      <c r="AD3231" s="109">
        <v>1.75</v>
      </c>
      <c r="AE3231" s="109">
        <v>7.92</v>
      </c>
      <c r="AF3231" s="109">
        <v>3.5</v>
      </c>
      <c r="AG3231" s="109">
        <v>0.21</v>
      </c>
      <c r="AH3231" s="109"/>
      <c r="AI3231" s="109">
        <v>4.96</v>
      </c>
      <c r="AJ3231" s="109"/>
      <c r="AK3231" s="22"/>
      <c r="AL3231" s="109"/>
      <c r="AM3231" s="109"/>
      <c r="AN3231" s="109">
        <v>0.03</v>
      </c>
      <c r="AO3231" s="109">
        <f t="shared" si="181"/>
        <v>99.593000000000004</v>
      </c>
      <c r="AP3231" s="109">
        <v>4.7300000000000004</v>
      </c>
      <c r="AQ3231" s="109">
        <v>2.0099999999999998</v>
      </c>
      <c r="AR3231" s="110">
        <f t="shared" si="178"/>
        <v>6.5572727272727276</v>
      </c>
      <c r="AS3231" s="22"/>
      <c r="AT3231" s="22"/>
      <c r="AU3231" s="109"/>
      <c r="AV3231" s="109"/>
      <c r="AW3231" s="109"/>
      <c r="AX3231" s="109"/>
      <c r="AY3231" s="109"/>
      <c r="AZ3231" s="109"/>
      <c r="BA3231" s="109"/>
      <c r="BB3231" s="109"/>
      <c r="BC3231" s="109"/>
      <c r="BD3231" s="109"/>
      <c r="BE3231" s="109"/>
      <c r="BF3231" s="109"/>
      <c r="BG3231" s="109"/>
      <c r="BH3231" s="109"/>
      <c r="BI3231" s="109"/>
      <c r="BJ3231" s="109"/>
      <c r="BK3231" s="109"/>
      <c r="BL3231" s="109"/>
      <c r="BM3231" s="109"/>
      <c r="BN3231" s="109"/>
      <c r="BO3231" s="109"/>
      <c r="BP3231" s="109"/>
      <c r="BQ3231" s="109"/>
      <c r="BR3231" s="109"/>
      <c r="BS3231" s="109"/>
      <c r="BT3231" s="109"/>
      <c r="BU3231" s="109"/>
      <c r="BV3231" s="109"/>
      <c r="BW3231" s="109"/>
      <c r="BX3231" s="109"/>
      <c r="BY3231" s="109"/>
      <c r="BZ3231" s="109"/>
      <c r="CA3231" s="109"/>
      <c r="CB3231" s="109"/>
      <c r="CC3231" s="109"/>
      <c r="CD3231" s="109"/>
      <c r="CE3231" s="109"/>
      <c r="CF3231" s="109"/>
      <c r="CG3231" s="109"/>
      <c r="CH3231" s="109"/>
      <c r="CI3231" s="109"/>
      <c r="CJ3231" s="109"/>
      <c r="CK3231" s="109"/>
      <c r="CL3231" s="109"/>
      <c r="CM3231" s="109"/>
      <c r="CN3231" s="109"/>
      <c r="CO3231" s="109"/>
      <c r="CP3231" s="109"/>
      <c r="CQ3231" s="109"/>
      <c r="CR3231" s="109"/>
      <c r="CS3231" s="109"/>
      <c r="CT3231" s="109"/>
      <c r="CU3231" s="109"/>
      <c r="CV3231" s="109"/>
      <c r="CW3231" s="110"/>
      <c r="CX3231" s="110"/>
      <c r="CY3231" s="110"/>
      <c r="CZ3231" s="109"/>
      <c r="DA3231" s="109"/>
      <c r="DB3231" s="22"/>
      <c r="DC3231" s="110"/>
      <c r="DD3231" s="110"/>
      <c r="DE3231" s="110"/>
      <c r="DF3231" s="110"/>
      <c r="DG3231" s="110"/>
      <c r="DH3231" s="22"/>
      <c r="DI3231" s="22"/>
      <c r="DJ3231" s="22"/>
      <c r="DK3231" s="22"/>
      <c r="DL3231" s="22"/>
      <c r="DM3231" s="22"/>
      <c r="DN3231" s="22"/>
      <c r="DO3231" s="22"/>
      <c r="DP3231" s="22"/>
      <c r="DQ3231" s="22"/>
    </row>
    <row r="3232" spans="1:121" ht="14.5" customHeight="1" x14ac:dyDescent="0.3">
      <c r="A3232" s="24" t="s">
        <v>3762</v>
      </c>
      <c r="B3232" s="22" t="s">
        <v>4945</v>
      </c>
      <c r="C3232" s="22" t="s">
        <v>2941</v>
      </c>
      <c r="D3232" s="24" t="s">
        <v>2934</v>
      </c>
      <c r="E3232" s="71"/>
      <c r="F3232" s="22">
        <v>1977</v>
      </c>
      <c r="H3232" s="22">
        <v>31.993092999999998</v>
      </c>
      <c r="I3232" s="22">
        <v>-105.527771</v>
      </c>
      <c r="J3232" s="29" t="s">
        <v>873</v>
      </c>
      <c r="K3232" s="29" t="s">
        <v>1253</v>
      </c>
      <c r="L3232" s="29" t="s">
        <v>878</v>
      </c>
      <c r="M3232" s="24" t="s">
        <v>2938</v>
      </c>
      <c r="N3232" s="70" t="s">
        <v>3393</v>
      </c>
      <c r="O3232" s="70" t="s">
        <v>3394</v>
      </c>
      <c r="P3232" s="33" t="s">
        <v>2942</v>
      </c>
      <c r="Q3232" s="22" t="s">
        <v>2943</v>
      </c>
      <c r="W3232" s="109">
        <v>55.9</v>
      </c>
      <c r="X3232" s="109">
        <v>0.21</v>
      </c>
      <c r="Y3232" s="109">
        <v>18.100000000000001</v>
      </c>
      <c r="Z3232" s="110">
        <f>(1.1*AP3232)+AQ3232</f>
        <v>6.7919999999999998</v>
      </c>
      <c r="AA3232" s="110"/>
      <c r="AB3232" s="109">
        <v>0.21</v>
      </c>
      <c r="AC3232" s="109">
        <v>0.45</v>
      </c>
      <c r="AD3232" s="109">
        <v>2.78</v>
      </c>
      <c r="AE3232" s="109">
        <v>6.22</v>
      </c>
      <c r="AF3232" s="109">
        <v>5.31</v>
      </c>
      <c r="AG3232" s="109">
        <v>0.14000000000000001</v>
      </c>
      <c r="AH3232" s="109"/>
      <c r="AI3232" s="109">
        <v>3.1</v>
      </c>
      <c r="AJ3232" s="109"/>
      <c r="AK3232" s="22"/>
      <c r="AL3232" s="109"/>
      <c r="AM3232" s="109"/>
      <c r="AN3232" s="109"/>
      <c r="AO3232" s="109">
        <f t="shared" si="181"/>
        <v>99.212000000000003</v>
      </c>
      <c r="AP3232" s="109">
        <v>2.3199999999999998</v>
      </c>
      <c r="AQ3232" s="109">
        <v>4.24</v>
      </c>
      <c r="AR3232" s="110">
        <f t="shared" si="178"/>
        <v>6.1745454545454539</v>
      </c>
      <c r="AS3232" s="22"/>
      <c r="AT3232" s="22"/>
      <c r="AU3232" s="109"/>
      <c r="AV3232" s="109"/>
      <c r="AW3232" s="109"/>
      <c r="AX3232" s="109"/>
      <c r="AY3232" s="109"/>
      <c r="AZ3232" s="109"/>
      <c r="BA3232" s="109"/>
      <c r="BB3232" s="109"/>
      <c r="BC3232" s="109"/>
      <c r="BD3232" s="109"/>
      <c r="BE3232" s="109"/>
      <c r="BF3232" s="109"/>
      <c r="BG3232" s="109"/>
      <c r="BH3232" s="109"/>
      <c r="BI3232" s="109"/>
      <c r="BJ3232" s="109"/>
      <c r="BK3232" s="109"/>
      <c r="BL3232" s="109"/>
      <c r="BM3232" s="109"/>
      <c r="BN3232" s="109"/>
      <c r="BO3232" s="109"/>
      <c r="BP3232" s="109"/>
      <c r="BQ3232" s="109"/>
      <c r="BR3232" s="109"/>
      <c r="BS3232" s="109"/>
      <c r="BT3232" s="109"/>
      <c r="BU3232" s="109"/>
      <c r="BV3232" s="109"/>
      <c r="BW3232" s="109"/>
      <c r="BX3232" s="109"/>
      <c r="BY3232" s="109"/>
      <c r="BZ3232" s="109"/>
      <c r="CA3232" s="109"/>
      <c r="CB3232" s="109"/>
      <c r="CC3232" s="109"/>
      <c r="CD3232" s="109"/>
      <c r="CE3232" s="109"/>
      <c r="CF3232" s="109"/>
      <c r="CG3232" s="109"/>
      <c r="CH3232" s="109"/>
      <c r="CI3232" s="109"/>
      <c r="CJ3232" s="109"/>
      <c r="CK3232" s="109"/>
      <c r="CL3232" s="109"/>
      <c r="CM3232" s="109"/>
      <c r="CN3232" s="109"/>
      <c r="CO3232" s="109"/>
      <c r="CP3232" s="109"/>
      <c r="CQ3232" s="109"/>
      <c r="CR3232" s="109"/>
      <c r="CS3232" s="109"/>
      <c r="CT3232" s="109"/>
      <c r="CU3232" s="109"/>
      <c r="CV3232" s="109"/>
      <c r="CW3232" s="110"/>
      <c r="CX3232" s="110"/>
      <c r="CY3232" s="110"/>
      <c r="CZ3232" s="109"/>
      <c r="DA3232" s="109"/>
      <c r="DB3232" s="22"/>
      <c r="DC3232" s="110"/>
      <c r="DD3232" s="110"/>
      <c r="DE3232" s="110"/>
      <c r="DF3232" s="110"/>
      <c r="DG3232" s="110"/>
      <c r="DH3232" s="22"/>
      <c r="DI3232" s="22"/>
      <c r="DJ3232" s="22"/>
      <c r="DK3232" s="22"/>
      <c r="DL3232" s="22"/>
      <c r="DM3232" s="22"/>
      <c r="DN3232" s="22"/>
      <c r="DO3232" s="22"/>
      <c r="DP3232" s="22"/>
      <c r="DQ3232" s="22"/>
    </row>
    <row r="3233" spans="1:121" ht="14.5" customHeight="1" x14ac:dyDescent="0.3">
      <c r="A3233" s="24" t="s">
        <v>1164</v>
      </c>
      <c r="B3233" s="29" t="s">
        <v>1161</v>
      </c>
      <c r="C3233" s="22" t="s">
        <v>2941</v>
      </c>
      <c r="D3233" s="24" t="s">
        <v>2939</v>
      </c>
      <c r="E3233" s="112"/>
      <c r="F3233" s="29">
        <v>1996</v>
      </c>
      <c r="G3233" s="29"/>
      <c r="H3233" s="24">
        <v>32.018794</v>
      </c>
      <c r="I3233" s="24">
        <v>-105.51886500000001</v>
      </c>
      <c r="J3233" s="29" t="s">
        <v>873</v>
      </c>
      <c r="K3233" s="29" t="s">
        <v>1253</v>
      </c>
      <c r="L3233" s="29" t="s">
        <v>878</v>
      </c>
      <c r="M3233" s="29" t="s">
        <v>1165</v>
      </c>
      <c r="N3233" s="70" t="s">
        <v>3393</v>
      </c>
      <c r="O3233" s="70" t="s">
        <v>3394</v>
      </c>
      <c r="P3233" s="33" t="s">
        <v>2942</v>
      </c>
      <c r="Q3233" s="22" t="s">
        <v>2943</v>
      </c>
      <c r="R3233" s="25"/>
      <c r="S3233" s="25"/>
      <c r="U3233" s="25"/>
      <c r="V3233" s="25"/>
      <c r="W3233" s="109">
        <v>58.67</v>
      </c>
      <c r="X3233" s="109">
        <v>0.19</v>
      </c>
      <c r="Y3233" s="109">
        <v>17.8</v>
      </c>
      <c r="Z3233" s="109">
        <v>5.96</v>
      </c>
      <c r="AA3233" s="109">
        <v>0.28000000000000003</v>
      </c>
      <c r="AB3233" s="109">
        <v>0.44</v>
      </c>
      <c r="AC3233" s="109">
        <v>1.19</v>
      </c>
      <c r="AD3233" s="109">
        <v>8.1199999999999992</v>
      </c>
      <c r="AE3233" s="109">
        <v>5.33</v>
      </c>
      <c r="AF3233" s="109">
        <v>0.1</v>
      </c>
      <c r="AG3233" s="109">
        <v>2.2000000000000002</v>
      </c>
      <c r="AH3233" s="60"/>
      <c r="AI3233" s="60"/>
      <c r="AJ3233" s="60"/>
      <c r="AK3233" s="22"/>
      <c r="AL3233" s="60"/>
      <c r="AM3233" s="60"/>
      <c r="AN3233" s="60"/>
      <c r="AO3233" s="109">
        <f t="shared" si="181"/>
        <v>100.27999999999999</v>
      </c>
      <c r="AP3233" s="109">
        <f t="shared" ref="AP3233:AP3238" si="182">(Z3233-(1.1*AQ3233))</f>
        <v>2.4925052000000005</v>
      </c>
      <c r="AQ3233" s="109">
        <f t="shared" ref="AQ3233:AQ3238" si="183">(0.6633*(Y3233+Z3233)-0.7083*Y3233)</f>
        <v>3.1522679999999994</v>
      </c>
      <c r="AR3233" s="110">
        <f t="shared" si="178"/>
        <v>5.418181818181818</v>
      </c>
      <c r="AS3233" s="22"/>
      <c r="AT3233" s="22"/>
      <c r="AU3233" s="109"/>
      <c r="AV3233" s="109"/>
      <c r="AW3233" s="57"/>
      <c r="AX3233" s="60"/>
      <c r="AY3233" s="109">
        <v>106</v>
      </c>
      <c r="AZ3233" s="109"/>
      <c r="BA3233" s="109"/>
      <c r="BB3233" s="109"/>
      <c r="BC3233" s="57"/>
      <c r="BD3233" s="57"/>
      <c r="BE3233" s="109">
        <v>28</v>
      </c>
      <c r="BF3233" s="109">
        <v>26</v>
      </c>
      <c r="BG3233" s="57"/>
      <c r="BH3233" s="109">
        <v>29</v>
      </c>
      <c r="BI3233" s="109"/>
      <c r="BJ3233" s="109"/>
      <c r="BK3233" s="109"/>
      <c r="BL3233" s="109"/>
      <c r="BM3233" s="60"/>
      <c r="BN3233" s="57"/>
      <c r="BO3233" s="109">
        <v>239</v>
      </c>
      <c r="BP3233" s="57"/>
      <c r="BQ3233" s="109">
        <v>29</v>
      </c>
      <c r="BR3233" s="109">
        <v>157</v>
      </c>
      <c r="BS3233" s="109"/>
      <c r="BT3233" s="57"/>
      <c r="BU3233" s="109"/>
      <c r="BV3233" s="57"/>
      <c r="BW3233" s="60"/>
      <c r="BX3233" s="109">
        <v>69</v>
      </c>
      <c r="BY3233" s="109"/>
      <c r="BZ3233" s="60"/>
      <c r="CA3233" s="115">
        <v>39</v>
      </c>
      <c r="CB3233" s="115"/>
      <c r="CC3233" s="58"/>
      <c r="CD3233" s="57"/>
      <c r="CE3233" s="109"/>
      <c r="CF3233" s="109">
        <v>65</v>
      </c>
      <c r="CG3233" s="109">
        <v>1994</v>
      </c>
      <c r="CH3233" s="109">
        <v>208</v>
      </c>
      <c r="CI3233" s="109">
        <v>116</v>
      </c>
      <c r="CJ3233" s="109"/>
      <c r="CK3233" s="60"/>
      <c r="CL3233" s="109"/>
      <c r="CM3233" s="109"/>
      <c r="CN3233" s="109"/>
      <c r="CO3233" s="60"/>
      <c r="CP3233" s="57"/>
      <c r="CQ3233" s="60"/>
      <c r="CR3233" s="60"/>
      <c r="CS3233" s="60"/>
      <c r="CT3233" s="60"/>
      <c r="CU3233" s="109"/>
      <c r="CV3233" s="109"/>
      <c r="CW3233" s="60"/>
      <c r="CX3233" s="60"/>
      <c r="CY3233" s="60"/>
      <c r="CZ3233" s="60"/>
      <c r="DA3233" s="60"/>
      <c r="DB3233" s="22"/>
      <c r="DC3233" s="60"/>
      <c r="DD3233" s="60"/>
      <c r="DE3233" s="60"/>
      <c r="DF3233" s="60"/>
      <c r="DG3233" s="60"/>
      <c r="DH3233" s="22"/>
      <c r="DI3233" s="22"/>
      <c r="DJ3233" s="22"/>
      <c r="DK3233" s="22"/>
      <c r="DL3233" s="22"/>
      <c r="DM3233" s="22"/>
      <c r="DN3233" s="22"/>
      <c r="DO3233" s="22"/>
      <c r="DP3233" s="22"/>
      <c r="DQ3233" s="22"/>
    </row>
    <row r="3234" spans="1:121" ht="14.5" customHeight="1" x14ac:dyDescent="0.3">
      <c r="A3234" s="24" t="s">
        <v>1166</v>
      </c>
      <c r="B3234" s="29" t="s">
        <v>1161</v>
      </c>
      <c r="C3234" s="22" t="s">
        <v>2941</v>
      </c>
      <c r="D3234" s="24" t="s">
        <v>2939</v>
      </c>
      <c r="E3234" s="112"/>
      <c r="F3234" s="29">
        <v>1996</v>
      </c>
      <c r="G3234" s="29"/>
      <c r="H3234" s="24">
        <v>32.023522999999997</v>
      </c>
      <c r="I3234" s="24">
        <v>-105.51716999999999</v>
      </c>
      <c r="J3234" s="29" t="s">
        <v>873</v>
      </c>
      <c r="K3234" s="29" t="s">
        <v>1253</v>
      </c>
      <c r="L3234" s="29" t="s">
        <v>878</v>
      </c>
      <c r="M3234" s="29" t="s">
        <v>1165</v>
      </c>
      <c r="N3234" s="70" t="s">
        <v>3393</v>
      </c>
      <c r="O3234" s="70" t="s">
        <v>3394</v>
      </c>
      <c r="P3234" s="33" t="s">
        <v>2942</v>
      </c>
      <c r="Q3234" s="22" t="s">
        <v>2943</v>
      </c>
      <c r="R3234" s="25"/>
      <c r="S3234" s="25"/>
      <c r="U3234" s="25"/>
      <c r="V3234" s="25"/>
      <c r="W3234" s="109">
        <v>59</v>
      </c>
      <c r="X3234" s="109">
        <v>0.26</v>
      </c>
      <c r="Y3234" s="109">
        <v>18.100000000000001</v>
      </c>
      <c r="Z3234" s="109">
        <v>4.75</v>
      </c>
      <c r="AA3234" s="109">
        <v>0.23</v>
      </c>
      <c r="AB3234" s="109">
        <v>0.53</v>
      </c>
      <c r="AC3234" s="109">
        <v>1.5</v>
      </c>
      <c r="AD3234" s="109">
        <v>7.28</v>
      </c>
      <c r="AE3234" s="109">
        <v>5.2</v>
      </c>
      <c r="AF3234" s="109">
        <v>0.12</v>
      </c>
      <c r="AG3234" s="109">
        <v>1.79</v>
      </c>
      <c r="AH3234" s="60"/>
      <c r="AI3234" s="60"/>
      <c r="AJ3234" s="60"/>
      <c r="AK3234" s="22"/>
      <c r="AL3234" s="60"/>
      <c r="AM3234" s="60"/>
      <c r="AN3234" s="60"/>
      <c r="AO3234" s="109">
        <f t="shared" si="181"/>
        <v>98.760000000000019</v>
      </c>
      <c r="AP3234" s="109">
        <f t="shared" si="182"/>
        <v>2.1802075000000007</v>
      </c>
      <c r="AQ3234" s="109">
        <f t="shared" si="183"/>
        <v>2.336174999999999</v>
      </c>
      <c r="AR3234" s="110">
        <f t="shared" si="178"/>
        <v>4.3181818181818175</v>
      </c>
      <c r="AS3234" s="22"/>
      <c r="AT3234" s="22"/>
      <c r="AU3234" s="109"/>
      <c r="AV3234" s="109"/>
      <c r="AW3234" s="57"/>
      <c r="AX3234" s="60"/>
      <c r="AY3234" s="109">
        <v>442</v>
      </c>
      <c r="AZ3234" s="109"/>
      <c r="BA3234" s="109"/>
      <c r="BB3234" s="109"/>
      <c r="BC3234" s="57"/>
      <c r="BD3234" s="57"/>
      <c r="BE3234" s="109">
        <v>28</v>
      </c>
      <c r="BF3234" s="109">
        <v>13</v>
      </c>
      <c r="BG3234" s="57"/>
      <c r="BH3234" s="109">
        <v>23</v>
      </c>
      <c r="BI3234" s="109"/>
      <c r="BJ3234" s="109"/>
      <c r="BK3234" s="109"/>
      <c r="BL3234" s="109"/>
      <c r="BM3234" s="60"/>
      <c r="BN3234" s="57"/>
      <c r="BO3234" s="109">
        <v>157</v>
      </c>
      <c r="BP3234" s="57"/>
      <c r="BQ3234" s="109">
        <v>22</v>
      </c>
      <c r="BR3234" s="109">
        <v>121</v>
      </c>
      <c r="BS3234" s="109"/>
      <c r="BT3234" s="57"/>
      <c r="BU3234" s="109"/>
      <c r="BV3234" s="57"/>
      <c r="BW3234" s="60"/>
      <c r="BX3234" s="109">
        <v>203</v>
      </c>
      <c r="BY3234" s="109"/>
      <c r="BZ3234" s="60"/>
      <c r="CA3234" s="115">
        <v>22</v>
      </c>
      <c r="CB3234" s="115"/>
      <c r="CC3234" s="58"/>
      <c r="CD3234" s="57"/>
      <c r="CE3234" s="109"/>
      <c r="CF3234" s="109">
        <v>40</v>
      </c>
      <c r="CG3234" s="109">
        <v>1165</v>
      </c>
      <c r="CH3234" s="109">
        <v>121</v>
      </c>
      <c r="CI3234" s="109">
        <v>84</v>
      </c>
      <c r="CJ3234" s="109"/>
      <c r="CK3234" s="60"/>
      <c r="CL3234" s="109"/>
      <c r="CM3234" s="109"/>
      <c r="CN3234" s="109"/>
      <c r="CO3234" s="60"/>
      <c r="CP3234" s="57"/>
      <c r="CQ3234" s="60"/>
      <c r="CR3234" s="60"/>
      <c r="CS3234" s="60"/>
      <c r="CT3234" s="60"/>
      <c r="CU3234" s="109"/>
      <c r="CV3234" s="109"/>
      <c r="CW3234" s="60"/>
      <c r="CX3234" s="60"/>
      <c r="CY3234" s="60"/>
      <c r="CZ3234" s="60"/>
      <c r="DA3234" s="60"/>
      <c r="DB3234" s="22"/>
      <c r="DC3234" s="60"/>
      <c r="DD3234" s="60"/>
      <c r="DE3234" s="60"/>
      <c r="DF3234" s="60"/>
      <c r="DG3234" s="60"/>
      <c r="DH3234" s="22"/>
      <c r="DI3234" s="22"/>
      <c r="DJ3234" s="22"/>
      <c r="DK3234" s="22"/>
      <c r="DL3234" s="22"/>
      <c r="DM3234" s="22"/>
      <c r="DN3234" s="22"/>
      <c r="DO3234" s="22"/>
      <c r="DP3234" s="22"/>
      <c r="DQ3234" s="22"/>
    </row>
    <row r="3235" spans="1:121" ht="14.5" customHeight="1" x14ac:dyDescent="0.3">
      <c r="A3235" s="24" t="s">
        <v>1167</v>
      </c>
      <c r="B3235" s="29" t="s">
        <v>1161</v>
      </c>
      <c r="C3235" s="22" t="s">
        <v>2941</v>
      </c>
      <c r="D3235" s="24" t="s">
        <v>2939</v>
      </c>
      <c r="E3235" s="112"/>
      <c r="F3235" s="29">
        <v>1996</v>
      </c>
      <c r="G3235" s="29"/>
      <c r="H3235" s="24">
        <v>32.022198000000003</v>
      </c>
      <c r="I3235" s="24">
        <v>-105.518299</v>
      </c>
      <c r="J3235" s="29" t="s">
        <v>873</v>
      </c>
      <c r="K3235" s="29" t="s">
        <v>1253</v>
      </c>
      <c r="L3235" s="29" t="s">
        <v>878</v>
      </c>
      <c r="M3235" s="29" t="s">
        <v>1165</v>
      </c>
      <c r="N3235" s="70" t="s">
        <v>3393</v>
      </c>
      <c r="O3235" s="70" t="s">
        <v>3394</v>
      </c>
      <c r="P3235" s="33" t="s">
        <v>2942</v>
      </c>
      <c r="Q3235" s="22" t="s">
        <v>2943</v>
      </c>
      <c r="R3235" s="25"/>
      <c r="S3235" s="25"/>
      <c r="U3235" s="25"/>
      <c r="V3235" s="25"/>
      <c r="W3235" s="109">
        <v>59.2</v>
      </c>
      <c r="X3235" s="109">
        <v>0.13</v>
      </c>
      <c r="Y3235" s="109">
        <v>18.5</v>
      </c>
      <c r="Z3235" s="109">
        <v>4.78</v>
      </c>
      <c r="AA3235" s="109">
        <v>0.26</v>
      </c>
      <c r="AB3235" s="109">
        <v>0.49</v>
      </c>
      <c r="AC3235" s="109">
        <v>0.94</v>
      </c>
      <c r="AD3235" s="109">
        <v>7.66</v>
      </c>
      <c r="AE3235" s="109">
        <v>5.31</v>
      </c>
      <c r="AF3235" s="109">
        <v>0.06</v>
      </c>
      <c r="AG3235" s="109">
        <v>3.27</v>
      </c>
      <c r="AH3235" s="60"/>
      <c r="AI3235" s="60"/>
      <c r="AJ3235" s="60"/>
      <c r="AK3235" s="22"/>
      <c r="AL3235" s="60"/>
      <c r="AM3235" s="60"/>
      <c r="AN3235" s="60"/>
      <c r="AO3235" s="109">
        <f t="shared" si="181"/>
        <v>100.60000000000001</v>
      </c>
      <c r="AP3235" s="109">
        <f t="shared" si="182"/>
        <v>2.2081185999999993</v>
      </c>
      <c r="AQ3235" s="109">
        <f t="shared" si="183"/>
        <v>2.3380740000000007</v>
      </c>
      <c r="AR3235" s="110">
        <f t="shared" si="178"/>
        <v>4.3454545454545457</v>
      </c>
      <c r="AS3235" s="22"/>
      <c r="AT3235" s="22"/>
      <c r="AU3235" s="109"/>
      <c r="AV3235" s="109"/>
      <c r="AW3235" s="57"/>
      <c r="AX3235" s="60"/>
      <c r="AY3235" s="109">
        <v>106</v>
      </c>
      <c r="AZ3235" s="109"/>
      <c r="BA3235" s="109"/>
      <c r="BB3235" s="109"/>
      <c r="BC3235" s="57"/>
      <c r="BD3235" s="57"/>
      <c r="BE3235" s="109">
        <v>47</v>
      </c>
      <c r="BF3235" s="109"/>
      <c r="BG3235" s="57"/>
      <c r="BH3235" s="109">
        <v>30</v>
      </c>
      <c r="BI3235" s="109"/>
      <c r="BJ3235" s="109"/>
      <c r="BK3235" s="109"/>
      <c r="BL3235" s="109"/>
      <c r="BM3235" s="60"/>
      <c r="BN3235" s="57"/>
      <c r="BO3235" s="109">
        <v>250</v>
      </c>
      <c r="BP3235" s="57"/>
      <c r="BQ3235" s="109">
        <v>38</v>
      </c>
      <c r="BR3235" s="109">
        <v>165</v>
      </c>
      <c r="BS3235" s="109"/>
      <c r="BT3235" s="57"/>
      <c r="BU3235" s="109"/>
      <c r="BV3235" s="57"/>
      <c r="BW3235" s="60"/>
      <c r="BX3235" s="109">
        <v>109</v>
      </c>
      <c r="BY3235" s="109"/>
      <c r="BZ3235" s="60"/>
      <c r="CA3235" s="115">
        <v>46</v>
      </c>
      <c r="CB3235" s="115"/>
      <c r="CC3235" s="58"/>
      <c r="CD3235" s="57"/>
      <c r="CE3235" s="109"/>
      <c r="CF3235" s="109">
        <v>65</v>
      </c>
      <c r="CG3235" s="109">
        <v>2135</v>
      </c>
      <c r="CH3235" s="109">
        <v>216</v>
      </c>
      <c r="CI3235" s="109"/>
      <c r="CJ3235" s="109"/>
      <c r="CK3235" s="60"/>
      <c r="CL3235" s="109"/>
      <c r="CM3235" s="109"/>
      <c r="CN3235" s="109"/>
      <c r="CO3235" s="60"/>
      <c r="CP3235" s="57"/>
      <c r="CQ3235" s="60"/>
      <c r="CR3235" s="60"/>
      <c r="CS3235" s="60"/>
      <c r="CT3235" s="60"/>
      <c r="CU3235" s="109"/>
      <c r="CV3235" s="109"/>
      <c r="CW3235" s="60"/>
      <c r="CX3235" s="60"/>
      <c r="CY3235" s="60"/>
      <c r="CZ3235" s="60"/>
      <c r="DA3235" s="60"/>
      <c r="DB3235" s="22"/>
      <c r="DC3235" s="60"/>
      <c r="DD3235" s="60"/>
      <c r="DE3235" s="60"/>
      <c r="DF3235" s="60"/>
      <c r="DG3235" s="60"/>
      <c r="DH3235" s="22"/>
      <c r="DI3235" s="22"/>
      <c r="DJ3235" s="22"/>
      <c r="DK3235" s="22"/>
      <c r="DL3235" s="22"/>
      <c r="DM3235" s="22"/>
      <c r="DN3235" s="22"/>
      <c r="DO3235" s="22"/>
      <c r="DP3235" s="22"/>
      <c r="DQ3235" s="22"/>
    </row>
    <row r="3236" spans="1:121" ht="14.5" customHeight="1" x14ac:dyDescent="0.3">
      <c r="A3236" s="24" t="s">
        <v>1168</v>
      </c>
      <c r="B3236" s="29" t="s">
        <v>1161</v>
      </c>
      <c r="C3236" s="22" t="s">
        <v>2941</v>
      </c>
      <c r="D3236" s="24" t="s">
        <v>2939</v>
      </c>
      <c r="E3236" s="112"/>
      <c r="F3236" s="29">
        <v>1996</v>
      </c>
      <c r="G3236" s="29"/>
      <c r="H3236" s="24">
        <v>32.021757000000001</v>
      </c>
      <c r="I3236" s="24">
        <v>-105.51860600000001</v>
      </c>
      <c r="J3236" s="29" t="s">
        <v>873</v>
      </c>
      <c r="K3236" s="29" t="s">
        <v>1253</v>
      </c>
      <c r="L3236" s="29" t="s">
        <v>878</v>
      </c>
      <c r="M3236" s="29" t="s">
        <v>1165</v>
      </c>
      <c r="N3236" s="70" t="s">
        <v>3393</v>
      </c>
      <c r="O3236" s="70" t="s">
        <v>3394</v>
      </c>
      <c r="P3236" s="33" t="s">
        <v>2942</v>
      </c>
      <c r="Q3236" s="22" t="s">
        <v>2943</v>
      </c>
      <c r="R3236" s="25"/>
      <c r="S3236" s="25"/>
      <c r="U3236" s="25"/>
      <c r="V3236" s="25"/>
      <c r="W3236" s="109">
        <v>59</v>
      </c>
      <c r="X3236" s="109">
        <v>0.24</v>
      </c>
      <c r="Y3236" s="109">
        <v>18</v>
      </c>
      <c r="Z3236" s="109">
        <v>4.7300000000000004</v>
      </c>
      <c r="AA3236" s="109">
        <v>0.24</v>
      </c>
      <c r="AB3236" s="109">
        <v>0.46</v>
      </c>
      <c r="AC3236" s="109">
        <v>1.45</v>
      </c>
      <c r="AD3236" s="109">
        <v>7</v>
      </c>
      <c r="AE3236" s="109">
        <v>5.13</v>
      </c>
      <c r="AF3236" s="109">
        <v>0.12</v>
      </c>
      <c r="AG3236" s="109">
        <v>1.67</v>
      </c>
      <c r="AH3236" s="60"/>
      <c r="AI3236" s="60"/>
      <c r="AJ3236" s="60"/>
      <c r="AK3236" s="22"/>
      <c r="AL3236" s="60"/>
      <c r="AM3236" s="60"/>
      <c r="AN3236" s="60"/>
      <c r="AO3236" s="109">
        <f t="shared" si="181"/>
        <v>98.04</v>
      </c>
      <c r="AP3236" s="109">
        <f t="shared" si="182"/>
        <v>2.169850100000001</v>
      </c>
      <c r="AQ3236" s="109">
        <f t="shared" si="183"/>
        <v>2.3274089999999994</v>
      </c>
      <c r="AR3236" s="110">
        <f t="shared" si="178"/>
        <v>4.3</v>
      </c>
      <c r="AS3236" s="22"/>
      <c r="AT3236" s="22"/>
      <c r="AU3236" s="109"/>
      <c r="AV3236" s="109"/>
      <c r="AW3236" s="57"/>
      <c r="AX3236" s="60"/>
      <c r="AY3236" s="109">
        <v>370</v>
      </c>
      <c r="AZ3236" s="109"/>
      <c r="BA3236" s="109"/>
      <c r="BB3236" s="109"/>
      <c r="BC3236" s="57"/>
      <c r="BD3236" s="109"/>
      <c r="BE3236" s="109">
        <v>31</v>
      </c>
      <c r="BF3236" s="109">
        <v>18</v>
      </c>
      <c r="BG3236" s="57"/>
      <c r="BH3236" s="109">
        <v>24</v>
      </c>
      <c r="BI3236" s="109"/>
      <c r="BJ3236" s="109"/>
      <c r="BK3236" s="109"/>
      <c r="BL3236" s="109"/>
      <c r="BM3236" s="60"/>
      <c r="BN3236" s="57"/>
      <c r="BO3236" s="109">
        <v>178</v>
      </c>
      <c r="BP3236" s="57"/>
      <c r="BQ3236" s="109">
        <v>28</v>
      </c>
      <c r="BR3236" s="109">
        <v>133</v>
      </c>
      <c r="BS3236" s="109"/>
      <c r="BT3236" s="57"/>
      <c r="BU3236" s="109"/>
      <c r="BV3236" s="57"/>
      <c r="BW3236" s="60"/>
      <c r="BX3236" s="109">
        <v>130</v>
      </c>
      <c r="BY3236" s="109"/>
      <c r="BZ3236" s="60"/>
      <c r="CA3236" s="115">
        <v>30</v>
      </c>
      <c r="CB3236" s="115"/>
      <c r="CC3236" s="58"/>
      <c r="CD3236" s="57"/>
      <c r="CE3236" s="109"/>
      <c r="CF3236" s="109">
        <v>44</v>
      </c>
      <c r="CG3236" s="109">
        <v>1326</v>
      </c>
      <c r="CH3236" s="109">
        <v>132</v>
      </c>
      <c r="CI3236" s="109">
        <v>107</v>
      </c>
      <c r="CJ3236" s="109"/>
      <c r="CK3236" s="60"/>
      <c r="CL3236" s="109"/>
      <c r="CM3236" s="109"/>
      <c r="CN3236" s="109"/>
      <c r="CO3236" s="60"/>
      <c r="CP3236" s="57"/>
      <c r="CQ3236" s="60"/>
      <c r="CR3236" s="60"/>
      <c r="CS3236" s="60"/>
      <c r="CT3236" s="60"/>
      <c r="CU3236" s="109"/>
      <c r="CV3236" s="109"/>
      <c r="CW3236" s="60"/>
      <c r="CX3236" s="60"/>
      <c r="CY3236" s="60"/>
      <c r="CZ3236" s="60"/>
      <c r="DA3236" s="60"/>
      <c r="DB3236" s="22"/>
      <c r="DC3236" s="60"/>
      <c r="DD3236" s="60"/>
      <c r="DE3236" s="60"/>
      <c r="DF3236" s="60"/>
      <c r="DG3236" s="60"/>
      <c r="DH3236" s="22"/>
      <c r="DI3236" s="22"/>
      <c r="DJ3236" s="22"/>
      <c r="DK3236" s="22"/>
      <c r="DL3236" s="22"/>
      <c r="DM3236" s="22"/>
      <c r="DN3236" s="22"/>
      <c r="DO3236" s="22"/>
      <c r="DP3236" s="22"/>
      <c r="DQ3236" s="22"/>
    </row>
    <row r="3237" spans="1:121" ht="14.5" customHeight="1" x14ac:dyDescent="0.3">
      <c r="A3237" s="24" t="s">
        <v>1169</v>
      </c>
      <c r="B3237" s="29" t="s">
        <v>1161</v>
      </c>
      <c r="C3237" s="22" t="s">
        <v>2941</v>
      </c>
      <c r="D3237" s="24" t="s">
        <v>2939</v>
      </c>
      <c r="E3237" s="112"/>
      <c r="F3237" s="29">
        <v>1996</v>
      </c>
      <c r="G3237" s="29"/>
      <c r="H3237" s="24">
        <v>32.020522999999997</v>
      </c>
      <c r="I3237" s="24">
        <v>-105.519047</v>
      </c>
      <c r="J3237" s="29" t="s">
        <v>873</v>
      </c>
      <c r="K3237" s="29" t="s">
        <v>1253</v>
      </c>
      <c r="L3237" s="29" t="s">
        <v>878</v>
      </c>
      <c r="M3237" s="29" t="s">
        <v>1165</v>
      </c>
      <c r="N3237" s="70" t="s">
        <v>3393</v>
      </c>
      <c r="O3237" s="70" t="s">
        <v>3394</v>
      </c>
      <c r="P3237" s="33" t="s">
        <v>2942</v>
      </c>
      <c r="Q3237" s="22" t="s">
        <v>2943</v>
      </c>
      <c r="R3237" s="25"/>
      <c r="S3237" s="25"/>
      <c r="U3237" s="25"/>
      <c r="V3237" s="25"/>
      <c r="W3237" s="109">
        <v>59.5</v>
      </c>
      <c r="X3237" s="109">
        <v>0.24</v>
      </c>
      <c r="Y3237" s="109">
        <v>18.3</v>
      </c>
      <c r="Z3237" s="109">
        <v>4.6500000000000004</v>
      </c>
      <c r="AA3237" s="109">
        <v>0.23</v>
      </c>
      <c r="AB3237" s="109">
        <v>0.35</v>
      </c>
      <c r="AC3237" s="109">
        <v>1.19</v>
      </c>
      <c r="AD3237" s="109">
        <v>6.72</v>
      </c>
      <c r="AE3237" s="109">
        <v>5.27</v>
      </c>
      <c r="AF3237" s="109">
        <v>0.11</v>
      </c>
      <c r="AG3237" s="109">
        <v>1.64</v>
      </c>
      <c r="AH3237" s="60"/>
      <c r="AI3237" s="60"/>
      <c r="AJ3237" s="60"/>
      <c r="AK3237" s="22"/>
      <c r="AL3237" s="60"/>
      <c r="AM3237" s="60"/>
      <c r="AN3237" s="60"/>
      <c r="AO3237" s="109">
        <f t="shared" si="181"/>
        <v>98.2</v>
      </c>
      <c r="AP3237" s="109">
        <f t="shared" si="182"/>
        <v>2.1630705000000003</v>
      </c>
      <c r="AQ3237" s="109">
        <f t="shared" si="183"/>
        <v>2.2608449999999998</v>
      </c>
      <c r="AR3237" s="110">
        <f t="shared" si="178"/>
        <v>4.2272727272727275</v>
      </c>
      <c r="AS3237" s="22"/>
      <c r="AT3237" s="22"/>
      <c r="AU3237" s="109"/>
      <c r="AV3237" s="109"/>
      <c r="AW3237" s="57"/>
      <c r="AX3237" s="60"/>
      <c r="AY3237" s="109">
        <v>439</v>
      </c>
      <c r="AZ3237" s="109"/>
      <c r="BA3237" s="109"/>
      <c r="BB3237" s="109"/>
      <c r="BC3237" s="57"/>
      <c r="BD3237" s="109"/>
      <c r="BE3237" s="109">
        <v>36</v>
      </c>
      <c r="BF3237" s="109">
        <v>17</v>
      </c>
      <c r="BG3237" s="57"/>
      <c r="BH3237" s="109">
        <v>24</v>
      </c>
      <c r="BI3237" s="109"/>
      <c r="BJ3237" s="109"/>
      <c r="BK3237" s="109"/>
      <c r="BL3237" s="109"/>
      <c r="BM3237" s="60"/>
      <c r="BN3237" s="57"/>
      <c r="BO3237" s="109">
        <v>126</v>
      </c>
      <c r="BP3237" s="57"/>
      <c r="BQ3237" s="109">
        <v>18</v>
      </c>
      <c r="BR3237" s="109">
        <v>122</v>
      </c>
      <c r="BS3237" s="109"/>
      <c r="BT3237" s="57"/>
      <c r="BU3237" s="109"/>
      <c r="BV3237" s="57"/>
      <c r="BW3237" s="60"/>
      <c r="BX3237" s="109">
        <v>135</v>
      </c>
      <c r="BY3237" s="109"/>
      <c r="BZ3237" s="60"/>
      <c r="CA3237" s="115">
        <v>16</v>
      </c>
      <c r="CB3237" s="115"/>
      <c r="CC3237" s="58"/>
      <c r="CD3237" s="57"/>
      <c r="CE3237" s="109"/>
      <c r="CF3237" s="109">
        <v>36</v>
      </c>
      <c r="CG3237" s="109">
        <v>949</v>
      </c>
      <c r="CH3237" s="109">
        <v>107</v>
      </c>
      <c r="CI3237" s="109">
        <v>84</v>
      </c>
      <c r="CJ3237" s="109"/>
      <c r="CK3237" s="60"/>
      <c r="CL3237" s="109"/>
      <c r="CM3237" s="109"/>
      <c r="CN3237" s="109"/>
      <c r="CO3237" s="60"/>
      <c r="CP3237" s="57"/>
      <c r="CQ3237" s="60"/>
      <c r="CR3237" s="60"/>
      <c r="CS3237" s="60"/>
      <c r="CT3237" s="60"/>
      <c r="CU3237" s="109"/>
      <c r="CV3237" s="109"/>
      <c r="CW3237" s="60"/>
      <c r="CX3237" s="60"/>
      <c r="CY3237" s="60"/>
      <c r="CZ3237" s="60"/>
      <c r="DA3237" s="60"/>
      <c r="DB3237" s="22"/>
      <c r="DC3237" s="60"/>
      <c r="DD3237" s="60"/>
      <c r="DE3237" s="60"/>
      <c r="DF3237" s="60"/>
      <c r="DG3237" s="60"/>
      <c r="DH3237" s="22"/>
      <c r="DI3237" s="22"/>
      <c r="DJ3237" s="22"/>
      <c r="DK3237" s="22"/>
      <c r="DL3237" s="22"/>
      <c r="DM3237" s="22"/>
      <c r="DN3237" s="22"/>
      <c r="DO3237" s="22"/>
      <c r="DP3237" s="22"/>
      <c r="DQ3237" s="22"/>
    </row>
    <row r="3238" spans="1:121" ht="14.5" customHeight="1" x14ac:dyDescent="0.3">
      <c r="A3238" s="30" t="s">
        <v>2940</v>
      </c>
      <c r="B3238" s="29" t="s">
        <v>2941</v>
      </c>
      <c r="C3238" s="22" t="s">
        <v>2941</v>
      </c>
      <c r="D3238" s="22" t="s">
        <v>5257</v>
      </c>
      <c r="E3238" s="31">
        <v>35796</v>
      </c>
      <c r="F3238" s="32">
        <v>44335</v>
      </c>
      <c r="G3238" s="22" t="s">
        <v>4946</v>
      </c>
      <c r="H3238" s="33">
        <v>32.018842999999997</v>
      </c>
      <c r="I3238" s="33">
        <v>-105.52976</v>
      </c>
      <c r="J3238" s="29" t="s">
        <v>873</v>
      </c>
      <c r="K3238" s="29" t="s">
        <v>1253</v>
      </c>
      <c r="L3238" s="29" t="s">
        <v>878</v>
      </c>
      <c r="M3238" s="33" t="s">
        <v>1165</v>
      </c>
      <c r="N3238" s="70" t="s">
        <v>3393</v>
      </c>
      <c r="O3238" s="70" t="s">
        <v>3394</v>
      </c>
      <c r="P3238" s="33" t="s">
        <v>2942</v>
      </c>
      <c r="Q3238" s="33" t="s">
        <v>2943</v>
      </c>
      <c r="W3238" s="59">
        <v>57.9</v>
      </c>
      <c r="X3238" s="59">
        <v>0.14000000000000001</v>
      </c>
      <c r="Y3238" s="59">
        <v>18.5</v>
      </c>
      <c r="Z3238" s="59">
        <v>5.22</v>
      </c>
      <c r="AA3238" s="59">
        <v>0.25</v>
      </c>
      <c r="AB3238" s="59">
        <v>0.25</v>
      </c>
      <c r="AC3238" s="59">
        <v>1.21</v>
      </c>
      <c r="AD3238" s="59">
        <v>7.52</v>
      </c>
      <c r="AE3238" s="59">
        <v>5.43</v>
      </c>
      <c r="AF3238" s="59">
        <v>0.1</v>
      </c>
      <c r="AG3238" s="59">
        <v>2.72</v>
      </c>
      <c r="AH3238" s="59">
        <v>200</v>
      </c>
      <c r="AI3238" s="59">
        <v>7.0000000000000001E-3</v>
      </c>
      <c r="AJ3238" s="110"/>
      <c r="AK3238" s="22"/>
      <c r="AL3238" s="110"/>
      <c r="AM3238" s="110"/>
      <c r="AN3238" s="110"/>
      <c r="AO3238" s="57">
        <f>SUM(W3238:AG3238)+AI3238</f>
        <v>99.246999999999986</v>
      </c>
      <c r="AP3238" s="109">
        <f t="shared" si="182"/>
        <v>2.3270814000000004</v>
      </c>
      <c r="AQ3238" s="109">
        <f t="shared" si="183"/>
        <v>2.6299259999999993</v>
      </c>
      <c r="AR3238" s="110">
        <f t="shared" si="178"/>
        <v>4.7454545454545451</v>
      </c>
      <c r="AS3238" s="22"/>
      <c r="AT3238" s="22"/>
      <c r="AU3238" s="59">
        <v>3</v>
      </c>
      <c r="AV3238" s="59" t="s">
        <v>121</v>
      </c>
      <c r="AW3238" s="59" t="s">
        <v>83</v>
      </c>
      <c r="AX3238" s="59">
        <v>13</v>
      </c>
      <c r="AY3238" s="59">
        <v>62.8</v>
      </c>
      <c r="AZ3238" s="59">
        <v>12</v>
      </c>
      <c r="BA3238" s="59">
        <v>0.1</v>
      </c>
      <c r="BB3238" s="110"/>
      <c r="BC3238" s="59">
        <v>0.4</v>
      </c>
      <c r="BD3238" s="59">
        <v>9.6999999999999993</v>
      </c>
      <c r="BE3238" s="59" t="s">
        <v>84</v>
      </c>
      <c r="BF3238" s="59">
        <v>3.7</v>
      </c>
      <c r="BG3238" s="59" t="s">
        <v>83</v>
      </c>
      <c r="BH3238" s="59">
        <v>34.799999999999997</v>
      </c>
      <c r="BI3238" s="59">
        <v>3</v>
      </c>
      <c r="BJ3238" s="59">
        <v>31</v>
      </c>
      <c r="BK3238" s="110"/>
      <c r="BL3238" s="59" t="s">
        <v>124</v>
      </c>
      <c r="BM3238" s="59">
        <v>63</v>
      </c>
      <c r="BN3238" s="59">
        <v>9</v>
      </c>
      <c r="BO3238" s="59">
        <v>174</v>
      </c>
      <c r="BP3238" s="59" t="s">
        <v>83</v>
      </c>
      <c r="BQ3238" s="59">
        <v>24</v>
      </c>
      <c r="BR3238" s="59">
        <v>157</v>
      </c>
      <c r="BS3238" s="59" t="s">
        <v>85</v>
      </c>
      <c r="BT3238" s="59">
        <v>0.4</v>
      </c>
      <c r="BU3238" s="59" t="s">
        <v>83</v>
      </c>
      <c r="BV3238" s="59" t="s">
        <v>83</v>
      </c>
      <c r="BW3238" s="59">
        <v>8</v>
      </c>
      <c r="BX3238" s="59">
        <v>37.799999999999997</v>
      </c>
      <c r="BY3238" s="59">
        <v>14.9</v>
      </c>
      <c r="BZ3238" s="59" t="s">
        <v>82</v>
      </c>
      <c r="CA3238" s="59">
        <v>25.2</v>
      </c>
      <c r="CB3238" s="59">
        <v>0.5</v>
      </c>
      <c r="CC3238" s="59">
        <v>8.2799999999999994</v>
      </c>
      <c r="CD3238" s="59" t="s">
        <v>83</v>
      </c>
      <c r="CE3238" s="59">
        <v>29</v>
      </c>
      <c r="CF3238" s="59">
        <v>38.799999999999997</v>
      </c>
      <c r="CG3238" s="59">
        <v>1380</v>
      </c>
      <c r="CH3238" s="59">
        <v>163</v>
      </c>
      <c r="CI3238" s="59">
        <v>108</v>
      </c>
      <c r="CJ3238" s="59">
        <v>192</v>
      </c>
      <c r="CK3238" s="59">
        <v>18.899999999999999</v>
      </c>
      <c r="CL3238" s="59">
        <v>54</v>
      </c>
      <c r="CM3238" s="59">
        <v>8.1999999999999993</v>
      </c>
      <c r="CN3238" s="59">
        <v>1.01</v>
      </c>
      <c r="CO3238" s="59">
        <v>7.18</v>
      </c>
      <c r="CP3238" s="59">
        <v>1.23</v>
      </c>
      <c r="CQ3238" s="59">
        <v>7.27</v>
      </c>
      <c r="CR3238" s="59">
        <v>1.41</v>
      </c>
      <c r="CS3238" s="59">
        <v>4.71</v>
      </c>
      <c r="CT3238" s="59">
        <v>0.79</v>
      </c>
      <c r="CU3238" s="59">
        <v>5.9</v>
      </c>
      <c r="CV3238" s="59">
        <v>1.02</v>
      </c>
      <c r="CW3238" s="60">
        <f t="shared" ref="CW3238:CW3246" si="184">SUM(CI3238:CV3238)</f>
        <v>411.61999999999995</v>
      </c>
      <c r="CX3238" s="59">
        <v>1980</v>
      </c>
      <c r="CY3238" s="59">
        <v>3.78</v>
      </c>
      <c r="CZ3238" s="59">
        <v>9.9499999999999993</v>
      </c>
      <c r="DA3238" s="59">
        <v>0.88</v>
      </c>
      <c r="DB3238" s="22"/>
      <c r="DC3238" s="59">
        <v>4.6500000000000004</v>
      </c>
      <c r="DD3238" s="59">
        <v>0.13</v>
      </c>
      <c r="DE3238" s="59">
        <v>0.05</v>
      </c>
      <c r="DF3238" s="59">
        <v>27.8</v>
      </c>
      <c r="DG3238" s="59">
        <v>0.09</v>
      </c>
      <c r="DH3238" s="22"/>
      <c r="DI3238" s="22"/>
      <c r="DJ3238" s="22"/>
      <c r="DK3238" s="22"/>
      <c r="DL3238" s="22"/>
      <c r="DM3238" s="22"/>
      <c r="DN3238" s="22"/>
      <c r="DO3238" s="22"/>
      <c r="DP3238" s="22"/>
      <c r="DQ3238" s="22"/>
    </row>
    <row r="3239" spans="1:121" ht="14.5" customHeight="1" x14ac:dyDescent="0.3">
      <c r="A3239" s="22" t="s">
        <v>2944</v>
      </c>
      <c r="B3239" s="22" t="s">
        <v>2941</v>
      </c>
      <c r="C3239" s="22" t="s">
        <v>2941</v>
      </c>
      <c r="D3239" s="22" t="s">
        <v>5257</v>
      </c>
      <c r="E3239" s="71">
        <v>35796</v>
      </c>
      <c r="F3239" s="71">
        <v>44672</v>
      </c>
      <c r="G3239" s="22" t="s">
        <v>2945</v>
      </c>
      <c r="H3239" s="33">
        <v>32.018842999999997</v>
      </c>
      <c r="I3239" s="33">
        <v>-105.52976</v>
      </c>
      <c r="J3239" s="29" t="s">
        <v>873</v>
      </c>
      <c r="K3239" s="29" t="s">
        <v>1253</v>
      </c>
      <c r="L3239" s="29" t="s">
        <v>878</v>
      </c>
      <c r="M3239" s="33" t="s">
        <v>1165</v>
      </c>
      <c r="N3239" s="70" t="s">
        <v>3393</v>
      </c>
      <c r="O3239" s="70" t="s">
        <v>3394</v>
      </c>
      <c r="P3239" s="33" t="s">
        <v>2942</v>
      </c>
      <c r="Q3239" s="33" t="s">
        <v>2943</v>
      </c>
      <c r="W3239" s="110">
        <v>58.04</v>
      </c>
      <c r="X3239" s="110">
        <v>0.15</v>
      </c>
      <c r="Y3239" s="110">
        <v>18.53</v>
      </c>
      <c r="Z3239" s="110">
        <v>5.38</v>
      </c>
      <c r="AA3239" s="110">
        <v>0.26</v>
      </c>
      <c r="AB3239" s="110">
        <v>0.24</v>
      </c>
      <c r="AC3239" s="110">
        <v>1.2</v>
      </c>
      <c r="AD3239" s="110">
        <v>7.79</v>
      </c>
      <c r="AE3239" s="110">
        <v>5.33</v>
      </c>
      <c r="AF3239" s="110">
        <v>0.1</v>
      </c>
      <c r="AG3239" s="110">
        <v>2.33</v>
      </c>
      <c r="AH3239" s="110">
        <v>350</v>
      </c>
      <c r="AI3239" s="110" t="s">
        <v>120</v>
      </c>
      <c r="AJ3239" s="110"/>
      <c r="AK3239" s="22"/>
      <c r="AL3239" s="110"/>
      <c r="AM3239" s="110">
        <v>0.06</v>
      </c>
      <c r="AN3239" s="110"/>
      <c r="AO3239" s="110">
        <f>SUM(W3239:AG3239)+(AH3239*0.0001)+AM3239</f>
        <v>99.444999999999993</v>
      </c>
      <c r="AP3239" s="110"/>
      <c r="AQ3239" s="110"/>
      <c r="AR3239" s="110"/>
      <c r="AS3239" s="22"/>
      <c r="AT3239" s="22"/>
      <c r="AU3239" s="110" t="s">
        <v>121</v>
      </c>
      <c r="AV3239" s="110" t="s">
        <v>82</v>
      </c>
      <c r="AW3239" s="110">
        <v>3.1</v>
      </c>
      <c r="AX3239" s="110"/>
      <c r="AY3239" s="110">
        <v>58</v>
      </c>
      <c r="AZ3239" s="110"/>
      <c r="BA3239" s="110">
        <v>0.08</v>
      </c>
      <c r="BB3239" s="110"/>
      <c r="BC3239" s="110" t="s">
        <v>82</v>
      </c>
      <c r="BD3239" s="110">
        <v>10</v>
      </c>
      <c r="BE3239" s="110" t="s">
        <v>84</v>
      </c>
      <c r="BF3239" s="110">
        <v>2.84</v>
      </c>
      <c r="BG3239" s="110">
        <v>4</v>
      </c>
      <c r="BH3239" s="110">
        <v>33.1</v>
      </c>
      <c r="BI3239" s="110" t="s">
        <v>83</v>
      </c>
      <c r="BJ3239" s="110">
        <v>27.6</v>
      </c>
      <c r="BK3239" s="110">
        <v>1.6E-2</v>
      </c>
      <c r="BL3239" s="110">
        <v>1.2999999999999999E-2</v>
      </c>
      <c r="BM3239" s="110">
        <v>60</v>
      </c>
      <c r="BN3239" s="110">
        <v>10</v>
      </c>
      <c r="BO3239" s="110">
        <v>165</v>
      </c>
      <c r="BP3239" s="110" t="s">
        <v>121</v>
      </c>
      <c r="BQ3239" s="110">
        <v>24</v>
      </c>
      <c r="BR3239" s="110">
        <v>140</v>
      </c>
      <c r="BS3239" s="110" t="s">
        <v>134</v>
      </c>
      <c r="BT3239" s="110">
        <v>0.11</v>
      </c>
      <c r="BU3239" s="110">
        <v>0.5</v>
      </c>
      <c r="BV3239" s="110" t="s">
        <v>124</v>
      </c>
      <c r="BW3239" s="110">
        <v>8</v>
      </c>
      <c r="BX3239" s="110">
        <v>34.299999999999997</v>
      </c>
      <c r="BY3239" s="110">
        <v>11.6</v>
      </c>
      <c r="BZ3239" s="110" t="s">
        <v>120</v>
      </c>
      <c r="CA3239" s="110">
        <v>21.4</v>
      </c>
      <c r="CB3239" s="110">
        <v>0.2</v>
      </c>
      <c r="CC3239" s="110">
        <v>7.33</v>
      </c>
      <c r="CD3239" s="110">
        <v>10</v>
      </c>
      <c r="CE3239" s="110">
        <v>28</v>
      </c>
      <c r="CF3239" s="110">
        <v>34.5</v>
      </c>
      <c r="CG3239" s="110">
        <v>1390</v>
      </c>
      <c r="CH3239" s="110">
        <v>161</v>
      </c>
      <c r="CI3239" s="110">
        <v>92.9</v>
      </c>
      <c r="CJ3239" s="110">
        <v>168.5</v>
      </c>
      <c r="CK3239" s="110">
        <v>15.85</v>
      </c>
      <c r="CL3239" s="110">
        <v>49.5</v>
      </c>
      <c r="CM3239" s="110">
        <v>7.94</v>
      </c>
      <c r="CN3239" s="110">
        <v>0.85</v>
      </c>
      <c r="CO3239" s="110">
        <v>6.01</v>
      </c>
      <c r="CP3239" s="110">
        <v>1.04</v>
      </c>
      <c r="CQ3239" s="110">
        <v>6.02</v>
      </c>
      <c r="CR3239" s="110">
        <v>1.1499999999999999</v>
      </c>
      <c r="CS3239" s="110">
        <v>4.43</v>
      </c>
      <c r="CT3239" s="110">
        <v>0.69</v>
      </c>
      <c r="CU3239" s="110">
        <v>5.28</v>
      </c>
      <c r="CV3239" s="110">
        <v>0.78</v>
      </c>
      <c r="CW3239" s="60">
        <f t="shared" ref="CW3239:CW3240" si="185">SUM(CI3239:CV3239)</f>
        <v>360.93999999999994</v>
      </c>
      <c r="CX3239" s="110"/>
      <c r="CY3239" s="110"/>
      <c r="CZ3239" s="110"/>
      <c r="DA3239" s="110"/>
      <c r="DB3239" s="22"/>
      <c r="DC3239" s="110"/>
      <c r="DD3239" s="110"/>
      <c r="DE3239" s="110"/>
      <c r="DF3239" s="110"/>
      <c r="DG3239" s="110"/>
      <c r="DH3239" s="22"/>
      <c r="DI3239" s="22"/>
      <c r="DJ3239" s="22"/>
      <c r="DK3239" s="22"/>
      <c r="DL3239" s="22"/>
      <c r="DM3239" s="22"/>
      <c r="DN3239" s="22"/>
      <c r="DO3239" s="22"/>
      <c r="DP3239" s="22"/>
      <c r="DQ3239" s="22"/>
    </row>
    <row r="3240" spans="1:121" ht="14.5" customHeight="1" x14ac:dyDescent="0.3">
      <c r="A3240" s="22" t="s">
        <v>2944</v>
      </c>
      <c r="B3240" s="22" t="s">
        <v>2941</v>
      </c>
      <c r="C3240" s="22" t="s">
        <v>2941</v>
      </c>
      <c r="D3240" s="22" t="s">
        <v>5257</v>
      </c>
      <c r="E3240" s="71">
        <v>35796</v>
      </c>
      <c r="F3240" s="71">
        <v>44672</v>
      </c>
      <c r="G3240" s="22" t="s">
        <v>2946</v>
      </c>
      <c r="H3240" s="33">
        <v>32.018842999999997</v>
      </c>
      <c r="I3240" s="33">
        <v>-105.52976</v>
      </c>
      <c r="J3240" s="29" t="s">
        <v>873</v>
      </c>
      <c r="K3240" s="29" t="s">
        <v>1253</v>
      </c>
      <c r="L3240" s="29" t="s">
        <v>878</v>
      </c>
      <c r="M3240" s="33" t="s">
        <v>1165</v>
      </c>
      <c r="N3240" s="70" t="s">
        <v>3393</v>
      </c>
      <c r="O3240" s="70" t="s">
        <v>3394</v>
      </c>
      <c r="P3240" s="33" t="s">
        <v>2942</v>
      </c>
      <c r="Q3240" s="33" t="s">
        <v>2943</v>
      </c>
      <c r="W3240" s="110">
        <v>58.22</v>
      </c>
      <c r="X3240" s="110">
        <v>0.15</v>
      </c>
      <c r="Y3240" s="110">
        <v>18.579999999999998</v>
      </c>
      <c r="Z3240" s="110">
        <v>5.34</v>
      </c>
      <c r="AA3240" s="110">
        <v>0.27</v>
      </c>
      <c r="AB3240" s="110">
        <v>0.24</v>
      </c>
      <c r="AC3240" s="110">
        <v>1.2</v>
      </c>
      <c r="AD3240" s="110">
        <v>7.81</v>
      </c>
      <c r="AE3240" s="110">
        <v>5.32</v>
      </c>
      <c r="AF3240" s="110">
        <v>0.1</v>
      </c>
      <c r="AG3240" s="110">
        <v>2.23</v>
      </c>
      <c r="AH3240" s="110">
        <v>360</v>
      </c>
      <c r="AI3240" s="110" t="s">
        <v>120</v>
      </c>
      <c r="AJ3240" s="110"/>
      <c r="AK3240" s="22"/>
      <c r="AL3240" s="110"/>
      <c r="AM3240" s="110">
        <v>0.06</v>
      </c>
      <c r="AN3240" s="110"/>
      <c r="AO3240" s="110">
        <f>SUM(W3240:AG3240)+(AH3240*0.0001)+AM3240</f>
        <v>99.555999999999997</v>
      </c>
      <c r="AP3240" s="110"/>
      <c r="AQ3240" s="110"/>
      <c r="AR3240" s="110"/>
      <c r="AS3240" s="22"/>
      <c r="AT3240" s="22"/>
      <c r="AU3240" s="110" t="s">
        <v>121</v>
      </c>
      <c r="AV3240" s="110" t="s">
        <v>82</v>
      </c>
      <c r="AW3240" s="110">
        <v>3</v>
      </c>
      <c r="AX3240" s="110"/>
      <c r="AY3240" s="110">
        <v>62.3</v>
      </c>
      <c r="AZ3240" s="110"/>
      <c r="BA3240" s="110">
        <v>0.12</v>
      </c>
      <c r="BB3240" s="110"/>
      <c r="BC3240" s="110" t="s">
        <v>82</v>
      </c>
      <c r="BD3240" s="110">
        <v>11</v>
      </c>
      <c r="BE3240" s="110" t="s">
        <v>84</v>
      </c>
      <c r="BF3240" s="110">
        <v>2.99</v>
      </c>
      <c r="BG3240" s="110">
        <v>4</v>
      </c>
      <c r="BH3240" s="110">
        <v>31.9</v>
      </c>
      <c r="BI3240" s="110" t="s">
        <v>83</v>
      </c>
      <c r="BJ3240" s="110">
        <v>31.3</v>
      </c>
      <c r="BK3240" s="110">
        <v>2.5000000000000001E-2</v>
      </c>
      <c r="BL3240" s="110">
        <v>1.4E-2</v>
      </c>
      <c r="BM3240" s="110">
        <v>60</v>
      </c>
      <c r="BN3240" s="110">
        <v>8</v>
      </c>
      <c r="BO3240" s="110">
        <v>172</v>
      </c>
      <c r="BP3240" s="110" t="s">
        <v>121</v>
      </c>
      <c r="BQ3240" s="110">
        <v>21</v>
      </c>
      <c r="BR3240" s="110">
        <v>155.5</v>
      </c>
      <c r="BS3240" s="110" t="s">
        <v>134</v>
      </c>
      <c r="BT3240" s="110">
        <v>0.12</v>
      </c>
      <c r="BU3240" s="110">
        <v>0.4</v>
      </c>
      <c r="BV3240" s="110" t="s">
        <v>124</v>
      </c>
      <c r="BW3240" s="110">
        <v>8</v>
      </c>
      <c r="BX3240" s="110">
        <v>36.299999999999997</v>
      </c>
      <c r="BY3240" s="110">
        <v>12.5</v>
      </c>
      <c r="BZ3240" s="110" t="s">
        <v>120</v>
      </c>
      <c r="CA3240" s="110">
        <v>25.1</v>
      </c>
      <c r="CB3240" s="110">
        <v>0.22</v>
      </c>
      <c r="CC3240" s="110">
        <v>7.77</v>
      </c>
      <c r="CD3240" s="110" t="s">
        <v>83</v>
      </c>
      <c r="CE3240" s="110">
        <v>29</v>
      </c>
      <c r="CF3240" s="110">
        <v>38.5</v>
      </c>
      <c r="CG3240" s="110">
        <v>1515</v>
      </c>
      <c r="CH3240" s="110">
        <v>161</v>
      </c>
      <c r="CI3240" s="110">
        <v>104.5</v>
      </c>
      <c r="CJ3240" s="110">
        <v>192</v>
      </c>
      <c r="CK3240" s="110">
        <v>18.100000000000001</v>
      </c>
      <c r="CL3240" s="110">
        <v>56.3</v>
      </c>
      <c r="CM3240" s="110">
        <v>8.64</v>
      </c>
      <c r="CN3240" s="110">
        <v>0.94</v>
      </c>
      <c r="CO3240" s="110">
        <v>6.57</v>
      </c>
      <c r="CP3240" s="110">
        <v>1.1000000000000001</v>
      </c>
      <c r="CQ3240" s="110">
        <v>6.61</v>
      </c>
      <c r="CR3240" s="110">
        <v>1.36</v>
      </c>
      <c r="CS3240" s="110">
        <v>4.0199999999999996</v>
      </c>
      <c r="CT3240" s="110">
        <v>0.67</v>
      </c>
      <c r="CU3240" s="110">
        <v>5.67</v>
      </c>
      <c r="CV3240" s="110">
        <v>0.88</v>
      </c>
      <c r="CW3240" s="60">
        <f t="shared" si="185"/>
        <v>407.36000000000007</v>
      </c>
      <c r="CX3240" s="110"/>
      <c r="CY3240" s="110"/>
      <c r="CZ3240" s="110"/>
      <c r="DA3240" s="110"/>
      <c r="DB3240" s="22"/>
      <c r="DC3240" s="110"/>
      <c r="DD3240" s="110"/>
      <c r="DE3240" s="110"/>
      <c r="DF3240" s="110"/>
      <c r="DG3240" s="110"/>
      <c r="DH3240" s="22"/>
      <c r="DI3240" s="22"/>
      <c r="DJ3240" s="22"/>
      <c r="DK3240" s="22"/>
      <c r="DL3240" s="22"/>
      <c r="DM3240" s="22"/>
      <c r="DN3240" s="22"/>
      <c r="DO3240" s="22"/>
      <c r="DP3240" s="22"/>
      <c r="DQ3240" s="22"/>
    </row>
    <row r="3241" spans="1:121" ht="14.5" customHeight="1" x14ac:dyDescent="0.3">
      <c r="A3241" s="22" t="s">
        <v>2944</v>
      </c>
      <c r="B3241" s="22" t="s">
        <v>2941</v>
      </c>
      <c r="C3241" s="22" t="s">
        <v>2941</v>
      </c>
      <c r="D3241" s="22" t="s">
        <v>5257</v>
      </c>
      <c r="E3241" s="71">
        <v>35796</v>
      </c>
      <c r="F3241" s="71">
        <v>44755</v>
      </c>
      <c r="G3241" s="22" t="s">
        <v>4908</v>
      </c>
      <c r="H3241" s="33">
        <v>32.018842999999997</v>
      </c>
      <c r="I3241" s="33">
        <v>-105.52976</v>
      </c>
      <c r="J3241" s="22" t="s">
        <v>873</v>
      </c>
      <c r="K3241" s="22" t="s">
        <v>1253</v>
      </c>
      <c r="L3241" s="29" t="s">
        <v>878</v>
      </c>
      <c r="M3241" s="33" t="s">
        <v>1165</v>
      </c>
      <c r="N3241" s="70" t="s">
        <v>3393</v>
      </c>
      <c r="O3241" s="70" t="s">
        <v>3394</v>
      </c>
      <c r="P3241" s="33" t="s">
        <v>2942</v>
      </c>
      <c r="Q3241" s="22" t="s">
        <v>2943</v>
      </c>
      <c r="W3241" s="110">
        <v>58.3</v>
      </c>
      <c r="X3241" s="110">
        <v>0.15</v>
      </c>
      <c r="Y3241" s="110">
        <v>18.579999999999998</v>
      </c>
      <c r="Z3241" s="110">
        <v>5.21</v>
      </c>
      <c r="AA3241" s="110">
        <v>0.26</v>
      </c>
      <c r="AB3241" s="110">
        <v>0.23</v>
      </c>
      <c r="AC3241" s="110">
        <v>1.19</v>
      </c>
      <c r="AD3241" s="110">
        <v>7.85</v>
      </c>
      <c r="AE3241" s="110">
        <v>5.31</v>
      </c>
      <c r="AF3241" s="110">
        <v>0.1</v>
      </c>
      <c r="AG3241" s="110">
        <v>2.42</v>
      </c>
      <c r="AH3241" s="110">
        <v>370</v>
      </c>
      <c r="AI3241" s="110" t="s">
        <v>120</v>
      </c>
      <c r="AJ3241" s="110"/>
      <c r="AK3241" s="22"/>
      <c r="AL3241" s="110"/>
      <c r="AM3241" s="110">
        <v>0.06</v>
      </c>
      <c r="AN3241" s="110"/>
      <c r="AO3241" s="57">
        <f>SUM(W3241:AG3241)</f>
        <v>99.6</v>
      </c>
      <c r="AP3241" s="110"/>
      <c r="AQ3241" s="110"/>
      <c r="AR3241" s="110"/>
      <c r="AS3241" s="22"/>
      <c r="AT3241" s="22"/>
      <c r="AU3241" s="110">
        <v>1</v>
      </c>
      <c r="AV3241" s="110" t="s">
        <v>82</v>
      </c>
      <c r="AW3241" s="110">
        <v>2.8</v>
      </c>
      <c r="AX3241" s="110"/>
      <c r="AY3241" s="110">
        <v>65.5</v>
      </c>
      <c r="AZ3241" s="110"/>
      <c r="BA3241" s="110">
        <v>0.08</v>
      </c>
      <c r="BB3241" s="110"/>
      <c r="BC3241" s="110" t="s">
        <v>82</v>
      </c>
      <c r="BD3241" s="110">
        <v>10</v>
      </c>
      <c r="BE3241" s="110" t="s">
        <v>83</v>
      </c>
      <c r="BF3241" s="110">
        <v>3.16</v>
      </c>
      <c r="BG3241" s="110">
        <v>3</v>
      </c>
      <c r="BH3241" s="110">
        <v>32.799999999999997</v>
      </c>
      <c r="BI3241" s="110">
        <v>2.2000000000000002</v>
      </c>
      <c r="BJ3241" s="110">
        <v>30.8</v>
      </c>
      <c r="BK3241" s="110">
        <v>2.1000000000000001E-2</v>
      </c>
      <c r="BL3241" s="110">
        <v>1.0999999999999999E-2</v>
      </c>
      <c r="BM3241" s="110">
        <v>60</v>
      </c>
      <c r="BN3241" s="110">
        <v>8</v>
      </c>
      <c r="BO3241" s="110">
        <v>168.5</v>
      </c>
      <c r="BP3241" s="110">
        <v>2</v>
      </c>
      <c r="BQ3241" s="110">
        <v>19</v>
      </c>
      <c r="BR3241" s="110">
        <v>161.5</v>
      </c>
      <c r="BS3241" s="110" t="s">
        <v>134</v>
      </c>
      <c r="BT3241" s="110">
        <v>0.13</v>
      </c>
      <c r="BU3241" s="110">
        <v>0.6</v>
      </c>
      <c r="BV3241" s="110" t="s">
        <v>124</v>
      </c>
      <c r="BW3241" s="110">
        <v>9</v>
      </c>
      <c r="BX3241" s="110">
        <v>39.799999999999997</v>
      </c>
      <c r="BY3241" s="110">
        <v>12.7</v>
      </c>
      <c r="BZ3241" s="110" t="s">
        <v>120</v>
      </c>
      <c r="CA3241" s="110">
        <v>24.1</v>
      </c>
      <c r="CB3241" s="110">
        <v>0.2</v>
      </c>
      <c r="CC3241" s="110">
        <v>7.13</v>
      </c>
      <c r="CD3241" s="110" t="s">
        <v>83</v>
      </c>
      <c r="CE3241" s="110">
        <v>27</v>
      </c>
      <c r="CF3241" s="110">
        <v>39.799999999999997</v>
      </c>
      <c r="CG3241" s="110">
        <v>1445</v>
      </c>
      <c r="CH3241" s="110">
        <v>163</v>
      </c>
      <c r="CI3241" s="110">
        <v>105.5</v>
      </c>
      <c r="CJ3241" s="110">
        <v>192</v>
      </c>
      <c r="CK3241" s="110">
        <v>18.7</v>
      </c>
      <c r="CL3241" s="110">
        <v>59.3</v>
      </c>
      <c r="CM3241" s="110">
        <v>8.24</v>
      </c>
      <c r="CN3241" s="110">
        <v>0.9</v>
      </c>
      <c r="CO3241" s="110">
        <v>6.18</v>
      </c>
      <c r="CP3241" s="110">
        <v>1.06</v>
      </c>
      <c r="CQ3241" s="110">
        <v>6.43</v>
      </c>
      <c r="CR3241" s="110">
        <v>1.1599999999999999</v>
      </c>
      <c r="CS3241" s="110">
        <v>3.97</v>
      </c>
      <c r="CT3241" s="110">
        <v>0.67</v>
      </c>
      <c r="CU3241" s="110">
        <v>5.41</v>
      </c>
      <c r="CV3241" s="110">
        <v>1.02</v>
      </c>
      <c r="CW3241" s="60">
        <f>SUM(CI3241:CV3241)</f>
        <v>410.54000000000008</v>
      </c>
      <c r="CX3241" s="110"/>
      <c r="CY3241" s="110"/>
      <c r="CZ3241" s="110"/>
      <c r="DA3241" s="110"/>
      <c r="DB3241" s="22"/>
      <c r="DC3241" s="110"/>
      <c r="DD3241" s="110"/>
      <c r="DE3241" s="110"/>
      <c r="DF3241" s="110"/>
      <c r="DG3241" s="110"/>
      <c r="DH3241" s="22"/>
      <c r="DI3241" s="22"/>
      <c r="DJ3241" s="22"/>
      <c r="DK3241" s="22"/>
      <c r="DL3241" s="22"/>
      <c r="DM3241" s="22"/>
      <c r="DN3241" s="22"/>
      <c r="DO3241" s="22"/>
      <c r="DP3241" s="22"/>
      <c r="DQ3241" s="22"/>
    </row>
    <row r="3242" spans="1:121" ht="14.5" customHeight="1" x14ac:dyDescent="0.3">
      <c r="A3242" s="29" t="s">
        <v>3397</v>
      </c>
      <c r="B3242" s="29" t="s">
        <v>1161</v>
      </c>
      <c r="C3242" s="22" t="s">
        <v>2941</v>
      </c>
      <c r="D3242" s="24" t="s">
        <v>2947</v>
      </c>
      <c r="E3242" s="112"/>
      <c r="F3242" s="29">
        <v>1998</v>
      </c>
      <c r="G3242" s="29"/>
      <c r="H3242" s="29">
        <v>32.015999999999998</v>
      </c>
      <c r="I3242" s="29">
        <v>-105.5224</v>
      </c>
      <c r="J3242" s="29" t="s">
        <v>873</v>
      </c>
      <c r="K3242" s="29" t="s">
        <v>1253</v>
      </c>
      <c r="L3242" s="29" t="s">
        <v>878</v>
      </c>
      <c r="M3242" s="29" t="s">
        <v>1175</v>
      </c>
      <c r="N3242" s="70" t="s">
        <v>3393</v>
      </c>
      <c r="O3242" s="70" t="s">
        <v>3394</v>
      </c>
      <c r="P3242" s="33" t="s">
        <v>2942</v>
      </c>
      <c r="Q3242" s="22" t="s">
        <v>2943</v>
      </c>
      <c r="R3242" s="25"/>
      <c r="S3242" s="25"/>
      <c r="U3242" s="25"/>
      <c r="V3242" s="25"/>
      <c r="W3242" s="57"/>
      <c r="X3242" s="57"/>
      <c r="Y3242" s="57"/>
      <c r="Z3242" s="57"/>
      <c r="AA3242" s="57"/>
      <c r="AB3242" s="57"/>
      <c r="AC3242" s="57"/>
      <c r="AD3242" s="57"/>
      <c r="AE3242" s="60"/>
      <c r="AF3242" s="60"/>
      <c r="AG3242" s="60"/>
      <c r="AH3242" s="57"/>
      <c r="AI3242" s="60"/>
      <c r="AJ3242" s="60"/>
      <c r="AK3242" s="22"/>
      <c r="AL3242" s="60"/>
      <c r="AM3242" s="60"/>
      <c r="AN3242" s="60"/>
      <c r="AO3242" s="57"/>
      <c r="AP3242" s="60"/>
      <c r="AQ3242" s="57"/>
      <c r="AR3242" s="57"/>
      <c r="AS3242" s="22"/>
      <c r="AT3242" s="22"/>
      <c r="AU3242" s="57">
        <v>5</v>
      </c>
      <c r="AV3242" s="57">
        <v>7.3</v>
      </c>
      <c r="AW3242" s="57">
        <v>6</v>
      </c>
      <c r="AX3242" s="60"/>
      <c r="AY3242" s="57">
        <v>170</v>
      </c>
      <c r="AZ3242" s="57">
        <v>29</v>
      </c>
      <c r="BA3242" s="57"/>
      <c r="BB3242" s="57"/>
      <c r="BC3242" s="57">
        <v>2.2999999999999998</v>
      </c>
      <c r="BD3242" s="57" t="s">
        <v>121</v>
      </c>
      <c r="BE3242" s="57">
        <v>27</v>
      </c>
      <c r="BF3242" s="57">
        <v>2</v>
      </c>
      <c r="BG3242" s="57">
        <v>5</v>
      </c>
      <c r="BH3242" s="60"/>
      <c r="BI3242" s="60"/>
      <c r="BJ3242" s="57">
        <v>34</v>
      </c>
      <c r="BK3242" s="57"/>
      <c r="BL3242" s="57"/>
      <c r="BM3242" s="60"/>
      <c r="BN3242" s="57">
        <v>18</v>
      </c>
      <c r="BO3242" s="57"/>
      <c r="BP3242" s="57" t="s">
        <v>121</v>
      </c>
      <c r="BQ3242" s="57">
        <v>179</v>
      </c>
      <c r="BR3242" s="57">
        <v>110</v>
      </c>
      <c r="BS3242" s="57"/>
      <c r="BT3242" s="57">
        <v>0.6</v>
      </c>
      <c r="BU3242" s="57">
        <v>1.3</v>
      </c>
      <c r="BV3242" s="60"/>
      <c r="BW3242" s="57" t="s">
        <v>85</v>
      </c>
      <c r="BX3242" s="57">
        <v>95</v>
      </c>
      <c r="BY3242" s="57">
        <v>20</v>
      </c>
      <c r="BZ3242" s="60"/>
      <c r="CA3242" s="57">
        <v>50</v>
      </c>
      <c r="CB3242" s="57"/>
      <c r="CC3242" s="57">
        <v>16</v>
      </c>
      <c r="CD3242" s="57">
        <v>7</v>
      </c>
      <c r="CE3242" s="57" t="s">
        <v>121</v>
      </c>
      <c r="CF3242" s="57">
        <v>63</v>
      </c>
      <c r="CG3242" s="57"/>
      <c r="CH3242" s="57">
        <v>181</v>
      </c>
      <c r="CI3242" s="57">
        <v>140</v>
      </c>
      <c r="CJ3242" s="57">
        <v>170</v>
      </c>
      <c r="CK3242" s="60"/>
      <c r="CL3242" s="57">
        <v>32</v>
      </c>
      <c r="CM3242" s="57">
        <v>6.6</v>
      </c>
      <c r="CN3242" s="57">
        <v>0.9</v>
      </c>
      <c r="CO3242" s="109"/>
      <c r="CP3242" s="57" t="s">
        <v>82</v>
      </c>
      <c r="CQ3242" s="109"/>
      <c r="CR3242" s="109"/>
      <c r="CS3242" s="60"/>
      <c r="CT3242" s="60"/>
      <c r="CU3242" s="57">
        <v>5.8</v>
      </c>
      <c r="CV3242" s="57">
        <v>1.01</v>
      </c>
      <c r="CW3242" s="60">
        <f t="shared" si="184"/>
        <v>356.31</v>
      </c>
      <c r="CX3242" s="60"/>
      <c r="CY3242" s="60"/>
      <c r="CZ3242" s="60"/>
      <c r="DA3242" s="60"/>
      <c r="DB3242" s="22"/>
      <c r="DC3242" s="60"/>
      <c r="DD3242" s="60"/>
      <c r="DE3242" s="60"/>
      <c r="DF3242" s="60"/>
      <c r="DG3242" s="60"/>
      <c r="DH3242" s="22"/>
      <c r="DI3242" s="22"/>
      <c r="DJ3242" s="22"/>
      <c r="DK3242" s="22"/>
      <c r="DL3242" s="22"/>
      <c r="DM3242" s="22"/>
      <c r="DN3242" s="22"/>
      <c r="DO3242" s="22"/>
      <c r="DP3242" s="22"/>
      <c r="DQ3242" s="22"/>
    </row>
    <row r="3243" spans="1:121" ht="14.5" customHeight="1" x14ac:dyDescent="0.3">
      <c r="A3243" s="29" t="s">
        <v>3398</v>
      </c>
      <c r="B3243" s="29" t="s">
        <v>1161</v>
      </c>
      <c r="C3243" s="22" t="s">
        <v>2941</v>
      </c>
      <c r="D3243" s="24" t="s">
        <v>2947</v>
      </c>
      <c r="E3243" s="112"/>
      <c r="F3243" s="29">
        <v>1998</v>
      </c>
      <c r="G3243" s="29"/>
      <c r="H3243" s="29">
        <v>32.016131999999999</v>
      </c>
      <c r="I3243" s="29">
        <v>-105.522705</v>
      </c>
      <c r="J3243" s="29" t="s">
        <v>873</v>
      </c>
      <c r="K3243" s="29" t="s">
        <v>1253</v>
      </c>
      <c r="L3243" s="29" t="s">
        <v>878</v>
      </c>
      <c r="M3243" s="29" t="s">
        <v>1176</v>
      </c>
      <c r="N3243" s="70" t="s">
        <v>3393</v>
      </c>
      <c r="O3243" s="70" t="s">
        <v>3394</v>
      </c>
      <c r="P3243" s="33" t="s">
        <v>2942</v>
      </c>
      <c r="Q3243" s="22" t="s">
        <v>2943</v>
      </c>
      <c r="R3243" s="25"/>
      <c r="S3243" s="25"/>
      <c r="U3243" s="25"/>
      <c r="V3243" s="25"/>
      <c r="W3243" s="57"/>
      <c r="X3243" s="57"/>
      <c r="Y3243" s="57"/>
      <c r="Z3243" s="57"/>
      <c r="AA3243" s="57"/>
      <c r="AB3243" s="57"/>
      <c r="AC3243" s="57"/>
      <c r="AD3243" s="57"/>
      <c r="AE3243" s="60"/>
      <c r="AF3243" s="60"/>
      <c r="AG3243" s="60"/>
      <c r="AH3243" s="57" t="s">
        <v>83</v>
      </c>
      <c r="AI3243" s="60"/>
      <c r="AJ3243" s="60"/>
      <c r="AK3243" s="22"/>
      <c r="AL3243" s="60"/>
      <c r="AM3243" s="60"/>
      <c r="AN3243" s="60"/>
      <c r="AO3243" s="57"/>
      <c r="AP3243" s="60"/>
      <c r="AQ3243" s="57"/>
      <c r="AR3243" s="57"/>
      <c r="AS3243" s="22"/>
      <c r="AT3243" s="22"/>
      <c r="AU3243" s="57">
        <v>5</v>
      </c>
      <c r="AV3243" s="57" t="s">
        <v>83</v>
      </c>
      <c r="AW3243" s="57">
        <v>1.8</v>
      </c>
      <c r="AX3243" s="60"/>
      <c r="AY3243" s="57">
        <v>290</v>
      </c>
      <c r="AZ3243" s="57" t="s">
        <v>123</v>
      </c>
      <c r="BA3243" s="57"/>
      <c r="BB3243" s="57"/>
      <c r="BC3243" s="57">
        <v>1.8</v>
      </c>
      <c r="BD3243" s="57">
        <v>2</v>
      </c>
      <c r="BE3243" s="57">
        <v>110</v>
      </c>
      <c r="BF3243" s="57">
        <v>2</v>
      </c>
      <c r="BG3243" s="57" t="s">
        <v>121</v>
      </c>
      <c r="BH3243" s="60"/>
      <c r="BI3243" s="60"/>
      <c r="BJ3243" s="57">
        <v>5</v>
      </c>
      <c r="BK3243" s="57"/>
      <c r="BL3243" s="57"/>
      <c r="BM3243" s="60"/>
      <c r="BN3243" s="57">
        <v>5</v>
      </c>
      <c r="BO3243" s="57"/>
      <c r="BP3243" s="57">
        <v>27</v>
      </c>
      <c r="BQ3243" s="57" t="s">
        <v>83</v>
      </c>
      <c r="BR3243" s="57">
        <v>62</v>
      </c>
      <c r="BS3243" s="57"/>
      <c r="BT3243" s="57">
        <v>0.2</v>
      </c>
      <c r="BU3243" s="57">
        <v>6.6</v>
      </c>
      <c r="BV3243" s="60"/>
      <c r="BW3243" s="57" t="s">
        <v>120</v>
      </c>
      <c r="BX3243" s="57">
        <v>327</v>
      </c>
      <c r="BY3243" s="57" t="s">
        <v>82</v>
      </c>
      <c r="BZ3243" s="60"/>
      <c r="CA3243" s="57">
        <v>11</v>
      </c>
      <c r="CB3243" s="57"/>
      <c r="CC3243" s="57">
        <v>1.3</v>
      </c>
      <c r="CD3243" s="57">
        <v>76</v>
      </c>
      <c r="CE3243" s="57" t="s">
        <v>121</v>
      </c>
      <c r="CF3243" s="57">
        <v>59</v>
      </c>
      <c r="CG3243" s="57"/>
      <c r="CH3243" s="57" t="s">
        <v>570</v>
      </c>
      <c r="CI3243" s="57">
        <v>45</v>
      </c>
      <c r="CJ3243" s="57">
        <v>57</v>
      </c>
      <c r="CK3243" s="60"/>
      <c r="CL3243" s="57">
        <v>30</v>
      </c>
      <c r="CM3243" s="57">
        <v>6.8</v>
      </c>
      <c r="CN3243" s="57">
        <v>1.6</v>
      </c>
      <c r="CO3243" s="60"/>
      <c r="CP3243" s="57">
        <v>1.1000000000000001</v>
      </c>
      <c r="CQ3243" s="60"/>
      <c r="CR3243" s="60"/>
      <c r="CS3243" s="60"/>
      <c r="CT3243" s="60"/>
      <c r="CU3243" s="57">
        <v>2.7</v>
      </c>
      <c r="CV3243" s="57">
        <v>0.53</v>
      </c>
      <c r="CW3243" s="60">
        <f t="shared" si="184"/>
        <v>144.72999999999999</v>
      </c>
      <c r="CX3243" s="60"/>
      <c r="CY3243" s="60"/>
      <c r="CZ3243" s="60"/>
      <c r="DA3243" s="60"/>
      <c r="DB3243" s="22"/>
      <c r="DC3243" s="60"/>
      <c r="DD3243" s="60"/>
      <c r="DE3243" s="60"/>
      <c r="DF3243" s="60"/>
      <c r="DG3243" s="60"/>
      <c r="DH3243" s="22"/>
      <c r="DI3243" s="22"/>
      <c r="DJ3243" s="22"/>
      <c r="DK3243" s="22"/>
      <c r="DL3243" s="22"/>
      <c r="DM3243" s="22"/>
      <c r="DN3243" s="22"/>
      <c r="DO3243" s="22"/>
      <c r="DP3243" s="22"/>
      <c r="DQ3243" s="22"/>
    </row>
    <row r="3244" spans="1:121" ht="14.5" customHeight="1" x14ac:dyDescent="0.3">
      <c r="A3244" s="29" t="s">
        <v>3399</v>
      </c>
      <c r="B3244" s="29" t="s">
        <v>1161</v>
      </c>
      <c r="C3244" s="22" t="s">
        <v>2941</v>
      </c>
      <c r="D3244" s="24" t="s">
        <v>2947</v>
      </c>
      <c r="E3244" s="112"/>
      <c r="F3244" s="29">
        <v>1998</v>
      </c>
      <c r="G3244" s="29"/>
      <c r="H3244" s="29">
        <v>32.0154</v>
      </c>
      <c r="I3244" s="29">
        <v>-105.52290000000001</v>
      </c>
      <c r="J3244" s="29" t="s">
        <v>873</v>
      </c>
      <c r="K3244" s="29" t="s">
        <v>1253</v>
      </c>
      <c r="L3244" s="29" t="s">
        <v>878</v>
      </c>
      <c r="M3244" s="29" t="s">
        <v>1177</v>
      </c>
      <c r="N3244" s="70" t="s">
        <v>3393</v>
      </c>
      <c r="O3244" s="70" t="s">
        <v>3394</v>
      </c>
      <c r="P3244" s="33" t="s">
        <v>2942</v>
      </c>
      <c r="Q3244" s="22" t="s">
        <v>2943</v>
      </c>
      <c r="R3244" s="25"/>
      <c r="S3244" s="25"/>
      <c r="U3244" s="25"/>
      <c r="V3244" s="25"/>
      <c r="W3244" s="57"/>
      <c r="X3244" s="57"/>
      <c r="Y3244" s="57"/>
      <c r="Z3244" s="57"/>
      <c r="AA3244" s="57"/>
      <c r="AB3244" s="57"/>
      <c r="AC3244" s="57"/>
      <c r="AD3244" s="57"/>
      <c r="AE3244" s="60"/>
      <c r="AF3244" s="60"/>
      <c r="AG3244" s="60"/>
      <c r="AH3244" s="57" t="s">
        <v>83</v>
      </c>
      <c r="AI3244" s="60"/>
      <c r="AJ3244" s="60"/>
      <c r="AK3244" s="22"/>
      <c r="AL3244" s="60"/>
      <c r="AM3244" s="60"/>
      <c r="AN3244" s="60"/>
      <c r="AO3244" s="57"/>
      <c r="AP3244" s="60"/>
      <c r="AQ3244" s="57"/>
      <c r="AR3244" s="57"/>
      <c r="AS3244" s="22"/>
      <c r="AT3244" s="22"/>
      <c r="AU3244" s="57">
        <v>37</v>
      </c>
      <c r="AV3244" s="57" t="s">
        <v>83</v>
      </c>
      <c r="AW3244" s="57">
        <v>3.7</v>
      </c>
      <c r="AX3244" s="60"/>
      <c r="AY3244" s="57">
        <v>430</v>
      </c>
      <c r="AZ3244" s="57" t="s">
        <v>123</v>
      </c>
      <c r="BA3244" s="57"/>
      <c r="BB3244" s="57"/>
      <c r="BC3244" s="57">
        <v>2</v>
      </c>
      <c r="BD3244" s="57">
        <v>6</v>
      </c>
      <c r="BE3244" s="57">
        <v>82</v>
      </c>
      <c r="BF3244" s="57" t="s">
        <v>121</v>
      </c>
      <c r="BG3244" s="57" t="s">
        <v>121</v>
      </c>
      <c r="BH3244" s="60"/>
      <c r="BI3244" s="60"/>
      <c r="BJ3244" s="57">
        <v>9</v>
      </c>
      <c r="BK3244" s="57"/>
      <c r="BL3244" s="57"/>
      <c r="BM3244" s="60"/>
      <c r="BN3244" s="57" t="s">
        <v>123</v>
      </c>
      <c r="BO3244" s="57"/>
      <c r="BP3244" s="57" t="s">
        <v>83</v>
      </c>
      <c r="BQ3244" s="57">
        <v>13</v>
      </c>
      <c r="BR3244" s="57">
        <v>44</v>
      </c>
      <c r="BS3244" s="57"/>
      <c r="BT3244" s="57">
        <v>0.8</v>
      </c>
      <c r="BU3244" s="57">
        <v>6.1</v>
      </c>
      <c r="BV3244" s="60"/>
      <c r="BW3244" s="57" t="s">
        <v>120</v>
      </c>
      <c r="BX3244" s="57">
        <v>557</v>
      </c>
      <c r="BY3244" s="57">
        <v>0.5</v>
      </c>
      <c r="BZ3244" s="60"/>
      <c r="CA3244" s="57">
        <v>8.8000000000000007</v>
      </c>
      <c r="CB3244" s="57"/>
      <c r="CC3244" s="57">
        <v>1.6</v>
      </c>
      <c r="CD3244" s="57">
        <v>63</v>
      </c>
      <c r="CE3244" s="57" t="s">
        <v>121</v>
      </c>
      <c r="CF3244" s="57">
        <v>77</v>
      </c>
      <c r="CG3244" s="57"/>
      <c r="CH3244" s="57" t="s">
        <v>570</v>
      </c>
      <c r="CI3244" s="57">
        <v>49</v>
      </c>
      <c r="CJ3244" s="57">
        <v>69</v>
      </c>
      <c r="CK3244" s="60"/>
      <c r="CL3244" s="57">
        <v>38</v>
      </c>
      <c r="CM3244" s="57">
        <v>8.8000000000000007</v>
      </c>
      <c r="CN3244" s="57">
        <v>2.1</v>
      </c>
      <c r="CO3244" s="60"/>
      <c r="CP3244" s="57">
        <v>1.5</v>
      </c>
      <c r="CQ3244" s="60"/>
      <c r="CR3244" s="60"/>
      <c r="CS3244" s="60"/>
      <c r="CT3244" s="60"/>
      <c r="CU3244" s="57">
        <v>4.3</v>
      </c>
      <c r="CV3244" s="57">
        <v>0.73</v>
      </c>
      <c r="CW3244" s="60">
        <f t="shared" si="184"/>
        <v>173.43</v>
      </c>
      <c r="CX3244" s="60"/>
      <c r="CY3244" s="60"/>
      <c r="CZ3244" s="60"/>
      <c r="DA3244" s="60"/>
      <c r="DB3244" s="22"/>
      <c r="DC3244" s="60"/>
      <c r="DD3244" s="60"/>
      <c r="DE3244" s="60"/>
      <c r="DF3244" s="60"/>
      <c r="DG3244" s="60"/>
      <c r="DH3244" s="22"/>
      <c r="DI3244" s="22"/>
      <c r="DJ3244" s="22"/>
      <c r="DK3244" s="22"/>
      <c r="DL3244" s="22"/>
      <c r="DM3244" s="22"/>
      <c r="DN3244" s="22"/>
      <c r="DO3244" s="22"/>
      <c r="DP3244" s="22"/>
      <c r="DQ3244" s="22"/>
    </row>
    <row r="3245" spans="1:121" ht="14.5" customHeight="1" x14ac:dyDescent="0.3">
      <c r="A3245" s="29" t="s">
        <v>3400</v>
      </c>
      <c r="B3245" s="29" t="s">
        <v>1161</v>
      </c>
      <c r="C3245" s="22" t="s">
        <v>2941</v>
      </c>
      <c r="D3245" s="24" t="s">
        <v>2947</v>
      </c>
      <c r="E3245" s="112"/>
      <c r="F3245" s="29">
        <v>1998</v>
      </c>
      <c r="G3245" s="29"/>
      <c r="H3245" s="29">
        <v>32.018054999999997</v>
      </c>
      <c r="I3245" s="29">
        <v>-105.522222</v>
      </c>
      <c r="J3245" s="29" t="s">
        <v>873</v>
      </c>
      <c r="K3245" s="29" t="s">
        <v>1253</v>
      </c>
      <c r="L3245" s="29" t="s">
        <v>878</v>
      </c>
      <c r="M3245" s="29" t="s">
        <v>1175</v>
      </c>
      <c r="N3245" s="70" t="s">
        <v>3393</v>
      </c>
      <c r="O3245" s="70" t="s">
        <v>3394</v>
      </c>
      <c r="P3245" s="33" t="s">
        <v>2942</v>
      </c>
      <c r="Q3245" s="22" t="s">
        <v>2943</v>
      </c>
      <c r="R3245" s="25"/>
      <c r="S3245" s="25"/>
      <c r="U3245" s="25"/>
      <c r="V3245" s="25"/>
      <c r="W3245" s="57"/>
      <c r="X3245" s="57"/>
      <c r="Y3245" s="57"/>
      <c r="Z3245" s="57"/>
      <c r="AA3245" s="57"/>
      <c r="AB3245" s="57"/>
      <c r="AC3245" s="57"/>
      <c r="AD3245" s="57"/>
      <c r="AE3245" s="60"/>
      <c r="AF3245" s="60"/>
      <c r="AG3245" s="60"/>
      <c r="AH3245" s="57"/>
      <c r="AI3245" s="60"/>
      <c r="AJ3245" s="60"/>
      <c r="AK3245" s="22"/>
      <c r="AL3245" s="60"/>
      <c r="AM3245" s="60"/>
      <c r="AN3245" s="60"/>
      <c r="AO3245" s="57"/>
      <c r="AP3245" s="60"/>
      <c r="AQ3245" s="57"/>
      <c r="AR3245" s="57"/>
      <c r="AS3245" s="22"/>
      <c r="AT3245" s="22"/>
      <c r="AU3245" s="57">
        <v>4</v>
      </c>
      <c r="AV3245" s="57">
        <v>1.2</v>
      </c>
      <c r="AW3245" s="57">
        <v>2</v>
      </c>
      <c r="AX3245" s="60"/>
      <c r="AY3245" s="57">
        <v>360</v>
      </c>
      <c r="AZ3245" s="57">
        <v>9</v>
      </c>
      <c r="BA3245" s="57"/>
      <c r="BB3245" s="57"/>
      <c r="BC3245" s="57">
        <v>2</v>
      </c>
      <c r="BD3245" s="57">
        <v>2</v>
      </c>
      <c r="BE3245" s="57">
        <v>18</v>
      </c>
      <c r="BF3245" s="57">
        <v>1</v>
      </c>
      <c r="BG3245" s="57">
        <v>1</v>
      </c>
      <c r="BH3245" s="60"/>
      <c r="BI3245" s="60"/>
      <c r="BJ3245" s="57">
        <v>15</v>
      </c>
      <c r="BK3245" s="57"/>
      <c r="BL3245" s="57"/>
      <c r="BM3245" s="60"/>
      <c r="BN3245" s="57">
        <v>10</v>
      </c>
      <c r="BO3245" s="57"/>
      <c r="BP3245" s="57" t="s">
        <v>121</v>
      </c>
      <c r="BQ3245" s="57">
        <v>44</v>
      </c>
      <c r="BR3245" s="57">
        <v>75</v>
      </c>
      <c r="BS3245" s="57"/>
      <c r="BT3245" s="57">
        <v>0.3</v>
      </c>
      <c r="BU3245" s="57">
        <v>0.9</v>
      </c>
      <c r="BV3245" s="60"/>
      <c r="BW3245" s="57" t="s">
        <v>120</v>
      </c>
      <c r="BX3245" s="57">
        <v>188</v>
      </c>
      <c r="BY3245" s="57">
        <v>7.6</v>
      </c>
      <c r="BZ3245" s="60"/>
      <c r="CA3245" s="57">
        <v>16</v>
      </c>
      <c r="CB3245" s="57"/>
      <c r="CC3245" s="57">
        <v>5.7</v>
      </c>
      <c r="CD3245" s="57">
        <v>7</v>
      </c>
      <c r="CE3245" s="57" t="s">
        <v>121</v>
      </c>
      <c r="CF3245" s="57">
        <v>34</v>
      </c>
      <c r="CG3245" s="57"/>
      <c r="CH3245" s="57">
        <v>73</v>
      </c>
      <c r="CI3245" s="57">
        <v>84</v>
      </c>
      <c r="CJ3245" s="57">
        <v>110</v>
      </c>
      <c r="CK3245" s="60"/>
      <c r="CL3245" s="57">
        <v>25</v>
      </c>
      <c r="CM3245" s="57">
        <v>4.9000000000000004</v>
      </c>
      <c r="CN3245" s="57">
        <v>0.9</v>
      </c>
      <c r="CO3245" s="60"/>
      <c r="CP3245" s="57">
        <v>0.8</v>
      </c>
      <c r="CQ3245" s="60"/>
      <c r="CR3245" s="60"/>
      <c r="CS3245" s="60"/>
      <c r="CT3245" s="60"/>
      <c r="CU3245" s="57">
        <v>3.3</v>
      </c>
      <c r="CV3245" s="57">
        <v>0.61</v>
      </c>
      <c r="CW3245" s="60">
        <f t="shared" si="184"/>
        <v>229.51000000000005</v>
      </c>
      <c r="CX3245" s="60"/>
      <c r="CY3245" s="60"/>
      <c r="CZ3245" s="60"/>
      <c r="DA3245" s="60"/>
      <c r="DB3245" s="22"/>
      <c r="DC3245" s="60"/>
      <c r="DD3245" s="60"/>
      <c r="DE3245" s="60"/>
      <c r="DF3245" s="60"/>
      <c r="DG3245" s="60"/>
      <c r="DH3245" s="22"/>
      <c r="DI3245" s="22"/>
      <c r="DJ3245" s="22"/>
      <c r="DK3245" s="22"/>
      <c r="DL3245" s="22"/>
      <c r="DM3245" s="22"/>
      <c r="DN3245" s="22"/>
      <c r="DO3245" s="22"/>
      <c r="DP3245" s="22"/>
      <c r="DQ3245" s="22"/>
    </row>
    <row r="3246" spans="1:121" ht="14.5" customHeight="1" x14ac:dyDescent="0.3">
      <c r="A3246" s="29" t="s">
        <v>2948</v>
      </c>
      <c r="B3246" s="29" t="s">
        <v>1161</v>
      </c>
      <c r="C3246" s="22" t="s">
        <v>2941</v>
      </c>
      <c r="D3246" s="24" t="s">
        <v>2947</v>
      </c>
      <c r="E3246" s="112"/>
      <c r="F3246" s="29">
        <v>1998</v>
      </c>
      <c r="G3246" s="29"/>
      <c r="H3246" s="29">
        <v>32.023611000000002</v>
      </c>
      <c r="I3246" s="29">
        <v>-105.54600000000001</v>
      </c>
      <c r="J3246" s="29" t="s">
        <v>873</v>
      </c>
      <c r="K3246" s="29" t="s">
        <v>1253</v>
      </c>
      <c r="L3246" s="29" t="s">
        <v>878</v>
      </c>
      <c r="M3246" s="29" t="s">
        <v>2949</v>
      </c>
      <c r="N3246" s="70" t="s">
        <v>3393</v>
      </c>
      <c r="O3246" s="70" t="s">
        <v>3394</v>
      </c>
      <c r="P3246" s="33" t="s">
        <v>2942</v>
      </c>
      <c r="Q3246" s="22" t="s">
        <v>2943</v>
      </c>
      <c r="R3246" s="25"/>
      <c r="S3246" s="25"/>
      <c r="U3246" s="25"/>
      <c r="V3246" s="25"/>
      <c r="W3246" s="57"/>
      <c r="X3246" s="57"/>
      <c r="Y3246" s="57"/>
      <c r="Z3246" s="57"/>
      <c r="AA3246" s="57"/>
      <c r="AB3246" s="57"/>
      <c r="AC3246" s="57"/>
      <c r="AD3246" s="57"/>
      <c r="AE3246" s="60"/>
      <c r="AF3246" s="60"/>
      <c r="AG3246" s="60"/>
      <c r="AH3246" s="57"/>
      <c r="AI3246" s="60"/>
      <c r="AJ3246" s="60"/>
      <c r="AK3246" s="22"/>
      <c r="AL3246" s="60"/>
      <c r="AM3246" s="60"/>
      <c r="AN3246" s="60"/>
      <c r="AO3246" s="57"/>
      <c r="AP3246" s="60"/>
      <c r="AQ3246" s="57"/>
      <c r="AR3246" s="57"/>
      <c r="AS3246" s="22"/>
      <c r="AT3246" s="22"/>
      <c r="AU3246" s="57" t="s">
        <v>123</v>
      </c>
      <c r="AV3246" s="57">
        <v>0.7</v>
      </c>
      <c r="AW3246" s="57">
        <v>6.6</v>
      </c>
      <c r="AX3246" s="60"/>
      <c r="AY3246" s="57">
        <v>990</v>
      </c>
      <c r="AZ3246" s="57">
        <v>5</v>
      </c>
      <c r="BA3246" s="57"/>
      <c r="BB3246" s="57"/>
      <c r="BC3246" s="57">
        <v>1.1000000000000001</v>
      </c>
      <c r="BD3246" s="57">
        <v>3</v>
      </c>
      <c r="BE3246" s="57">
        <v>43</v>
      </c>
      <c r="BF3246" s="57" t="s">
        <v>121</v>
      </c>
      <c r="BG3246" s="57" t="s">
        <v>121</v>
      </c>
      <c r="BH3246" s="60"/>
      <c r="BI3246" s="60"/>
      <c r="BJ3246" s="57">
        <v>19</v>
      </c>
      <c r="BK3246" s="57"/>
      <c r="BL3246" s="57"/>
      <c r="BM3246" s="60"/>
      <c r="BN3246" s="57">
        <v>10</v>
      </c>
      <c r="BO3246" s="57"/>
      <c r="BP3246" s="57" t="s">
        <v>121</v>
      </c>
      <c r="BQ3246" s="57" t="s">
        <v>83</v>
      </c>
      <c r="BR3246" s="57">
        <v>110</v>
      </c>
      <c r="BS3246" s="57"/>
      <c r="BT3246" s="57" t="s">
        <v>126</v>
      </c>
      <c r="BU3246" s="57">
        <v>2.5</v>
      </c>
      <c r="BV3246" s="60"/>
      <c r="BW3246" s="57" t="s">
        <v>85</v>
      </c>
      <c r="BX3246" s="57">
        <v>413</v>
      </c>
      <c r="BY3246" s="57">
        <v>8.3000000000000007</v>
      </c>
      <c r="BZ3246" s="60"/>
      <c r="CA3246" s="57">
        <v>14</v>
      </c>
      <c r="CB3246" s="57"/>
      <c r="CC3246" s="57">
        <v>5.0999999999999996</v>
      </c>
      <c r="CD3246" s="57">
        <v>10</v>
      </c>
      <c r="CE3246" s="57" t="s">
        <v>121</v>
      </c>
      <c r="CF3246" s="57">
        <v>33</v>
      </c>
      <c r="CG3246" s="57"/>
      <c r="CH3246" s="57">
        <v>141</v>
      </c>
      <c r="CI3246" s="57">
        <v>67</v>
      </c>
      <c r="CJ3246" s="57">
        <v>100</v>
      </c>
      <c r="CK3246" s="60"/>
      <c r="CL3246" s="57">
        <v>33</v>
      </c>
      <c r="CM3246" s="57">
        <v>7.3</v>
      </c>
      <c r="CN3246" s="57">
        <v>2.2000000000000002</v>
      </c>
      <c r="CO3246" s="60"/>
      <c r="CP3246" s="57">
        <v>0.8</v>
      </c>
      <c r="CQ3246" s="60"/>
      <c r="CR3246" s="60"/>
      <c r="CS3246" s="60"/>
      <c r="CT3246" s="60"/>
      <c r="CU3246" s="57">
        <v>3.7</v>
      </c>
      <c r="CV3246" s="57">
        <v>0.63</v>
      </c>
      <c r="CW3246" s="60">
        <f t="shared" si="184"/>
        <v>214.63</v>
      </c>
      <c r="CX3246" s="60"/>
      <c r="CY3246" s="60"/>
      <c r="CZ3246" s="60"/>
      <c r="DA3246" s="60"/>
      <c r="DB3246" s="22"/>
      <c r="DC3246" s="60"/>
      <c r="DD3246" s="60"/>
      <c r="DE3246" s="60"/>
      <c r="DF3246" s="60"/>
      <c r="DG3246" s="60"/>
      <c r="DH3246" s="22"/>
      <c r="DI3246" s="22"/>
      <c r="DJ3246" s="22"/>
      <c r="DK3246" s="22"/>
      <c r="DL3246" s="22"/>
      <c r="DM3246" s="22"/>
      <c r="DN3246" s="22"/>
      <c r="DO3246" s="22"/>
      <c r="DP3246" s="22"/>
      <c r="DQ3246" s="22"/>
    </row>
    <row r="3247" spans="1:121" ht="14.5" customHeight="1" x14ac:dyDescent="0.3">
      <c r="A3247" s="29" t="s">
        <v>2950</v>
      </c>
      <c r="B3247" s="29" t="s">
        <v>1161</v>
      </c>
      <c r="C3247" s="22" t="s">
        <v>2941</v>
      </c>
      <c r="D3247" s="24" t="s">
        <v>2947</v>
      </c>
      <c r="E3247" s="112"/>
      <c r="F3247" s="29">
        <v>1998</v>
      </c>
      <c r="G3247" s="29"/>
      <c r="H3247" s="29">
        <v>32.051794999999998</v>
      </c>
      <c r="I3247" s="29">
        <v>-105.541169</v>
      </c>
      <c r="J3247" s="29" t="s">
        <v>873</v>
      </c>
      <c r="K3247" s="29" t="s">
        <v>1253</v>
      </c>
      <c r="L3247" s="29" t="s">
        <v>878</v>
      </c>
      <c r="M3247" s="29" t="s">
        <v>829</v>
      </c>
      <c r="N3247" s="70" t="s">
        <v>3393</v>
      </c>
      <c r="O3247" s="70" t="s">
        <v>3394</v>
      </c>
      <c r="P3247" s="33" t="s">
        <v>2942</v>
      </c>
      <c r="Q3247" s="22" t="s">
        <v>2943</v>
      </c>
      <c r="R3247" s="25"/>
      <c r="S3247" s="25"/>
      <c r="U3247" s="25"/>
      <c r="V3247" s="25"/>
      <c r="W3247" s="57"/>
      <c r="X3247" s="57"/>
      <c r="Y3247" s="57"/>
      <c r="Z3247" s="57"/>
      <c r="AA3247" s="57"/>
      <c r="AB3247" s="57"/>
      <c r="AC3247" s="57"/>
      <c r="AD3247" s="57"/>
      <c r="AE3247" s="60"/>
      <c r="AF3247" s="60"/>
      <c r="AG3247" s="60"/>
      <c r="AH3247" s="57"/>
      <c r="AI3247" s="60"/>
      <c r="AJ3247" s="60"/>
      <c r="AK3247" s="22"/>
      <c r="AL3247" s="60"/>
      <c r="AM3247" s="60"/>
      <c r="AN3247" s="60"/>
      <c r="AO3247" s="57"/>
      <c r="AP3247" s="60"/>
      <c r="AQ3247" s="57"/>
      <c r="AR3247" s="57"/>
      <c r="AS3247" s="22"/>
      <c r="AT3247" s="22"/>
      <c r="AU3247" s="57"/>
      <c r="AV3247" s="57"/>
      <c r="AW3247" s="57"/>
      <c r="AX3247" s="60"/>
      <c r="AY3247" s="57"/>
      <c r="AZ3247" s="57"/>
      <c r="BA3247" s="57"/>
      <c r="BB3247" s="57"/>
      <c r="BC3247" s="57"/>
      <c r="BD3247" s="57"/>
      <c r="BE3247" s="57"/>
      <c r="BF3247" s="57"/>
      <c r="BG3247" s="57">
        <v>10</v>
      </c>
      <c r="BH3247" s="60"/>
      <c r="BI3247" s="60"/>
      <c r="BJ3247" s="57"/>
      <c r="BK3247" s="57"/>
      <c r="BL3247" s="57"/>
      <c r="BM3247" s="60"/>
      <c r="BN3247" s="57"/>
      <c r="BO3247" s="57"/>
      <c r="BP3247" s="57"/>
      <c r="BQ3247" s="57">
        <v>15</v>
      </c>
      <c r="BR3247" s="57"/>
      <c r="BS3247" s="57"/>
      <c r="BT3247" s="57"/>
      <c r="BU3247" s="57"/>
      <c r="BV3247" s="60"/>
      <c r="BW3247" s="57"/>
      <c r="BX3247" s="57"/>
      <c r="BY3247" s="57"/>
      <c r="BZ3247" s="60"/>
      <c r="CA3247" s="57"/>
      <c r="CB3247" s="57"/>
      <c r="CC3247" s="58"/>
      <c r="CD3247" s="57"/>
      <c r="CE3247" s="57"/>
      <c r="CF3247" s="57"/>
      <c r="CG3247" s="57"/>
      <c r="CH3247" s="57">
        <v>62</v>
      </c>
      <c r="CI3247" s="57"/>
      <c r="CJ3247" s="57"/>
      <c r="CK3247" s="60"/>
      <c r="CL3247" s="57"/>
      <c r="CM3247" s="57"/>
      <c r="CN3247" s="57"/>
      <c r="CO3247" s="60"/>
      <c r="CP3247" s="57"/>
      <c r="CQ3247" s="60"/>
      <c r="CR3247" s="60"/>
      <c r="CS3247" s="60"/>
      <c r="CT3247" s="60"/>
      <c r="CU3247" s="57"/>
      <c r="CV3247" s="57"/>
      <c r="CW3247" s="60"/>
      <c r="CX3247" s="60"/>
      <c r="CY3247" s="60"/>
      <c r="CZ3247" s="60"/>
      <c r="DA3247" s="60"/>
      <c r="DB3247" s="22"/>
      <c r="DC3247" s="60"/>
      <c r="DD3247" s="60"/>
      <c r="DE3247" s="60"/>
      <c r="DF3247" s="60"/>
      <c r="DG3247" s="60"/>
      <c r="DH3247" s="22"/>
      <c r="DI3247" s="22"/>
      <c r="DJ3247" s="22"/>
      <c r="DK3247" s="22"/>
      <c r="DL3247" s="22"/>
      <c r="DM3247" s="22"/>
      <c r="DN3247" s="22"/>
      <c r="DO3247" s="22"/>
      <c r="DP3247" s="22"/>
      <c r="DQ3247" s="22"/>
    </row>
    <row r="3248" spans="1:121" ht="14.5" customHeight="1" x14ac:dyDescent="0.3">
      <c r="A3248" s="29" t="s">
        <v>2951</v>
      </c>
      <c r="B3248" s="29" t="s">
        <v>1161</v>
      </c>
      <c r="C3248" s="22" t="s">
        <v>2941</v>
      </c>
      <c r="D3248" s="24" t="s">
        <v>2947</v>
      </c>
      <c r="E3248" s="112"/>
      <c r="F3248" s="29">
        <v>1998</v>
      </c>
      <c r="G3248" s="29"/>
      <c r="H3248" s="22">
        <v>32.044868000000001</v>
      </c>
      <c r="I3248" s="22">
        <v>-105.538523</v>
      </c>
      <c r="J3248" s="29" t="s">
        <v>873</v>
      </c>
      <c r="K3248" s="29" t="s">
        <v>1253</v>
      </c>
      <c r="L3248" s="29" t="s">
        <v>878</v>
      </c>
      <c r="M3248" s="29" t="s">
        <v>829</v>
      </c>
      <c r="N3248" s="70" t="s">
        <v>3393</v>
      </c>
      <c r="O3248" s="70" t="s">
        <v>3394</v>
      </c>
      <c r="P3248" s="33" t="s">
        <v>2942</v>
      </c>
      <c r="Q3248" s="22" t="s">
        <v>2943</v>
      </c>
      <c r="R3248" s="25"/>
      <c r="S3248" s="25"/>
      <c r="U3248" s="25"/>
      <c r="V3248" s="25"/>
      <c r="W3248" s="57"/>
      <c r="X3248" s="57"/>
      <c r="Y3248" s="57"/>
      <c r="Z3248" s="57"/>
      <c r="AA3248" s="57"/>
      <c r="AB3248" s="57"/>
      <c r="AC3248" s="57"/>
      <c r="AD3248" s="57"/>
      <c r="AE3248" s="60"/>
      <c r="AF3248" s="60"/>
      <c r="AG3248" s="60"/>
      <c r="AH3248" s="57"/>
      <c r="AI3248" s="60"/>
      <c r="AJ3248" s="60"/>
      <c r="AK3248" s="22"/>
      <c r="AL3248" s="60"/>
      <c r="AM3248" s="60"/>
      <c r="AN3248" s="60"/>
      <c r="AO3248" s="57"/>
      <c r="AP3248" s="60"/>
      <c r="AQ3248" s="57"/>
      <c r="AR3248" s="57"/>
      <c r="AS3248" s="22"/>
      <c r="AT3248" s="22"/>
      <c r="AU3248" s="57"/>
      <c r="AV3248" s="57"/>
      <c r="AW3248" s="57"/>
      <c r="AX3248" s="60"/>
      <c r="AY3248" s="57"/>
      <c r="AZ3248" s="57"/>
      <c r="BA3248" s="57"/>
      <c r="BB3248" s="57"/>
      <c r="BC3248" s="57"/>
      <c r="BD3248" s="57"/>
      <c r="BE3248" s="57"/>
      <c r="BF3248" s="57"/>
      <c r="BG3248" s="57">
        <v>122</v>
      </c>
      <c r="BH3248" s="60"/>
      <c r="BI3248" s="60"/>
      <c r="BJ3248" s="57"/>
      <c r="BK3248" s="57"/>
      <c r="BL3248" s="57"/>
      <c r="BM3248" s="60"/>
      <c r="BN3248" s="57"/>
      <c r="BO3248" s="57"/>
      <c r="BP3248" s="57"/>
      <c r="BQ3248" s="57">
        <v>195</v>
      </c>
      <c r="BR3248" s="57"/>
      <c r="BS3248" s="57"/>
      <c r="BT3248" s="57"/>
      <c r="BU3248" s="57"/>
      <c r="BV3248" s="60"/>
      <c r="BW3248" s="57"/>
      <c r="BX3248" s="57"/>
      <c r="BY3248" s="57"/>
      <c r="BZ3248" s="60"/>
      <c r="CA3248" s="57"/>
      <c r="CB3248" s="57"/>
      <c r="CC3248" s="58"/>
      <c r="CD3248" s="57"/>
      <c r="CE3248" s="57"/>
      <c r="CF3248" s="57"/>
      <c r="CG3248" s="57"/>
      <c r="CH3248" s="57">
        <v>122</v>
      </c>
      <c r="CI3248" s="57"/>
      <c r="CJ3248" s="57"/>
      <c r="CK3248" s="60"/>
      <c r="CL3248" s="57"/>
      <c r="CM3248" s="57"/>
      <c r="CN3248" s="57"/>
      <c r="CO3248" s="60"/>
      <c r="CP3248" s="57"/>
      <c r="CQ3248" s="60"/>
      <c r="CR3248" s="60"/>
      <c r="CS3248" s="60"/>
      <c r="CT3248" s="60"/>
      <c r="CU3248" s="57"/>
      <c r="CV3248" s="57"/>
      <c r="CW3248" s="60"/>
      <c r="CX3248" s="60"/>
      <c r="CY3248" s="60"/>
      <c r="CZ3248" s="60"/>
      <c r="DA3248" s="60"/>
      <c r="DB3248" s="22"/>
      <c r="DC3248" s="60"/>
      <c r="DD3248" s="60"/>
      <c r="DE3248" s="60"/>
      <c r="DF3248" s="60"/>
      <c r="DG3248" s="60"/>
      <c r="DH3248" s="22"/>
      <c r="DI3248" s="22"/>
      <c r="DJ3248" s="22"/>
      <c r="DK3248" s="22"/>
      <c r="DL3248" s="22"/>
      <c r="DM3248" s="22"/>
      <c r="DN3248" s="22"/>
      <c r="DO3248" s="22"/>
      <c r="DP3248" s="22"/>
      <c r="DQ3248" s="22"/>
    </row>
    <row r="3249" spans="1:121" ht="14.5" customHeight="1" x14ac:dyDescent="0.3">
      <c r="A3249" s="29" t="s">
        <v>3401</v>
      </c>
      <c r="B3249" s="29" t="s">
        <v>1161</v>
      </c>
      <c r="C3249" s="22" t="s">
        <v>2941</v>
      </c>
      <c r="D3249" s="24" t="s">
        <v>2947</v>
      </c>
      <c r="E3249" s="112"/>
      <c r="F3249" s="29">
        <v>1998</v>
      </c>
      <c r="G3249" s="29"/>
      <c r="H3249" s="29">
        <v>32.052439</v>
      </c>
      <c r="I3249" s="29">
        <v>-105.53170299999999</v>
      </c>
      <c r="J3249" s="29" t="s">
        <v>873</v>
      </c>
      <c r="K3249" s="29" t="s">
        <v>1253</v>
      </c>
      <c r="L3249" s="29" t="s">
        <v>878</v>
      </c>
      <c r="M3249" s="29" t="s">
        <v>1178</v>
      </c>
      <c r="N3249" s="70" t="s">
        <v>3393</v>
      </c>
      <c r="O3249" s="70" t="s">
        <v>3394</v>
      </c>
      <c r="P3249" s="33" t="s">
        <v>2942</v>
      </c>
      <c r="Q3249" s="22" t="s">
        <v>2943</v>
      </c>
      <c r="R3249" s="25"/>
      <c r="S3249" s="25"/>
      <c r="U3249" s="25"/>
      <c r="V3249" s="25"/>
      <c r="W3249" s="57"/>
      <c r="X3249" s="57"/>
      <c r="Y3249" s="57"/>
      <c r="Z3249" s="57"/>
      <c r="AA3249" s="57"/>
      <c r="AB3249" s="57"/>
      <c r="AC3249" s="57"/>
      <c r="AD3249" s="57"/>
      <c r="AE3249" s="60"/>
      <c r="AF3249" s="60"/>
      <c r="AG3249" s="60"/>
      <c r="AH3249" s="57"/>
      <c r="AI3249" s="60"/>
      <c r="AJ3249" s="60"/>
      <c r="AK3249" s="22"/>
      <c r="AL3249" s="60"/>
      <c r="AM3249" s="60"/>
      <c r="AN3249" s="60"/>
      <c r="AO3249" s="57"/>
      <c r="AP3249" s="60"/>
      <c r="AQ3249" s="57"/>
      <c r="AR3249" s="57"/>
      <c r="AS3249" s="22"/>
      <c r="AT3249" s="22"/>
      <c r="AU3249" s="57">
        <v>6</v>
      </c>
      <c r="AV3249" s="57">
        <v>8.6</v>
      </c>
      <c r="AW3249" s="57">
        <v>7.1</v>
      </c>
      <c r="AX3249" s="60"/>
      <c r="AY3249" s="57" t="s">
        <v>570</v>
      </c>
      <c r="AZ3249" s="57">
        <v>28</v>
      </c>
      <c r="BA3249" s="57"/>
      <c r="BB3249" s="57"/>
      <c r="BC3249" s="57">
        <v>2.6</v>
      </c>
      <c r="BD3249" s="57">
        <v>2</v>
      </c>
      <c r="BE3249" s="57">
        <v>37</v>
      </c>
      <c r="BF3249" s="57">
        <v>3</v>
      </c>
      <c r="BG3249" s="57">
        <v>4</v>
      </c>
      <c r="BH3249" s="60"/>
      <c r="BI3249" s="60"/>
      <c r="BJ3249" s="57">
        <v>38</v>
      </c>
      <c r="BK3249" s="57"/>
      <c r="BL3249" s="57"/>
      <c r="BM3249" s="60"/>
      <c r="BN3249" s="57">
        <v>12</v>
      </c>
      <c r="BO3249" s="57"/>
      <c r="BP3249" s="57" t="s">
        <v>121</v>
      </c>
      <c r="BQ3249" s="57">
        <v>213</v>
      </c>
      <c r="BR3249" s="57">
        <v>180</v>
      </c>
      <c r="BS3249" s="57"/>
      <c r="BT3249" s="57">
        <v>0.7</v>
      </c>
      <c r="BU3249" s="57">
        <v>1</v>
      </c>
      <c r="BV3249" s="60"/>
      <c r="BW3249" s="57" t="s">
        <v>85</v>
      </c>
      <c r="BX3249" s="57">
        <v>127</v>
      </c>
      <c r="BY3249" s="57">
        <v>26</v>
      </c>
      <c r="BZ3249" s="60"/>
      <c r="CA3249" s="57">
        <v>45</v>
      </c>
      <c r="CB3249" s="57"/>
      <c r="CC3249" s="57">
        <v>14</v>
      </c>
      <c r="CD3249" s="57">
        <v>10</v>
      </c>
      <c r="CE3249" s="57" t="s">
        <v>121</v>
      </c>
      <c r="CF3249" s="57">
        <v>108</v>
      </c>
      <c r="CG3249" s="57"/>
      <c r="CH3249" s="57">
        <v>222</v>
      </c>
      <c r="CI3249" s="57">
        <v>170</v>
      </c>
      <c r="CJ3249" s="57">
        <v>210</v>
      </c>
      <c r="CK3249" s="60"/>
      <c r="CL3249" s="57">
        <v>60</v>
      </c>
      <c r="CM3249" s="57">
        <v>11</v>
      </c>
      <c r="CN3249" s="57">
        <v>1.2</v>
      </c>
      <c r="CO3249" s="60"/>
      <c r="CP3249" s="57">
        <v>2</v>
      </c>
      <c r="CQ3249" s="60"/>
      <c r="CR3249" s="60"/>
      <c r="CS3249" s="60"/>
      <c r="CT3249" s="60"/>
      <c r="CU3249" s="57">
        <v>8.4</v>
      </c>
      <c r="CV3249" s="57">
        <v>1.36</v>
      </c>
      <c r="CW3249" s="60">
        <f>SUM(CI3249:CV3249)</f>
        <v>463.96</v>
      </c>
      <c r="CX3249" s="60"/>
      <c r="CY3249" s="60"/>
      <c r="CZ3249" s="60"/>
      <c r="DA3249" s="60"/>
      <c r="DB3249" s="22"/>
      <c r="DC3249" s="60"/>
      <c r="DD3249" s="60"/>
      <c r="DE3249" s="60"/>
      <c r="DF3249" s="60"/>
      <c r="DG3249" s="60"/>
      <c r="DH3249" s="22"/>
      <c r="DI3249" s="22"/>
      <c r="DJ3249" s="22"/>
      <c r="DK3249" s="22"/>
      <c r="DL3249" s="22"/>
      <c r="DM3249" s="22"/>
      <c r="DN3249" s="22"/>
      <c r="DO3249" s="22"/>
      <c r="DP3249" s="22"/>
      <c r="DQ3249" s="22"/>
    </row>
    <row r="3250" spans="1:121" ht="14.5" customHeight="1" x14ac:dyDescent="0.3">
      <c r="A3250" s="29" t="s">
        <v>2952</v>
      </c>
      <c r="B3250" s="29" t="s">
        <v>1161</v>
      </c>
      <c r="C3250" s="22" t="s">
        <v>2941</v>
      </c>
      <c r="D3250" s="24" t="s">
        <v>2947</v>
      </c>
      <c r="E3250" s="112"/>
      <c r="F3250" s="29">
        <v>1998</v>
      </c>
      <c r="G3250" s="29"/>
      <c r="H3250" s="29">
        <v>32.044621999999997</v>
      </c>
      <c r="I3250" s="29">
        <v>-105.539157</v>
      </c>
      <c r="J3250" s="29" t="s">
        <v>873</v>
      </c>
      <c r="K3250" s="29" t="s">
        <v>1253</v>
      </c>
      <c r="L3250" s="29" t="s">
        <v>878</v>
      </c>
      <c r="M3250" s="29" t="s">
        <v>829</v>
      </c>
      <c r="N3250" s="70" t="s">
        <v>3393</v>
      </c>
      <c r="O3250" s="70" t="s">
        <v>3394</v>
      </c>
      <c r="P3250" s="33" t="s">
        <v>2942</v>
      </c>
      <c r="Q3250" s="22" t="s">
        <v>2943</v>
      </c>
      <c r="R3250" s="25"/>
      <c r="S3250" s="25"/>
      <c r="U3250" s="25"/>
      <c r="V3250" s="25"/>
      <c r="W3250" s="57"/>
      <c r="X3250" s="57"/>
      <c r="Y3250" s="57"/>
      <c r="Z3250" s="57"/>
      <c r="AA3250" s="57"/>
      <c r="AB3250" s="57"/>
      <c r="AC3250" s="57"/>
      <c r="AD3250" s="57"/>
      <c r="AE3250" s="60"/>
      <c r="AF3250" s="60"/>
      <c r="AG3250" s="60"/>
      <c r="AH3250" s="57"/>
      <c r="AI3250" s="60"/>
      <c r="AJ3250" s="60"/>
      <c r="AK3250" s="22"/>
      <c r="AL3250" s="60"/>
      <c r="AM3250" s="60"/>
      <c r="AN3250" s="60"/>
      <c r="AO3250" s="57"/>
      <c r="AP3250" s="60"/>
      <c r="AQ3250" s="57"/>
      <c r="AR3250" s="57"/>
      <c r="AS3250" s="22"/>
      <c r="AT3250" s="22"/>
      <c r="AU3250" s="57"/>
      <c r="AV3250" s="57"/>
      <c r="AW3250" s="57"/>
      <c r="AX3250" s="60"/>
      <c r="AY3250" s="57"/>
      <c r="AZ3250" s="57"/>
      <c r="BA3250" s="57"/>
      <c r="BB3250" s="57"/>
      <c r="BC3250" s="57"/>
      <c r="BD3250" s="57"/>
      <c r="BE3250" s="57"/>
      <c r="BF3250" s="57"/>
      <c r="BG3250" s="57">
        <v>27</v>
      </c>
      <c r="BH3250" s="60"/>
      <c r="BI3250" s="60"/>
      <c r="BJ3250" s="57"/>
      <c r="BK3250" s="57"/>
      <c r="BL3250" s="57"/>
      <c r="BM3250" s="60"/>
      <c r="BN3250" s="57"/>
      <c r="BO3250" s="57"/>
      <c r="BP3250" s="57"/>
      <c r="BQ3250" s="57">
        <v>22</v>
      </c>
      <c r="BR3250" s="57"/>
      <c r="BS3250" s="57"/>
      <c r="BT3250" s="57"/>
      <c r="BU3250" s="57"/>
      <c r="BV3250" s="60"/>
      <c r="BW3250" s="57"/>
      <c r="BX3250" s="57"/>
      <c r="BY3250" s="57"/>
      <c r="BZ3250" s="60"/>
      <c r="CA3250" s="57"/>
      <c r="CB3250" s="57"/>
      <c r="CC3250" s="58"/>
      <c r="CD3250" s="57"/>
      <c r="CE3250" s="57"/>
      <c r="CF3250" s="57"/>
      <c r="CG3250" s="57"/>
      <c r="CH3250" s="57">
        <v>34</v>
      </c>
      <c r="CI3250" s="57"/>
      <c r="CJ3250" s="57"/>
      <c r="CK3250" s="60"/>
      <c r="CL3250" s="57"/>
      <c r="CM3250" s="57"/>
      <c r="CN3250" s="57"/>
      <c r="CO3250" s="60"/>
      <c r="CP3250" s="57"/>
      <c r="CQ3250" s="60"/>
      <c r="CR3250" s="60"/>
      <c r="CS3250" s="60"/>
      <c r="CT3250" s="60"/>
      <c r="CU3250" s="57"/>
      <c r="CV3250" s="57"/>
      <c r="CW3250" s="60"/>
      <c r="CX3250" s="60"/>
      <c r="CY3250" s="60"/>
      <c r="CZ3250" s="60"/>
      <c r="DA3250" s="60"/>
      <c r="DB3250" s="22"/>
      <c r="DC3250" s="60"/>
      <c r="DD3250" s="60"/>
      <c r="DE3250" s="60"/>
      <c r="DF3250" s="60"/>
      <c r="DG3250" s="60"/>
      <c r="DH3250" s="22"/>
      <c r="DI3250" s="22"/>
      <c r="DJ3250" s="22"/>
      <c r="DK3250" s="22"/>
      <c r="DL3250" s="22"/>
      <c r="DM3250" s="22"/>
      <c r="DN3250" s="22"/>
      <c r="DO3250" s="22"/>
      <c r="DP3250" s="22"/>
      <c r="DQ3250" s="22"/>
    </row>
    <row r="3251" spans="1:121" ht="14.5" customHeight="1" x14ac:dyDescent="0.3">
      <c r="A3251" s="30" t="s">
        <v>3402</v>
      </c>
      <c r="B3251" s="29" t="s">
        <v>2941</v>
      </c>
      <c r="C3251" s="22" t="s">
        <v>2941</v>
      </c>
      <c r="D3251" s="22" t="s">
        <v>5257</v>
      </c>
      <c r="E3251" s="31">
        <v>44102</v>
      </c>
      <c r="F3251" s="32">
        <v>44335</v>
      </c>
      <c r="G3251" s="22" t="s">
        <v>4946</v>
      </c>
      <c r="H3251" s="33">
        <v>32.015388999999999</v>
      </c>
      <c r="I3251" s="33">
        <v>-105.522341</v>
      </c>
      <c r="J3251" s="29" t="s">
        <v>873</v>
      </c>
      <c r="K3251" s="29" t="s">
        <v>1253</v>
      </c>
      <c r="L3251" s="29" t="s">
        <v>878</v>
      </c>
      <c r="M3251" s="33" t="s">
        <v>1165</v>
      </c>
      <c r="N3251" s="70" t="s">
        <v>3393</v>
      </c>
      <c r="O3251" s="70" t="s">
        <v>3394</v>
      </c>
      <c r="P3251" s="33" t="s">
        <v>1665</v>
      </c>
      <c r="Q3251" s="33" t="s">
        <v>2943</v>
      </c>
      <c r="W3251" s="59">
        <v>54.9</v>
      </c>
      <c r="X3251" s="59">
        <v>0.06</v>
      </c>
      <c r="Y3251" s="59">
        <v>18.2</v>
      </c>
      <c r="Z3251" s="59">
        <v>6.55</v>
      </c>
      <c r="AA3251" s="59">
        <v>0.42</v>
      </c>
      <c r="AB3251" s="59">
        <v>0.08</v>
      </c>
      <c r="AC3251" s="59">
        <v>0.81</v>
      </c>
      <c r="AD3251" s="59">
        <v>11.1</v>
      </c>
      <c r="AE3251" s="59">
        <v>4.8</v>
      </c>
      <c r="AF3251" s="59">
        <v>0.02</v>
      </c>
      <c r="AG3251" s="59">
        <v>1.19</v>
      </c>
      <c r="AH3251" s="59">
        <v>200</v>
      </c>
      <c r="AI3251" s="59">
        <v>1.6E-2</v>
      </c>
      <c r="AJ3251" s="110"/>
      <c r="AK3251" s="22"/>
      <c r="AL3251" s="110"/>
      <c r="AM3251" s="110"/>
      <c r="AN3251" s="110"/>
      <c r="AO3251" s="57">
        <f t="shared" ref="AO3251:AO3264" si="186">SUM(W3251:AG3251)+AI3251</f>
        <v>98.145999999999987</v>
      </c>
      <c r="AP3251" s="109">
        <f t="shared" ref="AP3251:AP3282" si="187">(Z3251-(1.1*AQ3251))</f>
        <v>2.6718234999999972</v>
      </c>
      <c r="AQ3251" s="109">
        <f t="shared" ref="AQ3251:AQ3282" si="188">(0.6633*(Y3251+Z3251)-0.7083*Y3251)</f>
        <v>3.5256150000000019</v>
      </c>
      <c r="AR3251" s="110">
        <f t="shared" ref="AR3251:AR3282" si="189">(Z3251/1.1)</f>
        <v>5.9545454545454541</v>
      </c>
      <c r="AS3251" s="22"/>
      <c r="AT3251" s="22"/>
      <c r="AU3251" s="59">
        <v>6</v>
      </c>
      <c r="AV3251" s="59" t="s">
        <v>121</v>
      </c>
      <c r="AW3251" s="59">
        <v>20</v>
      </c>
      <c r="AX3251" s="59" t="s">
        <v>84</v>
      </c>
      <c r="AY3251" s="59">
        <v>10.4</v>
      </c>
      <c r="AZ3251" s="59">
        <v>25</v>
      </c>
      <c r="BA3251" s="59">
        <v>0.8</v>
      </c>
      <c r="BB3251" s="110"/>
      <c r="BC3251" s="59">
        <v>1.8</v>
      </c>
      <c r="BD3251" s="59">
        <v>0.8</v>
      </c>
      <c r="BE3251" s="59" t="s">
        <v>84</v>
      </c>
      <c r="BF3251" s="59">
        <v>3</v>
      </c>
      <c r="BG3251" s="59">
        <v>15</v>
      </c>
      <c r="BH3251" s="59">
        <v>59.7</v>
      </c>
      <c r="BI3251" s="59">
        <v>6</v>
      </c>
      <c r="BJ3251" s="59">
        <v>198</v>
      </c>
      <c r="BK3251" s="110"/>
      <c r="BL3251" s="59" t="s">
        <v>124</v>
      </c>
      <c r="BM3251" s="59">
        <v>88</v>
      </c>
      <c r="BN3251" s="59">
        <v>19</v>
      </c>
      <c r="BO3251" s="59">
        <v>754</v>
      </c>
      <c r="BP3251" s="59" t="s">
        <v>83</v>
      </c>
      <c r="BQ3251" s="59">
        <v>54</v>
      </c>
      <c r="BR3251" s="59">
        <v>236</v>
      </c>
      <c r="BS3251" s="59" t="s">
        <v>85</v>
      </c>
      <c r="BT3251" s="59">
        <v>0.7</v>
      </c>
      <c r="BU3251" s="59" t="s">
        <v>83</v>
      </c>
      <c r="BV3251" s="59" t="s">
        <v>83</v>
      </c>
      <c r="BW3251" s="59">
        <v>25</v>
      </c>
      <c r="BX3251" s="59">
        <v>8</v>
      </c>
      <c r="BY3251" s="59">
        <v>108</v>
      </c>
      <c r="BZ3251" s="59" t="s">
        <v>82</v>
      </c>
      <c r="CA3251" s="59">
        <v>38.9</v>
      </c>
      <c r="CB3251" s="59">
        <v>0.8</v>
      </c>
      <c r="CC3251" s="59">
        <v>15.6</v>
      </c>
      <c r="CD3251" s="59" t="s">
        <v>83</v>
      </c>
      <c r="CE3251" s="59">
        <v>31</v>
      </c>
      <c r="CF3251" s="59">
        <v>289</v>
      </c>
      <c r="CG3251" s="59">
        <v>8160</v>
      </c>
      <c r="CH3251" s="59">
        <v>223</v>
      </c>
      <c r="CI3251" s="59">
        <v>550</v>
      </c>
      <c r="CJ3251" s="59">
        <v>937</v>
      </c>
      <c r="CK3251" s="59">
        <v>84.5</v>
      </c>
      <c r="CL3251" s="59">
        <v>231</v>
      </c>
      <c r="CM3251" s="59">
        <v>38.6</v>
      </c>
      <c r="CN3251" s="59">
        <v>2.96</v>
      </c>
      <c r="CO3251" s="59">
        <v>36.799999999999997</v>
      </c>
      <c r="CP3251" s="59">
        <v>7.08</v>
      </c>
      <c r="CQ3251" s="59">
        <v>47.3</v>
      </c>
      <c r="CR3251" s="59">
        <v>10.4</v>
      </c>
      <c r="CS3251" s="59">
        <v>36.700000000000003</v>
      </c>
      <c r="CT3251" s="59">
        <v>6.4</v>
      </c>
      <c r="CU3251" s="59">
        <v>44.3</v>
      </c>
      <c r="CV3251" s="59">
        <v>6.69</v>
      </c>
      <c r="CW3251" s="60">
        <f t="shared" ref="CW3251:CW3466" si="190">SUM(CI3251:CV3251)</f>
        <v>2039.73</v>
      </c>
      <c r="CX3251" s="59">
        <v>3480</v>
      </c>
      <c r="CY3251" s="59">
        <v>4.7</v>
      </c>
      <c r="CZ3251" s="59">
        <v>9.7899999999999991</v>
      </c>
      <c r="DA3251" s="59">
        <v>0.6</v>
      </c>
      <c r="DB3251" s="22"/>
      <c r="DC3251" s="59">
        <v>4.17</v>
      </c>
      <c r="DD3251" s="59">
        <v>0.04</v>
      </c>
      <c r="DE3251" s="59" t="s">
        <v>120</v>
      </c>
      <c r="DF3251" s="59">
        <v>26.3</v>
      </c>
      <c r="DG3251" s="59">
        <v>0.03</v>
      </c>
      <c r="DH3251" s="22"/>
      <c r="DI3251" s="22"/>
      <c r="DJ3251" s="22"/>
      <c r="DK3251" s="22"/>
      <c r="DL3251" s="22"/>
      <c r="DM3251" s="22"/>
      <c r="DN3251" s="22"/>
      <c r="DO3251" s="22"/>
      <c r="DP3251" s="22"/>
      <c r="DQ3251" s="22"/>
    </row>
    <row r="3252" spans="1:121" ht="14.5" customHeight="1" x14ac:dyDescent="0.3">
      <c r="A3252" s="30" t="s">
        <v>3403</v>
      </c>
      <c r="B3252" s="29" t="s">
        <v>2941</v>
      </c>
      <c r="C3252" s="22" t="s">
        <v>2941</v>
      </c>
      <c r="D3252" s="22" t="s">
        <v>5257</v>
      </c>
      <c r="E3252" s="31">
        <v>44102</v>
      </c>
      <c r="F3252" s="32">
        <v>44335</v>
      </c>
      <c r="G3252" s="22" t="s">
        <v>4946</v>
      </c>
      <c r="H3252" s="33">
        <v>32.016136000000003</v>
      </c>
      <c r="I3252" s="33">
        <v>-105.522705</v>
      </c>
      <c r="J3252" s="29" t="s">
        <v>873</v>
      </c>
      <c r="K3252" s="29" t="s">
        <v>1253</v>
      </c>
      <c r="L3252" s="29" t="s">
        <v>878</v>
      </c>
      <c r="M3252" s="33" t="s">
        <v>1165</v>
      </c>
      <c r="N3252" s="70" t="s">
        <v>3393</v>
      </c>
      <c r="O3252" s="70" t="s">
        <v>3394</v>
      </c>
      <c r="P3252" s="33" t="s">
        <v>1665</v>
      </c>
      <c r="Q3252" s="33" t="s">
        <v>2953</v>
      </c>
      <c r="W3252" s="59">
        <v>55.7</v>
      </c>
      <c r="X3252" s="59">
        <v>0.13</v>
      </c>
      <c r="Y3252" s="59">
        <v>20.3</v>
      </c>
      <c r="Z3252" s="59">
        <v>4.5</v>
      </c>
      <c r="AA3252" s="59">
        <v>0.21</v>
      </c>
      <c r="AB3252" s="59">
        <v>0.28000000000000003</v>
      </c>
      <c r="AC3252" s="59">
        <v>0.87</v>
      </c>
      <c r="AD3252" s="59">
        <v>8.7200000000000006</v>
      </c>
      <c r="AE3252" s="59">
        <v>5.25</v>
      </c>
      <c r="AF3252" s="59">
        <v>0.04</v>
      </c>
      <c r="AG3252" s="59">
        <v>4.2300000000000004</v>
      </c>
      <c r="AH3252" s="59">
        <v>2700</v>
      </c>
      <c r="AI3252" s="59">
        <v>3.2000000000000001E-2</v>
      </c>
      <c r="AJ3252" s="110"/>
      <c r="AK3252" s="22"/>
      <c r="AL3252" s="110"/>
      <c r="AM3252" s="110"/>
      <c r="AN3252" s="110"/>
      <c r="AO3252" s="57">
        <f t="shared" si="186"/>
        <v>100.26200000000001</v>
      </c>
      <c r="AP3252" s="109">
        <f t="shared" si="187"/>
        <v>2.2215149999999992</v>
      </c>
      <c r="AQ3252" s="109">
        <f t="shared" si="188"/>
        <v>2.0713500000000007</v>
      </c>
      <c r="AR3252" s="110">
        <f t="shared" si="189"/>
        <v>4.0909090909090908</v>
      </c>
      <c r="AS3252" s="22"/>
      <c r="AT3252" s="22"/>
      <c r="AU3252" s="59">
        <v>4</v>
      </c>
      <c r="AV3252" s="59" t="s">
        <v>121</v>
      </c>
      <c r="AW3252" s="59">
        <v>9</v>
      </c>
      <c r="AX3252" s="59" t="s">
        <v>84</v>
      </c>
      <c r="AY3252" s="59">
        <v>21.7</v>
      </c>
      <c r="AZ3252" s="59">
        <v>13</v>
      </c>
      <c r="BA3252" s="59">
        <v>0.1</v>
      </c>
      <c r="BB3252" s="110"/>
      <c r="BC3252" s="59">
        <v>0.4</v>
      </c>
      <c r="BD3252" s="59">
        <v>1.4</v>
      </c>
      <c r="BE3252" s="59" t="s">
        <v>84</v>
      </c>
      <c r="BF3252" s="59">
        <v>2.9</v>
      </c>
      <c r="BG3252" s="59" t="s">
        <v>83</v>
      </c>
      <c r="BH3252" s="59">
        <v>31</v>
      </c>
      <c r="BI3252" s="59">
        <v>3</v>
      </c>
      <c r="BJ3252" s="59">
        <v>33</v>
      </c>
      <c r="BK3252" s="110"/>
      <c r="BL3252" s="59" t="s">
        <v>124</v>
      </c>
      <c r="BM3252" s="59">
        <v>62</v>
      </c>
      <c r="BN3252" s="59">
        <v>6</v>
      </c>
      <c r="BO3252" s="59">
        <v>171</v>
      </c>
      <c r="BP3252" s="59" t="s">
        <v>83</v>
      </c>
      <c r="BQ3252" s="59">
        <v>21</v>
      </c>
      <c r="BR3252" s="59">
        <v>166</v>
      </c>
      <c r="BS3252" s="59" t="s">
        <v>85</v>
      </c>
      <c r="BT3252" s="59">
        <v>0.4</v>
      </c>
      <c r="BU3252" s="59" t="s">
        <v>83</v>
      </c>
      <c r="BV3252" s="59" t="s">
        <v>83</v>
      </c>
      <c r="BW3252" s="59">
        <v>8</v>
      </c>
      <c r="BX3252" s="59">
        <v>12.8</v>
      </c>
      <c r="BY3252" s="59">
        <v>14.1</v>
      </c>
      <c r="BZ3252" s="59" t="s">
        <v>82</v>
      </c>
      <c r="CA3252" s="59">
        <v>28.3</v>
      </c>
      <c r="CB3252" s="59">
        <v>0.6</v>
      </c>
      <c r="CC3252" s="59">
        <v>8.26</v>
      </c>
      <c r="CD3252" s="59" t="s">
        <v>83</v>
      </c>
      <c r="CE3252" s="59">
        <v>1</v>
      </c>
      <c r="CF3252" s="59">
        <v>34.9</v>
      </c>
      <c r="CG3252" s="59">
        <v>1510</v>
      </c>
      <c r="CH3252" s="59">
        <v>159</v>
      </c>
      <c r="CI3252" s="59">
        <v>125</v>
      </c>
      <c r="CJ3252" s="59">
        <v>224</v>
      </c>
      <c r="CK3252" s="59">
        <v>22.3</v>
      </c>
      <c r="CL3252" s="59">
        <v>64.099999999999994</v>
      </c>
      <c r="CM3252" s="59">
        <v>9.5</v>
      </c>
      <c r="CN3252" s="59">
        <v>0.73</v>
      </c>
      <c r="CO3252" s="59">
        <v>7.74</v>
      </c>
      <c r="CP3252" s="59">
        <v>1.1499999999999999</v>
      </c>
      <c r="CQ3252" s="59">
        <v>6.47</v>
      </c>
      <c r="CR3252" s="59">
        <v>1.28</v>
      </c>
      <c r="CS3252" s="59">
        <v>4.22</v>
      </c>
      <c r="CT3252" s="59">
        <v>0.72</v>
      </c>
      <c r="CU3252" s="59">
        <v>5.5</v>
      </c>
      <c r="CV3252" s="59">
        <v>0.97</v>
      </c>
      <c r="CW3252" s="60">
        <f t="shared" si="190"/>
        <v>473.68000000000006</v>
      </c>
      <c r="CX3252" s="59">
        <v>1620</v>
      </c>
      <c r="CY3252" s="59">
        <v>3.2</v>
      </c>
      <c r="CZ3252" s="59">
        <v>10.9</v>
      </c>
      <c r="DA3252" s="59">
        <v>0.64</v>
      </c>
      <c r="DB3252" s="22"/>
      <c r="DC3252" s="59">
        <v>4.5199999999999996</v>
      </c>
      <c r="DD3252" s="59">
        <v>0.13</v>
      </c>
      <c r="DE3252" s="59">
        <v>0.02</v>
      </c>
      <c r="DF3252" s="59">
        <v>26.5</v>
      </c>
      <c r="DG3252" s="59">
        <v>7.0000000000000007E-2</v>
      </c>
      <c r="DH3252" s="22"/>
      <c r="DI3252" s="22"/>
      <c r="DJ3252" s="22"/>
      <c r="DK3252" s="22"/>
      <c r="DL3252" s="22"/>
      <c r="DM3252" s="22"/>
      <c r="DN3252" s="22"/>
      <c r="DO3252" s="22"/>
      <c r="DP3252" s="22"/>
      <c r="DQ3252" s="22"/>
    </row>
    <row r="3253" spans="1:121" ht="14.5" customHeight="1" x14ac:dyDescent="0.3">
      <c r="A3253" s="30" t="s">
        <v>3404</v>
      </c>
      <c r="B3253" s="29" t="s">
        <v>2941</v>
      </c>
      <c r="C3253" s="22" t="s">
        <v>2941</v>
      </c>
      <c r="D3253" s="22" t="s">
        <v>5257</v>
      </c>
      <c r="E3253" s="31">
        <v>44102</v>
      </c>
      <c r="F3253" s="32">
        <v>44335</v>
      </c>
      <c r="G3253" s="22" t="s">
        <v>4946</v>
      </c>
      <c r="H3253" s="33">
        <v>32.016136000000003</v>
      </c>
      <c r="I3253" s="33">
        <v>-105.522705</v>
      </c>
      <c r="J3253" s="29" t="s">
        <v>873</v>
      </c>
      <c r="K3253" s="29" t="s">
        <v>1253</v>
      </c>
      <c r="L3253" s="29" t="s">
        <v>878</v>
      </c>
      <c r="M3253" s="33" t="s">
        <v>1165</v>
      </c>
      <c r="N3253" s="70" t="s">
        <v>3393</v>
      </c>
      <c r="O3253" s="70" t="s">
        <v>3394</v>
      </c>
      <c r="P3253" s="33" t="s">
        <v>1665</v>
      </c>
      <c r="Q3253" s="33" t="s">
        <v>2953</v>
      </c>
      <c r="W3253" s="59">
        <v>57.5</v>
      </c>
      <c r="X3253" s="59">
        <v>0.15</v>
      </c>
      <c r="Y3253" s="59">
        <v>18</v>
      </c>
      <c r="Z3253" s="59">
        <v>5.29</v>
      </c>
      <c r="AA3253" s="59">
        <v>0.24</v>
      </c>
      <c r="AB3253" s="59">
        <v>0.64</v>
      </c>
      <c r="AC3253" s="59">
        <v>2.08</v>
      </c>
      <c r="AD3253" s="59">
        <v>6.09</v>
      </c>
      <c r="AE3253" s="59">
        <v>5.3</v>
      </c>
      <c r="AF3253" s="59">
        <v>0.1</v>
      </c>
      <c r="AG3253" s="59">
        <v>4.3</v>
      </c>
      <c r="AH3253" s="59">
        <v>300</v>
      </c>
      <c r="AI3253" s="59">
        <v>1.2999999999999999E-2</v>
      </c>
      <c r="AJ3253" s="110"/>
      <c r="AK3253" s="22"/>
      <c r="AL3253" s="110"/>
      <c r="AM3253" s="110"/>
      <c r="AN3253" s="110"/>
      <c r="AO3253" s="57">
        <f t="shared" si="186"/>
        <v>99.703000000000003</v>
      </c>
      <c r="AP3253" s="109">
        <f t="shared" si="187"/>
        <v>2.3212573000000014</v>
      </c>
      <c r="AQ3253" s="109">
        <f t="shared" si="188"/>
        <v>2.6988569999999985</v>
      </c>
      <c r="AR3253" s="110">
        <f t="shared" si="189"/>
        <v>4.8090909090909086</v>
      </c>
      <c r="AS3253" s="22"/>
      <c r="AT3253" s="22"/>
      <c r="AU3253" s="59">
        <v>5</v>
      </c>
      <c r="AV3253" s="59" t="s">
        <v>121</v>
      </c>
      <c r="AW3253" s="59">
        <v>7</v>
      </c>
      <c r="AX3253" s="59">
        <v>17</v>
      </c>
      <c r="AY3253" s="59">
        <v>63.1</v>
      </c>
      <c r="AZ3253" s="59">
        <v>14</v>
      </c>
      <c r="BA3253" s="59" t="s">
        <v>126</v>
      </c>
      <c r="BB3253" s="110"/>
      <c r="BC3253" s="59" t="s">
        <v>124</v>
      </c>
      <c r="BD3253" s="59">
        <v>1.4</v>
      </c>
      <c r="BE3253" s="59" t="s">
        <v>84</v>
      </c>
      <c r="BF3253" s="59">
        <v>3.7</v>
      </c>
      <c r="BG3253" s="59" t="s">
        <v>83</v>
      </c>
      <c r="BH3253" s="59">
        <v>35.200000000000003</v>
      </c>
      <c r="BI3253" s="59">
        <v>3</v>
      </c>
      <c r="BJ3253" s="59">
        <v>33</v>
      </c>
      <c r="BK3253" s="110"/>
      <c r="BL3253" s="59" t="s">
        <v>124</v>
      </c>
      <c r="BM3253" s="59">
        <v>59</v>
      </c>
      <c r="BN3253" s="59">
        <v>7</v>
      </c>
      <c r="BO3253" s="59">
        <v>181</v>
      </c>
      <c r="BP3253" s="59" t="s">
        <v>83</v>
      </c>
      <c r="BQ3253" s="59">
        <v>28</v>
      </c>
      <c r="BR3253" s="59">
        <v>169</v>
      </c>
      <c r="BS3253" s="59" t="s">
        <v>85</v>
      </c>
      <c r="BT3253" s="59">
        <v>0.5</v>
      </c>
      <c r="BU3253" s="59" t="s">
        <v>83</v>
      </c>
      <c r="BV3253" s="59" t="s">
        <v>83</v>
      </c>
      <c r="BW3253" s="59">
        <v>72</v>
      </c>
      <c r="BX3253" s="59">
        <v>70.099999999999994</v>
      </c>
      <c r="BY3253" s="59">
        <v>15.3</v>
      </c>
      <c r="BZ3253" s="59" t="s">
        <v>82</v>
      </c>
      <c r="CA3253" s="59">
        <v>28.1</v>
      </c>
      <c r="CB3253" s="59" t="s">
        <v>82</v>
      </c>
      <c r="CC3253" s="59">
        <v>9</v>
      </c>
      <c r="CD3253" s="59" t="s">
        <v>83</v>
      </c>
      <c r="CE3253" s="59">
        <v>2</v>
      </c>
      <c r="CF3253" s="59">
        <v>38.6</v>
      </c>
      <c r="CG3253" s="59">
        <v>1450</v>
      </c>
      <c r="CH3253" s="59">
        <v>158</v>
      </c>
      <c r="CI3253" s="59">
        <v>123</v>
      </c>
      <c r="CJ3253" s="59">
        <v>217</v>
      </c>
      <c r="CK3253" s="59">
        <v>20.7</v>
      </c>
      <c r="CL3253" s="59">
        <v>60.1</v>
      </c>
      <c r="CM3253" s="59">
        <v>9.5</v>
      </c>
      <c r="CN3253" s="59">
        <v>0.97</v>
      </c>
      <c r="CO3253" s="59">
        <v>7.76</v>
      </c>
      <c r="CP3253" s="59">
        <v>1.21</v>
      </c>
      <c r="CQ3253" s="59">
        <v>7.04</v>
      </c>
      <c r="CR3253" s="59">
        <v>1.38</v>
      </c>
      <c r="CS3253" s="59">
        <v>4.5599999999999996</v>
      </c>
      <c r="CT3253" s="59">
        <v>0.78</v>
      </c>
      <c r="CU3253" s="59">
        <v>5.9</v>
      </c>
      <c r="CV3253" s="59">
        <v>0.88</v>
      </c>
      <c r="CW3253" s="60">
        <f t="shared" si="190"/>
        <v>460.78</v>
      </c>
      <c r="CX3253" s="59">
        <v>1900</v>
      </c>
      <c r="CY3253" s="59">
        <v>3.83</v>
      </c>
      <c r="CZ3253" s="59">
        <v>9.76</v>
      </c>
      <c r="DA3253" s="59">
        <v>1.56</v>
      </c>
      <c r="DB3253" s="22"/>
      <c r="DC3253" s="59">
        <v>4.5999999999999996</v>
      </c>
      <c r="DD3253" s="59">
        <v>0.34</v>
      </c>
      <c r="DE3253" s="59">
        <v>0.05</v>
      </c>
      <c r="DF3253" s="59">
        <v>27.6</v>
      </c>
      <c r="DG3253" s="59">
        <v>0.09</v>
      </c>
      <c r="DH3253" s="22"/>
      <c r="DI3253" s="22"/>
      <c r="DJ3253" s="22"/>
      <c r="DK3253" s="22"/>
      <c r="DL3253" s="22"/>
      <c r="DM3253" s="22"/>
      <c r="DN3253" s="22"/>
      <c r="DO3253" s="22"/>
      <c r="DP3253" s="22"/>
      <c r="DQ3253" s="22"/>
    </row>
    <row r="3254" spans="1:121" ht="14.5" customHeight="1" x14ac:dyDescent="0.3">
      <c r="A3254" s="30" t="s">
        <v>3405</v>
      </c>
      <c r="B3254" s="29" t="s">
        <v>2941</v>
      </c>
      <c r="C3254" s="22" t="s">
        <v>2941</v>
      </c>
      <c r="D3254" s="22" t="s">
        <v>5257</v>
      </c>
      <c r="E3254" s="31">
        <v>44102</v>
      </c>
      <c r="F3254" s="32">
        <v>44335</v>
      </c>
      <c r="G3254" s="22" t="s">
        <v>4946</v>
      </c>
      <c r="H3254" s="33">
        <v>32.016136000000003</v>
      </c>
      <c r="I3254" s="33">
        <v>-105.522705</v>
      </c>
      <c r="J3254" s="29" t="s">
        <v>873</v>
      </c>
      <c r="K3254" s="29" t="s">
        <v>1253</v>
      </c>
      <c r="L3254" s="29" t="s">
        <v>878</v>
      </c>
      <c r="M3254" s="33" t="s">
        <v>1165</v>
      </c>
      <c r="N3254" s="70" t="s">
        <v>3393</v>
      </c>
      <c r="O3254" s="70" t="s">
        <v>3394</v>
      </c>
      <c r="P3254" s="33" t="s">
        <v>1665</v>
      </c>
      <c r="Q3254" s="33" t="s">
        <v>2953</v>
      </c>
      <c r="W3254" s="59">
        <v>56.5</v>
      </c>
      <c r="X3254" s="59">
        <v>0.14000000000000001</v>
      </c>
      <c r="Y3254" s="59">
        <v>17.7</v>
      </c>
      <c r="Z3254" s="59">
        <v>5.14</v>
      </c>
      <c r="AA3254" s="59">
        <v>0.26</v>
      </c>
      <c r="AB3254" s="59">
        <v>0.57999999999999996</v>
      </c>
      <c r="AC3254" s="59">
        <v>2.99</v>
      </c>
      <c r="AD3254" s="59">
        <v>6.83</v>
      </c>
      <c r="AE3254" s="59">
        <v>5.41</v>
      </c>
      <c r="AF3254" s="59">
        <v>0.1</v>
      </c>
      <c r="AG3254" s="59">
        <v>3.8</v>
      </c>
      <c r="AH3254" s="59">
        <v>1000</v>
      </c>
      <c r="AI3254" s="59">
        <v>2.5000000000000001E-2</v>
      </c>
      <c r="AJ3254" s="110"/>
      <c r="AK3254" s="22"/>
      <c r="AL3254" s="110"/>
      <c r="AM3254" s="110"/>
      <c r="AN3254" s="110"/>
      <c r="AO3254" s="57">
        <f t="shared" si="186"/>
        <v>99.474999999999994</v>
      </c>
      <c r="AP3254" s="109">
        <f t="shared" si="187"/>
        <v>2.2658517999999996</v>
      </c>
      <c r="AQ3254" s="109">
        <f t="shared" si="188"/>
        <v>2.6128619999999998</v>
      </c>
      <c r="AR3254" s="110">
        <f t="shared" si="189"/>
        <v>4.672727272727272</v>
      </c>
      <c r="AS3254" s="22"/>
      <c r="AT3254" s="22"/>
      <c r="AU3254" s="59">
        <v>2</v>
      </c>
      <c r="AV3254" s="59" t="s">
        <v>121</v>
      </c>
      <c r="AW3254" s="59">
        <v>6</v>
      </c>
      <c r="AX3254" s="59">
        <v>14</v>
      </c>
      <c r="AY3254" s="59">
        <v>62.9</v>
      </c>
      <c r="AZ3254" s="59">
        <v>13</v>
      </c>
      <c r="BA3254" s="59" t="s">
        <v>126</v>
      </c>
      <c r="BB3254" s="110"/>
      <c r="BC3254" s="59">
        <v>0.3</v>
      </c>
      <c r="BD3254" s="59">
        <v>1.4</v>
      </c>
      <c r="BE3254" s="59">
        <v>12</v>
      </c>
      <c r="BF3254" s="59">
        <v>3</v>
      </c>
      <c r="BG3254" s="59" t="s">
        <v>83</v>
      </c>
      <c r="BH3254" s="59">
        <v>35</v>
      </c>
      <c r="BI3254" s="59">
        <v>3</v>
      </c>
      <c r="BJ3254" s="59">
        <v>33</v>
      </c>
      <c r="BK3254" s="110"/>
      <c r="BL3254" s="59" t="s">
        <v>124</v>
      </c>
      <c r="BM3254" s="59">
        <v>64</v>
      </c>
      <c r="BN3254" s="59">
        <v>9</v>
      </c>
      <c r="BO3254" s="59">
        <v>195</v>
      </c>
      <c r="BP3254" s="59">
        <v>52</v>
      </c>
      <c r="BQ3254" s="59">
        <v>29</v>
      </c>
      <c r="BR3254" s="59">
        <v>159</v>
      </c>
      <c r="BS3254" s="59" t="s">
        <v>85</v>
      </c>
      <c r="BT3254" s="59">
        <v>0.5</v>
      </c>
      <c r="BU3254" s="59" t="s">
        <v>83</v>
      </c>
      <c r="BV3254" s="59" t="s">
        <v>83</v>
      </c>
      <c r="BW3254" s="59">
        <v>9</v>
      </c>
      <c r="BX3254" s="59">
        <v>153</v>
      </c>
      <c r="BY3254" s="59">
        <v>16.100000000000001</v>
      </c>
      <c r="BZ3254" s="59" t="s">
        <v>82</v>
      </c>
      <c r="CA3254" s="59">
        <v>29.7</v>
      </c>
      <c r="CB3254" s="59">
        <v>0.5</v>
      </c>
      <c r="CC3254" s="59">
        <v>9.24</v>
      </c>
      <c r="CD3254" s="59" t="s">
        <v>83</v>
      </c>
      <c r="CE3254" s="59">
        <v>4</v>
      </c>
      <c r="CF3254" s="59">
        <v>45.2</v>
      </c>
      <c r="CG3254" s="59">
        <v>1440</v>
      </c>
      <c r="CH3254" s="59">
        <v>168</v>
      </c>
      <c r="CI3254" s="59">
        <v>117</v>
      </c>
      <c r="CJ3254" s="59">
        <v>208</v>
      </c>
      <c r="CK3254" s="59">
        <v>19.899999999999999</v>
      </c>
      <c r="CL3254" s="59">
        <v>59.4</v>
      </c>
      <c r="CM3254" s="59">
        <v>9.4</v>
      </c>
      <c r="CN3254" s="59">
        <v>1.05</v>
      </c>
      <c r="CO3254" s="59">
        <v>8.19</v>
      </c>
      <c r="CP3254" s="59">
        <v>1.31</v>
      </c>
      <c r="CQ3254" s="59">
        <v>7.35</v>
      </c>
      <c r="CR3254" s="59">
        <v>1.61</v>
      </c>
      <c r="CS3254" s="59">
        <v>5.19</v>
      </c>
      <c r="CT3254" s="59">
        <v>0.92</v>
      </c>
      <c r="CU3254" s="59">
        <v>6.4</v>
      </c>
      <c r="CV3254" s="59">
        <v>1.0900000000000001</v>
      </c>
      <c r="CW3254" s="60">
        <f t="shared" si="190"/>
        <v>446.80999999999995</v>
      </c>
      <c r="CX3254" s="59">
        <v>2090</v>
      </c>
      <c r="CY3254" s="59">
        <v>3.71</v>
      </c>
      <c r="CZ3254" s="59">
        <v>9.5399999999999991</v>
      </c>
      <c r="DA3254" s="59">
        <v>2.2400000000000002</v>
      </c>
      <c r="DB3254" s="22"/>
      <c r="DC3254" s="59">
        <v>4.74</v>
      </c>
      <c r="DD3254" s="59">
        <v>0.33</v>
      </c>
      <c r="DE3254" s="59">
        <v>0.05</v>
      </c>
      <c r="DF3254" s="59">
        <v>27</v>
      </c>
      <c r="DG3254" s="59">
        <v>0.08</v>
      </c>
      <c r="DH3254" s="22"/>
      <c r="DI3254" s="22"/>
      <c r="DJ3254" s="22"/>
      <c r="DK3254" s="22"/>
      <c r="DL3254" s="22"/>
      <c r="DM3254" s="22"/>
      <c r="DN3254" s="22"/>
      <c r="DO3254" s="22"/>
      <c r="DP3254" s="22"/>
      <c r="DQ3254" s="22"/>
    </row>
    <row r="3255" spans="1:121" ht="14.5" customHeight="1" x14ac:dyDescent="0.3">
      <c r="A3255" s="30" t="s">
        <v>3406</v>
      </c>
      <c r="B3255" s="29" t="s">
        <v>2941</v>
      </c>
      <c r="C3255" s="22" t="s">
        <v>2941</v>
      </c>
      <c r="D3255" s="22" t="s">
        <v>5257</v>
      </c>
      <c r="E3255" s="31">
        <v>44102</v>
      </c>
      <c r="F3255" s="32">
        <v>44335</v>
      </c>
      <c r="G3255" s="22" t="s">
        <v>4946</v>
      </c>
      <c r="H3255" s="33">
        <v>32.016136000000003</v>
      </c>
      <c r="I3255" s="33">
        <v>-105.522705</v>
      </c>
      <c r="J3255" s="29" t="s">
        <v>873</v>
      </c>
      <c r="K3255" s="29" t="s">
        <v>1253</v>
      </c>
      <c r="L3255" s="29" t="s">
        <v>878</v>
      </c>
      <c r="M3255" s="33" t="s">
        <v>1165</v>
      </c>
      <c r="N3255" s="70" t="s">
        <v>3393</v>
      </c>
      <c r="O3255" s="70" t="s">
        <v>3394</v>
      </c>
      <c r="P3255" s="33" t="s">
        <v>1665</v>
      </c>
      <c r="Q3255" s="33" t="s">
        <v>2953</v>
      </c>
      <c r="W3255" s="59">
        <v>57.3</v>
      </c>
      <c r="X3255" s="59">
        <v>0.15</v>
      </c>
      <c r="Y3255" s="59">
        <v>17.899999999999999</v>
      </c>
      <c r="Z3255" s="59">
        <v>5.61</v>
      </c>
      <c r="AA3255" s="59">
        <v>0.23</v>
      </c>
      <c r="AB3255" s="59">
        <v>0.94</v>
      </c>
      <c r="AC3255" s="59">
        <v>1.1000000000000001</v>
      </c>
      <c r="AD3255" s="59">
        <v>4.3499999999999996</v>
      </c>
      <c r="AE3255" s="59">
        <v>5.21</v>
      </c>
      <c r="AF3255" s="59">
        <v>0.1</v>
      </c>
      <c r="AG3255" s="59">
        <v>6.68</v>
      </c>
      <c r="AH3255" s="59">
        <v>500</v>
      </c>
      <c r="AI3255" s="59">
        <v>0.05</v>
      </c>
      <c r="AJ3255" s="110"/>
      <c r="AK3255" s="22"/>
      <c r="AL3255" s="110"/>
      <c r="AM3255" s="110"/>
      <c r="AN3255" s="110"/>
      <c r="AO3255" s="57">
        <f t="shared" si="186"/>
        <v>99.619999999999962</v>
      </c>
      <c r="AP3255" s="109">
        <f t="shared" si="187"/>
        <v>2.4028257000000015</v>
      </c>
      <c r="AQ3255" s="109">
        <f t="shared" si="188"/>
        <v>2.9156129999999987</v>
      </c>
      <c r="AR3255" s="110">
        <f t="shared" si="189"/>
        <v>5.0999999999999996</v>
      </c>
      <c r="AS3255" s="22"/>
      <c r="AT3255" s="22"/>
      <c r="AU3255" s="59">
        <v>7</v>
      </c>
      <c r="AV3255" s="59" t="s">
        <v>121</v>
      </c>
      <c r="AW3255" s="59">
        <v>13</v>
      </c>
      <c r="AX3255" s="59">
        <v>20</v>
      </c>
      <c r="AY3255" s="59">
        <v>75.3</v>
      </c>
      <c r="AZ3255" s="59">
        <v>16</v>
      </c>
      <c r="BA3255" s="59">
        <v>0.2</v>
      </c>
      <c r="BB3255" s="110"/>
      <c r="BC3255" s="59">
        <v>0.5</v>
      </c>
      <c r="BD3255" s="59">
        <v>1.6</v>
      </c>
      <c r="BE3255" s="59" t="s">
        <v>84</v>
      </c>
      <c r="BF3255" s="59">
        <v>4.5999999999999996</v>
      </c>
      <c r="BG3255" s="59">
        <v>6</v>
      </c>
      <c r="BH3255" s="59">
        <v>44.9</v>
      </c>
      <c r="BI3255" s="59">
        <v>3</v>
      </c>
      <c r="BJ3255" s="59">
        <v>45</v>
      </c>
      <c r="BK3255" s="110"/>
      <c r="BL3255" s="59" t="s">
        <v>124</v>
      </c>
      <c r="BM3255" s="59">
        <v>30</v>
      </c>
      <c r="BN3255" s="59">
        <v>24</v>
      </c>
      <c r="BO3255" s="59">
        <v>215</v>
      </c>
      <c r="BP3255" s="59" t="s">
        <v>83</v>
      </c>
      <c r="BQ3255" s="59">
        <v>26</v>
      </c>
      <c r="BR3255" s="59">
        <v>200</v>
      </c>
      <c r="BS3255" s="59" t="s">
        <v>85</v>
      </c>
      <c r="BT3255" s="59">
        <v>1.6</v>
      </c>
      <c r="BU3255" s="59" t="s">
        <v>83</v>
      </c>
      <c r="BV3255" s="59" t="s">
        <v>83</v>
      </c>
      <c r="BW3255" s="59">
        <v>9</v>
      </c>
      <c r="BX3255" s="59">
        <v>91.8</v>
      </c>
      <c r="BY3255" s="59">
        <v>14.5</v>
      </c>
      <c r="BZ3255" s="59" t="s">
        <v>82</v>
      </c>
      <c r="CA3255" s="59">
        <v>31.9</v>
      </c>
      <c r="CB3255" s="59">
        <v>1.4</v>
      </c>
      <c r="CC3255" s="59">
        <v>28.3</v>
      </c>
      <c r="CD3255" s="59">
        <v>15</v>
      </c>
      <c r="CE3255" s="59">
        <v>11</v>
      </c>
      <c r="CF3255" s="59">
        <v>62.2</v>
      </c>
      <c r="CG3255" s="59">
        <v>2480</v>
      </c>
      <c r="CH3255" s="59">
        <v>169</v>
      </c>
      <c r="CI3255" s="59">
        <v>110</v>
      </c>
      <c r="CJ3255" s="59">
        <v>192</v>
      </c>
      <c r="CK3255" s="59">
        <v>19.8</v>
      </c>
      <c r="CL3255" s="59">
        <v>58.1</v>
      </c>
      <c r="CM3255" s="59">
        <v>9.3000000000000007</v>
      </c>
      <c r="CN3255" s="59">
        <v>0.93</v>
      </c>
      <c r="CO3255" s="59">
        <v>8.4700000000000006</v>
      </c>
      <c r="CP3255" s="59">
        <v>1.45</v>
      </c>
      <c r="CQ3255" s="59">
        <v>9.81</v>
      </c>
      <c r="CR3255" s="59">
        <v>2.11</v>
      </c>
      <c r="CS3255" s="59">
        <v>7.64</v>
      </c>
      <c r="CT3255" s="59">
        <v>1.34</v>
      </c>
      <c r="CU3255" s="59">
        <v>9.5</v>
      </c>
      <c r="CV3255" s="59">
        <v>1.38</v>
      </c>
      <c r="CW3255" s="60">
        <f t="shared" si="190"/>
        <v>431.83000000000004</v>
      </c>
      <c r="CX3255" s="59">
        <v>1900</v>
      </c>
      <c r="CY3255" s="59">
        <v>4.05</v>
      </c>
      <c r="CZ3255" s="59">
        <v>9.65</v>
      </c>
      <c r="DA3255" s="59">
        <v>0.83</v>
      </c>
      <c r="DB3255" s="22"/>
      <c r="DC3255" s="59">
        <v>4.5599999999999996</v>
      </c>
      <c r="DD3255" s="59">
        <v>0.51</v>
      </c>
      <c r="DE3255" s="59">
        <v>0.05</v>
      </c>
      <c r="DF3255" s="59">
        <v>28</v>
      </c>
      <c r="DG3255" s="59">
        <v>0.08</v>
      </c>
      <c r="DH3255" s="22"/>
      <c r="DI3255" s="22"/>
      <c r="DJ3255" s="22"/>
      <c r="DK3255" s="22"/>
      <c r="DL3255" s="22"/>
      <c r="DM3255" s="22"/>
      <c r="DN3255" s="22"/>
      <c r="DO3255" s="22"/>
      <c r="DP3255" s="22"/>
      <c r="DQ3255" s="22"/>
    </row>
    <row r="3256" spans="1:121" ht="14.5" customHeight="1" x14ac:dyDescent="0.3">
      <c r="A3256" s="30" t="s">
        <v>3407</v>
      </c>
      <c r="B3256" s="29" t="s">
        <v>2941</v>
      </c>
      <c r="C3256" s="22" t="s">
        <v>2941</v>
      </c>
      <c r="D3256" s="22" t="s">
        <v>5257</v>
      </c>
      <c r="E3256" s="31">
        <v>44102</v>
      </c>
      <c r="F3256" s="32">
        <v>44335</v>
      </c>
      <c r="G3256" s="22" t="s">
        <v>4946</v>
      </c>
      <c r="H3256" s="33">
        <v>32.016136000000003</v>
      </c>
      <c r="I3256" s="33">
        <v>-105.522705</v>
      </c>
      <c r="J3256" s="29" t="s">
        <v>873</v>
      </c>
      <c r="K3256" s="29" t="s">
        <v>1253</v>
      </c>
      <c r="L3256" s="29" t="s">
        <v>878</v>
      </c>
      <c r="M3256" s="33" t="s">
        <v>1165</v>
      </c>
      <c r="N3256" s="70" t="s">
        <v>3393</v>
      </c>
      <c r="O3256" s="70" t="s">
        <v>3394</v>
      </c>
      <c r="P3256" s="33" t="s">
        <v>1665</v>
      </c>
      <c r="Q3256" s="33" t="s">
        <v>2953</v>
      </c>
      <c r="W3256" s="59">
        <v>57.8</v>
      </c>
      <c r="X3256" s="59">
        <v>0.15</v>
      </c>
      <c r="Y3256" s="59">
        <v>18.399999999999999</v>
      </c>
      <c r="Z3256" s="59">
        <v>5.56</v>
      </c>
      <c r="AA3256" s="59">
        <v>0.27</v>
      </c>
      <c r="AB3256" s="59">
        <v>0.24</v>
      </c>
      <c r="AC3256" s="59">
        <v>1.02</v>
      </c>
      <c r="AD3256" s="59">
        <v>8.1300000000000008</v>
      </c>
      <c r="AE3256" s="59">
        <v>5.45</v>
      </c>
      <c r="AF3256" s="59">
        <v>0.1</v>
      </c>
      <c r="AG3256" s="59">
        <v>1.99</v>
      </c>
      <c r="AH3256" s="59">
        <v>200</v>
      </c>
      <c r="AI3256" s="59">
        <v>8.9999999999999993E-3</v>
      </c>
      <c r="AJ3256" s="110"/>
      <c r="AK3256" s="22"/>
      <c r="AL3256" s="110"/>
      <c r="AM3256" s="110"/>
      <c r="AN3256" s="110"/>
      <c r="AO3256" s="57">
        <f t="shared" si="186"/>
        <v>99.118999999999971</v>
      </c>
      <c r="AP3256" s="109">
        <f t="shared" si="187"/>
        <v>2.4140572000000002</v>
      </c>
      <c r="AQ3256" s="109">
        <f t="shared" si="188"/>
        <v>2.8599479999999993</v>
      </c>
      <c r="AR3256" s="110">
        <f t="shared" si="189"/>
        <v>5.0545454545454538</v>
      </c>
      <c r="AS3256" s="22"/>
      <c r="AT3256" s="22"/>
      <c r="AU3256" s="59">
        <v>8</v>
      </c>
      <c r="AV3256" s="59" t="s">
        <v>121</v>
      </c>
      <c r="AW3256" s="59">
        <v>26</v>
      </c>
      <c r="AX3256" s="59" t="s">
        <v>84</v>
      </c>
      <c r="AY3256" s="59">
        <v>68.099999999999994</v>
      </c>
      <c r="AZ3256" s="59">
        <v>12</v>
      </c>
      <c r="BA3256" s="59">
        <v>0.1</v>
      </c>
      <c r="BB3256" s="110"/>
      <c r="BC3256" s="59">
        <v>0.5</v>
      </c>
      <c r="BD3256" s="59">
        <v>1.5</v>
      </c>
      <c r="BE3256" s="59" t="s">
        <v>84</v>
      </c>
      <c r="BF3256" s="59">
        <v>3.3</v>
      </c>
      <c r="BG3256" s="59">
        <v>5</v>
      </c>
      <c r="BH3256" s="59">
        <v>36.299999999999997</v>
      </c>
      <c r="BI3256" s="59">
        <v>4</v>
      </c>
      <c r="BJ3256" s="59">
        <v>47</v>
      </c>
      <c r="BK3256" s="110"/>
      <c r="BL3256" s="59" t="s">
        <v>124</v>
      </c>
      <c r="BM3256" s="59">
        <v>49</v>
      </c>
      <c r="BN3256" s="59">
        <v>18</v>
      </c>
      <c r="BO3256" s="59">
        <v>260</v>
      </c>
      <c r="BP3256" s="59" t="s">
        <v>83</v>
      </c>
      <c r="BQ3256" s="59">
        <v>23</v>
      </c>
      <c r="BR3256" s="59">
        <v>164</v>
      </c>
      <c r="BS3256" s="59" t="s">
        <v>85</v>
      </c>
      <c r="BT3256" s="59">
        <v>0.6</v>
      </c>
      <c r="BU3256" s="59" t="s">
        <v>83</v>
      </c>
      <c r="BV3256" s="59" t="s">
        <v>83</v>
      </c>
      <c r="BW3256" s="59">
        <v>10</v>
      </c>
      <c r="BX3256" s="59">
        <v>25.9</v>
      </c>
      <c r="BY3256" s="59">
        <v>25.6</v>
      </c>
      <c r="BZ3256" s="59" t="s">
        <v>82</v>
      </c>
      <c r="CA3256" s="59">
        <v>28.5</v>
      </c>
      <c r="CB3256" s="59">
        <v>0.5</v>
      </c>
      <c r="CC3256" s="59">
        <v>9.1</v>
      </c>
      <c r="CD3256" s="59" t="s">
        <v>83</v>
      </c>
      <c r="CE3256" s="59">
        <v>3</v>
      </c>
      <c r="CF3256" s="59">
        <v>69.3</v>
      </c>
      <c r="CG3256" s="59">
        <v>2120</v>
      </c>
      <c r="CH3256" s="59">
        <v>163</v>
      </c>
      <c r="CI3256" s="59">
        <v>167</v>
      </c>
      <c r="CJ3256" s="59">
        <v>292</v>
      </c>
      <c r="CK3256" s="59">
        <v>28</v>
      </c>
      <c r="CL3256" s="59">
        <v>77.8</v>
      </c>
      <c r="CM3256" s="59">
        <v>12.1</v>
      </c>
      <c r="CN3256" s="59">
        <v>1.3</v>
      </c>
      <c r="CO3256" s="59">
        <v>11.4</v>
      </c>
      <c r="CP3256" s="59">
        <v>2</v>
      </c>
      <c r="CQ3256" s="59">
        <v>12.5</v>
      </c>
      <c r="CR3256" s="59">
        <v>2.68</v>
      </c>
      <c r="CS3256" s="59">
        <v>8.52</v>
      </c>
      <c r="CT3256" s="59">
        <v>1.5</v>
      </c>
      <c r="CU3256" s="59">
        <v>10.9</v>
      </c>
      <c r="CV3256" s="59">
        <v>1.72</v>
      </c>
      <c r="CW3256" s="60">
        <f t="shared" si="190"/>
        <v>629.41999999999985</v>
      </c>
      <c r="CX3256" s="59">
        <v>2140</v>
      </c>
      <c r="CY3256" s="59">
        <v>4.01</v>
      </c>
      <c r="CZ3256" s="59">
        <v>9.85</v>
      </c>
      <c r="DA3256" s="59">
        <v>0.75</v>
      </c>
      <c r="DB3256" s="22"/>
      <c r="DC3256" s="59">
        <v>4.68</v>
      </c>
      <c r="DD3256" s="59">
        <v>0.13</v>
      </c>
      <c r="DE3256" s="59">
        <v>0.05</v>
      </c>
      <c r="DF3256" s="59">
        <v>27.9</v>
      </c>
      <c r="DG3256" s="59">
        <v>0.09</v>
      </c>
      <c r="DH3256" s="22"/>
      <c r="DI3256" s="22"/>
      <c r="DJ3256" s="22"/>
      <c r="DK3256" s="22"/>
      <c r="DL3256" s="22"/>
      <c r="DM3256" s="22"/>
      <c r="DN3256" s="22"/>
      <c r="DO3256" s="22"/>
      <c r="DP3256" s="22"/>
      <c r="DQ3256" s="22"/>
    </row>
    <row r="3257" spans="1:121" ht="14.5" customHeight="1" x14ac:dyDescent="0.3">
      <c r="A3257" s="30" t="s">
        <v>3408</v>
      </c>
      <c r="B3257" s="29" t="s">
        <v>2941</v>
      </c>
      <c r="C3257" s="22" t="s">
        <v>2941</v>
      </c>
      <c r="D3257" s="22" t="s">
        <v>5257</v>
      </c>
      <c r="E3257" s="31">
        <v>44103</v>
      </c>
      <c r="F3257" s="32">
        <v>44335</v>
      </c>
      <c r="G3257" s="22" t="s">
        <v>4946</v>
      </c>
      <c r="H3257" s="33">
        <v>32.018394000000001</v>
      </c>
      <c r="I3257" s="33">
        <v>-105.530935</v>
      </c>
      <c r="J3257" s="29" t="s">
        <v>873</v>
      </c>
      <c r="K3257" s="29" t="s">
        <v>1253</v>
      </c>
      <c r="L3257" s="29" t="s">
        <v>878</v>
      </c>
      <c r="M3257" s="33" t="s">
        <v>1165</v>
      </c>
      <c r="N3257" s="70" t="s">
        <v>3393</v>
      </c>
      <c r="O3257" s="70" t="s">
        <v>3394</v>
      </c>
      <c r="P3257" s="33" t="s">
        <v>1665</v>
      </c>
      <c r="Q3257" s="33" t="s">
        <v>2943</v>
      </c>
      <c r="W3257" s="59">
        <v>59.7</v>
      </c>
      <c r="X3257" s="59">
        <v>0.24</v>
      </c>
      <c r="Y3257" s="59">
        <v>18.7</v>
      </c>
      <c r="Z3257" s="59">
        <v>4.68</v>
      </c>
      <c r="AA3257" s="59">
        <v>0.23</v>
      </c>
      <c r="AB3257" s="59">
        <v>0.35</v>
      </c>
      <c r="AC3257" s="59">
        <v>1.61</v>
      </c>
      <c r="AD3257" s="59">
        <v>6.97</v>
      </c>
      <c r="AE3257" s="59">
        <v>5.41</v>
      </c>
      <c r="AF3257" s="59">
        <v>0.13</v>
      </c>
      <c r="AG3257" s="59">
        <v>1.66</v>
      </c>
      <c r="AH3257" s="59">
        <v>400</v>
      </c>
      <c r="AI3257" s="59">
        <v>7.0000000000000001E-3</v>
      </c>
      <c r="AJ3257" s="110"/>
      <c r="AK3257" s="22"/>
      <c r="AL3257" s="110"/>
      <c r="AM3257" s="110"/>
      <c r="AN3257" s="110"/>
      <c r="AO3257" s="57">
        <f t="shared" si="186"/>
        <v>99.686999999999983</v>
      </c>
      <c r="AP3257" s="109">
        <f t="shared" si="187"/>
        <v>2.1909815999999998</v>
      </c>
      <c r="AQ3257" s="109">
        <f t="shared" si="188"/>
        <v>2.2627439999999996</v>
      </c>
      <c r="AR3257" s="110">
        <f t="shared" si="189"/>
        <v>4.254545454545454</v>
      </c>
      <c r="AS3257" s="22"/>
      <c r="AT3257" s="22"/>
      <c r="AU3257" s="59">
        <v>3</v>
      </c>
      <c r="AV3257" s="59" t="s">
        <v>121</v>
      </c>
      <c r="AW3257" s="59" t="s">
        <v>83</v>
      </c>
      <c r="AX3257" s="59">
        <v>13</v>
      </c>
      <c r="AY3257" s="59">
        <v>465</v>
      </c>
      <c r="AZ3257" s="59">
        <v>11</v>
      </c>
      <c r="BA3257" s="59" t="s">
        <v>126</v>
      </c>
      <c r="BB3257" s="110"/>
      <c r="BC3257" s="59">
        <v>0.3</v>
      </c>
      <c r="BD3257" s="59">
        <v>1.5</v>
      </c>
      <c r="BE3257" s="59" t="s">
        <v>84</v>
      </c>
      <c r="BF3257" s="59">
        <v>2.2000000000000002</v>
      </c>
      <c r="BG3257" s="59" t="s">
        <v>83</v>
      </c>
      <c r="BH3257" s="59">
        <v>30.2</v>
      </c>
      <c r="BI3257" s="59">
        <v>3</v>
      </c>
      <c r="BJ3257" s="59">
        <v>25</v>
      </c>
      <c r="BK3257" s="110"/>
      <c r="BL3257" s="59" t="s">
        <v>124</v>
      </c>
      <c r="BM3257" s="59">
        <v>33</v>
      </c>
      <c r="BN3257" s="59">
        <v>7</v>
      </c>
      <c r="BO3257" s="59">
        <v>172</v>
      </c>
      <c r="BP3257" s="59">
        <v>10</v>
      </c>
      <c r="BQ3257" s="59">
        <v>26</v>
      </c>
      <c r="BR3257" s="59">
        <v>116</v>
      </c>
      <c r="BS3257" s="59" t="s">
        <v>85</v>
      </c>
      <c r="BT3257" s="59">
        <v>0.5</v>
      </c>
      <c r="BU3257" s="59" t="s">
        <v>83</v>
      </c>
      <c r="BV3257" s="59" t="s">
        <v>83</v>
      </c>
      <c r="BW3257" s="59">
        <v>9</v>
      </c>
      <c r="BX3257" s="59">
        <v>199</v>
      </c>
      <c r="BY3257" s="59">
        <v>14.2</v>
      </c>
      <c r="BZ3257" s="59" t="s">
        <v>82</v>
      </c>
      <c r="CA3257" s="59">
        <v>25.5</v>
      </c>
      <c r="CB3257" s="59" t="s">
        <v>82</v>
      </c>
      <c r="CC3257" s="59">
        <v>7.53</v>
      </c>
      <c r="CD3257" s="59" t="s">
        <v>83</v>
      </c>
      <c r="CE3257" s="59">
        <v>2</v>
      </c>
      <c r="CF3257" s="59">
        <v>36.4</v>
      </c>
      <c r="CG3257" s="59">
        <v>1130</v>
      </c>
      <c r="CH3257" s="59">
        <v>138</v>
      </c>
      <c r="CI3257" s="59">
        <v>110</v>
      </c>
      <c r="CJ3257" s="59">
        <v>190</v>
      </c>
      <c r="CK3257" s="59">
        <v>19</v>
      </c>
      <c r="CL3257" s="59">
        <v>53.5</v>
      </c>
      <c r="CM3257" s="59">
        <v>8.1</v>
      </c>
      <c r="CN3257" s="59">
        <v>1.25</v>
      </c>
      <c r="CO3257" s="59">
        <v>6.94</v>
      </c>
      <c r="CP3257" s="59">
        <v>1.1299999999999999</v>
      </c>
      <c r="CQ3257" s="59">
        <v>6.44</v>
      </c>
      <c r="CR3257" s="59">
        <v>1.28</v>
      </c>
      <c r="CS3257" s="59">
        <v>4.3099999999999996</v>
      </c>
      <c r="CT3257" s="59">
        <v>0.69</v>
      </c>
      <c r="CU3257" s="59">
        <v>5</v>
      </c>
      <c r="CV3257" s="59">
        <v>0.78</v>
      </c>
      <c r="CW3257" s="60">
        <f t="shared" si="190"/>
        <v>408.41999999999996</v>
      </c>
      <c r="CX3257" s="59">
        <v>1790</v>
      </c>
      <c r="CY3257" s="59">
        <v>3.29</v>
      </c>
      <c r="CZ3257" s="59">
        <v>10.1</v>
      </c>
      <c r="DA3257" s="59">
        <v>1.22</v>
      </c>
      <c r="DB3257" s="22"/>
      <c r="DC3257" s="59">
        <v>4.6900000000000004</v>
      </c>
      <c r="DD3257" s="59">
        <v>0.19</v>
      </c>
      <c r="DE3257" s="59">
        <v>7.0000000000000007E-2</v>
      </c>
      <c r="DF3257" s="59">
        <v>28.5</v>
      </c>
      <c r="DG3257" s="59">
        <v>0.13</v>
      </c>
      <c r="DH3257" s="22"/>
      <c r="DI3257" s="22"/>
      <c r="DJ3257" s="22"/>
      <c r="DK3257" s="22"/>
      <c r="DL3257" s="22"/>
      <c r="DM3257" s="22"/>
      <c r="DN3257" s="22"/>
      <c r="DO3257" s="22"/>
      <c r="DP3257" s="22"/>
      <c r="DQ3257" s="22"/>
    </row>
    <row r="3258" spans="1:121" ht="14.5" customHeight="1" x14ac:dyDescent="0.3">
      <c r="A3258" s="30" t="s">
        <v>3763</v>
      </c>
      <c r="B3258" s="29" t="s">
        <v>2941</v>
      </c>
      <c r="C3258" s="22" t="s">
        <v>2941</v>
      </c>
      <c r="D3258" s="22" t="s">
        <v>5257</v>
      </c>
      <c r="E3258" s="31">
        <v>44103</v>
      </c>
      <c r="F3258" s="32">
        <v>44335</v>
      </c>
      <c r="G3258" s="22" t="s">
        <v>4946</v>
      </c>
      <c r="H3258" s="33">
        <v>32.027589999999996</v>
      </c>
      <c r="I3258" s="33">
        <v>-105.547222</v>
      </c>
      <c r="J3258" s="29" t="s">
        <v>873</v>
      </c>
      <c r="K3258" s="29" t="s">
        <v>1253</v>
      </c>
      <c r="L3258" s="29" t="s">
        <v>878</v>
      </c>
      <c r="M3258" s="33" t="s">
        <v>1165</v>
      </c>
      <c r="N3258" s="70" t="s">
        <v>3393</v>
      </c>
      <c r="O3258" s="70" t="s">
        <v>3394</v>
      </c>
      <c r="P3258" s="33" t="s">
        <v>1665</v>
      </c>
      <c r="Q3258" s="33" t="s">
        <v>2943</v>
      </c>
      <c r="W3258" s="59">
        <v>58.3</v>
      </c>
      <c r="X3258" s="59">
        <v>0.39</v>
      </c>
      <c r="Y3258" s="59">
        <v>19.600000000000001</v>
      </c>
      <c r="Z3258" s="59">
        <v>3.99</v>
      </c>
      <c r="AA3258" s="59">
        <v>0.12</v>
      </c>
      <c r="AB3258" s="59">
        <v>0.27</v>
      </c>
      <c r="AC3258" s="59">
        <v>1.76</v>
      </c>
      <c r="AD3258" s="59">
        <v>6.13</v>
      </c>
      <c r="AE3258" s="59">
        <v>6.4</v>
      </c>
      <c r="AF3258" s="59">
        <v>0.1</v>
      </c>
      <c r="AG3258" s="59">
        <v>2.78</v>
      </c>
      <c r="AH3258" s="59">
        <v>200</v>
      </c>
      <c r="AI3258" s="59">
        <v>8.0000000000000002E-3</v>
      </c>
      <c r="AJ3258" s="110"/>
      <c r="AK3258" s="22"/>
      <c r="AL3258" s="110"/>
      <c r="AM3258" s="110"/>
      <c r="AN3258" s="110"/>
      <c r="AO3258" s="57">
        <f t="shared" si="186"/>
        <v>99.847999999999985</v>
      </c>
      <c r="AP3258" s="109">
        <f t="shared" si="187"/>
        <v>2.0489763000000005</v>
      </c>
      <c r="AQ3258" s="109">
        <f t="shared" si="188"/>
        <v>1.7645669999999996</v>
      </c>
      <c r="AR3258" s="110">
        <f t="shared" si="189"/>
        <v>3.627272727272727</v>
      </c>
      <c r="AS3258" s="22"/>
      <c r="AT3258" s="22"/>
      <c r="AU3258" s="59">
        <v>5</v>
      </c>
      <c r="AV3258" s="59" t="s">
        <v>121</v>
      </c>
      <c r="AW3258" s="59" t="s">
        <v>83</v>
      </c>
      <c r="AX3258" s="59">
        <v>13</v>
      </c>
      <c r="AY3258" s="59">
        <v>445</v>
      </c>
      <c r="AZ3258" s="59">
        <v>9</v>
      </c>
      <c r="BA3258" s="59" t="s">
        <v>126</v>
      </c>
      <c r="BB3258" s="110"/>
      <c r="BC3258" s="59" t="s">
        <v>124</v>
      </c>
      <c r="BD3258" s="59">
        <v>2</v>
      </c>
      <c r="BE3258" s="59" t="s">
        <v>84</v>
      </c>
      <c r="BF3258" s="59">
        <v>1.2</v>
      </c>
      <c r="BG3258" s="59" t="s">
        <v>83</v>
      </c>
      <c r="BH3258" s="59">
        <v>28.2</v>
      </c>
      <c r="BI3258" s="59">
        <v>2</v>
      </c>
      <c r="BJ3258" s="59">
        <v>20</v>
      </c>
      <c r="BK3258" s="110"/>
      <c r="BL3258" s="59" t="s">
        <v>124</v>
      </c>
      <c r="BM3258" s="59">
        <v>22</v>
      </c>
      <c r="BN3258" s="59">
        <v>6</v>
      </c>
      <c r="BO3258" s="59">
        <v>139</v>
      </c>
      <c r="BP3258" s="59" t="s">
        <v>83</v>
      </c>
      <c r="BQ3258" s="59">
        <v>15</v>
      </c>
      <c r="BR3258" s="59">
        <v>92.8</v>
      </c>
      <c r="BS3258" s="59" t="s">
        <v>85</v>
      </c>
      <c r="BT3258" s="59">
        <v>0.4</v>
      </c>
      <c r="BU3258" s="59" t="s">
        <v>83</v>
      </c>
      <c r="BV3258" s="59" t="s">
        <v>83</v>
      </c>
      <c r="BW3258" s="59">
        <v>6</v>
      </c>
      <c r="BX3258" s="59">
        <v>238</v>
      </c>
      <c r="BY3258" s="59">
        <v>9.6</v>
      </c>
      <c r="BZ3258" s="59" t="s">
        <v>82</v>
      </c>
      <c r="CA3258" s="59">
        <v>15.3</v>
      </c>
      <c r="CB3258" s="59" t="s">
        <v>82</v>
      </c>
      <c r="CC3258" s="59">
        <v>4.5199999999999996</v>
      </c>
      <c r="CD3258" s="59" t="s">
        <v>83</v>
      </c>
      <c r="CE3258" s="59">
        <v>3</v>
      </c>
      <c r="CF3258" s="59">
        <v>33.6</v>
      </c>
      <c r="CG3258" s="59">
        <v>869</v>
      </c>
      <c r="CH3258" s="59">
        <v>84</v>
      </c>
      <c r="CI3258" s="59">
        <v>65.099999999999994</v>
      </c>
      <c r="CJ3258" s="59">
        <v>129</v>
      </c>
      <c r="CK3258" s="59">
        <v>14.5</v>
      </c>
      <c r="CL3258" s="59">
        <v>46.1</v>
      </c>
      <c r="CM3258" s="59">
        <v>8.6</v>
      </c>
      <c r="CN3258" s="59">
        <v>1.6</v>
      </c>
      <c r="CO3258" s="59">
        <v>7.6</v>
      </c>
      <c r="CP3258" s="59">
        <v>1.2</v>
      </c>
      <c r="CQ3258" s="59">
        <v>6.69</v>
      </c>
      <c r="CR3258" s="59">
        <v>1.24</v>
      </c>
      <c r="CS3258" s="59">
        <v>3.88</v>
      </c>
      <c r="CT3258" s="59">
        <v>0.6</v>
      </c>
      <c r="CU3258" s="59">
        <v>3.8</v>
      </c>
      <c r="CV3258" s="59">
        <v>0.56000000000000005</v>
      </c>
      <c r="CW3258" s="60">
        <f t="shared" si="190"/>
        <v>290.47000000000008</v>
      </c>
      <c r="CX3258" s="59">
        <v>917</v>
      </c>
      <c r="CY3258" s="59">
        <v>2.89</v>
      </c>
      <c r="CZ3258" s="59">
        <v>10.6</v>
      </c>
      <c r="DA3258" s="59">
        <v>1.33</v>
      </c>
      <c r="DB3258" s="22"/>
      <c r="DC3258" s="59">
        <v>5.55</v>
      </c>
      <c r="DD3258" s="59">
        <v>0.15</v>
      </c>
      <c r="DE3258" s="59">
        <v>0.05</v>
      </c>
      <c r="DF3258" s="59">
        <v>28</v>
      </c>
      <c r="DG3258" s="59">
        <v>0.23</v>
      </c>
      <c r="DH3258" s="22"/>
      <c r="DI3258" s="22"/>
      <c r="DJ3258" s="22"/>
      <c r="DK3258" s="22"/>
      <c r="DL3258" s="22"/>
      <c r="DM3258" s="22"/>
      <c r="DN3258" s="22"/>
      <c r="DO3258" s="22"/>
      <c r="DP3258" s="22"/>
      <c r="DQ3258" s="22"/>
    </row>
    <row r="3259" spans="1:121" ht="14.5" customHeight="1" x14ac:dyDescent="0.3">
      <c r="A3259" s="30" t="s">
        <v>3764</v>
      </c>
      <c r="B3259" s="29" t="s">
        <v>2941</v>
      </c>
      <c r="C3259" s="22" t="s">
        <v>2941</v>
      </c>
      <c r="D3259" s="22" t="s">
        <v>5257</v>
      </c>
      <c r="E3259" s="31">
        <v>44103</v>
      </c>
      <c r="F3259" s="32">
        <v>44335</v>
      </c>
      <c r="G3259" s="22" t="s">
        <v>4946</v>
      </c>
      <c r="H3259" s="33">
        <v>32.033751000000002</v>
      </c>
      <c r="I3259" s="33">
        <v>-105.543351</v>
      </c>
      <c r="J3259" s="29" t="s">
        <v>873</v>
      </c>
      <c r="K3259" s="29" t="s">
        <v>1253</v>
      </c>
      <c r="L3259" s="29" t="s">
        <v>878</v>
      </c>
      <c r="M3259" s="33" t="s">
        <v>163</v>
      </c>
      <c r="N3259" s="70" t="s">
        <v>3393</v>
      </c>
      <c r="O3259" s="70" t="s">
        <v>3394</v>
      </c>
      <c r="P3259" s="33" t="s">
        <v>1665</v>
      </c>
      <c r="Q3259" s="33" t="s">
        <v>2943</v>
      </c>
      <c r="W3259" s="59">
        <v>57.9</v>
      </c>
      <c r="X3259" s="59">
        <v>0.4</v>
      </c>
      <c r="Y3259" s="59">
        <v>18.2</v>
      </c>
      <c r="Z3259" s="59">
        <v>4.32</v>
      </c>
      <c r="AA3259" s="59">
        <v>0.25</v>
      </c>
      <c r="AB3259" s="59">
        <v>0.45</v>
      </c>
      <c r="AC3259" s="59">
        <v>1.8</v>
      </c>
      <c r="AD3259" s="59">
        <v>6.82</v>
      </c>
      <c r="AE3259" s="59">
        <v>5.66</v>
      </c>
      <c r="AF3259" s="59">
        <v>0.13</v>
      </c>
      <c r="AG3259" s="59">
        <v>2.92</v>
      </c>
      <c r="AH3259" s="59">
        <v>200</v>
      </c>
      <c r="AI3259" s="59">
        <v>8.9999999999999993E-3</v>
      </c>
      <c r="AJ3259" s="110"/>
      <c r="AK3259" s="22"/>
      <c r="AL3259" s="110"/>
      <c r="AM3259" s="110"/>
      <c r="AN3259" s="110"/>
      <c r="AO3259" s="57">
        <f t="shared" si="186"/>
        <v>98.85899999999998</v>
      </c>
      <c r="AP3259" s="109">
        <f t="shared" si="187"/>
        <v>2.0688983999999992</v>
      </c>
      <c r="AQ3259" s="109">
        <f t="shared" si="188"/>
        <v>2.0464560000000009</v>
      </c>
      <c r="AR3259" s="110">
        <f t="shared" si="189"/>
        <v>3.9272727272727272</v>
      </c>
      <c r="AS3259" s="22"/>
      <c r="AT3259" s="22"/>
      <c r="AU3259" s="59">
        <v>3</v>
      </c>
      <c r="AV3259" s="59" t="s">
        <v>121</v>
      </c>
      <c r="AW3259" s="59">
        <v>8</v>
      </c>
      <c r="AX3259" s="59" t="s">
        <v>84</v>
      </c>
      <c r="AY3259" s="59">
        <v>379</v>
      </c>
      <c r="AZ3259" s="59">
        <v>10</v>
      </c>
      <c r="BA3259" s="59">
        <v>0.1</v>
      </c>
      <c r="BB3259" s="110"/>
      <c r="BC3259" s="59">
        <v>0.3</v>
      </c>
      <c r="BD3259" s="59">
        <v>1.2</v>
      </c>
      <c r="BE3259" s="59" t="s">
        <v>84</v>
      </c>
      <c r="BF3259" s="59">
        <v>2.6</v>
      </c>
      <c r="BG3259" s="59" t="s">
        <v>83</v>
      </c>
      <c r="BH3259" s="59">
        <v>34.1</v>
      </c>
      <c r="BI3259" s="59">
        <v>3</v>
      </c>
      <c r="BJ3259" s="59">
        <v>27</v>
      </c>
      <c r="BK3259" s="110"/>
      <c r="BL3259" s="59" t="s">
        <v>124</v>
      </c>
      <c r="BM3259" s="59">
        <v>44</v>
      </c>
      <c r="BN3259" s="59">
        <v>12</v>
      </c>
      <c r="BO3259" s="59">
        <v>224</v>
      </c>
      <c r="BP3259" s="59">
        <v>8</v>
      </c>
      <c r="BQ3259" s="59">
        <v>21</v>
      </c>
      <c r="BR3259" s="59">
        <v>147</v>
      </c>
      <c r="BS3259" s="59" t="s">
        <v>85</v>
      </c>
      <c r="BT3259" s="59">
        <v>0.5</v>
      </c>
      <c r="BU3259" s="59" t="s">
        <v>83</v>
      </c>
      <c r="BV3259" s="59" t="s">
        <v>83</v>
      </c>
      <c r="BW3259" s="59">
        <v>6</v>
      </c>
      <c r="BX3259" s="59">
        <v>217</v>
      </c>
      <c r="BY3259" s="59">
        <v>17.399999999999999</v>
      </c>
      <c r="BZ3259" s="59" t="s">
        <v>82</v>
      </c>
      <c r="CA3259" s="59">
        <v>27.3</v>
      </c>
      <c r="CB3259" s="59" t="s">
        <v>82</v>
      </c>
      <c r="CC3259" s="59">
        <v>7.99</v>
      </c>
      <c r="CD3259" s="59" t="s">
        <v>83</v>
      </c>
      <c r="CE3259" s="59" t="s">
        <v>121</v>
      </c>
      <c r="CF3259" s="59">
        <v>48.6</v>
      </c>
      <c r="CG3259" s="59">
        <v>1330</v>
      </c>
      <c r="CH3259" s="59">
        <v>193</v>
      </c>
      <c r="CI3259" s="59">
        <v>123</v>
      </c>
      <c r="CJ3259" s="59">
        <v>227</v>
      </c>
      <c r="CK3259" s="59">
        <v>23</v>
      </c>
      <c r="CL3259" s="59">
        <v>70.3</v>
      </c>
      <c r="CM3259" s="59">
        <v>11.8</v>
      </c>
      <c r="CN3259" s="59">
        <v>1.71</v>
      </c>
      <c r="CO3259" s="59">
        <v>11.2</v>
      </c>
      <c r="CP3259" s="59">
        <v>1.7</v>
      </c>
      <c r="CQ3259" s="59">
        <v>9.09</v>
      </c>
      <c r="CR3259" s="59">
        <v>1.79</v>
      </c>
      <c r="CS3259" s="59">
        <v>5.51</v>
      </c>
      <c r="CT3259" s="59">
        <v>0.79</v>
      </c>
      <c r="CU3259" s="59">
        <v>5.7</v>
      </c>
      <c r="CV3259" s="59">
        <v>0.88</v>
      </c>
      <c r="CW3259" s="60">
        <f t="shared" si="190"/>
        <v>493.46999999999997</v>
      </c>
      <c r="CX3259" s="59">
        <v>2050</v>
      </c>
      <c r="CY3259" s="59">
        <v>3.2</v>
      </c>
      <c r="CZ3259" s="59">
        <v>10.1</v>
      </c>
      <c r="DA3259" s="59">
        <v>1.38</v>
      </c>
      <c r="DB3259" s="22"/>
      <c r="DC3259" s="59">
        <v>5.09</v>
      </c>
      <c r="DD3259" s="59">
        <v>0.27</v>
      </c>
      <c r="DE3259" s="59">
        <v>7.0000000000000007E-2</v>
      </c>
      <c r="DF3259" s="59">
        <v>28.6</v>
      </c>
      <c r="DG3259" s="59">
        <v>0.25</v>
      </c>
      <c r="DH3259" s="22"/>
      <c r="DI3259" s="22"/>
      <c r="DJ3259" s="22"/>
      <c r="DK3259" s="22"/>
      <c r="DL3259" s="22"/>
      <c r="DM3259" s="22"/>
      <c r="DN3259" s="22"/>
      <c r="DO3259" s="22"/>
      <c r="DP3259" s="22"/>
      <c r="DQ3259" s="22"/>
    </row>
    <row r="3260" spans="1:121" ht="14.5" customHeight="1" x14ac:dyDescent="0.3">
      <c r="A3260" s="30" t="s">
        <v>3765</v>
      </c>
      <c r="B3260" s="29" t="s">
        <v>2941</v>
      </c>
      <c r="C3260" s="22" t="s">
        <v>2941</v>
      </c>
      <c r="D3260" s="22" t="s">
        <v>5257</v>
      </c>
      <c r="E3260" s="31">
        <v>44103</v>
      </c>
      <c r="F3260" s="32">
        <v>44335</v>
      </c>
      <c r="G3260" s="22" t="s">
        <v>4946</v>
      </c>
      <c r="H3260" s="33">
        <v>32.033239000000002</v>
      </c>
      <c r="I3260" s="33">
        <v>-105.542765</v>
      </c>
      <c r="J3260" s="29" t="s">
        <v>873</v>
      </c>
      <c r="K3260" s="29" t="s">
        <v>1253</v>
      </c>
      <c r="L3260" s="29" t="s">
        <v>878</v>
      </c>
      <c r="M3260" s="33" t="s">
        <v>908</v>
      </c>
      <c r="N3260" s="70" t="s">
        <v>3393</v>
      </c>
      <c r="O3260" s="70" t="s">
        <v>3394</v>
      </c>
      <c r="P3260" s="33" t="s">
        <v>1665</v>
      </c>
      <c r="Q3260" s="33" t="s">
        <v>2954</v>
      </c>
      <c r="W3260" s="59">
        <v>57.2</v>
      </c>
      <c r="X3260" s="59">
        <v>0.16</v>
      </c>
      <c r="Y3260" s="59">
        <v>18.100000000000001</v>
      </c>
      <c r="Z3260" s="59">
        <v>5.75</v>
      </c>
      <c r="AA3260" s="59">
        <v>0.28999999999999998</v>
      </c>
      <c r="AB3260" s="59">
        <v>0.27</v>
      </c>
      <c r="AC3260" s="59">
        <v>1.04</v>
      </c>
      <c r="AD3260" s="59">
        <v>8.0500000000000007</v>
      </c>
      <c r="AE3260" s="59">
        <v>5.39</v>
      </c>
      <c r="AF3260" s="59">
        <v>0.1</v>
      </c>
      <c r="AG3260" s="59">
        <v>1.96</v>
      </c>
      <c r="AH3260" s="59">
        <v>200</v>
      </c>
      <c r="AI3260" s="59">
        <v>1.0999999999999999E-2</v>
      </c>
      <c r="AJ3260" s="110"/>
      <c r="AK3260" s="22"/>
      <c r="AL3260" s="110"/>
      <c r="AM3260" s="110"/>
      <c r="AN3260" s="110"/>
      <c r="AO3260" s="57">
        <f t="shared" si="186"/>
        <v>98.320999999999998</v>
      </c>
      <c r="AP3260" s="109">
        <f t="shared" si="187"/>
        <v>2.4505775000000014</v>
      </c>
      <c r="AQ3260" s="109">
        <f t="shared" si="188"/>
        <v>2.9994749999999986</v>
      </c>
      <c r="AR3260" s="110">
        <f t="shared" si="189"/>
        <v>5.2272727272727266</v>
      </c>
      <c r="AS3260" s="22"/>
      <c r="AT3260" s="22"/>
      <c r="AU3260" s="59">
        <v>1</v>
      </c>
      <c r="AV3260" s="59" t="s">
        <v>121</v>
      </c>
      <c r="AW3260" s="59">
        <v>13</v>
      </c>
      <c r="AX3260" s="59">
        <v>13</v>
      </c>
      <c r="AY3260" s="59">
        <v>120</v>
      </c>
      <c r="AZ3260" s="59">
        <v>19</v>
      </c>
      <c r="BA3260" s="59">
        <v>0.2</v>
      </c>
      <c r="BB3260" s="110"/>
      <c r="BC3260" s="59">
        <v>0.5</v>
      </c>
      <c r="BD3260" s="59">
        <v>1.4</v>
      </c>
      <c r="BE3260" s="59" t="s">
        <v>84</v>
      </c>
      <c r="BF3260" s="59">
        <v>3.2</v>
      </c>
      <c r="BG3260" s="59">
        <v>6</v>
      </c>
      <c r="BH3260" s="59">
        <v>38.1</v>
      </c>
      <c r="BI3260" s="59">
        <v>2</v>
      </c>
      <c r="BJ3260" s="59">
        <v>43</v>
      </c>
      <c r="BK3260" s="110"/>
      <c r="BL3260" s="59" t="s">
        <v>124</v>
      </c>
      <c r="BM3260" s="59">
        <v>65</v>
      </c>
      <c r="BN3260" s="59">
        <v>8</v>
      </c>
      <c r="BO3260" s="59">
        <v>250</v>
      </c>
      <c r="BP3260" s="59" t="s">
        <v>83</v>
      </c>
      <c r="BQ3260" s="59">
        <v>34</v>
      </c>
      <c r="BR3260" s="59">
        <v>158</v>
      </c>
      <c r="BS3260" s="59" t="s">
        <v>85</v>
      </c>
      <c r="BT3260" s="59">
        <v>0.5</v>
      </c>
      <c r="BU3260" s="59" t="s">
        <v>83</v>
      </c>
      <c r="BV3260" s="59" t="s">
        <v>83</v>
      </c>
      <c r="BW3260" s="59">
        <v>14</v>
      </c>
      <c r="BX3260" s="59">
        <v>69.8</v>
      </c>
      <c r="BY3260" s="59">
        <v>22</v>
      </c>
      <c r="BZ3260" s="59" t="s">
        <v>82</v>
      </c>
      <c r="CA3260" s="59">
        <v>39.700000000000003</v>
      </c>
      <c r="CB3260" s="59">
        <v>0.6</v>
      </c>
      <c r="CC3260" s="59">
        <v>12.2</v>
      </c>
      <c r="CD3260" s="59" t="s">
        <v>83</v>
      </c>
      <c r="CE3260" s="59">
        <v>2</v>
      </c>
      <c r="CF3260" s="59">
        <v>56.5</v>
      </c>
      <c r="CG3260" s="59">
        <v>1930</v>
      </c>
      <c r="CH3260" s="59">
        <v>210</v>
      </c>
      <c r="CI3260" s="59">
        <v>150</v>
      </c>
      <c r="CJ3260" s="59">
        <v>262</v>
      </c>
      <c r="CK3260" s="59">
        <v>25.5</v>
      </c>
      <c r="CL3260" s="59">
        <v>70.599999999999994</v>
      </c>
      <c r="CM3260" s="59">
        <v>11</v>
      </c>
      <c r="CN3260" s="59">
        <v>1.07</v>
      </c>
      <c r="CO3260" s="59">
        <v>9.8000000000000007</v>
      </c>
      <c r="CP3260" s="59">
        <v>1.62</v>
      </c>
      <c r="CQ3260" s="59">
        <v>9.51</v>
      </c>
      <c r="CR3260" s="59">
        <v>2.12</v>
      </c>
      <c r="CS3260" s="59">
        <v>6.8</v>
      </c>
      <c r="CT3260" s="59">
        <v>1.17</v>
      </c>
      <c r="CU3260" s="59">
        <v>8</v>
      </c>
      <c r="CV3260" s="59">
        <v>1.35</v>
      </c>
      <c r="CW3260" s="60">
        <f t="shared" si="190"/>
        <v>560.54</v>
      </c>
      <c r="CX3260" s="59">
        <v>2310</v>
      </c>
      <c r="CY3260" s="59">
        <v>4.1900000000000004</v>
      </c>
      <c r="CZ3260" s="59">
        <v>9.98</v>
      </c>
      <c r="DA3260" s="59">
        <v>0.8</v>
      </c>
      <c r="DB3260" s="22"/>
      <c r="DC3260" s="59">
        <v>4.72</v>
      </c>
      <c r="DD3260" s="59">
        <v>0.15</v>
      </c>
      <c r="DE3260" s="59">
        <v>0.05</v>
      </c>
      <c r="DF3260" s="59">
        <v>28.2</v>
      </c>
      <c r="DG3260" s="59">
        <v>0.09</v>
      </c>
      <c r="DH3260" s="22"/>
      <c r="DI3260" s="22"/>
      <c r="DJ3260" s="22"/>
      <c r="DK3260" s="22"/>
      <c r="DL3260" s="22"/>
      <c r="DM3260" s="22"/>
      <c r="DN3260" s="22"/>
      <c r="DO3260" s="22"/>
      <c r="DP3260" s="22"/>
      <c r="DQ3260" s="22"/>
    </row>
    <row r="3261" spans="1:121" ht="14.5" customHeight="1" x14ac:dyDescent="0.3">
      <c r="A3261" s="30" t="s">
        <v>3766</v>
      </c>
      <c r="B3261" s="29" t="s">
        <v>2941</v>
      </c>
      <c r="C3261" s="22" t="s">
        <v>2941</v>
      </c>
      <c r="D3261" s="22" t="s">
        <v>5257</v>
      </c>
      <c r="E3261" s="31">
        <v>44103</v>
      </c>
      <c r="F3261" s="32">
        <v>44335</v>
      </c>
      <c r="G3261" s="22" t="s">
        <v>4946</v>
      </c>
      <c r="H3261" s="33">
        <v>32.039243999999997</v>
      </c>
      <c r="I3261" s="33">
        <v>-105.545798</v>
      </c>
      <c r="J3261" s="29" t="s">
        <v>873</v>
      </c>
      <c r="K3261" s="29" t="s">
        <v>1253</v>
      </c>
      <c r="L3261" s="29" t="s">
        <v>878</v>
      </c>
      <c r="M3261" s="33" t="s">
        <v>950</v>
      </c>
      <c r="N3261" s="70" t="s">
        <v>3393</v>
      </c>
      <c r="O3261" s="70" t="s">
        <v>3394</v>
      </c>
      <c r="P3261" s="33" t="s">
        <v>1665</v>
      </c>
      <c r="Q3261" s="33" t="s">
        <v>2955</v>
      </c>
      <c r="W3261" s="59">
        <v>76.5</v>
      </c>
      <c r="X3261" s="59">
        <v>0.21</v>
      </c>
      <c r="Y3261" s="59">
        <v>10.1</v>
      </c>
      <c r="Z3261" s="59">
        <v>3.61</v>
      </c>
      <c r="AA3261" s="59" t="s">
        <v>120</v>
      </c>
      <c r="AB3261" s="59">
        <v>0.22</v>
      </c>
      <c r="AC3261" s="59">
        <v>1.41</v>
      </c>
      <c r="AD3261" s="59">
        <v>0.04</v>
      </c>
      <c r="AE3261" s="59">
        <v>0.25</v>
      </c>
      <c r="AF3261" s="59">
        <v>0.05</v>
      </c>
      <c r="AG3261" s="59">
        <v>5.67</v>
      </c>
      <c r="AH3261" s="59">
        <v>800</v>
      </c>
      <c r="AI3261" s="59">
        <v>0.03</v>
      </c>
      <c r="AJ3261" s="110"/>
      <c r="AK3261" s="22"/>
      <c r="AL3261" s="110"/>
      <c r="AM3261" s="110"/>
      <c r="AN3261" s="110"/>
      <c r="AO3261" s="57">
        <f t="shared" si="186"/>
        <v>98.089999999999989</v>
      </c>
      <c r="AP3261" s="109">
        <f t="shared" si="187"/>
        <v>1.4759857000000003</v>
      </c>
      <c r="AQ3261" s="109">
        <f t="shared" si="188"/>
        <v>1.9400129999999995</v>
      </c>
      <c r="AR3261" s="110">
        <f t="shared" si="189"/>
        <v>3.2818181818181813</v>
      </c>
      <c r="AS3261" s="22"/>
      <c r="AT3261" s="22"/>
      <c r="AU3261" s="59">
        <v>5</v>
      </c>
      <c r="AV3261" s="59" t="s">
        <v>121</v>
      </c>
      <c r="AW3261" s="59">
        <v>23</v>
      </c>
      <c r="AX3261" s="59" t="s">
        <v>84</v>
      </c>
      <c r="AY3261" s="59">
        <v>279</v>
      </c>
      <c r="AZ3261" s="59">
        <v>10</v>
      </c>
      <c r="BA3261" s="59">
        <v>2.6</v>
      </c>
      <c r="BB3261" s="110"/>
      <c r="BC3261" s="59">
        <v>0.3</v>
      </c>
      <c r="BD3261" s="59">
        <v>3.6</v>
      </c>
      <c r="BE3261" s="59">
        <v>10</v>
      </c>
      <c r="BF3261" s="59">
        <v>0.5</v>
      </c>
      <c r="BG3261" s="59">
        <v>22</v>
      </c>
      <c r="BH3261" s="59">
        <v>49.9</v>
      </c>
      <c r="BI3261" s="59">
        <v>8</v>
      </c>
      <c r="BJ3261" s="59">
        <v>115</v>
      </c>
      <c r="BK3261" s="110"/>
      <c r="BL3261" s="59" t="s">
        <v>124</v>
      </c>
      <c r="BM3261" s="59">
        <v>25</v>
      </c>
      <c r="BN3261" s="59">
        <v>18</v>
      </c>
      <c r="BO3261" s="59">
        <v>1270</v>
      </c>
      <c r="BP3261" s="59">
        <v>29</v>
      </c>
      <c r="BQ3261" s="59">
        <v>250</v>
      </c>
      <c r="BR3261" s="59">
        <v>19.8</v>
      </c>
      <c r="BS3261" s="59" t="s">
        <v>85</v>
      </c>
      <c r="BT3261" s="59">
        <v>4.7</v>
      </c>
      <c r="BU3261" s="59" t="s">
        <v>83</v>
      </c>
      <c r="BV3261" s="59">
        <v>6</v>
      </c>
      <c r="BW3261" s="59">
        <v>52</v>
      </c>
      <c r="BX3261" s="59">
        <v>147</v>
      </c>
      <c r="BY3261" s="59">
        <v>128</v>
      </c>
      <c r="BZ3261" s="59" t="s">
        <v>82</v>
      </c>
      <c r="CA3261" s="59">
        <v>267</v>
      </c>
      <c r="CB3261" s="59">
        <v>2.2000000000000002</v>
      </c>
      <c r="CC3261" s="59">
        <v>75.3</v>
      </c>
      <c r="CD3261" s="59">
        <v>62</v>
      </c>
      <c r="CE3261" s="59">
        <v>17</v>
      </c>
      <c r="CF3261" s="59">
        <v>229</v>
      </c>
      <c r="CG3261" s="59">
        <v>3460</v>
      </c>
      <c r="CH3261" s="59">
        <v>373</v>
      </c>
      <c r="CI3261" s="59">
        <v>705</v>
      </c>
      <c r="CJ3261" s="59">
        <v>1080</v>
      </c>
      <c r="CK3261" s="59">
        <v>103</v>
      </c>
      <c r="CL3261" s="59">
        <v>279</v>
      </c>
      <c r="CM3261" s="59">
        <v>43.5</v>
      </c>
      <c r="CN3261" s="59">
        <v>3.25</v>
      </c>
      <c r="CO3261" s="59">
        <v>44.2</v>
      </c>
      <c r="CP3261" s="59">
        <v>6.87</v>
      </c>
      <c r="CQ3261" s="59">
        <v>38.200000000000003</v>
      </c>
      <c r="CR3261" s="59">
        <v>7.54</v>
      </c>
      <c r="CS3261" s="59">
        <v>22.8</v>
      </c>
      <c r="CT3261" s="59">
        <v>3.47</v>
      </c>
      <c r="CU3261" s="59">
        <v>21.8</v>
      </c>
      <c r="CV3261" s="59">
        <v>2.98</v>
      </c>
      <c r="CW3261" s="60">
        <f t="shared" si="190"/>
        <v>2361.6099999999997</v>
      </c>
      <c r="CX3261" s="59">
        <v>47</v>
      </c>
      <c r="CY3261" s="59">
        <v>2.65</v>
      </c>
      <c r="CZ3261" s="59">
        <v>5.46</v>
      </c>
      <c r="DA3261" s="59">
        <v>1.04</v>
      </c>
      <c r="DB3261" s="22"/>
      <c r="DC3261" s="59">
        <v>0.23</v>
      </c>
      <c r="DD3261" s="59">
        <v>0.12</v>
      </c>
      <c r="DE3261" s="59">
        <v>0.03</v>
      </c>
      <c r="DF3261" s="59">
        <v>37.200000000000003</v>
      </c>
      <c r="DG3261" s="59">
        <v>0.12</v>
      </c>
      <c r="DH3261" s="22"/>
      <c r="DI3261" s="22"/>
      <c r="DJ3261" s="22"/>
      <c r="DK3261" s="22"/>
      <c r="DL3261" s="22"/>
      <c r="DM3261" s="22"/>
      <c r="DN3261" s="22"/>
      <c r="DO3261" s="22"/>
      <c r="DP3261" s="22"/>
      <c r="DQ3261" s="22"/>
    </row>
    <row r="3262" spans="1:121" ht="14.5" customHeight="1" x14ac:dyDescent="0.3">
      <c r="A3262" s="30" t="s">
        <v>3767</v>
      </c>
      <c r="B3262" s="29" t="s">
        <v>2941</v>
      </c>
      <c r="C3262" s="22" t="s">
        <v>2941</v>
      </c>
      <c r="D3262" s="22" t="s">
        <v>5257</v>
      </c>
      <c r="E3262" s="31">
        <v>44103</v>
      </c>
      <c r="F3262" s="32">
        <v>44335</v>
      </c>
      <c r="G3262" s="22" t="s">
        <v>4946</v>
      </c>
      <c r="H3262" s="33">
        <v>32.039112000000003</v>
      </c>
      <c r="I3262" s="33">
        <v>-105.54481199999999</v>
      </c>
      <c r="J3262" s="29" t="s">
        <v>873</v>
      </c>
      <c r="K3262" s="29" t="s">
        <v>1253</v>
      </c>
      <c r="L3262" s="29" t="s">
        <v>878</v>
      </c>
      <c r="M3262" s="33" t="s">
        <v>950</v>
      </c>
      <c r="N3262" s="70" t="s">
        <v>3393</v>
      </c>
      <c r="O3262" s="70" t="s">
        <v>3394</v>
      </c>
      <c r="P3262" s="33" t="s">
        <v>1665</v>
      </c>
      <c r="Q3262" s="33" t="s">
        <v>2943</v>
      </c>
      <c r="W3262" s="59">
        <v>69.5</v>
      </c>
      <c r="X3262" s="59">
        <v>0.64</v>
      </c>
      <c r="Y3262" s="59">
        <v>12.4</v>
      </c>
      <c r="Z3262" s="59">
        <v>0.75</v>
      </c>
      <c r="AA3262" s="59" t="s">
        <v>120</v>
      </c>
      <c r="AB3262" s="59">
        <v>1.8</v>
      </c>
      <c r="AC3262" s="59">
        <v>3.83</v>
      </c>
      <c r="AD3262" s="59">
        <v>0.03</v>
      </c>
      <c r="AE3262" s="59">
        <v>0.21</v>
      </c>
      <c r="AF3262" s="59">
        <v>0.23</v>
      </c>
      <c r="AG3262" s="59">
        <v>9.56</v>
      </c>
      <c r="AH3262" s="59">
        <v>700</v>
      </c>
      <c r="AI3262" s="59">
        <v>3.1E-2</v>
      </c>
      <c r="AJ3262" s="110"/>
      <c r="AK3262" s="22"/>
      <c r="AL3262" s="110"/>
      <c r="AM3262" s="110"/>
      <c r="AN3262" s="110"/>
      <c r="AO3262" s="57">
        <f t="shared" si="186"/>
        <v>98.981000000000009</v>
      </c>
      <c r="AP3262" s="109">
        <f t="shared" si="187"/>
        <v>0.81657750000000018</v>
      </c>
      <c r="AQ3262" s="109">
        <f t="shared" si="188"/>
        <v>-6.0525000000000162E-2</v>
      </c>
      <c r="AR3262" s="110">
        <f t="shared" si="189"/>
        <v>0.68181818181818177</v>
      </c>
      <c r="AS3262" s="22"/>
      <c r="AT3262" s="22"/>
      <c r="AU3262" s="59">
        <v>4</v>
      </c>
      <c r="AV3262" s="59" t="s">
        <v>121</v>
      </c>
      <c r="AW3262" s="59">
        <v>6</v>
      </c>
      <c r="AX3262" s="59">
        <v>12</v>
      </c>
      <c r="AY3262" s="59">
        <v>693</v>
      </c>
      <c r="AZ3262" s="59" t="s">
        <v>83</v>
      </c>
      <c r="BA3262" s="59">
        <v>0.2</v>
      </c>
      <c r="BB3262" s="110"/>
      <c r="BC3262" s="59">
        <v>0.3</v>
      </c>
      <c r="BD3262" s="59">
        <v>1.2</v>
      </c>
      <c r="BE3262" s="59">
        <v>19</v>
      </c>
      <c r="BF3262" s="59">
        <v>0.5</v>
      </c>
      <c r="BG3262" s="59">
        <v>6</v>
      </c>
      <c r="BH3262" s="59">
        <v>20.5</v>
      </c>
      <c r="BI3262" s="59">
        <v>4</v>
      </c>
      <c r="BJ3262" s="59">
        <v>12</v>
      </c>
      <c r="BK3262" s="110"/>
      <c r="BL3262" s="59" t="s">
        <v>124</v>
      </c>
      <c r="BM3262" s="59">
        <v>21</v>
      </c>
      <c r="BN3262" s="59">
        <v>4</v>
      </c>
      <c r="BO3262" s="59">
        <v>70.2</v>
      </c>
      <c r="BP3262" s="59" t="s">
        <v>83</v>
      </c>
      <c r="BQ3262" s="59">
        <v>19</v>
      </c>
      <c r="BR3262" s="59">
        <v>9.4</v>
      </c>
      <c r="BS3262" s="59">
        <v>0.02</v>
      </c>
      <c r="BT3262" s="59">
        <v>0.6</v>
      </c>
      <c r="BU3262" s="59" t="s">
        <v>83</v>
      </c>
      <c r="BV3262" s="59" t="s">
        <v>83</v>
      </c>
      <c r="BW3262" s="59">
        <v>5</v>
      </c>
      <c r="BX3262" s="59">
        <v>492</v>
      </c>
      <c r="BY3262" s="59">
        <v>5.3</v>
      </c>
      <c r="BZ3262" s="59" t="s">
        <v>82</v>
      </c>
      <c r="CA3262" s="59">
        <v>13.6</v>
      </c>
      <c r="CB3262" s="59">
        <v>1.5</v>
      </c>
      <c r="CC3262" s="59">
        <v>5.89</v>
      </c>
      <c r="CD3262" s="59">
        <v>29</v>
      </c>
      <c r="CE3262" s="59">
        <v>3</v>
      </c>
      <c r="CF3262" s="59">
        <v>35.6</v>
      </c>
      <c r="CG3262" s="59">
        <v>456</v>
      </c>
      <c r="CH3262" s="59">
        <v>57</v>
      </c>
      <c r="CI3262" s="59">
        <v>73.5</v>
      </c>
      <c r="CJ3262" s="59">
        <v>145</v>
      </c>
      <c r="CK3262" s="59">
        <v>16.600000000000001</v>
      </c>
      <c r="CL3262" s="59">
        <v>56.7</v>
      </c>
      <c r="CM3262" s="59">
        <v>9.5</v>
      </c>
      <c r="CN3262" s="59">
        <v>1.7</v>
      </c>
      <c r="CO3262" s="59">
        <v>8.02</v>
      </c>
      <c r="CP3262" s="59">
        <v>1.27</v>
      </c>
      <c r="CQ3262" s="59">
        <v>6.57</v>
      </c>
      <c r="CR3262" s="59">
        <v>1.34</v>
      </c>
      <c r="CS3262" s="59">
        <v>4.18</v>
      </c>
      <c r="CT3262" s="59">
        <v>0.6</v>
      </c>
      <c r="CU3262" s="59">
        <v>4.0999999999999996</v>
      </c>
      <c r="CV3262" s="59">
        <v>0.65</v>
      </c>
      <c r="CW3262" s="60">
        <f t="shared" si="190"/>
        <v>329.72999999999996</v>
      </c>
      <c r="CX3262" s="59">
        <v>19</v>
      </c>
      <c r="CY3262" s="59">
        <v>0.54</v>
      </c>
      <c r="CZ3262" s="59">
        <v>6.71</v>
      </c>
      <c r="DA3262" s="59">
        <v>2.89</v>
      </c>
      <c r="DB3262" s="22"/>
      <c r="DC3262" s="59">
        <v>0.19</v>
      </c>
      <c r="DD3262" s="59">
        <v>1.05</v>
      </c>
      <c r="DE3262" s="59">
        <v>0.11</v>
      </c>
      <c r="DF3262" s="59">
        <v>33.700000000000003</v>
      </c>
      <c r="DG3262" s="59">
        <v>0.38</v>
      </c>
      <c r="DH3262" s="22"/>
      <c r="DI3262" s="22"/>
      <c r="DJ3262" s="22"/>
      <c r="DK3262" s="22"/>
      <c r="DL3262" s="22"/>
      <c r="DM3262" s="22"/>
      <c r="DN3262" s="22"/>
      <c r="DO3262" s="22"/>
      <c r="DP3262" s="22"/>
      <c r="DQ3262" s="22"/>
    </row>
    <row r="3263" spans="1:121" ht="14.5" customHeight="1" x14ac:dyDescent="0.3">
      <c r="A3263" s="30" t="s">
        <v>3768</v>
      </c>
      <c r="B3263" s="29" t="s">
        <v>2941</v>
      </c>
      <c r="C3263" s="22" t="s">
        <v>2941</v>
      </c>
      <c r="D3263" s="22" t="s">
        <v>5257</v>
      </c>
      <c r="E3263" s="31">
        <v>44103</v>
      </c>
      <c r="F3263" s="32">
        <v>44335</v>
      </c>
      <c r="G3263" s="22" t="s">
        <v>4946</v>
      </c>
      <c r="H3263" s="33">
        <v>32.044395000000002</v>
      </c>
      <c r="I3263" s="33">
        <v>-105.53941</v>
      </c>
      <c r="J3263" s="29" t="s">
        <v>873</v>
      </c>
      <c r="K3263" s="29" t="s">
        <v>1253</v>
      </c>
      <c r="L3263" s="29" t="s">
        <v>878</v>
      </c>
      <c r="M3263" s="33" t="s">
        <v>1499</v>
      </c>
      <c r="N3263" s="70" t="s">
        <v>3393</v>
      </c>
      <c r="O3263" s="70" t="s">
        <v>3394</v>
      </c>
      <c r="P3263" s="33" t="s">
        <v>1665</v>
      </c>
      <c r="Q3263" s="33" t="s">
        <v>2943</v>
      </c>
      <c r="W3263" s="59">
        <v>76.599999999999994</v>
      </c>
      <c r="X3263" s="59">
        <v>0.22</v>
      </c>
      <c r="Y3263" s="59">
        <v>11.4</v>
      </c>
      <c r="Z3263" s="59">
        <v>3.99</v>
      </c>
      <c r="AA3263" s="59">
        <v>0.02</v>
      </c>
      <c r="AB3263" s="59">
        <v>0.08</v>
      </c>
      <c r="AC3263" s="59">
        <v>0.51</v>
      </c>
      <c r="AD3263" s="59">
        <v>0.08</v>
      </c>
      <c r="AE3263" s="59">
        <v>0.05</v>
      </c>
      <c r="AF3263" s="59">
        <v>0.06</v>
      </c>
      <c r="AG3263" s="59">
        <v>4.99</v>
      </c>
      <c r="AH3263" s="59">
        <v>300</v>
      </c>
      <c r="AI3263" s="59">
        <v>5.0999999999999997E-2</v>
      </c>
      <c r="AJ3263" s="110"/>
      <c r="AK3263" s="22"/>
      <c r="AL3263" s="110"/>
      <c r="AM3263" s="110"/>
      <c r="AN3263" s="110"/>
      <c r="AO3263" s="57">
        <f t="shared" si="186"/>
        <v>98.050999999999988</v>
      </c>
      <c r="AP3263" s="109">
        <f t="shared" si="187"/>
        <v>1.6430763000000006</v>
      </c>
      <c r="AQ3263" s="109">
        <f t="shared" si="188"/>
        <v>2.1335669999999993</v>
      </c>
      <c r="AR3263" s="110">
        <f t="shared" si="189"/>
        <v>3.627272727272727</v>
      </c>
      <c r="AS3263" s="22"/>
      <c r="AT3263" s="22"/>
      <c r="AU3263" s="59">
        <v>5</v>
      </c>
      <c r="AV3263" s="59" t="s">
        <v>121</v>
      </c>
      <c r="AW3263" s="59">
        <v>47</v>
      </c>
      <c r="AX3263" s="59" t="s">
        <v>84</v>
      </c>
      <c r="AY3263" s="59">
        <v>79.900000000000006</v>
      </c>
      <c r="AZ3263" s="59" t="s">
        <v>83</v>
      </c>
      <c r="BA3263" s="59">
        <v>3.4</v>
      </c>
      <c r="BB3263" s="110"/>
      <c r="BC3263" s="59" t="s">
        <v>124</v>
      </c>
      <c r="BD3263" s="59">
        <v>1.2</v>
      </c>
      <c r="BE3263" s="59">
        <v>13</v>
      </c>
      <c r="BF3263" s="59">
        <v>0.2</v>
      </c>
      <c r="BG3263" s="59">
        <v>25</v>
      </c>
      <c r="BH3263" s="59">
        <v>52.2</v>
      </c>
      <c r="BI3263" s="59">
        <v>3</v>
      </c>
      <c r="BJ3263" s="59">
        <v>189</v>
      </c>
      <c r="BK3263" s="110"/>
      <c r="BL3263" s="59" t="s">
        <v>124</v>
      </c>
      <c r="BM3263" s="59" t="s">
        <v>84</v>
      </c>
      <c r="BN3263" s="59">
        <v>124</v>
      </c>
      <c r="BO3263" s="59">
        <v>1750</v>
      </c>
      <c r="BP3263" s="59">
        <v>13</v>
      </c>
      <c r="BQ3263" s="59">
        <v>93</v>
      </c>
      <c r="BR3263" s="59">
        <v>5.8</v>
      </c>
      <c r="BS3263" s="59">
        <v>0.19</v>
      </c>
      <c r="BT3263" s="59">
        <v>9.3000000000000007</v>
      </c>
      <c r="BU3263" s="59">
        <v>16</v>
      </c>
      <c r="BV3263" s="59" t="s">
        <v>83</v>
      </c>
      <c r="BW3263" s="59">
        <v>82</v>
      </c>
      <c r="BX3263" s="59">
        <v>113</v>
      </c>
      <c r="BY3263" s="59">
        <v>229</v>
      </c>
      <c r="BZ3263" s="59" t="s">
        <v>82</v>
      </c>
      <c r="CA3263" s="59">
        <v>435</v>
      </c>
      <c r="CB3263" s="59">
        <v>0.9</v>
      </c>
      <c r="CC3263" s="59">
        <v>90.5</v>
      </c>
      <c r="CD3263" s="59">
        <v>51</v>
      </c>
      <c r="CE3263" s="59">
        <v>11</v>
      </c>
      <c r="CF3263" s="59">
        <v>321</v>
      </c>
      <c r="CG3263" s="59">
        <v>5090</v>
      </c>
      <c r="CH3263" s="59">
        <v>27</v>
      </c>
      <c r="CI3263" s="59">
        <v>164</v>
      </c>
      <c r="CJ3263" s="59">
        <v>287</v>
      </c>
      <c r="CK3263" s="59">
        <v>26.3</v>
      </c>
      <c r="CL3263" s="59">
        <v>76.2</v>
      </c>
      <c r="CM3263" s="59">
        <v>22.5</v>
      </c>
      <c r="CN3263" s="59">
        <v>2.2000000000000002</v>
      </c>
      <c r="CO3263" s="59">
        <v>26.7</v>
      </c>
      <c r="CP3263" s="59">
        <v>6.33</v>
      </c>
      <c r="CQ3263" s="59">
        <v>50.2</v>
      </c>
      <c r="CR3263" s="59">
        <v>11.2</v>
      </c>
      <c r="CS3263" s="59">
        <v>36.700000000000003</v>
      </c>
      <c r="CT3263" s="59">
        <v>5.82</v>
      </c>
      <c r="CU3263" s="59">
        <v>38.5</v>
      </c>
      <c r="CV3263" s="59">
        <v>5.34</v>
      </c>
      <c r="CW3263" s="60">
        <f t="shared" si="190"/>
        <v>758.99000000000035</v>
      </c>
      <c r="CX3263" s="59">
        <v>139</v>
      </c>
      <c r="CY3263" s="59">
        <v>2.87</v>
      </c>
      <c r="CZ3263" s="59">
        <v>6.09</v>
      </c>
      <c r="DA3263" s="59">
        <v>0.4</v>
      </c>
      <c r="DB3263" s="22"/>
      <c r="DC3263" s="59">
        <v>0.05</v>
      </c>
      <c r="DD3263" s="59">
        <v>0.03</v>
      </c>
      <c r="DE3263" s="59">
        <v>0.03</v>
      </c>
      <c r="DF3263" s="59">
        <v>36.299999999999997</v>
      </c>
      <c r="DG3263" s="59">
        <v>0.12</v>
      </c>
      <c r="DH3263" s="22"/>
      <c r="DI3263" s="22"/>
      <c r="DJ3263" s="22"/>
      <c r="DK3263" s="22"/>
      <c r="DL3263" s="22"/>
      <c r="DM3263" s="22"/>
      <c r="DN3263" s="22"/>
      <c r="DO3263" s="22"/>
      <c r="DP3263" s="22"/>
      <c r="DQ3263" s="22"/>
    </row>
    <row r="3264" spans="1:121" ht="14.5" customHeight="1" x14ac:dyDescent="0.3">
      <c r="A3264" s="30" t="s">
        <v>3769</v>
      </c>
      <c r="B3264" s="29" t="s">
        <v>2941</v>
      </c>
      <c r="C3264" s="22" t="s">
        <v>2941</v>
      </c>
      <c r="D3264" s="22" t="s">
        <v>5257</v>
      </c>
      <c r="E3264" s="31">
        <v>44103</v>
      </c>
      <c r="F3264" s="32">
        <v>44335</v>
      </c>
      <c r="G3264" s="22" t="s">
        <v>4946</v>
      </c>
      <c r="H3264" s="33">
        <v>32.047324000000003</v>
      </c>
      <c r="I3264" s="33">
        <v>-105.541787</v>
      </c>
      <c r="J3264" s="29" t="s">
        <v>873</v>
      </c>
      <c r="K3264" s="29" t="s">
        <v>1253</v>
      </c>
      <c r="L3264" s="29" t="s">
        <v>878</v>
      </c>
      <c r="M3264" s="33" t="s">
        <v>163</v>
      </c>
      <c r="N3264" s="70" t="s">
        <v>3393</v>
      </c>
      <c r="O3264" s="70" t="s">
        <v>3394</v>
      </c>
      <c r="P3264" s="33" t="s">
        <v>1665</v>
      </c>
      <c r="Q3264" s="33" t="s">
        <v>2943</v>
      </c>
      <c r="W3264" s="59">
        <v>54.65</v>
      </c>
      <c r="X3264" s="59">
        <v>0.88500000000000001</v>
      </c>
      <c r="Y3264" s="59">
        <v>17.75</v>
      </c>
      <c r="Z3264" s="59">
        <v>12.75</v>
      </c>
      <c r="AA3264" s="59">
        <v>0.19</v>
      </c>
      <c r="AB3264" s="59">
        <v>0.27500000000000002</v>
      </c>
      <c r="AC3264" s="59">
        <v>0.51</v>
      </c>
      <c r="AD3264" s="59">
        <v>0.625</v>
      </c>
      <c r="AE3264" s="59">
        <v>4</v>
      </c>
      <c r="AF3264" s="59">
        <v>0.24</v>
      </c>
      <c r="AG3264" s="59">
        <v>7.2949999999999999</v>
      </c>
      <c r="AH3264" s="59">
        <v>450</v>
      </c>
      <c r="AI3264" s="59">
        <v>1.2E-2</v>
      </c>
      <c r="AJ3264" s="110"/>
      <c r="AK3264" s="22"/>
      <c r="AL3264" s="110"/>
      <c r="AM3264" s="110"/>
      <c r="AN3264" s="110"/>
      <c r="AO3264" s="57">
        <f t="shared" si="186"/>
        <v>99.182000000000002</v>
      </c>
      <c r="AP3264" s="109">
        <f t="shared" si="187"/>
        <v>4.3258425000000003</v>
      </c>
      <c r="AQ3264" s="109">
        <f t="shared" si="188"/>
        <v>7.6583249999999996</v>
      </c>
      <c r="AR3264" s="110">
        <f t="shared" si="189"/>
        <v>11.59090909090909</v>
      </c>
      <c r="AS3264" s="22"/>
      <c r="AT3264" s="22"/>
      <c r="AU3264" s="59">
        <v>3</v>
      </c>
      <c r="AV3264" s="59" t="s">
        <v>121</v>
      </c>
      <c r="AW3264" s="59">
        <v>21.5</v>
      </c>
      <c r="AX3264" s="59">
        <v>15</v>
      </c>
      <c r="AY3264" s="59">
        <v>842</v>
      </c>
      <c r="AZ3264" s="59">
        <v>7</v>
      </c>
      <c r="BA3264" s="59" t="s">
        <v>126</v>
      </c>
      <c r="BB3264" s="59"/>
      <c r="BC3264" s="59">
        <v>0.2</v>
      </c>
      <c r="BD3264" s="59">
        <v>3.4</v>
      </c>
      <c r="BE3264" s="59" t="s">
        <v>84</v>
      </c>
      <c r="BF3264" s="59">
        <v>1.6</v>
      </c>
      <c r="BG3264" s="59" t="s">
        <v>83</v>
      </c>
      <c r="BH3264" s="59">
        <v>25.1</v>
      </c>
      <c r="BI3264" s="59">
        <v>2</v>
      </c>
      <c r="BJ3264" s="59">
        <v>14</v>
      </c>
      <c r="BK3264" s="59"/>
      <c r="BL3264" s="59" t="s">
        <v>124</v>
      </c>
      <c r="BM3264" s="59">
        <v>10.5</v>
      </c>
      <c r="BN3264" s="59">
        <v>27.5</v>
      </c>
      <c r="BO3264" s="59">
        <v>103.5</v>
      </c>
      <c r="BP3264" s="59" t="s">
        <v>83</v>
      </c>
      <c r="BQ3264" s="59">
        <v>16</v>
      </c>
      <c r="BR3264" s="59">
        <v>86.050000000000011</v>
      </c>
      <c r="BS3264" s="59" t="s">
        <v>85</v>
      </c>
      <c r="BT3264" s="59">
        <v>0.5</v>
      </c>
      <c r="BU3264" s="59" t="s">
        <v>83</v>
      </c>
      <c r="BV3264" s="59" t="s">
        <v>83</v>
      </c>
      <c r="BW3264" s="59">
        <v>3</v>
      </c>
      <c r="BX3264" s="59">
        <v>251</v>
      </c>
      <c r="BY3264" s="59">
        <v>7.25</v>
      </c>
      <c r="BZ3264" s="59" t="s">
        <v>82</v>
      </c>
      <c r="CA3264" s="59">
        <v>14.9</v>
      </c>
      <c r="CB3264" s="59" t="s">
        <v>82</v>
      </c>
      <c r="CC3264" s="59">
        <v>7.8800000000000008</v>
      </c>
      <c r="CD3264" s="59">
        <v>44.5</v>
      </c>
      <c r="CE3264" s="59">
        <v>3.5</v>
      </c>
      <c r="CF3264" s="59">
        <v>31.95</v>
      </c>
      <c r="CG3264" s="59">
        <v>664</v>
      </c>
      <c r="CH3264" s="59">
        <v>321</v>
      </c>
      <c r="CI3264" s="59">
        <v>73.25</v>
      </c>
      <c r="CJ3264" s="59">
        <v>130</v>
      </c>
      <c r="CK3264" s="59">
        <v>14.9</v>
      </c>
      <c r="CL3264" s="59">
        <v>48.45</v>
      </c>
      <c r="CM3264" s="59">
        <v>8.5</v>
      </c>
      <c r="CN3264" s="59">
        <v>2.39</v>
      </c>
      <c r="CO3264" s="59">
        <v>7.42</v>
      </c>
      <c r="CP3264" s="59">
        <v>1.115</v>
      </c>
      <c r="CQ3264" s="59">
        <v>6.04</v>
      </c>
      <c r="CR3264" s="59">
        <v>1.19</v>
      </c>
      <c r="CS3264" s="59">
        <v>3.48</v>
      </c>
      <c r="CT3264" s="59">
        <v>0.53</v>
      </c>
      <c r="CU3264" s="59">
        <v>3.55</v>
      </c>
      <c r="CV3264" s="59">
        <v>0.56499999999999995</v>
      </c>
      <c r="CW3264" s="60">
        <f t="shared" si="190"/>
        <v>301.38000000000005</v>
      </c>
      <c r="CX3264" s="59">
        <v>1420</v>
      </c>
      <c r="CY3264" s="59">
        <v>9.0500000000000007</v>
      </c>
      <c r="CZ3264" s="59">
        <v>9.5299999999999994</v>
      </c>
      <c r="DA3264" s="59">
        <v>0.37</v>
      </c>
      <c r="DB3264" s="22"/>
      <c r="DC3264" s="59">
        <v>3.43</v>
      </c>
      <c r="DD3264" s="59">
        <v>0.14500000000000002</v>
      </c>
      <c r="DE3264" s="59">
        <v>0.11</v>
      </c>
      <c r="DF3264" s="59">
        <v>26.05</v>
      </c>
      <c r="DG3264" s="59">
        <v>0.53</v>
      </c>
      <c r="DH3264" s="22"/>
      <c r="DI3264" s="22"/>
      <c r="DJ3264" s="22"/>
      <c r="DK3264" s="22"/>
      <c r="DL3264" s="22"/>
      <c r="DM3264" s="22"/>
      <c r="DN3264" s="22"/>
      <c r="DO3264" s="22"/>
      <c r="DP3264" s="22"/>
      <c r="DQ3264" s="22"/>
    </row>
    <row r="3265" spans="1:121" ht="14.5" customHeight="1" x14ac:dyDescent="0.3">
      <c r="A3265" s="30" t="s">
        <v>3770</v>
      </c>
      <c r="B3265" s="29" t="s">
        <v>2941</v>
      </c>
      <c r="C3265" s="22" t="s">
        <v>2941</v>
      </c>
      <c r="D3265" s="22" t="s">
        <v>5257</v>
      </c>
      <c r="E3265" s="31">
        <v>44103</v>
      </c>
      <c r="F3265" s="32">
        <v>44335</v>
      </c>
      <c r="G3265" s="22" t="s">
        <v>4946</v>
      </c>
      <c r="H3265" s="33">
        <v>32.047324000000003</v>
      </c>
      <c r="I3265" s="33">
        <v>-105.541787</v>
      </c>
      <c r="J3265" s="29" t="s">
        <v>873</v>
      </c>
      <c r="K3265" s="29" t="s">
        <v>1253</v>
      </c>
      <c r="L3265" s="29" t="s">
        <v>878</v>
      </c>
      <c r="M3265" s="33" t="s">
        <v>163</v>
      </c>
      <c r="N3265" s="70" t="s">
        <v>3393</v>
      </c>
      <c r="O3265" s="70" t="s">
        <v>3394</v>
      </c>
      <c r="P3265" s="33" t="s">
        <v>1665</v>
      </c>
      <c r="Q3265" s="33" t="s">
        <v>2943</v>
      </c>
      <c r="W3265" s="59">
        <v>63.5</v>
      </c>
      <c r="X3265" s="59">
        <v>0.76</v>
      </c>
      <c r="Y3265" s="59">
        <v>20.6</v>
      </c>
      <c r="Z3265" s="59">
        <v>1.19</v>
      </c>
      <c r="AA3265" s="59" t="s">
        <v>120</v>
      </c>
      <c r="AB3265" s="59">
        <v>0.31</v>
      </c>
      <c r="AC3265" s="59">
        <v>0.52</v>
      </c>
      <c r="AD3265" s="59">
        <v>0.21</v>
      </c>
      <c r="AE3265" s="59">
        <v>4.8099999999999996</v>
      </c>
      <c r="AF3265" s="59">
        <v>0.19</v>
      </c>
      <c r="AG3265" s="59">
        <v>6.65</v>
      </c>
      <c r="AH3265" s="59">
        <v>500</v>
      </c>
      <c r="AI3265" s="59" t="s">
        <v>145</v>
      </c>
      <c r="AJ3265" s="110"/>
      <c r="AK3265" s="22"/>
      <c r="AL3265" s="110"/>
      <c r="AM3265" s="110"/>
      <c r="AN3265" s="110"/>
      <c r="AO3265" s="57">
        <f>SUM(W3265:AG3265)</f>
        <v>98.740000000000009</v>
      </c>
      <c r="AP3265" s="109">
        <f t="shared" si="187"/>
        <v>1.3414402999999995</v>
      </c>
      <c r="AQ3265" s="109">
        <f t="shared" si="188"/>
        <v>-0.13767299999999949</v>
      </c>
      <c r="AR3265" s="110">
        <f t="shared" si="189"/>
        <v>1.0818181818181818</v>
      </c>
      <c r="AS3265" s="22"/>
      <c r="AT3265" s="22"/>
      <c r="AU3265" s="59">
        <v>1</v>
      </c>
      <c r="AV3265" s="59" t="s">
        <v>121</v>
      </c>
      <c r="AW3265" s="59" t="s">
        <v>83</v>
      </c>
      <c r="AX3265" s="59">
        <v>11</v>
      </c>
      <c r="AY3265" s="59">
        <v>863</v>
      </c>
      <c r="AZ3265" s="59" t="s">
        <v>83</v>
      </c>
      <c r="BA3265" s="59">
        <v>0.1</v>
      </c>
      <c r="BB3265" s="110"/>
      <c r="BC3265" s="59" t="s">
        <v>124</v>
      </c>
      <c r="BD3265" s="59">
        <v>0.7</v>
      </c>
      <c r="BE3265" s="59" t="s">
        <v>84</v>
      </c>
      <c r="BF3265" s="59">
        <v>1.3</v>
      </c>
      <c r="BG3265" s="59" t="s">
        <v>83</v>
      </c>
      <c r="BH3265" s="59">
        <v>26.1</v>
      </c>
      <c r="BI3265" s="59">
        <v>1</v>
      </c>
      <c r="BJ3265" s="59">
        <v>12</v>
      </c>
      <c r="BK3265" s="110"/>
      <c r="BL3265" s="59" t="s">
        <v>124</v>
      </c>
      <c r="BM3265" s="59">
        <v>12</v>
      </c>
      <c r="BN3265" s="59" t="s">
        <v>123</v>
      </c>
      <c r="BO3265" s="59">
        <v>93.4</v>
      </c>
      <c r="BP3265" s="59">
        <v>8</v>
      </c>
      <c r="BQ3265" s="59">
        <v>8</v>
      </c>
      <c r="BR3265" s="59">
        <v>91.5</v>
      </c>
      <c r="BS3265" s="59" t="s">
        <v>85</v>
      </c>
      <c r="BT3265" s="59">
        <v>0.3</v>
      </c>
      <c r="BU3265" s="59" t="s">
        <v>83</v>
      </c>
      <c r="BV3265" s="59" t="s">
        <v>83</v>
      </c>
      <c r="BW3265" s="59">
        <v>2</v>
      </c>
      <c r="BX3265" s="59">
        <v>125</v>
      </c>
      <c r="BY3265" s="59">
        <v>7.1</v>
      </c>
      <c r="BZ3265" s="59" t="s">
        <v>82</v>
      </c>
      <c r="CA3265" s="59">
        <v>14.2</v>
      </c>
      <c r="CB3265" s="59" t="s">
        <v>82</v>
      </c>
      <c r="CC3265" s="59">
        <v>3.68</v>
      </c>
      <c r="CD3265" s="59">
        <v>17</v>
      </c>
      <c r="CE3265" s="59">
        <v>2</v>
      </c>
      <c r="CF3265" s="59">
        <v>17.3</v>
      </c>
      <c r="CG3265" s="59">
        <v>592</v>
      </c>
      <c r="CH3265" s="59">
        <v>39</v>
      </c>
      <c r="CI3265" s="59">
        <v>62.7</v>
      </c>
      <c r="CJ3265" s="59">
        <v>111</v>
      </c>
      <c r="CK3265" s="59">
        <v>11.8</v>
      </c>
      <c r="CL3265" s="59">
        <v>37.1</v>
      </c>
      <c r="CM3265" s="59">
        <v>5.6</v>
      </c>
      <c r="CN3265" s="59">
        <v>1.89</v>
      </c>
      <c r="CO3265" s="59">
        <v>4.68</v>
      </c>
      <c r="CP3265" s="59">
        <v>0.68</v>
      </c>
      <c r="CQ3265" s="59">
        <v>3.44</v>
      </c>
      <c r="CR3265" s="59">
        <v>0.69</v>
      </c>
      <c r="CS3265" s="59">
        <v>1.93</v>
      </c>
      <c r="CT3265" s="59">
        <v>0.28999999999999998</v>
      </c>
      <c r="CU3265" s="59">
        <v>2</v>
      </c>
      <c r="CV3265" s="59">
        <v>0.26</v>
      </c>
      <c r="CW3265" s="60">
        <f t="shared" si="190"/>
        <v>244.05999999999997</v>
      </c>
      <c r="CX3265" s="59">
        <v>17</v>
      </c>
      <c r="CY3265" s="59">
        <v>0.9</v>
      </c>
      <c r="CZ3265" s="59">
        <v>11.2</v>
      </c>
      <c r="DA3265" s="59">
        <v>0.38</v>
      </c>
      <c r="DB3265" s="22"/>
      <c r="DC3265" s="59">
        <v>4.2</v>
      </c>
      <c r="DD3265" s="59">
        <v>0.18</v>
      </c>
      <c r="DE3265" s="59">
        <v>0.1</v>
      </c>
      <c r="DF3265" s="59">
        <v>30.8</v>
      </c>
      <c r="DG3265" s="59">
        <v>0.46</v>
      </c>
      <c r="DH3265" s="22"/>
      <c r="DI3265" s="22"/>
      <c r="DJ3265" s="22"/>
      <c r="DK3265" s="22"/>
      <c r="DL3265" s="22"/>
      <c r="DM3265" s="22"/>
      <c r="DN3265" s="22"/>
      <c r="DO3265" s="22"/>
      <c r="DP3265" s="22"/>
      <c r="DQ3265" s="22"/>
    </row>
    <row r="3266" spans="1:121" ht="14.5" customHeight="1" x14ac:dyDescent="0.3">
      <c r="A3266" s="30" t="s">
        <v>3771</v>
      </c>
      <c r="B3266" s="29" t="s">
        <v>2941</v>
      </c>
      <c r="C3266" s="22" t="s">
        <v>2941</v>
      </c>
      <c r="D3266" s="22" t="s">
        <v>5257</v>
      </c>
      <c r="E3266" s="31">
        <v>44103</v>
      </c>
      <c r="F3266" s="32">
        <v>44335</v>
      </c>
      <c r="G3266" s="22" t="s">
        <v>4946</v>
      </c>
      <c r="H3266" s="33">
        <v>32.047324000000003</v>
      </c>
      <c r="I3266" s="33">
        <v>-105.541787</v>
      </c>
      <c r="J3266" s="29" t="s">
        <v>873</v>
      </c>
      <c r="K3266" s="29" t="s">
        <v>1253</v>
      </c>
      <c r="L3266" s="29" t="s">
        <v>878</v>
      </c>
      <c r="M3266" s="33" t="s">
        <v>163</v>
      </c>
      <c r="N3266" s="70" t="s">
        <v>3393</v>
      </c>
      <c r="O3266" s="70" t="s">
        <v>3394</v>
      </c>
      <c r="P3266" s="33" t="s">
        <v>1665</v>
      </c>
      <c r="Q3266" s="33" t="s">
        <v>2943</v>
      </c>
      <c r="W3266" s="59">
        <v>63</v>
      </c>
      <c r="X3266" s="59">
        <v>0.78</v>
      </c>
      <c r="Y3266" s="59">
        <v>20.6</v>
      </c>
      <c r="Z3266" s="59">
        <v>1.6</v>
      </c>
      <c r="AA3266" s="59">
        <v>0.03</v>
      </c>
      <c r="AB3266" s="59">
        <v>0.4</v>
      </c>
      <c r="AC3266" s="59">
        <v>0.54</v>
      </c>
      <c r="AD3266" s="59">
        <v>0.37</v>
      </c>
      <c r="AE3266" s="59">
        <v>4.63</v>
      </c>
      <c r="AF3266" s="59">
        <v>0.28000000000000003</v>
      </c>
      <c r="AG3266" s="59">
        <v>6.76</v>
      </c>
      <c r="AH3266" s="59">
        <v>700</v>
      </c>
      <c r="AI3266" s="59">
        <v>8.0000000000000002E-3</v>
      </c>
      <c r="AJ3266" s="110"/>
      <c r="AK3266" s="22"/>
      <c r="AL3266" s="110"/>
      <c r="AM3266" s="110"/>
      <c r="AN3266" s="110"/>
      <c r="AO3266" s="57">
        <f t="shared" ref="AO3266:AO3278" si="191">SUM(W3266:AG3266)+AI3266</f>
        <v>98.998000000000005</v>
      </c>
      <c r="AP3266" s="109">
        <f t="shared" si="187"/>
        <v>1.4522919999999997</v>
      </c>
      <c r="AQ3266" s="109">
        <f t="shared" si="188"/>
        <v>0.1342800000000004</v>
      </c>
      <c r="AR3266" s="110">
        <f t="shared" si="189"/>
        <v>1.4545454545454546</v>
      </c>
      <c r="AS3266" s="22"/>
      <c r="AT3266" s="22"/>
      <c r="AU3266" s="59">
        <v>7</v>
      </c>
      <c r="AV3266" s="59" t="s">
        <v>121</v>
      </c>
      <c r="AW3266" s="59" t="s">
        <v>83</v>
      </c>
      <c r="AX3266" s="59">
        <v>10</v>
      </c>
      <c r="AY3266" s="59">
        <v>805</v>
      </c>
      <c r="AZ3266" s="59" t="s">
        <v>83</v>
      </c>
      <c r="BA3266" s="59" t="s">
        <v>126</v>
      </c>
      <c r="BB3266" s="110"/>
      <c r="BC3266" s="59" t="s">
        <v>124</v>
      </c>
      <c r="BD3266" s="59">
        <v>0.8</v>
      </c>
      <c r="BE3266" s="59" t="s">
        <v>84</v>
      </c>
      <c r="BF3266" s="59">
        <v>1.9</v>
      </c>
      <c r="BG3266" s="59" t="s">
        <v>83</v>
      </c>
      <c r="BH3266" s="59">
        <v>28.2</v>
      </c>
      <c r="BI3266" s="59">
        <v>1</v>
      </c>
      <c r="BJ3266" s="59">
        <v>12</v>
      </c>
      <c r="BK3266" s="110"/>
      <c r="BL3266" s="59" t="s">
        <v>124</v>
      </c>
      <c r="BM3266" s="59">
        <v>12</v>
      </c>
      <c r="BN3266" s="59" t="s">
        <v>123</v>
      </c>
      <c r="BO3266" s="59">
        <v>120</v>
      </c>
      <c r="BP3266" s="59" t="s">
        <v>83</v>
      </c>
      <c r="BQ3266" s="59">
        <v>41</v>
      </c>
      <c r="BR3266" s="59">
        <v>105</v>
      </c>
      <c r="BS3266" s="59" t="s">
        <v>85</v>
      </c>
      <c r="BT3266" s="59">
        <v>0.2</v>
      </c>
      <c r="BU3266" s="59" t="s">
        <v>83</v>
      </c>
      <c r="BV3266" s="59" t="s">
        <v>83</v>
      </c>
      <c r="BW3266" s="59">
        <v>3</v>
      </c>
      <c r="BX3266" s="59">
        <v>766</v>
      </c>
      <c r="BY3266" s="59">
        <v>7.2</v>
      </c>
      <c r="BZ3266" s="59" t="s">
        <v>82</v>
      </c>
      <c r="CA3266" s="59">
        <v>14.3</v>
      </c>
      <c r="CB3266" s="59" t="s">
        <v>82</v>
      </c>
      <c r="CC3266" s="59">
        <v>3.76</v>
      </c>
      <c r="CD3266" s="59">
        <v>20</v>
      </c>
      <c r="CE3266" s="59">
        <v>4</v>
      </c>
      <c r="CF3266" s="59">
        <v>15.3</v>
      </c>
      <c r="CG3266" s="59">
        <v>597</v>
      </c>
      <c r="CH3266" s="59">
        <v>55</v>
      </c>
      <c r="CI3266" s="59">
        <v>83.5</v>
      </c>
      <c r="CJ3266" s="59">
        <v>124</v>
      </c>
      <c r="CK3266" s="59">
        <v>12.6</v>
      </c>
      <c r="CL3266" s="59">
        <v>38.1</v>
      </c>
      <c r="CM3266" s="59">
        <v>5.9</v>
      </c>
      <c r="CN3266" s="59">
        <v>1.57</v>
      </c>
      <c r="CO3266" s="59">
        <v>4.29</v>
      </c>
      <c r="CP3266" s="59">
        <v>0.6</v>
      </c>
      <c r="CQ3266" s="59">
        <v>3.26</v>
      </c>
      <c r="CR3266" s="59">
        <v>0.56999999999999995</v>
      </c>
      <c r="CS3266" s="59">
        <v>1.57</v>
      </c>
      <c r="CT3266" s="59">
        <v>0.25</v>
      </c>
      <c r="CU3266" s="59">
        <v>1.6</v>
      </c>
      <c r="CV3266" s="59">
        <v>0.25</v>
      </c>
      <c r="CW3266" s="60">
        <f t="shared" si="190"/>
        <v>278.06</v>
      </c>
      <c r="CX3266" s="59">
        <v>168</v>
      </c>
      <c r="CY3266" s="59">
        <v>1.1599999999999999</v>
      </c>
      <c r="CZ3266" s="59">
        <v>11.2</v>
      </c>
      <c r="DA3266" s="59">
        <v>0.41</v>
      </c>
      <c r="DB3266" s="22"/>
      <c r="DC3266" s="59">
        <v>4.0199999999999996</v>
      </c>
      <c r="DD3266" s="59">
        <v>0.22</v>
      </c>
      <c r="DE3266" s="59">
        <v>0.13</v>
      </c>
      <c r="DF3266" s="59">
        <v>30.1</v>
      </c>
      <c r="DG3266" s="59">
        <v>0.47</v>
      </c>
      <c r="DH3266" s="22"/>
      <c r="DI3266" s="22"/>
      <c r="DJ3266" s="22"/>
      <c r="DK3266" s="22"/>
      <c r="DL3266" s="22"/>
      <c r="DM3266" s="22"/>
      <c r="DN3266" s="22"/>
      <c r="DO3266" s="22"/>
      <c r="DP3266" s="22"/>
      <c r="DQ3266" s="22"/>
    </row>
    <row r="3267" spans="1:121" ht="14.5" customHeight="1" x14ac:dyDescent="0.3">
      <c r="A3267" s="30" t="s">
        <v>3772</v>
      </c>
      <c r="B3267" s="29" t="s">
        <v>2941</v>
      </c>
      <c r="C3267" s="22" t="s">
        <v>2941</v>
      </c>
      <c r="D3267" s="22" t="s">
        <v>5257</v>
      </c>
      <c r="E3267" s="31">
        <v>44103</v>
      </c>
      <c r="F3267" s="32">
        <v>44335</v>
      </c>
      <c r="G3267" s="22" t="s">
        <v>4946</v>
      </c>
      <c r="H3267" s="33">
        <v>32.047324000000003</v>
      </c>
      <c r="I3267" s="33">
        <v>-105.541787</v>
      </c>
      <c r="J3267" s="29" t="s">
        <v>873</v>
      </c>
      <c r="K3267" s="29" t="s">
        <v>1253</v>
      </c>
      <c r="L3267" s="29" t="s">
        <v>878</v>
      </c>
      <c r="M3267" s="33" t="s">
        <v>163</v>
      </c>
      <c r="N3267" s="70" t="s">
        <v>3393</v>
      </c>
      <c r="O3267" s="70" t="s">
        <v>3394</v>
      </c>
      <c r="P3267" s="33" t="s">
        <v>1665</v>
      </c>
      <c r="Q3267" s="33" t="s">
        <v>2943</v>
      </c>
      <c r="W3267" s="59">
        <v>46.5</v>
      </c>
      <c r="X3267" s="59">
        <v>0.7</v>
      </c>
      <c r="Y3267" s="59">
        <v>15.6</v>
      </c>
      <c r="Z3267" s="59">
        <v>22.2</v>
      </c>
      <c r="AA3267" s="59">
        <v>1.1100000000000001</v>
      </c>
      <c r="AB3267" s="59">
        <v>0.3</v>
      </c>
      <c r="AC3267" s="59">
        <v>0.35</v>
      </c>
      <c r="AD3267" s="59">
        <v>0.28000000000000003</v>
      </c>
      <c r="AE3267" s="59">
        <v>3.16</v>
      </c>
      <c r="AF3267" s="59">
        <v>0.13</v>
      </c>
      <c r="AG3267" s="59">
        <v>8.4600000000000009</v>
      </c>
      <c r="AH3267" s="59">
        <v>200</v>
      </c>
      <c r="AI3267" s="59">
        <v>1.2E-2</v>
      </c>
      <c r="AJ3267" s="110"/>
      <c r="AK3267" s="22"/>
      <c r="AL3267" s="110"/>
      <c r="AM3267" s="110"/>
      <c r="AN3267" s="110"/>
      <c r="AO3267" s="57">
        <f t="shared" si="191"/>
        <v>98.801999999999992</v>
      </c>
      <c r="AP3267" s="109">
        <f t="shared" si="187"/>
        <v>6.7744140000000002</v>
      </c>
      <c r="AQ3267" s="109">
        <f t="shared" si="188"/>
        <v>14.023259999999999</v>
      </c>
      <c r="AR3267" s="110">
        <f t="shared" si="189"/>
        <v>20.18181818181818</v>
      </c>
      <c r="AS3267" s="22"/>
      <c r="AT3267" s="22"/>
      <c r="AU3267" s="59">
        <v>2</v>
      </c>
      <c r="AV3267" s="59" t="s">
        <v>121</v>
      </c>
      <c r="AW3267" s="59">
        <v>13</v>
      </c>
      <c r="AX3267" s="59">
        <v>20</v>
      </c>
      <c r="AY3267" s="59">
        <v>1590</v>
      </c>
      <c r="AZ3267" s="59">
        <v>8</v>
      </c>
      <c r="BA3267" s="59" t="s">
        <v>126</v>
      </c>
      <c r="BB3267" s="110"/>
      <c r="BC3267" s="59">
        <v>0.3</v>
      </c>
      <c r="BD3267" s="59">
        <v>7.2</v>
      </c>
      <c r="BE3267" s="59" t="s">
        <v>84</v>
      </c>
      <c r="BF3267" s="59">
        <v>1.8</v>
      </c>
      <c r="BG3267" s="59" t="s">
        <v>83</v>
      </c>
      <c r="BH3267" s="59">
        <v>24.6</v>
      </c>
      <c r="BI3267" s="59">
        <v>1</v>
      </c>
      <c r="BJ3267" s="59">
        <v>12</v>
      </c>
      <c r="BK3267" s="110"/>
      <c r="BL3267" s="59" t="s">
        <v>124</v>
      </c>
      <c r="BM3267" s="59">
        <v>12</v>
      </c>
      <c r="BN3267" s="59">
        <v>28</v>
      </c>
      <c r="BO3267" s="59">
        <v>87.4</v>
      </c>
      <c r="BP3267" s="59" t="s">
        <v>83</v>
      </c>
      <c r="BQ3267" s="59">
        <v>20</v>
      </c>
      <c r="BR3267" s="59">
        <v>68.099999999999994</v>
      </c>
      <c r="BS3267" s="59" t="s">
        <v>85</v>
      </c>
      <c r="BT3267" s="59">
        <v>0.5</v>
      </c>
      <c r="BU3267" s="59" t="s">
        <v>83</v>
      </c>
      <c r="BV3267" s="59" t="s">
        <v>83</v>
      </c>
      <c r="BW3267" s="59">
        <v>2</v>
      </c>
      <c r="BX3267" s="59">
        <v>447</v>
      </c>
      <c r="BY3267" s="59">
        <v>6</v>
      </c>
      <c r="BZ3267" s="59" t="s">
        <v>82</v>
      </c>
      <c r="CA3267" s="59">
        <v>12.9</v>
      </c>
      <c r="CB3267" s="59" t="s">
        <v>82</v>
      </c>
      <c r="CC3267" s="59">
        <v>6.76</v>
      </c>
      <c r="CD3267" s="59">
        <v>39</v>
      </c>
      <c r="CE3267" s="59">
        <v>2</v>
      </c>
      <c r="CF3267" s="59">
        <v>24.3</v>
      </c>
      <c r="CG3267" s="59">
        <v>558</v>
      </c>
      <c r="CH3267" s="59">
        <v>444</v>
      </c>
      <c r="CI3267" s="59">
        <v>61.9</v>
      </c>
      <c r="CJ3267" s="59">
        <v>110</v>
      </c>
      <c r="CK3267" s="59">
        <v>11.6</v>
      </c>
      <c r="CL3267" s="59">
        <v>36.9</v>
      </c>
      <c r="CM3267" s="59">
        <v>7.1</v>
      </c>
      <c r="CN3267" s="59">
        <v>1.74</v>
      </c>
      <c r="CO3267" s="59">
        <v>6.14</v>
      </c>
      <c r="CP3267" s="59">
        <v>0.93</v>
      </c>
      <c r="CQ3267" s="59">
        <v>5.17</v>
      </c>
      <c r="CR3267" s="59">
        <v>0.94</v>
      </c>
      <c r="CS3267" s="59">
        <v>2.54</v>
      </c>
      <c r="CT3267" s="59">
        <v>0.4</v>
      </c>
      <c r="CU3267" s="59">
        <v>2.7</v>
      </c>
      <c r="CV3267" s="59">
        <v>0.41</v>
      </c>
      <c r="CW3267" s="60">
        <f t="shared" si="190"/>
        <v>248.46999999999997</v>
      </c>
      <c r="CX3267" s="59">
        <v>9200</v>
      </c>
      <c r="CY3267" s="59">
        <v>11.6</v>
      </c>
      <c r="CZ3267" s="59">
        <v>8.33</v>
      </c>
      <c r="DA3267" s="59">
        <v>0.26</v>
      </c>
      <c r="DB3267" s="22"/>
      <c r="DC3267" s="59">
        <v>2.75</v>
      </c>
      <c r="DD3267" s="59">
        <v>0.15</v>
      </c>
      <c r="DE3267" s="59">
        <v>0.06</v>
      </c>
      <c r="DF3267" s="59">
        <v>22.5</v>
      </c>
      <c r="DG3267" s="59">
        <v>0.41</v>
      </c>
      <c r="DH3267" s="22"/>
      <c r="DI3267" s="22"/>
      <c r="DJ3267" s="22"/>
      <c r="DK3267" s="22"/>
      <c r="DL3267" s="22"/>
      <c r="DM3267" s="22"/>
      <c r="DN3267" s="22"/>
      <c r="DO3267" s="22"/>
      <c r="DP3267" s="22"/>
      <c r="DQ3267" s="22"/>
    </row>
    <row r="3268" spans="1:121" ht="14.5" customHeight="1" x14ac:dyDescent="0.3">
      <c r="A3268" s="30" t="s">
        <v>3773</v>
      </c>
      <c r="B3268" s="29" t="s">
        <v>2941</v>
      </c>
      <c r="C3268" s="22" t="s">
        <v>2941</v>
      </c>
      <c r="D3268" s="22" t="s">
        <v>5257</v>
      </c>
      <c r="E3268" s="31">
        <v>44103</v>
      </c>
      <c r="F3268" s="32">
        <v>44335</v>
      </c>
      <c r="G3268" s="22" t="s">
        <v>4946</v>
      </c>
      <c r="H3268" s="33">
        <v>32.047324000000003</v>
      </c>
      <c r="I3268" s="33">
        <v>-105.541787</v>
      </c>
      <c r="J3268" s="29" t="s">
        <v>873</v>
      </c>
      <c r="K3268" s="29" t="s">
        <v>1253</v>
      </c>
      <c r="L3268" s="29" t="s">
        <v>878</v>
      </c>
      <c r="M3268" s="33" t="s">
        <v>163</v>
      </c>
      <c r="N3268" s="70" t="s">
        <v>3393</v>
      </c>
      <c r="O3268" s="70" t="s">
        <v>3394</v>
      </c>
      <c r="P3268" s="33" t="s">
        <v>1665</v>
      </c>
      <c r="Q3268" s="33" t="s">
        <v>2943</v>
      </c>
      <c r="W3268" s="59">
        <v>62.2</v>
      </c>
      <c r="X3268" s="59">
        <v>1.1100000000000001</v>
      </c>
      <c r="Y3268" s="59">
        <v>19.600000000000001</v>
      </c>
      <c r="Z3268" s="59">
        <v>3.13</v>
      </c>
      <c r="AA3268" s="59">
        <v>0.03</v>
      </c>
      <c r="AB3268" s="59">
        <v>0.34</v>
      </c>
      <c r="AC3268" s="59">
        <v>0.35</v>
      </c>
      <c r="AD3268" s="59">
        <v>0.34</v>
      </c>
      <c r="AE3268" s="59">
        <v>4.66</v>
      </c>
      <c r="AF3268" s="59">
        <v>0.17</v>
      </c>
      <c r="AG3268" s="59">
        <v>7.04</v>
      </c>
      <c r="AH3268" s="59">
        <v>500</v>
      </c>
      <c r="AI3268" s="59">
        <v>0.113</v>
      </c>
      <c r="AJ3268" s="110"/>
      <c r="AK3268" s="22"/>
      <c r="AL3268" s="110"/>
      <c r="AM3268" s="110"/>
      <c r="AN3268" s="110"/>
      <c r="AO3268" s="57">
        <f t="shared" si="191"/>
        <v>99.082999999999998</v>
      </c>
      <c r="AP3268" s="109">
        <f t="shared" si="187"/>
        <v>1.8164581000000015</v>
      </c>
      <c r="AQ3268" s="109">
        <f t="shared" si="188"/>
        <v>1.1941289999999984</v>
      </c>
      <c r="AR3268" s="110">
        <f t="shared" si="189"/>
        <v>2.8454545454545452</v>
      </c>
      <c r="AS3268" s="22"/>
      <c r="AT3268" s="22"/>
      <c r="AU3268" s="59">
        <v>4</v>
      </c>
      <c r="AV3268" s="59" t="s">
        <v>121</v>
      </c>
      <c r="AW3268" s="59">
        <v>8</v>
      </c>
      <c r="AX3268" s="59">
        <v>11</v>
      </c>
      <c r="AY3268" s="59">
        <v>823</v>
      </c>
      <c r="AZ3268" s="59" t="s">
        <v>83</v>
      </c>
      <c r="BA3268" s="59">
        <v>0.1</v>
      </c>
      <c r="BB3268" s="110"/>
      <c r="BC3268" s="59" t="s">
        <v>124</v>
      </c>
      <c r="BD3268" s="59">
        <v>0.8</v>
      </c>
      <c r="BE3268" s="59" t="s">
        <v>84</v>
      </c>
      <c r="BF3268" s="59">
        <v>1</v>
      </c>
      <c r="BG3268" s="59" t="s">
        <v>83</v>
      </c>
      <c r="BH3268" s="59">
        <v>27.8</v>
      </c>
      <c r="BI3268" s="59">
        <v>2</v>
      </c>
      <c r="BJ3268" s="59">
        <v>16</v>
      </c>
      <c r="BK3268" s="110"/>
      <c r="BL3268" s="59" t="s">
        <v>124</v>
      </c>
      <c r="BM3268" s="59">
        <v>10</v>
      </c>
      <c r="BN3268" s="59">
        <v>13</v>
      </c>
      <c r="BO3268" s="59">
        <v>115</v>
      </c>
      <c r="BP3268" s="59" t="s">
        <v>83</v>
      </c>
      <c r="BQ3268" s="59">
        <v>14</v>
      </c>
      <c r="BR3268" s="59">
        <v>98.3</v>
      </c>
      <c r="BS3268" s="59" t="s">
        <v>85</v>
      </c>
      <c r="BT3268" s="59">
        <v>0.5</v>
      </c>
      <c r="BU3268" s="59" t="s">
        <v>83</v>
      </c>
      <c r="BV3268" s="59" t="s">
        <v>83</v>
      </c>
      <c r="BW3268" s="59">
        <v>3</v>
      </c>
      <c r="BX3268" s="59">
        <v>294</v>
      </c>
      <c r="BY3268" s="59">
        <v>7.9</v>
      </c>
      <c r="BZ3268" s="59" t="s">
        <v>82</v>
      </c>
      <c r="CA3268" s="59">
        <v>15.9</v>
      </c>
      <c r="CB3268" s="59" t="s">
        <v>82</v>
      </c>
      <c r="CC3268" s="59">
        <v>5.57</v>
      </c>
      <c r="CD3268" s="59">
        <v>30</v>
      </c>
      <c r="CE3268" s="59">
        <v>2</v>
      </c>
      <c r="CF3268" s="59">
        <v>33</v>
      </c>
      <c r="CG3268" s="59">
        <v>717</v>
      </c>
      <c r="CH3268" s="59">
        <v>53</v>
      </c>
      <c r="CI3268" s="59">
        <v>88.3</v>
      </c>
      <c r="CJ3268" s="59">
        <v>160</v>
      </c>
      <c r="CK3268" s="59">
        <v>16.7</v>
      </c>
      <c r="CL3268" s="59">
        <v>51.8</v>
      </c>
      <c r="CM3268" s="59">
        <v>9</v>
      </c>
      <c r="CN3268" s="59">
        <v>2.54</v>
      </c>
      <c r="CO3268" s="59">
        <v>7.32</v>
      </c>
      <c r="CP3268" s="59">
        <v>1.0900000000000001</v>
      </c>
      <c r="CQ3268" s="59">
        <v>6.3</v>
      </c>
      <c r="CR3268" s="59">
        <v>1.21</v>
      </c>
      <c r="CS3268" s="59">
        <v>3.78</v>
      </c>
      <c r="CT3268" s="59">
        <v>0.59</v>
      </c>
      <c r="CU3268" s="59">
        <v>4</v>
      </c>
      <c r="CV3268" s="59">
        <v>0.65</v>
      </c>
      <c r="CW3268" s="60">
        <f t="shared" si="190"/>
        <v>353.27999999999992</v>
      </c>
      <c r="CX3268" s="59">
        <v>241</v>
      </c>
      <c r="CY3268" s="59">
        <v>2.29</v>
      </c>
      <c r="CZ3268" s="59">
        <v>10.6</v>
      </c>
      <c r="DA3268" s="59">
        <v>0.27</v>
      </c>
      <c r="DB3268" s="22"/>
      <c r="DC3268" s="59">
        <v>4.07</v>
      </c>
      <c r="DD3268" s="59">
        <v>0.18</v>
      </c>
      <c r="DE3268" s="59">
        <v>0.08</v>
      </c>
      <c r="DF3268" s="59">
        <v>30.3</v>
      </c>
      <c r="DG3268" s="59">
        <v>0.66</v>
      </c>
      <c r="DH3268" s="22"/>
      <c r="DI3268" s="22"/>
      <c r="DJ3268" s="22"/>
      <c r="DK3268" s="22"/>
      <c r="DL3268" s="22"/>
      <c r="DM3268" s="22"/>
      <c r="DN3268" s="22"/>
      <c r="DO3268" s="22"/>
      <c r="DP3268" s="22"/>
      <c r="DQ3268" s="22"/>
    </row>
    <row r="3269" spans="1:121" ht="14.5" customHeight="1" x14ac:dyDescent="0.3">
      <c r="A3269" s="30" t="s">
        <v>3774</v>
      </c>
      <c r="B3269" s="29" t="s">
        <v>2941</v>
      </c>
      <c r="C3269" s="22" t="s">
        <v>2941</v>
      </c>
      <c r="D3269" s="22" t="s">
        <v>5257</v>
      </c>
      <c r="E3269" s="31">
        <v>44181</v>
      </c>
      <c r="F3269" s="32">
        <v>44335</v>
      </c>
      <c r="G3269" s="22" t="s">
        <v>4946</v>
      </c>
      <c r="H3269" s="33">
        <v>32.015396000000003</v>
      </c>
      <c r="I3269" s="33">
        <v>-105.522955</v>
      </c>
      <c r="J3269" s="29" t="s">
        <v>873</v>
      </c>
      <c r="K3269" s="29" t="s">
        <v>1253</v>
      </c>
      <c r="L3269" s="29" t="s">
        <v>878</v>
      </c>
      <c r="M3269" s="30" t="s">
        <v>2956</v>
      </c>
      <c r="N3269" s="70" t="s">
        <v>3393</v>
      </c>
      <c r="O3269" s="70" t="s">
        <v>3394</v>
      </c>
      <c r="P3269" s="33" t="s">
        <v>1665</v>
      </c>
      <c r="Q3269" s="33" t="s">
        <v>2943</v>
      </c>
      <c r="W3269" s="59">
        <v>20.6</v>
      </c>
      <c r="X3269" s="59">
        <v>0.05</v>
      </c>
      <c r="Y3269" s="59">
        <v>0.94</v>
      </c>
      <c r="Z3269" s="59">
        <v>0.59</v>
      </c>
      <c r="AA3269" s="59">
        <v>0.02</v>
      </c>
      <c r="AB3269" s="59">
        <v>0.53</v>
      </c>
      <c r="AC3269" s="59">
        <v>42.6</v>
      </c>
      <c r="AD3269" s="59">
        <v>0.31</v>
      </c>
      <c r="AE3269" s="59">
        <v>0.18</v>
      </c>
      <c r="AF3269" s="59">
        <v>0.06</v>
      </c>
      <c r="AG3269" s="59">
        <v>33.9</v>
      </c>
      <c r="AH3269" s="59">
        <v>500</v>
      </c>
      <c r="AI3269" s="59">
        <v>0.04</v>
      </c>
      <c r="AJ3269" s="110"/>
      <c r="AK3269" s="22"/>
      <c r="AL3269" s="110"/>
      <c r="AM3269" s="110"/>
      <c r="AN3269" s="110"/>
      <c r="AO3269" s="57">
        <f t="shared" si="191"/>
        <v>99.820000000000036</v>
      </c>
      <c r="AP3269" s="109">
        <f t="shared" si="187"/>
        <v>0.20604830000000007</v>
      </c>
      <c r="AQ3269" s="109">
        <f t="shared" si="188"/>
        <v>0.34904699999999989</v>
      </c>
      <c r="AR3269" s="110">
        <f t="shared" si="189"/>
        <v>0.53636363636363626</v>
      </c>
      <c r="AS3269" s="22"/>
      <c r="AT3269" s="22"/>
      <c r="AU3269" s="59">
        <v>5</v>
      </c>
      <c r="AV3269" s="59" t="s">
        <v>121</v>
      </c>
      <c r="AW3269" s="59" t="s">
        <v>83</v>
      </c>
      <c r="AX3269" s="59" t="s">
        <v>84</v>
      </c>
      <c r="AY3269" s="59">
        <v>89.8</v>
      </c>
      <c r="AZ3269" s="59" t="s">
        <v>83</v>
      </c>
      <c r="BA3269" s="59" t="s">
        <v>126</v>
      </c>
      <c r="BB3269" s="110"/>
      <c r="BC3269" s="59">
        <v>0.3</v>
      </c>
      <c r="BD3269" s="59">
        <v>1.3</v>
      </c>
      <c r="BE3269" s="59">
        <v>19</v>
      </c>
      <c r="BF3269" s="59">
        <v>0.5</v>
      </c>
      <c r="BG3269" s="59" t="s">
        <v>83</v>
      </c>
      <c r="BH3269" s="59">
        <v>1.7</v>
      </c>
      <c r="BI3269" s="59" t="s">
        <v>121</v>
      </c>
      <c r="BJ3269" s="59">
        <v>2</v>
      </c>
      <c r="BK3269" s="110"/>
      <c r="BL3269" s="59" t="s">
        <v>124</v>
      </c>
      <c r="BM3269" s="59" t="s">
        <v>84</v>
      </c>
      <c r="BN3269" s="59">
        <v>3</v>
      </c>
      <c r="BO3269" s="59">
        <v>12.4</v>
      </c>
      <c r="BP3269" s="59">
        <v>14</v>
      </c>
      <c r="BQ3269" s="59">
        <v>5</v>
      </c>
      <c r="BR3269" s="59">
        <v>6.3</v>
      </c>
      <c r="BS3269" s="59" t="s">
        <v>85</v>
      </c>
      <c r="BT3269" s="59">
        <v>0.2</v>
      </c>
      <c r="BU3269" s="59" t="s">
        <v>83</v>
      </c>
      <c r="BV3269" s="59" t="s">
        <v>83</v>
      </c>
      <c r="BW3269" s="59" t="s">
        <v>121</v>
      </c>
      <c r="BX3269" s="59">
        <v>332</v>
      </c>
      <c r="BY3269" s="59">
        <v>0.8</v>
      </c>
      <c r="BZ3269" s="59" t="s">
        <v>82</v>
      </c>
      <c r="CA3269" s="59">
        <v>3.2</v>
      </c>
      <c r="CB3269" s="59" t="s">
        <v>82</v>
      </c>
      <c r="CC3269" s="59">
        <v>4.83</v>
      </c>
      <c r="CD3269" s="59">
        <v>7</v>
      </c>
      <c r="CE3269" s="59" t="s">
        <v>121</v>
      </c>
      <c r="CF3269" s="59">
        <v>9.5</v>
      </c>
      <c r="CG3269" s="59">
        <v>77.900000000000006</v>
      </c>
      <c r="CH3269" s="59">
        <v>24</v>
      </c>
      <c r="CI3269" s="59">
        <v>11.3</v>
      </c>
      <c r="CJ3269" s="59">
        <v>14.9</v>
      </c>
      <c r="CK3269" s="59">
        <v>1.88</v>
      </c>
      <c r="CL3269" s="59">
        <v>6.7</v>
      </c>
      <c r="CM3269" s="59">
        <v>1.1000000000000001</v>
      </c>
      <c r="CN3269" s="59">
        <v>0.19</v>
      </c>
      <c r="CO3269" s="59">
        <v>1.1100000000000001</v>
      </c>
      <c r="CP3269" s="59">
        <v>0.18</v>
      </c>
      <c r="CQ3269" s="59">
        <v>1.07</v>
      </c>
      <c r="CR3269" s="59">
        <v>0.24</v>
      </c>
      <c r="CS3269" s="59">
        <v>0.7</v>
      </c>
      <c r="CT3269" s="59">
        <v>0.1</v>
      </c>
      <c r="CU3269" s="59">
        <v>0.7</v>
      </c>
      <c r="CV3269" s="59">
        <v>0.08</v>
      </c>
      <c r="CW3269" s="60">
        <f t="shared" si="190"/>
        <v>40.250000000000007</v>
      </c>
      <c r="CX3269" s="59">
        <v>144</v>
      </c>
      <c r="CY3269" s="59">
        <v>0.42</v>
      </c>
      <c r="CZ3269" s="59">
        <v>0.49</v>
      </c>
      <c r="DA3269" s="59">
        <v>32.1</v>
      </c>
      <c r="DB3269" s="22"/>
      <c r="DC3269" s="59">
        <v>0.18</v>
      </c>
      <c r="DD3269" s="59">
        <v>0.3</v>
      </c>
      <c r="DE3269" s="59">
        <v>0.03</v>
      </c>
      <c r="DF3269" s="59">
        <v>10.1</v>
      </c>
      <c r="DG3269" s="59">
        <v>0.03</v>
      </c>
      <c r="DH3269" s="22"/>
      <c r="DI3269" s="22"/>
      <c r="DJ3269" s="22"/>
      <c r="DK3269" s="22"/>
      <c r="DL3269" s="22"/>
      <c r="DM3269" s="22"/>
      <c r="DN3269" s="22"/>
      <c r="DO3269" s="22"/>
      <c r="DP3269" s="22"/>
      <c r="DQ3269" s="22"/>
    </row>
    <row r="3270" spans="1:121" ht="14.5" customHeight="1" x14ac:dyDescent="0.3">
      <c r="A3270" s="30" t="s">
        <v>3775</v>
      </c>
      <c r="B3270" s="29" t="s">
        <v>2941</v>
      </c>
      <c r="C3270" s="22" t="s">
        <v>2941</v>
      </c>
      <c r="D3270" s="22" t="s">
        <v>5257</v>
      </c>
      <c r="E3270" s="31">
        <v>44102</v>
      </c>
      <c r="F3270" s="32">
        <v>44335</v>
      </c>
      <c r="G3270" s="22" t="s">
        <v>4946</v>
      </c>
      <c r="H3270" s="33">
        <v>32.016136000000003</v>
      </c>
      <c r="I3270" s="33">
        <v>-105.522705</v>
      </c>
      <c r="J3270" s="29" t="s">
        <v>873</v>
      </c>
      <c r="K3270" s="29" t="s">
        <v>1253</v>
      </c>
      <c r="L3270" s="29" t="s">
        <v>878</v>
      </c>
      <c r="M3270" s="33" t="s">
        <v>1165</v>
      </c>
      <c r="N3270" s="70" t="s">
        <v>3393</v>
      </c>
      <c r="O3270" s="70" t="s">
        <v>3394</v>
      </c>
      <c r="P3270" s="33" t="s">
        <v>2942</v>
      </c>
      <c r="Q3270" s="33" t="s">
        <v>2943</v>
      </c>
      <c r="W3270" s="59">
        <v>57.349999999999994</v>
      </c>
      <c r="X3270" s="59">
        <v>0.10500000000000001</v>
      </c>
      <c r="Y3270" s="59">
        <v>18.649999999999999</v>
      </c>
      <c r="Z3270" s="59">
        <v>4.125</v>
      </c>
      <c r="AA3270" s="59">
        <v>0.24</v>
      </c>
      <c r="AB3270" s="59">
        <v>0.79</v>
      </c>
      <c r="AC3270" s="59">
        <v>1.55</v>
      </c>
      <c r="AD3270" s="59">
        <v>4.12</v>
      </c>
      <c r="AE3270" s="59">
        <v>5.0949999999999998</v>
      </c>
      <c r="AF3270" s="59">
        <v>0.04</v>
      </c>
      <c r="AG3270" s="59">
        <v>6.8949999999999996</v>
      </c>
      <c r="AH3270" s="59">
        <v>350</v>
      </c>
      <c r="AI3270" s="59">
        <v>9.7000000000000003E-2</v>
      </c>
      <c r="AJ3270" s="110"/>
      <c r="AK3270" s="22"/>
      <c r="AL3270" s="110"/>
      <c r="AM3270" s="110"/>
      <c r="AN3270" s="110"/>
      <c r="AO3270" s="57">
        <f t="shared" si="191"/>
        <v>99.056999999999988</v>
      </c>
      <c r="AP3270" s="109">
        <f t="shared" si="187"/>
        <v>2.0384512500000005</v>
      </c>
      <c r="AQ3270" s="109">
        <f t="shared" si="188"/>
        <v>1.8968624999999992</v>
      </c>
      <c r="AR3270" s="110">
        <f t="shared" si="189"/>
        <v>3.7499999999999996</v>
      </c>
      <c r="AS3270" s="22"/>
      <c r="AT3270" s="22"/>
      <c r="AU3270" s="59">
        <v>6.5</v>
      </c>
      <c r="AV3270" s="59" t="s">
        <v>121</v>
      </c>
      <c r="AW3270" s="59">
        <v>8</v>
      </c>
      <c r="AX3270" s="59">
        <v>21.5</v>
      </c>
      <c r="AY3270" s="59">
        <v>84.550000000000011</v>
      </c>
      <c r="AZ3270" s="59">
        <v>14</v>
      </c>
      <c r="BA3270" s="59">
        <v>0.1</v>
      </c>
      <c r="BB3270" s="59"/>
      <c r="BC3270" s="59">
        <v>0.5</v>
      </c>
      <c r="BD3270" s="59">
        <v>1.2999999999999998</v>
      </c>
      <c r="BE3270" s="59" t="s">
        <v>84</v>
      </c>
      <c r="BF3270" s="59">
        <v>3</v>
      </c>
      <c r="BG3270" s="59">
        <v>7</v>
      </c>
      <c r="BH3270" s="59">
        <v>40.799999999999997</v>
      </c>
      <c r="BI3270" s="59">
        <v>2</v>
      </c>
      <c r="BJ3270" s="59">
        <v>43</v>
      </c>
      <c r="BK3270" s="59"/>
      <c r="BL3270" s="59" t="s">
        <v>124</v>
      </c>
      <c r="BM3270" s="59">
        <v>41</v>
      </c>
      <c r="BN3270" s="59">
        <v>21</v>
      </c>
      <c r="BO3270" s="59">
        <v>181</v>
      </c>
      <c r="BP3270" s="59">
        <v>5</v>
      </c>
      <c r="BQ3270" s="59">
        <v>24</v>
      </c>
      <c r="BR3270" s="59">
        <v>146</v>
      </c>
      <c r="BS3270" s="59" t="s">
        <v>85</v>
      </c>
      <c r="BT3270" s="59">
        <v>0.95</v>
      </c>
      <c r="BU3270" s="59" t="s">
        <v>83</v>
      </c>
      <c r="BV3270" s="59" t="s">
        <v>83</v>
      </c>
      <c r="BW3270" s="59">
        <v>7.5</v>
      </c>
      <c r="BX3270" s="59">
        <v>101</v>
      </c>
      <c r="BY3270" s="59">
        <v>12.7</v>
      </c>
      <c r="BZ3270" s="59" t="s">
        <v>82</v>
      </c>
      <c r="CA3270" s="59">
        <v>24.799999999999997</v>
      </c>
      <c r="CB3270" s="59">
        <v>0.9</v>
      </c>
      <c r="CC3270" s="59">
        <v>26.25</v>
      </c>
      <c r="CD3270" s="59">
        <v>13.5</v>
      </c>
      <c r="CE3270" s="59">
        <v>10</v>
      </c>
      <c r="CF3270" s="59">
        <v>51.95</v>
      </c>
      <c r="CG3270" s="59">
        <v>2500</v>
      </c>
      <c r="CH3270" s="59">
        <v>149.5</v>
      </c>
      <c r="CI3270" s="59">
        <v>88.1</v>
      </c>
      <c r="CJ3270" s="59">
        <v>147.5</v>
      </c>
      <c r="CK3270" s="59">
        <v>15.15</v>
      </c>
      <c r="CL3270" s="59">
        <v>45.2</v>
      </c>
      <c r="CM3270" s="59">
        <v>7.5</v>
      </c>
      <c r="CN3270" s="59">
        <v>0.83</v>
      </c>
      <c r="CO3270" s="59">
        <v>6.68</v>
      </c>
      <c r="CP3270" s="59">
        <v>1.1400000000000001</v>
      </c>
      <c r="CQ3270" s="59">
        <v>7.6749999999999998</v>
      </c>
      <c r="CR3270" s="59">
        <v>1.81</v>
      </c>
      <c r="CS3270" s="59">
        <v>6.41</v>
      </c>
      <c r="CT3270" s="59">
        <v>1.0550000000000002</v>
      </c>
      <c r="CU3270" s="59">
        <v>7.75</v>
      </c>
      <c r="CV3270" s="59">
        <v>1.1949999999999998</v>
      </c>
      <c r="CW3270" s="60">
        <f t="shared" si="190"/>
        <v>337.995</v>
      </c>
      <c r="CX3270" s="59">
        <v>1870</v>
      </c>
      <c r="CY3270" s="59">
        <v>2.9550000000000001</v>
      </c>
      <c r="CZ3270" s="59">
        <v>9.92</v>
      </c>
      <c r="DA3270" s="59">
        <v>1.145</v>
      </c>
      <c r="DB3270" s="22"/>
      <c r="DC3270" s="59">
        <v>4.32</v>
      </c>
      <c r="DD3270" s="59">
        <v>0.44500000000000001</v>
      </c>
      <c r="DE3270" s="59">
        <v>2.5000000000000001E-2</v>
      </c>
      <c r="DF3270" s="59">
        <v>27.25</v>
      </c>
      <c r="DG3270" s="59">
        <v>0.06</v>
      </c>
      <c r="DH3270" s="22"/>
      <c r="DI3270" s="22"/>
      <c r="DJ3270" s="22"/>
      <c r="DK3270" s="22"/>
      <c r="DL3270" s="22"/>
      <c r="DM3270" s="22"/>
      <c r="DN3270" s="22"/>
      <c r="DO3270" s="22"/>
      <c r="DP3270" s="22"/>
      <c r="DQ3270" s="22"/>
    </row>
    <row r="3271" spans="1:121" ht="14.5" customHeight="1" x14ac:dyDescent="0.3">
      <c r="A3271" s="30" t="s">
        <v>3776</v>
      </c>
      <c r="B3271" s="29" t="s">
        <v>2941</v>
      </c>
      <c r="C3271" s="22" t="s">
        <v>2941</v>
      </c>
      <c r="D3271" s="22" t="s">
        <v>5257</v>
      </c>
      <c r="E3271" s="31">
        <v>44103</v>
      </c>
      <c r="F3271" s="32">
        <v>44335</v>
      </c>
      <c r="G3271" s="22" t="s">
        <v>4946</v>
      </c>
      <c r="H3271" s="33">
        <v>32.047324000000003</v>
      </c>
      <c r="I3271" s="33">
        <v>-105.541787</v>
      </c>
      <c r="J3271" s="29" t="s">
        <v>873</v>
      </c>
      <c r="K3271" s="29" t="s">
        <v>1253</v>
      </c>
      <c r="L3271" s="29" t="s">
        <v>878</v>
      </c>
      <c r="M3271" s="30" t="s">
        <v>2957</v>
      </c>
      <c r="N3271" s="70" t="s">
        <v>3393</v>
      </c>
      <c r="O3271" s="70" t="s">
        <v>3394</v>
      </c>
      <c r="P3271" s="33" t="s">
        <v>1665</v>
      </c>
      <c r="Q3271" s="33" t="s">
        <v>2943</v>
      </c>
      <c r="W3271" s="59">
        <v>55.7</v>
      </c>
      <c r="X3271" s="59">
        <v>0.39</v>
      </c>
      <c r="Y3271" s="59">
        <v>15.8</v>
      </c>
      <c r="Z3271" s="59">
        <v>12.8</v>
      </c>
      <c r="AA3271" s="59">
        <v>0.83</v>
      </c>
      <c r="AB3271" s="59">
        <v>0.18</v>
      </c>
      <c r="AC3271" s="59">
        <v>0.71</v>
      </c>
      <c r="AD3271" s="59">
        <v>1.73</v>
      </c>
      <c r="AE3271" s="59">
        <v>3.67</v>
      </c>
      <c r="AF3271" s="59">
        <v>0.05</v>
      </c>
      <c r="AG3271" s="59">
        <v>6.74</v>
      </c>
      <c r="AH3271" s="59">
        <v>200</v>
      </c>
      <c r="AI3271" s="59">
        <v>7.0000000000000001E-3</v>
      </c>
      <c r="AJ3271" s="110"/>
      <c r="AK3271" s="22"/>
      <c r="AL3271" s="110"/>
      <c r="AM3271" s="110"/>
      <c r="AN3271" s="110"/>
      <c r="AO3271" s="57">
        <f t="shared" si="191"/>
        <v>98.606999999999999</v>
      </c>
      <c r="AP3271" s="109">
        <f t="shared" si="187"/>
        <v>4.2428359999999987</v>
      </c>
      <c r="AQ3271" s="109">
        <f t="shared" si="188"/>
        <v>7.7792400000000015</v>
      </c>
      <c r="AR3271" s="110">
        <f t="shared" si="189"/>
        <v>11.636363636363637</v>
      </c>
      <c r="AS3271" s="22"/>
      <c r="AT3271" s="22"/>
      <c r="AU3271" s="59">
        <v>5</v>
      </c>
      <c r="AV3271" s="59" t="s">
        <v>121</v>
      </c>
      <c r="AW3271" s="59">
        <v>22</v>
      </c>
      <c r="AX3271" s="59">
        <v>16</v>
      </c>
      <c r="AY3271" s="59">
        <v>1230</v>
      </c>
      <c r="AZ3271" s="59">
        <v>5</v>
      </c>
      <c r="BA3271" s="59">
        <v>0.2</v>
      </c>
      <c r="BB3271" s="110"/>
      <c r="BC3271" s="59">
        <v>0.5</v>
      </c>
      <c r="BD3271" s="59">
        <v>1.7</v>
      </c>
      <c r="BE3271" s="59" t="s">
        <v>84</v>
      </c>
      <c r="BF3271" s="59">
        <v>1.5</v>
      </c>
      <c r="BG3271" s="59">
        <v>6</v>
      </c>
      <c r="BH3271" s="59">
        <v>29.1</v>
      </c>
      <c r="BI3271" s="59">
        <v>2</v>
      </c>
      <c r="BJ3271" s="59">
        <v>22</v>
      </c>
      <c r="BK3271" s="110"/>
      <c r="BL3271" s="59" t="s">
        <v>124</v>
      </c>
      <c r="BM3271" s="59" t="s">
        <v>84</v>
      </c>
      <c r="BN3271" s="59">
        <v>23</v>
      </c>
      <c r="BO3271" s="59">
        <v>148</v>
      </c>
      <c r="BP3271" s="59">
        <v>6</v>
      </c>
      <c r="BQ3271" s="59">
        <v>24</v>
      </c>
      <c r="BR3271" s="59">
        <v>96.1</v>
      </c>
      <c r="BS3271" s="59" t="s">
        <v>85</v>
      </c>
      <c r="BT3271" s="59">
        <v>0.9</v>
      </c>
      <c r="BU3271" s="59" t="s">
        <v>83</v>
      </c>
      <c r="BV3271" s="59" t="s">
        <v>83</v>
      </c>
      <c r="BW3271" s="59">
        <v>2</v>
      </c>
      <c r="BX3271" s="59">
        <v>180</v>
      </c>
      <c r="BY3271" s="59">
        <v>10.6</v>
      </c>
      <c r="BZ3271" s="59" t="s">
        <v>82</v>
      </c>
      <c r="CA3271" s="59">
        <v>25.6</v>
      </c>
      <c r="CB3271" s="59">
        <v>0.6</v>
      </c>
      <c r="CC3271" s="59">
        <v>13.6</v>
      </c>
      <c r="CD3271" s="59">
        <v>55</v>
      </c>
      <c r="CE3271" s="59">
        <v>3</v>
      </c>
      <c r="CF3271" s="59">
        <v>26.1</v>
      </c>
      <c r="CG3271" s="59">
        <v>1040</v>
      </c>
      <c r="CH3271" s="59">
        <v>376</v>
      </c>
      <c r="CI3271" s="59">
        <v>110</v>
      </c>
      <c r="CJ3271" s="59">
        <v>199</v>
      </c>
      <c r="CK3271" s="59">
        <v>19.100000000000001</v>
      </c>
      <c r="CL3271" s="59">
        <v>50.8</v>
      </c>
      <c r="CM3271" s="59">
        <v>7.2</v>
      </c>
      <c r="CN3271" s="59">
        <v>1.26</v>
      </c>
      <c r="CO3271" s="59">
        <v>5.96</v>
      </c>
      <c r="CP3271" s="59">
        <v>0.9</v>
      </c>
      <c r="CQ3271" s="59">
        <v>4.51</v>
      </c>
      <c r="CR3271" s="59">
        <v>0.91</v>
      </c>
      <c r="CS3271" s="59">
        <v>2.9</v>
      </c>
      <c r="CT3271" s="59">
        <v>0.44</v>
      </c>
      <c r="CU3271" s="59">
        <v>3.1</v>
      </c>
      <c r="CV3271" s="59">
        <v>0.54</v>
      </c>
      <c r="CW3271" s="60">
        <f t="shared" si="190"/>
        <v>406.62</v>
      </c>
      <c r="CX3271" s="59">
        <v>6760</v>
      </c>
      <c r="CY3271" s="59">
        <v>9.18</v>
      </c>
      <c r="CZ3271" s="59">
        <v>8.5</v>
      </c>
      <c r="DA3271" s="59">
        <v>0.54</v>
      </c>
      <c r="DB3271" s="22"/>
      <c r="DC3271" s="59">
        <v>3.18</v>
      </c>
      <c r="DD3271" s="59">
        <v>0.09</v>
      </c>
      <c r="DE3271" s="59">
        <v>0.03</v>
      </c>
      <c r="DF3271" s="59">
        <v>26.7</v>
      </c>
      <c r="DG3271" s="59">
        <v>0.23</v>
      </c>
      <c r="DH3271" s="22"/>
      <c r="DI3271" s="22"/>
      <c r="DJ3271" s="22"/>
      <c r="DK3271" s="22"/>
      <c r="DL3271" s="22"/>
      <c r="DM3271" s="22"/>
      <c r="DN3271" s="22"/>
      <c r="DO3271" s="22"/>
      <c r="DP3271" s="22"/>
      <c r="DQ3271" s="22"/>
    </row>
    <row r="3272" spans="1:121" ht="14.5" customHeight="1" x14ac:dyDescent="0.3">
      <c r="A3272" s="30" t="s">
        <v>3777</v>
      </c>
      <c r="B3272" s="29" t="s">
        <v>2941</v>
      </c>
      <c r="C3272" s="22" t="s">
        <v>2941</v>
      </c>
      <c r="D3272" s="22" t="s">
        <v>5257</v>
      </c>
      <c r="E3272" s="31">
        <v>44183</v>
      </c>
      <c r="F3272" s="32">
        <v>44335</v>
      </c>
      <c r="G3272" s="22" t="s">
        <v>4946</v>
      </c>
      <c r="H3272" s="33">
        <v>32.023676999999999</v>
      </c>
      <c r="I3272" s="33">
        <v>-105.527587</v>
      </c>
      <c r="J3272" s="29" t="s">
        <v>873</v>
      </c>
      <c r="K3272" s="29" t="s">
        <v>1253</v>
      </c>
      <c r="L3272" s="29" t="s">
        <v>878</v>
      </c>
      <c r="M3272" s="33" t="s">
        <v>1859</v>
      </c>
      <c r="N3272" s="70" t="s">
        <v>3393</v>
      </c>
      <c r="O3272" s="70" t="s">
        <v>3394</v>
      </c>
      <c r="P3272" s="33" t="s">
        <v>1665</v>
      </c>
      <c r="Q3272" s="33" t="s">
        <v>2943</v>
      </c>
      <c r="W3272" s="59">
        <v>20.399999999999999</v>
      </c>
      <c r="X3272" s="59">
        <v>0.13</v>
      </c>
      <c r="Y3272" s="59">
        <v>1.73</v>
      </c>
      <c r="Z3272" s="59">
        <v>1.54</v>
      </c>
      <c r="AA3272" s="59">
        <v>0.03</v>
      </c>
      <c r="AB3272" s="59">
        <v>2.83</v>
      </c>
      <c r="AC3272" s="59">
        <v>41</v>
      </c>
      <c r="AD3272" s="59">
        <v>0.23</v>
      </c>
      <c r="AE3272" s="59">
        <v>7.0000000000000007E-2</v>
      </c>
      <c r="AF3272" s="59">
        <v>0.13</v>
      </c>
      <c r="AG3272" s="59">
        <v>30.7</v>
      </c>
      <c r="AH3272" s="59">
        <v>1100</v>
      </c>
      <c r="AI3272" s="59">
        <v>5.6000000000000001E-2</v>
      </c>
      <c r="AJ3272" s="110"/>
      <c r="AK3272" s="22"/>
      <c r="AL3272" s="110"/>
      <c r="AM3272" s="110"/>
      <c r="AN3272" s="110"/>
      <c r="AO3272" s="57">
        <f t="shared" si="191"/>
        <v>98.845999999999989</v>
      </c>
      <c r="AP3272" s="109">
        <f t="shared" si="187"/>
        <v>0.50200479999999992</v>
      </c>
      <c r="AQ3272" s="109">
        <f t="shared" si="188"/>
        <v>0.94363200000000003</v>
      </c>
      <c r="AR3272" s="110">
        <f t="shared" si="189"/>
        <v>1.4</v>
      </c>
      <c r="AS3272" s="22"/>
      <c r="AT3272" s="22"/>
      <c r="AU3272" s="59">
        <v>5</v>
      </c>
      <c r="AV3272" s="59" t="s">
        <v>121</v>
      </c>
      <c r="AW3272" s="59">
        <v>6</v>
      </c>
      <c r="AX3272" s="59">
        <v>17</v>
      </c>
      <c r="AY3272" s="59">
        <v>9.6999999999999993</v>
      </c>
      <c r="AZ3272" s="59" t="s">
        <v>83</v>
      </c>
      <c r="BA3272" s="59" t="s">
        <v>126</v>
      </c>
      <c r="BB3272" s="110"/>
      <c r="BC3272" s="59">
        <v>0.9</v>
      </c>
      <c r="BD3272" s="59">
        <v>2.2999999999999998</v>
      </c>
      <c r="BE3272" s="59">
        <v>29</v>
      </c>
      <c r="BF3272" s="59">
        <v>0.3</v>
      </c>
      <c r="BG3272" s="59" t="s">
        <v>83</v>
      </c>
      <c r="BH3272" s="59">
        <v>2.6</v>
      </c>
      <c r="BI3272" s="59" t="s">
        <v>121</v>
      </c>
      <c r="BJ3272" s="59">
        <v>4</v>
      </c>
      <c r="BK3272" s="110"/>
      <c r="BL3272" s="59" t="s">
        <v>124</v>
      </c>
      <c r="BM3272" s="59" t="s">
        <v>84</v>
      </c>
      <c r="BN3272" s="59" t="s">
        <v>123</v>
      </c>
      <c r="BO3272" s="59">
        <v>3.2</v>
      </c>
      <c r="BP3272" s="59">
        <v>9</v>
      </c>
      <c r="BQ3272" s="59" t="s">
        <v>83</v>
      </c>
      <c r="BR3272" s="59">
        <v>2.9</v>
      </c>
      <c r="BS3272" s="59" t="s">
        <v>85</v>
      </c>
      <c r="BT3272" s="59">
        <v>0.5</v>
      </c>
      <c r="BU3272" s="59">
        <v>5</v>
      </c>
      <c r="BV3272" s="59" t="s">
        <v>83</v>
      </c>
      <c r="BW3272" s="59" t="s">
        <v>121</v>
      </c>
      <c r="BX3272" s="59">
        <v>290</v>
      </c>
      <c r="BY3272" s="59" t="s">
        <v>82</v>
      </c>
      <c r="BZ3272" s="59" t="s">
        <v>82</v>
      </c>
      <c r="CA3272" s="59">
        <v>3.4</v>
      </c>
      <c r="CB3272" s="59" t="s">
        <v>82</v>
      </c>
      <c r="CC3272" s="59">
        <v>2.0699999999999998</v>
      </c>
      <c r="CD3272" s="59">
        <v>27</v>
      </c>
      <c r="CE3272" s="59">
        <v>1</v>
      </c>
      <c r="CF3272" s="59">
        <v>32.200000000000003</v>
      </c>
      <c r="CG3272" s="59">
        <v>162</v>
      </c>
      <c r="CH3272" s="59">
        <v>14</v>
      </c>
      <c r="CI3272" s="59">
        <v>22.8</v>
      </c>
      <c r="CJ3272" s="59">
        <v>38</v>
      </c>
      <c r="CK3272" s="59">
        <v>6.26</v>
      </c>
      <c r="CL3272" s="59">
        <v>24</v>
      </c>
      <c r="CM3272" s="59">
        <v>5.8</v>
      </c>
      <c r="CN3272" s="59">
        <v>1.1299999999999999</v>
      </c>
      <c r="CO3272" s="59">
        <v>5.41</v>
      </c>
      <c r="CP3272" s="59">
        <v>0.78</v>
      </c>
      <c r="CQ3272" s="59">
        <v>4.5599999999999996</v>
      </c>
      <c r="CR3272" s="59">
        <v>0.86</v>
      </c>
      <c r="CS3272" s="59">
        <v>2.62</v>
      </c>
      <c r="CT3272" s="59">
        <v>0.34</v>
      </c>
      <c r="CU3272" s="59">
        <v>2.2000000000000002</v>
      </c>
      <c r="CV3272" s="59">
        <v>0.32</v>
      </c>
      <c r="CW3272" s="60">
        <f t="shared" si="190"/>
        <v>115.08</v>
      </c>
      <c r="CX3272" s="59">
        <v>225</v>
      </c>
      <c r="CY3272" s="59">
        <v>1.1299999999999999</v>
      </c>
      <c r="CZ3272" s="59">
        <v>0.93</v>
      </c>
      <c r="DA3272" s="59">
        <v>31</v>
      </c>
      <c r="DB3272" s="22"/>
      <c r="DC3272" s="59">
        <v>0.1</v>
      </c>
      <c r="DD3272" s="59">
        <v>1.66</v>
      </c>
      <c r="DE3272" s="59">
        <v>7.0000000000000007E-2</v>
      </c>
      <c r="DF3272" s="59">
        <v>10.1</v>
      </c>
      <c r="DG3272" s="59">
        <v>7.0000000000000007E-2</v>
      </c>
      <c r="DH3272" s="22"/>
      <c r="DI3272" s="22"/>
      <c r="DJ3272" s="22"/>
      <c r="DK3272" s="22"/>
      <c r="DL3272" s="22"/>
      <c r="DM3272" s="22"/>
      <c r="DN3272" s="22"/>
      <c r="DO3272" s="22"/>
      <c r="DP3272" s="22"/>
      <c r="DQ3272" s="22"/>
    </row>
    <row r="3273" spans="1:121" ht="14.5" customHeight="1" x14ac:dyDescent="0.3">
      <c r="A3273" s="30" t="s">
        <v>3778</v>
      </c>
      <c r="B3273" s="29" t="s">
        <v>2941</v>
      </c>
      <c r="C3273" s="22" t="s">
        <v>2941</v>
      </c>
      <c r="D3273" s="22" t="s">
        <v>5257</v>
      </c>
      <c r="E3273" s="31">
        <v>44183</v>
      </c>
      <c r="F3273" s="32">
        <v>44335</v>
      </c>
      <c r="G3273" s="22" t="s">
        <v>4946</v>
      </c>
      <c r="H3273" s="33">
        <v>32.023676999999999</v>
      </c>
      <c r="I3273" s="33">
        <v>-105.527587</v>
      </c>
      <c r="J3273" s="29" t="s">
        <v>873</v>
      </c>
      <c r="K3273" s="29" t="s">
        <v>1253</v>
      </c>
      <c r="L3273" s="29" t="s">
        <v>878</v>
      </c>
      <c r="M3273" s="33" t="s">
        <v>1859</v>
      </c>
      <c r="N3273" s="70" t="s">
        <v>3393</v>
      </c>
      <c r="O3273" s="70" t="s">
        <v>3394</v>
      </c>
      <c r="P3273" s="33" t="s">
        <v>1665</v>
      </c>
      <c r="Q3273" s="33" t="s">
        <v>2943</v>
      </c>
      <c r="W3273" s="59">
        <v>60.9</v>
      </c>
      <c r="X3273" s="59">
        <v>0.94</v>
      </c>
      <c r="Y3273" s="59">
        <v>13.3</v>
      </c>
      <c r="Z3273" s="59">
        <v>5.35</v>
      </c>
      <c r="AA3273" s="59">
        <v>0.02</v>
      </c>
      <c r="AB3273" s="59">
        <v>2.5299999999999998</v>
      </c>
      <c r="AC3273" s="59">
        <v>7.56</v>
      </c>
      <c r="AD3273" s="59">
        <v>2.21</v>
      </c>
      <c r="AE3273" s="59">
        <v>2.99</v>
      </c>
      <c r="AF3273" s="59">
        <v>0.18</v>
      </c>
      <c r="AG3273" s="59">
        <v>3.68</v>
      </c>
      <c r="AH3273" s="59">
        <v>1000</v>
      </c>
      <c r="AI3273" s="59">
        <v>0.20699999999999999</v>
      </c>
      <c r="AJ3273" s="110"/>
      <c r="AK3273" s="22"/>
      <c r="AL3273" s="110"/>
      <c r="AM3273" s="110"/>
      <c r="AN3273" s="110"/>
      <c r="AO3273" s="57">
        <f t="shared" si="191"/>
        <v>99.86699999999999</v>
      </c>
      <c r="AP3273" s="109">
        <f t="shared" si="187"/>
        <v>2.1048295000000006</v>
      </c>
      <c r="AQ3273" s="109">
        <f t="shared" si="188"/>
        <v>2.9501549999999988</v>
      </c>
      <c r="AR3273" s="110">
        <f t="shared" si="189"/>
        <v>4.8636363636363633</v>
      </c>
      <c r="AS3273" s="22"/>
      <c r="AT3273" s="22"/>
      <c r="AU3273" s="59">
        <v>8</v>
      </c>
      <c r="AV3273" s="59" t="s">
        <v>121</v>
      </c>
      <c r="AW3273" s="59">
        <v>8</v>
      </c>
      <c r="AX3273" s="59">
        <v>15</v>
      </c>
      <c r="AY3273" s="59">
        <v>115</v>
      </c>
      <c r="AZ3273" s="59" t="s">
        <v>83</v>
      </c>
      <c r="BA3273" s="59" t="s">
        <v>126</v>
      </c>
      <c r="BB3273" s="110"/>
      <c r="BC3273" s="59" t="s">
        <v>124</v>
      </c>
      <c r="BD3273" s="59">
        <v>9.8000000000000007</v>
      </c>
      <c r="BE3273" s="59">
        <v>147</v>
      </c>
      <c r="BF3273" s="59">
        <v>7.9</v>
      </c>
      <c r="BG3273" s="59">
        <v>7</v>
      </c>
      <c r="BH3273" s="59">
        <v>15.9</v>
      </c>
      <c r="BI3273" s="59">
        <v>2</v>
      </c>
      <c r="BJ3273" s="59">
        <v>10</v>
      </c>
      <c r="BK3273" s="110"/>
      <c r="BL3273" s="59" t="s">
        <v>124</v>
      </c>
      <c r="BM3273" s="59">
        <v>52</v>
      </c>
      <c r="BN3273" s="59" t="s">
        <v>123</v>
      </c>
      <c r="BO3273" s="59">
        <v>22.6</v>
      </c>
      <c r="BP3273" s="59">
        <v>43</v>
      </c>
      <c r="BQ3273" s="59">
        <v>22</v>
      </c>
      <c r="BR3273" s="59">
        <v>90</v>
      </c>
      <c r="BS3273" s="59" t="s">
        <v>85</v>
      </c>
      <c r="BT3273" s="59">
        <v>0.2</v>
      </c>
      <c r="BU3273" s="59">
        <v>13</v>
      </c>
      <c r="BV3273" s="59" t="s">
        <v>83</v>
      </c>
      <c r="BW3273" s="59">
        <v>2</v>
      </c>
      <c r="BX3273" s="59">
        <v>559</v>
      </c>
      <c r="BY3273" s="59">
        <v>1.7</v>
      </c>
      <c r="BZ3273" s="59" t="s">
        <v>82</v>
      </c>
      <c r="CA3273" s="59">
        <v>15.8</v>
      </c>
      <c r="CB3273" s="59">
        <v>0.6</v>
      </c>
      <c r="CC3273" s="59">
        <v>4.01</v>
      </c>
      <c r="CD3273" s="59">
        <v>108</v>
      </c>
      <c r="CE3273" s="59">
        <v>1</v>
      </c>
      <c r="CF3273" s="59">
        <v>43.2</v>
      </c>
      <c r="CG3273" s="59">
        <v>381</v>
      </c>
      <c r="CH3273" s="59">
        <v>32</v>
      </c>
      <c r="CI3273" s="59">
        <v>49.6</v>
      </c>
      <c r="CJ3273" s="59">
        <v>89.8</v>
      </c>
      <c r="CK3273" s="59">
        <v>11.5</v>
      </c>
      <c r="CL3273" s="59">
        <v>39.6</v>
      </c>
      <c r="CM3273" s="59">
        <v>7.2</v>
      </c>
      <c r="CN3273" s="59">
        <v>1.51</v>
      </c>
      <c r="CO3273" s="59">
        <v>7.51</v>
      </c>
      <c r="CP3273" s="59">
        <v>1.18</v>
      </c>
      <c r="CQ3273" s="59">
        <v>6.79</v>
      </c>
      <c r="CR3273" s="59">
        <v>1.44</v>
      </c>
      <c r="CS3273" s="59">
        <v>4.12</v>
      </c>
      <c r="CT3273" s="59">
        <v>0.61</v>
      </c>
      <c r="CU3273" s="59">
        <v>4.0999999999999996</v>
      </c>
      <c r="CV3273" s="59">
        <v>0.67</v>
      </c>
      <c r="CW3273" s="60">
        <f t="shared" si="190"/>
        <v>225.62999999999997</v>
      </c>
      <c r="CX3273" s="59">
        <v>143</v>
      </c>
      <c r="CY3273" s="59">
        <v>3.81</v>
      </c>
      <c r="CZ3273" s="59">
        <v>7.05</v>
      </c>
      <c r="DA3273" s="59">
        <v>5.54</v>
      </c>
      <c r="DB3273" s="22"/>
      <c r="DC3273" s="59">
        <v>2.58</v>
      </c>
      <c r="DD3273" s="59">
        <v>1.42</v>
      </c>
      <c r="DE3273" s="59">
        <v>0.08</v>
      </c>
      <c r="DF3273" s="59">
        <v>29.3</v>
      </c>
      <c r="DG3273" s="59">
        <v>0.55000000000000004</v>
      </c>
      <c r="DH3273" s="22"/>
      <c r="DI3273" s="22"/>
      <c r="DJ3273" s="22"/>
      <c r="DK3273" s="22"/>
      <c r="DL3273" s="22"/>
      <c r="DM3273" s="22"/>
      <c r="DN3273" s="22"/>
      <c r="DO3273" s="22"/>
      <c r="DP3273" s="22"/>
      <c r="DQ3273" s="22"/>
    </row>
    <row r="3274" spans="1:121" ht="14.5" customHeight="1" x14ac:dyDescent="0.3">
      <c r="A3274" s="30" t="s">
        <v>3779</v>
      </c>
      <c r="B3274" s="29" t="s">
        <v>2941</v>
      </c>
      <c r="C3274" s="22" t="s">
        <v>2941</v>
      </c>
      <c r="D3274" s="22" t="s">
        <v>5257</v>
      </c>
      <c r="E3274" s="31">
        <v>44183</v>
      </c>
      <c r="F3274" s="32">
        <v>44335</v>
      </c>
      <c r="G3274" s="22" t="s">
        <v>4946</v>
      </c>
      <c r="H3274" s="33">
        <v>32.023676999999999</v>
      </c>
      <c r="I3274" s="33">
        <v>-105.527587</v>
      </c>
      <c r="J3274" s="29" t="s">
        <v>873</v>
      </c>
      <c r="K3274" s="29" t="s">
        <v>1253</v>
      </c>
      <c r="L3274" s="29" t="s">
        <v>878</v>
      </c>
      <c r="M3274" s="33" t="s">
        <v>907</v>
      </c>
      <c r="N3274" s="70" t="s">
        <v>3393</v>
      </c>
      <c r="O3274" s="70" t="s">
        <v>3394</v>
      </c>
      <c r="P3274" s="33" t="s">
        <v>1665</v>
      </c>
      <c r="Q3274" s="33" t="s">
        <v>2943</v>
      </c>
      <c r="W3274" s="59">
        <v>1.76</v>
      </c>
      <c r="X3274" s="59" t="s">
        <v>120</v>
      </c>
      <c r="Y3274" s="59">
        <v>7.0000000000000007E-2</v>
      </c>
      <c r="Z3274" s="59">
        <v>0.26</v>
      </c>
      <c r="AA3274" s="59">
        <v>0.01</v>
      </c>
      <c r="AB3274" s="59">
        <v>0.28999999999999998</v>
      </c>
      <c r="AC3274" s="59">
        <v>54.4</v>
      </c>
      <c r="AD3274" s="59">
        <v>0.05</v>
      </c>
      <c r="AE3274" s="59" t="s">
        <v>120</v>
      </c>
      <c r="AF3274" s="59">
        <v>0.05</v>
      </c>
      <c r="AG3274" s="59">
        <v>42.8</v>
      </c>
      <c r="AH3274" s="59">
        <v>200</v>
      </c>
      <c r="AI3274" s="59">
        <v>7.0000000000000001E-3</v>
      </c>
      <c r="AJ3274" s="110"/>
      <c r="AK3274" s="22"/>
      <c r="AL3274" s="110"/>
      <c r="AM3274" s="110"/>
      <c r="AN3274" s="110"/>
      <c r="AO3274" s="57">
        <f t="shared" si="191"/>
        <v>99.697000000000003</v>
      </c>
      <c r="AP3274" s="109">
        <f t="shared" si="187"/>
        <v>7.3761199999999999E-2</v>
      </c>
      <c r="AQ3274" s="109">
        <f t="shared" si="188"/>
        <v>0.16930799999999999</v>
      </c>
      <c r="AR3274" s="110">
        <f t="shared" si="189"/>
        <v>0.23636363636363636</v>
      </c>
      <c r="AS3274" s="22"/>
      <c r="AT3274" s="22"/>
      <c r="AU3274" s="59">
        <v>4</v>
      </c>
      <c r="AV3274" s="59" t="s">
        <v>121</v>
      </c>
      <c r="AW3274" s="59" t="s">
        <v>83</v>
      </c>
      <c r="AX3274" s="59" t="s">
        <v>84</v>
      </c>
      <c r="AY3274" s="59">
        <v>3</v>
      </c>
      <c r="AZ3274" s="59" t="s">
        <v>83</v>
      </c>
      <c r="BA3274" s="59" t="s">
        <v>126</v>
      </c>
      <c r="BB3274" s="110"/>
      <c r="BC3274" s="59">
        <v>0.3</v>
      </c>
      <c r="BD3274" s="59" t="s">
        <v>82</v>
      </c>
      <c r="BE3274" s="59" t="s">
        <v>84</v>
      </c>
      <c r="BF3274" s="59">
        <v>0.1</v>
      </c>
      <c r="BG3274" s="59" t="s">
        <v>83</v>
      </c>
      <c r="BH3274" s="59">
        <v>0.1</v>
      </c>
      <c r="BI3274" s="59" t="s">
        <v>121</v>
      </c>
      <c r="BJ3274" s="59" t="s">
        <v>121</v>
      </c>
      <c r="BK3274" s="110"/>
      <c r="BL3274" s="59" t="s">
        <v>124</v>
      </c>
      <c r="BM3274" s="59" t="s">
        <v>84</v>
      </c>
      <c r="BN3274" s="59" t="s">
        <v>123</v>
      </c>
      <c r="BO3274" s="59">
        <v>0.2</v>
      </c>
      <c r="BP3274" s="59" t="s">
        <v>83</v>
      </c>
      <c r="BQ3274" s="59" t="s">
        <v>83</v>
      </c>
      <c r="BR3274" s="59">
        <v>0.6</v>
      </c>
      <c r="BS3274" s="59" t="s">
        <v>85</v>
      </c>
      <c r="BT3274" s="59" t="s">
        <v>126</v>
      </c>
      <c r="BU3274" s="59" t="s">
        <v>83</v>
      </c>
      <c r="BV3274" s="59" t="s">
        <v>83</v>
      </c>
      <c r="BW3274" s="59">
        <v>3</v>
      </c>
      <c r="BX3274" s="59">
        <v>337</v>
      </c>
      <c r="BY3274" s="59" t="s">
        <v>82</v>
      </c>
      <c r="BZ3274" s="59" t="s">
        <v>82</v>
      </c>
      <c r="CA3274" s="59">
        <v>0.1</v>
      </c>
      <c r="CB3274" s="59" t="s">
        <v>82</v>
      </c>
      <c r="CC3274" s="59">
        <v>1.28</v>
      </c>
      <c r="CD3274" s="59" t="s">
        <v>83</v>
      </c>
      <c r="CE3274" s="59" t="s">
        <v>121</v>
      </c>
      <c r="CF3274" s="59">
        <v>7.7</v>
      </c>
      <c r="CG3274" s="59">
        <v>3.2</v>
      </c>
      <c r="CH3274" s="59">
        <v>10</v>
      </c>
      <c r="CI3274" s="59">
        <v>2.2999999999999998</v>
      </c>
      <c r="CJ3274" s="59">
        <v>3.4</v>
      </c>
      <c r="CK3274" s="59">
        <v>0.56999999999999995</v>
      </c>
      <c r="CL3274" s="59">
        <v>2.2999999999999998</v>
      </c>
      <c r="CM3274" s="59">
        <v>0.7</v>
      </c>
      <c r="CN3274" s="59">
        <v>0.09</v>
      </c>
      <c r="CO3274" s="59">
        <v>0.57999999999999996</v>
      </c>
      <c r="CP3274" s="59">
        <v>0.1</v>
      </c>
      <c r="CQ3274" s="59">
        <v>0.7</v>
      </c>
      <c r="CR3274" s="59">
        <v>0.14000000000000001</v>
      </c>
      <c r="CS3274" s="59">
        <v>0.43</v>
      </c>
      <c r="CT3274" s="59">
        <v>0.06</v>
      </c>
      <c r="CU3274" s="59">
        <v>0.4</v>
      </c>
      <c r="CV3274" s="59">
        <v>0.08</v>
      </c>
      <c r="CW3274" s="60">
        <f t="shared" si="190"/>
        <v>11.85</v>
      </c>
      <c r="CX3274" s="59">
        <v>51</v>
      </c>
      <c r="CY3274" s="59">
        <v>0.19</v>
      </c>
      <c r="CZ3274" s="59">
        <v>0.02</v>
      </c>
      <c r="DA3274" s="59">
        <v>40.6</v>
      </c>
      <c r="DB3274" s="22"/>
      <c r="DC3274" s="59">
        <v>0.02</v>
      </c>
      <c r="DD3274" s="59">
        <v>0.16</v>
      </c>
      <c r="DE3274" s="59">
        <v>0.03</v>
      </c>
      <c r="DF3274" s="59">
        <v>0.86</v>
      </c>
      <c r="DG3274" s="59" t="s">
        <v>120</v>
      </c>
      <c r="DH3274" s="22"/>
      <c r="DI3274" s="22"/>
      <c r="DJ3274" s="22"/>
      <c r="DK3274" s="22"/>
      <c r="DL3274" s="22"/>
      <c r="DM3274" s="22"/>
      <c r="DN3274" s="22"/>
      <c r="DO3274" s="22"/>
      <c r="DP3274" s="22"/>
      <c r="DQ3274" s="22"/>
    </row>
    <row r="3275" spans="1:121" ht="14.5" customHeight="1" x14ac:dyDescent="0.3">
      <c r="A3275" s="30" t="s">
        <v>3780</v>
      </c>
      <c r="B3275" s="29" t="s">
        <v>2941</v>
      </c>
      <c r="C3275" s="22" t="s">
        <v>2941</v>
      </c>
      <c r="D3275" s="22" t="s">
        <v>5257</v>
      </c>
      <c r="E3275" s="31">
        <v>44183</v>
      </c>
      <c r="F3275" s="32">
        <v>44335</v>
      </c>
      <c r="G3275" s="22" t="s">
        <v>4946</v>
      </c>
      <c r="H3275" s="33">
        <v>32.023676999999999</v>
      </c>
      <c r="I3275" s="33">
        <v>-105.527587</v>
      </c>
      <c r="J3275" s="29" t="s">
        <v>873</v>
      </c>
      <c r="K3275" s="29" t="s">
        <v>1253</v>
      </c>
      <c r="L3275" s="29" t="s">
        <v>878</v>
      </c>
      <c r="M3275" s="33" t="s">
        <v>2958</v>
      </c>
      <c r="N3275" s="70" t="s">
        <v>3393</v>
      </c>
      <c r="O3275" s="70" t="s">
        <v>3394</v>
      </c>
      <c r="P3275" s="33" t="s">
        <v>1665</v>
      </c>
      <c r="Q3275" s="33" t="s">
        <v>2943</v>
      </c>
      <c r="W3275" s="59">
        <v>55</v>
      </c>
      <c r="X3275" s="59">
        <v>0.84</v>
      </c>
      <c r="Y3275" s="59">
        <v>9.27</v>
      </c>
      <c r="Z3275" s="59">
        <v>4.68</v>
      </c>
      <c r="AA3275" s="59">
        <v>0.04</v>
      </c>
      <c r="AB3275" s="59">
        <v>6</v>
      </c>
      <c r="AC3275" s="59">
        <v>10.8</v>
      </c>
      <c r="AD3275" s="59">
        <v>2.62</v>
      </c>
      <c r="AE3275" s="59">
        <v>2.09</v>
      </c>
      <c r="AF3275" s="59">
        <v>0.21</v>
      </c>
      <c r="AG3275" s="59">
        <v>7.85</v>
      </c>
      <c r="AH3275" s="59">
        <v>400</v>
      </c>
      <c r="AI3275" s="59">
        <v>0.126</v>
      </c>
      <c r="AJ3275" s="110"/>
      <c r="AK3275" s="22"/>
      <c r="AL3275" s="110"/>
      <c r="AM3275" s="110"/>
      <c r="AN3275" s="110"/>
      <c r="AO3275" s="57">
        <f t="shared" si="191"/>
        <v>99.525999999999996</v>
      </c>
      <c r="AP3275" s="109">
        <f t="shared" si="187"/>
        <v>1.7241966000000013</v>
      </c>
      <c r="AQ3275" s="109">
        <f t="shared" si="188"/>
        <v>2.6870939999999983</v>
      </c>
      <c r="AR3275" s="110">
        <f t="shared" si="189"/>
        <v>4.254545454545454</v>
      </c>
      <c r="AS3275" s="22"/>
      <c r="AT3275" s="22"/>
      <c r="AU3275" s="59">
        <v>4</v>
      </c>
      <c r="AV3275" s="59" t="s">
        <v>121</v>
      </c>
      <c r="AW3275" s="59">
        <v>6</v>
      </c>
      <c r="AX3275" s="59">
        <v>22</v>
      </c>
      <c r="AY3275" s="59">
        <v>87.2</v>
      </c>
      <c r="AZ3275" s="59" t="s">
        <v>83</v>
      </c>
      <c r="BA3275" s="59" t="s">
        <v>126</v>
      </c>
      <c r="BB3275" s="110"/>
      <c r="BC3275" s="59">
        <v>0.3</v>
      </c>
      <c r="BD3275" s="59">
        <v>12</v>
      </c>
      <c r="BE3275" s="59">
        <v>133</v>
      </c>
      <c r="BF3275" s="59">
        <v>2.2000000000000002</v>
      </c>
      <c r="BG3275" s="59" t="s">
        <v>83</v>
      </c>
      <c r="BH3275" s="59">
        <v>13.6</v>
      </c>
      <c r="BI3275" s="59">
        <v>2</v>
      </c>
      <c r="BJ3275" s="59">
        <v>20</v>
      </c>
      <c r="BK3275" s="110"/>
      <c r="BL3275" s="59" t="s">
        <v>124</v>
      </c>
      <c r="BM3275" s="59">
        <v>45</v>
      </c>
      <c r="BN3275" s="59" t="s">
        <v>123</v>
      </c>
      <c r="BO3275" s="59">
        <v>49.6</v>
      </c>
      <c r="BP3275" s="59">
        <v>49</v>
      </c>
      <c r="BQ3275" s="59">
        <v>10</v>
      </c>
      <c r="BR3275" s="59">
        <v>63.4</v>
      </c>
      <c r="BS3275" s="59" t="s">
        <v>85</v>
      </c>
      <c r="BT3275" s="59">
        <v>0.4</v>
      </c>
      <c r="BU3275" s="59">
        <v>11</v>
      </c>
      <c r="BV3275" s="59" t="s">
        <v>83</v>
      </c>
      <c r="BW3275" s="59">
        <v>2</v>
      </c>
      <c r="BX3275" s="59">
        <v>509</v>
      </c>
      <c r="BY3275" s="59">
        <v>3.5</v>
      </c>
      <c r="BZ3275" s="59" t="s">
        <v>82</v>
      </c>
      <c r="CA3275" s="59">
        <v>22.9</v>
      </c>
      <c r="CB3275" s="59" t="s">
        <v>82</v>
      </c>
      <c r="CC3275" s="59">
        <v>7.3</v>
      </c>
      <c r="CD3275" s="59">
        <v>70</v>
      </c>
      <c r="CE3275" s="59">
        <v>1</v>
      </c>
      <c r="CF3275" s="59">
        <v>49.9</v>
      </c>
      <c r="CG3275" s="59">
        <v>814</v>
      </c>
      <c r="CH3275" s="59">
        <v>60</v>
      </c>
      <c r="CI3275" s="59">
        <v>62.4</v>
      </c>
      <c r="CJ3275" s="59">
        <v>115</v>
      </c>
      <c r="CK3275" s="59">
        <v>14.2</v>
      </c>
      <c r="CL3275" s="59">
        <v>50</v>
      </c>
      <c r="CM3275" s="59">
        <v>9.5</v>
      </c>
      <c r="CN3275" s="59">
        <v>1.78</v>
      </c>
      <c r="CO3275" s="59">
        <v>9.0299999999999994</v>
      </c>
      <c r="CP3275" s="59">
        <v>1.38</v>
      </c>
      <c r="CQ3275" s="59">
        <v>7.87</v>
      </c>
      <c r="CR3275" s="59">
        <v>1.64</v>
      </c>
      <c r="CS3275" s="59">
        <v>4.54</v>
      </c>
      <c r="CT3275" s="59">
        <v>0.64</v>
      </c>
      <c r="CU3275" s="59">
        <v>4.7</v>
      </c>
      <c r="CV3275" s="59">
        <v>0.75</v>
      </c>
      <c r="CW3275" s="60">
        <f t="shared" si="190"/>
        <v>283.42999999999995</v>
      </c>
      <c r="CX3275" s="59">
        <v>340</v>
      </c>
      <c r="CY3275" s="59">
        <v>3.32</v>
      </c>
      <c r="CZ3275" s="59">
        <v>4.97</v>
      </c>
      <c r="DA3275" s="59">
        <v>7.88</v>
      </c>
      <c r="DB3275" s="22"/>
      <c r="DC3275" s="59">
        <v>1.8</v>
      </c>
      <c r="DD3275" s="59">
        <v>3.38</v>
      </c>
      <c r="DE3275" s="59">
        <v>0.1</v>
      </c>
      <c r="DF3275" s="59">
        <v>26.2</v>
      </c>
      <c r="DG3275" s="59">
        <v>0.49</v>
      </c>
      <c r="DH3275" s="22"/>
      <c r="DI3275" s="22"/>
      <c r="DJ3275" s="22"/>
      <c r="DK3275" s="22"/>
      <c r="DL3275" s="22"/>
      <c r="DM3275" s="22"/>
      <c r="DN3275" s="22"/>
      <c r="DO3275" s="22"/>
      <c r="DP3275" s="22"/>
      <c r="DQ3275" s="22"/>
    </row>
    <row r="3276" spans="1:121" ht="14.5" customHeight="1" x14ac:dyDescent="0.3">
      <c r="A3276" s="30" t="s">
        <v>3781</v>
      </c>
      <c r="B3276" s="29" t="s">
        <v>2941</v>
      </c>
      <c r="C3276" s="22" t="s">
        <v>2941</v>
      </c>
      <c r="D3276" s="22" t="s">
        <v>5257</v>
      </c>
      <c r="E3276" s="31">
        <v>44183</v>
      </c>
      <c r="F3276" s="32">
        <v>44335</v>
      </c>
      <c r="G3276" s="22" t="s">
        <v>4946</v>
      </c>
      <c r="H3276" s="33">
        <v>32.02384</v>
      </c>
      <c r="I3276" s="33">
        <v>-105.527451</v>
      </c>
      <c r="J3276" s="29" t="s">
        <v>873</v>
      </c>
      <c r="K3276" s="29" t="s">
        <v>1253</v>
      </c>
      <c r="L3276" s="29" t="s">
        <v>878</v>
      </c>
      <c r="M3276" s="33" t="s">
        <v>907</v>
      </c>
      <c r="N3276" s="70" t="s">
        <v>3393</v>
      </c>
      <c r="O3276" s="70" t="s">
        <v>3394</v>
      </c>
      <c r="P3276" s="33" t="s">
        <v>1665</v>
      </c>
      <c r="Q3276" s="33" t="s">
        <v>2943</v>
      </c>
      <c r="W3276" s="59">
        <v>54.75</v>
      </c>
      <c r="X3276" s="59">
        <v>0.11499999999999999</v>
      </c>
      <c r="Y3276" s="59">
        <v>11.850000000000001</v>
      </c>
      <c r="Z3276" s="59">
        <v>15.65</v>
      </c>
      <c r="AA3276" s="59">
        <v>0.24</v>
      </c>
      <c r="AB3276" s="59">
        <v>7.0000000000000007E-2</v>
      </c>
      <c r="AC3276" s="59">
        <v>0.78500000000000003</v>
      </c>
      <c r="AD3276" s="59">
        <v>10.55</v>
      </c>
      <c r="AE3276" s="59">
        <v>3.57</v>
      </c>
      <c r="AF3276" s="59" t="s">
        <v>120</v>
      </c>
      <c r="AG3276" s="59">
        <v>0.97500000000000009</v>
      </c>
      <c r="AH3276" s="59">
        <v>100</v>
      </c>
      <c r="AI3276" s="59">
        <v>1.0999999999999999E-2</v>
      </c>
      <c r="AJ3276" s="110"/>
      <c r="AK3276" s="22"/>
      <c r="AL3276" s="110"/>
      <c r="AM3276" s="110"/>
      <c r="AN3276" s="110"/>
      <c r="AO3276" s="57">
        <f t="shared" si="191"/>
        <v>98.565999999999974</v>
      </c>
      <c r="AP3276" s="109">
        <f t="shared" si="187"/>
        <v>4.8178655000000035</v>
      </c>
      <c r="AQ3276" s="109">
        <f t="shared" si="188"/>
        <v>9.847394999999997</v>
      </c>
      <c r="AR3276" s="110">
        <f t="shared" si="189"/>
        <v>14.227272727272727</v>
      </c>
      <c r="AS3276" s="22"/>
      <c r="AT3276" s="22"/>
      <c r="AU3276" s="59">
        <v>4</v>
      </c>
      <c r="AV3276" s="59" t="s">
        <v>121</v>
      </c>
      <c r="AW3276" s="59">
        <v>6</v>
      </c>
      <c r="AX3276" s="59" t="s">
        <v>84</v>
      </c>
      <c r="AY3276" s="59">
        <v>17.350000000000001</v>
      </c>
      <c r="AZ3276" s="59">
        <v>17</v>
      </c>
      <c r="BA3276" s="59">
        <v>0.7</v>
      </c>
      <c r="BB3276" s="59"/>
      <c r="BC3276" s="59">
        <v>0.8</v>
      </c>
      <c r="BD3276" s="59">
        <v>0.6</v>
      </c>
      <c r="BE3276" s="59" t="s">
        <v>84</v>
      </c>
      <c r="BF3276" s="59">
        <v>2.85</v>
      </c>
      <c r="BG3276" s="59">
        <v>22</v>
      </c>
      <c r="BH3276" s="59">
        <v>55.25</v>
      </c>
      <c r="BI3276" s="59">
        <v>5</v>
      </c>
      <c r="BJ3276" s="59">
        <v>123</v>
      </c>
      <c r="BK3276" s="59"/>
      <c r="BL3276" s="59" t="s">
        <v>124</v>
      </c>
      <c r="BM3276" s="59">
        <v>53.5</v>
      </c>
      <c r="BN3276" s="59">
        <v>5.5</v>
      </c>
      <c r="BO3276" s="59">
        <v>225.5</v>
      </c>
      <c r="BP3276" s="59" t="s">
        <v>83</v>
      </c>
      <c r="BQ3276" s="59">
        <v>78.5</v>
      </c>
      <c r="BR3276" s="59">
        <v>235</v>
      </c>
      <c r="BS3276" s="59" t="s">
        <v>85</v>
      </c>
      <c r="BT3276" s="59">
        <v>0.45</v>
      </c>
      <c r="BU3276" s="59" t="s">
        <v>83</v>
      </c>
      <c r="BV3276" s="59" t="s">
        <v>83</v>
      </c>
      <c r="BW3276" s="59">
        <v>91.5</v>
      </c>
      <c r="BX3276" s="59">
        <v>32.85</v>
      </c>
      <c r="BY3276" s="59">
        <v>21.85</v>
      </c>
      <c r="BZ3276" s="59" t="s">
        <v>82</v>
      </c>
      <c r="CA3276" s="59">
        <v>31.55</v>
      </c>
      <c r="CB3276" s="59">
        <v>0.8</v>
      </c>
      <c r="CC3276" s="59">
        <v>11.05</v>
      </c>
      <c r="CD3276" s="59" t="s">
        <v>83</v>
      </c>
      <c r="CE3276" s="59">
        <v>3.5</v>
      </c>
      <c r="CF3276" s="59">
        <v>77.849999999999994</v>
      </c>
      <c r="CG3276" s="59">
        <v>5000</v>
      </c>
      <c r="CH3276" s="59">
        <v>141</v>
      </c>
      <c r="CI3276" s="59">
        <v>202.5</v>
      </c>
      <c r="CJ3276" s="59">
        <v>357</v>
      </c>
      <c r="CK3276" s="59">
        <v>33.799999999999997</v>
      </c>
      <c r="CL3276" s="59">
        <v>91.55</v>
      </c>
      <c r="CM3276" s="59">
        <v>14.55</v>
      </c>
      <c r="CN3276" s="59">
        <v>1.1299999999999999</v>
      </c>
      <c r="CO3276" s="59">
        <v>12.600000000000001</v>
      </c>
      <c r="CP3276" s="59">
        <v>2.19</v>
      </c>
      <c r="CQ3276" s="59">
        <v>12.9</v>
      </c>
      <c r="CR3276" s="59">
        <v>2.66</v>
      </c>
      <c r="CS3276" s="59">
        <v>8.629999999999999</v>
      </c>
      <c r="CT3276" s="59">
        <v>1.4750000000000001</v>
      </c>
      <c r="CU3276" s="59">
        <v>10.8</v>
      </c>
      <c r="CV3276" s="59">
        <v>1.665</v>
      </c>
      <c r="CW3276" s="60">
        <f t="shared" si="190"/>
        <v>753.44999999999982</v>
      </c>
      <c r="CX3276" s="59">
        <v>1955</v>
      </c>
      <c r="CY3276" s="59">
        <v>11.6</v>
      </c>
      <c r="CZ3276" s="59">
        <v>6.335</v>
      </c>
      <c r="DA3276" s="59">
        <v>0.57999999999999996</v>
      </c>
      <c r="DB3276" s="22"/>
      <c r="DC3276" s="59">
        <v>3.0949999999999998</v>
      </c>
      <c r="DD3276" s="59">
        <v>0.02</v>
      </c>
      <c r="DE3276" s="59" t="s">
        <v>120</v>
      </c>
      <c r="DF3276" s="59">
        <v>26.15</v>
      </c>
      <c r="DG3276" s="59">
        <v>7.0000000000000007E-2</v>
      </c>
      <c r="DH3276" s="22"/>
      <c r="DI3276" s="22"/>
      <c r="DJ3276" s="22"/>
      <c r="DK3276" s="22"/>
      <c r="DL3276" s="22"/>
      <c r="DM3276" s="22"/>
      <c r="DN3276" s="22"/>
      <c r="DO3276" s="22"/>
      <c r="DP3276" s="22"/>
      <c r="DQ3276" s="22"/>
    </row>
    <row r="3277" spans="1:121" ht="14.5" customHeight="1" x14ac:dyDescent="0.3">
      <c r="A3277" s="30" t="s">
        <v>3782</v>
      </c>
      <c r="B3277" s="29" t="s">
        <v>2941</v>
      </c>
      <c r="C3277" s="22" t="s">
        <v>2941</v>
      </c>
      <c r="D3277" s="22" t="s">
        <v>5257</v>
      </c>
      <c r="E3277" s="31">
        <v>44183</v>
      </c>
      <c r="F3277" s="32">
        <v>44335</v>
      </c>
      <c r="G3277" s="22" t="s">
        <v>4946</v>
      </c>
      <c r="H3277" s="33">
        <v>32.02384</v>
      </c>
      <c r="I3277" s="33">
        <v>-105.527451</v>
      </c>
      <c r="J3277" s="29" t="s">
        <v>873</v>
      </c>
      <c r="K3277" s="29" t="s">
        <v>1253</v>
      </c>
      <c r="L3277" s="29" t="s">
        <v>878</v>
      </c>
      <c r="M3277" s="33" t="s">
        <v>907</v>
      </c>
      <c r="N3277" s="70" t="s">
        <v>3393</v>
      </c>
      <c r="O3277" s="70" t="s">
        <v>3394</v>
      </c>
      <c r="P3277" s="33" t="s">
        <v>2942</v>
      </c>
      <c r="Q3277" s="33" t="s">
        <v>2943</v>
      </c>
      <c r="W3277" s="59">
        <v>54.1</v>
      </c>
      <c r="X3277" s="59">
        <v>0.1</v>
      </c>
      <c r="Y3277" s="59">
        <v>13.6</v>
      </c>
      <c r="Z3277" s="59">
        <v>13.5</v>
      </c>
      <c r="AA3277" s="59">
        <v>0.33</v>
      </c>
      <c r="AB3277" s="59">
        <v>0.04</v>
      </c>
      <c r="AC3277" s="59">
        <v>0.64</v>
      </c>
      <c r="AD3277" s="59">
        <v>11.6</v>
      </c>
      <c r="AE3277" s="59">
        <v>3.43</v>
      </c>
      <c r="AF3277" s="59" t="s">
        <v>120</v>
      </c>
      <c r="AG3277" s="59">
        <v>0.63</v>
      </c>
      <c r="AH3277" s="59">
        <v>100</v>
      </c>
      <c r="AI3277" s="59">
        <v>1.2E-2</v>
      </c>
      <c r="AJ3277" s="110"/>
      <c r="AK3277" s="22"/>
      <c r="AL3277" s="110"/>
      <c r="AM3277" s="110"/>
      <c r="AN3277" s="110"/>
      <c r="AO3277" s="57">
        <f t="shared" si="191"/>
        <v>97.981999999999999</v>
      </c>
      <c r="AP3277" s="109">
        <f t="shared" si="187"/>
        <v>4.3231950000000001</v>
      </c>
      <c r="AQ3277" s="109">
        <f t="shared" si="188"/>
        <v>8.3425499999999992</v>
      </c>
      <c r="AR3277" s="110">
        <f t="shared" si="189"/>
        <v>12.272727272727272</v>
      </c>
      <c r="AS3277" s="22"/>
      <c r="AT3277" s="22"/>
      <c r="AU3277" s="59">
        <v>1</v>
      </c>
      <c r="AV3277" s="59" t="s">
        <v>121</v>
      </c>
      <c r="AW3277" s="59">
        <v>8</v>
      </c>
      <c r="AX3277" s="59" t="s">
        <v>84</v>
      </c>
      <c r="AY3277" s="59">
        <v>10.6</v>
      </c>
      <c r="AZ3277" s="59">
        <v>25</v>
      </c>
      <c r="BA3277" s="59">
        <v>0.7</v>
      </c>
      <c r="BB3277" s="110"/>
      <c r="BC3277" s="59">
        <v>0.8</v>
      </c>
      <c r="BD3277" s="59" t="s">
        <v>82</v>
      </c>
      <c r="BE3277" s="59" t="s">
        <v>84</v>
      </c>
      <c r="BF3277" s="59">
        <v>2.5</v>
      </c>
      <c r="BG3277" s="59">
        <v>17</v>
      </c>
      <c r="BH3277" s="59">
        <v>63.2</v>
      </c>
      <c r="BI3277" s="59">
        <v>6</v>
      </c>
      <c r="BJ3277" s="59">
        <v>160</v>
      </c>
      <c r="BK3277" s="110"/>
      <c r="BL3277" s="59" t="s">
        <v>124</v>
      </c>
      <c r="BM3277" s="59">
        <v>48</v>
      </c>
      <c r="BN3277" s="59">
        <v>8</v>
      </c>
      <c r="BO3277" s="59">
        <v>329</v>
      </c>
      <c r="BP3277" s="59" t="s">
        <v>83</v>
      </c>
      <c r="BQ3277" s="59">
        <v>59</v>
      </c>
      <c r="BR3277" s="59">
        <v>249</v>
      </c>
      <c r="BS3277" s="59" t="s">
        <v>85</v>
      </c>
      <c r="BT3277" s="59">
        <v>0.5</v>
      </c>
      <c r="BU3277" s="59" t="s">
        <v>83</v>
      </c>
      <c r="BV3277" s="59" t="s">
        <v>83</v>
      </c>
      <c r="BW3277" s="59">
        <v>84</v>
      </c>
      <c r="BX3277" s="59">
        <v>12.7</v>
      </c>
      <c r="BY3277" s="59">
        <v>35.5</v>
      </c>
      <c r="BZ3277" s="59" t="s">
        <v>82</v>
      </c>
      <c r="CA3277" s="59">
        <v>26.7</v>
      </c>
      <c r="CB3277" s="59">
        <v>1</v>
      </c>
      <c r="CC3277" s="59">
        <v>13</v>
      </c>
      <c r="CD3277" s="59" t="s">
        <v>83</v>
      </c>
      <c r="CE3277" s="59">
        <v>7</v>
      </c>
      <c r="CF3277" s="59">
        <v>162</v>
      </c>
      <c r="CG3277" s="59">
        <v>6830</v>
      </c>
      <c r="CH3277" s="59">
        <v>159</v>
      </c>
      <c r="CI3277" s="59">
        <v>360</v>
      </c>
      <c r="CJ3277" s="59">
        <v>658</v>
      </c>
      <c r="CK3277" s="59">
        <v>62.4</v>
      </c>
      <c r="CL3277" s="59">
        <v>178</v>
      </c>
      <c r="CM3277" s="59">
        <v>29.2</v>
      </c>
      <c r="CN3277" s="59">
        <v>2.21</v>
      </c>
      <c r="CO3277" s="59">
        <v>24.4</v>
      </c>
      <c r="CP3277" s="59">
        <v>4.37</v>
      </c>
      <c r="CQ3277" s="59">
        <v>27</v>
      </c>
      <c r="CR3277" s="59">
        <v>5.61</v>
      </c>
      <c r="CS3277" s="59">
        <v>18.7</v>
      </c>
      <c r="CT3277" s="59">
        <v>3.07</v>
      </c>
      <c r="CU3277" s="59">
        <v>22.3</v>
      </c>
      <c r="CV3277" s="59">
        <v>3.21</v>
      </c>
      <c r="CW3277" s="60">
        <f t="shared" si="190"/>
        <v>1398.47</v>
      </c>
      <c r="CX3277" s="59">
        <v>2620</v>
      </c>
      <c r="CY3277" s="59">
        <v>9.17</v>
      </c>
      <c r="CZ3277" s="59">
        <v>7.03</v>
      </c>
      <c r="DA3277" s="59">
        <v>0.44</v>
      </c>
      <c r="DB3277" s="22"/>
      <c r="DC3277" s="59">
        <v>2.86</v>
      </c>
      <c r="DD3277" s="59">
        <v>0.02</v>
      </c>
      <c r="DE3277" s="59" t="s">
        <v>120</v>
      </c>
      <c r="DF3277" s="59">
        <v>24.8</v>
      </c>
      <c r="DG3277" s="59">
        <v>0.06</v>
      </c>
      <c r="DH3277" s="22"/>
      <c r="DI3277" s="22"/>
      <c r="DJ3277" s="22"/>
      <c r="DK3277" s="22"/>
      <c r="DL3277" s="22"/>
      <c r="DM3277" s="22"/>
      <c r="DN3277" s="22"/>
      <c r="DO3277" s="22"/>
      <c r="DP3277" s="22"/>
      <c r="DQ3277" s="22"/>
    </row>
    <row r="3278" spans="1:121" ht="14.5" customHeight="1" x14ac:dyDescent="0.3">
      <c r="A3278" s="30" t="s">
        <v>3783</v>
      </c>
      <c r="B3278" s="29" t="s">
        <v>2941</v>
      </c>
      <c r="C3278" s="22" t="s">
        <v>2941</v>
      </c>
      <c r="D3278" s="22" t="s">
        <v>5257</v>
      </c>
      <c r="E3278" s="31">
        <v>44183</v>
      </c>
      <c r="F3278" s="32">
        <v>44335</v>
      </c>
      <c r="G3278" s="22" t="s">
        <v>4946</v>
      </c>
      <c r="H3278" s="33">
        <v>32.02384</v>
      </c>
      <c r="I3278" s="33">
        <v>-105.527451</v>
      </c>
      <c r="J3278" s="29" t="s">
        <v>873</v>
      </c>
      <c r="K3278" s="29" t="s">
        <v>1253</v>
      </c>
      <c r="L3278" s="29" t="s">
        <v>878</v>
      </c>
      <c r="M3278" s="33" t="s">
        <v>907</v>
      </c>
      <c r="N3278" s="70" t="s">
        <v>3393</v>
      </c>
      <c r="O3278" s="70" t="s">
        <v>3394</v>
      </c>
      <c r="P3278" s="33" t="s">
        <v>2942</v>
      </c>
      <c r="Q3278" s="33" t="s">
        <v>2943</v>
      </c>
      <c r="W3278" s="59">
        <v>11.7</v>
      </c>
      <c r="X3278" s="59">
        <v>0.06</v>
      </c>
      <c r="Y3278" s="59">
        <v>1.1399999999999999</v>
      </c>
      <c r="Z3278" s="59">
        <v>0.99</v>
      </c>
      <c r="AA3278" s="59">
        <v>0.03</v>
      </c>
      <c r="AB3278" s="59">
        <v>0.78</v>
      </c>
      <c r="AC3278" s="59">
        <v>48.5</v>
      </c>
      <c r="AD3278" s="59">
        <v>0.18</v>
      </c>
      <c r="AE3278" s="59">
        <v>0.35</v>
      </c>
      <c r="AF3278" s="59">
        <v>0.09</v>
      </c>
      <c r="AG3278" s="59">
        <v>36</v>
      </c>
      <c r="AH3278" s="59">
        <v>700</v>
      </c>
      <c r="AI3278" s="59">
        <v>3.7999999999999999E-2</v>
      </c>
      <c r="AJ3278" s="110"/>
      <c r="AK3278" s="22"/>
      <c r="AL3278" s="110"/>
      <c r="AM3278" s="110"/>
      <c r="AN3278" s="110"/>
      <c r="AO3278" s="57">
        <f t="shared" si="191"/>
        <v>99.858000000000004</v>
      </c>
      <c r="AP3278" s="109">
        <f t="shared" si="187"/>
        <v>0.32409630000000011</v>
      </c>
      <c r="AQ3278" s="109">
        <f t="shared" si="188"/>
        <v>0.60536699999999988</v>
      </c>
      <c r="AR3278" s="110">
        <f t="shared" si="189"/>
        <v>0.89999999999999991</v>
      </c>
      <c r="AS3278" s="22"/>
      <c r="AT3278" s="22"/>
      <c r="AU3278" s="59">
        <v>4</v>
      </c>
      <c r="AV3278" s="59" t="s">
        <v>121</v>
      </c>
      <c r="AW3278" s="59" t="s">
        <v>83</v>
      </c>
      <c r="AX3278" s="59">
        <v>58</v>
      </c>
      <c r="AY3278" s="59">
        <v>12.3</v>
      </c>
      <c r="AZ3278" s="59" t="s">
        <v>83</v>
      </c>
      <c r="BA3278" s="59">
        <v>0.3</v>
      </c>
      <c r="BB3278" s="110"/>
      <c r="BC3278" s="59">
        <v>0.6</v>
      </c>
      <c r="BD3278" s="59" t="s">
        <v>82</v>
      </c>
      <c r="BE3278" s="59">
        <v>17</v>
      </c>
      <c r="BF3278" s="59">
        <v>0.8</v>
      </c>
      <c r="BG3278" s="59" t="s">
        <v>83</v>
      </c>
      <c r="BH3278" s="59">
        <v>1.5</v>
      </c>
      <c r="BI3278" s="59" t="s">
        <v>121</v>
      </c>
      <c r="BJ3278" s="59" t="s">
        <v>121</v>
      </c>
      <c r="BK3278" s="110"/>
      <c r="BL3278" s="59" t="s">
        <v>124</v>
      </c>
      <c r="BM3278" s="59" t="s">
        <v>84</v>
      </c>
      <c r="BN3278" s="59">
        <v>5</v>
      </c>
      <c r="BO3278" s="59">
        <v>1.7</v>
      </c>
      <c r="BP3278" s="59" t="s">
        <v>83</v>
      </c>
      <c r="BQ3278" s="59" t="s">
        <v>83</v>
      </c>
      <c r="BR3278" s="59">
        <v>16.2</v>
      </c>
      <c r="BS3278" s="59" t="s">
        <v>85</v>
      </c>
      <c r="BT3278" s="59">
        <v>0.1</v>
      </c>
      <c r="BU3278" s="59" t="s">
        <v>83</v>
      </c>
      <c r="BV3278" s="59" t="s">
        <v>83</v>
      </c>
      <c r="BW3278" s="59" t="s">
        <v>121</v>
      </c>
      <c r="BX3278" s="59">
        <v>280</v>
      </c>
      <c r="BY3278" s="59" t="s">
        <v>82</v>
      </c>
      <c r="BZ3278" s="59" t="s">
        <v>82</v>
      </c>
      <c r="CA3278" s="59">
        <v>2</v>
      </c>
      <c r="CB3278" s="59" t="s">
        <v>82</v>
      </c>
      <c r="CC3278" s="59">
        <v>0.93</v>
      </c>
      <c r="CD3278" s="59">
        <v>14</v>
      </c>
      <c r="CE3278" s="59" t="s">
        <v>121</v>
      </c>
      <c r="CF3278" s="59">
        <v>15.9</v>
      </c>
      <c r="CG3278" s="59">
        <v>27.4</v>
      </c>
      <c r="CH3278" s="59">
        <v>24</v>
      </c>
      <c r="CI3278" s="59">
        <v>8.1999999999999993</v>
      </c>
      <c r="CJ3278" s="59">
        <v>11.2</v>
      </c>
      <c r="CK3278" s="59">
        <v>1.7</v>
      </c>
      <c r="CL3278" s="59">
        <v>6.3</v>
      </c>
      <c r="CM3278" s="59">
        <v>1.3</v>
      </c>
      <c r="CN3278" s="59">
        <v>0.31</v>
      </c>
      <c r="CO3278" s="59">
        <v>1.71</v>
      </c>
      <c r="CP3278" s="59">
        <v>0.24</v>
      </c>
      <c r="CQ3278" s="59">
        <v>1.53</v>
      </c>
      <c r="CR3278" s="59">
        <v>0.33</v>
      </c>
      <c r="CS3278" s="59">
        <v>1</v>
      </c>
      <c r="CT3278" s="59">
        <v>0.16</v>
      </c>
      <c r="CU3278" s="59">
        <v>0.9</v>
      </c>
      <c r="CV3278" s="59">
        <v>0.13</v>
      </c>
      <c r="CW3278" s="60">
        <f t="shared" si="190"/>
        <v>35.009999999999991</v>
      </c>
      <c r="CX3278" s="59">
        <v>242</v>
      </c>
      <c r="CY3278" s="59">
        <v>0.72</v>
      </c>
      <c r="CZ3278" s="59">
        <v>0.63</v>
      </c>
      <c r="DA3278" s="59">
        <v>37</v>
      </c>
      <c r="DB3278" s="22"/>
      <c r="DC3278" s="59">
        <v>0.35</v>
      </c>
      <c r="DD3278" s="59">
        <v>0.46</v>
      </c>
      <c r="DE3278" s="59">
        <v>0.04</v>
      </c>
      <c r="DF3278" s="59">
        <v>5.78</v>
      </c>
      <c r="DG3278" s="59">
        <v>0.03</v>
      </c>
      <c r="DH3278" s="22"/>
      <c r="DI3278" s="22"/>
      <c r="DJ3278" s="22"/>
      <c r="DK3278" s="22"/>
      <c r="DL3278" s="22"/>
      <c r="DM3278" s="22"/>
      <c r="DN3278" s="22"/>
      <c r="DO3278" s="22"/>
      <c r="DP3278" s="22"/>
      <c r="DQ3278" s="22"/>
    </row>
    <row r="3279" spans="1:121" ht="14.5" customHeight="1" x14ac:dyDescent="0.3">
      <c r="A3279" s="29" t="s">
        <v>2959</v>
      </c>
      <c r="B3279" s="29" t="s">
        <v>1161</v>
      </c>
      <c r="C3279" s="22" t="s">
        <v>2941</v>
      </c>
      <c r="D3279" s="24" t="s">
        <v>2947</v>
      </c>
      <c r="E3279" s="112"/>
      <c r="F3279" s="29">
        <v>1998</v>
      </c>
      <c r="G3279" s="29"/>
      <c r="H3279" s="29">
        <v>32.016131999999999</v>
      </c>
      <c r="I3279" s="29">
        <v>-105.522705</v>
      </c>
      <c r="J3279" s="29" t="s">
        <v>873</v>
      </c>
      <c r="K3279" s="29" t="s">
        <v>1253</v>
      </c>
      <c r="L3279" s="29" t="s">
        <v>878</v>
      </c>
      <c r="M3279" s="29" t="s">
        <v>1162</v>
      </c>
      <c r="N3279" s="70" t="s">
        <v>3393</v>
      </c>
      <c r="O3279" s="70" t="s">
        <v>3394</v>
      </c>
      <c r="P3279" s="33" t="s">
        <v>2942</v>
      </c>
      <c r="Q3279" s="33" t="s">
        <v>2943</v>
      </c>
      <c r="R3279" s="25"/>
      <c r="S3279" s="25"/>
      <c r="U3279" s="25"/>
      <c r="V3279" s="25"/>
      <c r="W3279" s="109">
        <v>60.1</v>
      </c>
      <c r="X3279" s="109">
        <v>0.18</v>
      </c>
      <c r="Y3279" s="109">
        <v>17.7</v>
      </c>
      <c r="Z3279" s="109">
        <v>5.09</v>
      </c>
      <c r="AA3279" s="109">
        <v>0.21</v>
      </c>
      <c r="AB3279" s="109">
        <v>0.24</v>
      </c>
      <c r="AC3279" s="109">
        <v>1.1599999999999999</v>
      </c>
      <c r="AD3279" s="109">
        <v>6.83</v>
      </c>
      <c r="AE3279" s="109">
        <v>5.44</v>
      </c>
      <c r="AF3279" s="109">
        <v>0.09</v>
      </c>
      <c r="AG3279" s="109">
        <v>1.02</v>
      </c>
      <c r="AH3279" s="60"/>
      <c r="AI3279" s="60"/>
      <c r="AJ3279" s="60"/>
      <c r="AK3279" s="22"/>
      <c r="AL3279" s="60"/>
      <c r="AM3279" s="60"/>
      <c r="AN3279" s="60"/>
      <c r="AO3279" s="109">
        <f>SUM(W3279:AN3279)</f>
        <v>98.059999999999988</v>
      </c>
      <c r="AP3279" s="109">
        <f t="shared" si="187"/>
        <v>2.2523333000000001</v>
      </c>
      <c r="AQ3279" s="109">
        <f t="shared" si="188"/>
        <v>2.5796969999999995</v>
      </c>
      <c r="AR3279" s="110">
        <f t="shared" si="189"/>
        <v>4.627272727272727</v>
      </c>
      <c r="AS3279" s="22"/>
      <c r="AT3279" s="22"/>
      <c r="AU3279" s="57" t="s">
        <v>123</v>
      </c>
      <c r="AV3279" s="57">
        <v>2.5</v>
      </c>
      <c r="AW3279" s="57">
        <v>6.1</v>
      </c>
      <c r="AX3279" s="60"/>
      <c r="AY3279" s="109">
        <v>182</v>
      </c>
      <c r="AZ3279" s="57">
        <v>8</v>
      </c>
      <c r="BA3279" s="57"/>
      <c r="BB3279" s="57"/>
      <c r="BC3279" s="57">
        <v>1.7</v>
      </c>
      <c r="BD3279" s="57" t="s">
        <v>121</v>
      </c>
      <c r="BE3279" s="109">
        <v>30</v>
      </c>
      <c r="BF3279" s="109">
        <v>13</v>
      </c>
      <c r="BG3279" s="57" t="s">
        <v>121</v>
      </c>
      <c r="BH3279" s="109">
        <v>27</v>
      </c>
      <c r="BI3279" s="109"/>
      <c r="BJ3279" s="57">
        <v>13</v>
      </c>
      <c r="BK3279" s="57"/>
      <c r="BL3279" s="57"/>
      <c r="BM3279" s="60"/>
      <c r="BN3279" s="57">
        <v>4</v>
      </c>
      <c r="BO3279" s="109">
        <v>96</v>
      </c>
      <c r="BP3279" s="57" t="s">
        <v>121</v>
      </c>
      <c r="BQ3279" s="109">
        <v>15</v>
      </c>
      <c r="BR3279" s="109">
        <v>115</v>
      </c>
      <c r="BS3279" s="109"/>
      <c r="BT3279" s="57">
        <v>0.3</v>
      </c>
      <c r="BU3279" s="57">
        <v>1.2</v>
      </c>
      <c r="BV3279" s="57"/>
      <c r="BW3279" s="60"/>
      <c r="BX3279" s="109">
        <v>60</v>
      </c>
      <c r="BY3279" s="57">
        <v>6.1</v>
      </c>
      <c r="BZ3279" s="60"/>
      <c r="CA3279" s="57">
        <v>11</v>
      </c>
      <c r="CB3279" s="57"/>
      <c r="CC3279" s="57">
        <v>3.8</v>
      </c>
      <c r="CD3279" s="57">
        <v>6</v>
      </c>
      <c r="CE3279" s="57" t="s">
        <v>121</v>
      </c>
      <c r="CF3279" s="109">
        <v>24</v>
      </c>
      <c r="CG3279" s="109">
        <v>744</v>
      </c>
      <c r="CH3279" s="57">
        <v>95</v>
      </c>
      <c r="CI3279" s="57">
        <v>67</v>
      </c>
      <c r="CJ3279" s="57">
        <v>85</v>
      </c>
      <c r="CK3279" s="60"/>
      <c r="CL3279" s="57">
        <v>24</v>
      </c>
      <c r="CM3279" s="57">
        <v>4.0999999999999996</v>
      </c>
      <c r="CN3279" s="57">
        <v>0.7</v>
      </c>
      <c r="CO3279" s="60"/>
      <c r="CP3279" s="57">
        <v>0.5</v>
      </c>
      <c r="CQ3279" s="60"/>
      <c r="CR3279" s="60"/>
      <c r="CS3279" s="60"/>
      <c r="CT3279" s="60"/>
      <c r="CU3279" s="57">
        <v>2.6</v>
      </c>
      <c r="CV3279" s="57">
        <v>0.55000000000000004</v>
      </c>
      <c r="CW3279" s="60">
        <f t="shared" si="190"/>
        <v>184.45</v>
      </c>
      <c r="CX3279" s="60"/>
      <c r="CY3279" s="60"/>
      <c r="CZ3279" s="60"/>
      <c r="DA3279" s="60"/>
      <c r="DB3279" s="22"/>
      <c r="DC3279" s="60"/>
      <c r="DD3279" s="60"/>
      <c r="DE3279" s="60"/>
      <c r="DF3279" s="60"/>
      <c r="DG3279" s="60"/>
      <c r="DH3279" s="22"/>
      <c r="DI3279" s="22"/>
      <c r="DJ3279" s="22"/>
      <c r="DK3279" s="22"/>
      <c r="DL3279" s="22"/>
      <c r="DM3279" s="22"/>
      <c r="DN3279" s="22"/>
      <c r="DO3279" s="22"/>
      <c r="DP3279" s="22"/>
      <c r="DQ3279" s="22"/>
    </row>
    <row r="3280" spans="1:121" ht="14.5" customHeight="1" x14ac:dyDescent="0.3">
      <c r="A3280" s="29" t="s">
        <v>2960</v>
      </c>
      <c r="B3280" s="29" t="s">
        <v>1161</v>
      </c>
      <c r="C3280" s="22" t="s">
        <v>2941</v>
      </c>
      <c r="D3280" s="24" t="s">
        <v>2947</v>
      </c>
      <c r="E3280" s="112"/>
      <c r="F3280" s="29">
        <v>1998</v>
      </c>
      <c r="G3280" s="29"/>
      <c r="H3280" s="29">
        <v>32.016131999999999</v>
      </c>
      <c r="I3280" s="29">
        <v>-105.522705</v>
      </c>
      <c r="J3280" s="29" t="s">
        <v>873</v>
      </c>
      <c r="K3280" s="29" t="s">
        <v>1253</v>
      </c>
      <c r="L3280" s="29" t="s">
        <v>878</v>
      </c>
      <c r="M3280" s="29" t="s">
        <v>1162</v>
      </c>
      <c r="N3280" s="70" t="s">
        <v>3393</v>
      </c>
      <c r="O3280" s="70" t="s">
        <v>3394</v>
      </c>
      <c r="P3280" s="33" t="s">
        <v>2942</v>
      </c>
      <c r="Q3280" s="33" t="s">
        <v>2943</v>
      </c>
      <c r="R3280" s="25"/>
      <c r="S3280" s="25"/>
      <c r="U3280" s="25"/>
      <c r="V3280" s="25"/>
      <c r="W3280" s="109">
        <v>59.4</v>
      </c>
      <c r="X3280" s="109">
        <v>0.18</v>
      </c>
      <c r="Y3280" s="109">
        <v>18.399999999999999</v>
      </c>
      <c r="Z3280" s="109">
        <v>5.64</v>
      </c>
      <c r="AA3280" s="109">
        <v>0.27</v>
      </c>
      <c r="AB3280" s="109">
        <v>0.48</v>
      </c>
      <c r="AC3280" s="109">
        <v>1.28</v>
      </c>
      <c r="AD3280" s="109">
        <v>7.72</v>
      </c>
      <c r="AE3280" s="109">
        <v>5.33</v>
      </c>
      <c r="AF3280" s="109">
        <v>0.09</v>
      </c>
      <c r="AG3280" s="109">
        <v>2.06</v>
      </c>
      <c r="AH3280" s="60"/>
      <c r="AI3280" s="60"/>
      <c r="AJ3280" s="60"/>
      <c r="AK3280" s="22"/>
      <c r="AL3280" s="60"/>
      <c r="AM3280" s="60"/>
      <c r="AN3280" s="60"/>
      <c r="AO3280" s="109">
        <f>SUM(W3280:AN3280)</f>
        <v>100.85</v>
      </c>
      <c r="AP3280" s="109">
        <f t="shared" si="187"/>
        <v>2.4356867999999992</v>
      </c>
      <c r="AQ3280" s="109">
        <f t="shared" si="188"/>
        <v>2.9130120000000002</v>
      </c>
      <c r="AR3280" s="110">
        <f t="shared" si="189"/>
        <v>5.127272727272727</v>
      </c>
      <c r="AS3280" s="22"/>
      <c r="AT3280" s="22"/>
      <c r="AU3280" s="57" t="s">
        <v>123</v>
      </c>
      <c r="AV3280" s="57">
        <v>7</v>
      </c>
      <c r="AW3280" s="57">
        <v>5.5</v>
      </c>
      <c r="AX3280" s="60"/>
      <c r="AY3280" s="109">
        <v>103</v>
      </c>
      <c r="AZ3280" s="57">
        <v>21</v>
      </c>
      <c r="BA3280" s="57"/>
      <c r="BB3280" s="57"/>
      <c r="BC3280" s="57">
        <v>1.9</v>
      </c>
      <c r="BD3280" s="57" t="s">
        <v>121</v>
      </c>
      <c r="BE3280" s="109">
        <v>22</v>
      </c>
      <c r="BF3280" s="109">
        <v>18</v>
      </c>
      <c r="BG3280" s="57">
        <v>1</v>
      </c>
      <c r="BH3280" s="109">
        <v>29</v>
      </c>
      <c r="BI3280" s="109"/>
      <c r="BJ3280" s="57">
        <v>27</v>
      </c>
      <c r="BK3280" s="57"/>
      <c r="BL3280" s="57"/>
      <c r="BM3280" s="60"/>
      <c r="BN3280" s="57">
        <v>12</v>
      </c>
      <c r="BO3280" s="109">
        <v>214</v>
      </c>
      <c r="BP3280" s="57" t="s">
        <v>121</v>
      </c>
      <c r="BQ3280" s="57">
        <v>101</v>
      </c>
      <c r="BR3280" s="109">
        <v>160</v>
      </c>
      <c r="BS3280" s="109"/>
      <c r="BT3280" s="57">
        <v>1.1000000000000001</v>
      </c>
      <c r="BU3280" s="57">
        <v>1.2</v>
      </c>
      <c r="BV3280" s="57"/>
      <c r="BW3280" s="60"/>
      <c r="BX3280" s="109">
        <v>64</v>
      </c>
      <c r="BY3280" s="57">
        <v>14</v>
      </c>
      <c r="BZ3280" s="60"/>
      <c r="CA3280" s="57">
        <v>26</v>
      </c>
      <c r="CB3280" s="57"/>
      <c r="CC3280" s="57">
        <v>9.8000000000000007</v>
      </c>
      <c r="CD3280" s="57">
        <v>7</v>
      </c>
      <c r="CE3280" s="57" t="s">
        <v>121</v>
      </c>
      <c r="CF3280" s="109">
        <v>53</v>
      </c>
      <c r="CG3280" s="109">
        <v>1759</v>
      </c>
      <c r="CH3280" s="57">
        <v>125</v>
      </c>
      <c r="CI3280" s="57">
        <v>110</v>
      </c>
      <c r="CJ3280" s="57">
        <v>140</v>
      </c>
      <c r="CK3280" s="60"/>
      <c r="CL3280" s="57">
        <v>30</v>
      </c>
      <c r="CM3280" s="57">
        <v>6</v>
      </c>
      <c r="CN3280" s="57">
        <v>0.9</v>
      </c>
      <c r="CO3280" s="60"/>
      <c r="CP3280" s="57" t="s">
        <v>82</v>
      </c>
      <c r="CQ3280" s="60"/>
      <c r="CR3280" s="60"/>
      <c r="CS3280" s="60"/>
      <c r="CT3280" s="60"/>
      <c r="CU3280" s="57">
        <v>5.6</v>
      </c>
      <c r="CV3280" s="57">
        <v>0.96</v>
      </c>
      <c r="CW3280" s="60">
        <f t="shared" si="190"/>
        <v>293.45999999999998</v>
      </c>
      <c r="CX3280" s="60"/>
      <c r="CY3280" s="60"/>
      <c r="CZ3280" s="60"/>
      <c r="DA3280" s="60"/>
      <c r="DB3280" s="22"/>
      <c r="DC3280" s="60"/>
      <c r="DD3280" s="60"/>
      <c r="DE3280" s="60"/>
      <c r="DF3280" s="60"/>
      <c r="DG3280" s="60"/>
      <c r="DH3280" s="22"/>
      <c r="DI3280" s="22"/>
      <c r="DJ3280" s="22"/>
      <c r="DK3280" s="22"/>
      <c r="DL3280" s="22"/>
      <c r="DM3280" s="22"/>
      <c r="DN3280" s="22"/>
      <c r="DO3280" s="22"/>
      <c r="DP3280" s="22"/>
      <c r="DQ3280" s="22"/>
    </row>
    <row r="3281" spans="1:121" ht="14.5" customHeight="1" x14ac:dyDescent="0.3">
      <c r="A3281" s="29" t="s">
        <v>2961</v>
      </c>
      <c r="B3281" s="29" t="s">
        <v>1161</v>
      </c>
      <c r="C3281" s="22" t="s">
        <v>2941</v>
      </c>
      <c r="D3281" s="24" t="s">
        <v>2947</v>
      </c>
      <c r="E3281" s="112"/>
      <c r="F3281" s="29">
        <v>1998</v>
      </c>
      <c r="G3281" s="29"/>
      <c r="H3281" s="29">
        <v>32.016131999999999</v>
      </c>
      <c r="I3281" s="29">
        <v>-105.522705</v>
      </c>
      <c r="J3281" s="29" t="s">
        <v>873</v>
      </c>
      <c r="K3281" s="29" t="s">
        <v>1253</v>
      </c>
      <c r="L3281" s="29" t="s">
        <v>878</v>
      </c>
      <c r="M3281" s="29" t="s">
        <v>1162</v>
      </c>
      <c r="N3281" s="70" t="s">
        <v>3393</v>
      </c>
      <c r="O3281" s="70" t="s">
        <v>3394</v>
      </c>
      <c r="P3281" s="33" t="s">
        <v>2942</v>
      </c>
      <c r="Q3281" s="33" t="s">
        <v>2943</v>
      </c>
      <c r="R3281" s="25"/>
      <c r="S3281" s="25"/>
      <c r="U3281" s="25"/>
      <c r="V3281" s="25"/>
      <c r="W3281" s="109">
        <v>58</v>
      </c>
      <c r="X3281" s="109">
        <v>0.08</v>
      </c>
      <c r="Y3281" s="109">
        <v>17.7</v>
      </c>
      <c r="Z3281" s="109">
        <v>4.58</v>
      </c>
      <c r="AA3281" s="109">
        <v>0.27</v>
      </c>
      <c r="AB3281" s="109">
        <v>0.19</v>
      </c>
      <c r="AC3281" s="109">
        <v>0.73</v>
      </c>
      <c r="AD3281" s="109">
        <v>8.0399999999999991</v>
      </c>
      <c r="AE3281" s="109">
        <v>5.48</v>
      </c>
      <c r="AF3281" s="109">
        <v>0.08</v>
      </c>
      <c r="AG3281" s="109">
        <v>3.35</v>
      </c>
      <c r="AH3281" s="60"/>
      <c r="AI3281" s="60"/>
      <c r="AJ3281" s="60"/>
      <c r="AK3281" s="22"/>
      <c r="AL3281" s="60"/>
      <c r="AM3281" s="60"/>
      <c r="AN3281" s="60"/>
      <c r="AO3281" s="109">
        <f>SUM(W3281:AN3281)</f>
        <v>98.5</v>
      </c>
      <c r="AP3281" s="109">
        <f t="shared" si="187"/>
        <v>2.1144445999999992</v>
      </c>
      <c r="AQ3281" s="109">
        <f t="shared" si="188"/>
        <v>2.2414140000000007</v>
      </c>
      <c r="AR3281" s="110">
        <f t="shared" si="189"/>
        <v>4.1636363636363631</v>
      </c>
      <c r="AS3281" s="22"/>
      <c r="AT3281" s="22"/>
      <c r="AU3281" s="57" t="s">
        <v>123</v>
      </c>
      <c r="AV3281" s="57">
        <v>10.9</v>
      </c>
      <c r="AW3281" s="57">
        <v>5.8</v>
      </c>
      <c r="AX3281" s="60"/>
      <c r="AY3281" s="109">
        <v>89</v>
      </c>
      <c r="AZ3281" s="57">
        <v>33</v>
      </c>
      <c r="BA3281" s="57"/>
      <c r="BB3281" s="57"/>
      <c r="BC3281" s="57">
        <v>3</v>
      </c>
      <c r="BD3281" s="57" t="s">
        <v>121</v>
      </c>
      <c r="BE3281" s="109">
        <v>13</v>
      </c>
      <c r="BF3281" s="57">
        <v>3</v>
      </c>
      <c r="BG3281" s="57">
        <v>7</v>
      </c>
      <c r="BH3281" s="109">
        <v>32</v>
      </c>
      <c r="BI3281" s="109"/>
      <c r="BJ3281" s="57">
        <v>46</v>
      </c>
      <c r="BK3281" s="57"/>
      <c r="BL3281" s="57"/>
      <c r="BM3281" s="60"/>
      <c r="BN3281" s="57">
        <v>12</v>
      </c>
      <c r="BO3281" s="109">
        <v>360</v>
      </c>
      <c r="BP3281" s="57" t="s">
        <v>121</v>
      </c>
      <c r="BQ3281" s="57">
        <v>225</v>
      </c>
      <c r="BR3281" s="109">
        <v>200</v>
      </c>
      <c r="BS3281" s="109"/>
      <c r="BT3281" s="57">
        <v>0.8</v>
      </c>
      <c r="BU3281" s="57">
        <v>0.3</v>
      </c>
      <c r="BV3281" s="57"/>
      <c r="BW3281" s="60"/>
      <c r="BX3281" s="109">
        <v>62</v>
      </c>
      <c r="BY3281" s="57">
        <v>26</v>
      </c>
      <c r="BZ3281" s="60"/>
      <c r="CA3281" s="57">
        <v>51</v>
      </c>
      <c r="CB3281" s="57"/>
      <c r="CC3281" s="57">
        <v>18</v>
      </c>
      <c r="CD3281" s="57">
        <v>5</v>
      </c>
      <c r="CE3281" s="57" t="s">
        <v>121</v>
      </c>
      <c r="CF3281" s="109">
        <v>138</v>
      </c>
      <c r="CG3281" s="109">
        <v>2843</v>
      </c>
      <c r="CH3281" s="57">
        <v>250</v>
      </c>
      <c r="CI3281" s="57">
        <v>200</v>
      </c>
      <c r="CJ3281" s="57">
        <v>240</v>
      </c>
      <c r="CK3281" s="60"/>
      <c r="CL3281" s="57">
        <v>54</v>
      </c>
      <c r="CM3281" s="57">
        <v>9.9</v>
      </c>
      <c r="CN3281" s="57">
        <v>1.1000000000000001</v>
      </c>
      <c r="CO3281" s="60"/>
      <c r="CP3281" s="57">
        <v>2.2999999999999998</v>
      </c>
      <c r="CQ3281" s="60"/>
      <c r="CR3281" s="60"/>
      <c r="CS3281" s="60"/>
      <c r="CT3281" s="60"/>
      <c r="CU3281" s="57">
        <v>11</v>
      </c>
      <c r="CV3281" s="57">
        <v>1.76</v>
      </c>
      <c r="CW3281" s="60">
        <f t="shared" si="190"/>
        <v>520.05999999999995</v>
      </c>
      <c r="CX3281" s="60"/>
      <c r="CY3281" s="60"/>
      <c r="CZ3281" s="60"/>
      <c r="DA3281" s="60"/>
      <c r="DB3281" s="22"/>
      <c r="DC3281" s="60"/>
      <c r="DD3281" s="60"/>
      <c r="DE3281" s="60"/>
      <c r="DF3281" s="60"/>
      <c r="DG3281" s="60"/>
      <c r="DH3281" s="22"/>
      <c r="DI3281" s="22"/>
      <c r="DJ3281" s="22"/>
      <c r="DK3281" s="22"/>
      <c r="DL3281" s="22"/>
      <c r="DM3281" s="22"/>
      <c r="DN3281" s="22"/>
      <c r="DO3281" s="22"/>
      <c r="DP3281" s="22"/>
      <c r="DQ3281" s="22"/>
    </row>
    <row r="3282" spans="1:121" ht="14.5" customHeight="1" x14ac:dyDescent="0.3">
      <c r="A3282" s="30" t="s">
        <v>2962</v>
      </c>
      <c r="B3282" s="29" t="s">
        <v>2941</v>
      </c>
      <c r="C3282" s="22" t="s">
        <v>2941</v>
      </c>
      <c r="D3282" s="22" t="s">
        <v>5257</v>
      </c>
      <c r="E3282" s="31">
        <v>44183</v>
      </c>
      <c r="F3282" s="32">
        <v>44335</v>
      </c>
      <c r="G3282" s="22" t="s">
        <v>4946</v>
      </c>
      <c r="H3282" s="33">
        <v>32.042853000000001</v>
      </c>
      <c r="I3282" s="33">
        <v>-105.582053</v>
      </c>
      <c r="J3282" s="29" t="s">
        <v>873</v>
      </c>
      <c r="K3282" s="29" t="s">
        <v>1253</v>
      </c>
      <c r="L3282" s="29" t="s">
        <v>878</v>
      </c>
      <c r="M3282" s="33" t="s">
        <v>907</v>
      </c>
      <c r="N3282" s="70" t="s">
        <v>3393</v>
      </c>
      <c r="O3282" s="70" t="s">
        <v>3394</v>
      </c>
      <c r="P3282" s="33" t="s">
        <v>1665</v>
      </c>
      <c r="Q3282" s="33" t="s">
        <v>2943</v>
      </c>
      <c r="W3282" s="59">
        <v>59.5</v>
      </c>
      <c r="X3282" s="59">
        <v>0.2</v>
      </c>
      <c r="Y3282" s="59">
        <v>19.2</v>
      </c>
      <c r="Z3282" s="59">
        <v>3.09</v>
      </c>
      <c r="AA3282" s="59">
        <v>0.27</v>
      </c>
      <c r="AB3282" s="59">
        <v>7.0000000000000007E-2</v>
      </c>
      <c r="AC3282" s="59">
        <v>0.96</v>
      </c>
      <c r="AD3282" s="59">
        <v>8.2100000000000009</v>
      </c>
      <c r="AE3282" s="59">
        <v>5.27</v>
      </c>
      <c r="AF3282" s="59" t="s">
        <v>120</v>
      </c>
      <c r="AG3282" s="59">
        <v>1.75</v>
      </c>
      <c r="AH3282" s="59">
        <v>100</v>
      </c>
      <c r="AI3282" s="59">
        <v>0.03</v>
      </c>
      <c r="AJ3282" s="110"/>
      <c r="AK3282" s="22"/>
      <c r="AL3282" s="110"/>
      <c r="AM3282" s="110"/>
      <c r="AN3282" s="110"/>
      <c r="AO3282" s="57">
        <f>SUM(W3282:AG3282)+AI3282</f>
        <v>98.55</v>
      </c>
      <c r="AP3282" s="109">
        <f t="shared" si="187"/>
        <v>1.7858433000000022</v>
      </c>
      <c r="AQ3282" s="109">
        <f t="shared" si="188"/>
        <v>1.1855969999999978</v>
      </c>
      <c r="AR3282" s="110">
        <f t="shared" si="189"/>
        <v>2.8090909090909086</v>
      </c>
      <c r="AS3282" s="22"/>
      <c r="AT3282" s="22"/>
      <c r="AU3282" s="59">
        <v>2</v>
      </c>
      <c r="AV3282" s="59" t="s">
        <v>121</v>
      </c>
      <c r="AW3282" s="59">
        <v>11</v>
      </c>
      <c r="AX3282" s="59" t="s">
        <v>84</v>
      </c>
      <c r="AY3282" s="59">
        <v>44.4</v>
      </c>
      <c r="AZ3282" s="59">
        <v>18</v>
      </c>
      <c r="BA3282" s="59">
        <v>0.1</v>
      </c>
      <c r="BB3282" s="110"/>
      <c r="BC3282" s="59">
        <v>0.5</v>
      </c>
      <c r="BD3282" s="59" t="s">
        <v>82</v>
      </c>
      <c r="BE3282" s="59" t="s">
        <v>84</v>
      </c>
      <c r="BF3282" s="59">
        <v>3.9</v>
      </c>
      <c r="BG3282" s="59" t="s">
        <v>83</v>
      </c>
      <c r="BH3282" s="59">
        <v>43.2</v>
      </c>
      <c r="BI3282" s="59">
        <v>2</v>
      </c>
      <c r="BJ3282" s="59">
        <v>43</v>
      </c>
      <c r="BK3282" s="110"/>
      <c r="BL3282" s="59" t="s">
        <v>124</v>
      </c>
      <c r="BM3282" s="59">
        <v>53</v>
      </c>
      <c r="BN3282" s="59">
        <v>18</v>
      </c>
      <c r="BO3282" s="59">
        <v>332</v>
      </c>
      <c r="BP3282" s="59">
        <v>17</v>
      </c>
      <c r="BQ3282" s="59">
        <v>34</v>
      </c>
      <c r="BR3282" s="59">
        <v>239</v>
      </c>
      <c r="BS3282" s="59" t="s">
        <v>85</v>
      </c>
      <c r="BT3282" s="59">
        <v>0.6</v>
      </c>
      <c r="BU3282" s="59" t="s">
        <v>83</v>
      </c>
      <c r="BV3282" s="59" t="s">
        <v>83</v>
      </c>
      <c r="BW3282" s="59">
        <v>7</v>
      </c>
      <c r="BX3282" s="59">
        <v>33.5</v>
      </c>
      <c r="BY3282" s="59">
        <v>20.9</v>
      </c>
      <c r="BZ3282" s="59" t="s">
        <v>82</v>
      </c>
      <c r="CA3282" s="59">
        <v>50.7</v>
      </c>
      <c r="CB3282" s="59">
        <v>0.8</v>
      </c>
      <c r="CC3282" s="59">
        <v>14.1</v>
      </c>
      <c r="CD3282" s="59" t="s">
        <v>83</v>
      </c>
      <c r="CE3282" s="59">
        <v>5</v>
      </c>
      <c r="CF3282" s="59">
        <v>58.6</v>
      </c>
      <c r="CG3282" s="59">
        <v>1860</v>
      </c>
      <c r="CH3282" s="59">
        <v>206</v>
      </c>
      <c r="CI3282" s="59">
        <v>158</v>
      </c>
      <c r="CJ3282" s="59">
        <v>260</v>
      </c>
      <c r="CK3282" s="59">
        <v>23.4</v>
      </c>
      <c r="CL3282" s="59">
        <v>65.099999999999994</v>
      </c>
      <c r="CM3282" s="59">
        <v>9.4</v>
      </c>
      <c r="CN3282" s="59">
        <v>1</v>
      </c>
      <c r="CO3282" s="59">
        <v>8.69</v>
      </c>
      <c r="CP3282" s="59">
        <v>1.57</v>
      </c>
      <c r="CQ3282" s="59">
        <v>9.5399999999999991</v>
      </c>
      <c r="CR3282" s="59">
        <v>2.0299999999999998</v>
      </c>
      <c r="CS3282" s="59">
        <v>6.65</v>
      </c>
      <c r="CT3282" s="59">
        <v>1.08</v>
      </c>
      <c r="CU3282" s="59">
        <v>8</v>
      </c>
      <c r="CV3282" s="59">
        <v>1.1499999999999999</v>
      </c>
      <c r="CW3282" s="60">
        <f t="shared" si="190"/>
        <v>555.61</v>
      </c>
      <c r="CX3282" s="59">
        <v>2120</v>
      </c>
      <c r="CY3282" s="59">
        <v>2.2400000000000002</v>
      </c>
      <c r="CZ3282" s="59">
        <v>10.199999999999999</v>
      </c>
      <c r="DA3282" s="59">
        <v>0.71</v>
      </c>
      <c r="DB3282" s="22"/>
      <c r="DC3282" s="59">
        <v>4.45</v>
      </c>
      <c r="DD3282" s="59">
        <v>0.04</v>
      </c>
      <c r="DE3282" s="59">
        <v>0.01</v>
      </c>
      <c r="DF3282" s="59">
        <v>28.1</v>
      </c>
      <c r="DG3282" s="59">
        <v>0.12</v>
      </c>
      <c r="DH3282" s="22"/>
      <c r="DI3282" s="22"/>
      <c r="DJ3282" s="22"/>
      <c r="DK3282" s="22"/>
      <c r="DL3282" s="22"/>
      <c r="DM3282" s="22"/>
      <c r="DN3282" s="22"/>
      <c r="DO3282" s="22"/>
      <c r="DP3282" s="22"/>
      <c r="DQ3282" s="22"/>
    </row>
    <row r="3283" spans="1:121" s="25" customFormat="1" ht="14.5" customHeight="1" x14ac:dyDescent="0.3">
      <c r="A3283" s="29">
        <v>7369</v>
      </c>
      <c r="B3283" s="29" t="s">
        <v>1161</v>
      </c>
      <c r="C3283" s="22" t="s">
        <v>2941</v>
      </c>
      <c r="D3283" s="24" t="s">
        <v>2947</v>
      </c>
      <c r="E3283" s="112"/>
      <c r="F3283" s="29">
        <v>1998</v>
      </c>
      <c r="G3283" s="29"/>
      <c r="H3283" s="29">
        <v>32.015389999999996</v>
      </c>
      <c r="I3283" s="29">
        <v>-105.52222999999999</v>
      </c>
      <c r="J3283" s="29" t="s">
        <v>873</v>
      </c>
      <c r="K3283" s="29" t="s">
        <v>1253</v>
      </c>
      <c r="L3283" s="29" t="s">
        <v>878</v>
      </c>
      <c r="M3283" s="25" t="s">
        <v>1149</v>
      </c>
      <c r="N3283" s="70" t="s">
        <v>3393</v>
      </c>
      <c r="O3283" s="70" t="s">
        <v>3394</v>
      </c>
      <c r="P3283" s="33" t="s">
        <v>1665</v>
      </c>
      <c r="Q3283" s="33" t="s">
        <v>2943</v>
      </c>
      <c r="W3283" s="57"/>
      <c r="X3283" s="57"/>
      <c r="Y3283" s="57"/>
      <c r="Z3283" s="57"/>
      <c r="AA3283" s="57"/>
      <c r="AB3283" s="57"/>
      <c r="AC3283" s="57"/>
      <c r="AD3283" s="57"/>
      <c r="AE3283" s="60"/>
      <c r="AF3283" s="60"/>
      <c r="AG3283" s="60"/>
      <c r="AH3283" s="57"/>
      <c r="AI3283" s="60"/>
      <c r="AJ3283" s="60"/>
      <c r="AL3283" s="60"/>
      <c r="AM3283" s="60"/>
      <c r="AN3283" s="60"/>
      <c r="AO3283" s="57"/>
      <c r="AP3283" s="60"/>
      <c r="AQ3283" s="57"/>
      <c r="AR3283" s="57"/>
      <c r="AU3283" s="57" t="s">
        <v>123</v>
      </c>
      <c r="AV3283" s="57">
        <v>10.7</v>
      </c>
      <c r="AW3283" s="57">
        <v>21</v>
      </c>
      <c r="AX3283" s="60"/>
      <c r="AY3283" s="57">
        <v>710</v>
      </c>
      <c r="AZ3283" s="57">
        <v>24</v>
      </c>
      <c r="BA3283" s="57"/>
      <c r="BB3283" s="57"/>
      <c r="BC3283" s="57">
        <v>3.4</v>
      </c>
      <c r="BD3283" s="57" t="s">
        <v>121</v>
      </c>
      <c r="BE3283" s="57">
        <v>24</v>
      </c>
      <c r="BF3283" s="57" t="s">
        <v>121</v>
      </c>
      <c r="BG3283" s="57">
        <v>33</v>
      </c>
      <c r="BH3283" s="60"/>
      <c r="BI3283" s="60"/>
      <c r="BJ3283" s="57">
        <v>95</v>
      </c>
      <c r="BK3283" s="57"/>
      <c r="BL3283" s="57"/>
      <c r="BM3283" s="60"/>
      <c r="BN3283" s="57">
        <v>30</v>
      </c>
      <c r="BO3283" s="57"/>
      <c r="BP3283" s="57">
        <v>418</v>
      </c>
      <c r="BQ3283" s="57">
        <v>938</v>
      </c>
      <c r="BR3283" s="57">
        <v>370</v>
      </c>
      <c r="BS3283" s="57"/>
      <c r="BT3283" s="57">
        <v>2.9</v>
      </c>
      <c r="BU3283" s="57">
        <v>0.3</v>
      </c>
      <c r="BV3283" s="60"/>
      <c r="BW3283" s="57" t="s">
        <v>120</v>
      </c>
      <c r="BX3283" s="57">
        <v>62</v>
      </c>
      <c r="BY3283" s="57">
        <v>110</v>
      </c>
      <c r="BZ3283" s="60"/>
      <c r="CA3283" s="57">
        <v>350</v>
      </c>
      <c r="CB3283" s="57"/>
      <c r="CC3283" s="57">
        <v>82</v>
      </c>
      <c r="CD3283" s="57">
        <v>10</v>
      </c>
      <c r="CE3283" s="57" t="s">
        <v>121</v>
      </c>
      <c r="CF3283" s="57">
        <v>256</v>
      </c>
      <c r="CG3283" s="57"/>
      <c r="CH3283" s="57">
        <v>308</v>
      </c>
      <c r="CI3283" s="57">
        <v>580</v>
      </c>
      <c r="CJ3283" s="57">
        <v>710</v>
      </c>
      <c r="CK3283" s="60"/>
      <c r="CL3283" s="57">
        <v>140</v>
      </c>
      <c r="CM3283" s="57">
        <v>29</v>
      </c>
      <c r="CN3283" s="57">
        <v>2.5</v>
      </c>
      <c r="CO3283" s="60"/>
      <c r="CP3283" s="57">
        <v>5.5</v>
      </c>
      <c r="CQ3283" s="109"/>
      <c r="CR3283" s="109"/>
      <c r="CS3283" s="60"/>
      <c r="CT3283" s="60"/>
      <c r="CU3283" s="57">
        <v>24.4</v>
      </c>
      <c r="CV3283" s="57">
        <v>3.56</v>
      </c>
      <c r="CW3283" s="60">
        <f t="shared" si="190"/>
        <v>1494.96</v>
      </c>
      <c r="CX3283" s="60"/>
      <c r="CY3283" s="60"/>
      <c r="CZ3283" s="60"/>
      <c r="DA3283" s="60"/>
      <c r="DC3283" s="60"/>
      <c r="DD3283" s="60"/>
      <c r="DE3283" s="60"/>
      <c r="DF3283" s="60"/>
      <c r="DG3283" s="60"/>
    </row>
    <row r="3284" spans="1:121" ht="14.5" customHeight="1" x14ac:dyDescent="0.3">
      <c r="A3284" s="22" t="s">
        <v>2963</v>
      </c>
      <c r="B3284" s="22" t="s">
        <v>2935</v>
      </c>
      <c r="C3284" s="22" t="s">
        <v>2941</v>
      </c>
      <c r="D3284" s="22" t="s">
        <v>5257</v>
      </c>
      <c r="E3284" s="71"/>
      <c r="F3284" s="71">
        <v>44382</v>
      </c>
      <c r="G3284" s="22" t="s">
        <v>2964</v>
      </c>
      <c r="H3284" s="22">
        <v>32.042898000000001</v>
      </c>
      <c r="I3284" s="22">
        <v>-105.53921</v>
      </c>
      <c r="J3284" s="22" t="s">
        <v>873</v>
      </c>
      <c r="K3284" s="22" t="s">
        <v>1253</v>
      </c>
      <c r="L3284" s="22" t="s">
        <v>878</v>
      </c>
      <c r="M3284" s="22" t="s">
        <v>2931</v>
      </c>
      <c r="N3284" s="70" t="s">
        <v>3393</v>
      </c>
      <c r="O3284" s="70" t="s">
        <v>3394</v>
      </c>
      <c r="P3284" s="33" t="s">
        <v>1665</v>
      </c>
      <c r="Q3284" s="33" t="s">
        <v>2943</v>
      </c>
      <c r="W3284" s="110">
        <v>57.73</v>
      </c>
      <c r="X3284" s="110">
        <v>0.25</v>
      </c>
      <c r="Y3284" s="110">
        <v>17.97</v>
      </c>
      <c r="Z3284" s="110">
        <v>4.5</v>
      </c>
      <c r="AA3284" s="110">
        <v>0.31</v>
      </c>
      <c r="AB3284" s="110">
        <v>0.47</v>
      </c>
      <c r="AC3284" s="110">
        <v>2.31</v>
      </c>
      <c r="AD3284" s="110">
        <v>6.47</v>
      </c>
      <c r="AE3284" s="110">
        <v>5.05</v>
      </c>
      <c r="AF3284" s="110">
        <v>0.08</v>
      </c>
      <c r="AG3284" s="110">
        <v>4.05</v>
      </c>
      <c r="AH3284" s="110">
        <v>1270</v>
      </c>
      <c r="AI3284" s="110">
        <v>0.01</v>
      </c>
      <c r="AJ3284" s="110"/>
      <c r="AK3284" s="22"/>
      <c r="AL3284" s="110"/>
      <c r="AM3284" s="110">
        <v>0.28999999999999998</v>
      </c>
      <c r="AN3284" s="110"/>
      <c r="AO3284" s="110">
        <f>SUM(W3284:AG3284)+(AH3284*0.0001)+AI3284+AM3284</f>
        <v>99.61699999999999</v>
      </c>
      <c r="AP3284" s="110">
        <f t="shared" ref="AP3284:AP3311" si="192">(0.6633*(Y3284+Z3284)-0.7083*(Y3284))</f>
        <v>2.1761999999999997</v>
      </c>
      <c r="AQ3284" s="110">
        <f t="shared" ref="AQ3284:AQ3311" si="193">(Z3284-1.1*(AP3284))</f>
        <v>2.1061800000000002</v>
      </c>
      <c r="AR3284" s="110">
        <f t="shared" ref="AR3284:AR3311" si="194">(Z3284/1.1)</f>
        <v>4.0909090909090908</v>
      </c>
      <c r="AS3284" s="22"/>
      <c r="AT3284" s="22"/>
      <c r="AU3284" s="110" t="s">
        <v>121</v>
      </c>
      <c r="AV3284" s="110" t="s">
        <v>82</v>
      </c>
      <c r="AW3284" s="110">
        <v>4.8</v>
      </c>
      <c r="AX3284" s="110"/>
      <c r="AY3284" s="110">
        <v>268</v>
      </c>
      <c r="AZ3284" s="110"/>
      <c r="BA3284" s="110">
        <v>0.22</v>
      </c>
      <c r="BB3284" s="110"/>
      <c r="BC3284" s="110">
        <v>0.6</v>
      </c>
      <c r="BD3284" s="110">
        <v>3</v>
      </c>
      <c r="BE3284" s="110">
        <v>10</v>
      </c>
      <c r="BF3284" s="110">
        <v>59.7</v>
      </c>
      <c r="BG3284" s="110">
        <v>1</v>
      </c>
      <c r="BH3284" s="110">
        <v>49.3</v>
      </c>
      <c r="BI3284" s="110" t="s">
        <v>83</v>
      </c>
      <c r="BJ3284" s="110">
        <v>56.4</v>
      </c>
      <c r="BK3284" s="110">
        <v>8.9999999999999993E-3</v>
      </c>
      <c r="BL3284" s="110">
        <v>3.4000000000000002E-2</v>
      </c>
      <c r="BM3284" s="110">
        <v>60</v>
      </c>
      <c r="BN3284" s="110">
        <v>11</v>
      </c>
      <c r="BO3284" s="110">
        <v>440</v>
      </c>
      <c r="BP3284" s="110" t="s">
        <v>121</v>
      </c>
      <c r="BQ3284" s="110">
        <v>41</v>
      </c>
      <c r="BR3284" s="110">
        <v>242</v>
      </c>
      <c r="BS3284" s="110" t="s">
        <v>134</v>
      </c>
      <c r="BT3284" s="110">
        <v>0.26</v>
      </c>
      <c r="BU3284" s="110">
        <v>0.6</v>
      </c>
      <c r="BV3284" s="110">
        <v>0.6</v>
      </c>
      <c r="BW3284" s="110">
        <v>13</v>
      </c>
      <c r="BX3284" s="110">
        <v>170.5</v>
      </c>
      <c r="BY3284" s="110">
        <v>32.200000000000003</v>
      </c>
      <c r="BZ3284" s="110">
        <v>0.01</v>
      </c>
      <c r="CA3284" s="110">
        <v>62.1</v>
      </c>
      <c r="CB3284" s="110">
        <v>0.13</v>
      </c>
      <c r="CC3284" s="110">
        <v>17</v>
      </c>
      <c r="CD3284" s="110">
        <v>8</v>
      </c>
      <c r="CE3284" s="110">
        <v>1</v>
      </c>
      <c r="CF3284" s="110">
        <v>99.4</v>
      </c>
      <c r="CG3284" s="110">
        <v>2450</v>
      </c>
      <c r="CH3284" s="110">
        <v>288</v>
      </c>
      <c r="CI3284" s="110">
        <v>205</v>
      </c>
      <c r="CJ3284" s="110">
        <v>368</v>
      </c>
      <c r="CK3284" s="110">
        <v>37.9</v>
      </c>
      <c r="CL3284" s="110">
        <v>114.5</v>
      </c>
      <c r="CM3284" s="110">
        <v>19.5</v>
      </c>
      <c r="CN3284" s="110">
        <v>1.48</v>
      </c>
      <c r="CO3284" s="110">
        <v>15</v>
      </c>
      <c r="CP3284" s="110">
        <v>2.66</v>
      </c>
      <c r="CQ3284" s="110">
        <v>17.2</v>
      </c>
      <c r="CR3284" s="110">
        <v>3.42</v>
      </c>
      <c r="CS3284" s="110">
        <v>10.45</v>
      </c>
      <c r="CT3284" s="110">
        <v>1.53</v>
      </c>
      <c r="CU3284" s="110">
        <v>10.95</v>
      </c>
      <c r="CV3284" s="110">
        <v>1.71</v>
      </c>
      <c r="CW3284" s="116">
        <f t="shared" si="190"/>
        <v>809.30000000000007</v>
      </c>
      <c r="CX3284" s="110"/>
      <c r="CY3284" s="110"/>
      <c r="CZ3284" s="110"/>
      <c r="DA3284" s="110"/>
      <c r="DB3284" s="22"/>
      <c r="DC3284" s="110"/>
      <c r="DD3284" s="110"/>
      <c r="DE3284" s="110"/>
      <c r="DF3284" s="110"/>
      <c r="DG3284" s="110"/>
      <c r="DH3284" s="22"/>
      <c r="DI3284" s="22"/>
      <c r="DJ3284" s="22"/>
      <c r="DK3284" s="22"/>
      <c r="DL3284" s="22"/>
      <c r="DM3284" s="22"/>
      <c r="DN3284" s="22"/>
      <c r="DO3284" s="22"/>
      <c r="DP3284" s="22"/>
      <c r="DQ3284" s="22"/>
    </row>
    <row r="3285" spans="1:121" ht="14.5" customHeight="1" x14ac:dyDescent="0.3">
      <c r="A3285" s="22" t="s">
        <v>2965</v>
      </c>
      <c r="B3285" s="22" t="s">
        <v>2935</v>
      </c>
      <c r="C3285" s="22" t="s">
        <v>2941</v>
      </c>
      <c r="D3285" s="22" t="s">
        <v>5257</v>
      </c>
      <c r="E3285" s="71"/>
      <c r="F3285" s="71">
        <v>44382</v>
      </c>
      <c r="G3285" s="22" t="s">
        <v>2964</v>
      </c>
      <c r="H3285" s="22">
        <v>32.041223000000002</v>
      </c>
      <c r="I3285" s="29">
        <v>-105.53867099999999</v>
      </c>
      <c r="J3285" s="22" t="s">
        <v>873</v>
      </c>
      <c r="K3285" s="22" t="s">
        <v>1253</v>
      </c>
      <c r="L3285" s="22" t="s">
        <v>878</v>
      </c>
      <c r="M3285" s="22" t="s">
        <v>2931</v>
      </c>
      <c r="N3285" s="70" t="s">
        <v>3393</v>
      </c>
      <c r="O3285" s="70" t="s">
        <v>3394</v>
      </c>
      <c r="P3285" s="33" t="s">
        <v>1665</v>
      </c>
      <c r="Q3285" s="33" t="s">
        <v>2943</v>
      </c>
      <c r="W3285" s="110">
        <v>57.62</v>
      </c>
      <c r="X3285" s="110">
        <v>0.26</v>
      </c>
      <c r="Y3285" s="110">
        <v>18</v>
      </c>
      <c r="Z3285" s="110">
        <v>4.5999999999999996</v>
      </c>
      <c r="AA3285" s="110">
        <v>0.37</v>
      </c>
      <c r="AB3285" s="110">
        <v>0.36</v>
      </c>
      <c r="AC3285" s="110">
        <v>1.84</v>
      </c>
      <c r="AD3285" s="110">
        <v>8.4</v>
      </c>
      <c r="AE3285" s="110">
        <v>4.92</v>
      </c>
      <c r="AF3285" s="110">
        <v>0.09</v>
      </c>
      <c r="AG3285" s="110">
        <v>2.9</v>
      </c>
      <c r="AH3285" s="110">
        <v>2380</v>
      </c>
      <c r="AI3285" s="110">
        <v>0.02</v>
      </c>
      <c r="AJ3285" s="110"/>
      <c r="AK3285" s="22"/>
      <c r="AL3285" s="110"/>
      <c r="AM3285" s="110">
        <v>0.1</v>
      </c>
      <c r="AN3285" s="110"/>
      <c r="AO3285" s="110">
        <f>SUM(W3285:AG3285)+(AH3285*0.0001)+AI3285+AM3285</f>
        <v>99.718000000000004</v>
      </c>
      <c r="AP3285" s="110">
        <f t="shared" si="192"/>
        <v>2.2411799999999999</v>
      </c>
      <c r="AQ3285" s="110">
        <f t="shared" si="193"/>
        <v>2.1347019999999994</v>
      </c>
      <c r="AR3285" s="110">
        <f t="shared" si="194"/>
        <v>4.1818181818181808</v>
      </c>
      <c r="AS3285" s="22"/>
      <c r="AT3285" s="22"/>
      <c r="AU3285" s="110" t="s">
        <v>121</v>
      </c>
      <c r="AV3285" s="110" t="s">
        <v>82</v>
      </c>
      <c r="AW3285" s="110">
        <v>9.1</v>
      </c>
      <c r="AX3285" s="110"/>
      <c r="AY3285" s="110">
        <v>124.5</v>
      </c>
      <c r="AZ3285" s="110"/>
      <c r="BA3285" s="110">
        <v>0.23</v>
      </c>
      <c r="BB3285" s="110"/>
      <c r="BC3285" s="110">
        <v>0.6</v>
      </c>
      <c r="BD3285" s="110">
        <v>3</v>
      </c>
      <c r="BE3285" s="110">
        <v>10</v>
      </c>
      <c r="BF3285" s="110">
        <v>5.0599999999999996</v>
      </c>
      <c r="BG3285" s="110">
        <v>1</v>
      </c>
      <c r="BH3285" s="110">
        <v>51.1</v>
      </c>
      <c r="BI3285" s="110" t="s">
        <v>83</v>
      </c>
      <c r="BJ3285" s="110">
        <v>59</v>
      </c>
      <c r="BK3285" s="110">
        <v>5.0000000000000001E-3</v>
      </c>
      <c r="BL3285" s="110">
        <v>8.9999999999999993E-3</v>
      </c>
      <c r="BM3285" s="110">
        <v>70</v>
      </c>
      <c r="BN3285" s="110">
        <v>12</v>
      </c>
      <c r="BO3285" s="110">
        <v>455</v>
      </c>
      <c r="BP3285" s="110">
        <v>1</v>
      </c>
      <c r="BQ3285" s="110">
        <v>42</v>
      </c>
      <c r="BR3285" s="110">
        <v>249</v>
      </c>
      <c r="BS3285" s="110" t="s">
        <v>134</v>
      </c>
      <c r="BT3285" s="110">
        <v>0.46</v>
      </c>
      <c r="BU3285" s="110">
        <v>0.4</v>
      </c>
      <c r="BV3285" s="110">
        <v>0.5</v>
      </c>
      <c r="BW3285" s="110">
        <v>13</v>
      </c>
      <c r="BX3285" s="110">
        <v>163.5</v>
      </c>
      <c r="BY3285" s="110">
        <v>33.6</v>
      </c>
      <c r="BZ3285" s="110">
        <v>0.01</v>
      </c>
      <c r="CA3285" s="110">
        <v>64</v>
      </c>
      <c r="CB3285" s="110">
        <v>0.53</v>
      </c>
      <c r="CC3285" s="110">
        <v>17.850000000000001</v>
      </c>
      <c r="CD3285" s="110">
        <v>7</v>
      </c>
      <c r="CE3285" s="110">
        <v>1</v>
      </c>
      <c r="CF3285" s="110">
        <v>101.5</v>
      </c>
      <c r="CG3285" s="110">
        <v>2580</v>
      </c>
      <c r="CH3285" s="110">
        <v>333</v>
      </c>
      <c r="CI3285" s="110">
        <v>212</v>
      </c>
      <c r="CJ3285" s="110">
        <v>375</v>
      </c>
      <c r="CK3285" s="110">
        <v>38.6</v>
      </c>
      <c r="CL3285" s="110">
        <v>114.5</v>
      </c>
      <c r="CM3285" s="110">
        <v>19.95</v>
      </c>
      <c r="CN3285" s="110">
        <v>1.57</v>
      </c>
      <c r="CO3285" s="110">
        <v>14.5</v>
      </c>
      <c r="CP3285" s="110">
        <v>2.72</v>
      </c>
      <c r="CQ3285" s="110">
        <v>16.899999999999999</v>
      </c>
      <c r="CR3285" s="110">
        <v>3.5</v>
      </c>
      <c r="CS3285" s="110">
        <v>10.050000000000001</v>
      </c>
      <c r="CT3285" s="110">
        <v>1.64</v>
      </c>
      <c r="CU3285" s="110">
        <v>10.8</v>
      </c>
      <c r="CV3285" s="110">
        <v>1.74</v>
      </c>
      <c r="CW3285" s="116">
        <f t="shared" si="190"/>
        <v>823.47</v>
      </c>
      <c r="CX3285" s="110"/>
      <c r="CY3285" s="110"/>
      <c r="CZ3285" s="110"/>
      <c r="DA3285" s="110"/>
      <c r="DB3285" s="22"/>
      <c r="DC3285" s="110"/>
      <c r="DD3285" s="110"/>
      <c r="DE3285" s="110"/>
      <c r="DF3285" s="110"/>
      <c r="DG3285" s="110"/>
      <c r="DH3285" s="22"/>
      <c r="DI3285" s="22"/>
      <c r="DJ3285" s="22"/>
      <c r="DK3285" s="22"/>
      <c r="DL3285" s="22"/>
      <c r="DM3285" s="22"/>
      <c r="DN3285" s="22"/>
      <c r="DO3285" s="22"/>
      <c r="DP3285" s="22"/>
      <c r="DQ3285" s="22"/>
    </row>
    <row r="3286" spans="1:121" ht="14.5" customHeight="1" x14ac:dyDescent="0.3">
      <c r="A3286" s="22" t="s">
        <v>2966</v>
      </c>
      <c r="B3286" s="22" t="s">
        <v>2935</v>
      </c>
      <c r="C3286" s="22" t="s">
        <v>2941</v>
      </c>
      <c r="D3286" s="22" t="s">
        <v>5257</v>
      </c>
      <c r="E3286" s="71"/>
      <c r="F3286" s="71">
        <v>44382</v>
      </c>
      <c r="G3286" s="22" t="s">
        <v>2964</v>
      </c>
      <c r="H3286" s="22">
        <v>32.041007999999998</v>
      </c>
      <c r="I3286" s="22">
        <v>-105.54041700000001</v>
      </c>
      <c r="J3286" s="22" t="s">
        <v>873</v>
      </c>
      <c r="K3286" s="22" t="s">
        <v>1253</v>
      </c>
      <c r="L3286" s="22" t="s">
        <v>878</v>
      </c>
      <c r="M3286" s="22" t="s">
        <v>2931</v>
      </c>
      <c r="N3286" s="70" t="s">
        <v>3393</v>
      </c>
      <c r="O3286" s="70" t="s">
        <v>3394</v>
      </c>
      <c r="P3286" s="33" t="s">
        <v>1665</v>
      </c>
      <c r="Q3286" s="33" t="s">
        <v>2943</v>
      </c>
      <c r="W3286" s="110">
        <v>58.94</v>
      </c>
      <c r="X3286" s="110">
        <v>0.25</v>
      </c>
      <c r="Y3286" s="110">
        <v>18.82</v>
      </c>
      <c r="Z3286" s="110">
        <v>3.5</v>
      </c>
      <c r="AA3286" s="110">
        <v>0.26</v>
      </c>
      <c r="AB3286" s="110">
        <v>0.23</v>
      </c>
      <c r="AC3286" s="110">
        <v>1.04</v>
      </c>
      <c r="AD3286" s="110">
        <v>7.59</v>
      </c>
      <c r="AE3286" s="110">
        <v>5.27</v>
      </c>
      <c r="AF3286" s="110">
        <v>0.03</v>
      </c>
      <c r="AG3286" s="110">
        <v>3.75</v>
      </c>
      <c r="AH3286" s="110">
        <v>350</v>
      </c>
      <c r="AI3286" s="110">
        <v>0.01</v>
      </c>
      <c r="AJ3286" s="110"/>
      <c r="AK3286" s="22"/>
      <c r="AL3286" s="110"/>
      <c r="AM3286" s="110">
        <v>0.15</v>
      </c>
      <c r="AN3286" s="110"/>
      <c r="AO3286" s="110">
        <f>SUM(W3286:AG3286)+(AH3286*0.0001)+AI3286+AM3286</f>
        <v>99.875000000000014</v>
      </c>
      <c r="AP3286" s="110">
        <f t="shared" si="192"/>
        <v>1.4746500000000005</v>
      </c>
      <c r="AQ3286" s="110">
        <f t="shared" si="193"/>
        <v>1.8778849999999994</v>
      </c>
      <c r="AR3286" s="110">
        <f t="shared" si="194"/>
        <v>3.1818181818181817</v>
      </c>
      <c r="AS3286" s="22"/>
      <c r="AT3286" s="22"/>
      <c r="AU3286" s="110" t="s">
        <v>121</v>
      </c>
      <c r="AV3286" s="110" t="s">
        <v>82</v>
      </c>
      <c r="AW3286" s="110">
        <v>3</v>
      </c>
      <c r="AX3286" s="110"/>
      <c r="AY3286" s="110">
        <v>63.9</v>
      </c>
      <c r="AZ3286" s="110"/>
      <c r="BA3286" s="110">
        <v>0.18</v>
      </c>
      <c r="BB3286" s="110"/>
      <c r="BC3286" s="110" t="s">
        <v>82</v>
      </c>
      <c r="BD3286" s="110">
        <v>2</v>
      </c>
      <c r="BE3286" s="110" t="s">
        <v>84</v>
      </c>
      <c r="BF3286" s="110">
        <v>15.65</v>
      </c>
      <c r="BG3286" s="110">
        <v>1</v>
      </c>
      <c r="BH3286" s="110">
        <v>42.9</v>
      </c>
      <c r="BI3286" s="110" t="s">
        <v>83</v>
      </c>
      <c r="BJ3286" s="110">
        <v>42.1</v>
      </c>
      <c r="BK3286" s="110">
        <v>5.0000000000000001E-3</v>
      </c>
      <c r="BL3286" s="110">
        <v>3.5000000000000003E-2</v>
      </c>
      <c r="BM3286" s="110">
        <v>60</v>
      </c>
      <c r="BN3286" s="110">
        <v>21</v>
      </c>
      <c r="BO3286" s="110">
        <v>348</v>
      </c>
      <c r="BP3286" s="110" t="s">
        <v>121</v>
      </c>
      <c r="BQ3286" s="110">
        <v>26</v>
      </c>
      <c r="BR3286" s="110">
        <v>225</v>
      </c>
      <c r="BS3286" s="110" t="s">
        <v>134</v>
      </c>
      <c r="BT3286" s="110">
        <v>0.28999999999999998</v>
      </c>
      <c r="BU3286" s="110">
        <v>0.8</v>
      </c>
      <c r="BV3286" s="110">
        <v>0.5</v>
      </c>
      <c r="BW3286" s="110">
        <v>9</v>
      </c>
      <c r="BX3286" s="110">
        <v>105.5</v>
      </c>
      <c r="BY3286" s="110">
        <v>23.4</v>
      </c>
      <c r="BZ3286" s="110" t="s">
        <v>120</v>
      </c>
      <c r="CA3286" s="110">
        <v>45.4</v>
      </c>
      <c r="CB3286" s="110">
        <v>0.33</v>
      </c>
      <c r="CC3286" s="110">
        <v>10.050000000000001</v>
      </c>
      <c r="CD3286" s="110">
        <v>5</v>
      </c>
      <c r="CE3286" s="110" t="s">
        <v>121</v>
      </c>
      <c r="CF3286" s="110">
        <v>71.5</v>
      </c>
      <c r="CG3286" s="110">
        <v>1880</v>
      </c>
      <c r="CH3286" s="110">
        <v>217</v>
      </c>
      <c r="CI3286" s="110">
        <v>175</v>
      </c>
      <c r="CJ3286" s="110">
        <v>301</v>
      </c>
      <c r="CK3286" s="110">
        <v>30</v>
      </c>
      <c r="CL3286" s="110">
        <v>86.6</v>
      </c>
      <c r="CM3286" s="110">
        <v>14.25</v>
      </c>
      <c r="CN3286" s="110">
        <v>1.27</v>
      </c>
      <c r="CO3286" s="110">
        <v>10.3</v>
      </c>
      <c r="CP3286" s="110">
        <v>1.88</v>
      </c>
      <c r="CQ3286" s="110">
        <v>11.55</v>
      </c>
      <c r="CR3286" s="110">
        <v>2.4500000000000002</v>
      </c>
      <c r="CS3286" s="110">
        <v>7.41</v>
      </c>
      <c r="CT3286" s="110">
        <v>1.1499999999999999</v>
      </c>
      <c r="CU3286" s="110">
        <v>7.73</v>
      </c>
      <c r="CV3286" s="110">
        <v>1.21</v>
      </c>
      <c r="CW3286" s="116">
        <f t="shared" si="190"/>
        <v>651.79999999999995</v>
      </c>
      <c r="CX3286" s="110"/>
      <c r="CY3286" s="110"/>
      <c r="CZ3286" s="110"/>
      <c r="DA3286" s="110"/>
      <c r="DB3286" s="22"/>
      <c r="DC3286" s="110"/>
      <c r="DD3286" s="110"/>
      <c r="DE3286" s="110"/>
      <c r="DF3286" s="110"/>
      <c r="DG3286" s="110"/>
      <c r="DH3286" s="22"/>
      <c r="DI3286" s="22"/>
      <c r="DJ3286" s="22"/>
      <c r="DK3286" s="22"/>
      <c r="DL3286" s="22"/>
      <c r="DM3286" s="22"/>
      <c r="DN3286" s="22"/>
      <c r="DO3286" s="22"/>
      <c r="DP3286" s="22"/>
      <c r="DQ3286" s="22"/>
    </row>
    <row r="3287" spans="1:121" ht="14.5" customHeight="1" x14ac:dyDescent="0.3">
      <c r="A3287" s="22" t="s">
        <v>2967</v>
      </c>
      <c r="B3287" s="22" t="s">
        <v>2935</v>
      </c>
      <c r="C3287" s="22" t="s">
        <v>2941</v>
      </c>
      <c r="D3287" s="22" t="s">
        <v>5257</v>
      </c>
      <c r="E3287" s="71"/>
      <c r="F3287" s="71">
        <v>44382</v>
      </c>
      <c r="G3287" s="22" t="s">
        <v>2964</v>
      </c>
      <c r="H3287" s="22">
        <v>32.044868000000001</v>
      </c>
      <c r="I3287" s="22">
        <v>-105.538523</v>
      </c>
      <c r="J3287" s="22" t="s">
        <v>873</v>
      </c>
      <c r="K3287" s="22" t="s">
        <v>1253</v>
      </c>
      <c r="L3287" s="22" t="s">
        <v>878</v>
      </c>
      <c r="M3287" s="22" t="s">
        <v>2968</v>
      </c>
      <c r="N3287" s="70" t="s">
        <v>3393</v>
      </c>
      <c r="O3287" s="70" t="s">
        <v>3394</v>
      </c>
      <c r="P3287" s="33" t="s">
        <v>1665</v>
      </c>
      <c r="Q3287" s="33" t="s">
        <v>2943</v>
      </c>
      <c r="W3287" s="110">
        <v>61.75</v>
      </c>
      <c r="X3287" s="110">
        <v>0.77</v>
      </c>
      <c r="Y3287" s="110">
        <v>16.149999999999999</v>
      </c>
      <c r="Z3287" s="110">
        <v>6.13</v>
      </c>
      <c r="AA3287" s="110">
        <v>0.16</v>
      </c>
      <c r="AB3287" s="110">
        <v>0.41</v>
      </c>
      <c r="AC3287" s="110">
        <v>3.94</v>
      </c>
      <c r="AD3287" s="110">
        <v>0.04</v>
      </c>
      <c r="AE3287" s="110">
        <v>0.34</v>
      </c>
      <c r="AF3287" s="110">
        <v>0.28999999999999998</v>
      </c>
      <c r="AG3287" s="110">
        <v>9.51</v>
      </c>
      <c r="AH3287" s="110">
        <v>780</v>
      </c>
      <c r="AI3287" s="110">
        <v>0.05</v>
      </c>
      <c r="AJ3287" s="110"/>
      <c r="AK3287" s="22"/>
      <c r="AL3287" s="110"/>
      <c r="AM3287" s="110">
        <v>0.83</v>
      </c>
      <c r="AN3287" s="110"/>
      <c r="AO3287" s="110">
        <f>SUM(W3287:AG3287)+(AH3287*0.0001)+AI3287+AM3287</f>
        <v>100.44800000000001</v>
      </c>
      <c r="AP3287" s="110">
        <f t="shared" si="192"/>
        <v>3.3392789999999977</v>
      </c>
      <c r="AQ3287" s="110">
        <f t="shared" si="193"/>
        <v>2.4567931000000023</v>
      </c>
      <c r="AR3287" s="110">
        <f t="shared" si="194"/>
        <v>5.5727272727272723</v>
      </c>
      <c r="AS3287" s="22"/>
      <c r="AT3287" s="22"/>
      <c r="AU3287" s="110" t="s">
        <v>121</v>
      </c>
      <c r="AV3287" s="110" t="s">
        <v>82</v>
      </c>
      <c r="AW3287" s="110">
        <v>20.9</v>
      </c>
      <c r="AX3287" s="110"/>
      <c r="AY3287" s="110">
        <v>322</v>
      </c>
      <c r="AZ3287" s="110"/>
      <c r="BA3287" s="110">
        <v>0.14000000000000001</v>
      </c>
      <c r="BB3287" s="110"/>
      <c r="BC3287" s="110">
        <v>0.6</v>
      </c>
      <c r="BD3287" s="110">
        <v>9</v>
      </c>
      <c r="BE3287" s="110">
        <v>20</v>
      </c>
      <c r="BF3287" s="110">
        <v>0.46</v>
      </c>
      <c r="BG3287" s="110">
        <v>14</v>
      </c>
      <c r="BH3287" s="110">
        <v>24.3</v>
      </c>
      <c r="BI3287" s="110" t="s">
        <v>83</v>
      </c>
      <c r="BJ3287" s="110">
        <v>13.9</v>
      </c>
      <c r="BK3287" s="110">
        <v>5.8999999999999997E-2</v>
      </c>
      <c r="BL3287" s="110">
        <v>9.1999999999999998E-2</v>
      </c>
      <c r="BM3287" s="110">
        <v>20</v>
      </c>
      <c r="BN3287" s="110">
        <v>11</v>
      </c>
      <c r="BO3287" s="110">
        <v>100.5</v>
      </c>
      <c r="BP3287" s="110">
        <v>39</v>
      </c>
      <c r="BQ3287" s="110">
        <v>18</v>
      </c>
      <c r="BR3287" s="110">
        <v>12.5</v>
      </c>
      <c r="BS3287" s="110">
        <v>1E-3</v>
      </c>
      <c r="BT3287" s="110">
        <v>0.6</v>
      </c>
      <c r="BU3287" s="110">
        <v>1.7</v>
      </c>
      <c r="BV3287" s="110">
        <v>0.3</v>
      </c>
      <c r="BW3287" s="110">
        <v>4</v>
      </c>
      <c r="BX3287" s="110">
        <v>308</v>
      </c>
      <c r="BY3287" s="110">
        <v>6.4</v>
      </c>
      <c r="BZ3287" s="110">
        <v>0.03</v>
      </c>
      <c r="CA3287" s="110">
        <v>14.35</v>
      </c>
      <c r="CB3287" s="110">
        <v>0.28999999999999998</v>
      </c>
      <c r="CC3287" s="110">
        <v>6.81</v>
      </c>
      <c r="CD3287" s="110">
        <v>50</v>
      </c>
      <c r="CE3287" s="110">
        <v>3</v>
      </c>
      <c r="CF3287" s="110">
        <v>41</v>
      </c>
      <c r="CG3287" s="110">
        <v>635</v>
      </c>
      <c r="CH3287" s="110">
        <v>97</v>
      </c>
      <c r="CI3287" s="110">
        <v>76.2</v>
      </c>
      <c r="CJ3287" s="110">
        <v>142</v>
      </c>
      <c r="CK3287" s="110">
        <v>16.899999999999999</v>
      </c>
      <c r="CL3287" s="110">
        <v>58</v>
      </c>
      <c r="CM3287" s="110">
        <v>10.35</v>
      </c>
      <c r="CN3287" s="110">
        <v>1.87</v>
      </c>
      <c r="CO3287" s="110">
        <v>7.99</v>
      </c>
      <c r="CP3287" s="110">
        <v>1.19</v>
      </c>
      <c r="CQ3287" s="110">
        <v>7.27</v>
      </c>
      <c r="CR3287" s="110">
        <v>1.46</v>
      </c>
      <c r="CS3287" s="110">
        <v>4.32</v>
      </c>
      <c r="CT3287" s="110">
        <v>0.6</v>
      </c>
      <c r="CU3287" s="110">
        <v>3.9</v>
      </c>
      <c r="CV3287" s="110">
        <v>0.6</v>
      </c>
      <c r="CW3287" s="116">
        <f t="shared" si="190"/>
        <v>332.65000000000003</v>
      </c>
      <c r="CX3287" s="110"/>
      <c r="CY3287" s="110"/>
      <c r="CZ3287" s="110"/>
      <c r="DA3287" s="110"/>
      <c r="DB3287" s="22"/>
      <c r="DC3287" s="110"/>
      <c r="DD3287" s="110"/>
      <c r="DE3287" s="110"/>
      <c r="DF3287" s="110"/>
      <c r="DG3287" s="110"/>
      <c r="DH3287" s="22"/>
      <c r="DI3287" s="22"/>
      <c r="DJ3287" s="22"/>
      <c r="DK3287" s="22"/>
      <c r="DL3287" s="22"/>
      <c r="DM3287" s="22"/>
      <c r="DN3287" s="22"/>
      <c r="DO3287" s="22"/>
      <c r="DP3287" s="22"/>
      <c r="DQ3287" s="22"/>
    </row>
    <row r="3288" spans="1:121" ht="14.5" customHeight="1" x14ac:dyDescent="0.3">
      <c r="A3288" s="22" t="s">
        <v>2969</v>
      </c>
      <c r="B3288" s="22" t="s">
        <v>2935</v>
      </c>
      <c r="C3288" s="22" t="s">
        <v>2941</v>
      </c>
      <c r="D3288" s="22" t="s">
        <v>5257</v>
      </c>
      <c r="E3288" s="71"/>
      <c r="F3288" s="71">
        <v>44382</v>
      </c>
      <c r="G3288" s="22" t="s">
        <v>2964</v>
      </c>
      <c r="H3288" s="22">
        <v>32.045803999999997</v>
      </c>
      <c r="I3288" s="22">
        <v>-105.536897</v>
      </c>
      <c r="J3288" s="22" t="s">
        <v>873</v>
      </c>
      <c r="K3288" s="22" t="s">
        <v>1253</v>
      </c>
      <c r="L3288" s="22" t="s">
        <v>878</v>
      </c>
      <c r="M3288" s="22" t="s">
        <v>950</v>
      </c>
      <c r="N3288" s="70" t="s">
        <v>3393</v>
      </c>
      <c r="O3288" s="70" t="s">
        <v>3394</v>
      </c>
      <c r="P3288" s="33" t="s">
        <v>1665</v>
      </c>
      <c r="Q3288" s="33" t="s">
        <v>2943</v>
      </c>
      <c r="W3288" s="110">
        <v>51.84</v>
      </c>
      <c r="X3288" s="110">
        <v>0.17</v>
      </c>
      <c r="Y3288" s="110">
        <v>11.38</v>
      </c>
      <c r="Z3288" s="110">
        <v>5.65</v>
      </c>
      <c r="AA3288" s="110">
        <v>0.38</v>
      </c>
      <c r="AB3288" s="110">
        <v>0.6</v>
      </c>
      <c r="AC3288" s="110">
        <v>13.1</v>
      </c>
      <c r="AD3288" s="110">
        <v>0.01</v>
      </c>
      <c r="AE3288" s="110">
        <v>0.16</v>
      </c>
      <c r="AF3288" s="110">
        <v>0.08</v>
      </c>
      <c r="AG3288" s="110">
        <v>15.55</v>
      </c>
      <c r="AH3288" s="110">
        <v>540</v>
      </c>
      <c r="AI3288" s="110">
        <v>0.06</v>
      </c>
      <c r="AJ3288" s="110"/>
      <c r="AK3288" s="22"/>
      <c r="AL3288" s="110"/>
      <c r="AM3288" s="110">
        <v>2.95</v>
      </c>
      <c r="AN3288" s="110"/>
      <c r="AO3288" s="110">
        <f>SUM(W3288:AG3288)+(AH3288*0.0001)+AI3288+AM3288</f>
        <v>101.98399999999999</v>
      </c>
      <c r="AP3288" s="110">
        <f t="shared" si="192"/>
        <v>3.2355449999999983</v>
      </c>
      <c r="AQ3288" s="110">
        <f t="shared" si="193"/>
        <v>2.0909005000000018</v>
      </c>
      <c r="AR3288" s="110">
        <f t="shared" si="194"/>
        <v>5.1363636363636367</v>
      </c>
      <c r="AS3288" s="22"/>
      <c r="AT3288" s="22"/>
      <c r="AU3288" s="110" t="s">
        <v>121</v>
      </c>
      <c r="AV3288" s="110" t="s">
        <v>82</v>
      </c>
      <c r="AW3288" s="110">
        <v>3.2</v>
      </c>
      <c r="AX3288" s="110"/>
      <c r="AY3288" s="110">
        <v>173</v>
      </c>
      <c r="AZ3288" s="110"/>
      <c r="BA3288" s="110">
        <v>0.99</v>
      </c>
      <c r="BB3288" s="110"/>
      <c r="BC3288" s="110">
        <v>1.2</v>
      </c>
      <c r="BD3288" s="110">
        <v>6</v>
      </c>
      <c r="BE3288" s="110">
        <v>10</v>
      </c>
      <c r="BF3288" s="110">
        <v>0.41</v>
      </c>
      <c r="BG3288" s="110">
        <v>5</v>
      </c>
      <c r="BH3288" s="110">
        <v>50.3</v>
      </c>
      <c r="BI3288" s="110" t="s">
        <v>83</v>
      </c>
      <c r="BJ3288" s="110">
        <v>119.5</v>
      </c>
      <c r="BK3288" s="110">
        <v>3.2000000000000001E-2</v>
      </c>
      <c r="BL3288" s="110">
        <v>0.04</v>
      </c>
      <c r="BM3288" s="110">
        <v>20</v>
      </c>
      <c r="BN3288" s="110">
        <v>8</v>
      </c>
      <c r="BO3288" s="110">
        <v>1130</v>
      </c>
      <c r="BP3288" s="110">
        <v>8</v>
      </c>
      <c r="BQ3288" s="110">
        <v>114</v>
      </c>
      <c r="BR3288" s="110">
        <v>13.9</v>
      </c>
      <c r="BS3288" s="110" t="s">
        <v>134</v>
      </c>
      <c r="BT3288" s="110">
        <v>0.51</v>
      </c>
      <c r="BU3288" s="110">
        <v>0.3</v>
      </c>
      <c r="BV3288" s="110">
        <v>0.2</v>
      </c>
      <c r="BW3288" s="110">
        <v>51</v>
      </c>
      <c r="BX3288" s="110">
        <v>107</v>
      </c>
      <c r="BY3288" s="110">
        <v>120.5</v>
      </c>
      <c r="BZ3288" s="110">
        <v>0.01</v>
      </c>
      <c r="CA3288" s="110">
        <v>261</v>
      </c>
      <c r="CB3288" s="110">
        <v>0.08</v>
      </c>
      <c r="CC3288" s="110">
        <v>55.3</v>
      </c>
      <c r="CD3288" s="110">
        <v>11</v>
      </c>
      <c r="CE3288" s="110">
        <v>4</v>
      </c>
      <c r="CF3288" s="110">
        <v>195.5</v>
      </c>
      <c r="CG3288" s="110">
        <v>3440</v>
      </c>
      <c r="CH3288" s="110">
        <v>347</v>
      </c>
      <c r="CI3288" s="110">
        <v>442</v>
      </c>
      <c r="CJ3288" s="110">
        <v>698</v>
      </c>
      <c r="CK3288" s="110">
        <v>65.5</v>
      </c>
      <c r="CL3288" s="110">
        <v>181</v>
      </c>
      <c r="CM3288" s="110">
        <v>30.6</v>
      </c>
      <c r="CN3288" s="110">
        <v>2.06</v>
      </c>
      <c r="CO3288" s="110">
        <v>25.9</v>
      </c>
      <c r="CP3288" s="110">
        <v>4.76</v>
      </c>
      <c r="CQ3288" s="110">
        <v>30.4</v>
      </c>
      <c r="CR3288" s="110">
        <v>6.39</v>
      </c>
      <c r="CS3288" s="110">
        <v>19.5</v>
      </c>
      <c r="CT3288" s="110">
        <v>3.04</v>
      </c>
      <c r="CU3288" s="110">
        <v>20.100000000000001</v>
      </c>
      <c r="CV3288" s="110">
        <v>2.68</v>
      </c>
      <c r="CW3288" s="116">
        <f t="shared" si="190"/>
        <v>1531.93</v>
      </c>
      <c r="CX3288" s="110"/>
      <c r="CY3288" s="110"/>
      <c r="CZ3288" s="110"/>
      <c r="DA3288" s="110"/>
      <c r="DB3288" s="22"/>
      <c r="DC3288" s="110"/>
      <c r="DD3288" s="110"/>
      <c r="DE3288" s="110"/>
      <c r="DF3288" s="110"/>
      <c r="DG3288" s="110"/>
      <c r="DH3288" s="22"/>
      <c r="DI3288" s="22"/>
      <c r="DJ3288" s="22"/>
      <c r="DK3288" s="22"/>
      <c r="DL3288" s="22"/>
      <c r="DM3288" s="22"/>
      <c r="DN3288" s="22"/>
      <c r="DO3288" s="22"/>
      <c r="DP3288" s="22"/>
      <c r="DQ3288" s="22"/>
    </row>
    <row r="3289" spans="1:121" ht="14.5" customHeight="1" x14ac:dyDescent="0.3">
      <c r="A3289" s="22" t="s">
        <v>2970</v>
      </c>
      <c r="B3289" s="22" t="s">
        <v>2935</v>
      </c>
      <c r="C3289" s="22" t="s">
        <v>2941</v>
      </c>
      <c r="D3289" s="22" t="s">
        <v>5257</v>
      </c>
      <c r="E3289" s="71">
        <v>44237</v>
      </c>
      <c r="F3289" s="71">
        <v>44414</v>
      </c>
      <c r="G3289" s="22" t="s">
        <v>2971</v>
      </c>
      <c r="H3289" s="22">
        <v>32.052512999999998</v>
      </c>
      <c r="I3289" s="22">
        <v>-105.539913</v>
      </c>
      <c r="J3289" s="22" t="s">
        <v>873</v>
      </c>
      <c r="K3289" s="22" t="s">
        <v>1253</v>
      </c>
      <c r="L3289" s="22" t="s">
        <v>878</v>
      </c>
      <c r="M3289" s="26" t="s">
        <v>1178</v>
      </c>
      <c r="N3289" s="70" t="s">
        <v>3393</v>
      </c>
      <c r="O3289" s="70" t="s">
        <v>3394</v>
      </c>
      <c r="P3289" s="33" t="s">
        <v>1665</v>
      </c>
      <c r="Q3289" s="33" t="s">
        <v>2943</v>
      </c>
      <c r="W3289" s="110">
        <v>58.74</v>
      </c>
      <c r="X3289" s="110">
        <v>0.04</v>
      </c>
      <c r="Y3289" s="110">
        <v>18.12</v>
      </c>
      <c r="Z3289" s="110">
        <v>4.7</v>
      </c>
      <c r="AA3289" s="110">
        <v>0.28999999999999998</v>
      </c>
      <c r="AB3289" s="110">
        <v>0.28000000000000003</v>
      </c>
      <c r="AC3289" s="110">
        <v>0.75</v>
      </c>
      <c r="AD3289" s="110">
        <v>8.24</v>
      </c>
      <c r="AE3289" s="110">
        <v>4.93</v>
      </c>
      <c r="AF3289" s="110">
        <v>0.02</v>
      </c>
      <c r="AG3289" s="110">
        <v>2.78</v>
      </c>
      <c r="AH3289" s="110">
        <v>220</v>
      </c>
      <c r="AI3289" s="110" t="s">
        <v>120</v>
      </c>
      <c r="AJ3289" s="110"/>
      <c r="AK3289" s="22"/>
      <c r="AL3289" s="110"/>
      <c r="AM3289" s="110">
        <v>0.05</v>
      </c>
      <c r="AN3289" s="110"/>
      <c r="AO3289" s="110">
        <f>SUM(W3289:AG3289)+(AH3289*0.0001)+AM3289</f>
        <v>98.962000000000003</v>
      </c>
      <c r="AP3289" s="110">
        <f t="shared" si="192"/>
        <v>2.302109999999999</v>
      </c>
      <c r="AQ3289" s="110">
        <f t="shared" si="193"/>
        <v>2.167679000000001</v>
      </c>
      <c r="AR3289" s="110">
        <f t="shared" si="194"/>
        <v>4.2727272727272725</v>
      </c>
      <c r="AS3289" s="22"/>
      <c r="AT3289" s="22"/>
      <c r="AU3289" s="110">
        <v>3</v>
      </c>
      <c r="AV3289" s="110" t="s">
        <v>82</v>
      </c>
      <c r="AW3289" s="110">
        <v>5.3</v>
      </c>
      <c r="AX3289" s="110"/>
      <c r="AY3289" s="110">
        <v>52.4</v>
      </c>
      <c r="AZ3289" s="110"/>
      <c r="BA3289" s="110">
        <v>0.16</v>
      </c>
      <c r="BB3289" s="110"/>
      <c r="BC3289" s="110" t="s">
        <v>82</v>
      </c>
      <c r="BD3289" s="110" t="s">
        <v>121</v>
      </c>
      <c r="BE3289" s="110" t="s">
        <v>84</v>
      </c>
      <c r="BF3289" s="110">
        <v>4.91</v>
      </c>
      <c r="BG3289" s="110">
        <v>2</v>
      </c>
      <c r="BH3289" s="110">
        <v>44.3</v>
      </c>
      <c r="BI3289" s="110" t="s">
        <v>83</v>
      </c>
      <c r="BJ3289" s="110">
        <v>53.1</v>
      </c>
      <c r="BK3289" s="110">
        <v>6.0000000000000001E-3</v>
      </c>
      <c r="BL3289" s="110">
        <v>1.6E-2</v>
      </c>
      <c r="BM3289" s="110">
        <v>50</v>
      </c>
      <c r="BN3289" s="110">
        <v>12</v>
      </c>
      <c r="BO3289" s="110">
        <v>347</v>
      </c>
      <c r="BP3289" s="110" t="s">
        <v>121</v>
      </c>
      <c r="BQ3289" s="110">
        <v>27</v>
      </c>
      <c r="BR3289" s="110">
        <v>215</v>
      </c>
      <c r="BS3289" s="110">
        <v>1E-3</v>
      </c>
      <c r="BT3289" s="110">
        <v>0.28000000000000003</v>
      </c>
      <c r="BU3289" s="110">
        <v>0.2</v>
      </c>
      <c r="BV3289" s="110" t="s">
        <v>124</v>
      </c>
      <c r="BW3289" s="110">
        <v>11</v>
      </c>
      <c r="BX3289" s="110">
        <v>36.1</v>
      </c>
      <c r="BY3289" s="110">
        <v>26</v>
      </c>
      <c r="BZ3289" s="110">
        <v>0.01</v>
      </c>
      <c r="CA3289" s="110">
        <v>47.2</v>
      </c>
      <c r="CB3289" s="110">
        <v>0.16</v>
      </c>
      <c r="CC3289" s="110">
        <v>14</v>
      </c>
      <c r="CD3289" s="110" t="s">
        <v>83</v>
      </c>
      <c r="CE3289" s="110">
        <v>2</v>
      </c>
      <c r="CF3289" s="110">
        <v>73</v>
      </c>
      <c r="CG3289" s="110">
        <v>2390</v>
      </c>
      <c r="CH3289" s="110">
        <v>293</v>
      </c>
      <c r="CI3289" s="110">
        <v>181</v>
      </c>
      <c r="CJ3289" s="110">
        <v>324</v>
      </c>
      <c r="CK3289" s="110">
        <v>31.6</v>
      </c>
      <c r="CL3289" s="110">
        <v>99.8</v>
      </c>
      <c r="CM3289" s="110">
        <v>16.75</v>
      </c>
      <c r="CN3289" s="110">
        <v>0.83</v>
      </c>
      <c r="CO3289" s="110">
        <v>12.4</v>
      </c>
      <c r="CP3289" s="110">
        <v>2.2000000000000002</v>
      </c>
      <c r="CQ3289" s="110">
        <v>14.1</v>
      </c>
      <c r="CR3289" s="110">
        <v>2.95</v>
      </c>
      <c r="CS3289" s="110">
        <v>8.8000000000000007</v>
      </c>
      <c r="CT3289" s="110">
        <v>1.39</v>
      </c>
      <c r="CU3289" s="110">
        <v>9.18</v>
      </c>
      <c r="CV3289" s="110">
        <v>1.35</v>
      </c>
      <c r="CW3289" s="116">
        <f t="shared" ref="CW3289:CW3311" si="195">SUM(CI3289:CV3289)</f>
        <v>706.35</v>
      </c>
      <c r="CX3289" s="110"/>
      <c r="CY3289" s="110"/>
      <c r="CZ3289" s="110"/>
      <c r="DA3289" s="110"/>
      <c r="DB3289" s="22"/>
      <c r="DC3289" s="110"/>
      <c r="DD3289" s="110"/>
      <c r="DE3289" s="110"/>
      <c r="DF3289" s="110"/>
      <c r="DG3289" s="110"/>
      <c r="DH3289" s="22"/>
      <c r="DI3289" s="22"/>
      <c r="DJ3289" s="22"/>
      <c r="DK3289" s="22"/>
      <c r="DL3289" s="22"/>
      <c r="DM3289" s="22"/>
      <c r="DN3289" s="22"/>
      <c r="DO3289" s="22"/>
      <c r="DP3289" s="22"/>
      <c r="DQ3289" s="22"/>
    </row>
    <row r="3290" spans="1:121" ht="14.5" customHeight="1" x14ac:dyDescent="0.3">
      <c r="A3290" s="22" t="s">
        <v>2972</v>
      </c>
      <c r="B3290" s="22" t="s">
        <v>2935</v>
      </c>
      <c r="C3290" s="22" t="s">
        <v>2941</v>
      </c>
      <c r="D3290" s="22" t="s">
        <v>5257</v>
      </c>
      <c r="E3290" s="71">
        <v>44237</v>
      </c>
      <c r="F3290" s="71">
        <v>44414</v>
      </c>
      <c r="G3290" s="22" t="s">
        <v>2971</v>
      </c>
      <c r="H3290" s="22">
        <v>32.054794999999999</v>
      </c>
      <c r="I3290" s="22">
        <v>-105.542013</v>
      </c>
      <c r="J3290" s="22" t="s">
        <v>873</v>
      </c>
      <c r="K3290" s="22" t="s">
        <v>1253</v>
      </c>
      <c r="L3290" s="22" t="s">
        <v>878</v>
      </c>
      <c r="M3290" s="37" t="s">
        <v>2973</v>
      </c>
      <c r="N3290" s="70" t="s">
        <v>3393</v>
      </c>
      <c r="O3290" s="70" t="s">
        <v>3394</v>
      </c>
      <c r="P3290" s="33" t="s">
        <v>1665</v>
      </c>
      <c r="Q3290" s="33" t="s">
        <v>2943</v>
      </c>
      <c r="W3290" s="110">
        <v>54.35</v>
      </c>
      <c r="X3290" s="110">
        <v>0.22</v>
      </c>
      <c r="Y3290" s="110">
        <v>18.22</v>
      </c>
      <c r="Z3290" s="110">
        <v>2.57</v>
      </c>
      <c r="AA3290" s="110">
        <v>0.05</v>
      </c>
      <c r="AB3290" s="110">
        <v>1.38</v>
      </c>
      <c r="AC3290" s="110">
        <v>4.41</v>
      </c>
      <c r="AD3290" s="110">
        <v>1.42</v>
      </c>
      <c r="AE3290" s="110">
        <v>10.1</v>
      </c>
      <c r="AF3290" s="110">
        <v>0.13</v>
      </c>
      <c r="AG3290" s="110">
        <v>6.1</v>
      </c>
      <c r="AH3290" s="110">
        <v>1180</v>
      </c>
      <c r="AI3290" s="110" t="s">
        <v>120</v>
      </c>
      <c r="AJ3290" s="110"/>
      <c r="AK3290" s="22"/>
      <c r="AL3290" s="110"/>
      <c r="AM3290" s="110">
        <v>1.25</v>
      </c>
      <c r="AN3290" s="110"/>
      <c r="AO3290" s="110">
        <f>SUM(W3290:AG3290)+(AH3290*0.0001)+AM3290</f>
        <v>100.31799999999996</v>
      </c>
      <c r="AP3290" s="110">
        <f t="shared" si="192"/>
        <v>0.88478099999999849</v>
      </c>
      <c r="AQ3290" s="110">
        <f t="shared" si="193"/>
        <v>1.5967409000000015</v>
      </c>
      <c r="AR3290" s="110">
        <f t="shared" si="194"/>
        <v>2.336363636363636</v>
      </c>
      <c r="AS3290" s="22"/>
      <c r="AT3290" s="22"/>
      <c r="AU3290" s="110">
        <v>1</v>
      </c>
      <c r="AV3290" s="110" t="s">
        <v>82</v>
      </c>
      <c r="AW3290" s="110">
        <v>3.1</v>
      </c>
      <c r="AX3290" s="110"/>
      <c r="AY3290" s="110">
        <v>193.5</v>
      </c>
      <c r="AZ3290" s="110"/>
      <c r="BA3290" s="110">
        <v>0.06</v>
      </c>
      <c r="BB3290" s="110"/>
      <c r="BC3290" s="110" t="s">
        <v>82</v>
      </c>
      <c r="BD3290" s="110" t="s">
        <v>121</v>
      </c>
      <c r="BE3290" s="110" t="s">
        <v>84</v>
      </c>
      <c r="BF3290" s="110">
        <v>2.65</v>
      </c>
      <c r="BG3290" s="110">
        <v>3</v>
      </c>
      <c r="BH3290" s="110">
        <v>32.4</v>
      </c>
      <c r="BI3290" s="110" t="s">
        <v>83</v>
      </c>
      <c r="BJ3290" s="110">
        <v>21.8</v>
      </c>
      <c r="BK3290" s="110">
        <v>6.0000000000000001E-3</v>
      </c>
      <c r="BL3290" s="110">
        <v>0.14799999999999999</v>
      </c>
      <c r="BM3290" s="110">
        <v>20</v>
      </c>
      <c r="BN3290" s="110">
        <v>3</v>
      </c>
      <c r="BO3290" s="110">
        <v>183</v>
      </c>
      <c r="BP3290" s="110" t="s">
        <v>121</v>
      </c>
      <c r="BQ3290" s="110">
        <v>8</v>
      </c>
      <c r="BR3290" s="110">
        <v>176.5</v>
      </c>
      <c r="BS3290" s="110">
        <v>1E-3</v>
      </c>
      <c r="BT3290" s="110">
        <v>0.11</v>
      </c>
      <c r="BU3290" s="110">
        <v>1.7</v>
      </c>
      <c r="BV3290" s="110">
        <v>0.2</v>
      </c>
      <c r="BW3290" s="110">
        <v>7</v>
      </c>
      <c r="BX3290" s="110">
        <v>190.5</v>
      </c>
      <c r="BY3290" s="110">
        <v>9.6999999999999993</v>
      </c>
      <c r="BZ3290" s="110">
        <v>0.01</v>
      </c>
      <c r="CA3290" s="110">
        <v>13.85</v>
      </c>
      <c r="CB3290" s="110">
        <v>0.12</v>
      </c>
      <c r="CC3290" s="110">
        <v>3.72</v>
      </c>
      <c r="CD3290" s="110">
        <v>13</v>
      </c>
      <c r="CE3290" s="110">
        <v>2</v>
      </c>
      <c r="CF3290" s="110">
        <v>47.5</v>
      </c>
      <c r="CG3290" s="110">
        <v>888</v>
      </c>
      <c r="CH3290" s="110">
        <v>71</v>
      </c>
      <c r="CI3290" s="110">
        <v>106</v>
      </c>
      <c r="CJ3290" s="110">
        <v>213</v>
      </c>
      <c r="CK3290" s="110">
        <v>23.3</v>
      </c>
      <c r="CL3290" s="110">
        <v>81</v>
      </c>
      <c r="CM3290" s="110">
        <v>15</v>
      </c>
      <c r="CN3290" s="110">
        <v>1.82</v>
      </c>
      <c r="CO3290" s="110">
        <v>10.75</v>
      </c>
      <c r="CP3290" s="110">
        <v>1.68</v>
      </c>
      <c r="CQ3290" s="110">
        <v>10.050000000000001</v>
      </c>
      <c r="CR3290" s="110">
        <v>1.78</v>
      </c>
      <c r="CS3290" s="110">
        <v>5.22</v>
      </c>
      <c r="CT3290" s="110">
        <v>0.77</v>
      </c>
      <c r="CU3290" s="110">
        <v>5.24</v>
      </c>
      <c r="CV3290" s="110">
        <v>0.69</v>
      </c>
      <c r="CW3290" s="116">
        <f t="shared" si="195"/>
        <v>476.3</v>
      </c>
      <c r="CX3290" s="110"/>
      <c r="CY3290" s="110"/>
      <c r="CZ3290" s="110"/>
      <c r="DA3290" s="110"/>
      <c r="DB3290" s="22"/>
      <c r="DC3290" s="110"/>
      <c r="DD3290" s="110"/>
      <c r="DE3290" s="110"/>
      <c r="DF3290" s="110"/>
      <c r="DG3290" s="110"/>
      <c r="DH3290" s="22"/>
      <c r="DI3290" s="22"/>
      <c r="DJ3290" s="22"/>
      <c r="DK3290" s="22"/>
      <c r="DL3290" s="22"/>
      <c r="DM3290" s="22"/>
      <c r="DN3290" s="22"/>
      <c r="DO3290" s="22"/>
      <c r="DP3290" s="22"/>
      <c r="DQ3290" s="22"/>
    </row>
    <row r="3291" spans="1:121" ht="14.5" customHeight="1" x14ac:dyDescent="0.3">
      <c r="A3291" s="22" t="s">
        <v>2974</v>
      </c>
      <c r="B3291" s="22" t="s">
        <v>2935</v>
      </c>
      <c r="C3291" s="22" t="s">
        <v>2941</v>
      </c>
      <c r="D3291" s="22" t="s">
        <v>5257</v>
      </c>
      <c r="E3291" s="71"/>
      <c r="F3291" s="71">
        <v>44414</v>
      </c>
      <c r="G3291" s="22" t="s">
        <v>2971</v>
      </c>
      <c r="H3291" s="22">
        <v>32.046109000000001</v>
      </c>
      <c r="I3291" s="22">
        <v>-105.541687</v>
      </c>
      <c r="J3291" s="22" t="s">
        <v>873</v>
      </c>
      <c r="K3291" s="22" t="s">
        <v>1253</v>
      </c>
      <c r="L3291" s="22" t="s">
        <v>878</v>
      </c>
      <c r="M3291" s="37" t="s">
        <v>2975</v>
      </c>
      <c r="N3291" s="70" t="s">
        <v>3393</v>
      </c>
      <c r="O3291" s="70" t="s">
        <v>3394</v>
      </c>
      <c r="P3291" s="33" t="s">
        <v>1665</v>
      </c>
      <c r="Q3291" s="33" t="s">
        <v>2943</v>
      </c>
      <c r="W3291" s="110">
        <v>48.55</v>
      </c>
      <c r="X3291" s="110">
        <v>0.23</v>
      </c>
      <c r="Y3291" s="110">
        <v>18.16</v>
      </c>
      <c r="Z3291" s="110">
        <v>11.38</v>
      </c>
      <c r="AA3291" s="110">
        <v>0.22</v>
      </c>
      <c r="AB3291" s="110">
        <v>0.77</v>
      </c>
      <c r="AC3291" s="110">
        <v>3.2</v>
      </c>
      <c r="AD3291" s="110">
        <v>0.9</v>
      </c>
      <c r="AE3291" s="110">
        <v>8.82</v>
      </c>
      <c r="AF3291" s="110">
        <v>0.13</v>
      </c>
      <c r="AG3291" s="110">
        <v>6.55</v>
      </c>
      <c r="AH3291" s="110">
        <v>1220</v>
      </c>
      <c r="AI3291" s="110" t="s">
        <v>120</v>
      </c>
      <c r="AJ3291" s="110"/>
      <c r="AK3291" s="22"/>
      <c r="AL3291" s="110"/>
      <c r="AM3291" s="110">
        <v>0.78</v>
      </c>
      <c r="AN3291" s="110"/>
      <c r="AO3291" s="110">
        <f>SUM(W3291:AG3291)+(AH3291*0.0001)+AM3291</f>
        <v>99.811999999999983</v>
      </c>
      <c r="AP3291" s="110">
        <f t="shared" si="192"/>
        <v>6.7311540000000001</v>
      </c>
      <c r="AQ3291" s="110">
        <f t="shared" si="193"/>
        <v>3.9757306000000003</v>
      </c>
      <c r="AR3291" s="110">
        <f t="shared" si="194"/>
        <v>10.345454545454546</v>
      </c>
      <c r="AS3291" s="22"/>
      <c r="AT3291" s="22"/>
      <c r="AU3291" s="110">
        <v>2</v>
      </c>
      <c r="AV3291" s="110" t="s">
        <v>82</v>
      </c>
      <c r="AW3291" s="110">
        <v>11.7</v>
      </c>
      <c r="AX3291" s="110"/>
      <c r="AY3291" s="110">
        <v>345</v>
      </c>
      <c r="AZ3291" s="110"/>
      <c r="BA3291" s="110">
        <v>0.08</v>
      </c>
      <c r="BB3291" s="110"/>
      <c r="BC3291" s="110" t="s">
        <v>82</v>
      </c>
      <c r="BD3291" s="110">
        <v>1</v>
      </c>
      <c r="BE3291" s="110" t="s">
        <v>84</v>
      </c>
      <c r="BF3291" s="110">
        <v>2.61</v>
      </c>
      <c r="BG3291" s="110">
        <v>3</v>
      </c>
      <c r="BH3291" s="110">
        <v>34.700000000000003</v>
      </c>
      <c r="BI3291" s="110" t="s">
        <v>83</v>
      </c>
      <c r="BJ3291" s="110">
        <v>23.6</v>
      </c>
      <c r="BK3291" s="110">
        <v>1.7999999999999999E-2</v>
      </c>
      <c r="BL3291" s="110">
        <v>0.153</v>
      </c>
      <c r="BM3291" s="110">
        <v>20</v>
      </c>
      <c r="BN3291" s="110">
        <v>33</v>
      </c>
      <c r="BO3291" s="110">
        <v>198</v>
      </c>
      <c r="BP3291" s="110">
        <v>10</v>
      </c>
      <c r="BQ3291" s="110">
        <v>15</v>
      </c>
      <c r="BR3291" s="110">
        <v>160</v>
      </c>
      <c r="BS3291" s="110">
        <v>7.0000000000000001E-3</v>
      </c>
      <c r="BT3291" s="110">
        <v>0.33</v>
      </c>
      <c r="BU3291" s="110">
        <v>1.6</v>
      </c>
      <c r="BV3291" s="110">
        <v>0.9</v>
      </c>
      <c r="BW3291" s="110">
        <v>7</v>
      </c>
      <c r="BX3291" s="110">
        <v>182.5</v>
      </c>
      <c r="BY3291" s="110">
        <v>11.4</v>
      </c>
      <c r="BZ3291" s="110">
        <v>0.01</v>
      </c>
      <c r="CA3291" s="110">
        <v>15.9</v>
      </c>
      <c r="CB3291" s="110">
        <v>0.9</v>
      </c>
      <c r="CC3291" s="110">
        <v>6.17</v>
      </c>
      <c r="CD3291" s="110">
        <v>61</v>
      </c>
      <c r="CE3291" s="110">
        <v>4</v>
      </c>
      <c r="CF3291" s="110">
        <v>56.6</v>
      </c>
      <c r="CG3291" s="110">
        <v>1215</v>
      </c>
      <c r="CH3291" s="110">
        <v>251</v>
      </c>
      <c r="CI3291" s="110">
        <v>119</v>
      </c>
      <c r="CJ3291" s="110">
        <v>243</v>
      </c>
      <c r="CK3291" s="110">
        <v>26.8</v>
      </c>
      <c r="CL3291" s="110">
        <v>85.8</v>
      </c>
      <c r="CM3291" s="110">
        <v>15.25</v>
      </c>
      <c r="CN3291" s="110">
        <v>1.91</v>
      </c>
      <c r="CO3291" s="110">
        <v>11.7</v>
      </c>
      <c r="CP3291" s="110">
        <v>1.91</v>
      </c>
      <c r="CQ3291" s="110">
        <v>10.85</v>
      </c>
      <c r="CR3291" s="110">
        <v>2.27</v>
      </c>
      <c r="CS3291" s="110">
        <v>6.12</v>
      </c>
      <c r="CT3291" s="110">
        <v>0.9</v>
      </c>
      <c r="CU3291" s="110">
        <v>6</v>
      </c>
      <c r="CV3291" s="110">
        <v>0.84</v>
      </c>
      <c r="CW3291" s="116">
        <f t="shared" si="195"/>
        <v>532.35</v>
      </c>
      <c r="CX3291" s="110"/>
      <c r="CY3291" s="110"/>
      <c r="CZ3291" s="110"/>
      <c r="DA3291" s="110"/>
      <c r="DB3291" s="22"/>
      <c r="DC3291" s="110"/>
      <c r="DD3291" s="110"/>
      <c r="DE3291" s="110"/>
      <c r="DF3291" s="110"/>
      <c r="DG3291" s="110"/>
      <c r="DH3291" s="22"/>
      <c r="DI3291" s="22"/>
      <c r="DJ3291" s="22"/>
      <c r="DK3291" s="22"/>
      <c r="DL3291" s="22"/>
      <c r="DM3291" s="22"/>
      <c r="DN3291" s="22"/>
      <c r="DO3291" s="22"/>
      <c r="DP3291" s="22"/>
      <c r="DQ3291" s="22"/>
    </row>
    <row r="3292" spans="1:121" ht="14.5" customHeight="1" x14ac:dyDescent="0.3">
      <c r="A3292" s="22" t="s">
        <v>2976</v>
      </c>
      <c r="B3292" s="22" t="s">
        <v>2935</v>
      </c>
      <c r="C3292" s="22" t="s">
        <v>2941</v>
      </c>
      <c r="D3292" s="22" t="s">
        <v>5257</v>
      </c>
      <c r="E3292" s="71"/>
      <c r="F3292" s="71">
        <v>44414</v>
      </c>
      <c r="G3292" s="22" t="s">
        <v>2971</v>
      </c>
      <c r="H3292" s="22">
        <v>32.046131000000003</v>
      </c>
      <c r="I3292" s="22">
        <v>-105.540691</v>
      </c>
      <c r="J3292" s="22" t="s">
        <v>873</v>
      </c>
      <c r="K3292" s="22" t="s">
        <v>1253</v>
      </c>
      <c r="L3292" s="22" t="s">
        <v>878</v>
      </c>
      <c r="M3292" s="37" t="s">
        <v>2977</v>
      </c>
      <c r="N3292" s="70" t="s">
        <v>3393</v>
      </c>
      <c r="O3292" s="70" t="s">
        <v>3394</v>
      </c>
      <c r="P3292" s="33" t="s">
        <v>1665</v>
      </c>
      <c r="Q3292" s="33" t="s">
        <v>2943</v>
      </c>
      <c r="U3292" s="37"/>
      <c r="W3292" s="110">
        <v>63.43</v>
      </c>
      <c r="X3292" s="110">
        <v>0.2</v>
      </c>
      <c r="Y3292" s="110">
        <v>8.11</v>
      </c>
      <c r="Z3292" s="110">
        <v>11.16</v>
      </c>
      <c r="AA3292" s="110">
        <v>0.04</v>
      </c>
      <c r="AB3292" s="110">
        <v>2.0499999999999998</v>
      </c>
      <c r="AC3292" s="110">
        <v>4.04</v>
      </c>
      <c r="AD3292" s="110">
        <v>0.04</v>
      </c>
      <c r="AE3292" s="110">
        <v>0.22</v>
      </c>
      <c r="AF3292" s="110">
        <v>0.12</v>
      </c>
      <c r="AG3292" s="110">
        <v>9.3800000000000008</v>
      </c>
      <c r="AH3292" s="110">
        <v>480</v>
      </c>
      <c r="AI3292" s="110">
        <v>0.02</v>
      </c>
      <c r="AJ3292" s="110"/>
      <c r="AK3292" s="22"/>
      <c r="AL3292" s="110"/>
      <c r="AM3292" s="110">
        <v>1.47</v>
      </c>
      <c r="AN3292" s="110"/>
      <c r="AO3292" s="110">
        <f>SUM(W3292:AG3292)+(AH3292*0.0001)+AI3292+AM3292</f>
        <v>100.32800000000002</v>
      </c>
      <c r="AP3292" s="110">
        <f t="shared" si="192"/>
        <v>7.0374780000000001</v>
      </c>
      <c r="AQ3292" s="110">
        <f t="shared" si="193"/>
        <v>3.4187741999999997</v>
      </c>
      <c r="AR3292" s="110">
        <f t="shared" si="194"/>
        <v>10.145454545454545</v>
      </c>
      <c r="AS3292" s="22"/>
      <c r="AT3292" s="22"/>
      <c r="AU3292" s="110">
        <v>2</v>
      </c>
      <c r="AV3292" s="110" t="s">
        <v>82</v>
      </c>
      <c r="AW3292" s="110">
        <v>7.7</v>
      </c>
      <c r="AX3292" s="110"/>
      <c r="AY3292" s="110">
        <v>367</v>
      </c>
      <c r="AZ3292" s="110"/>
      <c r="BA3292" s="110">
        <v>7.0000000000000007E-2</v>
      </c>
      <c r="BB3292" s="110"/>
      <c r="BC3292" s="110" t="s">
        <v>82</v>
      </c>
      <c r="BD3292" s="110">
        <v>2</v>
      </c>
      <c r="BE3292" s="110">
        <v>30</v>
      </c>
      <c r="BF3292" s="110">
        <v>0.3</v>
      </c>
      <c r="BG3292" s="110">
        <v>5</v>
      </c>
      <c r="BH3292" s="110">
        <v>14.5</v>
      </c>
      <c r="BI3292" s="110" t="s">
        <v>83</v>
      </c>
      <c r="BJ3292" s="110">
        <v>9.1999999999999993</v>
      </c>
      <c r="BK3292" s="110">
        <v>0.04</v>
      </c>
      <c r="BL3292" s="110">
        <v>2.3E-2</v>
      </c>
      <c r="BM3292" s="110">
        <v>30</v>
      </c>
      <c r="BN3292" s="110">
        <v>41</v>
      </c>
      <c r="BO3292" s="110">
        <v>61</v>
      </c>
      <c r="BP3292" s="110">
        <v>4</v>
      </c>
      <c r="BQ3292" s="110">
        <v>13</v>
      </c>
      <c r="BR3292" s="110">
        <v>8.1</v>
      </c>
      <c r="BS3292" s="110">
        <v>5.0000000000000001E-3</v>
      </c>
      <c r="BT3292" s="110">
        <v>0.33</v>
      </c>
      <c r="BU3292" s="110">
        <v>1</v>
      </c>
      <c r="BV3292" s="110">
        <v>1.4</v>
      </c>
      <c r="BW3292" s="110">
        <v>3</v>
      </c>
      <c r="BX3292" s="110">
        <v>81.3</v>
      </c>
      <c r="BY3292" s="110">
        <v>4.0999999999999996</v>
      </c>
      <c r="BZ3292" s="110">
        <v>0.02</v>
      </c>
      <c r="CA3292" s="110">
        <v>9.7200000000000006</v>
      </c>
      <c r="CB3292" s="110">
        <v>0.04</v>
      </c>
      <c r="CC3292" s="110">
        <v>14</v>
      </c>
      <c r="CD3292" s="110">
        <v>36</v>
      </c>
      <c r="CE3292" s="110">
        <v>2</v>
      </c>
      <c r="CF3292" s="110">
        <v>16.7</v>
      </c>
      <c r="CG3292" s="110">
        <v>457</v>
      </c>
      <c r="CH3292" s="110">
        <v>172</v>
      </c>
      <c r="CI3292" s="110">
        <v>43.2</v>
      </c>
      <c r="CJ3292" s="110">
        <v>76</v>
      </c>
      <c r="CK3292" s="110">
        <v>7.97</v>
      </c>
      <c r="CL3292" s="110">
        <v>24.5</v>
      </c>
      <c r="CM3292" s="110">
        <v>3.96</v>
      </c>
      <c r="CN3292" s="110">
        <v>0.5</v>
      </c>
      <c r="CO3292" s="110">
        <v>3.13</v>
      </c>
      <c r="CP3292" s="110">
        <v>0.54</v>
      </c>
      <c r="CQ3292" s="110">
        <v>2.86</v>
      </c>
      <c r="CR3292" s="110">
        <v>0.64</v>
      </c>
      <c r="CS3292" s="110">
        <v>1.67</v>
      </c>
      <c r="CT3292" s="110">
        <v>0.25</v>
      </c>
      <c r="CU3292" s="110">
        <v>1.65</v>
      </c>
      <c r="CV3292" s="110">
        <v>0.24</v>
      </c>
      <c r="CW3292" s="116">
        <f t="shared" si="195"/>
        <v>167.11</v>
      </c>
      <c r="CX3292" s="110"/>
      <c r="CY3292" s="110"/>
      <c r="CZ3292" s="110"/>
      <c r="DA3292" s="110"/>
      <c r="DB3292" s="22"/>
      <c r="DC3292" s="110"/>
      <c r="DD3292" s="110"/>
      <c r="DE3292" s="110"/>
      <c r="DF3292" s="110"/>
      <c r="DG3292" s="110"/>
      <c r="DH3292" s="22"/>
      <c r="DI3292" s="22"/>
      <c r="DJ3292" s="22"/>
      <c r="DK3292" s="22"/>
      <c r="DL3292" s="22"/>
      <c r="DM3292" s="22"/>
      <c r="DN3292" s="22"/>
      <c r="DO3292" s="22"/>
      <c r="DP3292" s="22"/>
      <c r="DQ3292" s="22"/>
    </row>
    <row r="3293" spans="1:121" ht="14.5" customHeight="1" x14ac:dyDescent="0.3">
      <c r="A3293" s="22" t="s">
        <v>2978</v>
      </c>
      <c r="B3293" s="22" t="s">
        <v>2935</v>
      </c>
      <c r="C3293" s="22" t="s">
        <v>2941</v>
      </c>
      <c r="D3293" s="22" t="s">
        <v>5257</v>
      </c>
      <c r="E3293" s="71"/>
      <c r="F3293" s="71">
        <v>44414</v>
      </c>
      <c r="G3293" s="22" t="s">
        <v>2971</v>
      </c>
      <c r="H3293" s="22">
        <v>32.044621999999997</v>
      </c>
      <c r="I3293" s="22">
        <v>-105.539157</v>
      </c>
      <c r="J3293" s="22" t="s">
        <v>873</v>
      </c>
      <c r="K3293" s="22" t="s">
        <v>1253</v>
      </c>
      <c r="L3293" s="22" t="s">
        <v>878</v>
      </c>
      <c r="M3293" s="26" t="s">
        <v>163</v>
      </c>
      <c r="N3293" s="70" t="s">
        <v>3393</v>
      </c>
      <c r="O3293" s="70" t="s">
        <v>3394</v>
      </c>
      <c r="P3293" s="33" t="s">
        <v>1665</v>
      </c>
      <c r="Q3293" s="33" t="s">
        <v>2943</v>
      </c>
      <c r="W3293" s="110">
        <v>64.069999999999993</v>
      </c>
      <c r="X3293" s="110">
        <v>0.22</v>
      </c>
      <c r="Y3293" s="110">
        <v>21.01</v>
      </c>
      <c r="Z3293" s="110">
        <v>3.35</v>
      </c>
      <c r="AA3293" s="110">
        <v>0.04</v>
      </c>
      <c r="AB3293" s="110">
        <v>0.09</v>
      </c>
      <c r="AC3293" s="110">
        <v>0.22</v>
      </c>
      <c r="AD3293" s="110">
        <v>0.15</v>
      </c>
      <c r="AE3293" s="110">
        <v>0.12</v>
      </c>
      <c r="AF3293" s="110">
        <v>0.03</v>
      </c>
      <c r="AG3293" s="110">
        <v>8.7200000000000006</v>
      </c>
      <c r="AH3293" s="110">
        <v>1070</v>
      </c>
      <c r="AI3293" s="110">
        <v>0.32</v>
      </c>
      <c r="AJ3293" s="110"/>
      <c r="AK3293" s="22"/>
      <c r="AL3293" s="110"/>
      <c r="AM3293" s="110">
        <v>0.1</v>
      </c>
      <c r="AN3293" s="110"/>
      <c r="AO3293" s="110">
        <f>SUM(W3293:AG3293)+(AH3293*0.0001)+AI3293+AM3293</f>
        <v>98.546999999999997</v>
      </c>
      <c r="AP3293" s="110">
        <f t="shared" si="192"/>
        <v>1.2766050000000018</v>
      </c>
      <c r="AQ3293" s="110">
        <f t="shared" si="193"/>
        <v>1.9457344999999979</v>
      </c>
      <c r="AR3293" s="110">
        <f t="shared" si="194"/>
        <v>3.0454545454545454</v>
      </c>
      <c r="AS3293" s="22"/>
      <c r="AT3293" s="22"/>
      <c r="AU3293" s="110">
        <v>1</v>
      </c>
      <c r="AV3293" s="110" t="s">
        <v>82</v>
      </c>
      <c r="AW3293" s="110">
        <v>56.5</v>
      </c>
      <c r="AX3293" s="110"/>
      <c r="AY3293" s="110">
        <v>34.6</v>
      </c>
      <c r="AZ3293" s="110"/>
      <c r="BA3293" s="110">
        <v>2.5499999999999998</v>
      </c>
      <c r="BB3293" s="110"/>
      <c r="BC3293" s="110" t="s">
        <v>82</v>
      </c>
      <c r="BD3293" s="110">
        <v>3</v>
      </c>
      <c r="BE3293" s="110">
        <v>10</v>
      </c>
      <c r="BF3293" s="110">
        <v>0.22</v>
      </c>
      <c r="BG3293" s="110">
        <v>13</v>
      </c>
      <c r="BH3293" s="110">
        <v>81.3</v>
      </c>
      <c r="BI3293" s="110" t="s">
        <v>83</v>
      </c>
      <c r="BJ3293" s="110">
        <v>217</v>
      </c>
      <c r="BK3293" s="110">
        <v>9.6000000000000002E-2</v>
      </c>
      <c r="BL3293" s="110">
        <v>0.02</v>
      </c>
      <c r="BM3293" s="110">
        <v>60</v>
      </c>
      <c r="BN3293" s="110">
        <v>56</v>
      </c>
      <c r="BO3293" s="110">
        <v>2070</v>
      </c>
      <c r="BP3293" s="110" t="s">
        <v>121</v>
      </c>
      <c r="BQ3293" s="110">
        <v>244</v>
      </c>
      <c r="BR3293" s="110">
        <v>5.7</v>
      </c>
      <c r="BS3293" s="110">
        <v>1.7999999999999999E-2</v>
      </c>
      <c r="BT3293" s="110">
        <v>4.17</v>
      </c>
      <c r="BU3293" s="110">
        <v>0.2</v>
      </c>
      <c r="BV3293" s="110">
        <v>4.9000000000000004</v>
      </c>
      <c r="BW3293" s="110">
        <v>98</v>
      </c>
      <c r="BX3293" s="110">
        <v>77.099999999999994</v>
      </c>
      <c r="BY3293" s="110">
        <v>223</v>
      </c>
      <c r="BZ3293" s="110">
        <v>0.01</v>
      </c>
      <c r="CA3293" s="110">
        <v>268</v>
      </c>
      <c r="CB3293" s="110">
        <v>0.06</v>
      </c>
      <c r="CC3293" s="110">
        <v>72.2</v>
      </c>
      <c r="CD3293" s="110">
        <v>10</v>
      </c>
      <c r="CE3293" s="110">
        <v>8</v>
      </c>
      <c r="CF3293" s="110">
        <v>323</v>
      </c>
      <c r="CG3293" s="110">
        <v>6110</v>
      </c>
      <c r="CH3293" s="110">
        <v>34</v>
      </c>
      <c r="CI3293" s="110">
        <v>66.5</v>
      </c>
      <c r="CJ3293" s="110">
        <v>124</v>
      </c>
      <c r="CK3293" s="110">
        <v>11.85</v>
      </c>
      <c r="CL3293" s="110">
        <v>38.4</v>
      </c>
      <c r="CM3293" s="110">
        <v>15.95</v>
      </c>
      <c r="CN3293" s="110">
        <v>1.61</v>
      </c>
      <c r="CO3293" s="110">
        <v>24.1</v>
      </c>
      <c r="CP3293" s="110">
        <v>6.36</v>
      </c>
      <c r="CQ3293" s="110">
        <v>49</v>
      </c>
      <c r="CR3293" s="110">
        <v>10.15</v>
      </c>
      <c r="CS3293" s="110">
        <v>35.299999999999997</v>
      </c>
      <c r="CT3293" s="110">
        <v>5.22</v>
      </c>
      <c r="CU3293" s="110">
        <v>38.9</v>
      </c>
      <c r="CV3293" s="110">
        <v>4.8</v>
      </c>
      <c r="CW3293" s="116">
        <f t="shared" si="195"/>
        <v>432.14000000000004</v>
      </c>
      <c r="CX3293" s="110"/>
      <c r="CY3293" s="110"/>
      <c r="CZ3293" s="110"/>
      <c r="DA3293" s="110"/>
      <c r="DB3293" s="22"/>
      <c r="DC3293" s="110"/>
      <c r="DD3293" s="110"/>
      <c r="DE3293" s="110"/>
      <c r="DF3293" s="110"/>
      <c r="DG3293" s="110"/>
      <c r="DH3293" s="22"/>
      <c r="DI3293" s="22"/>
      <c r="DJ3293" s="22"/>
      <c r="DK3293" s="22"/>
      <c r="DL3293" s="22"/>
      <c r="DM3293" s="22"/>
      <c r="DN3293" s="22"/>
      <c r="DO3293" s="22"/>
      <c r="DP3293" s="22"/>
      <c r="DQ3293" s="22"/>
    </row>
    <row r="3294" spans="1:121" ht="14.5" customHeight="1" x14ac:dyDescent="0.3">
      <c r="A3294" s="22" t="s">
        <v>2979</v>
      </c>
      <c r="B3294" s="22" t="s">
        <v>2935</v>
      </c>
      <c r="C3294" s="22" t="s">
        <v>2941</v>
      </c>
      <c r="D3294" s="22" t="s">
        <v>5257</v>
      </c>
      <c r="E3294" s="71"/>
      <c r="F3294" s="71">
        <v>44414</v>
      </c>
      <c r="G3294" s="22" t="s">
        <v>2971</v>
      </c>
      <c r="H3294" s="22">
        <v>32.041713000000001</v>
      </c>
      <c r="I3294" s="22">
        <v>-105.548556</v>
      </c>
      <c r="J3294" s="22" t="s">
        <v>873</v>
      </c>
      <c r="K3294" s="22" t="s">
        <v>1253</v>
      </c>
      <c r="L3294" s="22" t="s">
        <v>878</v>
      </c>
      <c r="M3294" s="22" t="s">
        <v>907</v>
      </c>
      <c r="N3294" s="70" t="s">
        <v>3393</v>
      </c>
      <c r="O3294" s="70" t="s">
        <v>3394</v>
      </c>
      <c r="P3294" s="33" t="s">
        <v>1665</v>
      </c>
      <c r="Q3294" s="33" t="s">
        <v>2943</v>
      </c>
      <c r="W3294" s="110">
        <v>58.22</v>
      </c>
      <c r="X3294" s="110">
        <v>1.07</v>
      </c>
      <c r="Y3294" s="110">
        <v>18.100000000000001</v>
      </c>
      <c r="Z3294" s="110">
        <v>4.1399999999999997</v>
      </c>
      <c r="AA3294" s="110">
        <v>0.11</v>
      </c>
      <c r="AB3294" s="110">
        <v>1.46</v>
      </c>
      <c r="AC3294" s="110">
        <v>4.45</v>
      </c>
      <c r="AD3294" s="110">
        <v>5.04</v>
      </c>
      <c r="AE3294" s="110">
        <v>4.8099999999999996</v>
      </c>
      <c r="AF3294" s="110">
        <v>0.54</v>
      </c>
      <c r="AG3294" s="110">
        <v>0.79</v>
      </c>
      <c r="AH3294" s="110">
        <v>860</v>
      </c>
      <c r="AI3294" s="110" t="s">
        <v>120</v>
      </c>
      <c r="AJ3294" s="110"/>
      <c r="AK3294" s="22"/>
      <c r="AL3294" s="110"/>
      <c r="AM3294" s="110">
        <v>0.14000000000000001</v>
      </c>
      <c r="AN3294" s="110"/>
      <c r="AO3294" s="110">
        <f>SUM(W3294:AG3294)+(AH3294*0.0001)+AM3294</f>
        <v>98.956000000000017</v>
      </c>
      <c r="AP3294" s="110">
        <f t="shared" si="192"/>
        <v>1.9315619999999996</v>
      </c>
      <c r="AQ3294" s="110">
        <f t="shared" si="193"/>
        <v>2.0152817999999999</v>
      </c>
      <c r="AR3294" s="110">
        <f t="shared" si="194"/>
        <v>3.7636363636363632</v>
      </c>
      <c r="AS3294" s="22"/>
      <c r="AT3294" s="22"/>
      <c r="AU3294" s="110">
        <v>2</v>
      </c>
      <c r="AV3294" s="110" t="s">
        <v>82</v>
      </c>
      <c r="AW3294" s="110">
        <v>2.2999999999999998</v>
      </c>
      <c r="AX3294" s="110"/>
      <c r="AY3294" s="110">
        <v>983</v>
      </c>
      <c r="AZ3294" s="110"/>
      <c r="BA3294" s="110">
        <v>0.02</v>
      </c>
      <c r="BB3294" s="110"/>
      <c r="BC3294" s="110" t="s">
        <v>82</v>
      </c>
      <c r="BD3294" s="110">
        <v>5</v>
      </c>
      <c r="BE3294" s="110">
        <v>10</v>
      </c>
      <c r="BF3294" s="110">
        <v>2.66</v>
      </c>
      <c r="BG3294" s="110">
        <v>5</v>
      </c>
      <c r="BH3294" s="110">
        <v>28.5</v>
      </c>
      <c r="BI3294" s="110" t="s">
        <v>83</v>
      </c>
      <c r="BJ3294" s="110">
        <v>15.3</v>
      </c>
      <c r="BK3294" s="110">
        <v>8.0000000000000002E-3</v>
      </c>
      <c r="BL3294" s="110">
        <v>3.5999999999999997E-2</v>
      </c>
      <c r="BM3294" s="110">
        <v>20</v>
      </c>
      <c r="BN3294" s="110">
        <v>4</v>
      </c>
      <c r="BO3294" s="110">
        <v>110.5</v>
      </c>
      <c r="BP3294" s="110" t="s">
        <v>121</v>
      </c>
      <c r="BQ3294" s="110">
        <v>8</v>
      </c>
      <c r="BR3294" s="110">
        <v>103</v>
      </c>
      <c r="BS3294" s="110" t="s">
        <v>134</v>
      </c>
      <c r="BT3294" s="110">
        <v>0.1</v>
      </c>
      <c r="BU3294" s="110">
        <v>1.5</v>
      </c>
      <c r="BV3294" s="110">
        <v>0.3</v>
      </c>
      <c r="BW3294" s="110">
        <v>4</v>
      </c>
      <c r="BX3294" s="110">
        <v>766</v>
      </c>
      <c r="BY3294" s="110">
        <v>8</v>
      </c>
      <c r="BZ3294" s="110">
        <v>0.01</v>
      </c>
      <c r="CA3294" s="110">
        <v>15.6</v>
      </c>
      <c r="CB3294" s="110">
        <v>0.04</v>
      </c>
      <c r="CC3294" s="110">
        <v>4.28</v>
      </c>
      <c r="CD3294" s="110">
        <v>49</v>
      </c>
      <c r="CE3294" s="110">
        <v>2</v>
      </c>
      <c r="CF3294" s="110">
        <v>37</v>
      </c>
      <c r="CG3294" s="110">
        <v>799</v>
      </c>
      <c r="CH3294" s="110">
        <v>160</v>
      </c>
      <c r="CI3294" s="110">
        <v>91.1</v>
      </c>
      <c r="CJ3294" s="110">
        <v>165.5</v>
      </c>
      <c r="CK3294" s="110">
        <v>18.95</v>
      </c>
      <c r="CL3294" s="110">
        <v>62.2</v>
      </c>
      <c r="CM3294" s="110">
        <v>9.9700000000000006</v>
      </c>
      <c r="CN3294" s="110">
        <v>2.34</v>
      </c>
      <c r="CO3294" s="110">
        <v>7.89</v>
      </c>
      <c r="CP3294" s="110">
        <v>1.28</v>
      </c>
      <c r="CQ3294" s="110">
        <v>7.04</v>
      </c>
      <c r="CR3294" s="110">
        <v>1.46</v>
      </c>
      <c r="CS3294" s="110">
        <v>4.04</v>
      </c>
      <c r="CT3294" s="110">
        <v>0.61</v>
      </c>
      <c r="CU3294" s="110">
        <v>3.83</v>
      </c>
      <c r="CV3294" s="110">
        <v>0.59</v>
      </c>
      <c r="CW3294" s="116">
        <f t="shared" si="195"/>
        <v>376.79999999999995</v>
      </c>
      <c r="CX3294" s="110"/>
      <c r="CY3294" s="110"/>
      <c r="CZ3294" s="110"/>
      <c r="DA3294" s="110"/>
      <c r="DB3294" s="22"/>
      <c r="DC3294" s="110"/>
      <c r="DD3294" s="110"/>
      <c r="DE3294" s="110"/>
      <c r="DF3294" s="110"/>
      <c r="DG3294" s="110"/>
      <c r="DH3294" s="22"/>
      <c r="DI3294" s="22"/>
      <c r="DJ3294" s="22"/>
      <c r="DK3294" s="22"/>
      <c r="DL3294" s="22"/>
      <c r="DM3294" s="22"/>
      <c r="DN3294" s="22"/>
      <c r="DO3294" s="22"/>
      <c r="DP3294" s="22"/>
      <c r="DQ3294" s="22"/>
    </row>
    <row r="3295" spans="1:121" ht="14.5" customHeight="1" x14ac:dyDescent="0.3">
      <c r="A3295" s="22" t="s">
        <v>2980</v>
      </c>
      <c r="B3295" s="22" t="s">
        <v>2935</v>
      </c>
      <c r="C3295" s="22" t="s">
        <v>2941</v>
      </c>
      <c r="D3295" s="22" t="s">
        <v>5257</v>
      </c>
      <c r="E3295" s="71"/>
      <c r="F3295" s="71">
        <v>44414</v>
      </c>
      <c r="G3295" s="22" t="s">
        <v>2971</v>
      </c>
      <c r="H3295" s="22">
        <v>32.043446000000003</v>
      </c>
      <c r="I3295" s="22">
        <v>-105.546246</v>
      </c>
      <c r="J3295" s="22" t="s">
        <v>873</v>
      </c>
      <c r="K3295" s="22" t="s">
        <v>1253</v>
      </c>
      <c r="L3295" s="22" t="s">
        <v>878</v>
      </c>
      <c r="M3295" s="22" t="s">
        <v>2981</v>
      </c>
      <c r="N3295" s="70" t="s">
        <v>3393</v>
      </c>
      <c r="O3295" s="70" t="s">
        <v>3394</v>
      </c>
      <c r="P3295" s="33" t="s">
        <v>1665</v>
      </c>
      <c r="Q3295" s="33" t="s">
        <v>2943</v>
      </c>
      <c r="U3295" s="37"/>
      <c r="W3295" s="110">
        <v>54.73</v>
      </c>
      <c r="X3295" s="110">
        <v>1.26</v>
      </c>
      <c r="Y3295" s="110">
        <v>19.940000000000001</v>
      </c>
      <c r="Z3295" s="110">
        <v>5.07</v>
      </c>
      <c r="AA3295" s="110">
        <v>0.12</v>
      </c>
      <c r="AB3295" s="110">
        <v>1.58</v>
      </c>
      <c r="AC3295" s="110">
        <v>4.75</v>
      </c>
      <c r="AD3295" s="110">
        <v>5.56</v>
      </c>
      <c r="AE3295" s="110">
        <v>3.9</v>
      </c>
      <c r="AF3295" s="110">
        <v>0.49</v>
      </c>
      <c r="AG3295" s="110">
        <v>0.98</v>
      </c>
      <c r="AH3295" s="110">
        <v>750</v>
      </c>
      <c r="AI3295" s="110" t="s">
        <v>120</v>
      </c>
      <c r="AJ3295" s="110"/>
      <c r="AK3295" s="22"/>
      <c r="AL3295" s="110"/>
      <c r="AM3295" s="110">
        <v>7.0000000000000007E-2</v>
      </c>
      <c r="AN3295" s="110"/>
      <c r="AO3295" s="110">
        <f>SUM(W3295:AG3295)+(AH3295*0.0001)+AM3295</f>
        <v>98.525000000000006</v>
      </c>
      <c r="AP3295" s="110">
        <f t="shared" si="192"/>
        <v>2.4656309999999984</v>
      </c>
      <c r="AQ3295" s="110">
        <f t="shared" si="193"/>
        <v>2.357805900000002</v>
      </c>
      <c r="AR3295" s="110">
        <f t="shared" si="194"/>
        <v>4.6090909090909093</v>
      </c>
      <c r="AS3295" s="22"/>
      <c r="AT3295" s="22"/>
      <c r="AU3295" s="110">
        <v>1</v>
      </c>
      <c r="AV3295" s="110" t="s">
        <v>82</v>
      </c>
      <c r="AW3295" s="110">
        <v>1.2</v>
      </c>
      <c r="AX3295" s="110"/>
      <c r="AY3295" s="110">
        <v>1500</v>
      </c>
      <c r="AZ3295" s="110"/>
      <c r="BA3295" s="110">
        <v>0.02</v>
      </c>
      <c r="BB3295" s="110"/>
      <c r="BC3295" s="110" t="s">
        <v>82</v>
      </c>
      <c r="BD3295" s="110">
        <v>7</v>
      </c>
      <c r="BE3295" s="110">
        <v>10</v>
      </c>
      <c r="BF3295" s="110">
        <v>1.1499999999999999</v>
      </c>
      <c r="BG3295" s="110">
        <v>5</v>
      </c>
      <c r="BH3295" s="110">
        <v>26.2</v>
      </c>
      <c r="BI3295" s="110" t="s">
        <v>83</v>
      </c>
      <c r="BJ3295" s="110">
        <v>9.6999999999999993</v>
      </c>
      <c r="BK3295" s="110" t="s">
        <v>145</v>
      </c>
      <c r="BL3295" s="110">
        <v>2.1000000000000001E-2</v>
      </c>
      <c r="BM3295" s="110">
        <v>20</v>
      </c>
      <c r="BN3295" s="110">
        <v>6</v>
      </c>
      <c r="BO3295" s="110">
        <v>73</v>
      </c>
      <c r="BP3295" s="110" t="s">
        <v>121</v>
      </c>
      <c r="BQ3295" s="110">
        <v>6</v>
      </c>
      <c r="BR3295" s="110">
        <v>80</v>
      </c>
      <c r="BS3295" s="110" t="s">
        <v>134</v>
      </c>
      <c r="BT3295" s="110">
        <v>7.0000000000000007E-2</v>
      </c>
      <c r="BU3295" s="110">
        <v>1.1000000000000001</v>
      </c>
      <c r="BV3295" s="110">
        <v>0.2</v>
      </c>
      <c r="BW3295" s="110">
        <v>2</v>
      </c>
      <c r="BX3295" s="110">
        <v>1460</v>
      </c>
      <c r="BY3295" s="110">
        <v>4.3</v>
      </c>
      <c r="BZ3295" s="110" t="s">
        <v>120</v>
      </c>
      <c r="CA3295" s="110">
        <v>11.8</v>
      </c>
      <c r="CB3295" s="110">
        <v>0.14000000000000001</v>
      </c>
      <c r="CC3295" s="110">
        <v>3.53</v>
      </c>
      <c r="CD3295" s="110">
        <v>61</v>
      </c>
      <c r="CE3295" s="110">
        <v>2</v>
      </c>
      <c r="CF3295" s="110">
        <v>22.5</v>
      </c>
      <c r="CG3295" s="110">
        <v>495</v>
      </c>
      <c r="CH3295" s="110">
        <v>96</v>
      </c>
      <c r="CI3295" s="110">
        <v>63.8</v>
      </c>
      <c r="CJ3295" s="110">
        <v>117</v>
      </c>
      <c r="CK3295" s="110">
        <v>13.3</v>
      </c>
      <c r="CL3295" s="110">
        <v>44.7</v>
      </c>
      <c r="CM3295" s="110">
        <v>7.67</v>
      </c>
      <c r="CN3295" s="110">
        <v>2.46</v>
      </c>
      <c r="CO3295" s="110">
        <v>5.46</v>
      </c>
      <c r="CP3295" s="110">
        <v>0.83</v>
      </c>
      <c r="CQ3295" s="110">
        <v>4.32</v>
      </c>
      <c r="CR3295" s="110">
        <v>0.89</v>
      </c>
      <c r="CS3295" s="110">
        <v>2.38</v>
      </c>
      <c r="CT3295" s="110">
        <v>0.34</v>
      </c>
      <c r="CU3295" s="110">
        <v>2.2799999999999998</v>
      </c>
      <c r="CV3295" s="110">
        <v>0.35</v>
      </c>
      <c r="CW3295" s="116">
        <f t="shared" si="195"/>
        <v>265.77999999999997</v>
      </c>
      <c r="CX3295" s="110"/>
      <c r="CY3295" s="110"/>
      <c r="CZ3295" s="110"/>
      <c r="DA3295" s="110"/>
      <c r="DB3295" s="22"/>
      <c r="DC3295" s="110"/>
      <c r="DD3295" s="110"/>
      <c r="DE3295" s="110"/>
      <c r="DF3295" s="110"/>
      <c r="DG3295" s="110"/>
      <c r="DH3295" s="22"/>
      <c r="DI3295" s="22"/>
      <c r="DJ3295" s="22"/>
      <c r="DK3295" s="22"/>
      <c r="DL3295" s="22"/>
      <c r="DM3295" s="22"/>
      <c r="DN3295" s="22"/>
      <c r="DO3295" s="22"/>
      <c r="DP3295" s="22"/>
      <c r="DQ3295" s="22"/>
    </row>
    <row r="3296" spans="1:121" ht="14.5" customHeight="1" x14ac:dyDescent="0.3">
      <c r="A3296" s="22" t="s">
        <v>2982</v>
      </c>
      <c r="B3296" s="22" t="s">
        <v>2935</v>
      </c>
      <c r="C3296" s="22" t="s">
        <v>2941</v>
      </c>
      <c r="D3296" s="22" t="s">
        <v>5257</v>
      </c>
      <c r="E3296" s="71"/>
      <c r="F3296" s="71">
        <v>44414</v>
      </c>
      <c r="G3296" s="22" t="s">
        <v>2971</v>
      </c>
      <c r="H3296" s="22">
        <v>32.044080999999998</v>
      </c>
      <c r="I3296" s="22">
        <v>-105.545424</v>
      </c>
      <c r="J3296" s="22" t="s">
        <v>873</v>
      </c>
      <c r="K3296" s="22" t="s">
        <v>1253</v>
      </c>
      <c r="L3296" s="22" t="s">
        <v>878</v>
      </c>
      <c r="M3296" s="22" t="s">
        <v>907</v>
      </c>
      <c r="N3296" s="70" t="s">
        <v>3393</v>
      </c>
      <c r="O3296" s="70" t="s">
        <v>3394</v>
      </c>
      <c r="P3296" s="33" t="s">
        <v>1665</v>
      </c>
      <c r="Q3296" s="33" t="s">
        <v>2943</v>
      </c>
      <c r="U3296" s="37"/>
      <c r="W3296" s="110">
        <v>58.3</v>
      </c>
      <c r="X3296" s="110">
        <v>0.1</v>
      </c>
      <c r="Y3296" s="110">
        <v>17.88</v>
      </c>
      <c r="Z3296" s="110">
        <v>5.3</v>
      </c>
      <c r="AA3296" s="110">
        <v>0.33</v>
      </c>
      <c r="AB3296" s="110">
        <v>0.3</v>
      </c>
      <c r="AC3296" s="110">
        <v>1.18</v>
      </c>
      <c r="AD3296" s="110">
        <v>7.64</v>
      </c>
      <c r="AE3296" s="110">
        <v>4.87</v>
      </c>
      <c r="AF3296" s="110">
        <v>0.05</v>
      </c>
      <c r="AG3296" s="110">
        <v>2.79</v>
      </c>
      <c r="AH3296" s="110">
        <v>740</v>
      </c>
      <c r="AI3296" s="110" t="s">
        <v>120</v>
      </c>
      <c r="AJ3296" s="110"/>
      <c r="AK3296" s="22"/>
      <c r="AL3296" s="110"/>
      <c r="AM3296" s="110">
        <v>0.14000000000000001</v>
      </c>
      <c r="AN3296" s="110"/>
      <c r="AO3296" s="110">
        <f>SUM(W3296:AG3296)+(AH3296*0.0001)+AM3296</f>
        <v>98.954000000000008</v>
      </c>
      <c r="AP3296" s="110">
        <f t="shared" si="192"/>
        <v>2.7108900000000009</v>
      </c>
      <c r="AQ3296" s="110">
        <f t="shared" si="193"/>
        <v>2.3180209999999986</v>
      </c>
      <c r="AR3296" s="110">
        <f t="shared" si="194"/>
        <v>4.8181818181818175</v>
      </c>
      <c r="AS3296" s="22"/>
      <c r="AT3296" s="22"/>
      <c r="AU3296" s="110">
        <v>2</v>
      </c>
      <c r="AV3296" s="110" t="s">
        <v>82</v>
      </c>
      <c r="AW3296" s="110">
        <v>4.7</v>
      </c>
      <c r="AX3296" s="110"/>
      <c r="AY3296" s="110">
        <v>27.9</v>
      </c>
      <c r="AZ3296" s="110"/>
      <c r="BA3296" s="110">
        <v>0.14000000000000001</v>
      </c>
      <c r="BB3296" s="110"/>
      <c r="BC3296" s="110" t="s">
        <v>82</v>
      </c>
      <c r="BD3296" s="110" t="s">
        <v>121</v>
      </c>
      <c r="BE3296" s="110">
        <v>10</v>
      </c>
      <c r="BF3296" s="110">
        <v>3.22</v>
      </c>
      <c r="BG3296" s="110">
        <v>1</v>
      </c>
      <c r="BH3296" s="110">
        <v>39</v>
      </c>
      <c r="BI3296" s="110" t="s">
        <v>83</v>
      </c>
      <c r="BJ3296" s="110">
        <v>45.8</v>
      </c>
      <c r="BK3296" s="110">
        <v>7.0000000000000001E-3</v>
      </c>
      <c r="BL3296" s="110">
        <v>0.05</v>
      </c>
      <c r="BM3296" s="110">
        <v>80</v>
      </c>
      <c r="BN3296" s="110">
        <v>16</v>
      </c>
      <c r="BO3296" s="110">
        <v>302</v>
      </c>
      <c r="BP3296" s="110" t="s">
        <v>121</v>
      </c>
      <c r="BQ3296" s="110">
        <v>26</v>
      </c>
      <c r="BR3296" s="110">
        <v>158.5</v>
      </c>
      <c r="BS3296" s="110" t="s">
        <v>134</v>
      </c>
      <c r="BT3296" s="110">
        <v>0.5</v>
      </c>
      <c r="BU3296" s="110">
        <v>0.8</v>
      </c>
      <c r="BV3296" s="110" t="s">
        <v>124</v>
      </c>
      <c r="BW3296" s="110">
        <v>10</v>
      </c>
      <c r="BX3296" s="110">
        <v>140</v>
      </c>
      <c r="BY3296" s="110">
        <v>21.2</v>
      </c>
      <c r="BZ3296" s="110">
        <v>0.02</v>
      </c>
      <c r="CA3296" s="110">
        <v>37.4</v>
      </c>
      <c r="CB3296" s="110">
        <v>0.19</v>
      </c>
      <c r="CC3296" s="110">
        <v>11.75</v>
      </c>
      <c r="CD3296" s="110" t="s">
        <v>83</v>
      </c>
      <c r="CE3296" s="110">
        <v>1</v>
      </c>
      <c r="CF3296" s="110">
        <v>62.8</v>
      </c>
      <c r="CG3296" s="110">
        <v>2210</v>
      </c>
      <c r="CH3296" s="110">
        <v>288</v>
      </c>
      <c r="CI3296" s="110">
        <v>150</v>
      </c>
      <c r="CJ3296" s="110">
        <v>276</v>
      </c>
      <c r="CK3296" s="110">
        <v>27.5</v>
      </c>
      <c r="CL3296" s="110">
        <v>84</v>
      </c>
      <c r="CM3296" s="110">
        <v>15.3</v>
      </c>
      <c r="CN3296" s="110">
        <v>1.1299999999999999</v>
      </c>
      <c r="CO3296" s="110">
        <v>10.6</v>
      </c>
      <c r="CP3296" s="110">
        <v>1.9</v>
      </c>
      <c r="CQ3296" s="110">
        <v>11.55</v>
      </c>
      <c r="CR3296" s="110">
        <v>2.23</v>
      </c>
      <c r="CS3296" s="110">
        <v>7.27</v>
      </c>
      <c r="CT3296" s="110">
        <v>1.02</v>
      </c>
      <c r="CU3296" s="110">
        <v>7.66</v>
      </c>
      <c r="CV3296" s="110">
        <v>1.1100000000000001</v>
      </c>
      <c r="CW3296" s="116">
        <f t="shared" si="195"/>
        <v>597.26999999999987</v>
      </c>
      <c r="CX3296" s="110"/>
      <c r="CY3296" s="110"/>
      <c r="CZ3296" s="110"/>
      <c r="DA3296" s="110"/>
      <c r="DB3296" s="22"/>
      <c r="DC3296" s="110"/>
      <c r="DD3296" s="110"/>
      <c r="DE3296" s="110"/>
      <c r="DF3296" s="110"/>
      <c r="DG3296" s="110"/>
      <c r="DH3296" s="22"/>
      <c r="DI3296" s="22"/>
      <c r="DJ3296" s="22"/>
      <c r="DK3296" s="22"/>
      <c r="DL3296" s="22"/>
      <c r="DM3296" s="22"/>
      <c r="DN3296" s="22"/>
      <c r="DO3296" s="22"/>
      <c r="DP3296" s="22"/>
      <c r="DQ3296" s="22"/>
    </row>
    <row r="3297" spans="1:121" ht="14.5" customHeight="1" x14ac:dyDescent="0.3">
      <c r="A3297" s="22" t="s">
        <v>2983</v>
      </c>
      <c r="B3297" s="22" t="s">
        <v>2935</v>
      </c>
      <c r="C3297" s="22" t="s">
        <v>2941</v>
      </c>
      <c r="D3297" s="22" t="s">
        <v>5257</v>
      </c>
      <c r="E3297" s="71"/>
      <c r="F3297" s="71">
        <v>44414</v>
      </c>
      <c r="G3297" s="22" t="s">
        <v>2971</v>
      </c>
      <c r="H3297" s="22">
        <v>32.036405999999999</v>
      </c>
      <c r="I3297" s="22">
        <v>-105.50644699999999</v>
      </c>
      <c r="J3297" s="22" t="s">
        <v>873</v>
      </c>
      <c r="K3297" s="22" t="s">
        <v>1253</v>
      </c>
      <c r="L3297" s="22" t="s">
        <v>878</v>
      </c>
      <c r="M3297" s="26" t="s">
        <v>1165</v>
      </c>
      <c r="N3297" s="70" t="s">
        <v>3393</v>
      </c>
      <c r="O3297" s="70" t="s">
        <v>3394</v>
      </c>
      <c r="P3297" s="33" t="s">
        <v>1665</v>
      </c>
      <c r="Q3297" s="33" t="s">
        <v>2943</v>
      </c>
      <c r="W3297" s="110">
        <v>58.77</v>
      </c>
      <c r="X3297" s="110">
        <v>0.16</v>
      </c>
      <c r="Y3297" s="110">
        <v>17.5</v>
      </c>
      <c r="Z3297" s="110">
        <v>6.34</v>
      </c>
      <c r="AA3297" s="110">
        <v>0.31</v>
      </c>
      <c r="AB3297" s="110">
        <v>0.22</v>
      </c>
      <c r="AC3297" s="110">
        <v>1.27</v>
      </c>
      <c r="AD3297" s="110">
        <v>7.38</v>
      </c>
      <c r="AE3297" s="110">
        <v>5.33</v>
      </c>
      <c r="AF3297" s="110">
        <v>0.09</v>
      </c>
      <c r="AG3297" s="110">
        <v>1.56</v>
      </c>
      <c r="AH3297" s="110">
        <v>400</v>
      </c>
      <c r="AI3297" s="110" t="s">
        <v>120</v>
      </c>
      <c r="AJ3297" s="110"/>
      <c r="AK3297" s="22"/>
      <c r="AL3297" s="110"/>
      <c r="AM3297" s="110">
        <v>0.02</v>
      </c>
      <c r="AN3297" s="110"/>
      <c r="AO3297" s="110">
        <f>SUM(W3297:AG3297)+(AH3297*0.0001)+AM3297</f>
        <v>98.990000000000009</v>
      </c>
      <c r="AP3297" s="110">
        <f t="shared" si="192"/>
        <v>3.4178219999999992</v>
      </c>
      <c r="AQ3297" s="110">
        <f t="shared" si="193"/>
        <v>2.5803958000000002</v>
      </c>
      <c r="AR3297" s="110">
        <f t="shared" si="194"/>
        <v>5.7636363636363628</v>
      </c>
      <c r="AS3297" s="22"/>
      <c r="AT3297" s="22"/>
      <c r="AU3297" s="110">
        <v>1</v>
      </c>
      <c r="AV3297" s="110" t="s">
        <v>82</v>
      </c>
      <c r="AW3297" s="110">
        <v>6.8</v>
      </c>
      <c r="AX3297" s="110"/>
      <c r="AY3297" s="110">
        <v>62.7</v>
      </c>
      <c r="AZ3297" s="110"/>
      <c r="BA3297" s="110">
        <v>0.19</v>
      </c>
      <c r="BB3297" s="110"/>
      <c r="BC3297" s="110" t="s">
        <v>82</v>
      </c>
      <c r="BD3297" s="110">
        <v>1</v>
      </c>
      <c r="BE3297" s="110" t="s">
        <v>84</v>
      </c>
      <c r="BF3297" s="110">
        <v>2.44</v>
      </c>
      <c r="BG3297" s="110">
        <v>4</v>
      </c>
      <c r="BH3297" s="110">
        <v>35.299999999999997</v>
      </c>
      <c r="BI3297" s="110" t="s">
        <v>83</v>
      </c>
      <c r="BJ3297" s="110">
        <v>49.5</v>
      </c>
      <c r="BK3297" s="110">
        <v>5.0000000000000001E-3</v>
      </c>
      <c r="BL3297" s="110">
        <v>1.2E-2</v>
      </c>
      <c r="BM3297" s="110">
        <v>60</v>
      </c>
      <c r="BN3297" s="110">
        <v>4</v>
      </c>
      <c r="BO3297" s="110">
        <v>222</v>
      </c>
      <c r="BP3297" s="110" t="s">
        <v>121</v>
      </c>
      <c r="BQ3297" s="110">
        <v>24</v>
      </c>
      <c r="BR3297" s="110">
        <v>158</v>
      </c>
      <c r="BS3297" s="110" t="s">
        <v>134</v>
      </c>
      <c r="BT3297" s="110">
        <v>0.37</v>
      </c>
      <c r="BU3297" s="110">
        <v>0.4</v>
      </c>
      <c r="BV3297" s="110" t="s">
        <v>124</v>
      </c>
      <c r="BW3297" s="110">
        <v>12</v>
      </c>
      <c r="BX3297" s="110">
        <v>40.4</v>
      </c>
      <c r="BY3297" s="110">
        <v>16.2</v>
      </c>
      <c r="BZ3297" s="110" t="s">
        <v>120</v>
      </c>
      <c r="CA3297" s="110">
        <v>29.8</v>
      </c>
      <c r="CB3297" s="110">
        <v>0.24</v>
      </c>
      <c r="CC3297" s="110">
        <v>8.77</v>
      </c>
      <c r="CD3297" s="110" t="s">
        <v>83</v>
      </c>
      <c r="CE3297" s="110">
        <v>3</v>
      </c>
      <c r="CF3297" s="110">
        <v>59.1</v>
      </c>
      <c r="CG3297" s="110">
        <v>2190</v>
      </c>
      <c r="CH3297" s="110">
        <v>201</v>
      </c>
      <c r="CI3297" s="110">
        <v>141.5</v>
      </c>
      <c r="CJ3297" s="110">
        <v>253</v>
      </c>
      <c r="CK3297" s="110">
        <v>23.6</v>
      </c>
      <c r="CL3297" s="110">
        <v>69.7</v>
      </c>
      <c r="CM3297" s="110">
        <v>12.1</v>
      </c>
      <c r="CN3297" s="110">
        <v>1.1499999999999999</v>
      </c>
      <c r="CO3297" s="110">
        <v>8.4600000000000009</v>
      </c>
      <c r="CP3297" s="110">
        <v>1.63</v>
      </c>
      <c r="CQ3297" s="110">
        <v>10.199999999999999</v>
      </c>
      <c r="CR3297" s="110">
        <v>2.09</v>
      </c>
      <c r="CS3297" s="110">
        <v>7.53</v>
      </c>
      <c r="CT3297" s="110">
        <v>1.17</v>
      </c>
      <c r="CU3297" s="110">
        <v>8.85</v>
      </c>
      <c r="CV3297" s="110">
        <v>1.36</v>
      </c>
      <c r="CW3297" s="116">
        <f t="shared" si="195"/>
        <v>542.34</v>
      </c>
      <c r="CX3297" s="110"/>
      <c r="CY3297" s="110"/>
      <c r="CZ3297" s="110"/>
      <c r="DA3297" s="110"/>
      <c r="DB3297" s="22"/>
      <c r="DC3297" s="110"/>
      <c r="DD3297" s="110"/>
      <c r="DE3297" s="110"/>
      <c r="DF3297" s="110"/>
      <c r="DG3297" s="110"/>
      <c r="DH3297" s="22"/>
      <c r="DI3297" s="22"/>
      <c r="DJ3297" s="22"/>
      <c r="DK3297" s="22"/>
      <c r="DL3297" s="22"/>
      <c r="DM3297" s="22"/>
      <c r="DN3297" s="22"/>
      <c r="DO3297" s="22"/>
      <c r="DP3297" s="22"/>
      <c r="DQ3297" s="22"/>
    </row>
    <row r="3298" spans="1:121" ht="14.5" customHeight="1" x14ac:dyDescent="0.3">
      <c r="A3298" s="22" t="s">
        <v>2984</v>
      </c>
      <c r="B3298" s="22" t="s">
        <v>2935</v>
      </c>
      <c r="C3298" s="22" t="s">
        <v>2941</v>
      </c>
      <c r="D3298" s="22" t="s">
        <v>5257</v>
      </c>
      <c r="E3298" s="71"/>
      <c r="F3298" s="71">
        <v>44414</v>
      </c>
      <c r="G3298" s="22" t="s">
        <v>2971</v>
      </c>
      <c r="H3298" s="22">
        <v>32.040331999999999</v>
      </c>
      <c r="I3298" s="22">
        <v>-105.502815</v>
      </c>
      <c r="J3298" s="22" t="s">
        <v>873</v>
      </c>
      <c r="K3298" s="22" t="s">
        <v>1253</v>
      </c>
      <c r="L3298" s="22" t="s">
        <v>878</v>
      </c>
      <c r="M3298" s="26" t="s">
        <v>1046</v>
      </c>
      <c r="N3298" s="70" t="s">
        <v>3393</v>
      </c>
      <c r="O3298" s="70" t="s">
        <v>3394</v>
      </c>
      <c r="P3298" s="33" t="s">
        <v>1665</v>
      </c>
      <c r="Q3298" s="33" t="s">
        <v>2943</v>
      </c>
      <c r="W3298" s="110">
        <v>53.69</v>
      </c>
      <c r="X3298" s="110">
        <v>0.15</v>
      </c>
      <c r="Y3298" s="110">
        <v>11.37</v>
      </c>
      <c r="Z3298" s="110">
        <v>15.52</v>
      </c>
      <c r="AA3298" s="110">
        <v>0.5</v>
      </c>
      <c r="AB3298" s="110">
        <v>0.11</v>
      </c>
      <c r="AC3298" s="110">
        <v>0.65</v>
      </c>
      <c r="AD3298" s="110" t="s">
        <v>2985</v>
      </c>
      <c r="AE3298" s="110">
        <v>3.18</v>
      </c>
      <c r="AF3298" s="110">
        <v>0.06</v>
      </c>
      <c r="AG3298" s="110">
        <v>1.93</v>
      </c>
      <c r="AH3298" s="110">
        <v>240</v>
      </c>
      <c r="AI3298" s="110">
        <v>0.01</v>
      </c>
      <c r="AJ3298" s="110"/>
      <c r="AK3298" s="22"/>
      <c r="AL3298" s="110"/>
      <c r="AM3298" s="110">
        <v>0.04</v>
      </c>
      <c r="AN3298" s="110"/>
      <c r="AO3298" s="110">
        <f>SUM(W3298:AG3298)+(AH3298*0.0001)+AI3298+AM3298</f>
        <v>87.234000000000023</v>
      </c>
      <c r="AP3298" s="110">
        <f t="shared" si="192"/>
        <v>9.7827660000000005</v>
      </c>
      <c r="AQ3298" s="110">
        <f t="shared" si="193"/>
        <v>4.7589573999999981</v>
      </c>
      <c r="AR3298" s="110">
        <f t="shared" si="194"/>
        <v>14.109090909090908</v>
      </c>
      <c r="AS3298" s="22"/>
      <c r="AT3298" s="22"/>
      <c r="AU3298" s="110">
        <v>1</v>
      </c>
      <c r="AV3298" s="110" t="s">
        <v>82</v>
      </c>
      <c r="AW3298" s="110">
        <v>8.8000000000000007</v>
      </c>
      <c r="AX3298" s="110"/>
      <c r="AY3298" s="110">
        <v>365</v>
      </c>
      <c r="AZ3298" s="110"/>
      <c r="BA3298" s="110">
        <v>0.7</v>
      </c>
      <c r="BB3298" s="110"/>
      <c r="BC3298" s="110">
        <v>1.1000000000000001</v>
      </c>
      <c r="BD3298" s="110" t="s">
        <v>121</v>
      </c>
      <c r="BE3298" s="110" t="s">
        <v>84</v>
      </c>
      <c r="BF3298" s="110">
        <v>4.13</v>
      </c>
      <c r="BG3298" s="110">
        <v>25</v>
      </c>
      <c r="BH3298" s="110">
        <v>69.7</v>
      </c>
      <c r="BI3298" s="110" t="s">
        <v>83</v>
      </c>
      <c r="BJ3298" s="110">
        <v>197.5</v>
      </c>
      <c r="BK3298" s="110">
        <v>8.0000000000000002E-3</v>
      </c>
      <c r="BL3298" s="110">
        <v>1.4E-2</v>
      </c>
      <c r="BM3298" s="110">
        <v>80</v>
      </c>
      <c r="BN3298" s="110">
        <v>4</v>
      </c>
      <c r="BO3298" s="110">
        <v>674</v>
      </c>
      <c r="BP3298" s="110" t="s">
        <v>121</v>
      </c>
      <c r="BQ3298" s="110">
        <v>94</v>
      </c>
      <c r="BR3298" s="110">
        <v>256</v>
      </c>
      <c r="BS3298" s="110">
        <v>1E-3</v>
      </c>
      <c r="BT3298" s="110">
        <v>0.21</v>
      </c>
      <c r="BU3298" s="110">
        <v>1.2</v>
      </c>
      <c r="BV3298" s="110" t="s">
        <v>124</v>
      </c>
      <c r="BW3298" s="110">
        <v>118</v>
      </c>
      <c r="BX3298" s="110">
        <v>111</v>
      </c>
      <c r="BY3298" s="110">
        <v>52.1</v>
      </c>
      <c r="BZ3298" s="110">
        <v>0.02</v>
      </c>
      <c r="CA3298" s="110">
        <v>133.5</v>
      </c>
      <c r="CB3298" s="110">
        <v>0.71</v>
      </c>
      <c r="CC3298" s="110">
        <v>41.9</v>
      </c>
      <c r="CD3298" s="110" t="s">
        <v>83</v>
      </c>
      <c r="CE3298" s="110">
        <v>5</v>
      </c>
      <c r="CF3298" s="110">
        <v>150</v>
      </c>
      <c r="CG3298" s="110">
        <v>9890</v>
      </c>
      <c r="CH3298" s="110">
        <v>547</v>
      </c>
      <c r="CI3298" s="110">
        <v>455</v>
      </c>
      <c r="CJ3298" s="110">
        <v>788</v>
      </c>
      <c r="CK3298" s="110">
        <v>71.7</v>
      </c>
      <c r="CL3298" s="110">
        <v>194.5</v>
      </c>
      <c r="CM3298" s="110">
        <v>31</v>
      </c>
      <c r="CN3298" s="110">
        <v>2.0499999999999998</v>
      </c>
      <c r="CO3298" s="110">
        <v>20.5</v>
      </c>
      <c r="CP3298" s="110">
        <v>4.0999999999999996</v>
      </c>
      <c r="CQ3298" s="110">
        <v>23.7</v>
      </c>
      <c r="CR3298" s="110">
        <v>5.16</v>
      </c>
      <c r="CS3298" s="110">
        <v>15.6</v>
      </c>
      <c r="CT3298" s="110">
        <v>2.66</v>
      </c>
      <c r="CU3298" s="110">
        <v>18.7</v>
      </c>
      <c r="CV3298" s="110">
        <v>2.67</v>
      </c>
      <c r="CW3298" s="116">
        <f t="shared" si="195"/>
        <v>1635.3400000000001</v>
      </c>
      <c r="CX3298" s="110"/>
      <c r="CY3298" s="110"/>
      <c r="CZ3298" s="110"/>
      <c r="DA3298" s="110"/>
      <c r="DB3298" s="22"/>
      <c r="DC3298" s="110"/>
      <c r="DD3298" s="110"/>
      <c r="DE3298" s="110"/>
      <c r="DF3298" s="110"/>
      <c r="DG3298" s="110"/>
      <c r="DH3298" s="22"/>
      <c r="DI3298" s="22"/>
      <c r="DJ3298" s="22"/>
      <c r="DK3298" s="22"/>
      <c r="DL3298" s="22"/>
      <c r="DM3298" s="22"/>
      <c r="DN3298" s="22"/>
      <c r="DO3298" s="22"/>
      <c r="DP3298" s="22"/>
      <c r="DQ3298" s="22"/>
    </row>
    <row r="3299" spans="1:121" ht="14.5" customHeight="1" x14ac:dyDescent="0.3">
      <c r="A3299" s="22" t="s">
        <v>2986</v>
      </c>
      <c r="B3299" s="22" t="s">
        <v>2935</v>
      </c>
      <c r="C3299" s="22" t="s">
        <v>2941</v>
      </c>
      <c r="D3299" s="22" t="s">
        <v>5257</v>
      </c>
      <c r="E3299" s="71"/>
      <c r="F3299" s="71">
        <v>44414</v>
      </c>
      <c r="G3299" s="22" t="s">
        <v>2971</v>
      </c>
      <c r="H3299" s="22">
        <v>32.040331999999999</v>
      </c>
      <c r="I3299" s="22">
        <v>-105.502815</v>
      </c>
      <c r="J3299" s="22" t="s">
        <v>873</v>
      </c>
      <c r="K3299" s="22" t="s">
        <v>1253</v>
      </c>
      <c r="L3299" s="22" t="s">
        <v>878</v>
      </c>
      <c r="M3299" s="26" t="s">
        <v>1165</v>
      </c>
      <c r="N3299" s="70" t="s">
        <v>3393</v>
      </c>
      <c r="O3299" s="70" t="s">
        <v>3394</v>
      </c>
      <c r="P3299" s="33" t="s">
        <v>1665</v>
      </c>
      <c r="Q3299" s="33" t="s">
        <v>2943</v>
      </c>
      <c r="W3299" s="110">
        <v>54.35</v>
      </c>
      <c r="X3299" s="110">
        <v>0.16</v>
      </c>
      <c r="Y3299" s="110">
        <v>15.83</v>
      </c>
      <c r="Z3299" s="110">
        <v>8.76</v>
      </c>
      <c r="AA3299" s="110">
        <v>0.63</v>
      </c>
      <c r="AB3299" s="110">
        <v>0.31</v>
      </c>
      <c r="AC3299" s="110">
        <v>1.07</v>
      </c>
      <c r="AD3299" s="110">
        <v>8.4</v>
      </c>
      <c r="AE3299" s="110">
        <v>4.6100000000000003</v>
      </c>
      <c r="AF3299" s="110">
        <v>0.05</v>
      </c>
      <c r="AG3299" s="110">
        <v>3.44</v>
      </c>
      <c r="AH3299" s="110">
        <v>800</v>
      </c>
      <c r="AI3299" s="110">
        <v>0.01</v>
      </c>
      <c r="AJ3299" s="110"/>
      <c r="AK3299" s="22"/>
      <c r="AL3299" s="110"/>
      <c r="AM3299" s="110">
        <v>0.12</v>
      </c>
      <c r="AN3299" s="110"/>
      <c r="AO3299" s="110">
        <f>SUM(W3299:AG3299)+(AH3299*0.0001)+AI3299+AM3299</f>
        <v>97.820000000000007</v>
      </c>
      <c r="AP3299" s="110">
        <f t="shared" si="192"/>
        <v>5.0981579999999997</v>
      </c>
      <c r="AQ3299" s="110">
        <f t="shared" si="193"/>
        <v>3.1520261999999999</v>
      </c>
      <c r="AR3299" s="110">
        <f t="shared" si="194"/>
        <v>7.963636363636363</v>
      </c>
      <c r="AS3299" s="22"/>
      <c r="AT3299" s="22"/>
      <c r="AU3299" s="110">
        <v>1</v>
      </c>
      <c r="AV3299" s="110" t="s">
        <v>82</v>
      </c>
      <c r="AW3299" s="110">
        <v>7.7</v>
      </c>
      <c r="AX3299" s="110"/>
      <c r="AY3299" s="110">
        <v>164.5</v>
      </c>
      <c r="AZ3299" s="110"/>
      <c r="BA3299" s="110">
        <v>0.48</v>
      </c>
      <c r="BB3299" s="110"/>
      <c r="BC3299" s="110">
        <v>1.5</v>
      </c>
      <c r="BD3299" s="110">
        <v>1</v>
      </c>
      <c r="BE3299" s="110" t="s">
        <v>84</v>
      </c>
      <c r="BF3299" s="110">
        <v>5.94</v>
      </c>
      <c r="BG3299" s="110">
        <v>9</v>
      </c>
      <c r="BH3299" s="110">
        <v>66</v>
      </c>
      <c r="BI3299" s="110" t="s">
        <v>83</v>
      </c>
      <c r="BJ3299" s="110">
        <v>191.5</v>
      </c>
      <c r="BK3299" s="110" t="s">
        <v>145</v>
      </c>
      <c r="BL3299" s="110">
        <v>3.7999999999999999E-2</v>
      </c>
      <c r="BM3299" s="110">
        <v>170</v>
      </c>
      <c r="BN3299" s="110">
        <v>7</v>
      </c>
      <c r="BO3299" s="110">
        <v>876</v>
      </c>
      <c r="BP3299" s="110" t="s">
        <v>121</v>
      </c>
      <c r="BQ3299" s="110">
        <v>82</v>
      </c>
      <c r="BR3299" s="110">
        <v>279</v>
      </c>
      <c r="BS3299" s="110">
        <v>1E-3</v>
      </c>
      <c r="BT3299" s="110">
        <v>0.26</v>
      </c>
      <c r="BU3299" s="110">
        <v>0.8</v>
      </c>
      <c r="BV3299" s="110" t="s">
        <v>124</v>
      </c>
      <c r="BW3299" s="110">
        <v>36</v>
      </c>
      <c r="BX3299" s="110">
        <v>177</v>
      </c>
      <c r="BY3299" s="110">
        <v>78.5</v>
      </c>
      <c r="BZ3299" s="110">
        <v>0.01</v>
      </c>
      <c r="CA3299" s="110">
        <v>107</v>
      </c>
      <c r="CB3299" s="110">
        <v>0.56999999999999995</v>
      </c>
      <c r="CC3299" s="110">
        <v>26.5</v>
      </c>
      <c r="CD3299" s="110">
        <v>19</v>
      </c>
      <c r="CE3299" s="110">
        <v>3</v>
      </c>
      <c r="CF3299" s="110">
        <v>264</v>
      </c>
      <c r="CG3299" s="110">
        <v>9270</v>
      </c>
      <c r="CH3299" s="110">
        <v>529</v>
      </c>
      <c r="CI3299" s="110">
        <v>580</v>
      </c>
      <c r="CJ3299" s="110">
        <v>977</v>
      </c>
      <c r="CK3299" s="110">
        <v>88.7</v>
      </c>
      <c r="CL3299" s="110">
        <v>241</v>
      </c>
      <c r="CM3299" s="110">
        <v>39.799999999999997</v>
      </c>
      <c r="CN3299" s="110">
        <v>2.77</v>
      </c>
      <c r="CO3299" s="110">
        <v>31.7</v>
      </c>
      <c r="CP3299" s="110">
        <v>6.69</v>
      </c>
      <c r="CQ3299" s="110">
        <v>42.8</v>
      </c>
      <c r="CR3299" s="110">
        <v>9.6300000000000008</v>
      </c>
      <c r="CS3299" s="110">
        <v>30.7</v>
      </c>
      <c r="CT3299" s="110">
        <v>5.35</v>
      </c>
      <c r="CU3299" s="110">
        <v>37.9</v>
      </c>
      <c r="CV3299" s="110">
        <v>5.76</v>
      </c>
      <c r="CW3299" s="116">
        <f t="shared" si="195"/>
        <v>2099.8000000000002</v>
      </c>
      <c r="CX3299" s="110"/>
      <c r="CY3299" s="110"/>
      <c r="CZ3299" s="110"/>
      <c r="DA3299" s="110"/>
      <c r="DB3299" s="22"/>
      <c r="DC3299" s="110"/>
      <c r="DD3299" s="110"/>
      <c r="DE3299" s="110"/>
      <c r="DF3299" s="110"/>
      <c r="DG3299" s="110"/>
      <c r="DH3299" s="22"/>
      <c r="DI3299" s="22"/>
      <c r="DJ3299" s="22"/>
      <c r="DK3299" s="22"/>
      <c r="DL3299" s="22"/>
      <c r="DM3299" s="22"/>
      <c r="DN3299" s="22"/>
      <c r="DO3299" s="22"/>
      <c r="DP3299" s="22"/>
      <c r="DQ3299" s="22"/>
    </row>
    <row r="3300" spans="1:121" ht="14.5" customHeight="1" x14ac:dyDescent="0.3">
      <c r="A3300" s="22" t="s">
        <v>2987</v>
      </c>
      <c r="B3300" s="22" t="s">
        <v>2935</v>
      </c>
      <c r="C3300" s="22" t="s">
        <v>2941</v>
      </c>
      <c r="D3300" s="22" t="s">
        <v>5257</v>
      </c>
      <c r="E3300" s="71"/>
      <c r="F3300" s="71">
        <v>44414</v>
      </c>
      <c r="G3300" s="22" t="s">
        <v>2971</v>
      </c>
      <c r="H3300" s="22">
        <v>32.025091000000003</v>
      </c>
      <c r="I3300" s="22">
        <v>-105.501302</v>
      </c>
      <c r="J3300" s="22" t="s">
        <v>873</v>
      </c>
      <c r="K3300" s="22" t="s">
        <v>1253</v>
      </c>
      <c r="L3300" s="22" t="s">
        <v>878</v>
      </c>
      <c r="M3300" s="26" t="s">
        <v>907</v>
      </c>
      <c r="N3300" s="70" t="s">
        <v>3393</v>
      </c>
      <c r="O3300" s="70" t="s">
        <v>3394</v>
      </c>
      <c r="P3300" s="33" t="s">
        <v>1665</v>
      </c>
      <c r="Q3300" s="33" t="s">
        <v>2943</v>
      </c>
      <c r="W3300" s="110">
        <v>54.66</v>
      </c>
      <c r="X3300" s="110">
        <v>7.0000000000000007E-2</v>
      </c>
      <c r="Y3300" s="110">
        <v>18.52</v>
      </c>
      <c r="Z3300" s="110">
        <v>5.83</v>
      </c>
      <c r="AA3300" s="110">
        <v>0.33</v>
      </c>
      <c r="AB3300" s="110">
        <v>0.13</v>
      </c>
      <c r="AC3300" s="110">
        <v>0.86</v>
      </c>
      <c r="AD3300" s="110" t="s">
        <v>2985</v>
      </c>
      <c r="AE3300" s="110">
        <v>4.6399999999999997</v>
      </c>
      <c r="AF3300" s="110">
        <v>0.02</v>
      </c>
      <c r="AG3300" s="110">
        <v>3.42</v>
      </c>
      <c r="AH3300" s="110">
        <v>370</v>
      </c>
      <c r="AI3300" s="110" t="s">
        <v>120</v>
      </c>
      <c r="AJ3300" s="110"/>
      <c r="AK3300" s="22"/>
      <c r="AL3300" s="110"/>
      <c r="AM3300" s="110">
        <v>0.04</v>
      </c>
      <c r="AN3300" s="110"/>
      <c r="AO3300" s="110">
        <f>SUM(W3300:AG3300)+(AH3300*0.0001)+AM3300</f>
        <v>88.557000000000002</v>
      </c>
      <c r="AP3300" s="110">
        <f t="shared" si="192"/>
        <v>3.0336390000000026</v>
      </c>
      <c r="AQ3300" s="110">
        <f t="shared" si="193"/>
        <v>2.4929970999999971</v>
      </c>
      <c r="AR3300" s="110">
        <f t="shared" si="194"/>
        <v>5.3</v>
      </c>
      <c r="AS3300" s="22"/>
      <c r="AT3300" s="22"/>
      <c r="AU3300" s="110">
        <v>1</v>
      </c>
      <c r="AV3300" s="110" t="s">
        <v>82</v>
      </c>
      <c r="AW3300" s="110">
        <v>19.399999999999999</v>
      </c>
      <c r="AX3300" s="110"/>
      <c r="AY3300" s="110">
        <v>7.5</v>
      </c>
      <c r="AZ3300" s="110"/>
      <c r="BA3300" s="110">
        <v>0.48</v>
      </c>
      <c r="BB3300" s="110"/>
      <c r="BC3300" s="110">
        <v>0.7</v>
      </c>
      <c r="BD3300" s="110">
        <v>1</v>
      </c>
      <c r="BE3300" s="110">
        <v>10</v>
      </c>
      <c r="BF3300" s="110">
        <v>3.9</v>
      </c>
      <c r="BG3300" s="110">
        <v>6</v>
      </c>
      <c r="BH3300" s="110">
        <v>52.4</v>
      </c>
      <c r="BI3300" s="110" t="s">
        <v>83</v>
      </c>
      <c r="BJ3300" s="110">
        <v>103</v>
      </c>
      <c r="BK3300" s="110">
        <v>6.0000000000000001E-3</v>
      </c>
      <c r="BL3300" s="110">
        <v>2.5000000000000001E-2</v>
      </c>
      <c r="BM3300" s="110">
        <v>120</v>
      </c>
      <c r="BN3300" s="110">
        <v>52</v>
      </c>
      <c r="BO3300" s="110">
        <v>529</v>
      </c>
      <c r="BP3300" s="110" t="s">
        <v>121</v>
      </c>
      <c r="BQ3300" s="110">
        <v>51</v>
      </c>
      <c r="BR3300" s="110">
        <v>254</v>
      </c>
      <c r="BS3300" s="110">
        <v>1E-3</v>
      </c>
      <c r="BT3300" s="110">
        <v>0.81</v>
      </c>
      <c r="BU3300" s="110">
        <v>0.5</v>
      </c>
      <c r="BV3300" s="110">
        <v>0.3</v>
      </c>
      <c r="BW3300" s="110">
        <v>26</v>
      </c>
      <c r="BX3300" s="110">
        <v>14.8</v>
      </c>
      <c r="BY3300" s="110">
        <v>39.1</v>
      </c>
      <c r="BZ3300" s="110">
        <v>0.01</v>
      </c>
      <c r="CA3300" s="110">
        <v>62.9</v>
      </c>
      <c r="CB3300" s="110">
        <v>0.64</v>
      </c>
      <c r="CC3300" s="110">
        <v>20.6</v>
      </c>
      <c r="CD3300" s="110" t="s">
        <v>83</v>
      </c>
      <c r="CE3300" s="110">
        <v>11</v>
      </c>
      <c r="CF3300" s="110">
        <v>112</v>
      </c>
      <c r="CG3300" s="110">
        <v>4740</v>
      </c>
      <c r="CH3300" s="110">
        <v>347</v>
      </c>
      <c r="CI3300" s="110">
        <v>252</v>
      </c>
      <c r="CJ3300" s="110">
        <v>472</v>
      </c>
      <c r="CK3300" s="110">
        <v>39</v>
      </c>
      <c r="CL3300" s="110">
        <v>108.5</v>
      </c>
      <c r="CM3300" s="110">
        <v>19.25</v>
      </c>
      <c r="CN3300" s="110">
        <v>1.23</v>
      </c>
      <c r="CO3300" s="110">
        <v>13.9</v>
      </c>
      <c r="CP3300" s="110">
        <v>2.67</v>
      </c>
      <c r="CQ3300" s="110">
        <v>18.2</v>
      </c>
      <c r="CR3300" s="110">
        <v>3.84</v>
      </c>
      <c r="CS3300" s="110">
        <v>14.05</v>
      </c>
      <c r="CT3300" s="110">
        <v>2.21</v>
      </c>
      <c r="CU3300" s="110">
        <v>16.75</v>
      </c>
      <c r="CV3300" s="110">
        <v>2.48</v>
      </c>
      <c r="CW3300" s="116">
        <f t="shared" si="195"/>
        <v>966.08</v>
      </c>
      <c r="CX3300" s="110"/>
      <c r="CY3300" s="110"/>
      <c r="CZ3300" s="110"/>
      <c r="DA3300" s="110"/>
      <c r="DB3300" s="22"/>
      <c r="DC3300" s="110"/>
      <c r="DD3300" s="110"/>
      <c r="DE3300" s="110"/>
      <c r="DF3300" s="110"/>
      <c r="DG3300" s="110"/>
      <c r="DH3300" s="22"/>
      <c r="DI3300" s="22"/>
      <c r="DJ3300" s="22"/>
      <c r="DK3300" s="22"/>
      <c r="DL3300" s="22"/>
      <c r="DM3300" s="22"/>
      <c r="DN3300" s="22"/>
      <c r="DO3300" s="22"/>
      <c r="DP3300" s="22"/>
      <c r="DQ3300" s="22"/>
    </row>
    <row r="3301" spans="1:121" ht="14.5" customHeight="1" x14ac:dyDescent="0.3">
      <c r="A3301" s="22" t="s">
        <v>2988</v>
      </c>
      <c r="B3301" s="22" t="s">
        <v>2935</v>
      </c>
      <c r="C3301" s="22" t="s">
        <v>2941</v>
      </c>
      <c r="D3301" s="22" t="s">
        <v>5257</v>
      </c>
      <c r="E3301" s="71"/>
      <c r="F3301" s="71">
        <v>44414</v>
      </c>
      <c r="G3301" s="22" t="s">
        <v>2971</v>
      </c>
      <c r="H3301" s="22">
        <v>32.093317999999996</v>
      </c>
      <c r="I3301" s="22">
        <v>-105.505065</v>
      </c>
      <c r="J3301" s="22" t="s">
        <v>873</v>
      </c>
      <c r="K3301" s="22" t="s">
        <v>1253</v>
      </c>
      <c r="L3301" s="22" t="s">
        <v>878</v>
      </c>
      <c r="M3301" s="26" t="s">
        <v>163</v>
      </c>
      <c r="N3301" s="70" t="s">
        <v>3393</v>
      </c>
      <c r="O3301" s="70" t="s">
        <v>3394</v>
      </c>
      <c r="P3301" s="33" t="s">
        <v>1665</v>
      </c>
      <c r="Q3301" s="33" t="s">
        <v>2943</v>
      </c>
      <c r="W3301" s="110">
        <v>63.66</v>
      </c>
      <c r="X3301" s="110">
        <v>0.53</v>
      </c>
      <c r="Y3301" s="110">
        <v>17.86</v>
      </c>
      <c r="Z3301" s="110">
        <v>3.21</v>
      </c>
      <c r="AA3301" s="110">
        <v>0.16</v>
      </c>
      <c r="AB3301" s="110">
        <v>0.44</v>
      </c>
      <c r="AC3301" s="110">
        <v>1.3</v>
      </c>
      <c r="AD3301" s="110">
        <v>6.8</v>
      </c>
      <c r="AE3301" s="110">
        <v>5.25</v>
      </c>
      <c r="AF3301" s="110">
        <v>0.22</v>
      </c>
      <c r="AG3301" s="110">
        <v>0.34</v>
      </c>
      <c r="AH3301" s="110">
        <v>420</v>
      </c>
      <c r="AI3301" s="110" t="s">
        <v>120</v>
      </c>
      <c r="AJ3301" s="110"/>
      <c r="AK3301" s="22"/>
      <c r="AL3301" s="110"/>
      <c r="AM3301" s="110">
        <v>0.02</v>
      </c>
      <c r="AN3301" s="110"/>
      <c r="AO3301" s="110">
        <f>SUM(W3301:AG3301)+(AH3301*0.0001)+AM3301</f>
        <v>99.831999999999979</v>
      </c>
      <c r="AP3301" s="110">
        <f t="shared" si="192"/>
        <v>1.3254929999999998</v>
      </c>
      <c r="AQ3301" s="110">
        <f t="shared" si="193"/>
        <v>1.7519577</v>
      </c>
      <c r="AR3301" s="110">
        <f t="shared" si="194"/>
        <v>2.918181818181818</v>
      </c>
      <c r="AS3301" s="22"/>
      <c r="AT3301" s="22"/>
      <c r="AU3301" s="110">
        <v>1</v>
      </c>
      <c r="AV3301" s="110" t="s">
        <v>82</v>
      </c>
      <c r="AW3301" s="110">
        <v>1.3</v>
      </c>
      <c r="AX3301" s="110"/>
      <c r="AY3301" s="110">
        <v>761</v>
      </c>
      <c r="AZ3301" s="110"/>
      <c r="BA3301" s="110">
        <v>0.03</v>
      </c>
      <c r="BB3301" s="110"/>
      <c r="BC3301" s="110" t="s">
        <v>82</v>
      </c>
      <c r="BD3301" s="110">
        <v>2</v>
      </c>
      <c r="BE3301" s="110">
        <v>10</v>
      </c>
      <c r="BF3301" s="110">
        <v>1.07</v>
      </c>
      <c r="BG3301" s="110">
        <v>1</v>
      </c>
      <c r="BH3301" s="110">
        <v>27.7</v>
      </c>
      <c r="BI3301" s="110" t="s">
        <v>83</v>
      </c>
      <c r="BJ3301" s="110">
        <v>17.399999999999999</v>
      </c>
      <c r="BK3301" s="110">
        <v>6.0000000000000001E-3</v>
      </c>
      <c r="BL3301" s="110">
        <v>3.6999999999999998E-2</v>
      </c>
      <c r="BM3301" s="110">
        <v>10</v>
      </c>
      <c r="BN3301" s="110">
        <v>5</v>
      </c>
      <c r="BO3301" s="110">
        <v>104</v>
      </c>
      <c r="BP3301" s="110">
        <v>1</v>
      </c>
      <c r="BQ3301" s="110">
        <v>9</v>
      </c>
      <c r="BR3301" s="110">
        <v>97.7</v>
      </c>
      <c r="BS3301" s="110" t="s">
        <v>134</v>
      </c>
      <c r="BT3301" s="110">
        <v>0.1</v>
      </c>
      <c r="BU3301" s="110">
        <v>0.8</v>
      </c>
      <c r="BV3301" s="110" t="s">
        <v>124</v>
      </c>
      <c r="BW3301" s="110">
        <v>4</v>
      </c>
      <c r="BX3301" s="110">
        <v>326</v>
      </c>
      <c r="BY3301" s="110">
        <v>7</v>
      </c>
      <c r="BZ3301" s="110" t="s">
        <v>120</v>
      </c>
      <c r="CA3301" s="110">
        <v>15.45</v>
      </c>
      <c r="CB3301" s="110">
        <v>0.02</v>
      </c>
      <c r="CC3301" s="110">
        <v>2.87</v>
      </c>
      <c r="CD3301" s="110">
        <v>14</v>
      </c>
      <c r="CE3301" s="110">
        <v>3</v>
      </c>
      <c r="CF3301" s="110">
        <v>33.9</v>
      </c>
      <c r="CG3301" s="110">
        <v>955</v>
      </c>
      <c r="CH3301" s="110">
        <v>100</v>
      </c>
      <c r="CI3301" s="110">
        <v>94.2</v>
      </c>
      <c r="CJ3301" s="110">
        <v>171.5</v>
      </c>
      <c r="CK3301" s="110">
        <v>18.05</v>
      </c>
      <c r="CL3301" s="110">
        <v>54.8</v>
      </c>
      <c r="CM3301" s="110">
        <v>9.1300000000000008</v>
      </c>
      <c r="CN3301" s="110">
        <v>1.99</v>
      </c>
      <c r="CO3301" s="110">
        <v>6.62</v>
      </c>
      <c r="CP3301" s="110">
        <v>1.1599999999999999</v>
      </c>
      <c r="CQ3301" s="110">
        <v>5.94</v>
      </c>
      <c r="CR3301" s="110">
        <v>1.22</v>
      </c>
      <c r="CS3301" s="110">
        <v>3.77</v>
      </c>
      <c r="CT3301" s="110">
        <v>0.54</v>
      </c>
      <c r="CU3301" s="110">
        <v>3.7</v>
      </c>
      <c r="CV3301" s="110">
        <v>0.6</v>
      </c>
      <c r="CW3301" s="116">
        <f t="shared" si="195"/>
        <v>373.22000000000008</v>
      </c>
      <c r="CX3301" s="110"/>
      <c r="CY3301" s="110"/>
      <c r="CZ3301" s="110"/>
      <c r="DA3301" s="110"/>
      <c r="DB3301" s="22"/>
      <c r="DC3301" s="110"/>
      <c r="DD3301" s="110"/>
      <c r="DE3301" s="110"/>
      <c r="DF3301" s="110"/>
      <c r="DG3301" s="110"/>
      <c r="DH3301" s="22"/>
      <c r="DI3301" s="22"/>
      <c r="DJ3301" s="22"/>
      <c r="DK3301" s="22"/>
      <c r="DL3301" s="22"/>
      <c r="DM3301" s="22"/>
      <c r="DN3301" s="22"/>
      <c r="DO3301" s="22"/>
      <c r="DP3301" s="22"/>
      <c r="DQ3301" s="22"/>
    </row>
    <row r="3302" spans="1:121" ht="14.5" customHeight="1" x14ac:dyDescent="0.3">
      <c r="A3302" s="22" t="s">
        <v>2989</v>
      </c>
      <c r="B3302" s="22" t="s">
        <v>2935</v>
      </c>
      <c r="C3302" s="22" t="s">
        <v>2941</v>
      </c>
      <c r="D3302" s="22" t="s">
        <v>5257</v>
      </c>
      <c r="E3302" s="71"/>
      <c r="F3302" s="71">
        <v>44414</v>
      </c>
      <c r="G3302" s="22" t="s">
        <v>2971</v>
      </c>
      <c r="H3302" s="22">
        <v>32.085814999999997</v>
      </c>
      <c r="I3302" s="22">
        <v>-105.50868</v>
      </c>
      <c r="J3302" s="22" t="s">
        <v>873</v>
      </c>
      <c r="K3302" s="22" t="s">
        <v>1253</v>
      </c>
      <c r="L3302" s="22" t="s">
        <v>878</v>
      </c>
      <c r="M3302" s="26" t="s">
        <v>163</v>
      </c>
      <c r="N3302" s="70" t="s">
        <v>3393</v>
      </c>
      <c r="O3302" s="70" t="s">
        <v>3394</v>
      </c>
      <c r="P3302" s="33" t="s">
        <v>1665</v>
      </c>
      <c r="Q3302" s="33" t="s">
        <v>2943</v>
      </c>
      <c r="W3302" s="110">
        <v>62.95</v>
      </c>
      <c r="X3302" s="110">
        <v>0.55000000000000004</v>
      </c>
      <c r="Y3302" s="110">
        <v>17.8</v>
      </c>
      <c r="Z3302" s="110">
        <v>3.22</v>
      </c>
      <c r="AA3302" s="110">
        <v>0.14000000000000001</v>
      </c>
      <c r="AB3302" s="110">
        <v>0.46</v>
      </c>
      <c r="AC3302" s="110">
        <v>1.18</v>
      </c>
      <c r="AD3302" s="110">
        <v>6.66</v>
      </c>
      <c r="AE3302" s="110">
        <v>5.15</v>
      </c>
      <c r="AF3302" s="110">
        <v>0.26</v>
      </c>
      <c r="AG3302" s="110">
        <v>0.46</v>
      </c>
      <c r="AH3302" s="110">
        <v>490</v>
      </c>
      <c r="AI3302" s="110">
        <v>0.03</v>
      </c>
      <c r="AJ3302" s="110"/>
      <c r="AK3302" s="22"/>
      <c r="AL3302" s="110"/>
      <c r="AM3302" s="110">
        <v>0.01</v>
      </c>
      <c r="AN3302" s="110"/>
      <c r="AO3302" s="110">
        <f>SUM(W3302:AG3302)+(AH3302*0.0001)+AI3302+AM3302</f>
        <v>98.919000000000011</v>
      </c>
      <c r="AP3302" s="110">
        <f t="shared" si="192"/>
        <v>1.3348259999999978</v>
      </c>
      <c r="AQ3302" s="110">
        <f t="shared" si="193"/>
        <v>1.7516914000000023</v>
      </c>
      <c r="AR3302" s="110">
        <f t="shared" si="194"/>
        <v>2.9272727272727272</v>
      </c>
      <c r="AS3302" s="22"/>
      <c r="AT3302" s="22"/>
      <c r="AU3302" s="110">
        <v>1</v>
      </c>
      <c r="AV3302" s="110" t="s">
        <v>82</v>
      </c>
      <c r="AW3302" s="110">
        <v>0.5</v>
      </c>
      <c r="AX3302" s="110"/>
      <c r="AY3302" s="110">
        <v>766</v>
      </c>
      <c r="AZ3302" s="110"/>
      <c r="BA3302" s="110">
        <v>0.02</v>
      </c>
      <c r="BB3302" s="110"/>
      <c r="BC3302" s="110" t="s">
        <v>82</v>
      </c>
      <c r="BD3302" s="110">
        <v>1</v>
      </c>
      <c r="BE3302" s="110">
        <v>10</v>
      </c>
      <c r="BF3302" s="110">
        <v>0.86</v>
      </c>
      <c r="BG3302" s="110">
        <v>2</v>
      </c>
      <c r="BH3302" s="110">
        <v>27</v>
      </c>
      <c r="BI3302" s="110" t="s">
        <v>83</v>
      </c>
      <c r="BJ3302" s="110">
        <v>16.100000000000001</v>
      </c>
      <c r="BK3302" s="110" t="s">
        <v>145</v>
      </c>
      <c r="BL3302" s="110">
        <v>3.4000000000000002E-2</v>
      </c>
      <c r="BM3302" s="110">
        <v>10</v>
      </c>
      <c r="BN3302" s="110">
        <v>5</v>
      </c>
      <c r="BO3302" s="110">
        <v>96.7</v>
      </c>
      <c r="BP3302" s="110">
        <v>1</v>
      </c>
      <c r="BQ3302" s="110">
        <v>8</v>
      </c>
      <c r="BR3302" s="110">
        <v>88.5</v>
      </c>
      <c r="BS3302" s="110" t="s">
        <v>134</v>
      </c>
      <c r="BT3302" s="110">
        <v>0.08</v>
      </c>
      <c r="BU3302" s="110">
        <v>0.9</v>
      </c>
      <c r="BV3302" s="110" t="s">
        <v>124</v>
      </c>
      <c r="BW3302" s="110">
        <v>3</v>
      </c>
      <c r="BX3302" s="110">
        <v>316</v>
      </c>
      <c r="BY3302" s="110">
        <v>6.4</v>
      </c>
      <c r="BZ3302" s="110" t="s">
        <v>120</v>
      </c>
      <c r="CA3302" s="110">
        <v>13.8</v>
      </c>
      <c r="CB3302" s="110">
        <v>0.02</v>
      </c>
      <c r="CC3302" s="110">
        <v>3.12</v>
      </c>
      <c r="CD3302" s="110">
        <v>13</v>
      </c>
      <c r="CE3302" s="110">
        <v>2</v>
      </c>
      <c r="CF3302" s="110">
        <v>28.6</v>
      </c>
      <c r="CG3302" s="110">
        <v>904</v>
      </c>
      <c r="CH3302" s="110">
        <v>100</v>
      </c>
      <c r="CI3302" s="110">
        <v>83</v>
      </c>
      <c r="CJ3302" s="110">
        <v>151</v>
      </c>
      <c r="CK3302" s="110">
        <v>15.95</v>
      </c>
      <c r="CL3302" s="110">
        <v>49.9</v>
      </c>
      <c r="CM3302" s="110">
        <v>8.02</v>
      </c>
      <c r="CN3302" s="110">
        <v>1.72</v>
      </c>
      <c r="CO3302" s="110">
        <v>6.04</v>
      </c>
      <c r="CP3302" s="110">
        <v>0.99</v>
      </c>
      <c r="CQ3302" s="110">
        <v>5.32</v>
      </c>
      <c r="CR3302" s="110">
        <v>1.1200000000000001</v>
      </c>
      <c r="CS3302" s="110">
        <v>3.03</v>
      </c>
      <c r="CT3302" s="110">
        <v>0.49</v>
      </c>
      <c r="CU3302" s="110">
        <v>3.36</v>
      </c>
      <c r="CV3302" s="110">
        <v>0.5</v>
      </c>
      <c r="CW3302" s="116">
        <f t="shared" si="195"/>
        <v>330.44</v>
      </c>
      <c r="CX3302" s="110"/>
      <c r="CY3302" s="110"/>
      <c r="CZ3302" s="110"/>
      <c r="DA3302" s="110"/>
      <c r="DB3302" s="22"/>
      <c r="DC3302" s="110"/>
      <c r="DD3302" s="110"/>
      <c r="DE3302" s="110"/>
      <c r="DF3302" s="110"/>
      <c r="DG3302" s="110"/>
      <c r="DH3302" s="22"/>
      <c r="DI3302" s="22"/>
      <c r="DJ3302" s="22"/>
      <c r="DK3302" s="22"/>
      <c r="DL3302" s="22"/>
      <c r="DM3302" s="22"/>
      <c r="DN3302" s="22"/>
      <c r="DO3302" s="22"/>
      <c r="DP3302" s="22"/>
      <c r="DQ3302" s="22"/>
    </row>
    <row r="3303" spans="1:121" ht="14.5" customHeight="1" x14ac:dyDescent="0.3">
      <c r="A3303" s="22" t="s">
        <v>2990</v>
      </c>
      <c r="B3303" s="22" t="s">
        <v>2935</v>
      </c>
      <c r="C3303" s="22" t="s">
        <v>2941</v>
      </c>
      <c r="D3303" s="22" t="s">
        <v>5257</v>
      </c>
      <c r="E3303" s="71"/>
      <c r="F3303" s="71">
        <v>44414</v>
      </c>
      <c r="G3303" s="22" t="s">
        <v>2971</v>
      </c>
      <c r="H3303" s="22">
        <v>32.031388</v>
      </c>
      <c r="I3303" s="22">
        <v>-105.503856</v>
      </c>
      <c r="J3303" s="22" t="s">
        <v>873</v>
      </c>
      <c r="K3303" s="22" t="s">
        <v>1253</v>
      </c>
      <c r="L3303" s="22" t="s">
        <v>878</v>
      </c>
      <c r="M3303" s="22" t="s">
        <v>907</v>
      </c>
      <c r="N3303" s="70" t="s">
        <v>3393</v>
      </c>
      <c r="O3303" s="70" t="s">
        <v>3394</v>
      </c>
      <c r="P3303" s="33" t="s">
        <v>1665</v>
      </c>
      <c r="Q3303" s="33" t="s">
        <v>2943</v>
      </c>
      <c r="W3303" s="110">
        <v>57.96</v>
      </c>
      <c r="X3303" s="110">
        <v>0.17</v>
      </c>
      <c r="Y3303" s="110">
        <v>19.5</v>
      </c>
      <c r="Z3303" s="110">
        <v>2.67</v>
      </c>
      <c r="AA3303" s="110">
        <v>0.28999999999999998</v>
      </c>
      <c r="AB3303" s="110">
        <v>0.11</v>
      </c>
      <c r="AC3303" s="110">
        <v>0.46</v>
      </c>
      <c r="AD3303" s="110">
        <v>9.1199999999999992</v>
      </c>
      <c r="AE3303" s="110">
        <v>5.01</v>
      </c>
      <c r="AF3303" s="110">
        <v>0.01</v>
      </c>
      <c r="AG3303" s="110">
        <v>3.65</v>
      </c>
      <c r="AH3303" s="110">
        <v>220</v>
      </c>
      <c r="AI3303" s="110" t="s">
        <v>120</v>
      </c>
      <c r="AJ3303" s="110"/>
      <c r="AK3303" s="22"/>
      <c r="AL3303" s="110"/>
      <c r="AM3303" s="110">
        <v>0.02</v>
      </c>
      <c r="AN3303" s="110"/>
      <c r="AO3303" s="110">
        <f>SUM(W3303:AG3303)+(AH3303*0.0001)+AM3303</f>
        <v>98.992000000000019</v>
      </c>
      <c r="AP3303" s="110">
        <f t="shared" si="192"/>
        <v>0.89351100000000017</v>
      </c>
      <c r="AQ3303" s="110">
        <f t="shared" si="193"/>
        <v>1.6871378999999997</v>
      </c>
      <c r="AR3303" s="110">
        <f t="shared" si="194"/>
        <v>2.4272727272727268</v>
      </c>
      <c r="AS3303" s="22"/>
      <c r="AT3303" s="22"/>
      <c r="AU3303" s="110">
        <v>1</v>
      </c>
      <c r="AV3303" s="110" t="s">
        <v>82</v>
      </c>
      <c r="AW3303" s="110">
        <v>8.3000000000000007</v>
      </c>
      <c r="AX3303" s="110"/>
      <c r="AY3303" s="110">
        <v>12.6</v>
      </c>
      <c r="AZ3303" s="110"/>
      <c r="BA3303" s="110">
        <v>0.28000000000000003</v>
      </c>
      <c r="BB3303" s="110"/>
      <c r="BC3303" s="110" t="s">
        <v>82</v>
      </c>
      <c r="BD3303" s="110" t="s">
        <v>121</v>
      </c>
      <c r="BE3303" s="110" t="s">
        <v>84</v>
      </c>
      <c r="BF3303" s="110">
        <v>6.64</v>
      </c>
      <c r="BG3303" s="110" t="s">
        <v>121</v>
      </c>
      <c r="BH3303" s="110">
        <v>47.7</v>
      </c>
      <c r="BI3303" s="110" t="s">
        <v>83</v>
      </c>
      <c r="BJ3303" s="110">
        <v>49</v>
      </c>
      <c r="BK3303" s="110">
        <v>8.9999999999999993E-3</v>
      </c>
      <c r="BL3303" s="110">
        <v>1.0999999999999999E-2</v>
      </c>
      <c r="BM3303" s="110">
        <v>80</v>
      </c>
      <c r="BN3303" s="110">
        <v>8</v>
      </c>
      <c r="BO3303" s="110">
        <v>343</v>
      </c>
      <c r="BP3303" s="110" t="s">
        <v>121</v>
      </c>
      <c r="BQ3303" s="110">
        <v>37</v>
      </c>
      <c r="BR3303" s="110">
        <v>285</v>
      </c>
      <c r="BS3303" s="110" t="s">
        <v>134</v>
      </c>
      <c r="BT3303" s="110">
        <v>0.46</v>
      </c>
      <c r="BU3303" s="110">
        <v>0.5</v>
      </c>
      <c r="BV3303" s="110" t="s">
        <v>124</v>
      </c>
      <c r="BW3303" s="110">
        <v>7</v>
      </c>
      <c r="BX3303" s="110">
        <v>13</v>
      </c>
      <c r="BY3303" s="110">
        <v>14.5</v>
      </c>
      <c r="BZ3303" s="110" t="s">
        <v>120</v>
      </c>
      <c r="CA3303" s="110">
        <v>57.4</v>
      </c>
      <c r="CB3303" s="110">
        <v>0.44</v>
      </c>
      <c r="CC3303" s="110">
        <v>16.649999999999999</v>
      </c>
      <c r="CD3303" s="110">
        <v>5</v>
      </c>
      <c r="CE3303" s="110" t="s">
        <v>121</v>
      </c>
      <c r="CF3303" s="110">
        <v>49.7</v>
      </c>
      <c r="CG3303" s="110">
        <v>2170</v>
      </c>
      <c r="CH3303" s="110">
        <v>237</v>
      </c>
      <c r="CI3303" s="110">
        <v>146.5</v>
      </c>
      <c r="CJ3303" s="110">
        <v>219</v>
      </c>
      <c r="CK3303" s="110">
        <v>17.05</v>
      </c>
      <c r="CL3303" s="110">
        <v>43.6</v>
      </c>
      <c r="CM3303" s="110">
        <v>6.81</v>
      </c>
      <c r="CN3303" s="110">
        <v>0.61</v>
      </c>
      <c r="CO3303" s="110">
        <v>5.15</v>
      </c>
      <c r="CP3303" s="110">
        <v>0.98</v>
      </c>
      <c r="CQ3303" s="110">
        <v>6.86</v>
      </c>
      <c r="CR3303" s="110">
        <v>1.54</v>
      </c>
      <c r="CS3303" s="110">
        <v>5.65</v>
      </c>
      <c r="CT3303" s="110">
        <v>0.93</v>
      </c>
      <c r="CU3303" s="110">
        <v>7.23</v>
      </c>
      <c r="CV3303" s="110">
        <v>1.06</v>
      </c>
      <c r="CW3303" s="116">
        <f t="shared" si="195"/>
        <v>462.97000000000008</v>
      </c>
      <c r="CX3303" s="110"/>
      <c r="CY3303" s="110"/>
      <c r="CZ3303" s="110"/>
      <c r="DA3303" s="110"/>
      <c r="DB3303" s="22"/>
      <c r="DC3303" s="110"/>
      <c r="DD3303" s="110"/>
      <c r="DE3303" s="110"/>
      <c r="DF3303" s="110"/>
      <c r="DG3303" s="110"/>
      <c r="DH3303" s="22"/>
      <c r="DI3303" s="22"/>
      <c r="DJ3303" s="22"/>
      <c r="DK3303" s="22"/>
      <c r="DL3303" s="22"/>
      <c r="DM3303" s="22"/>
      <c r="DN3303" s="22"/>
      <c r="DO3303" s="22"/>
      <c r="DP3303" s="22"/>
      <c r="DQ3303" s="22"/>
    </row>
    <row r="3304" spans="1:121" ht="14.5" customHeight="1" x14ac:dyDescent="0.3">
      <c r="A3304" s="22" t="s">
        <v>2991</v>
      </c>
      <c r="B3304" s="22" t="s">
        <v>2935</v>
      </c>
      <c r="C3304" s="22" t="s">
        <v>2941</v>
      </c>
      <c r="D3304" s="22" t="s">
        <v>5257</v>
      </c>
      <c r="E3304" s="71"/>
      <c r="F3304" s="71">
        <v>44414</v>
      </c>
      <c r="G3304" s="22" t="s">
        <v>2971</v>
      </c>
      <c r="H3304" s="22">
        <v>32.031500999999999</v>
      </c>
      <c r="I3304" s="22">
        <v>-105.50472499999999</v>
      </c>
      <c r="J3304" s="22" t="s">
        <v>873</v>
      </c>
      <c r="K3304" s="22" t="s">
        <v>1253</v>
      </c>
      <c r="L3304" s="22" t="s">
        <v>878</v>
      </c>
      <c r="M3304" s="22" t="s">
        <v>907</v>
      </c>
      <c r="N3304" s="70" t="s">
        <v>3393</v>
      </c>
      <c r="O3304" s="70" t="s">
        <v>3394</v>
      </c>
      <c r="P3304" s="33" t="s">
        <v>1665</v>
      </c>
      <c r="Q3304" s="33" t="s">
        <v>2943</v>
      </c>
      <c r="W3304" s="110">
        <v>58.47</v>
      </c>
      <c r="X3304" s="110">
        <v>0.17</v>
      </c>
      <c r="Y3304" s="110">
        <v>19.47</v>
      </c>
      <c r="Z3304" s="110">
        <v>2.68</v>
      </c>
      <c r="AA3304" s="110">
        <v>0.28999999999999998</v>
      </c>
      <c r="AB3304" s="110">
        <v>7.0000000000000007E-2</v>
      </c>
      <c r="AC3304" s="110">
        <v>0.47</v>
      </c>
      <c r="AD3304" s="110">
        <v>9.83</v>
      </c>
      <c r="AE3304" s="110">
        <v>4.8899999999999997</v>
      </c>
      <c r="AF3304" s="110">
        <v>0.02</v>
      </c>
      <c r="AG3304" s="110">
        <v>1.75</v>
      </c>
      <c r="AH3304" s="110">
        <v>1330</v>
      </c>
      <c r="AI3304" s="110" t="s">
        <v>120</v>
      </c>
      <c r="AJ3304" s="110"/>
      <c r="AK3304" s="22"/>
      <c r="AL3304" s="110"/>
      <c r="AM3304" s="110">
        <v>0.01</v>
      </c>
      <c r="AN3304" s="110"/>
      <c r="AO3304" s="110">
        <f>SUM(W3304:AG3304)+(AH3304*0.0001)+AM3304</f>
        <v>98.253</v>
      </c>
      <c r="AP3304" s="110">
        <f t="shared" si="192"/>
        <v>0.9014939999999978</v>
      </c>
      <c r="AQ3304" s="110">
        <f t="shared" si="193"/>
        <v>1.6883566000000025</v>
      </c>
      <c r="AR3304" s="110">
        <f t="shared" si="194"/>
        <v>2.4363636363636365</v>
      </c>
      <c r="AS3304" s="22"/>
      <c r="AT3304" s="22"/>
      <c r="AU3304" s="110">
        <v>1</v>
      </c>
      <c r="AV3304" s="110" t="s">
        <v>82</v>
      </c>
      <c r="AW3304" s="110">
        <v>9.9</v>
      </c>
      <c r="AX3304" s="110"/>
      <c r="AY3304" s="110">
        <v>6.7</v>
      </c>
      <c r="AZ3304" s="110"/>
      <c r="BA3304" s="110">
        <v>0.28000000000000003</v>
      </c>
      <c r="BB3304" s="110"/>
      <c r="BC3304" s="110" t="s">
        <v>82</v>
      </c>
      <c r="BD3304" s="110" t="s">
        <v>121</v>
      </c>
      <c r="BE3304" s="110">
        <v>40</v>
      </c>
      <c r="BF3304" s="110">
        <v>5.37</v>
      </c>
      <c r="BG3304" s="110">
        <v>1</v>
      </c>
      <c r="BH3304" s="110">
        <v>48.9</v>
      </c>
      <c r="BI3304" s="110" t="s">
        <v>83</v>
      </c>
      <c r="BJ3304" s="110">
        <v>48.3</v>
      </c>
      <c r="BK3304" s="110">
        <v>7.0000000000000001E-3</v>
      </c>
      <c r="BL3304" s="110">
        <v>3.5999999999999997E-2</v>
      </c>
      <c r="BM3304" s="110">
        <v>80</v>
      </c>
      <c r="BN3304" s="110">
        <v>20</v>
      </c>
      <c r="BO3304" s="110">
        <v>351</v>
      </c>
      <c r="BP3304" s="110" t="s">
        <v>121</v>
      </c>
      <c r="BQ3304" s="110">
        <v>37</v>
      </c>
      <c r="BR3304" s="110">
        <v>261</v>
      </c>
      <c r="BS3304" s="110" t="s">
        <v>134</v>
      </c>
      <c r="BT3304" s="110">
        <v>0.6</v>
      </c>
      <c r="BU3304" s="110">
        <v>0.9</v>
      </c>
      <c r="BV3304" s="110" t="s">
        <v>124</v>
      </c>
      <c r="BW3304" s="110">
        <v>8</v>
      </c>
      <c r="BX3304" s="110">
        <v>4.8</v>
      </c>
      <c r="BY3304" s="110">
        <v>14.6</v>
      </c>
      <c r="BZ3304" s="110" t="s">
        <v>120</v>
      </c>
      <c r="CA3304" s="110">
        <v>60</v>
      </c>
      <c r="CB3304" s="110">
        <v>0.47</v>
      </c>
      <c r="CC3304" s="110">
        <v>18.600000000000001</v>
      </c>
      <c r="CD3304" s="110" t="s">
        <v>83</v>
      </c>
      <c r="CE3304" s="110">
        <v>6</v>
      </c>
      <c r="CF3304" s="110">
        <v>51.3</v>
      </c>
      <c r="CG3304" s="110">
        <v>2210</v>
      </c>
      <c r="CH3304" s="110">
        <v>237</v>
      </c>
      <c r="CI3304" s="110">
        <v>152</v>
      </c>
      <c r="CJ3304" s="110">
        <v>223</v>
      </c>
      <c r="CK3304" s="110">
        <v>17.5</v>
      </c>
      <c r="CL3304" s="110">
        <v>43.6</v>
      </c>
      <c r="CM3304" s="110">
        <v>7.1</v>
      </c>
      <c r="CN3304" s="110">
        <v>0.66</v>
      </c>
      <c r="CO3304" s="110">
        <v>5</v>
      </c>
      <c r="CP3304" s="110">
        <v>1.0900000000000001</v>
      </c>
      <c r="CQ3304" s="110">
        <v>7.65</v>
      </c>
      <c r="CR3304" s="110">
        <v>1.63</v>
      </c>
      <c r="CS3304" s="110">
        <v>5.86</v>
      </c>
      <c r="CT3304" s="110">
        <v>0.97</v>
      </c>
      <c r="CU3304" s="110">
        <v>7.76</v>
      </c>
      <c r="CV3304" s="110">
        <v>1.0900000000000001</v>
      </c>
      <c r="CW3304" s="116">
        <f t="shared" si="195"/>
        <v>474.91</v>
      </c>
      <c r="CX3304" s="110"/>
      <c r="CY3304" s="110"/>
      <c r="CZ3304" s="110"/>
      <c r="DA3304" s="110"/>
      <c r="DB3304" s="22"/>
      <c r="DC3304" s="110"/>
      <c r="DD3304" s="110"/>
      <c r="DE3304" s="110"/>
      <c r="DF3304" s="110"/>
      <c r="DG3304" s="110"/>
      <c r="DH3304" s="22"/>
      <c r="DI3304" s="22"/>
      <c r="DJ3304" s="22"/>
      <c r="DK3304" s="22"/>
      <c r="DL3304" s="22"/>
      <c r="DM3304" s="22"/>
      <c r="DN3304" s="22"/>
      <c r="DO3304" s="22"/>
      <c r="DP3304" s="22"/>
      <c r="DQ3304" s="22"/>
    </row>
    <row r="3305" spans="1:121" ht="14.5" customHeight="1" x14ac:dyDescent="0.3">
      <c r="A3305" s="22" t="s">
        <v>2992</v>
      </c>
      <c r="B3305" s="22" t="s">
        <v>2935</v>
      </c>
      <c r="C3305" s="22" t="s">
        <v>2941</v>
      </c>
      <c r="D3305" s="22" t="s">
        <v>5257</v>
      </c>
      <c r="E3305" s="71"/>
      <c r="F3305" s="71">
        <v>44414</v>
      </c>
      <c r="G3305" s="22" t="s">
        <v>2971</v>
      </c>
      <c r="H3305" s="22">
        <v>32.031587999999999</v>
      </c>
      <c r="I3305" s="22">
        <v>-105.505573</v>
      </c>
      <c r="J3305" s="22" t="s">
        <v>873</v>
      </c>
      <c r="K3305" s="22" t="s">
        <v>1253</v>
      </c>
      <c r="L3305" s="22" t="s">
        <v>878</v>
      </c>
      <c r="M3305" s="22" t="s">
        <v>907</v>
      </c>
      <c r="N3305" s="70" t="s">
        <v>3393</v>
      </c>
      <c r="O3305" s="70" t="s">
        <v>3394</v>
      </c>
      <c r="P3305" s="33" t="s">
        <v>1665</v>
      </c>
      <c r="Q3305" s="33" t="s">
        <v>2943</v>
      </c>
      <c r="W3305" s="110">
        <v>59.04</v>
      </c>
      <c r="X3305" s="110">
        <v>0.15</v>
      </c>
      <c r="Y3305" s="110">
        <v>18.149999999999999</v>
      </c>
      <c r="Z3305" s="110">
        <v>5.58</v>
      </c>
      <c r="AA3305" s="110">
        <v>0.28999999999999998</v>
      </c>
      <c r="AB3305" s="110">
        <v>0.25</v>
      </c>
      <c r="AC3305" s="110">
        <v>1.29</v>
      </c>
      <c r="AD3305" s="110">
        <v>7.85</v>
      </c>
      <c r="AE3305" s="110">
        <v>5.18</v>
      </c>
      <c r="AF3305" s="110">
        <v>0.1</v>
      </c>
      <c r="AG3305" s="110">
        <v>1.17</v>
      </c>
      <c r="AH3305" s="110">
        <v>260</v>
      </c>
      <c r="AI3305" s="110" t="s">
        <v>120</v>
      </c>
      <c r="AJ3305" s="110"/>
      <c r="AK3305" s="22"/>
      <c r="AL3305" s="110"/>
      <c r="AM3305" s="110">
        <v>0.02</v>
      </c>
      <c r="AN3305" s="110"/>
      <c r="AO3305" s="110">
        <f>SUM(W3305:AG3305)+(AH3305*0.0001)+AM3305</f>
        <v>99.095999999999989</v>
      </c>
      <c r="AP3305" s="110">
        <f t="shared" si="192"/>
        <v>2.8844639999999995</v>
      </c>
      <c r="AQ3305" s="110">
        <f t="shared" si="193"/>
        <v>2.4070896000000004</v>
      </c>
      <c r="AR3305" s="110">
        <f t="shared" si="194"/>
        <v>5.0727272727272723</v>
      </c>
      <c r="AS3305" s="22"/>
      <c r="AT3305" s="22"/>
      <c r="AU3305" s="110">
        <v>1</v>
      </c>
      <c r="AV3305" s="110" t="s">
        <v>82</v>
      </c>
      <c r="AW3305" s="110">
        <v>7.4</v>
      </c>
      <c r="AX3305" s="110"/>
      <c r="AY3305" s="110">
        <v>84.4</v>
      </c>
      <c r="AZ3305" s="110"/>
      <c r="BA3305" s="110">
        <v>0.11</v>
      </c>
      <c r="BB3305" s="110"/>
      <c r="BC3305" s="110" t="s">
        <v>82</v>
      </c>
      <c r="BD3305" s="110">
        <v>1</v>
      </c>
      <c r="BE3305" s="110" t="s">
        <v>84</v>
      </c>
      <c r="BF3305" s="110">
        <v>2.33</v>
      </c>
      <c r="BG3305" s="110">
        <v>3</v>
      </c>
      <c r="BH3305" s="110">
        <v>32.700000000000003</v>
      </c>
      <c r="BI3305" s="110" t="s">
        <v>83</v>
      </c>
      <c r="BJ3305" s="110">
        <v>36.4</v>
      </c>
      <c r="BK3305" s="110">
        <v>5.0000000000000001E-3</v>
      </c>
      <c r="BL3305" s="110">
        <v>1.4E-2</v>
      </c>
      <c r="BM3305" s="110">
        <v>50</v>
      </c>
      <c r="BN3305" s="110">
        <v>5</v>
      </c>
      <c r="BO3305" s="110">
        <v>191.5</v>
      </c>
      <c r="BP3305" s="110" t="s">
        <v>121</v>
      </c>
      <c r="BQ3305" s="110">
        <v>23</v>
      </c>
      <c r="BR3305" s="110">
        <v>146</v>
      </c>
      <c r="BS3305" s="110" t="s">
        <v>134</v>
      </c>
      <c r="BT3305" s="110">
        <v>0.25</v>
      </c>
      <c r="BU3305" s="110">
        <v>0.7</v>
      </c>
      <c r="BV3305" s="110" t="s">
        <v>124</v>
      </c>
      <c r="BW3305" s="110">
        <v>11</v>
      </c>
      <c r="BX3305" s="110">
        <v>47.5</v>
      </c>
      <c r="BY3305" s="110">
        <v>14</v>
      </c>
      <c r="BZ3305" s="110" t="s">
        <v>120</v>
      </c>
      <c r="CA3305" s="110">
        <v>27.2</v>
      </c>
      <c r="CB3305" s="110">
        <v>0.27</v>
      </c>
      <c r="CC3305" s="110">
        <v>7.93</v>
      </c>
      <c r="CD3305" s="110" t="s">
        <v>83</v>
      </c>
      <c r="CE3305" s="110">
        <v>3</v>
      </c>
      <c r="CF3305" s="110">
        <v>42.2</v>
      </c>
      <c r="CG3305" s="110">
        <v>1685</v>
      </c>
      <c r="CH3305" s="110">
        <v>190</v>
      </c>
      <c r="CI3305" s="110">
        <v>114.5</v>
      </c>
      <c r="CJ3305" s="110">
        <v>205</v>
      </c>
      <c r="CK3305" s="110">
        <v>19.3</v>
      </c>
      <c r="CL3305" s="110">
        <v>57</v>
      </c>
      <c r="CM3305" s="110">
        <v>9.5299999999999994</v>
      </c>
      <c r="CN3305" s="110">
        <v>1.05</v>
      </c>
      <c r="CO3305" s="110">
        <v>6.81</v>
      </c>
      <c r="CP3305" s="110">
        <v>1.17</v>
      </c>
      <c r="CQ3305" s="110">
        <v>7.56</v>
      </c>
      <c r="CR3305" s="110">
        <v>1.45</v>
      </c>
      <c r="CS3305" s="110">
        <v>5.13</v>
      </c>
      <c r="CT3305" s="110">
        <v>0.78</v>
      </c>
      <c r="CU3305" s="110">
        <v>6.26</v>
      </c>
      <c r="CV3305" s="110">
        <v>0.97</v>
      </c>
      <c r="CW3305" s="116">
        <f t="shared" si="195"/>
        <v>436.51</v>
      </c>
      <c r="CX3305" s="110"/>
      <c r="CY3305" s="110"/>
      <c r="CZ3305" s="110"/>
      <c r="DA3305" s="110"/>
      <c r="DB3305" s="22"/>
      <c r="DC3305" s="110"/>
      <c r="DD3305" s="110"/>
      <c r="DE3305" s="110"/>
      <c r="DF3305" s="110"/>
      <c r="DG3305" s="110"/>
      <c r="DH3305" s="22"/>
      <c r="DI3305" s="22"/>
      <c r="DJ3305" s="22"/>
      <c r="DK3305" s="22"/>
      <c r="DL3305" s="22"/>
      <c r="DM3305" s="22"/>
      <c r="DN3305" s="22"/>
      <c r="DO3305" s="22"/>
      <c r="DP3305" s="22"/>
      <c r="DQ3305" s="22"/>
    </row>
    <row r="3306" spans="1:121" ht="14.5" customHeight="1" x14ac:dyDescent="0.3">
      <c r="A3306" s="22" t="s">
        <v>2993</v>
      </c>
      <c r="B3306" s="22" t="s">
        <v>2935</v>
      </c>
      <c r="C3306" s="22" t="s">
        <v>2941</v>
      </c>
      <c r="D3306" s="22" t="s">
        <v>5257</v>
      </c>
      <c r="E3306" s="71"/>
      <c r="F3306" s="71">
        <v>44414</v>
      </c>
      <c r="G3306" s="22" t="s">
        <v>2971</v>
      </c>
      <c r="H3306" s="22">
        <v>32.033217999999998</v>
      </c>
      <c r="I3306" s="22">
        <v>-105.503941</v>
      </c>
      <c r="J3306" s="22" t="s">
        <v>873</v>
      </c>
      <c r="K3306" s="22" t="s">
        <v>1253</v>
      </c>
      <c r="L3306" s="22" t="s">
        <v>878</v>
      </c>
      <c r="M3306" s="22" t="s">
        <v>1165</v>
      </c>
      <c r="N3306" s="70" t="s">
        <v>3393</v>
      </c>
      <c r="O3306" s="70" t="s">
        <v>3394</v>
      </c>
      <c r="P3306" s="33" t="s">
        <v>1665</v>
      </c>
      <c r="Q3306" s="33" t="s">
        <v>2943</v>
      </c>
      <c r="W3306" s="110">
        <v>58.78</v>
      </c>
      <c r="X3306" s="110">
        <v>0.18</v>
      </c>
      <c r="Y3306" s="110">
        <v>19.760000000000002</v>
      </c>
      <c r="Z3306" s="110">
        <v>2.84</v>
      </c>
      <c r="AA3306" s="110">
        <v>0.28000000000000003</v>
      </c>
      <c r="AB3306" s="110">
        <v>0.11</v>
      </c>
      <c r="AC3306" s="110">
        <v>0.75</v>
      </c>
      <c r="AD3306" s="110">
        <v>8.27</v>
      </c>
      <c r="AE3306" s="110">
        <v>5.0599999999999996</v>
      </c>
      <c r="AF3306" s="110">
        <v>0.05</v>
      </c>
      <c r="AG3306" s="110">
        <v>2.68</v>
      </c>
      <c r="AH3306" s="110">
        <v>240</v>
      </c>
      <c r="AI3306" s="110">
        <v>0.03</v>
      </c>
      <c r="AJ3306" s="110"/>
      <c r="AK3306" s="22"/>
      <c r="AL3306" s="110"/>
      <c r="AM3306" s="110">
        <v>0.03</v>
      </c>
      <c r="AN3306" s="110"/>
      <c r="AO3306" s="110">
        <f>SUM(W3306:AG3306)+(AH3306*0.0001)+AI3306+AM3306</f>
        <v>98.844000000000008</v>
      </c>
      <c r="AP3306" s="110">
        <f t="shared" si="192"/>
        <v>0.99457199999999979</v>
      </c>
      <c r="AQ3306" s="110">
        <f t="shared" si="193"/>
        <v>1.7459708</v>
      </c>
      <c r="AR3306" s="110">
        <f t="shared" si="194"/>
        <v>2.5818181818181816</v>
      </c>
      <c r="AS3306" s="22"/>
      <c r="AT3306" s="22"/>
      <c r="AU3306" s="110">
        <v>1</v>
      </c>
      <c r="AV3306" s="110" t="s">
        <v>82</v>
      </c>
      <c r="AW3306" s="110">
        <v>10.1</v>
      </c>
      <c r="AX3306" s="110"/>
      <c r="AY3306" s="110">
        <v>71.3</v>
      </c>
      <c r="AZ3306" s="110"/>
      <c r="BA3306" s="110">
        <v>0.28999999999999998</v>
      </c>
      <c r="BB3306" s="110"/>
      <c r="BC3306" s="110" t="s">
        <v>82</v>
      </c>
      <c r="BD3306" s="110" t="s">
        <v>121</v>
      </c>
      <c r="BE3306" s="110" t="s">
        <v>84</v>
      </c>
      <c r="BF3306" s="110">
        <v>4.8600000000000003</v>
      </c>
      <c r="BG3306" s="110">
        <v>1</v>
      </c>
      <c r="BH3306" s="110">
        <v>46.1</v>
      </c>
      <c r="BI3306" s="110" t="s">
        <v>83</v>
      </c>
      <c r="BJ3306" s="110">
        <v>48</v>
      </c>
      <c r="BK3306" s="110">
        <v>1.7999999999999999E-2</v>
      </c>
      <c r="BL3306" s="110">
        <v>1.0999999999999999E-2</v>
      </c>
      <c r="BM3306" s="110">
        <v>50</v>
      </c>
      <c r="BN3306" s="110">
        <v>5</v>
      </c>
      <c r="BO3306" s="110">
        <v>339</v>
      </c>
      <c r="BP3306" s="110" t="s">
        <v>121</v>
      </c>
      <c r="BQ3306" s="110">
        <v>38</v>
      </c>
      <c r="BR3306" s="110">
        <v>267</v>
      </c>
      <c r="BS3306" s="110" t="s">
        <v>134</v>
      </c>
      <c r="BT3306" s="110">
        <v>0.54</v>
      </c>
      <c r="BU3306" s="110">
        <v>0.8</v>
      </c>
      <c r="BV3306" s="110">
        <v>0.2</v>
      </c>
      <c r="BW3306" s="110">
        <v>8</v>
      </c>
      <c r="BX3306" s="110">
        <v>71.3</v>
      </c>
      <c r="BY3306" s="110">
        <v>14.6</v>
      </c>
      <c r="BZ3306" s="110" t="s">
        <v>120</v>
      </c>
      <c r="CA3306" s="110">
        <v>56.6</v>
      </c>
      <c r="CB3306" s="110">
        <v>0.47</v>
      </c>
      <c r="CC3306" s="110">
        <v>16</v>
      </c>
      <c r="CD3306" s="110">
        <v>5</v>
      </c>
      <c r="CE3306" s="110">
        <v>2</v>
      </c>
      <c r="CF3306" s="110">
        <v>46.5</v>
      </c>
      <c r="CG3306" s="110">
        <v>2170</v>
      </c>
      <c r="CH3306" s="110">
        <v>221</v>
      </c>
      <c r="CI3306" s="110">
        <v>146.5</v>
      </c>
      <c r="CJ3306" s="110">
        <v>209</v>
      </c>
      <c r="CK3306" s="110">
        <v>17.25</v>
      </c>
      <c r="CL3306" s="110">
        <v>42.7</v>
      </c>
      <c r="CM3306" s="110">
        <v>6.42</v>
      </c>
      <c r="CN3306" s="110">
        <v>0.7</v>
      </c>
      <c r="CO3306" s="110">
        <v>5.03</v>
      </c>
      <c r="CP3306" s="110">
        <v>1.03</v>
      </c>
      <c r="CQ3306" s="110">
        <v>7.25</v>
      </c>
      <c r="CR3306" s="110">
        <v>1.44</v>
      </c>
      <c r="CS3306" s="110">
        <v>5.41</v>
      </c>
      <c r="CT3306" s="110">
        <v>0.9</v>
      </c>
      <c r="CU3306" s="110">
        <v>6.87</v>
      </c>
      <c r="CV3306" s="110">
        <v>1.04</v>
      </c>
      <c r="CW3306" s="116">
        <f t="shared" si="195"/>
        <v>451.53999999999996</v>
      </c>
      <c r="CX3306" s="110"/>
      <c r="CY3306" s="110"/>
      <c r="CZ3306" s="110"/>
      <c r="DA3306" s="110"/>
      <c r="DB3306" s="22"/>
      <c r="DC3306" s="110"/>
      <c r="DD3306" s="110"/>
      <c r="DE3306" s="110"/>
      <c r="DF3306" s="110"/>
      <c r="DG3306" s="110"/>
      <c r="DH3306" s="22"/>
      <c r="DI3306" s="22"/>
      <c r="DJ3306" s="22"/>
      <c r="DK3306" s="22"/>
      <c r="DL3306" s="22"/>
      <c r="DM3306" s="22"/>
      <c r="DN3306" s="22"/>
      <c r="DO3306" s="22"/>
      <c r="DP3306" s="22"/>
      <c r="DQ3306" s="22"/>
    </row>
    <row r="3307" spans="1:121" ht="14.5" customHeight="1" x14ac:dyDescent="0.3">
      <c r="A3307" s="22" t="s">
        <v>2994</v>
      </c>
      <c r="B3307" s="22" t="s">
        <v>2935</v>
      </c>
      <c r="C3307" s="22" t="s">
        <v>2941</v>
      </c>
      <c r="D3307" s="22" t="s">
        <v>5257</v>
      </c>
      <c r="E3307" s="71"/>
      <c r="F3307" s="71">
        <v>44414</v>
      </c>
      <c r="G3307" s="22" t="s">
        <v>2971</v>
      </c>
      <c r="H3307" s="36">
        <v>32.031407000000002</v>
      </c>
      <c r="I3307" s="36">
        <v>-105.50347499999999</v>
      </c>
      <c r="J3307" s="22" t="s">
        <v>873</v>
      </c>
      <c r="K3307" s="22" t="s">
        <v>1253</v>
      </c>
      <c r="L3307" s="22" t="s">
        <v>878</v>
      </c>
      <c r="M3307" s="22" t="s">
        <v>1165</v>
      </c>
      <c r="N3307" s="70" t="s">
        <v>3393</v>
      </c>
      <c r="O3307" s="70" t="s">
        <v>3394</v>
      </c>
      <c r="P3307" s="33" t="s">
        <v>1665</v>
      </c>
      <c r="Q3307" s="33" t="s">
        <v>2943</v>
      </c>
      <c r="W3307" s="110">
        <v>57.75</v>
      </c>
      <c r="X3307" s="110">
        <v>0.14000000000000001</v>
      </c>
      <c r="Y3307" s="110">
        <v>18.079999999999998</v>
      </c>
      <c r="Z3307" s="110">
        <v>5.62</v>
      </c>
      <c r="AA3307" s="110">
        <v>0.27</v>
      </c>
      <c r="AB3307" s="110">
        <v>0.43</v>
      </c>
      <c r="AC3307" s="110">
        <v>1.25</v>
      </c>
      <c r="AD3307" s="110">
        <v>7.21</v>
      </c>
      <c r="AE3307" s="110">
        <v>5.21</v>
      </c>
      <c r="AF3307" s="110">
        <v>0.11</v>
      </c>
      <c r="AG3307" s="110">
        <v>2.95</v>
      </c>
      <c r="AH3307" s="110">
        <v>390</v>
      </c>
      <c r="AI3307" s="110" t="s">
        <v>120</v>
      </c>
      <c r="AJ3307" s="110"/>
      <c r="AK3307" s="22"/>
      <c r="AL3307" s="110"/>
      <c r="AM3307" s="110">
        <v>0.16</v>
      </c>
      <c r="AN3307" s="110"/>
      <c r="AO3307" s="110">
        <f>SUM(W3307:AG3307)+(AH3307*0.0001)+AM3307</f>
        <v>99.218999999999994</v>
      </c>
      <c r="AP3307" s="110">
        <f t="shared" si="192"/>
        <v>2.9141460000000006</v>
      </c>
      <c r="AQ3307" s="110">
        <f t="shared" si="193"/>
        <v>2.4144393999999991</v>
      </c>
      <c r="AR3307" s="110">
        <f t="shared" si="194"/>
        <v>5.1090909090909085</v>
      </c>
      <c r="AS3307" s="22"/>
      <c r="AT3307" s="22"/>
      <c r="AU3307" s="110">
        <v>11</v>
      </c>
      <c r="AV3307" s="110" t="s">
        <v>82</v>
      </c>
      <c r="AW3307" s="110">
        <v>8.6999999999999993</v>
      </c>
      <c r="AX3307" s="110"/>
      <c r="AY3307" s="110">
        <v>56.2</v>
      </c>
      <c r="AZ3307" s="110"/>
      <c r="BA3307" s="110">
        <v>0.18</v>
      </c>
      <c r="BB3307" s="110"/>
      <c r="BC3307" s="110" t="s">
        <v>82</v>
      </c>
      <c r="BD3307" s="110" t="s">
        <v>121</v>
      </c>
      <c r="BE3307" s="110" t="s">
        <v>84</v>
      </c>
      <c r="BF3307" s="110">
        <v>3.05</v>
      </c>
      <c r="BG3307" s="110">
        <v>4</v>
      </c>
      <c r="BH3307" s="110">
        <v>37.9</v>
      </c>
      <c r="BI3307" s="110" t="s">
        <v>83</v>
      </c>
      <c r="BJ3307" s="110">
        <v>43.9</v>
      </c>
      <c r="BK3307" s="110">
        <v>8.9999999999999993E-3</v>
      </c>
      <c r="BL3307" s="110">
        <v>7.4999999999999997E-2</v>
      </c>
      <c r="BM3307" s="110">
        <v>80</v>
      </c>
      <c r="BN3307" s="110">
        <v>11</v>
      </c>
      <c r="BO3307" s="110">
        <v>241</v>
      </c>
      <c r="BP3307" s="110" t="s">
        <v>121</v>
      </c>
      <c r="BQ3307" s="110">
        <v>30</v>
      </c>
      <c r="BR3307" s="110">
        <v>158.5</v>
      </c>
      <c r="BS3307" s="110" t="s">
        <v>134</v>
      </c>
      <c r="BT3307" s="110">
        <v>0.16</v>
      </c>
      <c r="BU3307" s="110">
        <v>0.6</v>
      </c>
      <c r="BV3307" s="110" t="s">
        <v>124</v>
      </c>
      <c r="BW3307" s="110">
        <v>13</v>
      </c>
      <c r="BX3307" s="110">
        <v>61.1</v>
      </c>
      <c r="BY3307" s="110">
        <v>18</v>
      </c>
      <c r="BZ3307" s="110">
        <v>0.01</v>
      </c>
      <c r="CA3307" s="110">
        <v>36.9</v>
      </c>
      <c r="CB3307" s="110">
        <v>0.25</v>
      </c>
      <c r="CC3307" s="110">
        <v>11.8</v>
      </c>
      <c r="CD3307" s="110" t="s">
        <v>83</v>
      </c>
      <c r="CE3307" s="110">
        <v>2</v>
      </c>
      <c r="CF3307" s="110">
        <v>53.2</v>
      </c>
      <c r="CG3307" s="110">
        <v>2050</v>
      </c>
      <c r="CH3307" s="110">
        <v>220</v>
      </c>
      <c r="CI3307" s="110">
        <v>140</v>
      </c>
      <c r="CJ3307" s="110">
        <v>242</v>
      </c>
      <c r="CK3307" s="110">
        <v>22.7</v>
      </c>
      <c r="CL3307" s="110">
        <v>66.400000000000006</v>
      </c>
      <c r="CM3307" s="110">
        <v>11.45</v>
      </c>
      <c r="CN3307" s="110">
        <v>1.02</v>
      </c>
      <c r="CO3307" s="110">
        <v>7.81</v>
      </c>
      <c r="CP3307" s="110">
        <v>1.38</v>
      </c>
      <c r="CQ3307" s="110">
        <v>9.0399999999999991</v>
      </c>
      <c r="CR3307" s="110">
        <v>1.86</v>
      </c>
      <c r="CS3307" s="110">
        <v>6.35</v>
      </c>
      <c r="CT3307" s="110">
        <v>0.96</v>
      </c>
      <c r="CU3307" s="110">
        <v>7.6</v>
      </c>
      <c r="CV3307" s="110">
        <v>1.0900000000000001</v>
      </c>
      <c r="CW3307" s="116">
        <f t="shared" si="195"/>
        <v>519.66000000000008</v>
      </c>
      <c r="CX3307" s="110"/>
      <c r="CY3307" s="110"/>
      <c r="CZ3307" s="110"/>
      <c r="DA3307" s="110"/>
      <c r="DB3307" s="22"/>
      <c r="DC3307" s="110"/>
      <c r="DD3307" s="110"/>
      <c r="DE3307" s="110"/>
      <c r="DF3307" s="110"/>
      <c r="DG3307" s="110"/>
      <c r="DH3307" s="22"/>
      <c r="DI3307" s="22"/>
      <c r="DJ3307" s="22"/>
      <c r="DK3307" s="22"/>
      <c r="DL3307" s="22"/>
      <c r="DM3307" s="22"/>
      <c r="DN3307" s="22"/>
      <c r="DO3307" s="22"/>
      <c r="DP3307" s="22"/>
      <c r="DQ3307" s="22"/>
    </row>
    <row r="3308" spans="1:121" ht="14.5" customHeight="1" x14ac:dyDescent="0.3">
      <c r="A3308" s="22" t="s">
        <v>2995</v>
      </c>
      <c r="B3308" s="22" t="s">
        <v>2935</v>
      </c>
      <c r="C3308" s="22" t="s">
        <v>2941</v>
      </c>
      <c r="D3308" s="22" t="s">
        <v>5257</v>
      </c>
      <c r="E3308" s="71"/>
      <c r="F3308" s="71">
        <v>44414</v>
      </c>
      <c r="G3308" s="22" t="s">
        <v>2971</v>
      </c>
      <c r="H3308" s="36">
        <v>32.016888999999999</v>
      </c>
      <c r="I3308" s="36">
        <v>-105.50632899999999</v>
      </c>
      <c r="J3308" s="22" t="s">
        <v>873</v>
      </c>
      <c r="K3308" s="22" t="s">
        <v>1253</v>
      </c>
      <c r="L3308" s="22" t="s">
        <v>878</v>
      </c>
      <c r="M3308" s="22" t="s">
        <v>1165</v>
      </c>
      <c r="N3308" s="70" t="s">
        <v>3393</v>
      </c>
      <c r="O3308" s="70" t="s">
        <v>3394</v>
      </c>
      <c r="P3308" s="33" t="s">
        <v>1665</v>
      </c>
      <c r="Q3308" s="33" t="s">
        <v>2943</v>
      </c>
      <c r="W3308" s="110">
        <v>59.25</v>
      </c>
      <c r="X3308" s="110">
        <v>0.13</v>
      </c>
      <c r="Y3308" s="110">
        <v>15.96</v>
      </c>
      <c r="Z3308" s="110">
        <v>6.9</v>
      </c>
      <c r="AA3308" s="110">
        <v>0.43</v>
      </c>
      <c r="AB3308" s="110">
        <v>0.33</v>
      </c>
      <c r="AC3308" s="110">
        <v>1.56</v>
      </c>
      <c r="AD3308" s="110">
        <v>8.6999999999999993</v>
      </c>
      <c r="AE3308" s="110">
        <v>4.21</v>
      </c>
      <c r="AF3308" s="110">
        <v>0.08</v>
      </c>
      <c r="AG3308" s="110">
        <v>1.1299999999999999</v>
      </c>
      <c r="AH3308" s="110">
        <v>400</v>
      </c>
      <c r="AI3308" s="110">
        <v>0.18</v>
      </c>
      <c r="AJ3308" s="110"/>
      <c r="AK3308" s="22"/>
      <c r="AL3308" s="110"/>
      <c r="AM3308" s="110">
        <v>0.15</v>
      </c>
      <c r="AN3308" s="110"/>
      <c r="AO3308" s="110">
        <f>SUM(W3308:AG3308)+(AH3308*0.0001)+AI3308+AM3308</f>
        <v>99.050000000000026</v>
      </c>
      <c r="AP3308" s="110">
        <f t="shared" si="192"/>
        <v>3.8585699999999985</v>
      </c>
      <c r="AQ3308" s="110">
        <f t="shared" si="193"/>
        <v>2.6555730000000013</v>
      </c>
      <c r="AR3308" s="110">
        <f t="shared" si="194"/>
        <v>6.2727272727272725</v>
      </c>
      <c r="AS3308" s="22"/>
      <c r="AT3308" s="22"/>
      <c r="AU3308" s="110">
        <v>2</v>
      </c>
      <c r="AV3308" s="110" t="s">
        <v>82</v>
      </c>
      <c r="AW3308" s="110">
        <v>9.9</v>
      </c>
      <c r="AX3308" s="110"/>
      <c r="AY3308" s="110">
        <v>104</v>
      </c>
      <c r="AZ3308" s="110"/>
      <c r="BA3308" s="110">
        <v>1.2</v>
      </c>
      <c r="BB3308" s="110"/>
      <c r="BC3308" s="110">
        <v>2</v>
      </c>
      <c r="BD3308" s="110" t="s">
        <v>121</v>
      </c>
      <c r="BE3308" s="110">
        <v>10</v>
      </c>
      <c r="BF3308" s="110">
        <v>4.8600000000000003</v>
      </c>
      <c r="BG3308" s="110">
        <v>7</v>
      </c>
      <c r="BH3308" s="110">
        <v>44.9</v>
      </c>
      <c r="BI3308" s="110" t="s">
        <v>83</v>
      </c>
      <c r="BJ3308" s="110">
        <v>49.3</v>
      </c>
      <c r="BK3308" s="110">
        <v>1.2E-2</v>
      </c>
      <c r="BL3308" s="110">
        <v>1.2999999999999999E-2</v>
      </c>
      <c r="BM3308" s="110">
        <v>80</v>
      </c>
      <c r="BN3308" s="110">
        <v>16</v>
      </c>
      <c r="BO3308" s="110">
        <v>413</v>
      </c>
      <c r="BP3308" s="110" t="s">
        <v>121</v>
      </c>
      <c r="BQ3308" s="110">
        <v>102</v>
      </c>
      <c r="BR3308" s="110">
        <v>167.5</v>
      </c>
      <c r="BS3308" s="110" t="s">
        <v>134</v>
      </c>
      <c r="BT3308" s="110">
        <v>0.36</v>
      </c>
      <c r="BU3308" s="110">
        <v>0.7</v>
      </c>
      <c r="BV3308" s="110">
        <v>1</v>
      </c>
      <c r="BW3308" s="110">
        <v>23</v>
      </c>
      <c r="BX3308" s="110">
        <v>400</v>
      </c>
      <c r="BY3308" s="110">
        <v>19.7</v>
      </c>
      <c r="BZ3308" s="110">
        <v>0.05</v>
      </c>
      <c r="CA3308" s="110">
        <v>77.8</v>
      </c>
      <c r="CB3308" s="110">
        <v>0.37</v>
      </c>
      <c r="CC3308" s="110">
        <v>25.2</v>
      </c>
      <c r="CD3308" s="110" t="s">
        <v>83</v>
      </c>
      <c r="CE3308" s="110">
        <v>4</v>
      </c>
      <c r="CF3308" s="110">
        <v>47.9</v>
      </c>
      <c r="CG3308" s="110">
        <v>2260</v>
      </c>
      <c r="CH3308" s="110">
        <v>622</v>
      </c>
      <c r="CI3308" s="110">
        <v>144</v>
      </c>
      <c r="CJ3308" s="110">
        <v>248</v>
      </c>
      <c r="CK3308" s="110">
        <v>22.6</v>
      </c>
      <c r="CL3308" s="110">
        <v>65.2</v>
      </c>
      <c r="CM3308" s="110">
        <v>10.9</v>
      </c>
      <c r="CN3308" s="110">
        <v>0.74</v>
      </c>
      <c r="CO3308" s="110">
        <v>7.48</v>
      </c>
      <c r="CP3308" s="110">
        <v>1.3</v>
      </c>
      <c r="CQ3308" s="110">
        <v>8.02</v>
      </c>
      <c r="CR3308" s="110">
        <v>1.62</v>
      </c>
      <c r="CS3308" s="110">
        <v>5.7</v>
      </c>
      <c r="CT3308" s="110">
        <v>0.92</v>
      </c>
      <c r="CU3308" s="110">
        <v>6.78</v>
      </c>
      <c r="CV3308" s="110">
        <v>1.04</v>
      </c>
      <c r="CW3308" s="116">
        <f t="shared" si="195"/>
        <v>524.29999999999995</v>
      </c>
      <c r="CX3308" s="110"/>
      <c r="CY3308" s="110"/>
      <c r="CZ3308" s="110"/>
      <c r="DA3308" s="110"/>
      <c r="DB3308" s="22"/>
      <c r="DC3308" s="110"/>
      <c r="DD3308" s="110"/>
      <c r="DE3308" s="110"/>
      <c r="DF3308" s="110"/>
      <c r="DG3308" s="110"/>
      <c r="DH3308" s="22"/>
      <c r="DI3308" s="22"/>
      <c r="DJ3308" s="22"/>
      <c r="DK3308" s="22"/>
      <c r="DL3308" s="22"/>
      <c r="DM3308" s="22"/>
      <c r="DN3308" s="22"/>
      <c r="DO3308" s="22"/>
      <c r="DP3308" s="22"/>
      <c r="DQ3308" s="22"/>
    </row>
    <row r="3309" spans="1:121" ht="14.5" customHeight="1" x14ac:dyDescent="0.3">
      <c r="A3309" s="22" t="s">
        <v>2996</v>
      </c>
      <c r="B3309" s="22" t="s">
        <v>2935</v>
      </c>
      <c r="C3309" s="22" t="s">
        <v>2941</v>
      </c>
      <c r="D3309" s="22" t="s">
        <v>5257</v>
      </c>
      <c r="E3309" s="71"/>
      <c r="F3309" s="71">
        <v>44414</v>
      </c>
      <c r="G3309" s="22" t="s">
        <v>2971</v>
      </c>
      <c r="H3309" s="22">
        <v>32.024994</v>
      </c>
      <c r="I3309" s="22">
        <v>-105.501797</v>
      </c>
      <c r="J3309" s="22" t="s">
        <v>873</v>
      </c>
      <c r="K3309" s="22" t="s">
        <v>1253</v>
      </c>
      <c r="L3309" s="22" t="s">
        <v>878</v>
      </c>
      <c r="M3309" s="22" t="s">
        <v>1165</v>
      </c>
      <c r="N3309" s="70" t="s">
        <v>3393</v>
      </c>
      <c r="O3309" s="70" t="s">
        <v>3394</v>
      </c>
      <c r="P3309" s="33" t="s">
        <v>1665</v>
      </c>
      <c r="Q3309" s="33" t="s">
        <v>2943</v>
      </c>
      <c r="W3309" s="110">
        <v>55.57</v>
      </c>
      <c r="X3309" s="110">
        <v>0.05</v>
      </c>
      <c r="Y3309" s="110">
        <v>18.53</v>
      </c>
      <c r="Z3309" s="110">
        <v>6.56</v>
      </c>
      <c r="AA3309" s="110">
        <v>0.33</v>
      </c>
      <c r="AB3309" s="110">
        <v>0.08</v>
      </c>
      <c r="AC3309" s="110">
        <v>1.21</v>
      </c>
      <c r="AD3309" s="110" t="s">
        <v>2985</v>
      </c>
      <c r="AE3309" s="110">
        <v>4.7699999999999996</v>
      </c>
      <c r="AF3309" s="110">
        <v>0.03</v>
      </c>
      <c r="AG3309" s="110">
        <v>1.99</v>
      </c>
      <c r="AH3309" s="110">
        <v>490</v>
      </c>
      <c r="AI3309" s="110">
        <v>0.01</v>
      </c>
      <c r="AJ3309" s="110"/>
      <c r="AK3309" s="22"/>
      <c r="AL3309" s="110"/>
      <c r="AM3309" s="110">
        <v>0.05</v>
      </c>
      <c r="AN3309" s="110"/>
      <c r="AO3309" s="110">
        <f>SUM(W3309:AG3309)+(AH3309*0.0001)+AI3309+AM3309</f>
        <v>89.228999999999999</v>
      </c>
      <c r="AP3309" s="110">
        <f t="shared" si="192"/>
        <v>3.5173979999999982</v>
      </c>
      <c r="AQ3309" s="110">
        <f t="shared" si="193"/>
        <v>2.6908622000000011</v>
      </c>
      <c r="AR3309" s="110">
        <f t="shared" si="194"/>
        <v>5.963636363636363</v>
      </c>
      <c r="AS3309" s="22"/>
      <c r="AT3309" s="22"/>
      <c r="AU3309" s="110">
        <v>2</v>
      </c>
      <c r="AV3309" s="110" t="s">
        <v>82</v>
      </c>
      <c r="AW3309" s="110">
        <v>6.8</v>
      </c>
      <c r="AX3309" s="110"/>
      <c r="AY3309" s="110">
        <v>8.1999999999999993</v>
      </c>
      <c r="AZ3309" s="110"/>
      <c r="BA3309" s="110">
        <v>0.38</v>
      </c>
      <c r="BB3309" s="110"/>
      <c r="BC3309" s="110">
        <v>1</v>
      </c>
      <c r="BD3309" s="110" t="s">
        <v>121</v>
      </c>
      <c r="BE3309" s="110" t="s">
        <v>84</v>
      </c>
      <c r="BF3309" s="110">
        <v>2.73</v>
      </c>
      <c r="BG3309" s="110">
        <v>6</v>
      </c>
      <c r="BH3309" s="110">
        <v>54.3</v>
      </c>
      <c r="BI3309" s="110" t="s">
        <v>83</v>
      </c>
      <c r="BJ3309" s="110">
        <v>140.5</v>
      </c>
      <c r="BK3309" s="110">
        <v>5.0000000000000001E-3</v>
      </c>
      <c r="BL3309" s="110">
        <v>2.5999999999999999E-2</v>
      </c>
      <c r="BM3309" s="110">
        <v>60</v>
      </c>
      <c r="BN3309" s="110">
        <v>11</v>
      </c>
      <c r="BO3309" s="110">
        <v>552</v>
      </c>
      <c r="BP3309" s="110" t="s">
        <v>121</v>
      </c>
      <c r="BQ3309" s="110">
        <v>53</v>
      </c>
      <c r="BR3309" s="110">
        <v>217</v>
      </c>
      <c r="BS3309" s="110">
        <v>2E-3</v>
      </c>
      <c r="BT3309" s="110">
        <v>0.36</v>
      </c>
      <c r="BU3309" s="110">
        <v>0.9</v>
      </c>
      <c r="BV3309" s="110" t="s">
        <v>124</v>
      </c>
      <c r="BW3309" s="110">
        <v>32</v>
      </c>
      <c r="BX3309" s="110">
        <v>45.5</v>
      </c>
      <c r="BY3309" s="110">
        <v>50.8</v>
      </c>
      <c r="BZ3309" s="110">
        <v>0.01</v>
      </c>
      <c r="CA3309" s="110">
        <v>50.3</v>
      </c>
      <c r="CB3309" s="110">
        <v>0.66</v>
      </c>
      <c r="CC3309" s="110">
        <v>14.8</v>
      </c>
      <c r="CD3309" s="110" t="s">
        <v>83</v>
      </c>
      <c r="CE3309" s="110">
        <v>17</v>
      </c>
      <c r="CF3309" s="110">
        <v>191</v>
      </c>
      <c r="CG3309" s="110">
        <v>5710</v>
      </c>
      <c r="CH3309" s="110">
        <v>311</v>
      </c>
      <c r="CI3309" s="110">
        <v>397</v>
      </c>
      <c r="CJ3309" s="110">
        <v>716</v>
      </c>
      <c r="CK3309" s="110">
        <v>60.5</v>
      </c>
      <c r="CL3309" s="110">
        <v>174</v>
      </c>
      <c r="CM3309" s="110">
        <v>31.4</v>
      </c>
      <c r="CN3309" s="110">
        <v>2.09</v>
      </c>
      <c r="CO3309" s="110">
        <v>24.8</v>
      </c>
      <c r="CP3309" s="110">
        <v>4.72</v>
      </c>
      <c r="CQ3309" s="110">
        <v>34</v>
      </c>
      <c r="CR3309" s="110">
        <v>7</v>
      </c>
      <c r="CS3309" s="110">
        <v>25.6</v>
      </c>
      <c r="CT3309" s="110">
        <v>3.89</v>
      </c>
      <c r="CU3309" s="110">
        <v>29.3</v>
      </c>
      <c r="CV3309" s="110">
        <v>4.22</v>
      </c>
      <c r="CW3309" s="116">
        <f t="shared" si="195"/>
        <v>1514.52</v>
      </c>
      <c r="CX3309" s="110"/>
      <c r="CY3309" s="110"/>
      <c r="CZ3309" s="110"/>
      <c r="DA3309" s="110"/>
      <c r="DB3309" s="22"/>
      <c r="DC3309" s="110"/>
      <c r="DD3309" s="110"/>
      <c r="DE3309" s="110"/>
      <c r="DF3309" s="110"/>
      <c r="DG3309" s="110"/>
      <c r="DH3309" s="22"/>
      <c r="DI3309" s="22"/>
      <c r="DJ3309" s="22"/>
      <c r="DK3309" s="22"/>
      <c r="DL3309" s="22"/>
      <c r="DM3309" s="22"/>
      <c r="DN3309" s="22"/>
      <c r="DO3309" s="22"/>
      <c r="DP3309" s="22"/>
      <c r="DQ3309" s="22"/>
    </row>
    <row r="3310" spans="1:121" ht="14.5" customHeight="1" x14ac:dyDescent="0.3">
      <c r="A3310" s="22" t="s">
        <v>2997</v>
      </c>
      <c r="B3310" s="22" t="s">
        <v>2935</v>
      </c>
      <c r="C3310" s="22" t="s">
        <v>2941</v>
      </c>
      <c r="D3310" s="22" t="s">
        <v>5257</v>
      </c>
      <c r="E3310" s="71"/>
      <c r="F3310" s="71">
        <v>44414</v>
      </c>
      <c r="G3310" s="22" t="s">
        <v>2971</v>
      </c>
      <c r="H3310" s="22">
        <v>32.025995999999999</v>
      </c>
      <c r="I3310" s="22">
        <v>-105.501435</v>
      </c>
      <c r="J3310" s="22" t="s">
        <v>873</v>
      </c>
      <c r="K3310" s="22" t="s">
        <v>1253</v>
      </c>
      <c r="L3310" s="22" t="s">
        <v>878</v>
      </c>
      <c r="M3310" s="22" t="s">
        <v>1165</v>
      </c>
      <c r="N3310" s="70" t="s">
        <v>3393</v>
      </c>
      <c r="O3310" s="70" t="s">
        <v>3394</v>
      </c>
      <c r="P3310" s="33" t="s">
        <v>1665</v>
      </c>
      <c r="Q3310" s="33" t="s">
        <v>2943</v>
      </c>
      <c r="W3310" s="110">
        <v>54.67</v>
      </c>
      <c r="X3310" s="110">
        <v>0.09</v>
      </c>
      <c r="Y3310" s="110">
        <v>13.46</v>
      </c>
      <c r="Z3310" s="110">
        <v>12.18</v>
      </c>
      <c r="AA3310" s="110">
        <v>0.39</v>
      </c>
      <c r="AB3310" s="110">
        <v>0.08</v>
      </c>
      <c r="AC3310" s="110">
        <v>0.87</v>
      </c>
      <c r="AD3310" s="110">
        <v>9.6300000000000008</v>
      </c>
      <c r="AE3310" s="110">
        <v>4.0599999999999996</v>
      </c>
      <c r="AF3310" s="110">
        <v>0.04</v>
      </c>
      <c r="AG3310" s="110">
        <v>2.4500000000000002</v>
      </c>
      <c r="AH3310" s="110">
        <v>190</v>
      </c>
      <c r="AI3310" s="110">
        <v>0.01</v>
      </c>
      <c r="AJ3310" s="110"/>
      <c r="AK3310" s="22"/>
      <c r="AL3310" s="110"/>
      <c r="AM3310" s="110">
        <v>0.08</v>
      </c>
      <c r="AN3310" s="110"/>
      <c r="AO3310" s="110">
        <f>SUM(W3310:AG3310)+(AH3310*0.0001)+AI3310+AM3310</f>
        <v>98.029000000000025</v>
      </c>
      <c r="AP3310" s="110">
        <f t="shared" si="192"/>
        <v>7.4732939999999992</v>
      </c>
      <c r="AQ3310" s="110">
        <f t="shared" si="193"/>
        <v>3.9593766000000006</v>
      </c>
      <c r="AR3310" s="110">
        <f t="shared" si="194"/>
        <v>11.072727272727272</v>
      </c>
      <c r="AS3310" s="22"/>
      <c r="AT3310" s="22"/>
      <c r="AU3310" s="110">
        <v>2</v>
      </c>
      <c r="AV3310" s="110" t="s">
        <v>82</v>
      </c>
      <c r="AW3310" s="110">
        <v>2.6</v>
      </c>
      <c r="AX3310" s="110"/>
      <c r="AY3310" s="110">
        <v>46.8</v>
      </c>
      <c r="AZ3310" s="110"/>
      <c r="BA3310" s="110">
        <v>0.67</v>
      </c>
      <c r="BB3310" s="110"/>
      <c r="BC3310" s="110">
        <v>1.1000000000000001</v>
      </c>
      <c r="BD3310" s="110">
        <v>1</v>
      </c>
      <c r="BE3310" s="110" t="s">
        <v>84</v>
      </c>
      <c r="BF3310" s="110">
        <v>6.02</v>
      </c>
      <c r="BG3310" s="110">
        <v>23</v>
      </c>
      <c r="BH3310" s="110">
        <v>65.5</v>
      </c>
      <c r="BI3310" s="110" t="s">
        <v>83</v>
      </c>
      <c r="BJ3310" s="110">
        <v>153</v>
      </c>
      <c r="BK3310" s="110">
        <v>1.2E-2</v>
      </c>
      <c r="BL3310" s="110">
        <v>2.3E-2</v>
      </c>
      <c r="BM3310" s="110">
        <v>80</v>
      </c>
      <c r="BN3310" s="110">
        <v>15</v>
      </c>
      <c r="BO3310" s="110">
        <v>664</v>
      </c>
      <c r="BP3310" s="110" t="s">
        <v>121</v>
      </c>
      <c r="BQ3310" s="110">
        <v>91</v>
      </c>
      <c r="BR3310" s="110">
        <v>297</v>
      </c>
      <c r="BS3310" s="110">
        <v>1E-3</v>
      </c>
      <c r="BT3310" s="110">
        <v>0.17</v>
      </c>
      <c r="BU3310" s="110">
        <v>0.8</v>
      </c>
      <c r="BV3310" s="110" t="s">
        <v>124</v>
      </c>
      <c r="BW3310" s="110">
        <v>72</v>
      </c>
      <c r="BX3310" s="110">
        <v>101.5</v>
      </c>
      <c r="BY3310" s="110">
        <v>38.5</v>
      </c>
      <c r="BZ3310" s="110">
        <v>0.01</v>
      </c>
      <c r="CA3310" s="110">
        <v>90.4</v>
      </c>
      <c r="CB3310" s="110">
        <v>0.65</v>
      </c>
      <c r="CC3310" s="110">
        <v>23.3</v>
      </c>
      <c r="CD3310" s="110" t="s">
        <v>83</v>
      </c>
      <c r="CE3310" s="110">
        <v>3</v>
      </c>
      <c r="CF3310" s="110">
        <v>123</v>
      </c>
      <c r="CG3310" s="110">
        <v>6380</v>
      </c>
      <c r="CH3310" s="110">
        <v>571</v>
      </c>
      <c r="CI3310" s="110">
        <v>333</v>
      </c>
      <c r="CJ3310" s="110">
        <v>642</v>
      </c>
      <c r="CK3310" s="110">
        <v>52.5</v>
      </c>
      <c r="CL3310" s="110">
        <v>151</v>
      </c>
      <c r="CM3310" s="110">
        <v>25.8</v>
      </c>
      <c r="CN3310" s="110">
        <v>1.55</v>
      </c>
      <c r="CO3310" s="110">
        <v>17.350000000000001</v>
      </c>
      <c r="CP3310" s="110">
        <v>3.15</v>
      </c>
      <c r="CQ3310" s="110">
        <v>21.3</v>
      </c>
      <c r="CR3310" s="110">
        <v>4.0599999999999996</v>
      </c>
      <c r="CS3310" s="110">
        <v>14.45</v>
      </c>
      <c r="CT3310" s="110">
        <v>2.1800000000000002</v>
      </c>
      <c r="CU3310" s="110">
        <v>17.649999999999999</v>
      </c>
      <c r="CV3310" s="110">
        <v>2.5</v>
      </c>
      <c r="CW3310" s="116">
        <f t="shared" si="195"/>
        <v>1288.49</v>
      </c>
      <c r="CX3310" s="110"/>
      <c r="CY3310" s="110"/>
      <c r="CZ3310" s="110"/>
      <c r="DA3310" s="110"/>
      <c r="DB3310" s="22"/>
      <c r="DC3310" s="110"/>
      <c r="DD3310" s="110"/>
      <c r="DE3310" s="110"/>
      <c r="DF3310" s="110"/>
      <c r="DG3310" s="110"/>
      <c r="DH3310" s="22"/>
      <c r="DI3310" s="22"/>
      <c r="DJ3310" s="22"/>
      <c r="DK3310" s="22"/>
      <c r="DL3310" s="22"/>
      <c r="DM3310" s="22"/>
      <c r="DN3310" s="22"/>
      <c r="DO3310" s="22"/>
      <c r="DP3310" s="22"/>
      <c r="DQ3310" s="22"/>
    </row>
    <row r="3311" spans="1:121" ht="14.5" customHeight="1" x14ac:dyDescent="0.3">
      <c r="A3311" s="22" t="s">
        <v>2998</v>
      </c>
      <c r="B3311" s="22" t="s">
        <v>2935</v>
      </c>
      <c r="C3311" s="22" t="s">
        <v>2941</v>
      </c>
      <c r="D3311" s="22" t="s">
        <v>5257</v>
      </c>
      <c r="E3311" s="71"/>
      <c r="F3311" s="71">
        <v>44414</v>
      </c>
      <c r="G3311" s="22" t="s">
        <v>2971</v>
      </c>
      <c r="H3311" s="22">
        <v>32.026128</v>
      </c>
      <c r="I3311" s="22">
        <v>-105.50164599999999</v>
      </c>
      <c r="J3311" s="22" t="s">
        <v>873</v>
      </c>
      <c r="K3311" s="22" t="s">
        <v>1253</v>
      </c>
      <c r="L3311" s="22" t="s">
        <v>878</v>
      </c>
      <c r="M3311" s="22" t="s">
        <v>1165</v>
      </c>
      <c r="N3311" s="70" t="s">
        <v>3393</v>
      </c>
      <c r="O3311" s="70" t="s">
        <v>3394</v>
      </c>
      <c r="P3311" s="33" t="s">
        <v>1665</v>
      </c>
      <c r="Q3311" s="33" t="s">
        <v>2943</v>
      </c>
      <c r="W3311" s="110">
        <v>55.7</v>
      </c>
      <c r="X3311" s="110">
        <v>0.1</v>
      </c>
      <c r="Y3311" s="110">
        <v>19.04</v>
      </c>
      <c r="Z3311" s="110">
        <v>5.16</v>
      </c>
      <c r="AA3311" s="110">
        <v>0.23</v>
      </c>
      <c r="AB3311" s="110">
        <v>0.24</v>
      </c>
      <c r="AC3311" s="110">
        <v>1.53</v>
      </c>
      <c r="AD3311" s="110">
        <v>7.4</v>
      </c>
      <c r="AE3311" s="110">
        <v>4.9800000000000004</v>
      </c>
      <c r="AF3311" s="110">
        <v>7.0000000000000007E-2</v>
      </c>
      <c r="AG3311" s="110">
        <v>3.99</v>
      </c>
      <c r="AH3311" s="110">
        <v>280</v>
      </c>
      <c r="AI3311" s="110" t="s">
        <v>120</v>
      </c>
      <c r="AJ3311" s="110"/>
      <c r="AK3311" s="22"/>
      <c r="AL3311" s="110"/>
      <c r="AM3311" s="110">
        <v>0.18</v>
      </c>
      <c r="AN3311" s="110"/>
      <c r="AO3311" s="110">
        <f t="shared" ref="AO3311:AO3342" si="196">SUM(W3311:AG3311)+(AH3311*0.0001)+AM3311</f>
        <v>98.64800000000001</v>
      </c>
      <c r="AP3311" s="110">
        <f t="shared" si="192"/>
        <v>2.565827999999998</v>
      </c>
      <c r="AQ3311" s="110">
        <f t="shared" si="193"/>
        <v>2.3375892000000023</v>
      </c>
      <c r="AR3311" s="110">
        <f t="shared" si="194"/>
        <v>4.6909090909090905</v>
      </c>
      <c r="AS3311" s="22"/>
      <c r="AT3311" s="22"/>
      <c r="AU3311" s="110">
        <v>1</v>
      </c>
      <c r="AV3311" s="110" t="s">
        <v>82</v>
      </c>
      <c r="AW3311" s="110">
        <v>8</v>
      </c>
      <c r="AX3311" s="110"/>
      <c r="AY3311" s="110">
        <v>12.5</v>
      </c>
      <c r="AZ3311" s="110"/>
      <c r="BA3311" s="110">
        <v>0.11</v>
      </c>
      <c r="BB3311" s="110"/>
      <c r="BC3311" s="110" t="s">
        <v>82</v>
      </c>
      <c r="BD3311" s="110" t="s">
        <v>121</v>
      </c>
      <c r="BE3311" s="110" t="s">
        <v>84</v>
      </c>
      <c r="BF3311" s="110">
        <v>4.8099999999999996</v>
      </c>
      <c r="BG3311" s="110">
        <v>3</v>
      </c>
      <c r="BH3311" s="110">
        <v>39</v>
      </c>
      <c r="BI3311" s="110" t="s">
        <v>83</v>
      </c>
      <c r="BJ3311" s="110">
        <v>35.700000000000003</v>
      </c>
      <c r="BK3311" s="110">
        <v>6.0000000000000001E-3</v>
      </c>
      <c r="BL3311" s="110">
        <v>4.1000000000000002E-2</v>
      </c>
      <c r="BM3311" s="110">
        <v>60</v>
      </c>
      <c r="BN3311" s="110">
        <v>3</v>
      </c>
      <c r="BO3311" s="110">
        <v>217</v>
      </c>
      <c r="BP3311" s="110" t="s">
        <v>121</v>
      </c>
      <c r="BQ3311" s="110">
        <v>23</v>
      </c>
      <c r="BR3311" s="110">
        <v>175</v>
      </c>
      <c r="BS3311" s="110" t="s">
        <v>134</v>
      </c>
      <c r="BT3311" s="110">
        <v>0.11</v>
      </c>
      <c r="BU3311" s="110">
        <v>0.5</v>
      </c>
      <c r="BV3311" s="110" t="s">
        <v>124</v>
      </c>
      <c r="BW3311" s="110">
        <v>11</v>
      </c>
      <c r="BX3311" s="110">
        <v>128</v>
      </c>
      <c r="BY3311" s="110">
        <v>12.9</v>
      </c>
      <c r="BZ3311" s="110">
        <v>0.01</v>
      </c>
      <c r="CA3311" s="110">
        <v>30</v>
      </c>
      <c r="CB3311" s="110">
        <v>0.28000000000000003</v>
      </c>
      <c r="CC3311" s="110">
        <v>8.68</v>
      </c>
      <c r="CD3311" s="110">
        <v>5</v>
      </c>
      <c r="CE3311" s="110">
        <v>1</v>
      </c>
      <c r="CF3311" s="110">
        <v>35.200000000000003</v>
      </c>
      <c r="CG3311" s="110">
        <v>1760</v>
      </c>
      <c r="CH3311" s="110">
        <v>206</v>
      </c>
      <c r="CI3311" s="110">
        <v>101</v>
      </c>
      <c r="CJ3311" s="110">
        <v>178</v>
      </c>
      <c r="CK3311" s="110">
        <v>16.850000000000001</v>
      </c>
      <c r="CL3311" s="110">
        <v>49.9</v>
      </c>
      <c r="CM3311" s="110">
        <v>8.39</v>
      </c>
      <c r="CN3311" s="110">
        <v>0.73</v>
      </c>
      <c r="CO3311" s="110">
        <v>5.75</v>
      </c>
      <c r="CP3311" s="110">
        <v>1.05</v>
      </c>
      <c r="CQ3311" s="110">
        <v>6.5</v>
      </c>
      <c r="CR3311" s="110">
        <v>1.24</v>
      </c>
      <c r="CS3311" s="110">
        <v>4.3499999999999996</v>
      </c>
      <c r="CT3311" s="110">
        <v>0.64</v>
      </c>
      <c r="CU3311" s="110">
        <v>5.26</v>
      </c>
      <c r="CV3311" s="110">
        <v>0.84</v>
      </c>
      <c r="CW3311" s="116">
        <f t="shared" si="195"/>
        <v>380.5</v>
      </c>
      <c r="CX3311" s="110"/>
      <c r="CY3311" s="110"/>
      <c r="CZ3311" s="110"/>
      <c r="DA3311" s="110"/>
      <c r="DB3311" s="22"/>
      <c r="DC3311" s="110"/>
      <c r="DD3311" s="110"/>
      <c r="DE3311" s="110"/>
      <c r="DF3311" s="110"/>
      <c r="DG3311" s="110"/>
      <c r="DH3311" s="22"/>
      <c r="DI3311" s="22"/>
      <c r="DJ3311" s="22"/>
      <c r="DK3311" s="22"/>
      <c r="DL3311" s="22"/>
      <c r="DM3311" s="22"/>
      <c r="DN3311" s="22"/>
      <c r="DO3311" s="22"/>
      <c r="DP3311" s="22"/>
      <c r="DQ3311" s="22"/>
    </row>
    <row r="3312" spans="1:121" ht="14.5" customHeight="1" x14ac:dyDescent="0.3">
      <c r="A3312" s="22" t="s">
        <v>2999</v>
      </c>
      <c r="B3312" s="22" t="s">
        <v>2935</v>
      </c>
      <c r="C3312" s="22" t="s">
        <v>2941</v>
      </c>
      <c r="D3312" s="22" t="s">
        <v>5257</v>
      </c>
      <c r="E3312" s="71"/>
      <c r="F3312" s="71">
        <v>44672</v>
      </c>
      <c r="G3312" s="22" t="s">
        <v>2945</v>
      </c>
      <c r="H3312" s="117">
        <v>32.048856239199999</v>
      </c>
      <c r="I3312" s="117">
        <v>-105.54499441</v>
      </c>
      <c r="J3312" s="22" t="s">
        <v>873</v>
      </c>
      <c r="K3312" s="22" t="s">
        <v>1253</v>
      </c>
      <c r="L3312" s="29" t="s">
        <v>878</v>
      </c>
      <c r="M3312" s="22" t="s">
        <v>907</v>
      </c>
      <c r="N3312" s="70" t="s">
        <v>3393</v>
      </c>
      <c r="O3312" s="70" t="s">
        <v>3394</v>
      </c>
      <c r="P3312" s="33" t="s">
        <v>1665</v>
      </c>
      <c r="Q3312" s="33" t="s">
        <v>2943</v>
      </c>
      <c r="W3312" s="110">
        <v>63.51</v>
      </c>
      <c r="X3312" s="110">
        <v>0.21</v>
      </c>
      <c r="Y3312" s="110">
        <v>15.4</v>
      </c>
      <c r="Z3312" s="110">
        <v>2.17</v>
      </c>
      <c r="AA3312" s="110">
        <v>0.1</v>
      </c>
      <c r="AB3312" s="110">
        <v>0.16</v>
      </c>
      <c r="AC3312" s="110">
        <v>3.92</v>
      </c>
      <c r="AD3312" s="110">
        <v>5.97</v>
      </c>
      <c r="AE3312" s="110">
        <v>4.63</v>
      </c>
      <c r="AF3312" s="110">
        <v>0.02</v>
      </c>
      <c r="AG3312" s="110">
        <v>3.55</v>
      </c>
      <c r="AH3312" s="110">
        <v>110</v>
      </c>
      <c r="AI3312" s="110">
        <v>0.01</v>
      </c>
      <c r="AJ3312" s="110"/>
      <c r="AK3312" s="22"/>
      <c r="AL3312" s="110"/>
      <c r="AM3312" s="110">
        <v>0.87</v>
      </c>
      <c r="AN3312" s="110"/>
      <c r="AO3312" s="110">
        <f t="shared" si="196"/>
        <v>100.52099999999999</v>
      </c>
      <c r="AP3312" s="110"/>
      <c r="AQ3312" s="110"/>
      <c r="AR3312" s="110"/>
      <c r="AS3312" s="22"/>
      <c r="AT3312" s="22"/>
      <c r="AU3312" s="110">
        <v>2</v>
      </c>
      <c r="AV3312" s="110" t="s">
        <v>82</v>
      </c>
      <c r="AW3312" s="110">
        <v>2.9</v>
      </c>
      <c r="AX3312" s="110"/>
      <c r="AY3312" s="110">
        <v>126.5</v>
      </c>
      <c r="AZ3312" s="110"/>
      <c r="BA3312" s="110">
        <v>0.11</v>
      </c>
      <c r="BB3312" s="110"/>
      <c r="BC3312" s="110" t="s">
        <v>82</v>
      </c>
      <c r="BD3312" s="110">
        <v>1</v>
      </c>
      <c r="BE3312" s="110">
        <v>10</v>
      </c>
      <c r="BF3312" s="110">
        <v>0.32</v>
      </c>
      <c r="BG3312" s="110">
        <v>2</v>
      </c>
      <c r="BH3312" s="110">
        <v>35.1</v>
      </c>
      <c r="BI3312" s="110" t="s">
        <v>83</v>
      </c>
      <c r="BJ3312" s="110">
        <v>22.6</v>
      </c>
      <c r="BK3312" s="110">
        <v>7.0000000000000001E-3</v>
      </c>
      <c r="BL3312" s="110">
        <v>6.4000000000000001E-2</v>
      </c>
      <c r="BM3312" s="110">
        <v>10</v>
      </c>
      <c r="BN3312" s="110">
        <v>3</v>
      </c>
      <c r="BO3312" s="110">
        <v>173</v>
      </c>
      <c r="BP3312" s="110" t="s">
        <v>121</v>
      </c>
      <c r="BQ3312" s="110">
        <v>27</v>
      </c>
      <c r="BR3312" s="110">
        <v>173.5</v>
      </c>
      <c r="BS3312" s="110" t="s">
        <v>134</v>
      </c>
      <c r="BT3312" s="110">
        <v>0.18</v>
      </c>
      <c r="BU3312" s="110">
        <v>0.2</v>
      </c>
      <c r="BV3312" s="110" t="s">
        <v>124</v>
      </c>
      <c r="BW3312" s="110">
        <v>6</v>
      </c>
      <c r="BX3312" s="110">
        <v>44.2</v>
      </c>
      <c r="BY3312" s="110">
        <v>6.6</v>
      </c>
      <c r="BZ3312" s="110">
        <v>0.01</v>
      </c>
      <c r="CA3312" s="110">
        <v>33.1</v>
      </c>
      <c r="CB3312" s="110">
        <v>0.06</v>
      </c>
      <c r="CC3312" s="110">
        <v>10.7</v>
      </c>
      <c r="CD3312" s="110">
        <v>13</v>
      </c>
      <c r="CE3312" s="110">
        <v>2</v>
      </c>
      <c r="CF3312" s="110">
        <v>32.299999999999997</v>
      </c>
      <c r="CG3312" s="110">
        <v>885</v>
      </c>
      <c r="CH3312" s="110">
        <v>100</v>
      </c>
      <c r="CI3312" s="110">
        <v>106</v>
      </c>
      <c r="CJ3312" s="110">
        <v>147.5</v>
      </c>
      <c r="CK3312" s="110">
        <v>10.65</v>
      </c>
      <c r="CL3312" s="110">
        <v>27.7</v>
      </c>
      <c r="CM3312" s="110">
        <v>4.29</v>
      </c>
      <c r="CN3312" s="110">
        <v>0.27</v>
      </c>
      <c r="CO3312" s="110">
        <v>3.46</v>
      </c>
      <c r="CP3312" s="110">
        <v>0.66</v>
      </c>
      <c r="CQ3312" s="110">
        <v>4.2300000000000004</v>
      </c>
      <c r="CR3312" s="110">
        <v>1.06</v>
      </c>
      <c r="CS3312" s="110">
        <v>3.97</v>
      </c>
      <c r="CT3312" s="110">
        <v>0.71</v>
      </c>
      <c r="CU3312" s="110">
        <v>5.36</v>
      </c>
      <c r="CV3312" s="110">
        <v>0.8</v>
      </c>
      <c r="CW3312" s="60">
        <f t="shared" ref="CW3312:CW3369" si="197">SUM(CI3312:CV3312)</f>
        <v>316.66000000000003</v>
      </c>
      <c r="CX3312" s="110"/>
      <c r="CY3312" s="110"/>
      <c r="CZ3312" s="110"/>
      <c r="DA3312" s="110"/>
      <c r="DB3312" s="22"/>
      <c r="DC3312" s="110"/>
      <c r="DD3312" s="110"/>
      <c r="DE3312" s="110"/>
      <c r="DF3312" s="110"/>
      <c r="DG3312" s="110"/>
      <c r="DH3312" s="22"/>
      <c r="DI3312" s="22"/>
      <c r="DJ3312" s="22"/>
      <c r="DK3312" s="22"/>
      <c r="DL3312" s="22"/>
      <c r="DM3312" s="22"/>
      <c r="DN3312" s="22"/>
      <c r="DO3312" s="22"/>
      <c r="DP3312" s="22"/>
      <c r="DQ3312" s="22"/>
    </row>
    <row r="3313" spans="1:121" ht="14.5" customHeight="1" x14ac:dyDescent="0.3">
      <c r="A3313" s="22" t="s">
        <v>3000</v>
      </c>
      <c r="B3313" s="22" t="s">
        <v>2935</v>
      </c>
      <c r="C3313" s="22" t="s">
        <v>2941</v>
      </c>
      <c r="D3313" s="22" t="s">
        <v>5257</v>
      </c>
      <c r="E3313" s="71"/>
      <c r="F3313" s="71">
        <v>44672</v>
      </c>
      <c r="G3313" s="22" t="s">
        <v>2945</v>
      </c>
      <c r="H3313" s="117">
        <v>32.035965500000003</v>
      </c>
      <c r="I3313" s="117">
        <v>-105.47739</v>
      </c>
      <c r="J3313" s="22" t="s">
        <v>873</v>
      </c>
      <c r="K3313" s="22" t="s">
        <v>1253</v>
      </c>
      <c r="L3313" s="29" t="s">
        <v>878</v>
      </c>
      <c r="M3313" s="22" t="s">
        <v>907</v>
      </c>
      <c r="N3313" s="70" t="s">
        <v>3393</v>
      </c>
      <c r="O3313" s="70" t="s">
        <v>3394</v>
      </c>
      <c r="P3313" s="33" t="s">
        <v>1665</v>
      </c>
      <c r="Q3313" s="33" t="s">
        <v>2943</v>
      </c>
      <c r="U3313" s="118"/>
      <c r="W3313" s="110">
        <v>57.88</v>
      </c>
      <c r="X3313" s="110">
        <v>0.15</v>
      </c>
      <c r="Y3313" s="110">
        <v>18.02</v>
      </c>
      <c r="Z3313" s="110">
        <v>5.76</v>
      </c>
      <c r="AA3313" s="110">
        <v>0.28000000000000003</v>
      </c>
      <c r="AB3313" s="110">
        <v>0.25</v>
      </c>
      <c r="AC3313" s="110">
        <v>1.4</v>
      </c>
      <c r="AD3313" s="110">
        <v>7.77</v>
      </c>
      <c r="AE3313" s="110">
        <v>5.12</v>
      </c>
      <c r="AF3313" s="110">
        <v>0.09</v>
      </c>
      <c r="AG3313" s="110">
        <v>1.88</v>
      </c>
      <c r="AH3313" s="110">
        <v>370</v>
      </c>
      <c r="AI3313" s="110" t="s">
        <v>120</v>
      </c>
      <c r="AJ3313" s="110"/>
      <c r="AK3313" s="22"/>
      <c r="AL3313" s="110"/>
      <c r="AM3313" s="110">
        <v>0.02</v>
      </c>
      <c r="AN3313" s="110"/>
      <c r="AO3313" s="110">
        <f t="shared" si="196"/>
        <v>98.657000000000011</v>
      </c>
      <c r="AP3313" s="110"/>
      <c r="AQ3313" s="110"/>
      <c r="AR3313" s="110"/>
      <c r="AS3313" s="22"/>
      <c r="AT3313" s="22"/>
      <c r="AU3313" s="110" t="s">
        <v>121</v>
      </c>
      <c r="AV3313" s="110" t="s">
        <v>82</v>
      </c>
      <c r="AW3313" s="110">
        <v>7.7</v>
      </c>
      <c r="AX3313" s="110"/>
      <c r="AY3313" s="110">
        <v>67.900000000000006</v>
      </c>
      <c r="AZ3313" s="110"/>
      <c r="BA3313" s="110">
        <v>0.14000000000000001</v>
      </c>
      <c r="BB3313" s="110"/>
      <c r="BC3313" s="110">
        <v>0.5</v>
      </c>
      <c r="BD3313" s="110">
        <v>3</v>
      </c>
      <c r="BE3313" s="110" t="s">
        <v>84</v>
      </c>
      <c r="BF3313" s="110">
        <v>2.78</v>
      </c>
      <c r="BG3313" s="110">
        <v>3</v>
      </c>
      <c r="BH3313" s="110">
        <v>36.299999999999997</v>
      </c>
      <c r="BI3313" s="110" t="s">
        <v>83</v>
      </c>
      <c r="BJ3313" s="110">
        <v>42.4</v>
      </c>
      <c r="BK3313" s="110" t="s">
        <v>145</v>
      </c>
      <c r="BL3313" s="110">
        <v>0.01</v>
      </c>
      <c r="BM3313" s="110">
        <v>60</v>
      </c>
      <c r="BN3313" s="110">
        <v>8</v>
      </c>
      <c r="BO3313" s="110">
        <v>247</v>
      </c>
      <c r="BP3313" s="110" t="s">
        <v>121</v>
      </c>
      <c r="BQ3313" s="110">
        <v>30</v>
      </c>
      <c r="BR3313" s="110">
        <v>147.5</v>
      </c>
      <c r="BS3313" s="110" t="s">
        <v>134</v>
      </c>
      <c r="BT3313" s="110">
        <v>0.31</v>
      </c>
      <c r="BU3313" s="110">
        <v>0.4</v>
      </c>
      <c r="BV3313" s="110" t="s">
        <v>124</v>
      </c>
      <c r="BW3313" s="110">
        <v>11</v>
      </c>
      <c r="BX3313" s="110">
        <v>73.900000000000006</v>
      </c>
      <c r="BY3313" s="110">
        <v>18</v>
      </c>
      <c r="BZ3313" s="110">
        <v>0.01</v>
      </c>
      <c r="CA3313" s="110">
        <v>33.799999999999997</v>
      </c>
      <c r="CB3313" s="110">
        <v>0.37</v>
      </c>
      <c r="CC3313" s="110">
        <v>10.85</v>
      </c>
      <c r="CD3313" s="110">
        <v>12</v>
      </c>
      <c r="CE3313" s="110">
        <v>3</v>
      </c>
      <c r="CF3313" s="110">
        <v>53.3</v>
      </c>
      <c r="CG3313" s="110">
        <v>2100</v>
      </c>
      <c r="CH3313" s="110">
        <v>208</v>
      </c>
      <c r="CI3313" s="110">
        <v>137.5</v>
      </c>
      <c r="CJ3313" s="110">
        <v>245</v>
      </c>
      <c r="CK3313" s="110">
        <v>22.7</v>
      </c>
      <c r="CL3313" s="110">
        <v>69</v>
      </c>
      <c r="CM3313" s="110">
        <v>11.3</v>
      </c>
      <c r="CN3313" s="110">
        <v>0.94</v>
      </c>
      <c r="CO3313" s="110">
        <v>7.95</v>
      </c>
      <c r="CP3313" s="110">
        <v>1.52</v>
      </c>
      <c r="CQ3313" s="110">
        <v>8.75</v>
      </c>
      <c r="CR3313" s="110">
        <v>1.88</v>
      </c>
      <c r="CS3313" s="110">
        <v>6.57</v>
      </c>
      <c r="CT3313" s="110">
        <v>1.02</v>
      </c>
      <c r="CU3313" s="110">
        <v>7.8</v>
      </c>
      <c r="CV3313" s="110">
        <v>1.1399999999999999</v>
      </c>
      <c r="CW3313" s="60">
        <f t="shared" si="197"/>
        <v>523.06999999999994</v>
      </c>
      <c r="CX3313" s="110"/>
      <c r="CY3313" s="110"/>
      <c r="CZ3313" s="110"/>
      <c r="DA3313" s="110"/>
      <c r="DB3313" s="22"/>
      <c r="DC3313" s="110"/>
      <c r="DD3313" s="110"/>
      <c r="DE3313" s="110"/>
      <c r="DF3313" s="110"/>
      <c r="DG3313" s="110"/>
      <c r="DH3313" s="22"/>
      <c r="DI3313" s="22"/>
      <c r="DJ3313" s="22"/>
      <c r="DK3313" s="22"/>
      <c r="DL3313" s="22"/>
      <c r="DM3313" s="22"/>
      <c r="DN3313" s="22"/>
      <c r="DO3313" s="22"/>
      <c r="DP3313" s="22"/>
      <c r="DQ3313" s="22"/>
    </row>
    <row r="3314" spans="1:121" ht="14.5" customHeight="1" x14ac:dyDescent="0.3">
      <c r="A3314" s="22" t="s">
        <v>3001</v>
      </c>
      <c r="B3314" s="22" t="s">
        <v>2935</v>
      </c>
      <c r="C3314" s="22" t="s">
        <v>2941</v>
      </c>
      <c r="D3314" s="22" t="s">
        <v>5257</v>
      </c>
      <c r="E3314" s="71"/>
      <c r="F3314" s="71">
        <v>44672</v>
      </c>
      <c r="G3314" s="22" t="s">
        <v>2945</v>
      </c>
      <c r="H3314" s="117">
        <v>32.031337999999998</v>
      </c>
      <c r="I3314" s="117">
        <v>-105.4772</v>
      </c>
      <c r="J3314" s="22" t="s">
        <v>873</v>
      </c>
      <c r="K3314" s="22" t="s">
        <v>1253</v>
      </c>
      <c r="L3314" s="29" t="s">
        <v>878</v>
      </c>
      <c r="M3314" s="22" t="s">
        <v>907</v>
      </c>
      <c r="N3314" s="70" t="s">
        <v>3393</v>
      </c>
      <c r="O3314" s="70" t="s">
        <v>3394</v>
      </c>
      <c r="P3314" s="33" t="s">
        <v>1665</v>
      </c>
      <c r="Q3314" s="33" t="s">
        <v>2943</v>
      </c>
      <c r="U3314" s="118"/>
      <c r="W3314" s="110">
        <v>57.72</v>
      </c>
      <c r="X3314" s="110">
        <v>0.08</v>
      </c>
      <c r="Y3314" s="110">
        <v>17.920000000000002</v>
      </c>
      <c r="Z3314" s="110">
        <v>5.32</v>
      </c>
      <c r="AA3314" s="110">
        <v>0.33</v>
      </c>
      <c r="AB3314" s="110">
        <v>0.08</v>
      </c>
      <c r="AC3314" s="110">
        <v>0.96</v>
      </c>
      <c r="AD3314" s="110">
        <v>8.3800000000000008</v>
      </c>
      <c r="AE3314" s="110">
        <v>4.92</v>
      </c>
      <c r="AF3314" s="110">
        <v>0.03</v>
      </c>
      <c r="AG3314" s="110">
        <v>2.78</v>
      </c>
      <c r="AH3314" s="110">
        <v>260</v>
      </c>
      <c r="AI3314" s="110">
        <v>0.01</v>
      </c>
      <c r="AJ3314" s="110"/>
      <c r="AK3314" s="22"/>
      <c r="AL3314" s="110"/>
      <c r="AM3314" s="110">
        <v>0.04</v>
      </c>
      <c r="AN3314" s="110"/>
      <c r="AO3314" s="110">
        <f t="shared" si="196"/>
        <v>98.585999999999984</v>
      </c>
      <c r="AP3314" s="110"/>
      <c r="AQ3314" s="110"/>
      <c r="AR3314" s="110"/>
      <c r="AS3314" s="22"/>
      <c r="AT3314" s="22"/>
      <c r="AU3314" s="110" t="s">
        <v>121</v>
      </c>
      <c r="AV3314" s="110" t="s">
        <v>82</v>
      </c>
      <c r="AW3314" s="110">
        <v>5.7</v>
      </c>
      <c r="AX3314" s="110"/>
      <c r="AY3314" s="110">
        <v>6.2</v>
      </c>
      <c r="AZ3314" s="110"/>
      <c r="BA3314" s="110">
        <v>0.14000000000000001</v>
      </c>
      <c r="BB3314" s="110"/>
      <c r="BC3314" s="110">
        <v>0.5</v>
      </c>
      <c r="BD3314" s="110">
        <v>1</v>
      </c>
      <c r="BE3314" s="110" t="s">
        <v>84</v>
      </c>
      <c r="BF3314" s="110">
        <v>2.94</v>
      </c>
      <c r="BG3314" s="110">
        <v>1</v>
      </c>
      <c r="BH3314" s="110">
        <v>42.3</v>
      </c>
      <c r="BI3314" s="110" t="s">
        <v>83</v>
      </c>
      <c r="BJ3314" s="110">
        <v>47.2</v>
      </c>
      <c r="BK3314" s="110" t="s">
        <v>145</v>
      </c>
      <c r="BL3314" s="110">
        <v>1.4999999999999999E-2</v>
      </c>
      <c r="BM3314" s="110">
        <v>60</v>
      </c>
      <c r="BN3314" s="110">
        <v>10</v>
      </c>
      <c r="BO3314" s="110">
        <v>352</v>
      </c>
      <c r="BP3314" s="110" t="s">
        <v>121</v>
      </c>
      <c r="BQ3314" s="110">
        <v>29</v>
      </c>
      <c r="BR3314" s="110">
        <v>186.5</v>
      </c>
      <c r="BS3314" s="110" t="s">
        <v>134</v>
      </c>
      <c r="BT3314" s="110">
        <v>0.2</v>
      </c>
      <c r="BU3314" s="110">
        <v>0.4</v>
      </c>
      <c r="BV3314" s="110" t="s">
        <v>124</v>
      </c>
      <c r="BW3314" s="110">
        <v>10</v>
      </c>
      <c r="BX3314" s="110">
        <v>83.2</v>
      </c>
      <c r="BY3314" s="110">
        <v>22.8</v>
      </c>
      <c r="BZ3314" s="110">
        <v>0.01</v>
      </c>
      <c r="CA3314" s="110">
        <v>38.6</v>
      </c>
      <c r="CB3314" s="110">
        <v>0.28999999999999998</v>
      </c>
      <c r="CC3314" s="110">
        <v>12.2</v>
      </c>
      <c r="CD3314" s="110" t="s">
        <v>83</v>
      </c>
      <c r="CE3314" s="110">
        <v>2</v>
      </c>
      <c r="CF3314" s="110">
        <v>69</v>
      </c>
      <c r="CG3314" s="110">
        <v>2480</v>
      </c>
      <c r="CH3314" s="110">
        <v>277</v>
      </c>
      <c r="CI3314" s="110">
        <v>163.5</v>
      </c>
      <c r="CJ3314" s="110">
        <v>320</v>
      </c>
      <c r="CK3314" s="110">
        <v>29.2</v>
      </c>
      <c r="CL3314" s="110">
        <v>93.9</v>
      </c>
      <c r="CM3314" s="110">
        <v>16</v>
      </c>
      <c r="CN3314" s="110">
        <v>1.24</v>
      </c>
      <c r="CO3314" s="110">
        <v>12.5</v>
      </c>
      <c r="CP3314" s="110">
        <v>2.1</v>
      </c>
      <c r="CQ3314" s="110">
        <v>12.4</v>
      </c>
      <c r="CR3314" s="110">
        <v>2.4900000000000002</v>
      </c>
      <c r="CS3314" s="110">
        <v>8.15</v>
      </c>
      <c r="CT3314" s="110">
        <v>1.22</v>
      </c>
      <c r="CU3314" s="110">
        <v>8.25</v>
      </c>
      <c r="CV3314" s="110">
        <v>1.1399999999999999</v>
      </c>
      <c r="CW3314" s="60">
        <f t="shared" si="197"/>
        <v>672.09</v>
      </c>
      <c r="CX3314" s="110"/>
      <c r="CY3314" s="110"/>
      <c r="CZ3314" s="110"/>
      <c r="DA3314" s="110"/>
      <c r="DB3314" s="22"/>
      <c r="DC3314" s="110"/>
      <c r="DD3314" s="110"/>
      <c r="DE3314" s="110"/>
      <c r="DF3314" s="110"/>
      <c r="DG3314" s="110"/>
      <c r="DH3314" s="22"/>
      <c r="DI3314" s="22"/>
      <c r="DJ3314" s="22"/>
      <c r="DK3314" s="22"/>
      <c r="DL3314" s="22"/>
      <c r="DM3314" s="22"/>
      <c r="DN3314" s="22"/>
      <c r="DO3314" s="22"/>
      <c r="DP3314" s="22"/>
      <c r="DQ3314" s="22"/>
    </row>
    <row r="3315" spans="1:121" ht="14.5" customHeight="1" x14ac:dyDescent="0.3">
      <c r="A3315" s="22" t="s">
        <v>3002</v>
      </c>
      <c r="B3315" s="22" t="s">
        <v>2935</v>
      </c>
      <c r="C3315" s="22" t="s">
        <v>2941</v>
      </c>
      <c r="D3315" s="22" t="s">
        <v>5257</v>
      </c>
      <c r="E3315" s="71"/>
      <c r="F3315" s="71">
        <v>44672</v>
      </c>
      <c r="G3315" s="22" t="s">
        <v>2945</v>
      </c>
      <c r="H3315" s="117">
        <v>32.00361427</v>
      </c>
      <c r="I3315" s="117">
        <v>-105.502895</v>
      </c>
      <c r="J3315" s="22" t="s">
        <v>873</v>
      </c>
      <c r="K3315" s="22" t="s">
        <v>1253</v>
      </c>
      <c r="L3315" s="29" t="s">
        <v>878</v>
      </c>
      <c r="M3315" s="22" t="s">
        <v>907</v>
      </c>
      <c r="N3315" s="70" t="s">
        <v>3393</v>
      </c>
      <c r="O3315" s="70" t="s">
        <v>3394</v>
      </c>
      <c r="P3315" s="33" t="s">
        <v>1665</v>
      </c>
      <c r="Q3315" s="33" t="s">
        <v>2943</v>
      </c>
      <c r="U3315" s="25"/>
      <c r="W3315" s="110">
        <v>57.08</v>
      </c>
      <c r="X3315" s="110">
        <v>0.22</v>
      </c>
      <c r="Y3315" s="110">
        <v>19.63</v>
      </c>
      <c r="Z3315" s="110">
        <v>4.0999999999999996</v>
      </c>
      <c r="AA3315" s="110">
        <v>0.26</v>
      </c>
      <c r="AB3315" s="110">
        <v>0.33</v>
      </c>
      <c r="AC3315" s="110">
        <v>1.1000000000000001</v>
      </c>
      <c r="AD3315" s="110">
        <v>10</v>
      </c>
      <c r="AE3315" s="110">
        <v>4.79</v>
      </c>
      <c r="AF3315" s="110">
        <v>0.04</v>
      </c>
      <c r="AG3315" s="110">
        <v>1.66</v>
      </c>
      <c r="AH3315" s="110">
        <v>260</v>
      </c>
      <c r="AI3315" s="110" t="s">
        <v>120</v>
      </c>
      <c r="AJ3315" s="110"/>
      <c r="AK3315" s="22"/>
      <c r="AL3315" s="110"/>
      <c r="AM3315" s="110">
        <v>0.03</v>
      </c>
      <c r="AN3315" s="110"/>
      <c r="AO3315" s="110">
        <f t="shared" si="196"/>
        <v>99.265999999999991</v>
      </c>
      <c r="AP3315" s="110"/>
      <c r="AQ3315" s="110"/>
      <c r="AR3315" s="110"/>
      <c r="AS3315" s="22"/>
      <c r="AT3315" s="22"/>
      <c r="AU3315" s="110" t="s">
        <v>121</v>
      </c>
      <c r="AV3315" s="110" t="s">
        <v>82</v>
      </c>
      <c r="AW3315" s="110">
        <v>15.5</v>
      </c>
      <c r="AX3315" s="110"/>
      <c r="AY3315" s="110">
        <v>97.3</v>
      </c>
      <c r="AZ3315" s="110"/>
      <c r="BA3315" s="110">
        <v>0.36</v>
      </c>
      <c r="BB3315" s="110"/>
      <c r="BC3315" s="110">
        <v>0.5</v>
      </c>
      <c r="BD3315" s="110">
        <v>3</v>
      </c>
      <c r="BE3315" s="110" t="s">
        <v>84</v>
      </c>
      <c r="BF3315" s="110">
        <v>6.01</v>
      </c>
      <c r="BG3315" s="110">
        <v>2</v>
      </c>
      <c r="BH3315" s="110">
        <v>52.1</v>
      </c>
      <c r="BI3315" s="110" t="s">
        <v>83</v>
      </c>
      <c r="BJ3315" s="110">
        <v>54.9</v>
      </c>
      <c r="BK3315" s="110" t="s">
        <v>145</v>
      </c>
      <c r="BL3315" s="110">
        <v>7.0000000000000001E-3</v>
      </c>
      <c r="BM3315" s="110">
        <v>80</v>
      </c>
      <c r="BN3315" s="110">
        <v>8</v>
      </c>
      <c r="BO3315" s="110">
        <v>349</v>
      </c>
      <c r="BP3315" s="110" t="s">
        <v>121</v>
      </c>
      <c r="BQ3315" s="110">
        <v>55</v>
      </c>
      <c r="BR3315" s="110">
        <v>232</v>
      </c>
      <c r="BS3315" s="110" t="s">
        <v>134</v>
      </c>
      <c r="BT3315" s="110">
        <v>0.72</v>
      </c>
      <c r="BU3315" s="110">
        <v>0.4</v>
      </c>
      <c r="BV3315" s="110" t="s">
        <v>124</v>
      </c>
      <c r="BW3315" s="110">
        <v>10</v>
      </c>
      <c r="BX3315" s="110">
        <v>162.5</v>
      </c>
      <c r="BY3315" s="110">
        <v>25.7</v>
      </c>
      <c r="BZ3315" s="110">
        <v>0.01</v>
      </c>
      <c r="CA3315" s="110">
        <v>60.5</v>
      </c>
      <c r="CB3315" s="110">
        <v>0.8</v>
      </c>
      <c r="CC3315" s="110">
        <v>18.45</v>
      </c>
      <c r="CD3315" s="110">
        <v>8</v>
      </c>
      <c r="CE3315" s="110">
        <v>6</v>
      </c>
      <c r="CF3315" s="110">
        <v>56.4</v>
      </c>
      <c r="CG3315" s="110">
        <v>2660</v>
      </c>
      <c r="CH3315" s="110">
        <v>283</v>
      </c>
      <c r="CI3315" s="110">
        <v>159.5</v>
      </c>
      <c r="CJ3315" s="110">
        <v>278</v>
      </c>
      <c r="CK3315" s="110">
        <v>25.3</v>
      </c>
      <c r="CL3315" s="110">
        <v>76</v>
      </c>
      <c r="CM3315" s="110">
        <v>12.45</v>
      </c>
      <c r="CN3315" s="110">
        <v>1.33</v>
      </c>
      <c r="CO3315" s="110">
        <v>9.8000000000000007</v>
      </c>
      <c r="CP3315" s="110">
        <v>1.66</v>
      </c>
      <c r="CQ3315" s="110">
        <v>9.58</v>
      </c>
      <c r="CR3315" s="110">
        <v>1.89</v>
      </c>
      <c r="CS3315" s="110">
        <v>6.28</v>
      </c>
      <c r="CT3315" s="110">
        <v>0.92</v>
      </c>
      <c r="CU3315" s="110">
        <v>6.06</v>
      </c>
      <c r="CV3315" s="110">
        <v>0.83</v>
      </c>
      <c r="CW3315" s="60">
        <f t="shared" si="197"/>
        <v>589.59999999999991</v>
      </c>
      <c r="CX3315" s="110"/>
      <c r="CY3315" s="110"/>
      <c r="CZ3315" s="110"/>
      <c r="DA3315" s="110"/>
      <c r="DB3315" s="22"/>
      <c r="DC3315" s="110"/>
      <c r="DD3315" s="110"/>
      <c r="DE3315" s="110"/>
      <c r="DF3315" s="110"/>
      <c r="DG3315" s="110"/>
      <c r="DH3315" s="22"/>
      <c r="DI3315" s="22"/>
      <c r="DJ3315" s="22"/>
      <c r="DK3315" s="22"/>
      <c r="DL3315" s="22"/>
      <c r="DM3315" s="22"/>
      <c r="DN3315" s="22"/>
      <c r="DO3315" s="22"/>
      <c r="DP3315" s="22"/>
      <c r="DQ3315" s="22"/>
    </row>
    <row r="3316" spans="1:121" ht="14.5" customHeight="1" x14ac:dyDescent="0.3">
      <c r="A3316" s="22" t="s">
        <v>3003</v>
      </c>
      <c r="B3316" s="22" t="s">
        <v>2935</v>
      </c>
      <c r="C3316" s="22" t="s">
        <v>2941</v>
      </c>
      <c r="D3316" s="22" t="s">
        <v>5257</v>
      </c>
      <c r="E3316" s="71"/>
      <c r="F3316" s="71">
        <v>44672</v>
      </c>
      <c r="G3316" s="22" t="s">
        <v>2945</v>
      </c>
      <c r="H3316" s="22">
        <v>32.052594315999997</v>
      </c>
      <c r="I3316" s="22">
        <v>-105.5398393</v>
      </c>
      <c r="J3316" s="22" t="s">
        <v>873</v>
      </c>
      <c r="K3316" s="22" t="s">
        <v>1253</v>
      </c>
      <c r="L3316" s="29" t="s">
        <v>878</v>
      </c>
      <c r="M3316" s="22" t="s">
        <v>2949</v>
      </c>
      <c r="N3316" s="70" t="s">
        <v>3393</v>
      </c>
      <c r="O3316" s="70" t="s">
        <v>3394</v>
      </c>
      <c r="P3316" s="33" t="s">
        <v>1665</v>
      </c>
      <c r="Q3316" s="33" t="s">
        <v>2943</v>
      </c>
      <c r="U3316" s="25"/>
      <c r="W3316" s="110">
        <v>39.75</v>
      </c>
      <c r="X3316" s="110">
        <v>0.92</v>
      </c>
      <c r="Y3316" s="110">
        <v>17.66</v>
      </c>
      <c r="Z3316" s="110">
        <v>2.35</v>
      </c>
      <c r="AA3316" s="110">
        <v>0.1</v>
      </c>
      <c r="AB3316" s="110">
        <v>1.3</v>
      </c>
      <c r="AC3316" s="110">
        <v>14.55</v>
      </c>
      <c r="AD3316" s="110">
        <v>1.3</v>
      </c>
      <c r="AE3316" s="110">
        <v>4.66</v>
      </c>
      <c r="AF3316" s="110">
        <v>0.2</v>
      </c>
      <c r="AG3316" s="110">
        <v>16.43</v>
      </c>
      <c r="AH3316" s="110">
        <v>650</v>
      </c>
      <c r="AI3316" s="110">
        <v>0.02</v>
      </c>
      <c r="AJ3316" s="110"/>
      <c r="AK3316" s="22"/>
      <c r="AL3316" s="110"/>
      <c r="AM3316" s="110">
        <v>3.48</v>
      </c>
      <c r="AN3316" s="110"/>
      <c r="AO3316" s="110">
        <f t="shared" si="196"/>
        <v>102.765</v>
      </c>
      <c r="AP3316" s="110"/>
      <c r="AQ3316" s="110"/>
      <c r="AR3316" s="110"/>
      <c r="AS3316" s="22"/>
      <c r="AT3316" s="22"/>
      <c r="AU3316" s="110" t="s">
        <v>121</v>
      </c>
      <c r="AV3316" s="110" t="s">
        <v>82</v>
      </c>
      <c r="AW3316" s="110">
        <v>2.1</v>
      </c>
      <c r="AX3316" s="110"/>
      <c r="AY3316" s="110">
        <v>380</v>
      </c>
      <c r="AZ3316" s="110"/>
      <c r="BA3316" s="110">
        <v>0.13</v>
      </c>
      <c r="BB3316" s="110"/>
      <c r="BC3316" s="110" t="s">
        <v>82</v>
      </c>
      <c r="BD3316" s="110">
        <v>2</v>
      </c>
      <c r="BE3316" s="110" t="s">
        <v>84</v>
      </c>
      <c r="BF3316" s="110">
        <v>3.97</v>
      </c>
      <c r="BG3316" s="110">
        <v>2</v>
      </c>
      <c r="BH3316" s="110">
        <v>24</v>
      </c>
      <c r="BI3316" s="110" t="s">
        <v>83</v>
      </c>
      <c r="BJ3316" s="110">
        <v>14.2</v>
      </c>
      <c r="BK3316" s="110">
        <v>1.7999999999999999E-2</v>
      </c>
      <c r="BL3316" s="110">
        <v>5.3999999999999999E-2</v>
      </c>
      <c r="BM3316" s="110">
        <v>40</v>
      </c>
      <c r="BN3316" s="110">
        <v>7</v>
      </c>
      <c r="BO3316" s="110">
        <v>101</v>
      </c>
      <c r="BP3316" s="110">
        <v>8</v>
      </c>
      <c r="BQ3316" s="110">
        <v>11</v>
      </c>
      <c r="BR3316" s="110">
        <v>94.5</v>
      </c>
      <c r="BS3316" s="110">
        <v>2E-3</v>
      </c>
      <c r="BT3316" s="110">
        <v>0.11</v>
      </c>
      <c r="BU3316" s="110">
        <v>1</v>
      </c>
      <c r="BV3316" s="110">
        <v>0.3</v>
      </c>
      <c r="BW3316" s="110">
        <v>4</v>
      </c>
      <c r="BX3316" s="110">
        <v>129</v>
      </c>
      <c r="BY3316" s="110">
        <v>6.2</v>
      </c>
      <c r="BZ3316" s="110">
        <v>0.01</v>
      </c>
      <c r="CA3316" s="110">
        <v>13.4</v>
      </c>
      <c r="CB3316" s="110">
        <v>0.18</v>
      </c>
      <c r="CC3316" s="110">
        <v>7.3</v>
      </c>
      <c r="CD3316" s="110">
        <v>32</v>
      </c>
      <c r="CE3316" s="110">
        <v>6</v>
      </c>
      <c r="CF3316" s="110">
        <v>39.200000000000003</v>
      </c>
      <c r="CG3316" s="110">
        <v>739</v>
      </c>
      <c r="CH3316" s="110">
        <v>43</v>
      </c>
      <c r="CI3316" s="110">
        <v>72.900000000000006</v>
      </c>
      <c r="CJ3316" s="110">
        <v>144.5</v>
      </c>
      <c r="CK3316" s="110">
        <v>15.75</v>
      </c>
      <c r="CL3316" s="110">
        <v>56.7</v>
      </c>
      <c r="CM3316" s="110">
        <v>10.25</v>
      </c>
      <c r="CN3316" s="110">
        <v>2.0699999999999998</v>
      </c>
      <c r="CO3316" s="110">
        <v>8.8000000000000007</v>
      </c>
      <c r="CP3316" s="110">
        <v>1.33</v>
      </c>
      <c r="CQ3316" s="110">
        <v>6.99</v>
      </c>
      <c r="CR3316" s="110">
        <v>1.44</v>
      </c>
      <c r="CS3316" s="110">
        <v>4.38</v>
      </c>
      <c r="CT3316" s="110">
        <v>0.67</v>
      </c>
      <c r="CU3316" s="110">
        <v>4.3499999999999996</v>
      </c>
      <c r="CV3316" s="110">
        <v>0.6</v>
      </c>
      <c r="CW3316" s="60">
        <f t="shared" si="197"/>
        <v>330.73000000000008</v>
      </c>
      <c r="CX3316" s="110"/>
      <c r="CY3316" s="110"/>
      <c r="CZ3316" s="110"/>
      <c r="DA3316" s="110"/>
      <c r="DB3316" s="22"/>
      <c r="DC3316" s="110"/>
      <c r="DD3316" s="110"/>
      <c r="DE3316" s="110"/>
      <c r="DF3316" s="110"/>
      <c r="DG3316" s="110"/>
      <c r="DH3316" s="22"/>
      <c r="DI3316" s="22"/>
      <c r="DJ3316" s="22"/>
      <c r="DK3316" s="22"/>
      <c r="DL3316" s="22"/>
      <c r="DM3316" s="22"/>
      <c r="DN3316" s="22"/>
      <c r="DO3316" s="22"/>
      <c r="DP3316" s="22"/>
      <c r="DQ3316" s="22"/>
    </row>
    <row r="3317" spans="1:121" ht="14.5" customHeight="1" x14ac:dyDescent="0.3">
      <c r="A3317" s="22" t="s">
        <v>3004</v>
      </c>
      <c r="B3317" s="22" t="s">
        <v>2935</v>
      </c>
      <c r="C3317" s="22" t="s">
        <v>2941</v>
      </c>
      <c r="D3317" s="22" t="s">
        <v>5257</v>
      </c>
      <c r="E3317" s="71"/>
      <c r="F3317" s="71">
        <v>44672</v>
      </c>
      <c r="G3317" s="22" t="s">
        <v>2945</v>
      </c>
      <c r="H3317" s="22">
        <v>32.044621894300001</v>
      </c>
      <c r="I3317" s="22">
        <v>-105.539157</v>
      </c>
      <c r="J3317" s="22" t="s">
        <v>873</v>
      </c>
      <c r="K3317" s="22" t="s">
        <v>1253</v>
      </c>
      <c r="L3317" s="29" t="s">
        <v>878</v>
      </c>
      <c r="M3317" s="22" t="s">
        <v>3005</v>
      </c>
      <c r="N3317" s="70" t="s">
        <v>3393</v>
      </c>
      <c r="O3317" s="70" t="s">
        <v>3394</v>
      </c>
      <c r="P3317" s="33" t="s">
        <v>1665</v>
      </c>
      <c r="Q3317" s="33" t="s">
        <v>2943</v>
      </c>
      <c r="U3317" s="25"/>
      <c r="W3317" s="110">
        <v>63.47</v>
      </c>
      <c r="X3317" s="110">
        <v>0.23</v>
      </c>
      <c r="Y3317" s="110">
        <v>21.11</v>
      </c>
      <c r="Z3317" s="110">
        <v>3.19</v>
      </c>
      <c r="AA3317" s="110">
        <v>0.04</v>
      </c>
      <c r="AB3317" s="110">
        <v>0.08</v>
      </c>
      <c r="AC3317" s="110">
        <v>0.2</v>
      </c>
      <c r="AD3317" s="110">
        <v>0.17</v>
      </c>
      <c r="AE3317" s="110">
        <v>0.13</v>
      </c>
      <c r="AF3317" s="110">
        <v>0.02</v>
      </c>
      <c r="AG3317" s="110">
        <v>8.9600000000000009</v>
      </c>
      <c r="AH3317" s="110">
        <v>1170</v>
      </c>
      <c r="AI3317" s="110">
        <v>0.38</v>
      </c>
      <c r="AJ3317" s="110"/>
      <c r="AK3317" s="22"/>
      <c r="AL3317" s="110"/>
      <c r="AM3317" s="110">
        <v>0.08</v>
      </c>
      <c r="AN3317" s="110"/>
      <c r="AO3317" s="110">
        <f t="shared" si="196"/>
        <v>97.796999999999997</v>
      </c>
      <c r="AP3317" s="110"/>
      <c r="AQ3317" s="110"/>
      <c r="AR3317" s="110"/>
      <c r="AS3317" s="22"/>
      <c r="AT3317" s="22"/>
      <c r="AU3317" s="110" t="s">
        <v>121</v>
      </c>
      <c r="AV3317" s="110" t="s">
        <v>82</v>
      </c>
      <c r="AW3317" s="110">
        <v>56.8</v>
      </c>
      <c r="AX3317" s="110"/>
      <c r="AY3317" s="110">
        <v>26.3</v>
      </c>
      <c r="AZ3317" s="110"/>
      <c r="BA3317" s="110">
        <v>2.1800000000000002</v>
      </c>
      <c r="BB3317" s="110"/>
      <c r="BC3317" s="110" t="s">
        <v>82</v>
      </c>
      <c r="BD3317" s="110">
        <v>4</v>
      </c>
      <c r="BE3317" s="110" t="s">
        <v>84</v>
      </c>
      <c r="BF3317" s="110">
        <v>0.19</v>
      </c>
      <c r="BG3317" s="110">
        <v>95</v>
      </c>
      <c r="BH3317" s="110">
        <v>81.3</v>
      </c>
      <c r="BI3317" s="110" t="s">
        <v>83</v>
      </c>
      <c r="BJ3317" s="110">
        <v>210</v>
      </c>
      <c r="BK3317" s="110">
        <v>6.3E-2</v>
      </c>
      <c r="BL3317" s="110">
        <v>3.7999999999999999E-2</v>
      </c>
      <c r="BM3317" s="110">
        <v>60</v>
      </c>
      <c r="BN3317" s="110">
        <v>101</v>
      </c>
      <c r="BO3317" s="110">
        <v>2190</v>
      </c>
      <c r="BP3317" s="110" t="s">
        <v>121</v>
      </c>
      <c r="BQ3317" s="110">
        <v>176</v>
      </c>
      <c r="BR3317" s="110">
        <v>6.5</v>
      </c>
      <c r="BS3317" s="110">
        <v>0.01</v>
      </c>
      <c r="BT3317" s="110">
        <v>1.82</v>
      </c>
      <c r="BU3317" s="110">
        <v>0.2</v>
      </c>
      <c r="BV3317" s="110">
        <v>8</v>
      </c>
      <c r="BW3317" s="110">
        <v>87</v>
      </c>
      <c r="BX3317" s="110">
        <v>74.900000000000006</v>
      </c>
      <c r="BY3317" s="110">
        <v>239</v>
      </c>
      <c r="BZ3317" s="110" t="s">
        <v>120</v>
      </c>
      <c r="CA3317" s="110">
        <v>350</v>
      </c>
      <c r="CB3317" s="110">
        <v>0.04</v>
      </c>
      <c r="CC3317" s="110">
        <v>57.3</v>
      </c>
      <c r="CD3317" s="110">
        <v>14</v>
      </c>
      <c r="CE3317" s="110">
        <v>7</v>
      </c>
      <c r="CF3317" s="110">
        <v>335</v>
      </c>
      <c r="CG3317" s="110">
        <v>6670</v>
      </c>
      <c r="CH3317" s="110">
        <v>80</v>
      </c>
      <c r="CI3317" s="110">
        <v>53</v>
      </c>
      <c r="CJ3317" s="110">
        <v>94.2</v>
      </c>
      <c r="CK3317" s="110">
        <v>9.1300000000000008</v>
      </c>
      <c r="CL3317" s="110">
        <v>30.6</v>
      </c>
      <c r="CM3317" s="110">
        <v>13.45</v>
      </c>
      <c r="CN3317" s="110">
        <v>1.38</v>
      </c>
      <c r="CO3317" s="110">
        <v>23</v>
      </c>
      <c r="CP3317" s="110">
        <v>6.45</v>
      </c>
      <c r="CQ3317" s="110">
        <v>47.2</v>
      </c>
      <c r="CR3317" s="110">
        <v>10.25</v>
      </c>
      <c r="CS3317" s="110">
        <v>36.6</v>
      </c>
      <c r="CT3317" s="110">
        <v>5.64</v>
      </c>
      <c r="CU3317" s="110">
        <v>38.6</v>
      </c>
      <c r="CV3317" s="110">
        <v>4.68</v>
      </c>
      <c r="CW3317" s="60">
        <f t="shared" si="197"/>
        <v>374.18</v>
      </c>
      <c r="CX3317" s="110"/>
      <c r="CY3317" s="110"/>
      <c r="CZ3317" s="110"/>
      <c r="DA3317" s="110"/>
      <c r="DB3317" s="22"/>
      <c r="DC3317" s="110"/>
      <c r="DD3317" s="110"/>
      <c r="DE3317" s="110"/>
      <c r="DF3317" s="110"/>
      <c r="DG3317" s="110"/>
      <c r="DH3317" s="22"/>
      <c r="DI3317" s="22"/>
      <c r="DJ3317" s="22"/>
      <c r="DK3317" s="22"/>
      <c r="DL3317" s="22"/>
      <c r="DM3317" s="22"/>
      <c r="DN3317" s="22"/>
      <c r="DO3317" s="22"/>
      <c r="DP3317" s="22"/>
      <c r="DQ3317" s="22"/>
    </row>
    <row r="3318" spans="1:121" ht="14.5" customHeight="1" x14ac:dyDescent="0.3">
      <c r="A3318" s="22" t="s">
        <v>3006</v>
      </c>
      <c r="B3318" s="22" t="s">
        <v>2935</v>
      </c>
      <c r="C3318" s="22" t="s">
        <v>2941</v>
      </c>
      <c r="D3318" s="22" t="s">
        <v>5257</v>
      </c>
      <c r="E3318" s="71"/>
      <c r="F3318" s="71">
        <v>44672</v>
      </c>
      <c r="G3318" s="22" t="s">
        <v>2945</v>
      </c>
      <c r="H3318" s="22">
        <v>32.044658200000001</v>
      </c>
      <c r="I3318" s="22">
        <v>-105.53908300000001</v>
      </c>
      <c r="J3318" s="22" t="s">
        <v>873</v>
      </c>
      <c r="K3318" s="22" t="s">
        <v>1253</v>
      </c>
      <c r="L3318" s="29" t="s">
        <v>878</v>
      </c>
      <c r="M3318" s="22" t="s">
        <v>291</v>
      </c>
      <c r="N3318" s="70" t="s">
        <v>3393</v>
      </c>
      <c r="O3318" s="70" t="s">
        <v>3394</v>
      </c>
      <c r="P3318" s="33" t="s">
        <v>1665</v>
      </c>
      <c r="Q3318" s="33" t="s">
        <v>2943</v>
      </c>
      <c r="U3318" s="25"/>
      <c r="W3318" s="110">
        <v>39.49</v>
      </c>
      <c r="X3318" s="110">
        <v>1.78</v>
      </c>
      <c r="Y3318" s="110">
        <v>32.770000000000003</v>
      </c>
      <c r="Z3318" s="110">
        <v>2.36</v>
      </c>
      <c r="AA3318" s="110" t="s">
        <v>120</v>
      </c>
      <c r="AB3318" s="110">
        <v>2.0499999999999998</v>
      </c>
      <c r="AC3318" s="110">
        <v>4.03</v>
      </c>
      <c r="AD3318" s="110">
        <v>0.04</v>
      </c>
      <c r="AE3318" s="110">
        <v>0.22</v>
      </c>
      <c r="AF3318" s="110">
        <v>0.43</v>
      </c>
      <c r="AG3318" s="110">
        <v>16.55</v>
      </c>
      <c r="AH3318" s="110">
        <v>1640</v>
      </c>
      <c r="AI3318" s="110">
        <v>0.01</v>
      </c>
      <c r="AJ3318" s="110"/>
      <c r="AK3318" s="22"/>
      <c r="AL3318" s="110"/>
      <c r="AM3318" s="110">
        <v>1.41</v>
      </c>
      <c r="AN3318" s="110"/>
      <c r="AO3318" s="110">
        <f t="shared" si="196"/>
        <v>101.29400000000001</v>
      </c>
      <c r="AP3318" s="110"/>
      <c r="AQ3318" s="110"/>
      <c r="AR3318" s="110"/>
      <c r="AS3318" s="22"/>
      <c r="AT3318" s="22"/>
      <c r="AU3318" s="110">
        <v>2</v>
      </c>
      <c r="AV3318" s="110" t="s">
        <v>82</v>
      </c>
      <c r="AW3318" s="110">
        <v>10.5</v>
      </c>
      <c r="AX3318" s="110"/>
      <c r="AY3318" s="110">
        <v>64.8</v>
      </c>
      <c r="AZ3318" s="110"/>
      <c r="BA3318" s="110">
        <v>0.13</v>
      </c>
      <c r="BB3318" s="110"/>
      <c r="BC3318" s="110" t="s">
        <v>82</v>
      </c>
      <c r="BD3318" s="110">
        <v>1</v>
      </c>
      <c r="BE3318" s="110" t="s">
        <v>84</v>
      </c>
      <c r="BF3318" s="110">
        <v>0.15</v>
      </c>
      <c r="BG3318" s="110">
        <v>4</v>
      </c>
      <c r="BH3318" s="110">
        <v>41.3</v>
      </c>
      <c r="BI3318" s="110" t="s">
        <v>83</v>
      </c>
      <c r="BJ3318" s="110">
        <v>20</v>
      </c>
      <c r="BK3318" s="110">
        <v>1.4E-2</v>
      </c>
      <c r="BL3318" s="110">
        <v>7.2999999999999995E-2</v>
      </c>
      <c r="BM3318" s="110">
        <v>20</v>
      </c>
      <c r="BN3318" s="110">
        <v>6</v>
      </c>
      <c r="BO3318" s="110">
        <v>190</v>
      </c>
      <c r="BP3318" s="110">
        <v>4</v>
      </c>
      <c r="BQ3318" s="110">
        <v>21</v>
      </c>
      <c r="BR3318" s="110">
        <v>14.4</v>
      </c>
      <c r="BS3318" s="110" t="s">
        <v>134</v>
      </c>
      <c r="BT3318" s="110">
        <v>0.28000000000000003</v>
      </c>
      <c r="BU3318" s="110">
        <v>1.4</v>
      </c>
      <c r="BV3318" s="110">
        <v>0.4</v>
      </c>
      <c r="BW3318" s="110">
        <v>4</v>
      </c>
      <c r="BX3318" s="110">
        <v>528</v>
      </c>
      <c r="BY3318" s="110">
        <v>10.7</v>
      </c>
      <c r="BZ3318" s="110">
        <v>0.01</v>
      </c>
      <c r="CA3318" s="110">
        <v>21.7</v>
      </c>
      <c r="CB3318" s="110">
        <v>0.05</v>
      </c>
      <c r="CC3318" s="110">
        <v>8.9700000000000006</v>
      </c>
      <c r="CD3318" s="110">
        <v>77</v>
      </c>
      <c r="CE3318" s="110">
        <v>9</v>
      </c>
      <c r="CF3318" s="110">
        <v>42.7</v>
      </c>
      <c r="CG3318" s="110">
        <v>1050</v>
      </c>
      <c r="CH3318" s="110">
        <v>19</v>
      </c>
      <c r="CI3318" s="110">
        <v>111.5</v>
      </c>
      <c r="CJ3318" s="110">
        <v>214</v>
      </c>
      <c r="CK3318" s="110">
        <v>22.2</v>
      </c>
      <c r="CL3318" s="110">
        <v>79.2</v>
      </c>
      <c r="CM3318" s="110">
        <v>13.25</v>
      </c>
      <c r="CN3318" s="110">
        <v>3.11</v>
      </c>
      <c r="CO3318" s="110">
        <v>9.4</v>
      </c>
      <c r="CP3318" s="110">
        <v>1.46</v>
      </c>
      <c r="CQ3318" s="110">
        <v>7.97</v>
      </c>
      <c r="CR3318" s="110">
        <v>1.58</v>
      </c>
      <c r="CS3318" s="110">
        <v>4.8099999999999996</v>
      </c>
      <c r="CT3318" s="110">
        <v>0.64</v>
      </c>
      <c r="CU3318" s="110">
        <v>4.2699999999999996</v>
      </c>
      <c r="CV3318" s="110">
        <v>0.61</v>
      </c>
      <c r="CW3318" s="60">
        <f t="shared" si="197"/>
        <v>473.99999999999994</v>
      </c>
      <c r="CX3318" s="110"/>
      <c r="CY3318" s="110"/>
      <c r="CZ3318" s="110"/>
      <c r="DA3318" s="110"/>
      <c r="DB3318" s="22"/>
      <c r="DC3318" s="110"/>
      <c r="DD3318" s="110"/>
      <c r="DE3318" s="110"/>
      <c r="DF3318" s="110"/>
      <c r="DG3318" s="110"/>
      <c r="DH3318" s="22"/>
      <c r="DI3318" s="22"/>
      <c r="DJ3318" s="22"/>
      <c r="DK3318" s="22"/>
      <c r="DL3318" s="22"/>
      <c r="DM3318" s="22"/>
      <c r="DN3318" s="22"/>
      <c r="DO3318" s="22"/>
      <c r="DP3318" s="22"/>
      <c r="DQ3318" s="22"/>
    </row>
    <row r="3319" spans="1:121" ht="14.5" customHeight="1" x14ac:dyDescent="0.3">
      <c r="A3319" s="22" t="s">
        <v>3007</v>
      </c>
      <c r="B3319" s="22" t="s">
        <v>2935</v>
      </c>
      <c r="C3319" s="22" t="s">
        <v>2941</v>
      </c>
      <c r="D3319" s="22" t="s">
        <v>5257</v>
      </c>
      <c r="E3319" s="71"/>
      <c r="F3319" s="71">
        <v>44672</v>
      </c>
      <c r="G3319" s="22" t="s">
        <v>2945</v>
      </c>
      <c r="H3319" s="22">
        <v>32.037861309999997</v>
      </c>
      <c r="I3319" s="22">
        <v>-105.53565415</v>
      </c>
      <c r="J3319" s="22" t="s">
        <v>873</v>
      </c>
      <c r="K3319" s="22" t="s">
        <v>1253</v>
      </c>
      <c r="L3319" s="29" t="s">
        <v>878</v>
      </c>
      <c r="M3319" s="22" t="s">
        <v>3008</v>
      </c>
      <c r="N3319" s="70" t="s">
        <v>3393</v>
      </c>
      <c r="O3319" s="70" t="s">
        <v>3394</v>
      </c>
      <c r="P3319" s="33" t="s">
        <v>1665</v>
      </c>
      <c r="Q3319" s="33" t="s">
        <v>2943</v>
      </c>
      <c r="U3319" s="25"/>
      <c r="W3319" s="110">
        <v>57.34</v>
      </c>
      <c r="X3319" s="110">
        <v>0.18</v>
      </c>
      <c r="Y3319" s="110">
        <v>18.260000000000002</v>
      </c>
      <c r="Z3319" s="110">
        <v>5.82</v>
      </c>
      <c r="AA3319" s="110">
        <v>0.28000000000000003</v>
      </c>
      <c r="AB3319" s="110">
        <v>0.32</v>
      </c>
      <c r="AC3319" s="110">
        <v>1.17</v>
      </c>
      <c r="AD3319" s="110">
        <v>8.11</v>
      </c>
      <c r="AE3319" s="110">
        <v>5.17</v>
      </c>
      <c r="AF3319" s="110">
        <v>0.1</v>
      </c>
      <c r="AG3319" s="110">
        <v>2.19</v>
      </c>
      <c r="AH3319" s="110">
        <v>300</v>
      </c>
      <c r="AI3319" s="110">
        <v>0.01</v>
      </c>
      <c r="AJ3319" s="110"/>
      <c r="AK3319" s="22"/>
      <c r="AL3319" s="110"/>
      <c r="AM3319" s="110">
        <v>0.05</v>
      </c>
      <c r="AN3319" s="110"/>
      <c r="AO3319" s="110">
        <f t="shared" si="196"/>
        <v>99.019999999999982</v>
      </c>
      <c r="AP3319" s="110"/>
      <c r="AQ3319" s="110"/>
      <c r="AR3319" s="110"/>
      <c r="AS3319" s="22"/>
      <c r="AT3319" s="22"/>
      <c r="AU3319" s="110" t="s">
        <v>121</v>
      </c>
      <c r="AV3319" s="110" t="s">
        <v>82</v>
      </c>
      <c r="AW3319" s="110">
        <v>8.6999999999999993</v>
      </c>
      <c r="AX3319" s="110"/>
      <c r="AY3319" s="110">
        <v>68.3</v>
      </c>
      <c r="AZ3319" s="110"/>
      <c r="BA3319" s="110">
        <v>0.13</v>
      </c>
      <c r="BB3319" s="110"/>
      <c r="BC3319" s="110" t="s">
        <v>82</v>
      </c>
      <c r="BD3319" s="110">
        <v>3</v>
      </c>
      <c r="BE3319" s="110">
        <v>10</v>
      </c>
      <c r="BF3319" s="110">
        <v>2.78</v>
      </c>
      <c r="BG3319" s="110">
        <v>4</v>
      </c>
      <c r="BH3319" s="110">
        <v>39.200000000000003</v>
      </c>
      <c r="BI3319" s="110" t="s">
        <v>83</v>
      </c>
      <c r="BJ3319" s="110">
        <v>43.2</v>
      </c>
      <c r="BK3319" s="110">
        <v>5.0000000000000001E-3</v>
      </c>
      <c r="BL3319" s="110">
        <v>1.2999999999999999E-2</v>
      </c>
      <c r="BM3319" s="110">
        <v>60</v>
      </c>
      <c r="BN3319" s="110">
        <v>8</v>
      </c>
      <c r="BO3319" s="110">
        <v>266</v>
      </c>
      <c r="BP3319" s="110" t="s">
        <v>121</v>
      </c>
      <c r="BQ3319" s="110">
        <v>30</v>
      </c>
      <c r="BR3319" s="110">
        <v>151.5</v>
      </c>
      <c r="BS3319" s="110" t="s">
        <v>134</v>
      </c>
      <c r="BT3319" s="110">
        <v>0.16</v>
      </c>
      <c r="BU3319" s="110">
        <v>0.4</v>
      </c>
      <c r="BV3319" s="110" t="s">
        <v>124</v>
      </c>
      <c r="BW3319" s="110">
        <v>12</v>
      </c>
      <c r="BX3319" s="110">
        <v>88</v>
      </c>
      <c r="BY3319" s="110">
        <v>19.100000000000001</v>
      </c>
      <c r="BZ3319" s="110" t="s">
        <v>120</v>
      </c>
      <c r="CA3319" s="110">
        <v>36.200000000000003</v>
      </c>
      <c r="CB3319" s="110">
        <v>0.31</v>
      </c>
      <c r="CC3319" s="110">
        <v>10.35</v>
      </c>
      <c r="CD3319" s="110">
        <v>13</v>
      </c>
      <c r="CE3319" s="110">
        <v>4</v>
      </c>
      <c r="CF3319" s="110">
        <v>55.5</v>
      </c>
      <c r="CG3319" s="110">
        <v>2160</v>
      </c>
      <c r="CH3319" s="110">
        <v>210</v>
      </c>
      <c r="CI3319" s="110">
        <v>141</v>
      </c>
      <c r="CJ3319" s="110">
        <v>258</v>
      </c>
      <c r="CK3319" s="110">
        <v>23.3</v>
      </c>
      <c r="CL3319" s="110">
        <v>71.900000000000006</v>
      </c>
      <c r="CM3319" s="110">
        <v>12.15</v>
      </c>
      <c r="CN3319" s="110">
        <v>1.1200000000000001</v>
      </c>
      <c r="CO3319" s="110">
        <v>8.76</v>
      </c>
      <c r="CP3319" s="110">
        <v>1.57</v>
      </c>
      <c r="CQ3319" s="110">
        <v>9.32</v>
      </c>
      <c r="CR3319" s="110">
        <v>2.0099999999999998</v>
      </c>
      <c r="CS3319" s="110">
        <v>6.72</v>
      </c>
      <c r="CT3319" s="110">
        <v>1.08</v>
      </c>
      <c r="CU3319" s="110">
        <v>8.26</v>
      </c>
      <c r="CV3319" s="110">
        <v>1.22</v>
      </c>
      <c r="CW3319" s="60">
        <f t="shared" si="197"/>
        <v>546.4100000000002</v>
      </c>
      <c r="CX3319" s="110"/>
      <c r="CY3319" s="110"/>
      <c r="CZ3319" s="110"/>
      <c r="DA3319" s="110"/>
      <c r="DB3319" s="22"/>
      <c r="DC3319" s="110"/>
      <c r="DD3319" s="110"/>
      <c r="DE3319" s="110"/>
      <c r="DF3319" s="110"/>
      <c r="DG3319" s="110"/>
      <c r="DH3319" s="22"/>
      <c r="DI3319" s="22"/>
      <c r="DJ3319" s="22"/>
      <c r="DK3319" s="22"/>
      <c r="DL3319" s="22"/>
      <c r="DM3319" s="22"/>
      <c r="DN3319" s="22"/>
      <c r="DO3319" s="22"/>
      <c r="DP3319" s="22"/>
      <c r="DQ3319" s="22"/>
    </row>
    <row r="3320" spans="1:121" ht="14.5" customHeight="1" x14ac:dyDescent="0.3">
      <c r="A3320" s="22" t="s">
        <v>3009</v>
      </c>
      <c r="B3320" s="22" t="s">
        <v>2935</v>
      </c>
      <c r="C3320" s="22" t="s">
        <v>2941</v>
      </c>
      <c r="D3320" s="22" t="s">
        <v>5257</v>
      </c>
      <c r="E3320" s="71"/>
      <c r="F3320" s="71">
        <v>44672</v>
      </c>
      <c r="G3320" s="22" t="s">
        <v>2945</v>
      </c>
      <c r="H3320" s="22">
        <v>32.037265130000002</v>
      </c>
      <c r="I3320" s="22">
        <v>-105.53795940000001</v>
      </c>
      <c r="J3320" s="22" t="s">
        <v>873</v>
      </c>
      <c r="K3320" s="22" t="s">
        <v>1253</v>
      </c>
      <c r="L3320" s="29" t="s">
        <v>878</v>
      </c>
      <c r="M3320" s="22" t="s">
        <v>1046</v>
      </c>
      <c r="N3320" s="70" t="s">
        <v>3393</v>
      </c>
      <c r="O3320" s="70" t="s">
        <v>3394</v>
      </c>
      <c r="P3320" s="33" t="s">
        <v>1665</v>
      </c>
      <c r="Q3320" s="33" t="s">
        <v>2943</v>
      </c>
      <c r="U3320" s="25"/>
      <c r="W3320" s="110">
        <v>11.4</v>
      </c>
      <c r="X3320" s="110">
        <v>0.03</v>
      </c>
      <c r="Y3320" s="110">
        <v>0.47</v>
      </c>
      <c r="Z3320" s="110">
        <v>71.88</v>
      </c>
      <c r="AA3320" s="110">
        <v>0.05</v>
      </c>
      <c r="AB3320" s="110">
        <v>0.4</v>
      </c>
      <c r="AC3320" s="110">
        <v>3.38</v>
      </c>
      <c r="AD3320" s="110">
        <v>0.02</v>
      </c>
      <c r="AE3320" s="110">
        <v>0.06</v>
      </c>
      <c r="AF3320" s="110">
        <v>0.13</v>
      </c>
      <c r="AG3320" s="110">
        <v>12.16</v>
      </c>
      <c r="AH3320" s="110">
        <v>250</v>
      </c>
      <c r="AI3320" s="110">
        <v>0.01</v>
      </c>
      <c r="AJ3320" s="110"/>
      <c r="AK3320" s="22"/>
      <c r="AL3320" s="110"/>
      <c r="AM3320" s="110">
        <v>0.79</v>
      </c>
      <c r="AN3320" s="110"/>
      <c r="AO3320" s="110">
        <f t="shared" si="196"/>
        <v>100.795</v>
      </c>
      <c r="AP3320" s="110"/>
      <c r="AQ3320" s="110"/>
      <c r="AR3320" s="110"/>
      <c r="AS3320" s="22"/>
      <c r="AT3320" s="22"/>
      <c r="AU3320" s="110" t="s">
        <v>121</v>
      </c>
      <c r="AV3320" s="110" t="s">
        <v>82</v>
      </c>
      <c r="AW3320" s="110">
        <v>133</v>
      </c>
      <c r="AX3320" s="110"/>
      <c r="AY3320" s="110">
        <v>107.5</v>
      </c>
      <c r="AZ3320" s="110"/>
      <c r="BA3320" s="110">
        <v>0.01</v>
      </c>
      <c r="BB3320" s="110"/>
      <c r="BC3320" s="110" t="s">
        <v>82</v>
      </c>
      <c r="BD3320" s="110">
        <v>4</v>
      </c>
      <c r="BE3320" s="110">
        <v>10</v>
      </c>
      <c r="BF3320" s="110">
        <v>0.1</v>
      </c>
      <c r="BG3320" s="110">
        <v>4</v>
      </c>
      <c r="BH3320" s="110">
        <v>19</v>
      </c>
      <c r="BI3320" s="110" t="s">
        <v>83</v>
      </c>
      <c r="BJ3320" s="110">
        <v>0.5</v>
      </c>
      <c r="BK3320" s="110">
        <v>2.4E-2</v>
      </c>
      <c r="BL3320" s="110" t="s">
        <v>145</v>
      </c>
      <c r="BM3320" s="110">
        <v>10</v>
      </c>
      <c r="BN3320" s="110">
        <v>1115</v>
      </c>
      <c r="BO3320" s="110">
        <v>4.3</v>
      </c>
      <c r="BP3320" s="110">
        <v>86</v>
      </c>
      <c r="BQ3320" s="110">
        <v>14</v>
      </c>
      <c r="BR3320" s="110">
        <v>1.9</v>
      </c>
      <c r="BS3320" s="110" t="s">
        <v>134</v>
      </c>
      <c r="BT3320" s="110">
        <v>1.21</v>
      </c>
      <c r="BU3320" s="110">
        <v>0.7</v>
      </c>
      <c r="BV3320" s="110" t="s">
        <v>124</v>
      </c>
      <c r="BW3320" s="110" t="s">
        <v>121</v>
      </c>
      <c r="BX3320" s="110">
        <v>68.099999999999994</v>
      </c>
      <c r="BY3320" s="110">
        <v>0.3</v>
      </c>
      <c r="BZ3320" s="110" t="s">
        <v>120</v>
      </c>
      <c r="CA3320" s="110">
        <v>0.8</v>
      </c>
      <c r="CB3320" s="110">
        <v>0.54</v>
      </c>
      <c r="CC3320" s="110">
        <v>9.8699999999999992</v>
      </c>
      <c r="CD3320" s="110">
        <v>94</v>
      </c>
      <c r="CE3320" s="110">
        <v>54</v>
      </c>
      <c r="CF3320" s="110">
        <v>11.1</v>
      </c>
      <c r="CG3320" s="110">
        <v>31</v>
      </c>
      <c r="CH3320" s="110">
        <v>254</v>
      </c>
      <c r="CI3320" s="110">
        <v>2.8</v>
      </c>
      <c r="CJ3320" s="110">
        <v>6.1</v>
      </c>
      <c r="CK3320" s="110">
        <v>0.74</v>
      </c>
      <c r="CL3320" s="110">
        <v>3.5</v>
      </c>
      <c r="CM3320" s="110">
        <v>1.1399999999999999</v>
      </c>
      <c r="CN3320" s="110">
        <v>0.37</v>
      </c>
      <c r="CO3320" s="110">
        <v>2.08</v>
      </c>
      <c r="CP3320" s="110">
        <v>0.35</v>
      </c>
      <c r="CQ3320" s="110">
        <v>2.17</v>
      </c>
      <c r="CR3320" s="110">
        <v>0.42</v>
      </c>
      <c r="CS3320" s="110">
        <v>1.1200000000000001</v>
      </c>
      <c r="CT3320" s="110">
        <v>0.12</v>
      </c>
      <c r="CU3320" s="110">
        <v>0.77</v>
      </c>
      <c r="CV3320" s="110">
        <v>0.11</v>
      </c>
      <c r="CW3320" s="60">
        <f t="shared" si="197"/>
        <v>21.790000000000003</v>
      </c>
      <c r="CX3320" s="110"/>
      <c r="CY3320" s="110"/>
      <c r="CZ3320" s="110"/>
      <c r="DA3320" s="110"/>
      <c r="DB3320" s="22"/>
      <c r="DC3320" s="110"/>
      <c r="DD3320" s="110"/>
      <c r="DE3320" s="110"/>
      <c r="DF3320" s="110"/>
      <c r="DG3320" s="110"/>
      <c r="DH3320" s="22"/>
      <c r="DI3320" s="22"/>
      <c r="DJ3320" s="22"/>
      <c r="DK3320" s="22"/>
      <c r="DL3320" s="22"/>
      <c r="DM3320" s="22"/>
      <c r="DN3320" s="22"/>
      <c r="DO3320" s="22"/>
      <c r="DP3320" s="22"/>
      <c r="DQ3320" s="22"/>
    </row>
    <row r="3321" spans="1:121" ht="14.5" customHeight="1" x14ac:dyDescent="0.3">
      <c r="A3321" s="22" t="s">
        <v>3010</v>
      </c>
      <c r="B3321" s="22" t="s">
        <v>2935</v>
      </c>
      <c r="C3321" s="22" t="s">
        <v>2941</v>
      </c>
      <c r="D3321" s="22" t="s">
        <v>5257</v>
      </c>
      <c r="E3321" s="71"/>
      <c r="F3321" s="71">
        <v>44672</v>
      </c>
      <c r="G3321" s="22" t="s">
        <v>2945</v>
      </c>
      <c r="H3321" s="22">
        <v>32.031677700000003</v>
      </c>
      <c r="I3321" s="22">
        <v>-105.55535829999999</v>
      </c>
      <c r="J3321" s="22" t="s">
        <v>873</v>
      </c>
      <c r="K3321" s="22" t="s">
        <v>1253</v>
      </c>
      <c r="L3321" s="29" t="s">
        <v>878</v>
      </c>
      <c r="M3321" s="22" t="s">
        <v>907</v>
      </c>
      <c r="N3321" s="70" t="s">
        <v>3393</v>
      </c>
      <c r="O3321" s="70" t="s">
        <v>3394</v>
      </c>
      <c r="P3321" s="33" t="s">
        <v>1665</v>
      </c>
      <c r="Q3321" s="33" t="s">
        <v>2943</v>
      </c>
      <c r="U3321" s="25"/>
      <c r="W3321" s="110">
        <v>10.33</v>
      </c>
      <c r="X3321" s="110">
        <v>0.11</v>
      </c>
      <c r="Y3321" s="110">
        <v>1.44</v>
      </c>
      <c r="Z3321" s="110">
        <v>1.76</v>
      </c>
      <c r="AA3321" s="110" t="s">
        <v>120</v>
      </c>
      <c r="AB3321" s="110">
        <v>1.01</v>
      </c>
      <c r="AC3321" s="110">
        <v>46.5</v>
      </c>
      <c r="AD3321" s="110">
        <v>0.02</v>
      </c>
      <c r="AE3321" s="110">
        <v>0.32</v>
      </c>
      <c r="AF3321" s="110">
        <v>0.06</v>
      </c>
      <c r="AG3321" s="110">
        <v>38.130000000000003</v>
      </c>
      <c r="AH3321" s="110">
        <v>2410</v>
      </c>
      <c r="AI3321" s="110">
        <v>0.06</v>
      </c>
      <c r="AJ3321" s="110"/>
      <c r="AK3321" s="22"/>
      <c r="AL3321" s="110"/>
      <c r="AM3321" s="110">
        <v>10.55</v>
      </c>
      <c r="AN3321" s="110"/>
      <c r="AO3321" s="110">
        <f t="shared" si="196"/>
        <v>110.471</v>
      </c>
      <c r="AP3321" s="110"/>
      <c r="AQ3321" s="110"/>
      <c r="AR3321" s="110"/>
      <c r="AS3321" s="22"/>
      <c r="AT3321" s="22"/>
      <c r="AU3321" s="110">
        <v>1</v>
      </c>
      <c r="AV3321" s="110" t="s">
        <v>82</v>
      </c>
      <c r="AW3321" s="110">
        <v>9.4</v>
      </c>
      <c r="AX3321" s="110"/>
      <c r="AY3321" s="110">
        <v>149.5</v>
      </c>
      <c r="AZ3321" s="110"/>
      <c r="BA3321" s="110">
        <v>0.04</v>
      </c>
      <c r="BB3321" s="110"/>
      <c r="BC3321" s="110" t="s">
        <v>82</v>
      </c>
      <c r="BD3321" s="110">
        <v>2</v>
      </c>
      <c r="BE3321" s="110">
        <v>60</v>
      </c>
      <c r="BF3321" s="110">
        <v>0.96</v>
      </c>
      <c r="BG3321" s="110">
        <v>4</v>
      </c>
      <c r="BH3321" s="110">
        <v>2.2999999999999998</v>
      </c>
      <c r="BI3321" s="110" t="s">
        <v>83</v>
      </c>
      <c r="BJ3321" s="110">
        <v>1</v>
      </c>
      <c r="BK3321" s="110">
        <v>1.9E-2</v>
      </c>
      <c r="BL3321" s="110">
        <v>6.0000000000000001E-3</v>
      </c>
      <c r="BM3321" s="110">
        <v>10</v>
      </c>
      <c r="BN3321" s="110">
        <v>21</v>
      </c>
      <c r="BO3321" s="110">
        <v>5.2</v>
      </c>
      <c r="BP3321" s="110">
        <v>13</v>
      </c>
      <c r="BQ3321" s="110">
        <v>4</v>
      </c>
      <c r="BR3321" s="110">
        <v>13.2</v>
      </c>
      <c r="BS3321" s="110" t="s">
        <v>134</v>
      </c>
      <c r="BT3321" s="110">
        <v>0.55000000000000004</v>
      </c>
      <c r="BU3321" s="110">
        <v>0.9</v>
      </c>
      <c r="BV3321" s="110">
        <v>0.7</v>
      </c>
      <c r="BW3321" s="110" t="s">
        <v>121</v>
      </c>
      <c r="BX3321" s="110">
        <v>3890</v>
      </c>
      <c r="BY3321" s="110">
        <v>0.2</v>
      </c>
      <c r="BZ3321" s="110">
        <v>0.06</v>
      </c>
      <c r="CA3321" s="110">
        <v>1.2</v>
      </c>
      <c r="CB3321" s="110">
        <v>0.42</v>
      </c>
      <c r="CC3321" s="110">
        <v>3.96</v>
      </c>
      <c r="CD3321" s="110">
        <v>36</v>
      </c>
      <c r="CE3321" s="110">
        <v>3</v>
      </c>
      <c r="CF3321" s="110">
        <v>2.2000000000000002</v>
      </c>
      <c r="CG3321" s="110">
        <v>40</v>
      </c>
      <c r="CH3321" s="110">
        <v>14</v>
      </c>
      <c r="CI3321" s="110">
        <v>3</v>
      </c>
      <c r="CJ3321" s="110">
        <v>5.0999999999999996</v>
      </c>
      <c r="CK3321" s="110">
        <v>0.57999999999999996</v>
      </c>
      <c r="CL3321" s="110">
        <v>2</v>
      </c>
      <c r="CM3321" s="110">
        <v>0.39</v>
      </c>
      <c r="CN3321" s="110">
        <v>0.1</v>
      </c>
      <c r="CO3321" s="110">
        <v>0.38</v>
      </c>
      <c r="CP3321" s="110">
        <v>0.06</v>
      </c>
      <c r="CQ3321" s="110">
        <v>0.32</v>
      </c>
      <c r="CR3321" s="110">
        <v>7.0000000000000007E-2</v>
      </c>
      <c r="CS3321" s="110">
        <v>0.25</v>
      </c>
      <c r="CT3321" s="110">
        <v>0.04</v>
      </c>
      <c r="CU3321" s="110">
        <v>0.27</v>
      </c>
      <c r="CV3321" s="110">
        <v>0.04</v>
      </c>
      <c r="CW3321" s="60">
        <f t="shared" si="197"/>
        <v>12.6</v>
      </c>
      <c r="CX3321" s="110"/>
      <c r="CY3321" s="110"/>
      <c r="CZ3321" s="110"/>
      <c r="DA3321" s="110"/>
      <c r="DB3321" s="22"/>
      <c r="DC3321" s="110"/>
      <c r="DD3321" s="110"/>
      <c r="DE3321" s="110"/>
      <c r="DF3321" s="110"/>
      <c r="DG3321" s="110"/>
      <c r="DH3321" s="22"/>
      <c r="DI3321" s="22"/>
      <c r="DJ3321" s="22"/>
      <c r="DK3321" s="22"/>
      <c r="DL3321" s="22"/>
      <c r="DM3321" s="22"/>
      <c r="DN3321" s="22"/>
      <c r="DO3321" s="22"/>
      <c r="DP3321" s="22"/>
      <c r="DQ3321" s="22"/>
    </row>
    <row r="3322" spans="1:121" ht="14.5" customHeight="1" x14ac:dyDescent="0.3">
      <c r="A3322" s="22" t="s">
        <v>3011</v>
      </c>
      <c r="B3322" s="22" t="s">
        <v>2935</v>
      </c>
      <c r="C3322" s="22" t="s">
        <v>2941</v>
      </c>
      <c r="D3322" s="22" t="s">
        <v>5257</v>
      </c>
      <c r="E3322" s="71"/>
      <c r="F3322" s="71">
        <v>44672</v>
      </c>
      <c r="G3322" s="22" t="s">
        <v>2945</v>
      </c>
      <c r="H3322" s="22">
        <v>32.037549300000002</v>
      </c>
      <c r="I3322" s="22">
        <v>-105.536891</v>
      </c>
      <c r="J3322" s="22" t="s">
        <v>873</v>
      </c>
      <c r="K3322" s="22" t="s">
        <v>1253</v>
      </c>
      <c r="L3322" s="29" t="s">
        <v>878</v>
      </c>
      <c r="M3322" s="22" t="s">
        <v>3008</v>
      </c>
      <c r="N3322" s="70" t="s">
        <v>3393</v>
      </c>
      <c r="O3322" s="70" t="s">
        <v>3394</v>
      </c>
      <c r="P3322" s="33" t="s">
        <v>1665</v>
      </c>
      <c r="Q3322" s="33" t="s">
        <v>2943</v>
      </c>
      <c r="U3322" s="25"/>
      <c r="W3322" s="110">
        <v>58.03</v>
      </c>
      <c r="X3322" s="110">
        <v>0.16</v>
      </c>
      <c r="Y3322" s="110">
        <v>18.34</v>
      </c>
      <c r="Z3322" s="110">
        <v>5.89</v>
      </c>
      <c r="AA3322" s="110">
        <v>0.28000000000000003</v>
      </c>
      <c r="AB3322" s="110">
        <v>0.36</v>
      </c>
      <c r="AC3322" s="110">
        <v>1.34</v>
      </c>
      <c r="AD3322" s="110">
        <v>8.24</v>
      </c>
      <c r="AE3322" s="110">
        <v>5.34</v>
      </c>
      <c r="AF3322" s="110">
        <v>0.09</v>
      </c>
      <c r="AG3322" s="110">
        <v>1.68</v>
      </c>
      <c r="AH3322" s="110">
        <v>260</v>
      </c>
      <c r="AI3322" s="110" t="s">
        <v>120</v>
      </c>
      <c r="AJ3322" s="110"/>
      <c r="AK3322" s="22"/>
      <c r="AL3322" s="110"/>
      <c r="AM3322" s="110">
        <v>0.09</v>
      </c>
      <c r="AN3322" s="110"/>
      <c r="AO3322" s="110">
        <f t="shared" si="196"/>
        <v>99.866000000000014</v>
      </c>
      <c r="AP3322" s="110"/>
      <c r="AQ3322" s="110"/>
      <c r="AR3322" s="110"/>
      <c r="AS3322" s="22"/>
      <c r="AT3322" s="22"/>
      <c r="AU3322" s="110" t="s">
        <v>121</v>
      </c>
      <c r="AV3322" s="110" t="s">
        <v>82</v>
      </c>
      <c r="AW3322" s="110">
        <v>7.8</v>
      </c>
      <c r="AX3322" s="110"/>
      <c r="AY3322" s="110">
        <v>78.3</v>
      </c>
      <c r="AZ3322" s="110"/>
      <c r="BA3322" s="110">
        <v>0.12</v>
      </c>
      <c r="BB3322" s="110"/>
      <c r="BC3322" s="110">
        <v>0.5</v>
      </c>
      <c r="BD3322" s="110">
        <v>2</v>
      </c>
      <c r="BE3322" s="110" t="s">
        <v>84</v>
      </c>
      <c r="BF3322" s="110">
        <v>2.2999999999999998</v>
      </c>
      <c r="BG3322" s="110">
        <v>4</v>
      </c>
      <c r="BH3322" s="110">
        <v>37.200000000000003</v>
      </c>
      <c r="BI3322" s="110" t="s">
        <v>83</v>
      </c>
      <c r="BJ3322" s="110">
        <v>37.9</v>
      </c>
      <c r="BK3322" s="110" t="s">
        <v>145</v>
      </c>
      <c r="BL3322" s="110">
        <v>0.01</v>
      </c>
      <c r="BM3322" s="110">
        <v>60</v>
      </c>
      <c r="BN3322" s="110">
        <v>9</v>
      </c>
      <c r="BO3322" s="110">
        <v>230</v>
      </c>
      <c r="BP3322" s="110" t="s">
        <v>121</v>
      </c>
      <c r="BQ3322" s="110">
        <v>28</v>
      </c>
      <c r="BR3322" s="110">
        <v>152</v>
      </c>
      <c r="BS3322" s="110" t="s">
        <v>134</v>
      </c>
      <c r="BT3322" s="110">
        <v>0.17</v>
      </c>
      <c r="BU3322" s="110">
        <v>0.4</v>
      </c>
      <c r="BV3322" s="110" t="s">
        <v>124</v>
      </c>
      <c r="BW3322" s="110">
        <v>11</v>
      </c>
      <c r="BX3322" s="110">
        <v>68.2</v>
      </c>
      <c r="BY3322" s="110">
        <v>16.5</v>
      </c>
      <c r="BZ3322" s="110" t="s">
        <v>120</v>
      </c>
      <c r="CA3322" s="110">
        <v>29.9</v>
      </c>
      <c r="CB3322" s="110">
        <v>0.28999999999999998</v>
      </c>
      <c r="CC3322" s="110">
        <v>8.76</v>
      </c>
      <c r="CD3322" s="110">
        <v>6</v>
      </c>
      <c r="CE3322" s="110">
        <v>2</v>
      </c>
      <c r="CF3322" s="110">
        <v>49.3</v>
      </c>
      <c r="CG3322" s="110">
        <v>1900</v>
      </c>
      <c r="CH3322" s="110">
        <v>193</v>
      </c>
      <c r="CI3322" s="110">
        <v>125</v>
      </c>
      <c r="CJ3322" s="110">
        <v>222</v>
      </c>
      <c r="CK3322" s="110">
        <v>20.8</v>
      </c>
      <c r="CL3322" s="110">
        <v>63.8</v>
      </c>
      <c r="CM3322" s="110">
        <v>10.45</v>
      </c>
      <c r="CN3322" s="110">
        <v>1.02</v>
      </c>
      <c r="CO3322" s="110">
        <v>7.84</v>
      </c>
      <c r="CP3322" s="110">
        <v>1.32</v>
      </c>
      <c r="CQ3322" s="110">
        <v>8.01</v>
      </c>
      <c r="CR3322" s="110">
        <v>1.69</v>
      </c>
      <c r="CS3322" s="110">
        <v>5.85</v>
      </c>
      <c r="CT3322" s="110">
        <v>0.94</v>
      </c>
      <c r="CU3322" s="110">
        <v>6.95</v>
      </c>
      <c r="CV3322" s="110">
        <v>1.1000000000000001</v>
      </c>
      <c r="CW3322" s="60">
        <f t="shared" si="197"/>
        <v>476.77</v>
      </c>
      <c r="CX3322" s="110"/>
      <c r="CY3322" s="110"/>
      <c r="CZ3322" s="110"/>
      <c r="DA3322" s="110"/>
      <c r="DB3322" s="22"/>
      <c r="DC3322" s="110"/>
      <c r="DD3322" s="110"/>
      <c r="DE3322" s="110"/>
      <c r="DF3322" s="110"/>
      <c r="DG3322" s="110"/>
      <c r="DH3322" s="22"/>
      <c r="DI3322" s="22"/>
      <c r="DJ3322" s="22"/>
      <c r="DK3322" s="22"/>
      <c r="DL3322" s="22"/>
      <c r="DM3322" s="22"/>
      <c r="DN3322" s="22"/>
      <c r="DO3322" s="22"/>
      <c r="DP3322" s="22"/>
      <c r="DQ3322" s="22"/>
    </row>
    <row r="3323" spans="1:121" ht="14.5" customHeight="1" x14ac:dyDescent="0.3">
      <c r="A3323" s="22" t="s">
        <v>3012</v>
      </c>
      <c r="B3323" s="22" t="s">
        <v>2935</v>
      </c>
      <c r="C3323" s="22" t="s">
        <v>2941</v>
      </c>
      <c r="D3323" s="22" t="s">
        <v>5257</v>
      </c>
      <c r="E3323" s="71"/>
      <c r="F3323" s="71">
        <v>44672</v>
      </c>
      <c r="G3323" s="22" t="s">
        <v>2945</v>
      </c>
      <c r="H3323" s="22">
        <v>32.042577000000001</v>
      </c>
      <c r="I3323" s="22">
        <v>-105.546654</v>
      </c>
      <c r="J3323" s="22" t="s">
        <v>873</v>
      </c>
      <c r="K3323" s="22" t="s">
        <v>1253</v>
      </c>
      <c r="L3323" s="29" t="s">
        <v>878</v>
      </c>
      <c r="M3323" s="22" t="s">
        <v>163</v>
      </c>
      <c r="N3323" s="70" t="s">
        <v>3393</v>
      </c>
      <c r="O3323" s="70" t="s">
        <v>3394</v>
      </c>
      <c r="P3323" s="33" t="s">
        <v>1665</v>
      </c>
      <c r="Q3323" s="33" t="s">
        <v>2943</v>
      </c>
      <c r="U3323" s="25"/>
      <c r="W3323" s="110">
        <v>64.95</v>
      </c>
      <c r="X3323" s="110">
        <v>0.52</v>
      </c>
      <c r="Y3323" s="110">
        <v>17.53</v>
      </c>
      <c r="Z3323" s="110">
        <v>2.6</v>
      </c>
      <c r="AA3323" s="110">
        <v>0.05</v>
      </c>
      <c r="AB3323" s="110">
        <v>0.16</v>
      </c>
      <c r="AC3323" s="110">
        <v>0.61</v>
      </c>
      <c r="AD3323" s="110">
        <v>6.23</v>
      </c>
      <c r="AE3323" s="110">
        <v>5.7</v>
      </c>
      <c r="AF3323" s="110">
        <v>0.08</v>
      </c>
      <c r="AG3323" s="110">
        <v>0.48</v>
      </c>
      <c r="AH3323" s="110">
        <v>490</v>
      </c>
      <c r="AI3323" s="110">
        <v>0.01</v>
      </c>
      <c r="AJ3323" s="110"/>
      <c r="AK3323" s="22"/>
      <c r="AL3323" s="110"/>
      <c r="AM3323" s="110">
        <v>0.05</v>
      </c>
      <c r="AN3323" s="110"/>
      <c r="AO3323" s="110">
        <f t="shared" si="196"/>
        <v>99.009</v>
      </c>
      <c r="AP3323" s="110"/>
      <c r="AQ3323" s="110"/>
      <c r="AR3323" s="110"/>
      <c r="AS3323" s="22"/>
      <c r="AT3323" s="22"/>
      <c r="AU3323" s="110" t="s">
        <v>121</v>
      </c>
      <c r="AV3323" s="110" t="s">
        <v>82</v>
      </c>
      <c r="AW3323" s="110">
        <v>1.5</v>
      </c>
      <c r="AX3323" s="110"/>
      <c r="AY3323" s="110">
        <v>394</v>
      </c>
      <c r="AZ3323" s="110"/>
      <c r="BA3323" s="110">
        <v>0.16</v>
      </c>
      <c r="BB3323" s="110"/>
      <c r="BC3323" s="110" t="s">
        <v>82</v>
      </c>
      <c r="BD3323" s="110">
        <v>2</v>
      </c>
      <c r="BE3323" s="110" t="s">
        <v>84</v>
      </c>
      <c r="BF3323" s="110">
        <v>1.08</v>
      </c>
      <c r="BG3323" s="110">
        <v>1</v>
      </c>
      <c r="BH3323" s="110">
        <v>31.5</v>
      </c>
      <c r="BI3323" s="110" t="s">
        <v>83</v>
      </c>
      <c r="BJ3323" s="110">
        <v>20.2</v>
      </c>
      <c r="BK3323" s="110">
        <v>1.2E-2</v>
      </c>
      <c r="BL3323" s="110">
        <v>6.6000000000000003E-2</v>
      </c>
      <c r="BM3323" s="110">
        <v>10</v>
      </c>
      <c r="BN3323" s="110">
        <v>3</v>
      </c>
      <c r="BO3323" s="110">
        <v>128.5</v>
      </c>
      <c r="BP3323" s="110">
        <v>3</v>
      </c>
      <c r="BQ3323" s="110">
        <v>11</v>
      </c>
      <c r="BR3323" s="110">
        <v>181</v>
      </c>
      <c r="BS3323" s="110" t="s">
        <v>134</v>
      </c>
      <c r="BT3323" s="110">
        <v>0.11</v>
      </c>
      <c r="BU3323" s="110">
        <v>0.6</v>
      </c>
      <c r="BV3323" s="110" t="s">
        <v>124</v>
      </c>
      <c r="BW3323" s="110">
        <v>5</v>
      </c>
      <c r="BX3323" s="110">
        <v>132</v>
      </c>
      <c r="BY3323" s="110">
        <v>6.4</v>
      </c>
      <c r="BZ3323" s="110">
        <v>0.01</v>
      </c>
      <c r="CA3323" s="110">
        <v>29.1</v>
      </c>
      <c r="CB3323" s="110">
        <v>0.09</v>
      </c>
      <c r="CC3323" s="110">
        <v>4.7</v>
      </c>
      <c r="CD3323" s="110">
        <v>29</v>
      </c>
      <c r="CE3323" s="110">
        <v>2</v>
      </c>
      <c r="CF3323" s="110">
        <v>25.9</v>
      </c>
      <c r="CG3323" s="110">
        <v>884</v>
      </c>
      <c r="CH3323" s="110">
        <v>68</v>
      </c>
      <c r="CI3323" s="110">
        <v>63.1</v>
      </c>
      <c r="CJ3323" s="110">
        <v>146</v>
      </c>
      <c r="CK3323" s="110">
        <v>8.74</v>
      </c>
      <c r="CL3323" s="110">
        <v>25.7</v>
      </c>
      <c r="CM3323" s="110">
        <v>4.26</v>
      </c>
      <c r="CN3323" s="110">
        <v>0.69</v>
      </c>
      <c r="CO3323" s="110">
        <v>3.07</v>
      </c>
      <c r="CP3323" s="110">
        <v>0.6</v>
      </c>
      <c r="CQ3323" s="110">
        <v>3.75</v>
      </c>
      <c r="CR3323" s="110">
        <v>0.89</v>
      </c>
      <c r="CS3323" s="110">
        <v>3.6</v>
      </c>
      <c r="CT3323" s="110">
        <v>0.65</v>
      </c>
      <c r="CU3323" s="110">
        <v>4.95</v>
      </c>
      <c r="CV3323" s="110">
        <v>0.8</v>
      </c>
      <c r="CW3323" s="60">
        <f t="shared" si="197"/>
        <v>266.79999999999995</v>
      </c>
      <c r="CX3323" s="110"/>
      <c r="CY3323" s="110"/>
      <c r="CZ3323" s="110"/>
      <c r="DA3323" s="110"/>
      <c r="DB3323" s="22"/>
      <c r="DC3323" s="110"/>
      <c r="DD3323" s="110"/>
      <c r="DE3323" s="110"/>
      <c r="DF3323" s="110"/>
      <c r="DG3323" s="110"/>
      <c r="DH3323" s="22"/>
      <c r="DI3323" s="22"/>
      <c r="DJ3323" s="22"/>
      <c r="DK3323" s="22"/>
      <c r="DL3323" s="22"/>
      <c r="DM3323" s="22"/>
      <c r="DN3323" s="22"/>
      <c r="DO3323" s="22"/>
      <c r="DP3323" s="22"/>
      <c r="DQ3323" s="22"/>
    </row>
    <row r="3324" spans="1:121" ht="14.5" customHeight="1" x14ac:dyDescent="0.3">
      <c r="A3324" s="22" t="s">
        <v>3013</v>
      </c>
      <c r="B3324" s="22" t="s">
        <v>2935</v>
      </c>
      <c r="C3324" s="22" t="s">
        <v>2941</v>
      </c>
      <c r="D3324" s="22" t="s">
        <v>5257</v>
      </c>
      <c r="E3324" s="71"/>
      <c r="F3324" s="71">
        <v>44672</v>
      </c>
      <c r="G3324" s="22" t="s">
        <v>2945</v>
      </c>
      <c r="H3324" s="22">
        <v>32.042762000000003</v>
      </c>
      <c r="I3324" s="22">
        <v>-105.55199349999999</v>
      </c>
      <c r="J3324" s="22" t="s">
        <v>873</v>
      </c>
      <c r="K3324" s="22" t="s">
        <v>1253</v>
      </c>
      <c r="L3324" s="29" t="s">
        <v>878</v>
      </c>
      <c r="M3324" s="22" t="s">
        <v>163</v>
      </c>
      <c r="N3324" s="70" t="s">
        <v>3393</v>
      </c>
      <c r="O3324" s="70" t="s">
        <v>3394</v>
      </c>
      <c r="P3324" s="33" t="s">
        <v>1665</v>
      </c>
      <c r="Q3324" s="33" t="s">
        <v>2943</v>
      </c>
      <c r="U3324" s="25"/>
      <c r="W3324" s="110">
        <v>65.42</v>
      </c>
      <c r="X3324" s="110">
        <v>0.32</v>
      </c>
      <c r="Y3324" s="110">
        <v>19.079999999999998</v>
      </c>
      <c r="Z3324" s="110">
        <v>1.56</v>
      </c>
      <c r="AA3324" s="110">
        <v>0.01</v>
      </c>
      <c r="AB3324" s="110">
        <v>0.1</v>
      </c>
      <c r="AC3324" s="110">
        <v>0.26</v>
      </c>
      <c r="AD3324" s="110">
        <v>5.6</v>
      </c>
      <c r="AE3324" s="110">
        <v>6.2</v>
      </c>
      <c r="AF3324" s="110">
        <v>0.02</v>
      </c>
      <c r="AG3324" s="110">
        <v>1.34</v>
      </c>
      <c r="AH3324" s="110">
        <v>330</v>
      </c>
      <c r="AI3324" s="110">
        <v>0.01</v>
      </c>
      <c r="AJ3324" s="110"/>
      <c r="AK3324" s="22"/>
      <c r="AL3324" s="110"/>
      <c r="AM3324" s="110">
        <v>0.03</v>
      </c>
      <c r="AN3324" s="110"/>
      <c r="AO3324" s="110">
        <f t="shared" si="196"/>
        <v>99.972999999999999</v>
      </c>
      <c r="AP3324" s="110"/>
      <c r="AQ3324" s="110"/>
      <c r="AR3324" s="110"/>
      <c r="AS3324" s="22"/>
      <c r="AT3324" s="22"/>
      <c r="AU3324" s="110" t="s">
        <v>121</v>
      </c>
      <c r="AV3324" s="110" t="s">
        <v>82</v>
      </c>
      <c r="AW3324" s="110">
        <v>8.5</v>
      </c>
      <c r="AX3324" s="110"/>
      <c r="AY3324" s="110">
        <v>31.7</v>
      </c>
      <c r="AZ3324" s="110"/>
      <c r="BA3324" s="110">
        <v>0.5</v>
      </c>
      <c r="BB3324" s="110"/>
      <c r="BC3324" s="110" t="s">
        <v>82</v>
      </c>
      <c r="BD3324" s="110">
        <v>1</v>
      </c>
      <c r="BE3324" s="110" t="s">
        <v>84</v>
      </c>
      <c r="BF3324" s="110">
        <v>0.42</v>
      </c>
      <c r="BG3324" s="110">
        <v>1</v>
      </c>
      <c r="BH3324" s="110">
        <v>45.1</v>
      </c>
      <c r="BI3324" s="110" t="s">
        <v>83</v>
      </c>
      <c r="BJ3324" s="110">
        <v>23.6</v>
      </c>
      <c r="BK3324" s="110">
        <v>1.2999999999999999E-2</v>
      </c>
      <c r="BL3324" s="110">
        <v>8.5999999999999993E-2</v>
      </c>
      <c r="BM3324" s="110">
        <v>10</v>
      </c>
      <c r="BN3324" s="110">
        <v>15</v>
      </c>
      <c r="BO3324" s="110">
        <v>327</v>
      </c>
      <c r="BP3324" s="110">
        <v>3</v>
      </c>
      <c r="BQ3324" s="110">
        <v>33</v>
      </c>
      <c r="BR3324" s="110">
        <v>215</v>
      </c>
      <c r="BS3324" s="110" t="s">
        <v>134</v>
      </c>
      <c r="BT3324" s="110">
        <v>0.16</v>
      </c>
      <c r="BU3324" s="110">
        <v>0.1</v>
      </c>
      <c r="BV3324" s="110" t="s">
        <v>124</v>
      </c>
      <c r="BW3324" s="110">
        <v>9</v>
      </c>
      <c r="BX3324" s="110">
        <v>27.7</v>
      </c>
      <c r="BY3324" s="110">
        <v>17.5</v>
      </c>
      <c r="BZ3324" s="110" t="s">
        <v>120</v>
      </c>
      <c r="CA3324" s="110">
        <v>64.400000000000006</v>
      </c>
      <c r="CB3324" s="110">
        <v>7.0000000000000007E-2</v>
      </c>
      <c r="CC3324" s="110">
        <v>7.37</v>
      </c>
      <c r="CD3324" s="110">
        <v>10</v>
      </c>
      <c r="CE3324" s="110">
        <v>4</v>
      </c>
      <c r="CF3324" s="110">
        <v>35.9</v>
      </c>
      <c r="CG3324" s="110">
        <v>826</v>
      </c>
      <c r="CH3324" s="110">
        <v>31</v>
      </c>
      <c r="CI3324" s="110">
        <v>152.5</v>
      </c>
      <c r="CJ3324" s="110">
        <v>231</v>
      </c>
      <c r="CK3324" s="110">
        <v>17.8</v>
      </c>
      <c r="CL3324" s="110">
        <v>45.8</v>
      </c>
      <c r="CM3324" s="110">
        <v>6.77</v>
      </c>
      <c r="CN3324" s="110">
        <v>0.66</v>
      </c>
      <c r="CO3324" s="110">
        <v>5.61</v>
      </c>
      <c r="CP3324" s="110">
        <v>1.1200000000000001</v>
      </c>
      <c r="CQ3324" s="110">
        <v>6.32</v>
      </c>
      <c r="CR3324" s="110">
        <v>1.26</v>
      </c>
      <c r="CS3324" s="110">
        <v>4.54</v>
      </c>
      <c r="CT3324" s="110">
        <v>0.74</v>
      </c>
      <c r="CU3324" s="110">
        <v>5.01</v>
      </c>
      <c r="CV3324" s="110">
        <v>0.82</v>
      </c>
      <c r="CW3324" s="60">
        <f t="shared" si="197"/>
        <v>479.95000000000005</v>
      </c>
      <c r="CX3324" s="110"/>
      <c r="CY3324" s="110"/>
      <c r="CZ3324" s="110"/>
      <c r="DA3324" s="110"/>
      <c r="DB3324" s="22"/>
      <c r="DC3324" s="110"/>
      <c r="DD3324" s="110"/>
      <c r="DE3324" s="110"/>
      <c r="DF3324" s="110"/>
      <c r="DG3324" s="110"/>
      <c r="DH3324" s="22"/>
      <c r="DI3324" s="22"/>
      <c r="DJ3324" s="22"/>
      <c r="DK3324" s="22"/>
      <c r="DL3324" s="22"/>
      <c r="DM3324" s="22"/>
      <c r="DN3324" s="22"/>
      <c r="DO3324" s="22"/>
      <c r="DP3324" s="22"/>
      <c r="DQ3324" s="22"/>
    </row>
    <row r="3325" spans="1:121" ht="14.5" customHeight="1" x14ac:dyDescent="0.3">
      <c r="A3325" s="22" t="s">
        <v>3014</v>
      </c>
      <c r="B3325" s="22" t="s">
        <v>2935</v>
      </c>
      <c r="C3325" s="22" t="s">
        <v>2941</v>
      </c>
      <c r="D3325" s="22" t="s">
        <v>5257</v>
      </c>
      <c r="E3325" s="71"/>
      <c r="F3325" s="71">
        <v>44672</v>
      </c>
      <c r="G3325" s="22" t="s">
        <v>2945</v>
      </c>
      <c r="H3325" s="22">
        <v>32.002562300000001</v>
      </c>
      <c r="I3325" s="22">
        <v>-105.5173664</v>
      </c>
      <c r="J3325" s="22" t="s">
        <v>873</v>
      </c>
      <c r="K3325" s="22" t="s">
        <v>1253</v>
      </c>
      <c r="L3325" s="29" t="s">
        <v>878</v>
      </c>
      <c r="M3325" s="22" t="s">
        <v>3008</v>
      </c>
      <c r="N3325" s="70" t="s">
        <v>3393</v>
      </c>
      <c r="O3325" s="70" t="s">
        <v>3394</v>
      </c>
      <c r="P3325" s="33" t="s">
        <v>1665</v>
      </c>
      <c r="Q3325" s="33" t="s">
        <v>2943</v>
      </c>
      <c r="U3325" s="25"/>
      <c r="W3325" s="110">
        <v>55.86</v>
      </c>
      <c r="X3325" s="110">
        <v>0.18</v>
      </c>
      <c r="Y3325" s="110">
        <v>19.36</v>
      </c>
      <c r="Z3325" s="110">
        <v>4.08</v>
      </c>
      <c r="AA3325" s="110">
        <v>0.28000000000000003</v>
      </c>
      <c r="AB3325" s="110">
        <v>0.25</v>
      </c>
      <c r="AC3325" s="110">
        <v>0.82</v>
      </c>
      <c r="AD3325" s="110" t="s">
        <v>2985</v>
      </c>
      <c r="AE3325" s="110">
        <v>4.8</v>
      </c>
      <c r="AF3325" s="110">
        <v>0.03</v>
      </c>
      <c r="AG3325" s="110">
        <v>2.62</v>
      </c>
      <c r="AH3325" s="110">
        <v>1450</v>
      </c>
      <c r="AI3325" s="110">
        <v>0.01</v>
      </c>
      <c r="AJ3325" s="110"/>
      <c r="AK3325" s="22"/>
      <c r="AL3325" s="110"/>
      <c r="AM3325" s="110">
        <v>0.02</v>
      </c>
      <c r="AN3325" s="110"/>
      <c r="AO3325" s="110">
        <f t="shared" si="196"/>
        <v>88.444999999999993</v>
      </c>
      <c r="AP3325" s="110"/>
      <c r="AQ3325" s="110"/>
      <c r="AR3325" s="110"/>
      <c r="AS3325" s="22"/>
      <c r="AT3325" s="22"/>
      <c r="AU3325" s="110" t="s">
        <v>121</v>
      </c>
      <c r="AV3325" s="110" t="s">
        <v>82</v>
      </c>
      <c r="AW3325" s="110">
        <v>23</v>
      </c>
      <c r="AX3325" s="110"/>
      <c r="AY3325" s="110">
        <v>88.5</v>
      </c>
      <c r="AZ3325" s="110"/>
      <c r="BA3325" s="110">
        <v>0.43</v>
      </c>
      <c r="BB3325" s="110"/>
      <c r="BC3325" s="110">
        <v>0.5</v>
      </c>
      <c r="BD3325" s="110">
        <v>3</v>
      </c>
      <c r="BE3325" s="110" t="s">
        <v>84</v>
      </c>
      <c r="BF3325" s="110">
        <v>5.84</v>
      </c>
      <c r="BG3325" s="110">
        <v>2</v>
      </c>
      <c r="BH3325" s="110">
        <v>54.7</v>
      </c>
      <c r="BI3325" s="110" t="s">
        <v>83</v>
      </c>
      <c r="BJ3325" s="110">
        <v>63.4</v>
      </c>
      <c r="BK3325" s="110" t="s">
        <v>145</v>
      </c>
      <c r="BL3325" s="110">
        <v>1.2999999999999999E-2</v>
      </c>
      <c r="BM3325" s="110">
        <v>100</v>
      </c>
      <c r="BN3325" s="110">
        <v>18</v>
      </c>
      <c r="BO3325" s="110">
        <v>396</v>
      </c>
      <c r="BP3325" s="110" t="s">
        <v>121</v>
      </c>
      <c r="BQ3325" s="110">
        <v>61</v>
      </c>
      <c r="BR3325" s="110">
        <v>254</v>
      </c>
      <c r="BS3325" s="110" t="s">
        <v>134</v>
      </c>
      <c r="BT3325" s="110">
        <v>0.82</v>
      </c>
      <c r="BU3325" s="110">
        <v>0.4</v>
      </c>
      <c r="BV3325" s="110" t="s">
        <v>124</v>
      </c>
      <c r="BW3325" s="110">
        <v>11</v>
      </c>
      <c r="BX3325" s="110">
        <v>161</v>
      </c>
      <c r="BY3325" s="110">
        <v>30.4</v>
      </c>
      <c r="BZ3325" s="110">
        <v>0.01</v>
      </c>
      <c r="CA3325" s="110">
        <v>65.900000000000006</v>
      </c>
      <c r="CB3325" s="110">
        <v>0.71</v>
      </c>
      <c r="CC3325" s="110">
        <v>21.7</v>
      </c>
      <c r="CD3325" s="110">
        <v>13</v>
      </c>
      <c r="CE3325" s="110">
        <v>7</v>
      </c>
      <c r="CF3325" s="110">
        <v>64.599999999999994</v>
      </c>
      <c r="CG3325" s="110">
        <v>3030</v>
      </c>
      <c r="CH3325" s="110">
        <v>318</v>
      </c>
      <c r="CI3325" s="110">
        <v>179.5</v>
      </c>
      <c r="CJ3325" s="110">
        <v>332</v>
      </c>
      <c r="CK3325" s="110">
        <v>28.3</v>
      </c>
      <c r="CL3325" s="110">
        <v>85.6</v>
      </c>
      <c r="CM3325" s="110">
        <v>14.05</v>
      </c>
      <c r="CN3325" s="110">
        <v>1.44</v>
      </c>
      <c r="CO3325" s="110">
        <v>11.2</v>
      </c>
      <c r="CP3325" s="110">
        <v>1.93</v>
      </c>
      <c r="CQ3325" s="110">
        <v>11.15</v>
      </c>
      <c r="CR3325" s="110">
        <v>2.21</v>
      </c>
      <c r="CS3325" s="110">
        <v>7.28</v>
      </c>
      <c r="CT3325" s="110">
        <v>1.06</v>
      </c>
      <c r="CU3325" s="110">
        <v>7.41</v>
      </c>
      <c r="CV3325" s="110">
        <v>1</v>
      </c>
      <c r="CW3325" s="60">
        <f t="shared" si="197"/>
        <v>684.12999999999988</v>
      </c>
      <c r="CX3325" s="110"/>
      <c r="CY3325" s="110"/>
      <c r="CZ3325" s="110"/>
      <c r="DA3325" s="110"/>
      <c r="DB3325" s="22"/>
      <c r="DC3325" s="110"/>
      <c r="DD3325" s="110"/>
      <c r="DE3325" s="110"/>
      <c r="DF3325" s="110"/>
      <c r="DG3325" s="110"/>
      <c r="DH3325" s="22"/>
      <c r="DI3325" s="22"/>
      <c r="DJ3325" s="22"/>
      <c r="DK3325" s="22"/>
      <c r="DL3325" s="22"/>
      <c r="DM3325" s="22"/>
      <c r="DN3325" s="22"/>
      <c r="DO3325" s="22"/>
      <c r="DP3325" s="22"/>
      <c r="DQ3325" s="22"/>
    </row>
    <row r="3326" spans="1:121" ht="14.5" customHeight="1" x14ac:dyDescent="0.3">
      <c r="A3326" s="22" t="s">
        <v>3015</v>
      </c>
      <c r="B3326" s="22" t="s">
        <v>2935</v>
      </c>
      <c r="C3326" s="22" t="s">
        <v>2941</v>
      </c>
      <c r="D3326" s="22" t="s">
        <v>5257</v>
      </c>
      <c r="E3326" s="71"/>
      <c r="F3326" s="71">
        <v>44672</v>
      </c>
      <c r="G3326" s="22" t="s">
        <v>2945</v>
      </c>
      <c r="H3326" s="22">
        <v>32.052719500000002</v>
      </c>
      <c r="I3326" s="22">
        <v>-105.53155599999999</v>
      </c>
      <c r="J3326" s="22" t="s">
        <v>873</v>
      </c>
      <c r="K3326" s="22" t="s">
        <v>1253</v>
      </c>
      <c r="L3326" s="29" t="s">
        <v>878</v>
      </c>
      <c r="M3326" s="22" t="s">
        <v>163</v>
      </c>
      <c r="N3326" s="70" t="s">
        <v>3393</v>
      </c>
      <c r="O3326" s="70" t="s">
        <v>3394</v>
      </c>
      <c r="P3326" s="33" t="s">
        <v>1665</v>
      </c>
      <c r="Q3326" s="33" t="s">
        <v>2943</v>
      </c>
      <c r="U3326" s="25"/>
      <c r="W3326" s="110">
        <v>65.83</v>
      </c>
      <c r="X3326" s="110">
        <v>0.16</v>
      </c>
      <c r="Y3326" s="110">
        <v>10.5</v>
      </c>
      <c r="Z3326" s="110">
        <v>1.39</v>
      </c>
      <c r="AA3326" s="110">
        <v>0.14000000000000001</v>
      </c>
      <c r="AB3326" s="110">
        <v>0.34</v>
      </c>
      <c r="AC3326" s="110">
        <v>6.57</v>
      </c>
      <c r="AD3326" s="110">
        <v>1.1399999999999999</v>
      </c>
      <c r="AE3326" s="110">
        <v>5.89</v>
      </c>
      <c r="AF3326" s="110">
        <v>0.05</v>
      </c>
      <c r="AG3326" s="110">
        <v>6.49</v>
      </c>
      <c r="AH3326" s="110">
        <v>3150</v>
      </c>
      <c r="AI3326" s="110">
        <v>0.09</v>
      </c>
      <c r="AJ3326" s="110"/>
      <c r="AK3326" s="22"/>
      <c r="AL3326" s="110"/>
      <c r="AM3326" s="110">
        <v>1.42</v>
      </c>
      <c r="AN3326" s="110"/>
      <c r="AO3326" s="110">
        <f t="shared" si="196"/>
        <v>100.235</v>
      </c>
      <c r="AP3326" s="110"/>
      <c r="AQ3326" s="110"/>
      <c r="AR3326" s="110"/>
      <c r="AS3326" s="22"/>
      <c r="AT3326" s="22"/>
      <c r="AU3326" s="110" t="s">
        <v>121</v>
      </c>
      <c r="AV3326" s="110" t="s">
        <v>82</v>
      </c>
      <c r="AW3326" s="110">
        <v>5.3</v>
      </c>
      <c r="AX3326" s="110"/>
      <c r="AY3326" s="110">
        <v>111</v>
      </c>
      <c r="AZ3326" s="110"/>
      <c r="BA3326" s="110">
        <v>1.65</v>
      </c>
      <c r="BB3326" s="110"/>
      <c r="BC3326" s="110">
        <v>1.1000000000000001</v>
      </c>
      <c r="BD3326" s="110">
        <v>4</v>
      </c>
      <c r="BE3326" s="110">
        <v>10</v>
      </c>
      <c r="BF3326" s="110">
        <v>1.68</v>
      </c>
      <c r="BG3326" s="110">
        <v>4</v>
      </c>
      <c r="BH3326" s="110">
        <v>47.2</v>
      </c>
      <c r="BI3326" s="110" t="s">
        <v>83</v>
      </c>
      <c r="BJ3326" s="110">
        <v>119</v>
      </c>
      <c r="BK3326" s="110">
        <v>1.7999999999999999E-2</v>
      </c>
      <c r="BL3326" s="110">
        <v>3.7999999999999999E-2</v>
      </c>
      <c r="BM3326" s="110">
        <v>30</v>
      </c>
      <c r="BN3326" s="110">
        <v>12</v>
      </c>
      <c r="BO3326" s="110">
        <v>1100</v>
      </c>
      <c r="BP3326" s="110" t="s">
        <v>121</v>
      </c>
      <c r="BQ3326" s="110">
        <v>130</v>
      </c>
      <c r="BR3326" s="110">
        <v>389</v>
      </c>
      <c r="BS3326" s="110">
        <v>1E-3</v>
      </c>
      <c r="BT3326" s="110">
        <v>1.52</v>
      </c>
      <c r="BU3326" s="110">
        <v>0.3</v>
      </c>
      <c r="BV3326" s="110">
        <v>0.3</v>
      </c>
      <c r="BW3326" s="110">
        <v>50</v>
      </c>
      <c r="BX3326" s="110">
        <v>78.5</v>
      </c>
      <c r="BY3326" s="110">
        <v>117.5</v>
      </c>
      <c r="BZ3326" s="110">
        <v>0.01</v>
      </c>
      <c r="CA3326" s="110">
        <v>275</v>
      </c>
      <c r="CB3326" s="110">
        <v>0.22</v>
      </c>
      <c r="CC3326" s="110">
        <v>56.7</v>
      </c>
      <c r="CD3326" s="110">
        <v>9</v>
      </c>
      <c r="CE3326" s="110">
        <v>2</v>
      </c>
      <c r="CF3326" s="110">
        <v>216</v>
      </c>
      <c r="CG3326" s="110">
        <v>3760</v>
      </c>
      <c r="CH3326" s="110">
        <v>227</v>
      </c>
      <c r="CI3326" s="110">
        <v>466</v>
      </c>
      <c r="CJ3326" s="110">
        <v>785</v>
      </c>
      <c r="CK3326" s="110">
        <v>65.099999999999994</v>
      </c>
      <c r="CL3326" s="110">
        <v>188</v>
      </c>
      <c r="CM3326" s="110">
        <v>33.9</v>
      </c>
      <c r="CN3326" s="110">
        <v>2.0499999999999998</v>
      </c>
      <c r="CO3326" s="110">
        <v>27.2</v>
      </c>
      <c r="CP3326" s="110">
        <v>5.25</v>
      </c>
      <c r="CQ3326" s="110">
        <v>33.200000000000003</v>
      </c>
      <c r="CR3326" s="110">
        <v>7.02</v>
      </c>
      <c r="CS3326" s="110">
        <v>24.4</v>
      </c>
      <c r="CT3326" s="110">
        <v>3.69</v>
      </c>
      <c r="CU3326" s="110">
        <v>24.7</v>
      </c>
      <c r="CV3326" s="110">
        <v>3.02</v>
      </c>
      <c r="CW3326" s="60">
        <f t="shared" si="197"/>
        <v>1668.5300000000002</v>
      </c>
      <c r="CX3326" s="110"/>
      <c r="CY3326" s="110"/>
      <c r="CZ3326" s="110"/>
      <c r="DA3326" s="110"/>
      <c r="DB3326" s="22"/>
      <c r="DC3326" s="110"/>
      <c r="DD3326" s="110"/>
      <c r="DE3326" s="110"/>
      <c r="DF3326" s="110"/>
      <c r="DG3326" s="110"/>
      <c r="DH3326" s="22"/>
      <c r="DI3326" s="22"/>
      <c r="DJ3326" s="22"/>
      <c r="DK3326" s="22"/>
      <c r="DL3326" s="22"/>
      <c r="DM3326" s="22"/>
      <c r="DN3326" s="22"/>
      <c r="DO3326" s="22"/>
      <c r="DP3326" s="22"/>
      <c r="DQ3326" s="22"/>
    </row>
    <row r="3327" spans="1:121" ht="14.5" customHeight="1" x14ac:dyDescent="0.3">
      <c r="A3327" s="22" t="s">
        <v>3016</v>
      </c>
      <c r="B3327" s="22" t="s">
        <v>2935</v>
      </c>
      <c r="C3327" s="22" t="s">
        <v>2941</v>
      </c>
      <c r="D3327" s="22" t="s">
        <v>5257</v>
      </c>
      <c r="E3327" s="71"/>
      <c r="F3327" s="71">
        <v>44672</v>
      </c>
      <c r="G3327" s="22" t="s">
        <v>2945</v>
      </c>
      <c r="H3327" s="22">
        <v>32.052495200000003</v>
      </c>
      <c r="I3327" s="22">
        <v>-105.53125799999999</v>
      </c>
      <c r="J3327" s="22" t="s">
        <v>873</v>
      </c>
      <c r="K3327" s="22" t="s">
        <v>1253</v>
      </c>
      <c r="L3327" s="29" t="s">
        <v>878</v>
      </c>
      <c r="M3327" s="22" t="s">
        <v>163</v>
      </c>
      <c r="N3327" s="70" t="s">
        <v>3393</v>
      </c>
      <c r="O3327" s="70" t="s">
        <v>3394</v>
      </c>
      <c r="P3327" s="33" t="s">
        <v>1665</v>
      </c>
      <c r="Q3327" s="33" t="s">
        <v>2943</v>
      </c>
      <c r="U3327" s="25"/>
      <c r="W3327" s="110">
        <v>65.930000000000007</v>
      </c>
      <c r="X3327" s="110">
        <v>0.16</v>
      </c>
      <c r="Y3327" s="110">
        <v>11.95</v>
      </c>
      <c r="Z3327" s="110">
        <v>5.24</v>
      </c>
      <c r="AA3327" s="110">
        <v>0.39</v>
      </c>
      <c r="AB3327" s="110">
        <v>0.15</v>
      </c>
      <c r="AC3327" s="110">
        <v>2.79</v>
      </c>
      <c r="AD3327" s="110">
        <v>1.1599999999999999</v>
      </c>
      <c r="AE3327" s="110">
        <v>6.18</v>
      </c>
      <c r="AF3327" s="110">
        <v>0.04</v>
      </c>
      <c r="AG3327" s="110">
        <v>4.2699999999999996</v>
      </c>
      <c r="AH3327" s="110">
        <v>2020</v>
      </c>
      <c r="AI3327" s="110">
        <v>0.01</v>
      </c>
      <c r="AJ3327" s="110"/>
      <c r="AK3327" s="22"/>
      <c r="AL3327" s="110"/>
      <c r="AM3327" s="110">
        <v>0.57999999999999996</v>
      </c>
      <c r="AN3327" s="110"/>
      <c r="AO3327" s="110">
        <f t="shared" si="196"/>
        <v>99.042000000000016</v>
      </c>
      <c r="AP3327" s="110"/>
      <c r="AQ3327" s="110"/>
      <c r="AR3327" s="110"/>
      <c r="AS3327" s="22"/>
      <c r="AT3327" s="22"/>
      <c r="AU3327" s="110" t="s">
        <v>121</v>
      </c>
      <c r="AV3327" s="110" t="s">
        <v>82</v>
      </c>
      <c r="AW3327" s="110">
        <v>4.4000000000000004</v>
      </c>
      <c r="AX3327" s="110"/>
      <c r="AY3327" s="110">
        <v>107.5</v>
      </c>
      <c r="AZ3327" s="110"/>
      <c r="BA3327" s="110">
        <v>2.33</v>
      </c>
      <c r="BB3327" s="110"/>
      <c r="BC3327" s="110" t="s">
        <v>82</v>
      </c>
      <c r="BD3327" s="110">
        <v>1</v>
      </c>
      <c r="BE3327" s="110" t="s">
        <v>84</v>
      </c>
      <c r="BF3327" s="110">
        <v>2.65</v>
      </c>
      <c r="BG3327" s="110">
        <v>3</v>
      </c>
      <c r="BH3327" s="110">
        <v>59.6</v>
      </c>
      <c r="BI3327" s="110" t="s">
        <v>83</v>
      </c>
      <c r="BJ3327" s="110">
        <v>163.5</v>
      </c>
      <c r="BK3327" s="110">
        <v>5.1999999999999998E-2</v>
      </c>
      <c r="BL3327" s="110">
        <v>4.4999999999999998E-2</v>
      </c>
      <c r="BM3327" s="110">
        <v>40</v>
      </c>
      <c r="BN3327" s="110">
        <v>2</v>
      </c>
      <c r="BO3327" s="110">
        <v>1565</v>
      </c>
      <c r="BP3327" s="110" t="s">
        <v>121</v>
      </c>
      <c r="BQ3327" s="110">
        <v>290</v>
      </c>
      <c r="BR3327" s="110">
        <v>503</v>
      </c>
      <c r="BS3327" s="110">
        <v>2E-3</v>
      </c>
      <c r="BT3327" s="110">
        <v>1.73</v>
      </c>
      <c r="BU3327" s="110">
        <v>0.2</v>
      </c>
      <c r="BV3327" s="110" t="s">
        <v>124</v>
      </c>
      <c r="BW3327" s="110">
        <v>68</v>
      </c>
      <c r="BX3327" s="110">
        <v>47.2</v>
      </c>
      <c r="BY3327" s="110">
        <v>147</v>
      </c>
      <c r="BZ3327" s="110" t="s">
        <v>120</v>
      </c>
      <c r="CA3327" s="110">
        <v>463</v>
      </c>
      <c r="CB3327" s="110">
        <v>0.1</v>
      </c>
      <c r="CC3327" s="110">
        <v>44.8</v>
      </c>
      <c r="CD3327" s="110">
        <v>10</v>
      </c>
      <c r="CE3327" s="110">
        <v>1</v>
      </c>
      <c r="CF3327" s="110">
        <v>246</v>
      </c>
      <c r="CG3327" s="110">
        <v>5000</v>
      </c>
      <c r="CH3327" s="110">
        <v>292</v>
      </c>
      <c r="CI3327" s="110">
        <v>556</v>
      </c>
      <c r="CJ3327" s="110">
        <v>919</v>
      </c>
      <c r="CK3327" s="110">
        <v>80.900000000000006</v>
      </c>
      <c r="CL3327" s="110">
        <v>226</v>
      </c>
      <c r="CM3327" s="110">
        <v>38.299999999999997</v>
      </c>
      <c r="CN3327" s="110">
        <v>2.21</v>
      </c>
      <c r="CO3327" s="110">
        <v>31.4</v>
      </c>
      <c r="CP3327" s="110">
        <v>5.91</v>
      </c>
      <c r="CQ3327" s="110">
        <v>39.1</v>
      </c>
      <c r="CR3327" s="110">
        <v>7.74</v>
      </c>
      <c r="CS3327" s="110">
        <v>23.9</v>
      </c>
      <c r="CT3327" s="110">
        <v>3.6</v>
      </c>
      <c r="CU3327" s="110">
        <v>23.2</v>
      </c>
      <c r="CV3327" s="110">
        <v>3.04</v>
      </c>
      <c r="CW3327" s="60">
        <f t="shared" si="197"/>
        <v>1960.3000000000002</v>
      </c>
      <c r="CX3327" s="110"/>
      <c r="CY3327" s="110"/>
      <c r="CZ3327" s="110"/>
      <c r="DA3327" s="110"/>
      <c r="DB3327" s="22"/>
      <c r="DC3327" s="110"/>
      <c r="DD3327" s="110"/>
      <c r="DE3327" s="110"/>
      <c r="DF3327" s="110"/>
      <c r="DG3327" s="110"/>
      <c r="DH3327" s="22"/>
      <c r="DI3327" s="22"/>
      <c r="DJ3327" s="22"/>
      <c r="DK3327" s="22"/>
      <c r="DL3327" s="22"/>
      <c r="DM3327" s="22"/>
      <c r="DN3327" s="22"/>
      <c r="DO3327" s="22"/>
      <c r="DP3327" s="22"/>
      <c r="DQ3327" s="22"/>
    </row>
    <row r="3328" spans="1:121" ht="14.5" customHeight="1" x14ac:dyDescent="0.3">
      <c r="A3328" s="22" t="s">
        <v>3017</v>
      </c>
      <c r="B3328" s="22" t="s">
        <v>2935</v>
      </c>
      <c r="C3328" s="22" t="s">
        <v>2941</v>
      </c>
      <c r="D3328" s="22" t="s">
        <v>5257</v>
      </c>
      <c r="E3328" s="71"/>
      <c r="F3328" s="71">
        <v>44672</v>
      </c>
      <c r="G3328" s="22" t="s">
        <v>2945</v>
      </c>
      <c r="H3328" s="22">
        <v>32.056230200000002</v>
      </c>
      <c r="I3328" s="22">
        <v>-105.53342000000001</v>
      </c>
      <c r="J3328" s="22" t="s">
        <v>873</v>
      </c>
      <c r="K3328" s="22" t="s">
        <v>1253</v>
      </c>
      <c r="L3328" s="29" t="s">
        <v>878</v>
      </c>
      <c r="M3328" s="22" t="s">
        <v>907</v>
      </c>
      <c r="N3328" s="70" t="s">
        <v>3393</v>
      </c>
      <c r="O3328" s="70" t="s">
        <v>3394</v>
      </c>
      <c r="P3328" s="33" t="s">
        <v>1665</v>
      </c>
      <c r="Q3328" s="33" t="s">
        <v>2943</v>
      </c>
      <c r="U3328" s="25"/>
      <c r="W3328" s="110">
        <v>58.8</v>
      </c>
      <c r="X3328" s="110">
        <v>0.05</v>
      </c>
      <c r="Y3328" s="110">
        <v>18.11</v>
      </c>
      <c r="Z3328" s="110">
        <v>4.72</v>
      </c>
      <c r="AA3328" s="110">
        <v>0.32</v>
      </c>
      <c r="AB3328" s="110">
        <v>0.13</v>
      </c>
      <c r="AC3328" s="110">
        <v>0.73</v>
      </c>
      <c r="AD3328" s="110">
        <v>8.67</v>
      </c>
      <c r="AE3328" s="110">
        <v>5.0999999999999996</v>
      </c>
      <c r="AF3328" s="110">
        <v>0.03</v>
      </c>
      <c r="AG3328" s="110">
        <v>2.37</v>
      </c>
      <c r="AH3328" s="110">
        <v>560</v>
      </c>
      <c r="AI3328" s="110">
        <v>0.01</v>
      </c>
      <c r="AJ3328" s="110"/>
      <c r="AK3328" s="22"/>
      <c r="AL3328" s="110"/>
      <c r="AM3328" s="110">
        <v>0.03</v>
      </c>
      <c r="AN3328" s="110"/>
      <c r="AO3328" s="110">
        <f t="shared" si="196"/>
        <v>99.115999999999985</v>
      </c>
      <c r="AP3328" s="110"/>
      <c r="AQ3328" s="110"/>
      <c r="AR3328" s="110"/>
      <c r="AS3328" s="22"/>
      <c r="AT3328" s="22"/>
      <c r="AU3328" s="110">
        <v>3</v>
      </c>
      <c r="AV3328" s="110" t="s">
        <v>82</v>
      </c>
      <c r="AW3328" s="110">
        <v>4.8</v>
      </c>
      <c r="AX3328" s="110"/>
      <c r="AY3328" s="110">
        <v>10.5</v>
      </c>
      <c r="AZ3328" s="110"/>
      <c r="BA3328" s="110">
        <v>0.17</v>
      </c>
      <c r="BB3328" s="110"/>
      <c r="BC3328" s="110">
        <v>0.6</v>
      </c>
      <c r="BD3328" s="110">
        <v>2</v>
      </c>
      <c r="BE3328" s="110" t="s">
        <v>84</v>
      </c>
      <c r="BF3328" s="110">
        <v>5.75</v>
      </c>
      <c r="BG3328" s="110">
        <v>1</v>
      </c>
      <c r="BH3328" s="110">
        <v>43.4</v>
      </c>
      <c r="BI3328" s="110" t="s">
        <v>83</v>
      </c>
      <c r="BJ3328" s="110">
        <v>56.8</v>
      </c>
      <c r="BK3328" s="110" t="s">
        <v>145</v>
      </c>
      <c r="BL3328" s="110">
        <v>0.02</v>
      </c>
      <c r="BM3328" s="110">
        <v>60</v>
      </c>
      <c r="BN3328" s="110">
        <v>6</v>
      </c>
      <c r="BO3328" s="110">
        <v>370</v>
      </c>
      <c r="BP3328" s="110" t="s">
        <v>121</v>
      </c>
      <c r="BQ3328" s="110">
        <v>34</v>
      </c>
      <c r="BR3328" s="110">
        <v>223</v>
      </c>
      <c r="BS3328" s="110" t="s">
        <v>134</v>
      </c>
      <c r="BT3328" s="110">
        <v>0.28999999999999998</v>
      </c>
      <c r="BU3328" s="110">
        <v>0.4</v>
      </c>
      <c r="BV3328" s="110" t="s">
        <v>124</v>
      </c>
      <c r="BW3328" s="110">
        <v>12</v>
      </c>
      <c r="BX3328" s="110">
        <v>82</v>
      </c>
      <c r="BY3328" s="110">
        <v>27.7</v>
      </c>
      <c r="BZ3328" s="110">
        <v>0.01</v>
      </c>
      <c r="CA3328" s="110">
        <v>50.9</v>
      </c>
      <c r="CB3328" s="110">
        <v>0.31</v>
      </c>
      <c r="CC3328" s="110">
        <v>13.9</v>
      </c>
      <c r="CD3328" s="110" t="s">
        <v>83</v>
      </c>
      <c r="CE3328" s="110">
        <v>1</v>
      </c>
      <c r="CF3328" s="110">
        <v>78.3</v>
      </c>
      <c r="CG3328" s="110">
        <v>2670</v>
      </c>
      <c r="CH3328" s="110">
        <v>286</v>
      </c>
      <c r="CI3328" s="110">
        <v>185</v>
      </c>
      <c r="CJ3328" s="110">
        <v>332</v>
      </c>
      <c r="CK3328" s="110">
        <v>31.9</v>
      </c>
      <c r="CL3328" s="110">
        <v>99</v>
      </c>
      <c r="CM3328" s="110">
        <v>16.649999999999999</v>
      </c>
      <c r="CN3328" s="110">
        <v>0.93</v>
      </c>
      <c r="CO3328" s="110">
        <v>13.05</v>
      </c>
      <c r="CP3328" s="110">
        <v>2.23</v>
      </c>
      <c r="CQ3328" s="110">
        <v>14.25</v>
      </c>
      <c r="CR3328" s="110">
        <v>2.85</v>
      </c>
      <c r="CS3328" s="110">
        <v>8.94</v>
      </c>
      <c r="CT3328" s="110">
        <v>1.41</v>
      </c>
      <c r="CU3328" s="110">
        <v>9.81</v>
      </c>
      <c r="CV3328" s="110">
        <v>1.39</v>
      </c>
      <c r="CW3328" s="60">
        <f t="shared" si="197"/>
        <v>719.40999999999985</v>
      </c>
      <c r="CX3328" s="110"/>
      <c r="CY3328" s="110"/>
      <c r="CZ3328" s="110"/>
      <c r="DA3328" s="110"/>
      <c r="DB3328" s="22"/>
      <c r="DC3328" s="110"/>
      <c r="DD3328" s="110"/>
      <c r="DE3328" s="110"/>
      <c r="DF3328" s="110"/>
      <c r="DG3328" s="110"/>
      <c r="DH3328" s="22"/>
      <c r="DI3328" s="22"/>
      <c r="DJ3328" s="22"/>
      <c r="DK3328" s="22"/>
      <c r="DL3328" s="22"/>
      <c r="DM3328" s="22"/>
      <c r="DN3328" s="22"/>
      <c r="DO3328" s="22"/>
      <c r="DP3328" s="22"/>
      <c r="DQ3328" s="22"/>
    </row>
    <row r="3329" spans="1:121" ht="14.5" customHeight="1" x14ac:dyDescent="0.3">
      <c r="A3329" s="22" t="s">
        <v>3018</v>
      </c>
      <c r="B3329" s="22" t="s">
        <v>2935</v>
      </c>
      <c r="C3329" s="22" t="s">
        <v>2941</v>
      </c>
      <c r="D3329" s="22" t="s">
        <v>5257</v>
      </c>
      <c r="E3329" s="71"/>
      <c r="F3329" s="71">
        <v>44672</v>
      </c>
      <c r="G3329" s="22" t="s">
        <v>2945</v>
      </c>
      <c r="H3329" s="22">
        <v>32.056773900000003</v>
      </c>
      <c r="I3329" s="22">
        <v>-105.53285120699999</v>
      </c>
      <c r="J3329" s="22" t="s">
        <v>873</v>
      </c>
      <c r="K3329" s="22" t="s">
        <v>1253</v>
      </c>
      <c r="L3329" s="29" t="s">
        <v>878</v>
      </c>
      <c r="M3329" s="22" t="s">
        <v>907</v>
      </c>
      <c r="N3329" s="70" t="s">
        <v>3393</v>
      </c>
      <c r="O3329" s="70" t="s">
        <v>3394</v>
      </c>
      <c r="P3329" s="33" t="s">
        <v>1665</v>
      </c>
      <c r="Q3329" s="33" t="s">
        <v>2943</v>
      </c>
      <c r="U3329" s="25"/>
      <c r="W3329" s="110">
        <v>55.2</v>
      </c>
      <c r="X3329" s="110">
        <v>0.11</v>
      </c>
      <c r="Y3329" s="110">
        <v>15.84</v>
      </c>
      <c r="Z3329" s="110">
        <v>4.3499999999999996</v>
      </c>
      <c r="AA3329" s="110">
        <v>0.15</v>
      </c>
      <c r="AB3329" s="110">
        <v>0.74</v>
      </c>
      <c r="AC3329" s="110">
        <v>4.07</v>
      </c>
      <c r="AD3329" s="110">
        <v>1.04</v>
      </c>
      <c r="AE3329" s="110">
        <v>12.3</v>
      </c>
      <c r="AF3329" s="110">
        <v>0.05</v>
      </c>
      <c r="AG3329" s="110">
        <v>4.45</v>
      </c>
      <c r="AH3329" s="110">
        <v>5550</v>
      </c>
      <c r="AI3329" s="110">
        <v>0.01</v>
      </c>
      <c r="AJ3329" s="110"/>
      <c r="AK3329" s="22"/>
      <c r="AL3329" s="110"/>
      <c r="AM3329" s="110">
        <v>0.9</v>
      </c>
      <c r="AN3329" s="110"/>
      <c r="AO3329" s="110">
        <f t="shared" si="196"/>
        <v>99.755000000000024</v>
      </c>
      <c r="AP3329" s="110"/>
      <c r="AQ3329" s="110"/>
      <c r="AR3329" s="110"/>
      <c r="AS3329" s="22"/>
      <c r="AT3329" s="22"/>
      <c r="AU3329" s="110">
        <v>1</v>
      </c>
      <c r="AV3329" s="110" t="s">
        <v>82</v>
      </c>
      <c r="AW3329" s="110">
        <v>4.7</v>
      </c>
      <c r="AX3329" s="110"/>
      <c r="AY3329" s="110">
        <v>147</v>
      </c>
      <c r="AZ3329" s="110"/>
      <c r="BA3329" s="110">
        <v>0.06</v>
      </c>
      <c r="BB3329" s="110"/>
      <c r="BC3329" s="110">
        <v>0.7</v>
      </c>
      <c r="BD3329" s="110">
        <v>1</v>
      </c>
      <c r="BE3329" s="110" t="s">
        <v>84</v>
      </c>
      <c r="BF3329" s="110">
        <v>1.62</v>
      </c>
      <c r="BG3329" s="110">
        <v>2</v>
      </c>
      <c r="BH3329" s="110">
        <v>35</v>
      </c>
      <c r="BI3329" s="110" t="s">
        <v>83</v>
      </c>
      <c r="BJ3329" s="110">
        <v>49.9</v>
      </c>
      <c r="BK3329" s="110">
        <v>0.01</v>
      </c>
      <c r="BL3329" s="110">
        <v>8.5000000000000006E-2</v>
      </c>
      <c r="BM3329" s="110">
        <v>10</v>
      </c>
      <c r="BN3329" s="110">
        <v>128</v>
      </c>
      <c r="BO3329" s="110">
        <v>272</v>
      </c>
      <c r="BP3329" s="110" t="s">
        <v>121</v>
      </c>
      <c r="BQ3329" s="110">
        <v>36</v>
      </c>
      <c r="BR3329" s="110">
        <v>328</v>
      </c>
      <c r="BS3329" s="110">
        <v>3.0000000000000001E-3</v>
      </c>
      <c r="BT3329" s="110">
        <v>0.27</v>
      </c>
      <c r="BU3329" s="110">
        <v>0.4</v>
      </c>
      <c r="BV3329" s="110">
        <v>0.2</v>
      </c>
      <c r="BW3329" s="110">
        <v>6</v>
      </c>
      <c r="BX3329" s="110">
        <v>112</v>
      </c>
      <c r="BY3329" s="110">
        <v>14.9</v>
      </c>
      <c r="BZ3329" s="110">
        <v>0.01</v>
      </c>
      <c r="CA3329" s="110">
        <v>30.2</v>
      </c>
      <c r="CB3329" s="110">
        <v>0.14000000000000001</v>
      </c>
      <c r="CC3329" s="110">
        <v>12.8</v>
      </c>
      <c r="CD3329" s="110">
        <v>15</v>
      </c>
      <c r="CE3329" s="110">
        <v>4</v>
      </c>
      <c r="CF3329" s="110">
        <v>52.9</v>
      </c>
      <c r="CG3329" s="110">
        <v>2640</v>
      </c>
      <c r="CH3329" s="110">
        <v>215</v>
      </c>
      <c r="CI3329" s="110">
        <v>127</v>
      </c>
      <c r="CJ3329" s="110">
        <v>236</v>
      </c>
      <c r="CK3329" s="110">
        <v>23.9</v>
      </c>
      <c r="CL3329" s="110">
        <v>75.2</v>
      </c>
      <c r="CM3329" s="110">
        <v>12.2</v>
      </c>
      <c r="CN3329" s="110">
        <v>0.63</v>
      </c>
      <c r="CO3329" s="110">
        <v>9.3800000000000008</v>
      </c>
      <c r="CP3329" s="110">
        <v>1.52</v>
      </c>
      <c r="CQ3329" s="110">
        <v>9.4600000000000009</v>
      </c>
      <c r="CR3329" s="110">
        <v>1.8</v>
      </c>
      <c r="CS3329" s="110">
        <v>5.72</v>
      </c>
      <c r="CT3329" s="110">
        <v>0.84</v>
      </c>
      <c r="CU3329" s="110">
        <v>5.79</v>
      </c>
      <c r="CV3329" s="110">
        <v>0.89</v>
      </c>
      <c r="CW3329" s="60">
        <f t="shared" si="197"/>
        <v>510.32999999999993</v>
      </c>
      <c r="CX3329" s="110"/>
      <c r="CY3329" s="110"/>
      <c r="CZ3329" s="110"/>
      <c r="DA3329" s="110"/>
      <c r="DB3329" s="22"/>
      <c r="DC3329" s="110"/>
      <c r="DD3329" s="110"/>
      <c r="DE3329" s="110"/>
      <c r="DF3329" s="110"/>
      <c r="DG3329" s="110"/>
      <c r="DH3329" s="22"/>
      <c r="DI3329" s="22"/>
      <c r="DJ3329" s="22"/>
      <c r="DK3329" s="22"/>
      <c r="DL3329" s="22"/>
      <c r="DM3329" s="22"/>
      <c r="DN3329" s="22"/>
      <c r="DO3329" s="22"/>
      <c r="DP3329" s="22"/>
      <c r="DQ3329" s="22"/>
    </row>
    <row r="3330" spans="1:121" ht="14.5" customHeight="1" x14ac:dyDescent="0.3">
      <c r="A3330" s="22" t="s">
        <v>3019</v>
      </c>
      <c r="B3330" s="22" t="s">
        <v>2935</v>
      </c>
      <c r="C3330" s="22" t="s">
        <v>2941</v>
      </c>
      <c r="D3330" s="22" t="s">
        <v>5257</v>
      </c>
      <c r="E3330" s="71"/>
      <c r="F3330" s="71">
        <v>44672</v>
      </c>
      <c r="G3330" s="22" t="s">
        <v>2945</v>
      </c>
      <c r="H3330" s="22">
        <v>32.038611000000003</v>
      </c>
      <c r="I3330" s="22">
        <v>-105.53106200000001</v>
      </c>
      <c r="J3330" s="22" t="s">
        <v>873</v>
      </c>
      <c r="K3330" s="22" t="s">
        <v>1253</v>
      </c>
      <c r="L3330" s="29" t="s">
        <v>878</v>
      </c>
      <c r="M3330" s="22" t="s">
        <v>1046</v>
      </c>
      <c r="N3330" s="70" t="s">
        <v>3393</v>
      </c>
      <c r="O3330" s="70" t="s">
        <v>3394</v>
      </c>
      <c r="P3330" s="33" t="s">
        <v>1665</v>
      </c>
      <c r="Q3330" s="33" t="s">
        <v>2943</v>
      </c>
      <c r="U3330" s="25"/>
      <c r="W3330" s="110">
        <v>3.04</v>
      </c>
      <c r="X3330" s="110">
        <v>0.01</v>
      </c>
      <c r="Y3330" s="110">
        <v>0.56000000000000005</v>
      </c>
      <c r="Z3330" s="110">
        <v>1.49</v>
      </c>
      <c r="AA3330" s="110">
        <v>0.17</v>
      </c>
      <c r="AB3330" s="110">
        <v>7.7</v>
      </c>
      <c r="AC3330" s="110">
        <v>43.9</v>
      </c>
      <c r="AD3330" s="110">
        <v>0.02</v>
      </c>
      <c r="AE3330" s="110">
        <v>0.11</v>
      </c>
      <c r="AF3330" s="110">
        <v>0.02</v>
      </c>
      <c r="AG3330" s="110">
        <v>43</v>
      </c>
      <c r="AH3330" s="110">
        <v>1640</v>
      </c>
      <c r="AI3330" s="110">
        <v>7.0000000000000007E-2</v>
      </c>
      <c r="AJ3330" s="110"/>
      <c r="AK3330" s="22"/>
      <c r="AL3330" s="110"/>
      <c r="AM3330" s="110">
        <v>11.65</v>
      </c>
      <c r="AN3330" s="110"/>
      <c r="AO3330" s="110">
        <f t="shared" si="196"/>
        <v>111.83400000000002</v>
      </c>
      <c r="AP3330" s="110"/>
      <c r="AQ3330" s="110"/>
      <c r="AR3330" s="110"/>
      <c r="AS3330" s="22"/>
      <c r="AT3330" s="22"/>
      <c r="AU3330" s="110">
        <v>5</v>
      </c>
      <c r="AV3330" s="110" t="s">
        <v>82</v>
      </c>
      <c r="AW3330" s="110">
        <v>8.3000000000000007</v>
      </c>
      <c r="AX3330" s="110"/>
      <c r="AY3330" s="110">
        <v>349</v>
      </c>
      <c r="AZ3330" s="110"/>
      <c r="BA3330" s="110">
        <v>0.03</v>
      </c>
      <c r="BB3330" s="110"/>
      <c r="BC3330" s="110">
        <v>1.9</v>
      </c>
      <c r="BD3330" s="110">
        <v>5</v>
      </c>
      <c r="BE3330" s="110" t="s">
        <v>84</v>
      </c>
      <c r="BF3330" s="110">
        <v>0.1</v>
      </c>
      <c r="BG3330" s="110">
        <v>4</v>
      </c>
      <c r="BH3330" s="110">
        <v>4</v>
      </c>
      <c r="BI3330" s="110" t="s">
        <v>83</v>
      </c>
      <c r="BJ3330" s="110">
        <v>14.7</v>
      </c>
      <c r="BK3330" s="110">
        <v>2.7E-2</v>
      </c>
      <c r="BL3330" s="110">
        <v>5.0000000000000001E-3</v>
      </c>
      <c r="BM3330" s="110">
        <v>10</v>
      </c>
      <c r="BN3330" s="110">
        <v>30</v>
      </c>
      <c r="BO3330" s="110">
        <v>26.1</v>
      </c>
      <c r="BP3330" s="110">
        <v>13</v>
      </c>
      <c r="BQ3330" s="110">
        <v>19</v>
      </c>
      <c r="BR3330" s="110">
        <v>3.5</v>
      </c>
      <c r="BS3330" s="110">
        <v>1E-3</v>
      </c>
      <c r="BT3330" s="110">
        <v>0.82</v>
      </c>
      <c r="BU3330" s="110">
        <v>0.9</v>
      </c>
      <c r="BV3330" s="110">
        <v>0.8</v>
      </c>
      <c r="BW3330" s="110">
        <v>1</v>
      </c>
      <c r="BX3330" s="110">
        <v>413</v>
      </c>
      <c r="BY3330" s="110">
        <v>1.2</v>
      </c>
      <c r="BZ3330" s="110">
        <v>0.01</v>
      </c>
      <c r="CA3330" s="110">
        <v>3.42</v>
      </c>
      <c r="CB3330" s="110">
        <v>2.61</v>
      </c>
      <c r="CC3330" s="110">
        <v>4.4000000000000004</v>
      </c>
      <c r="CD3330" s="110">
        <v>13</v>
      </c>
      <c r="CE3330" s="110">
        <v>1</v>
      </c>
      <c r="CF3330" s="110">
        <v>11.1</v>
      </c>
      <c r="CG3330" s="110">
        <v>532</v>
      </c>
      <c r="CH3330" s="110">
        <v>222</v>
      </c>
      <c r="CI3330" s="110">
        <v>11.2</v>
      </c>
      <c r="CJ3330" s="110">
        <v>21.4</v>
      </c>
      <c r="CK3330" s="110">
        <v>2.5299999999999998</v>
      </c>
      <c r="CL3330" s="110">
        <v>10</v>
      </c>
      <c r="CM3330" s="110">
        <v>2.2799999999999998</v>
      </c>
      <c r="CN3330" s="110">
        <v>0.27</v>
      </c>
      <c r="CO3330" s="110">
        <v>2.46</v>
      </c>
      <c r="CP3330" s="110">
        <v>0.38</v>
      </c>
      <c r="CQ3330" s="110">
        <v>2.16</v>
      </c>
      <c r="CR3330" s="110">
        <v>0.42</v>
      </c>
      <c r="CS3330" s="110">
        <v>1.25</v>
      </c>
      <c r="CT3330" s="110">
        <v>0.16</v>
      </c>
      <c r="CU3330" s="110">
        <v>0.98</v>
      </c>
      <c r="CV3330" s="110">
        <v>0.16</v>
      </c>
      <c r="CW3330" s="60">
        <f t="shared" si="197"/>
        <v>55.65</v>
      </c>
      <c r="CX3330" s="110"/>
      <c r="CY3330" s="110"/>
      <c r="CZ3330" s="110"/>
      <c r="DA3330" s="110"/>
      <c r="DB3330" s="22"/>
      <c r="DC3330" s="110"/>
      <c r="DD3330" s="110"/>
      <c r="DE3330" s="110"/>
      <c r="DF3330" s="110"/>
      <c r="DG3330" s="110"/>
      <c r="DH3330" s="22"/>
      <c r="DI3330" s="22"/>
      <c r="DJ3330" s="22"/>
      <c r="DK3330" s="22"/>
      <c r="DL3330" s="22"/>
      <c r="DM3330" s="22"/>
      <c r="DN3330" s="22"/>
      <c r="DO3330" s="22"/>
      <c r="DP3330" s="22"/>
      <c r="DQ3330" s="22"/>
    </row>
    <row r="3331" spans="1:121" ht="14.5" customHeight="1" x14ac:dyDescent="0.3">
      <c r="A3331" s="22" t="s">
        <v>3020</v>
      </c>
      <c r="B3331" s="22" t="s">
        <v>2935</v>
      </c>
      <c r="C3331" s="22" t="s">
        <v>2941</v>
      </c>
      <c r="D3331" s="22" t="s">
        <v>5257</v>
      </c>
      <c r="E3331" s="71"/>
      <c r="F3331" s="71">
        <v>44672</v>
      </c>
      <c r="G3331" s="22" t="s">
        <v>2945</v>
      </c>
      <c r="H3331" s="22">
        <v>32.041276500000002</v>
      </c>
      <c r="I3331" s="22">
        <v>-105.536616</v>
      </c>
      <c r="J3331" s="22" t="s">
        <v>873</v>
      </c>
      <c r="K3331" s="22" t="s">
        <v>1253</v>
      </c>
      <c r="L3331" s="29" t="s">
        <v>878</v>
      </c>
      <c r="M3331" s="22" t="s">
        <v>3008</v>
      </c>
      <c r="N3331" s="70" t="s">
        <v>3393</v>
      </c>
      <c r="O3331" s="70" t="s">
        <v>3394</v>
      </c>
      <c r="P3331" s="33" t="s">
        <v>1665</v>
      </c>
      <c r="Q3331" s="33" t="s">
        <v>2943</v>
      </c>
      <c r="U3331" s="25"/>
      <c r="W3331" s="110">
        <v>57.12</v>
      </c>
      <c r="X3331" s="110">
        <v>0.15</v>
      </c>
      <c r="Y3331" s="110">
        <v>17.96</v>
      </c>
      <c r="Z3331" s="110">
        <v>5.76</v>
      </c>
      <c r="AA3331" s="110">
        <v>0.28999999999999998</v>
      </c>
      <c r="AB3331" s="110">
        <v>0.44</v>
      </c>
      <c r="AC3331" s="110">
        <v>1.47</v>
      </c>
      <c r="AD3331" s="110">
        <v>8.0299999999999994</v>
      </c>
      <c r="AE3331" s="110">
        <v>5.22</v>
      </c>
      <c r="AF3331" s="110">
        <v>0.09</v>
      </c>
      <c r="AG3331" s="110">
        <v>2.11</v>
      </c>
      <c r="AH3331" s="110">
        <v>460</v>
      </c>
      <c r="AI3331" s="110">
        <v>0.01</v>
      </c>
      <c r="AJ3331" s="110"/>
      <c r="AK3331" s="22"/>
      <c r="AL3331" s="110"/>
      <c r="AM3331" s="110">
        <v>0.12</v>
      </c>
      <c r="AN3331" s="110"/>
      <c r="AO3331" s="110">
        <f t="shared" si="196"/>
        <v>98.806000000000012</v>
      </c>
      <c r="AP3331" s="110"/>
      <c r="AQ3331" s="110"/>
      <c r="AR3331" s="110"/>
      <c r="AS3331" s="22"/>
      <c r="AT3331" s="22"/>
      <c r="AU3331" s="110" t="s">
        <v>121</v>
      </c>
      <c r="AV3331" s="110" t="s">
        <v>82</v>
      </c>
      <c r="AW3331" s="110">
        <v>6.5</v>
      </c>
      <c r="AX3331" s="110"/>
      <c r="AY3331" s="110">
        <v>189</v>
      </c>
      <c r="AZ3331" s="110"/>
      <c r="BA3331" s="110">
        <v>0.16</v>
      </c>
      <c r="BB3331" s="110"/>
      <c r="BC3331" s="110" t="s">
        <v>82</v>
      </c>
      <c r="BD3331" s="110">
        <v>2</v>
      </c>
      <c r="BE3331" s="110" t="s">
        <v>84</v>
      </c>
      <c r="BF3331" s="110">
        <v>2.78</v>
      </c>
      <c r="BG3331" s="110">
        <v>4</v>
      </c>
      <c r="BH3331" s="110">
        <v>35.1</v>
      </c>
      <c r="BI3331" s="110" t="s">
        <v>83</v>
      </c>
      <c r="BJ3331" s="110">
        <v>39.1</v>
      </c>
      <c r="BK3331" s="110">
        <v>6.0000000000000001E-3</v>
      </c>
      <c r="BL3331" s="110">
        <v>8.0000000000000002E-3</v>
      </c>
      <c r="BM3331" s="110">
        <v>60</v>
      </c>
      <c r="BN3331" s="110">
        <v>4</v>
      </c>
      <c r="BO3331" s="110">
        <v>221</v>
      </c>
      <c r="BP3331" s="110" t="s">
        <v>121</v>
      </c>
      <c r="BQ3331" s="110">
        <v>30</v>
      </c>
      <c r="BR3331" s="110">
        <v>149.5</v>
      </c>
      <c r="BS3331" s="110" t="s">
        <v>134</v>
      </c>
      <c r="BT3331" s="110">
        <v>0.23</v>
      </c>
      <c r="BU3331" s="110">
        <v>0.3</v>
      </c>
      <c r="BV3331" s="110" t="s">
        <v>124</v>
      </c>
      <c r="BW3331" s="110">
        <v>11</v>
      </c>
      <c r="BX3331" s="110">
        <v>104</v>
      </c>
      <c r="BY3331" s="110">
        <v>15.8</v>
      </c>
      <c r="BZ3331" s="110">
        <v>0.01</v>
      </c>
      <c r="CA3331" s="110">
        <v>33.4</v>
      </c>
      <c r="CB3331" s="110">
        <v>0.37</v>
      </c>
      <c r="CC3331" s="110">
        <v>7.14</v>
      </c>
      <c r="CD3331" s="110">
        <v>11</v>
      </c>
      <c r="CE3331" s="110">
        <v>3</v>
      </c>
      <c r="CF3331" s="110">
        <v>47.2</v>
      </c>
      <c r="CG3331" s="110">
        <v>1825</v>
      </c>
      <c r="CH3331" s="110">
        <v>206</v>
      </c>
      <c r="CI3331" s="110">
        <v>121</v>
      </c>
      <c r="CJ3331" s="110">
        <v>217</v>
      </c>
      <c r="CK3331" s="110">
        <v>21.2</v>
      </c>
      <c r="CL3331" s="110">
        <v>62.5</v>
      </c>
      <c r="CM3331" s="110">
        <v>9.85</v>
      </c>
      <c r="CN3331" s="110">
        <v>0.88</v>
      </c>
      <c r="CO3331" s="110">
        <v>7.46</v>
      </c>
      <c r="CP3331" s="110">
        <v>1.23</v>
      </c>
      <c r="CQ3331" s="110">
        <v>7.65</v>
      </c>
      <c r="CR3331" s="110">
        <v>1.65</v>
      </c>
      <c r="CS3331" s="110">
        <v>5.53</v>
      </c>
      <c r="CT3331" s="110">
        <v>0.87</v>
      </c>
      <c r="CU3331" s="110">
        <v>6.58</v>
      </c>
      <c r="CV3331" s="110">
        <v>1.08</v>
      </c>
      <c r="CW3331" s="60">
        <f t="shared" si="197"/>
        <v>464.4799999999999</v>
      </c>
      <c r="CX3331" s="110"/>
      <c r="CY3331" s="110"/>
      <c r="CZ3331" s="110"/>
      <c r="DA3331" s="110"/>
      <c r="DB3331" s="22"/>
      <c r="DC3331" s="110"/>
      <c r="DD3331" s="110"/>
      <c r="DE3331" s="110"/>
      <c r="DF3331" s="110"/>
      <c r="DG3331" s="110"/>
      <c r="DH3331" s="22"/>
      <c r="DI3331" s="22"/>
      <c r="DJ3331" s="22"/>
      <c r="DK3331" s="22"/>
      <c r="DL3331" s="22"/>
      <c r="DM3331" s="22"/>
      <c r="DN3331" s="22"/>
      <c r="DO3331" s="22"/>
      <c r="DP3331" s="22"/>
      <c r="DQ3331" s="22"/>
    </row>
    <row r="3332" spans="1:121" ht="14.5" customHeight="1" x14ac:dyDescent="0.3">
      <c r="A3332" s="22" t="s">
        <v>3021</v>
      </c>
      <c r="B3332" s="22" t="s">
        <v>2935</v>
      </c>
      <c r="C3332" s="22" t="s">
        <v>2941</v>
      </c>
      <c r="D3332" s="22" t="s">
        <v>5257</v>
      </c>
      <c r="E3332" s="71"/>
      <c r="F3332" s="71">
        <v>44672</v>
      </c>
      <c r="G3332" s="22" t="s">
        <v>2945</v>
      </c>
      <c r="H3332" s="22">
        <v>32.046849999999999</v>
      </c>
      <c r="I3332" s="22">
        <v>-105.5370728</v>
      </c>
      <c r="J3332" s="22" t="s">
        <v>873</v>
      </c>
      <c r="K3332" s="22" t="s">
        <v>1253</v>
      </c>
      <c r="L3332" s="29" t="s">
        <v>878</v>
      </c>
      <c r="M3332" s="22" t="s">
        <v>950</v>
      </c>
      <c r="N3332" s="70" t="s">
        <v>3393</v>
      </c>
      <c r="O3332" s="70" t="s">
        <v>3394</v>
      </c>
      <c r="P3332" s="33" t="s">
        <v>1665</v>
      </c>
      <c r="Q3332" s="33" t="s">
        <v>2943</v>
      </c>
      <c r="U3332" s="25"/>
      <c r="W3332" s="110">
        <v>67.73</v>
      </c>
      <c r="X3332" s="110">
        <v>0.15</v>
      </c>
      <c r="Y3332" s="110">
        <v>11.19</v>
      </c>
      <c r="Z3332" s="110">
        <v>1.87</v>
      </c>
      <c r="AA3332" s="110">
        <v>0.11</v>
      </c>
      <c r="AB3332" s="110">
        <v>0.28999999999999998</v>
      </c>
      <c r="AC3332" s="110">
        <v>5.51</v>
      </c>
      <c r="AD3332" s="110">
        <v>0.38</v>
      </c>
      <c r="AE3332" s="110">
        <v>4.91</v>
      </c>
      <c r="AF3332" s="110">
        <v>0.02</v>
      </c>
      <c r="AG3332" s="110">
        <v>6.78</v>
      </c>
      <c r="AH3332" s="110">
        <v>830</v>
      </c>
      <c r="AI3332" s="110">
        <v>0.02</v>
      </c>
      <c r="AJ3332" s="110"/>
      <c r="AK3332" s="22"/>
      <c r="AL3332" s="110"/>
      <c r="AM3332" s="110">
        <v>1.24</v>
      </c>
      <c r="AN3332" s="110"/>
      <c r="AO3332" s="110">
        <f t="shared" si="196"/>
        <v>100.26300000000001</v>
      </c>
      <c r="AP3332" s="110"/>
      <c r="AQ3332" s="110"/>
      <c r="AR3332" s="110"/>
      <c r="AS3332" s="22"/>
      <c r="AT3332" s="22"/>
      <c r="AU3332" s="110">
        <v>1</v>
      </c>
      <c r="AV3332" s="110" t="s">
        <v>82</v>
      </c>
      <c r="AW3332" s="110">
        <v>8.6999999999999993</v>
      </c>
      <c r="AX3332" s="110"/>
      <c r="AY3332" s="110">
        <v>71</v>
      </c>
      <c r="AZ3332" s="110"/>
      <c r="BA3332" s="110">
        <v>1.9</v>
      </c>
      <c r="BB3332" s="110"/>
      <c r="BC3332" s="110">
        <v>3.2</v>
      </c>
      <c r="BD3332" s="110">
        <v>2</v>
      </c>
      <c r="BE3332" s="110" t="s">
        <v>84</v>
      </c>
      <c r="BF3332" s="110">
        <v>2.6</v>
      </c>
      <c r="BG3332" s="110">
        <v>3</v>
      </c>
      <c r="BH3332" s="110">
        <v>52.8</v>
      </c>
      <c r="BI3332" s="110" t="s">
        <v>83</v>
      </c>
      <c r="BJ3332" s="110">
        <v>133.5</v>
      </c>
      <c r="BK3332" s="110">
        <v>1.7000000000000001E-2</v>
      </c>
      <c r="BL3332" s="110">
        <v>4.2000000000000003E-2</v>
      </c>
      <c r="BM3332" s="110">
        <v>130</v>
      </c>
      <c r="BN3332" s="110">
        <v>12</v>
      </c>
      <c r="BO3332" s="110">
        <v>1025</v>
      </c>
      <c r="BP3332" s="110" t="s">
        <v>121</v>
      </c>
      <c r="BQ3332" s="110">
        <v>364</v>
      </c>
      <c r="BR3332" s="110">
        <v>865</v>
      </c>
      <c r="BS3332" s="110">
        <v>1E-3</v>
      </c>
      <c r="BT3332" s="110">
        <v>0.78</v>
      </c>
      <c r="BU3332" s="110">
        <v>0.1</v>
      </c>
      <c r="BV3332" s="110">
        <v>1</v>
      </c>
      <c r="BW3332" s="110">
        <v>59</v>
      </c>
      <c r="BX3332" s="110">
        <v>47.2</v>
      </c>
      <c r="BY3332" s="110">
        <v>129</v>
      </c>
      <c r="BZ3332" s="110" t="s">
        <v>120</v>
      </c>
      <c r="CA3332" s="110">
        <v>351</v>
      </c>
      <c r="CB3332" s="110">
        <v>0.24</v>
      </c>
      <c r="CC3332" s="110">
        <v>27.2</v>
      </c>
      <c r="CD3332" s="110" t="s">
        <v>83</v>
      </c>
      <c r="CE3332" s="110">
        <v>2</v>
      </c>
      <c r="CF3332" s="110">
        <v>206</v>
      </c>
      <c r="CG3332" s="110">
        <v>4000</v>
      </c>
      <c r="CH3332" s="110">
        <v>407</v>
      </c>
      <c r="CI3332" s="110">
        <v>163</v>
      </c>
      <c r="CJ3332" s="110">
        <v>360</v>
      </c>
      <c r="CK3332" s="110">
        <v>35</v>
      </c>
      <c r="CL3332" s="110">
        <v>110</v>
      </c>
      <c r="CM3332" s="110">
        <v>28</v>
      </c>
      <c r="CN3332" s="110">
        <v>1.72</v>
      </c>
      <c r="CO3332" s="110">
        <v>25.7</v>
      </c>
      <c r="CP3332" s="110">
        <v>4.84</v>
      </c>
      <c r="CQ3332" s="110">
        <v>32.299999999999997</v>
      </c>
      <c r="CR3332" s="110">
        <v>6.67</v>
      </c>
      <c r="CS3332" s="110">
        <v>21.4</v>
      </c>
      <c r="CT3332" s="110">
        <v>3.34</v>
      </c>
      <c r="CU3332" s="110">
        <v>22.1</v>
      </c>
      <c r="CV3332" s="110">
        <v>2.96</v>
      </c>
      <c r="CW3332" s="60">
        <f t="shared" si="197"/>
        <v>817.03000000000009</v>
      </c>
      <c r="CX3332" s="110"/>
      <c r="CY3332" s="110"/>
      <c r="CZ3332" s="110"/>
      <c r="DA3332" s="110"/>
      <c r="DB3332" s="22"/>
      <c r="DC3332" s="110"/>
      <c r="DD3332" s="110"/>
      <c r="DE3332" s="110"/>
      <c r="DF3332" s="110"/>
      <c r="DG3332" s="110"/>
      <c r="DH3332" s="22"/>
      <c r="DI3332" s="22"/>
      <c r="DJ3332" s="22"/>
      <c r="DK3332" s="22"/>
      <c r="DL3332" s="22"/>
      <c r="DM3332" s="22"/>
      <c r="DN3332" s="22"/>
      <c r="DO3332" s="22"/>
      <c r="DP3332" s="22"/>
      <c r="DQ3332" s="22"/>
    </row>
    <row r="3333" spans="1:121" ht="14.5" customHeight="1" x14ac:dyDescent="0.3">
      <c r="A3333" s="22" t="s">
        <v>3022</v>
      </c>
      <c r="B3333" s="22" t="s">
        <v>2935</v>
      </c>
      <c r="C3333" s="22" t="s">
        <v>2941</v>
      </c>
      <c r="D3333" s="22" t="s">
        <v>5257</v>
      </c>
      <c r="E3333" s="71"/>
      <c r="F3333" s="71">
        <v>44672</v>
      </c>
      <c r="G3333" s="22" t="s">
        <v>2945</v>
      </c>
      <c r="H3333" s="22">
        <v>32.049759999999999</v>
      </c>
      <c r="I3333" s="22">
        <v>-105.533604</v>
      </c>
      <c r="J3333" s="22" t="s">
        <v>873</v>
      </c>
      <c r="K3333" s="22" t="s">
        <v>1253</v>
      </c>
      <c r="L3333" s="29" t="s">
        <v>878</v>
      </c>
      <c r="M3333" s="22" t="s">
        <v>163</v>
      </c>
      <c r="N3333" s="70" t="s">
        <v>3393</v>
      </c>
      <c r="O3333" s="70" t="s">
        <v>3394</v>
      </c>
      <c r="P3333" s="33" t="s">
        <v>1665</v>
      </c>
      <c r="Q3333" s="33" t="s">
        <v>2943</v>
      </c>
      <c r="U3333" s="25"/>
      <c r="W3333" s="110">
        <v>65.260000000000005</v>
      </c>
      <c r="X3333" s="110">
        <v>0.18</v>
      </c>
      <c r="Y3333" s="110">
        <v>12.94</v>
      </c>
      <c r="Z3333" s="110">
        <v>2.08</v>
      </c>
      <c r="AA3333" s="110">
        <v>0.13</v>
      </c>
      <c r="AB3333" s="110">
        <v>0.42</v>
      </c>
      <c r="AC3333" s="110">
        <v>6.1</v>
      </c>
      <c r="AD3333" s="110">
        <v>0.05</v>
      </c>
      <c r="AE3333" s="110">
        <v>2.13</v>
      </c>
      <c r="AF3333" s="110">
        <v>0.06</v>
      </c>
      <c r="AG3333" s="110">
        <v>9.24</v>
      </c>
      <c r="AH3333" s="110">
        <v>930</v>
      </c>
      <c r="AI3333" s="110">
        <v>0.04</v>
      </c>
      <c r="AJ3333" s="110"/>
      <c r="AK3333" s="22"/>
      <c r="AL3333" s="110"/>
      <c r="AM3333" s="110">
        <v>1.37</v>
      </c>
      <c r="AN3333" s="110"/>
      <c r="AO3333" s="110">
        <f t="shared" si="196"/>
        <v>100.053</v>
      </c>
      <c r="AP3333" s="110"/>
      <c r="AQ3333" s="110"/>
      <c r="AR3333" s="110"/>
      <c r="AS3333" s="22"/>
      <c r="AT3333" s="22"/>
      <c r="AU3333" s="110">
        <v>1</v>
      </c>
      <c r="AV3333" s="110" t="s">
        <v>82</v>
      </c>
      <c r="AW3333" s="110">
        <v>23.1</v>
      </c>
      <c r="AX3333" s="110"/>
      <c r="AY3333" s="110">
        <v>184</v>
      </c>
      <c r="AZ3333" s="110"/>
      <c r="BA3333" s="110">
        <v>2.31</v>
      </c>
      <c r="BB3333" s="110"/>
      <c r="BC3333" s="110" t="s">
        <v>82</v>
      </c>
      <c r="BD3333" s="110">
        <v>4</v>
      </c>
      <c r="BE3333" s="110" t="s">
        <v>84</v>
      </c>
      <c r="BF3333" s="110">
        <v>1.46</v>
      </c>
      <c r="BG3333" s="110">
        <v>7</v>
      </c>
      <c r="BH3333" s="110">
        <v>61.9</v>
      </c>
      <c r="BI3333" s="110" t="s">
        <v>83</v>
      </c>
      <c r="BJ3333" s="110">
        <v>167</v>
      </c>
      <c r="BK3333" s="110">
        <v>2.1000000000000001E-2</v>
      </c>
      <c r="BL3333" s="110">
        <v>4.8000000000000001E-2</v>
      </c>
      <c r="BM3333" s="110">
        <v>30</v>
      </c>
      <c r="BN3333" s="110">
        <v>17</v>
      </c>
      <c r="BO3333" s="110">
        <v>1380</v>
      </c>
      <c r="BP3333" s="110">
        <v>13</v>
      </c>
      <c r="BQ3333" s="110">
        <v>371</v>
      </c>
      <c r="BR3333" s="110">
        <v>172.5</v>
      </c>
      <c r="BS3333" s="110">
        <v>8.0000000000000002E-3</v>
      </c>
      <c r="BT3333" s="110">
        <v>1.53</v>
      </c>
      <c r="BU3333" s="110">
        <v>0.2</v>
      </c>
      <c r="BV3333" s="110">
        <v>3.1</v>
      </c>
      <c r="BW3333" s="110">
        <v>65</v>
      </c>
      <c r="BX3333" s="110">
        <v>70.400000000000006</v>
      </c>
      <c r="BY3333" s="110">
        <v>148.5</v>
      </c>
      <c r="BZ3333" s="110">
        <v>0.01</v>
      </c>
      <c r="CA3333" s="110">
        <v>387</v>
      </c>
      <c r="CB3333" s="110">
        <v>0.88</v>
      </c>
      <c r="CC3333" s="110">
        <v>71.5</v>
      </c>
      <c r="CD3333" s="110">
        <v>24</v>
      </c>
      <c r="CE3333" s="110">
        <v>4</v>
      </c>
      <c r="CF3333" s="110">
        <v>294</v>
      </c>
      <c r="CG3333" s="110">
        <v>4850</v>
      </c>
      <c r="CH3333" s="110">
        <v>277</v>
      </c>
      <c r="CI3333" s="110">
        <v>648</v>
      </c>
      <c r="CJ3333" s="110">
        <v>1090</v>
      </c>
      <c r="CK3333" s="110">
        <v>97.1</v>
      </c>
      <c r="CL3333" s="110">
        <v>269</v>
      </c>
      <c r="CM3333" s="110">
        <v>46.4</v>
      </c>
      <c r="CN3333" s="110">
        <v>2.61</v>
      </c>
      <c r="CO3333" s="110">
        <v>37.6</v>
      </c>
      <c r="CP3333" s="110">
        <v>6.64</v>
      </c>
      <c r="CQ3333" s="110">
        <v>42.8</v>
      </c>
      <c r="CR3333" s="110">
        <v>8.69</v>
      </c>
      <c r="CS3333" s="110">
        <v>28.3</v>
      </c>
      <c r="CT3333" s="110">
        <v>4.6100000000000003</v>
      </c>
      <c r="CU3333" s="110">
        <v>30.4</v>
      </c>
      <c r="CV3333" s="110">
        <v>4.01</v>
      </c>
      <c r="CW3333" s="60">
        <f t="shared" si="197"/>
        <v>2316.1600000000008</v>
      </c>
      <c r="CX3333" s="110"/>
      <c r="CY3333" s="110"/>
      <c r="CZ3333" s="110"/>
      <c r="DA3333" s="110"/>
      <c r="DB3333" s="22"/>
      <c r="DC3333" s="110"/>
      <c r="DD3333" s="110"/>
      <c r="DE3333" s="110"/>
      <c r="DF3333" s="110"/>
      <c r="DG3333" s="110"/>
      <c r="DH3333" s="22"/>
      <c r="DI3333" s="22"/>
      <c r="DJ3333" s="22"/>
      <c r="DK3333" s="22"/>
      <c r="DL3333" s="22"/>
      <c r="DM3333" s="22"/>
      <c r="DN3333" s="22"/>
      <c r="DO3333" s="22"/>
      <c r="DP3333" s="22"/>
      <c r="DQ3333" s="22"/>
    </row>
    <row r="3334" spans="1:121" ht="14.5" customHeight="1" x14ac:dyDescent="0.3">
      <c r="A3334" s="22" t="s">
        <v>3784</v>
      </c>
      <c r="B3334" s="22" t="s">
        <v>2935</v>
      </c>
      <c r="C3334" s="22" t="s">
        <v>2941</v>
      </c>
      <c r="D3334" s="22" t="s">
        <v>5257</v>
      </c>
      <c r="E3334" s="71"/>
      <c r="F3334" s="71">
        <v>44672</v>
      </c>
      <c r="G3334" s="22" t="s">
        <v>2945</v>
      </c>
      <c r="H3334" s="22">
        <v>32.051740000000002</v>
      </c>
      <c r="I3334" s="22">
        <v>-105.54131700000001</v>
      </c>
      <c r="J3334" s="22" t="s">
        <v>873</v>
      </c>
      <c r="K3334" s="22" t="s">
        <v>1253</v>
      </c>
      <c r="L3334" s="29" t="s">
        <v>878</v>
      </c>
      <c r="M3334" s="22" t="s">
        <v>907</v>
      </c>
      <c r="N3334" s="70" t="s">
        <v>3393</v>
      </c>
      <c r="O3334" s="70" t="s">
        <v>3394</v>
      </c>
      <c r="P3334" s="33" t="s">
        <v>1665</v>
      </c>
      <c r="Q3334" s="33" t="s">
        <v>2943</v>
      </c>
      <c r="U3334" s="25"/>
      <c r="W3334" s="110">
        <v>58.8</v>
      </c>
      <c r="X3334" s="110">
        <v>0.05</v>
      </c>
      <c r="Y3334" s="110">
        <v>18.16</v>
      </c>
      <c r="Z3334" s="110">
        <v>4.7</v>
      </c>
      <c r="AA3334" s="110">
        <v>0.31</v>
      </c>
      <c r="AB3334" s="110">
        <v>0.11</v>
      </c>
      <c r="AC3334" s="110">
        <v>0.57999999999999996</v>
      </c>
      <c r="AD3334" s="110">
        <v>8.92</v>
      </c>
      <c r="AE3334" s="110">
        <v>4.8099999999999996</v>
      </c>
      <c r="AF3334" s="110">
        <v>0.02</v>
      </c>
      <c r="AG3334" s="110">
        <v>2.37</v>
      </c>
      <c r="AH3334" s="110">
        <v>310</v>
      </c>
      <c r="AI3334" s="110" t="s">
        <v>120</v>
      </c>
      <c r="AJ3334" s="110"/>
      <c r="AK3334" s="22"/>
      <c r="AL3334" s="110"/>
      <c r="AM3334" s="110">
        <v>0.03</v>
      </c>
      <c r="AN3334" s="110"/>
      <c r="AO3334" s="110">
        <f t="shared" si="196"/>
        <v>98.891000000000005</v>
      </c>
      <c r="AP3334" s="110"/>
      <c r="AQ3334" s="110"/>
      <c r="AR3334" s="110"/>
      <c r="AS3334" s="22"/>
      <c r="AT3334" s="22"/>
      <c r="AU3334" s="110">
        <v>2</v>
      </c>
      <c r="AV3334" s="110" t="s">
        <v>82</v>
      </c>
      <c r="AW3334" s="110">
        <v>5.0999999999999996</v>
      </c>
      <c r="AX3334" s="110"/>
      <c r="AY3334" s="110">
        <v>13.6</v>
      </c>
      <c r="AZ3334" s="110"/>
      <c r="BA3334" s="110">
        <v>0.17</v>
      </c>
      <c r="BB3334" s="110"/>
      <c r="BC3334" s="110" t="s">
        <v>82</v>
      </c>
      <c r="BD3334" s="110">
        <v>1</v>
      </c>
      <c r="BE3334" s="110" t="s">
        <v>84</v>
      </c>
      <c r="BF3334" s="110">
        <v>3.28</v>
      </c>
      <c r="BG3334" s="110">
        <v>2</v>
      </c>
      <c r="BH3334" s="110">
        <v>45.1</v>
      </c>
      <c r="BI3334" s="110" t="s">
        <v>83</v>
      </c>
      <c r="BJ3334" s="110">
        <v>56.1</v>
      </c>
      <c r="BK3334" s="110" t="s">
        <v>145</v>
      </c>
      <c r="BL3334" s="110">
        <v>2.1999999999999999E-2</v>
      </c>
      <c r="BM3334" s="110">
        <v>70</v>
      </c>
      <c r="BN3334" s="110">
        <v>13</v>
      </c>
      <c r="BO3334" s="110">
        <v>364</v>
      </c>
      <c r="BP3334" s="110" t="s">
        <v>121</v>
      </c>
      <c r="BQ3334" s="110">
        <v>34</v>
      </c>
      <c r="BR3334" s="110">
        <v>220</v>
      </c>
      <c r="BS3334" s="110" t="s">
        <v>134</v>
      </c>
      <c r="BT3334" s="110">
        <v>0.23</v>
      </c>
      <c r="BU3334" s="110">
        <v>0.3</v>
      </c>
      <c r="BV3334" s="110" t="s">
        <v>124</v>
      </c>
      <c r="BW3334" s="110">
        <v>12</v>
      </c>
      <c r="BX3334" s="110">
        <v>31</v>
      </c>
      <c r="BY3334" s="110">
        <v>27.3</v>
      </c>
      <c r="BZ3334" s="110">
        <v>0.01</v>
      </c>
      <c r="CA3334" s="110">
        <v>49.4</v>
      </c>
      <c r="CB3334" s="110">
        <v>0.31</v>
      </c>
      <c r="CC3334" s="110">
        <v>14.3</v>
      </c>
      <c r="CD3334" s="110" t="s">
        <v>83</v>
      </c>
      <c r="CE3334" s="110">
        <v>2</v>
      </c>
      <c r="CF3334" s="110">
        <v>78</v>
      </c>
      <c r="CG3334" s="110">
        <v>2640</v>
      </c>
      <c r="CH3334" s="110">
        <v>288</v>
      </c>
      <c r="CI3334" s="110">
        <v>182</v>
      </c>
      <c r="CJ3334" s="110">
        <v>330</v>
      </c>
      <c r="CK3334" s="110">
        <v>32.200000000000003</v>
      </c>
      <c r="CL3334" s="110">
        <v>99.3</v>
      </c>
      <c r="CM3334" s="110">
        <v>18.45</v>
      </c>
      <c r="CN3334" s="110">
        <v>0.91</v>
      </c>
      <c r="CO3334" s="110">
        <v>13.05</v>
      </c>
      <c r="CP3334" s="110">
        <v>2.29</v>
      </c>
      <c r="CQ3334" s="110">
        <v>14.25</v>
      </c>
      <c r="CR3334" s="110">
        <v>2.9</v>
      </c>
      <c r="CS3334" s="110">
        <v>9</v>
      </c>
      <c r="CT3334" s="110">
        <v>1.27</v>
      </c>
      <c r="CU3334" s="110">
        <v>9.69</v>
      </c>
      <c r="CV3334" s="110">
        <v>1.38</v>
      </c>
      <c r="CW3334" s="60">
        <f t="shared" si="197"/>
        <v>716.68999999999994</v>
      </c>
      <c r="CX3334" s="110"/>
      <c r="CY3334" s="110"/>
      <c r="CZ3334" s="110"/>
      <c r="DA3334" s="110"/>
      <c r="DB3334" s="22"/>
      <c r="DC3334" s="110"/>
      <c r="DD3334" s="110"/>
      <c r="DE3334" s="110"/>
      <c r="DF3334" s="110"/>
      <c r="DG3334" s="110"/>
      <c r="DH3334" s="22"/>
      <c r="DI3334" s="22"/>
      <c r="DJ3334" s="22"/>
      <c r="DK3334" s="22"/>
      <c r="DL3334" s="22"/>
      <c r="DM3334" s="22"/>
      <c r="DN3334" s="22"/>
      <c r="DO3334" s="22"/>
      <c r="DP3334" s="22"/>
      <c r="DQ3334" s="22"/>
    </row>
    <row r="3335" spans="1:121" ht="14.5" customHeight="1" x14ac:dyDescent="0.3">
      <c r="A3335" s="22" t="s">
        <v>3785</v>
      </c>
      <c r="B3335" s="22" t="s">
        <v>2935</v>
      </c>
      <c r="C3335" s="22" t="s">
        <v>2941</v>
      </c>
      <c r="D3335" s="22" t="s">
        <v>5257</v>
      </c>
      <c r="E3335" s="71"/>
      <c r="F3335" s="71">
        <v>44672</v>
      </c>
      <c r="G3335" s="22" t="s">
        <v>2945</v>
      </c>
      <c r="H3335" s="22">
        <v>32.051794999999998</v>
      </c>
      <c r="I3335" s="22">
        <v>-105.541169</v>
      </c>
      <c r="J3335" s="22" t="s">
        <v>873</v>
      </c>
      <c r="K3335" s="22" t="s">
        <v>1253</v>
      </c>
      <c r="L3335" s="29" t="s">
        <v>878</v>
      </c>
      <c r="M3335" s="22" t="s">
        <v>907</v>
      </c>
      <c r="N3335" s="70" t="s">
        <v>3393</v>
      </c>
      <c r="O3335" s="70" t="s">
        <v>3394</v>
      </c>
      <c r="P3335" s="33" t="s">
        <v>1665</v>
      </c>
      <c r="Q3335" s="33" t="s">
        <v>2943</v>
      </c>
      <c r="U3335" s="25"/>
      <c r="W3335" s="110">
        <v>58.38</v>
      </c>
      <c r="X3335" s="110">
        <v>0.06</v>
      </c>
      <c r="Y3335" s="110">
        <v>17.95</v>
      </c>
      <c r="Z3335" s="110">
        <v>4.66</v>
      </c>
      <c r="AA3335" s="110">
        <v>0.33</v>
      </c>
      <c r="AB3335" s="110">
        <v>0.3</v>
      </c>
      <c r="AC3335" s="110">
        <v>1.33</v>
      </c>
      <c r="AD3335" s="110">
        <v>9.0399999999999991</v>
      </c>
      <c r="AE3335" s="110">
        <v>4.82</v>
      </c>
      <c r="AF3335" s="110">
        <v>0.02</v>
      </c>
      <c r="AG3335" s="110">
        <v>2.2000000000000002</v>
      </c>
      <c r="AH3335" s="110">
        <v>640</v>
      </c>
      <c r="AI3335" s="110">
        <v>0.03</v>
      </c>
      <c r="AJ3335" s="110"/>
      <c r="AK3335" s="22"/>
      <c r="AL3335" s="110"/>
      <c r="AM3335" s="110">
        <v>0.11</v>
      </c>
      <c r="AN3335" s="110"/>
      <c r="AO3335" s="110">
        <f t="shared" si="196"/>
        <v>99.263999999999967</v>
      </c>
      <c r="AP3335" s="110"/>
      <c r="AQ3335" s="110"/>
      <c r="AR3335" s="110"/>
      <c r="AS3335" s="22"/>
      <c r="AT3335" s="22"/>
      <c r="AU3335" s="110" t="s">
        <v>121</v>
      </c>
      <c r="AV3335" s="110" t="s">
        <v>82</v>
      </c>
      <c r="AW3335" s="110">
        <v>7.1</v>
      </c>
      <c r="AX3335" s="110"/>
      <c r="AY3335" s="110">
        <v>13</v>
      </c>
      <c r="AZ3335" s="110"/>
      <c r="BA3335" s="110">
        <v>0.18</v>
      </c>
      <c r="BB3335" s="110"/>
      <c r="BC3335" s="110">
        <v>0.6</v>
      </c>
      <c r="BD3335" s="110">
        <v>2</v>
      </c>
      <c r="BE3335" s="110" t="s">
        <v>84</v>
      </c>
      <c r="BF3335" s="110">
        <v>5.01</v>
      </c>
      <c r="BG3335" s="110">
        <v>1</v>
      </c>
      <c r="BH3335" s="110">
        <v>44.5</v>
      </c>
      <c r="BI3335" s="110" t="s">
        <v>83</v>
      </c>
      <c r="BJ3335" s="110">
        <v>55.2</v>
      </c>
      <c r="BK3335" s="110" t="s">
        <v>145</v>
      </c>
      <c r="BL3335" s="110">
        <v>7.0000000000000001E-3</v>
      </c>
      <c r="BM3335" s="110">
        <v>60</v>
      </c>
      <c r="BN3335" s="110">
        <v>25</v>
      </c>
      <c r="BO3335" s="110">
        <v>353</v>
      </c>
      <c r="BP3335" s="110" t="s">
        <v>121</v>
      </c>
      <c r="BQ3335" s="110">
        <v>31</v>
      </c>
      <c r="BR3335" s="110">
        <v>216</v>
      </c>
      <c r="BS3335" s="110">
        <v>1E-3</v>
      </c>
      <c r="BT3335" s="110">
        <v>0.21</v>
      </c>
      <c r="BU3335" s="110">
        <v>0.3</v>
      </c>
      <c r="BV3335" s="110" t="s">
        <v>124</v>
      </c>
      <c r="BW3335" s="110">
        <v>11</v>
      </c>
      <c r="BX3335" s="110">
        <v>57.4</v>
      </c>
      <c r="BY3335" s="110">
        <v>26.1</v>
      </c>
      <c r="BZ3335" s="110">
        <v>0.01</v>
      </c>
      <c r="CA3335" s="110">
        <v>47</v>
      </c>
      <c r="CB3335" s="110">
        <v>0.37</v>
      </c>
      <c r="CC3335" s="110">
        <v>13.85</v>
      </c>
      <c r="CD3335" s="110" t="s">
        <v>83</v>
      </c>
      <c r="CE3335" s="110">
        <v>3</v>
      </c>
      <c r="CF3335" s="110">
        <v>75.8</v>
      </c>
      <c r="CG3335" s="110">
        <v>2610</v>
      </c>
      <c r="CH3335" s="110">
        <v>283</v>
      </c>
      <c r="CI3335" s="110">
        <v>176.5</v>
      </c>
      <c r="CJ3335" s="110">
        <v>319</v>
      </c>
      <c r="CK3335" s="110">
        <v>30.9</v>
      </c>
      <c r="CL3335" s="110">
        <v>95.6</v>
      </c>
      <c r="CM3335" s="110">
        <v>16.649999999999999</v>
      </c>
      <c r="CN3335" s="110">
        <v>0.96</v>
      </c>
      <c r="CO3335" s="110">
        <v>12.9</v>
      </c>
      <c r="CP3335" s="110">
        <v>2.2200000000000002</v>
      </c>
      <c r="CQ3335" s="110">
        <v>14.45</v>
      </c>
      <c r="CR3335" s="110">
        <v>2.72</v>
      </c>
      <c r="CS3335" s="110">
        <v>8.89</v>
      </c>
      <c r="CT3335" s="110">
        <v>1.32</v>
      </c>
      <c r="CU3335" s="110">
        <v>9.26</v>
      </c>
      <c r="CV3335" s="110">
        <v>1.43</v>
      </c>
      <c r="CW3335" s="60">
        <f t="shared" si="197"/>
        <v>692.80000000000007</v>
      </c>
      <c r="CX3335" s="110"/>
      <c r="CY3335" s="110"/>
      <c r="CZ3335" s="110"/>
      <c r="DA3335" s="110"/>
      <c r="DB3335" s="22"/>
      <c r="DC3335" s="110"/>
      <c r="DD3335" s="110"/>
      <c r="DE3335" s="110"/>
      <c r="DF3335" s="110"/>
      <c r="DG3335" s="110"/>
      <c r="DH3335" s="22"/>
      <c r="DI3335" s="22"/>
      <c r="DJ3335" s="22"/>
      <c r="DK3335" s="22"/>
      <c r="DL3335" s="22"/>
      <c r="DM3335" s="22"/>
      <c r="DN3335" s="22"/>
      <c r="DO3335" s="22"/>
      <c r="DP3335" s="22"/>
      <c r="DQ3335" s="22"/>
    </row>
    <row r="3336" spans="1:121" ht="14.5" customHeight="1" x14ac:dyDescent="0.3">
      <c r="A3336" s="22" t="s">
        <v>3023</v>
      </c>
      <c r="B3336" s="22" t="s">
        <v>2935</v>
      </c>
      <c r="C3336" s="22" t="s">
        <v>2941</v>
      </c>
      <c r="D3336" s="22" t="s">
        <v>5257</v>
      </c>
      <c r="E3336" s="71"/>
      <c r="F3336" s="71">
        <v>44672</v>
      </c>
      <c r="G3336" s="22" t="s">
        <v>2945</v>
      </c>
      <c r="H3336" s="117">
        <v>32.037007000000003</v>
      </c>
      <c r="I3336" s="117">
        <v>-105.631322</v>
      </c>
      <c r="J3336" s="22" t="s">
        <v>873</v>
      </c>
      <c r="K3336" s="22" t="s">
        <v>1253</v>
      </c>
      <c r="L3336" s="29" t="s">
        <v>878</v>
      </c>
      <c r="M3336" s="22" t="s">
        <v>907</v>
      </c>
      <c r="N3336" s="70" t="s">
        <v>3393</v>
      </c>
      <c r="O3336" s="70" t="s">
        <v>3394</v>
      </c>
      <c r="P3336" s="33" t="s">
        <v>1665</v>
      </c>
      <c r="Q3336" s="33" t="s">
        <v>2943</v>
      </c>
      <c r="W3336" s="110">
        <v>58.68</v>
      </c>
      <c r="X3336" s="110">
        <v>0.13</v>
      </c>
      <c r="Y3336" s="110">
        <v>18.48</v>
      </c>
      <c r="Z3336" s="110">
        <v>4.7699999999999996</v>
      </c>
      <c r="AA3336" s="110">
        <v>0.26</v>
      </c>
      <c r="AB3336" s="110">
        <v>0.11</v>
      </c>
      <c r="AC3336" s="110">
        <v>1.03</v>
      </c>
      <c r="AD3336" s="110">
        <v>9.18</v>
      </c>
      <c r="AE3336" s="110">
        <v>5.12</v>
      </c>
      <c r="AF3336" s="110">
        <v>0.04</v>
      </c>
      <c r="AG3336" s="110">
        <v>1.53</v>
      </c>
      <c r="AH3336" s="110">
        <v>170</v>
      </c>
      <c r="AI3336" s="110">
        <v>0.02</v>
      </c>
      <c r="AJ3336" s="110"/>
      <c r="AK3336" s="22"/>
      <c r="AL3336" s="110"/>
      <c r="AM3336" s="110">
        <v>0.04</v>
      </c>
      <c r="AN3336" s="110"/>
      <c r="AO3336" s="110">
        <f t="shared" si="196"/>
        <v>99.387000000000029</v>
      </c>
      <c r="AP3336" s="110"/>
      <c r="AQ3336" s="110"/>
      <c r="AR3336" s="110"/>
      <c r="AS3336" s="22"/>
      <c r="AT3336" s="22"/>
      <c r="AU3336" s="110" t="s">
        <v>121</v>
      </c>
      <c r="AV3336" s="110" t="s">
        <v>82</v>
      </c>
      <c r="AW3336" s="110">
        <v>6.5</v>
      </c>
      <c r="AX3336" s="110"/>
      <c r="AY3336" s="110">
        <v>34.1</v>
      </c>
      <c r="AZ3336" s="110"/>
      <c r="BA3336" s="110">
        <v>0.21</v>
      </c>
      <c r="BB3336" s="110"/>
      <c r="BC3336" s="110">
        <v>0.5</v>
      </c>
      <c r="BD3336" s="110">
        <v>1</v>
      </c>
      <c r="BE3336" s="110">
        <v>10</v>
      </c>
      <c r="BF3336" s="110">
        <v>3.88</v>
      </c>
      <c r="BG3336" s="110">
        <v>2</v>
      </c>
      <c r="BH3336" s="110">
        <v>39</v>
      </c>
      <c r="BI3336" s="110" t="s">
        <v>83</v>
      </c>
      <c r="BJ3336" s="110">
        <v>38.6</v>
      </c>
      <c r="BK3336" s="110" t="s">
        <v>145</v>
      </c>
      <c r="BL3336" s="110" t="s">
        <v>145</v>
      </c>
      <c r="BM3336" s="110">
        <v>60</v>
      </c>
      <c r="BN3336" s="110">
        <v>14</v>
      </c>
      <c r="BO3336" s="110">
        <v>233</v>
      </c>
      <c r="BP3336" s="110" t="s">
        <v>121</v>
      </c>
      <c r="BQ3336" s="110">
        <v>31</v>
      </c>
      <c r="BR3336" s="110">
        <v>180</v>
      </c>
      <c r="BS3336" s="110" t="s">
        <v>134</v>
      </c>
      <c r="BT3336" s="110">
        <v>0.27</v>
      </c>
      <c r="BU3336" s="110">
        <v>0.4</v>
      </c>
      <c r="BV3336" s="110" t="s">
        <v>124</v>
      </c>
      <c r="BW3336" s="110">
        <v>6</v>
      </c>
      <c r="BX3336" s="110">
        <v>26.4</v>
      </c>
      <c r="BY3336" s="110">
        <v>15.4</v>
      </c>
      <c r="BZ3336" s="110">
        <v>0.01</v>
      </c>
      <c r="CA3336" s="110">
        <v>37.1</v>
      </c>
      <c r="CB3336" s="110">
        <v>0.39</v>
      </c>
      <c r="CC3336" s="110">
        <v>10.7</v>
      </c>
      <c r="CD3336" s="110" t="s">
        <v>83</v>
      </c>
      <c r="CE3336" s="110">
        <v>5</v>
      </c>
      <c r="CF3336" s="110">
        <v>36.6</v>
      </c>
      <c r="CG3336" s="110">
        <v>1915</v>
      </c>
      <c r="CH3336" s="110">
        <v>234</v>
      </c>
      <c r="CI3336" s="110">
        <v>117</v>
      </c>
      <c r="CJ3336" s="110">
        <v>211</v>
      </c>
      <c r="CK3336" s="110">
        <v>21</v>
      </c>
      <c r="CL3336" s="110">
        <v>61.9</v>
      </c>
      <c r="CM3336" s="110">
        <v>9.76</v>
      </c>
      <c r="CN3336" s="110">
        <v>0.95</v>
      </c>
      <c r="CO3336" s="110">
        <v>6.63</v>
      </c>
      <c r="CP3336" s="110">
        <v>1.1200000000000001</v>
      </c>
      <c r="CQ3336" s="110">
        <v>6.53</v>
      </c>
      <c r="CR3336" s="110">
        <v>1.29</v>
      </c>
      <c r="CS3336" s="110">
        <v>3.59</v>
      </c>
      <c r="CT3336" s="110">
        <v>0.55000000000000004</v>
      </c>
      <c r="CU3336" s="110">
        <v>3.97</v>
      </c>
      <c r="CV3336" s="110">
        <v>0.63</v>
      </c>
      <c r="CW3336" s="60">
        <f t="shared" si="197"/>
        <v>445.91999999999996</v>
      </c>
      <c r="CX3336" s="110"/>
      <c r="CY3336" s="110"/>
      <c r="CZ3336" s="110"/>
      <c r="DA3336" s="110"/>
      <c r="DB3336" s="22"/>
      <c r="DC3336" s="110"/>
      <c r="DD3336" s="110"/>
      <c r="DE3336" s="110"/>
      <c r="DF3336" s="110"/>
      <c r="DG3336" s="110"/>
      <c r="DH3336" s="22"/>
      <c r="DI3336" s="22"/>
      <c r="DJ3336" s="22"/>
      <c r="DK3336" s="22"/>
      <c r="DL3336" s="22"/>
      <c r="DM3336" s="22"/>
      <c r="DN3336" s="22"/>
      <c r="DO3336" s="22"/>
      <c r="DP3336" s="22"/>
      <c r="DQ3336" s="22"/>
    </row>
    <row r="3337" spans="1:121" ht="14.5" customHeight="1" x14ac:dyDescent="0.3">
      <c r="A3337" s="22" t="s">
        <v>3024</v>
      </c>
      <c r="B3337" s="22" t="s">
        <v>2935</v>
      </c>
      <c r="C3337" s="22" t="s">
        <v>2941</v>
      </c>
      <c r="D3337" s="22" t="s">
        <v>5257</v>
      </c>
      <c r="E3337" s="71"/>
      <c r="F3337" s="71">
        <v>44672</v>
      </c>
      <c r="G3337" s="22" t="s">
        <v>2945</v>
      </c>
      <c r="H3337" s="117">
        <v>32.0315108</v>
      </c>
      <c r="I3337" s="117">
        <v>-105.628193</v>
      </c>
      <c r="J3337" s="22" t="s">
        <v>873</v>
      </c>
      <c r="K3337" s="22" t="s">
        <v>1253</v>
      </c>
      <c r="L3337" s="29" t="s">
        <v>878</v>
      </c>
      <c r="M3337" s="22" t="s">
        <v>907</v>
      </c>
      <c r="N3337" s="70" t="s">
        <v>3393</v>
      </c>
      <c r="O3337" s="70" t="s">
        <v>3394</v>
      </c>
      <c r="P3337" s="33" t="s">
        <v>1665</v>
      </c>
      <c r="Q3337" s="33" t="s">
        <v>2943</v>
      </c>
      <c r="W3337" s="110">
        <v>58.59</v>
      </c>
      <c r="X3337" s="110">
        <v>0.15</v>
      </c>
      <c r="Y3337" s="110">
        <v>18.57</v>
      </c>
      <c r="Z3337" s="110">
        <v>4.76</v>
      </c>
      <c r="AA3337" s="110">
        <v>0.25</v>
      </c>
      <c r="AB3337" s="110">
        <v>0.15</v>
      </c>
      <c r="AC3337" s="110">
        <v>1.08</v>
      </c>
      <c r="AD3337" s="110">
        <v>8.77</v>
      </c>
      <c r="AE3337" s="110">
        <v>5.05</v>
      </c>
      <c r="AF3337" s="110">
        <v>0.05</v>
      </c>
      <c r="AG3337" s="110">
        <v>1.66</v>
      </c>
      <c r="AH3337" s="110">
        <v>530</v>
      </c>
      <c r="AI3337" s="110" t="s">
        <v>120</v>
      </c>
      <c r="AJ3337" s="110"/>
      <c r="AK3337" s="22"/>
      <c r="AL3337" s="110"/>
      <c r="AM3337" s="110">
        <v>0.02</v>
      </c>
      <c r="AN3337" s="110"/>
      <c r="AO3337" s="110">
        <f t="shared" si="196"/>
        <v>99.152999999999992</v>
      </c>
      <c r="AP3337" s="110"/>
      <c r="AQ3337" s="110"/>
      <c r="AR3337" s="110"/>
      <c r="AS3337" s="22"/>
      <c r="AT3337" s="22"/>
      <c r="AU3337" s="110" t="s">
        <v>121</v>
      </c>
      <c r="AV3337" s="110" t="s">
        <v>82</v>
      </c>
      <c r="AW3337" s="110">
        <v>10.3</v>
      </c>
      <c r="AX3337" s="110"/>
      <c r="AY3337" s="110">
        <v>49.2</v>
      </c>
      <c r="AZ3337" s="110"/>
      <c r="BA3337" s="110">
        <v>0.19</v>
      </c>
      <c r="BB3337" s="110"/>
      <c r="BC3337" s="110" t="s">
        <v>82</v>
      </c>
      <c r="BD3337" s="110">
        <v>1</v>
      </c>
      <c r="BE3337" s="110" t="s">
        <v>84</v>
      </c>
      <c r="BF3337" s="110">
        <v>3.76</v>
      </c>
      <c r="BG3337" s="110">
        <v>2</v>
      </c>
      <c r="BH3337" s="110">
        <v>39.299999999999997</v>
      </c>
      <c r="BI3337" s="110" t="s">
        <v>83</v>
      </c>
      <c r="BJ3337" s="110">
        <v>37.1</v>
      </c>
      <c r="BK3337" s="110" t="s">
        <v>145</v>
      </c>
      <c r="BL3337" s="110" t="s">
        <v>145</v>
      </c>
      <c r="BM3337" s="110">
        <v>70</v>
      </c>
      <c r="BN3337" s="110">
        <v>22</v>
      </c>
      <c r="BO3337" s="110">
        <v>225</v>
      </c>
      <c r="BP3337" s="110" t="s">
        <v>121</v>
      </c>
      <c r="BQ3337" s="110">
        <v>31</v>
      </c>
      <c r="BR3337" s="110">
        <v>177.5</v>
      </c>
      <c r="BS3337" s="110" t="s">
        <v>134</v>
      </c>
      <c r="BT3337" s="110">
        <v>0.31</v>
      </c>
      <c r="BU3337" s="110">
        <v>0.3</v>
      </c>
      <c r="BV3337" s="110" t="s">
        <v>124</v>
      </c>
      <c r="BW3337" s="110">
        <v>6</v>
      </c>
      <c r="BX3337" s="110">
        <v>87.1</v>
      </c>
      <c r="BY3337" s="110">
        <v>15</v>
      </c>
      <c r="BZ3337" s="110">
        <v>0.01</v>
      </c>
      <c r="CA3337" s="110">
        <v>35</v>
      </c>
      <c r="CB3337" s="110">
        <v>0.34</v>
      </c>
      <c r="CC3337" s="110">
        <v>10.15</v>
      </c>
      <c r="CD3337" s="110" t="s">
        <v>83</v>
      </c>
      <c r="CE3337" s="110">
        <v>4</v>
      </c>
      <c r="CF3337" s="110">
        <v>35.299999999999997</v>
      </c>
      <c r="CG3337" s="110">
        <v>1835</v>
      </c>
      <c r="CH3337" s="110">
        <v>226</v>
      </c>
      <c r="CI3337" s="110">
        <v>114</v>
      </c>
      <c r="CJ3337" s="110">
        <v>206</v>
      </c>
      <c r="CK3337" s="110">
        <v>20.399999999999999</v>
      </c>
      <c r="CL3337" s="110">
        <v>59.9</v>
      </c>
      <c r="CM3337" s="110">
        <v>9.4600000000000009</v>
      </c>
      <c r="CN3337" s="110">
        <v>0.99</v>
      </c>
      <c r="CO3337" s="110">
        <v>7.09</v>
      </c>
      <c r="CP3337" s="110">
        <v>1.1299999999999999</v>
      </c>
      <c r="CQ3337" s="110">
        <v>6.29</v>
      </c>
      <c r="CR3337" s="110">
        <v>1.26</v>
      </c>
      <c r="CS3337" s="110">
        <v>3.62</v>
      </c>
      <c r="CT3337" s="110">
        <v>0.56999999999999995</v>
      </c>
      <c r="CU3337" s="110">
        <v>3.72</v>
      </c>
      <c r="CV3337" s="110">
        <v>0.55000000000000004</v>
      </c>
      <c r="CW3337" s="60">
        <f t="shared" si="197"/>
        <v>434.97999999999996</v>
      </c>
      <c r="CX3337" s="110"/>
      <c r="CY3337" s="110"/>
      <c r="CZ3337" s="110"/>
      <c r="DA3337" s="110"/>
      <c r="DB3337" s="22"/>
      <c r="DC3337" s="110"/>
      <c r="DD3337" s="110"/>
      <c r="DE3337" s="110"/>
      <c r="DF3337" s="110"/>
      <c r="DG3337" s="110"/>
      <c r="DH3337" s="22"/>
      <c r="DI3337" s="22"/>
      <c r="DJ3337" s="22"/>
      <c r="DK3337" s="22"/>
      <c r="DL3337" s="22"/>
      <c r="DM3337" s="22"/>
      <c r="DN3337" s="22"/>
      <c r="DO3337" s="22"/>
      <c r="DP3337" s="22"/>
      <c r="DQ3337" s="22"/>
    </row>
    <row r="3338" spans="1:121" ht="14.5" customHeight="1" x14ac:dyDescent="0.3">
      <c r="A3338" s="22" t="s">
        <v>3025</v>
      </c>
      <c r="B3338" s="22" t="s">
        <v>2935</v>
      </c>
      <c r="C3338" s="22" t="s">
        <v>2941</v>
      </c>
      <c r="D3338" s="22" t="s">
        <v>5257</v>
      </c>
      <c r="E3338" s="71"/>
      <c r="F3338" s="71">
        <v>44672</v>
      </c>
      <c r="G3338" s="22" t="s">
        <v>2945</v>
      </c>
      <c r="H3338" s="117">
        <v>32.039711400000002</v>
      </c>
      <c r="I3338" s="117">
        <v>-105.58083000000001</v>
      </c>
      <c r="J3338" s="22" t="s">
        <v>873</v>
      </c>
      <c r="K3338" s="22" t="s">
        <v>1253</v>
      </c>
      <c r="L3338" s="29" t="s">
        <v>878</v>
      </c>
      <c r="M3338" s="22" t="s">
        <v>907</v>
      </c>
      <c r="N3338" s="70" t="s">
        <v>3393</v>
      </c>
      <c r="O3338" s="70" t="s">
        <v>3394</v>
      </c>
      <c r="P3338" s="33" t="s">
        <v>1665</v>
      </c>
      <c r="Q3338" s="33" t="s">
        <v>2943</v>
      </c>
      <c r="W3338" s="110">
        <v>59.79</v>
      </c>
      <c r="X3338" s="110">
        <v>0.23</v>
      </c>
      <c r="Y3338" s="110">
        <v>19.059999999999999</v>
      </c>
      <c r="Z3338" s="110">
        <v>3.31</v>
      </c>
      <c r="AA3338" s="110">
        <v>0.28999999999999998</v>
      </c>
      <c r="AB3338" s="110">
        <v>7.0000000000000007E-2</v>
      </c>
      <c r="AC3338" s="110">
        <v>0.75</v>
      </c>
      <c r="AD3338" s="110">
        <v>9.1199999999999992</v>
      </c>
      <c r="AE3338" s="110">
        <v>5.12</v>
      </c>
      <c r="AF3338" s="110">
        <v>0.02</v>
      </c>
      <c r="AG3338" s="110">
        <v>1.82</v>
      </c>
      <c r="AH3338" s="110">
        <v>190</v>
      </c>
      <c r="AI3338" s="110" t="s">
        <v>120</v>
      </c>
      <c r="AJ3338" s="110"/>
      <c r="AK3338" s="22"/>
      <c r="AL3338" s="110"/>
      <c r="AM3338" s="110">
        <v>0.04</v>
      </c>
      <c r="AN3338" s="110"/>
      <c r="AO3338" s="110">
        <f t="shared" si="196"/>
        <v>99.63900000000001</v>
      </c>
      <c r="AP3338" s="110"/>
      <c r="AQ3338" s="110"/>
      <c r="AR3338" s="110"/>
      <c r="AS3338" s="22"/>
      <c r="AT3338" s="22"/>
      <c r="AU3338" s="110" t="s">
        <v>121</v>
      </c>
      <c r="AV3338" s="110" t="s">
        <v>82</v>
      </c>
      <c r="AW3338" s="110">
        <v>5.4</v>
      </c>
      <c r="AX3338" s="110"/>
      <c r="AY3338" s="110">
        <v>26.8</v>
      </c>
      <c r="AZ3338" s="110"/>
      <c r="BA3338" s="110">
        <v>0.21</v>
      </c>
      <c r="BB3338" s="110"/>
      <c r="BC3338" s="110">
        <v>0.5</v>
      </c>
      <c r="BD3338" s="110">
        <v>1</v>
      </c>
      <c r="BE3338" s="110" t="s">
        <v>84</v>
      </c>
      <c r="BF3338" s="110">
        <v>3.89</v>
      </c>
      <c r="BG3338" s="110">
        <v>1</v>
      </c>
      <c r="BH3338" s="110">
        <v>42.3</v>
      </c>
      <c r="BI3338" s="110" t="s">
        <v>83</v>
      </c>
      <c r="BJ3338" s="110">
        <v>45.5</v>
      </c>
      <c r="BK3338" s="110" t="s">
        <v>145</v>
      </c>
      <c r="BL3338" s="110">
        <v>8.0000000000000002E-3</v>
      </c>
      <c r="BM3338" s="110">
        <v>60</v>
      </c>
      <c r="BN3338" s="110">
        <v>13</v>
      </c>
      <c r="BO3338" s="110">
        <v>340</v>
      </c>
      <c r="BP3338" s="110" t="s">
        <v>121</v>
      </c>
      <c r="BQ3338" s="110">
        <v>32</v>
      </c>
      <c r="BR3338" s="110">
        <v>239</v>
      </c>
      <c r="BS3338" s="110" t="s">
        <v>134</v>
      </c>
      <c r="BT3338" s="110">
        <v>0.23</v>
      </c>
      <c r="BU3338" s="110">
        <v>0.3</v>
      </c>
      <c r="BV3338" s="110" t="s">
        <v>124</v>
      </c>
      <c r="BW3338" s="110">
        <v>9</v>
      </c>
      <c r="BX3338" s="110">
        <v>10.6</v>
      </c>
      <c r="BY3338" s="110">
        <v>18.600000000000001</v>
      </c>
      <c r="BZ3338" s="110" t="s">
        <v>120</v>
      </c>
      <c r="CA3338" s="110">
        <v>47.7</v>
      </c>
      <c r="CB3338" s="110">
        <v>0.38</v>
      </c>
      <c r="CC3338" s="110">
        <v>14.45</v>
      </c>
      <c r="CD3338" s="110" t="s">
        <v>83</v>
      </c>
      <c r="CE3338" s="110">
        <v>7</v>
      </c>
      <c r="CF3338" s="110">
        <v>59.4</v>
      </c>
      <c r="CG3338" s="110">
        <v>2160</v>
      </c>
      <c r="CH3338" s="110">
        <v>220</v>
      </c>
      <c r="CI3338" s="110">
        <v>150.5</v>
      </c>
      <c r="CJ3338" s="110">
        <v>248</v>
      </c>
      <c r="CK3338" s="110">
        <v>22.5</v>
      </c>
      <c r="CL3338" s="110">
        <v>65.5</v>
      </c>
      <c r="CM3338" s="110">
        <v>10.55</v>
      </c>
      <c r="CN3338" s="110">
        <v>0.97</v>
      </c>
      <c r="CO3338" s="110">
        <v>9.17</v>
      </c>
      <c r="CP3338" s="110">
        <v>1.56</v>
      </c>
      <c r="CQ3338" s="110">
        <v>9.5</v>
      </c>
      <c r="CR3338" s="110">
        <v>2.08</v>
      </c>
      <c r="CS3338" s="110">
        <v>7.06</v>
      </c>
      <c r="CT3338" s="110">
        <v>1.08</v>
      </c>
      <c r="CU3338" s="110">
        <v>7.95</v>
      </c>
      <c r="CV3338" s="110">
        <v>1.22</v>
      </c>
      <c r="CW3338" s="60">
        <f t="shared" si="197"/>
        <v>537.6400000000001</v>
      </c>
      <c r="CX3338" s="110"/>
      <c r="CY3338" s="110"/>
      <c r="CZ3338" s="110"/>
      <c r="DA3338" s="110"/>
      <c r="DB3338" s="22"/>
      <c r="DC3338" s="110"/>
      <c r="DD3338" s="110"/>
      <c r="DE3338" s="110"/>
      <c r="DF3338" s="110"/>
      <c r="DG3338" s="110"/>
      <c r="DH3338" s="22"/>
      <c r="DI3338" s="22"/>
      <c r="DJ3338" s="22"/>
      <c r="DK3338" s="22"/>
      <c r="DL3338" s="22"/>
      <c r="DM3338" s="22"/>
      <c r="DN3338" s="22"/>
      <c r="DO3338" s="22"/>
      <c r="DP3338" s="22"/>
      <c r="DQ3338" s="22"/>
    </row>
    <row r="3339" spans="1:121" ht="14.5" customHeight="1" x14ac:dyDescent="0.3">
      <c r="A3339" s="22" t="s">
        <v>3026</v>
      </c>
      <c r="B3339" s="22" t="s">
        <v>2935</v>
      </c>
      <c r="C3339" s="22" t="s">
        <v>2941</v>
      </c>
      <c r="D3339" s="22" t="s">
        <v>5257</v>
      </c>
      <c r="E3339" s="71"/>
      <c r="F3339" s="71">
        <v>44672</v>
      </c>
      <c r="G3339" s="22" t="s">
        <v>2945</v>
      </c>
      <c r="H3339" s="117">
        <v>32.0387263</v>
      </c>
      <c r="I3339" s="117">
        <v>-105.55917700000001</v>
      </c>
      <c r="J3339" s="22" t="s">
        <v>873</v>
      </c>
      <c r="K3339" s="22" t="s">
        <v>1253</v>
      </c>
      <c r="L3339" s="29" t="s">
        <v>878</v>
      </c>
      <c r="M3339" s="22" t="s">
        <v>907</v>
      </c>
      <c r="N3339" s="70" t="s">
        <v>3393</v>
      </c>
      <c r="O3339" s="70" t="s">
        <v>3394</v>
      </c>
      <c r="P3339" s="33" t="s">
        <v>1665</v>
      </c>
      <c r="Q3339" s="33" t="s">
        <v>2943</v>
      </c>
      <c r="W3339" s="110">
        <v>59.42</v>
      </c>
      <c r="X3339" s="110">
        <v>0.22</v>
      </c>
      <c r="Y3339" s="110">
        <v>18.920000000000002</v>
      </c>
      <c r="Z3339" s="110">
        <v>3.26</v>
      </c>
      <c r="AA3339" s="110">
        <v>0.28000000000000003</v>
      </c>
      <c r="AB3339" s="110">
        <v>0.17</v>
      </c>
      <c r="AC3339" s="110">
        <v>0.89</v>
      </c>
      <c r="AD3339" s="110">
        <v>8.75</v>
      </c>
      <c r="AE3339" s="110">
        <v>5.1100000000000003</v>
      </c>
      <c r="AF3339" s="110" t="s">
        <v>120</v>
      </c>
      <c r="AG3339" s="110">
        <v>2.02</v>
      </c>
      <c r="AH3339" s="110">
        <v>140</v>
      </c>
      <c r="AI3339" s="110">
        <v>0.01</v>
      </c>
      <c r="AJ3339" s="110"/>
      <c r="AK3339" s="22"/>
      <c r="AL3339" s="110"/>
      <c r="AM3339" s="110">
        <v>0.03</v>
      </c>
      <c r="AN3339" s="110"/>
      <c r="AO3339" s="110">
        <f t="shared" si="196"/>
        <v>99.084000000000003</v>
      </c>
      <c r="AP3339" s="110"/>
      <c r="AQ3339" s="110"/>
      <c r="AR3339" s="110"/>
      <c r="AS3339" s="22"/>
      <c r="AT3339" s="22"/>
      <c r="AU3339" s="110" t="s">
        <v>121</v>
      </c>
      <c r="AV3339" s="110" t="s">
        <v>82</v>
      </c>
      <c r="AW3339" s="110">
        <v>6.8</v>
      </c>
      <c r="AX3339" s="110"/>
      <c r="AY3339" s="110">
        <v>10</v>
      </c>
      <c r="AZ3339" s="110"/>
      <c r="BA3339" s="110">
        <v>0.11</v>
      </c>
      <c r="BB3339" s="110"/>
      <c r="BC3339" s="110">
        <v>0.5</v>
      </c>
      <c r="BD3339" s="110">
        <v>1</v>
      </c>
      <c r="BE3339" s="110" t="s">
        <v>84</v>
      </c>
      <c r="BF3339" s="110">
        <v>4.7</v>
      </c>
      <c r="BG3339" s="110">
        <v>1</v>
      </c>
      <c r="BH3339" s="110">
        <v>43.9</v>
      </c>
      <c r="BI3339" s="110" t="s">
        <v>83</v>
      </c>
      <c r="BJ3339" s="110">
        <v>48.5</v>
      </c>
      <c r="BK3339" s="110" t="s">
        <v>145</v>
      </c>
      <c r="BL3339" s="110">
        <v>7.0000000000000001E-3</v>
      </c>
      <c r="BM3339" s="110">
        <v>60</v>
      </c>
      <c r="BN3339" s="110">
        <v>13</v>
      </c>
      <c r="BO3339" s="110">
        <v>349</v>
      </c>
      <c r="BP3339" s="110" t="s">
        <v>121</v>
      </c>
      <c r="BQ3339" s="110">
        <v>32</v>
      </c>
      <c r="BR3339" s="110">
        <v>250</v>
      </c>
      <c r="BS3339" s="110" t="s">
        <v>134</v>
      </c>
      <c r="BT3339" s="110">
        <v>0.2</v>
      </c>
      <c r="BU3339" s="110">
        <v>0.3</v>
      </c>
      <c r="BV3339" s="110" t="s">
        <v>124</v>
      </c>
      <c r="BW3339" s="110">
        <v>9</v>
      </c>
      <c r="BX3339" s="110">
        <v>74.400000000000006</v>
      </c>
      <c r="BY3339" s="110">
        <v>19.600000000000001</v>
      </c>
      <c r="BZ3339" s="110">
        <v>0.01</v>
      </c>
      <c r="CA3339" s="110">
        <v>49.5</v>
      </c>
      <c r="CB3339" s="110">
        <v>0.43</v>
      </c>
      <c r="CC3339" s="110">
        <v>14.55</v>
      </c>
      <c r="CD3339" s="110" t="s">
        <v>83</v>
      </c>
      <c r="CE3339" s="110">
        <v>7</v>
      </c>
      <c r="CF3339" s="110">
        <v>61.3</v>
      </c>
      <c r="CG3339" s="110">
        <v>2220</v>
      </c>
      <c r="CH3339" s="110">
        <v>214</v>
      </c>
      <c r="CI3339" s="110">
        <v>154.5</v>
      </c>
      <c r="CJ3339" s="110">
        <v>258</v>
      </c>
      <c r="CK3339" s="110">
        <v>23.3</v>
      </c>
      <c r="CL3339" s="110">
        <v>67.7</v>
      </c>
      <c r="CM3339" s="110">
        <v>10.8</v>
      </c>
      <c r="CN3339" s="110">
        <v>1</v>
      </c>
      <c r="CO3339" s="110">
        <v>8.6</v>
      </c>
      <c r="CP3339" s="110">
        <v>1.53</v>
      </c>
      <c r="CQ3339" s="110">
        <v>10</v>
      </c>
      <c r="CR3339" s="110">
        <v>2.0499999999999998</v>
      </c>
      <c r="CS3339" s="110">
        <v>7.32</v>
      </c>
      <c r="CT3339" s="110">
        <v>1.1000000000000001</v>
      </c>
      <c r="CU3339" s="110">
        <v>8.2899999999999991</v>
      </c>
      <c r="CV3339" s="110">
        <v>1.23</v>
      </c>
      <c r="CW3339" s="60">
        <f t="shared" si="197"/>
        <v>555.41999999999996</v>
      </c>
      <c r="CX3339" s="110"/>
      <c r="CY3339" s="110"/>
      <c r="CZ3339" s="110"/>
      <c r="DA3339" s="110"/>
      <c r="DB3339" s="22"/>
      <c r="DC3339" s="110"/>
      <c r="DD3339" s="110"/>
      <c r="DE3339" s="110"/>
      <c r="DF3339" s="110"/>
      <c r="DG3339" s="110"/>
      <c r="DH3339" s="22"/>
      <c r="DI3339" s="22"/>
      <c r="DJ3339" s="22"/>
      <c r="DK3339" s="22"/>
      <c r="DL3339" s="22"/>
      <c r="DM3339" s="22"/>
      <c r="DN3339" s="22"/>
      <c r="DO3339" s="22"/>
      <c r="DP3339" s="22"/>
      <c r="DQ3339" s="22"/>
    </row>
    <row r="3340" spans="1:121" ht="14.5" customHeight="1" x14ac:dyDescent="0.3">
      <c r="A3340" s="22" t="s">
        <v>3027</v>
      </c>
      <c r="B3340" s="22" t="s">
        <v>2935</v>
      </c>
      <c r="C3340" s="22" t="s">
        <v>2941</v>
      </c>
      <c r="D3340" s="22" t="s">
        <v>5257</v>
      </c>
      <c r="E3340" s="71"/>
      <c r="F3340" s="71">
        <v>44672</v>
      </c>
      <c r="G3340" s="22" t="s">
        <v>2945</v>
      </c>
      <c r="H3340" s="117">
        <v>32.018998199999999</v>
      </c>
      <c r="I3340" s="117">
        <v>-105.531283</v>
      </c>
      <c r="J3340" s="22" t="s">
        <v>873</v>
      </c>
      <c r="K3340" s="22" t="s">
        <v>1253</v>
      </c>
      <c r="L3340" s="29" t="s">
        <v>878</v>
      </c>
      <c r="M3340" s="22" t="s">
        <v>1165</v>
      </c>
      <c r="N3340" s="70" t="s">
        <v>3393</v>
      </c>
      <c r="O3340" s="70" t="s">
        <v>3394</v>
      </c>
      <c r="P3340" s="33" t="s">
        <v>1665</v>
      </c>
      <c r="Q3340" s="33" t="s">
        <v>2943</v>
      </c>
      <c r="W3340" s="110">
        <v>59.55</v>
      </c>
      <c r="X3340" s="110">
        <v>0.25</v>
      </c>
      <c r="Y3340" s="110">
        <v>18.55</v>
      </c>
      <c r="Z3340" s="110">
        <v>4.72</v>
      </c>
      <c r="AA3340" s="110">
        <v>0.23</v>
      </c>
      <c r="AB3340" s="110">
        <v>0.36</v>
      </c>
      <c r="AC3340" s="110">
        <v>1.56</v>
      </c>
      <c r="AD3340" s="110">
        <v>7.09</v>
      </c>
      <c r="AE3340" s="110">
        <v>5.15</v>
      </c>
      <c r="AF3340" s="110">
        <v>0.13</v>
      </c>
      <c r="AG3340" s="110">
        <v>1.33</v>
      </c>
      <c r="AH3340" s="110">
        <v>500</v>
      </c>
      <c r="AI3340" s="110" t="s">
        <v>120</v>
      </c>
      <c r="AJ3340" s="110"/>
      <c r="AK3340" s="22"/>
      <c r="AL3340" s="110"/>
      <c r="AM3340" s="110">
        <v>0.02</v>
      </c>
      <c r="AN3340" s="110"/>
      <c r="AO3340" s="110">
        <f t="shared" si="196"/>
        <v>98.99</v>
      </c>
      <c r="AP3340" s="110"/>
      <c r="AQ3340" s="110"/>
      <c r="AR3340" s="110"/>
      <c r="AS3340" s="22"/>
      <c r="AT3340" s="22"/>
      <c r="AU3340" s="110" t="s">
        <v>121</v>
      </c>
      <c r="AV3340" s="110" t="s">
        <v>82</v>
      </c>
      <c r="AW3340" s="110">
        <v>4.5999999999999996</v>
      </c>
      <c r="AX3340" s="110"/>
      <c r="AY3340" s="110">
        <v>426</v>
      </c>
      <c r="AZ3340" s="110"/>
      <c r="BA3340" s="110">
        <v>0.06</v>
      </c>
      <c r="BB3340" s="110"/>
      <c r="BC3340" s="110" t="s">
        <v>82</v>
      </c>
      <c r="BD3340" s="110">
        <v>1</v>
      </c>
      <c r="BE3340" s="110" t="s">
        <v>84</v>
      </c>
      <c r="BF3340" s="110">
        <v>1.69</v>
      </c>
      <c r="BG3340" s="110">
        <v>1</v>
      </c>
      <c r="BH3340" s="110">
        <v>27.4</v>
      </c>
      <c r="BI3340" s="110" t="s">
        <v>83</v>
      </c>
      <c r="BJ3340" s="110">
        <v>22.7</v>
      </c>
      <c r="BK3340" s="110" t="s">
        <v>145</v>
      </c>
      <c r="BL3340" s="110">
        <v>7.0000000000000001E-3</v>
      </c>
      <c r="BM3340" s="110">
        <v>40</v>
      </c>
      <c r="BN3340" s="110">
        <v>7</v>
      </c>
      <c r="BO3340" s="110">
        <v>148</v>
      </c>
      <c r="BP3340" s="110" t="s">
        <v>121</v>
      </c>
      <c r="BQ3340" s="110">
        <v>20</v>
      </c>
      <c r="BR3340" s="110">
        <v>110</v>
      </c>
      <c r="BS3340" s="110" t="s">
        <v>134</v>
      </c>
      <c r="BT3340" s="110">
        <v>0.1</v>
      </c>
      <c r="BU3340" s="110">
        <v>0.4</v>
      </c>
      <c r="BV3340" s="110" t="s">
        <v>124</v>
      </c>
      <c r="BW3340" s="110">
        <v>6</v>
      </c>
      <c r="BX3340" s="110">
        <v>179</v>
      </c>
      <c r="BY3340" s="110">
        <v>10</v>
      </c>
      <c r="BZ3340" s="110" t="s">
        <v>120</v>
      </c>
      <c r="CA3340" s="110">
        <v>22.7</v>
      </c>
      <c r="CB3340" s="110">
        <v>0.14000000000000001</v>
      </c>
      <c r="CC3340" s="110">
        <v>6.72</v>
      </c>
      <c r="CD3340" s="110" t="s">
        <v>83</v>
      </c>
      <c r="CE3340" s="110">
        <v>2</v>
      </c>
      <c r="CF3340" s="110">
        <v>32.4</v>
      </c>
      <c r="CG3340" s="110">
        <v>1095</v>
      </c>
      <c r="CH3340" s="110">
        <v>138</v>
      </c>
      <c r="CI3340" s="110">
        <v>98.1</v>
      </c>
      <c r="CJ3340" s="110">
        <v>177.5</v>
      </c>
      <c r="CK3340" s="110">
        <v>17.5</v>
      </c>
      <c r="CL3340" s="110">
        <v>52.9</v>
      </c>
      <c r="CM3340" s="110">
        <v>7.67</v>
      </c>
      <c r="CN3340" s="110">
        <v>1.1399999999999999</v>
      </c>
      <c r="CO3340" s="110">
        <v>5.47</v>
      </c>
      <c r="CP3340" s="110">
        <v>0.84</v>
      </c>
      <c r="CQ3340" s="110">
        <v>5.83</v>
      </c>
      <c r="CR3340" s="110">
        <v>1.1200000000000001</v>
      </c>
      <c r="CS3340" s="110">
        <v>3.39</v>
      </c>
      <c r="CT3340" s="110">
        <v>0.55000000000000004</v>
      </c>
      <c r="CU3340" s="110">
        <v>4.01</v>
      </c>
      <c r="CV3340" s="110">
        <v>0.68</v>
      </c>
      <c r="CW3340" s="60">
        <f t="shared" si="197"/>
        <v>376.7</v>
      </c>
      <c r="CX3340" s="110"/>
      <c r="CY3340" s="110"/>
      <c r="CZ3340" s="110"/>
      <c r="DA3340" s="110"/>
      <c r="DB3340" s="22"/>
      <c r="DC3340" s="110"/>
      <c r="DD3340" s="110"/>
      <c r="DE3340" s="110"/>
      <c r="DF3340" s="110"/>
      <c r="DG3340" s="110"/>
      <c r="DH3340" s="22"/>
      <c r="DI3340" s="22"/>
      <c r="DJ3340" s="22"/>
      <c r="DK3340" s="22"/>
      <c r="DL3340" s="22"/>
      <c r="DM3340" s="22"/>
      <c r="DN3340" s="22"/>
      <c r="DO3340" s="22"/>
      <c r="DP3340" s="22"/>
      <c r="DQ3340" s="22"/>
    </row>
    <row r="3341" spans="1:121" ht="14.5" customHeight="1" x14ac:dyDescent="0.3">
      <c r="A3341" s="22" t="s">
        <v>3028</v>
      </c>
      <c r="B3341" s="22" t="s">
        <v>2935</v>
      </c>
      <c r="C3341" s="22" t="s">
        <v>2941</v>
      </c>
      <c r="D3341" s="22" t="s">
        <v>5257</v>
      </c>
      <c r="E3341" s="71"/>
      <c r="F3341" s="71">
        <v>44672</v>
      </c>
      <c r="G3341" s="22" t="s">
        <v>2946</v>
      </c>
      <c r="H3341" s="22">
        <v>32.041631000000002</v>
      </c>
      <c r="I3341" s="22">
        <v>-105.54926</v>
      </c>
      <c r="J3341" s="22" t="s">
        <v>873</v>
      </c>
      <c r="K3341" s="22" t="s">
        <v>1253</v>
      </c>
      <c r="L3341" s="29" t="s">
        <v>878</v>
      </c>
      <c r="M3341" s="119" t="s">
        <v>4947</v>
      </c>
      <c r="N3341" s="70" t="s">
        <v>3393</v>
      </c>
      <c r="O3341" s="70" t="s">
        <v>3394</v>
      </c>
      <c r="P3341" s="33" t="s">
        <v>1665</v>
      </c>
      <c r="Q3341" s="33" t="s">
        <v>2943</v>
      </c>
      <c r="U3341" s="25"/>
      <c r="W3341" s="110">
        <v>58</v>
      </c>
      <c r="X3341" s="110">
        <v>0.84</v>
      </c>
      <c r="Y3341" s="110">
        <v>17.38</v>
      </c>
      <c r="Z3341" s="110">
        <v>4.26</v>
      </c>
      <c r="AA3341" s="110">
        <v>0.16</v>
      </c>
      <c r="AB3341" s="110">
        <v>1.21</v>
      </c>
      <c r="AC3341" s="110">
        <v>2.63</v>
      </c>
      <c r="AD3341" s="110">
        <v>5.69</v>
      </c>
      <c r="AE3341" s="110">
        <v>4.8</v>
      </c>
      <c r="AF3341" s="110">
        <v>0.28000000000000003</v>
      </c>
      <c r="AG3341" s="110">
        <v>4</v>
      </c>
      <c r="AH3341" s="110">
        <v>700</v>
      </c>
      <c r="AI3341" s="110">
        <v>0.01</v>
      </c>
      <c r="AJ3341" s="110"/>
      <c r="AK3341" s="22"/>
      <c r="AL3341" s="110"/>
      <c r="AM3341" s="110">
        <v>0.98</v>
      </c>
      <c r="AN3341" s="110"/>
      <c r="AO3341" s="110">
        <f t="shared" si="196"/>
        <v>100.29999999999998</v>
      </c>
      <c r="AP3341" s="110"/>
      <c r="AQ3341" s="110"/>
      <c r="AR3341" s="110"/>
      <c r="AS3341" s="22"/>
      <c r="AT3341" s="22"/>
      <c r="AU3341" s="110" t="s">
        <v>121</v>
      </c>
      <c r="AV3341" s="110" t="s">
        <v>82</v>
      </c>
      <c r="AW3341" s="110">
        <v>0.5</v>
      </c>
      <c r="AX3341" s="110"/>
      <c r="AY3341" s="110">
        <v>588</v>
      </c>
      <c r="AZ3341" s="110"/>
      <c r="BA3341" s="110">
        <v>0.04</v>
      </c>
      <c r="BB3341" s="110"/>
      <c r="BC3341" s="110" t="s">
        <v>82</v>
      </c>
      <c r="BD3341" s="110">
        <v>5</v>
      </c>
      <c r="BE3341" s="110">
        <v>10</v>
      </c>
      <c r="BF3341" s="110">
        <v>1.1299999999999999</v>
      </c>
      <c r="BG3341" s="110">
        <v>3</v>
      </c>
      <c r="BH3341" s="110">
        <v>27.4</v>
      </c>
      <c r="BI3341" s="110" t="s">
        <v>83</v>
      </c>
      <c r="BJ3341" s="110">
        <v>15.5</v>
      </c>
      <c r="BK3341" s="110" t="s">
        <v>145</v>
      </c>
      <c r="BL3341" s="110">
        <v>4.9000000000000002E-2</v>
      </c>
      <c r="BM3341" s="110">
        <v>10</v>
      </c>
      <c r="BN3341" s="110">
        <v>4</v>
      </c>
      <c r="BO3341" s="110">
        <v>119.5</v>
      </c>
      <c r="BP3341" s="110">
        <v>6</v>
      </c>
      <c r="BQ3341" s="110">
        <v>14</v>
      </c>
      <c r="BR3341" s="110">
        <v>105.5</v>
      </c>
      <c r="BS3341" s="110">
        <v>1E-3</v>
      </c>
      <c r="BT3341" s="110">
        <v>0.11</v>
      </c>
      <c r="BU3341" s="110">
        <v>1.6</v>
      </c>
      <c r="BV3341" s="110" t="s">
        <v>124</v>
      </c>
      <c r="BW3341" s="110">
        <v>2</v>
      </c>
      <c r="BX3341" s="110">
        <v>437</v>
      </c>
      <c r="BY3341" s="110">
        <v>7.1</v>
      </c>
      <c r="BZ3341" s="110" t="s">
        <v>120</v>
      </c>
      <c r="CA3341" s="110">
        <v>15.7</v>
      </c>
      <c r="CB3341" s="110">
        <v>0.08</v>
      </c>
      <c r="CC3341" s="110">
        <v>4.1399999999999997</v>
      </c>
      <c r="CD3341" s="110">
        <v>33</v>
      </c>
      <c r="CE3341" s="110">
        <v>1</v>
      </c>
      <c r="CF3341" s="110">
        <v>23.7</v>
      </c>
      <c r="CG3341" s="110">
        <v>740</v>
      </c>
      <c r="CH3341" s="110">
        <v>118</v>
      </c>
      <c r="CI3341" s="110">
        <v>77.2</v>
      </c>
      <c r="CJ3341" s="110">
        <v>143.5</v>
      </c>
      <c r="CK3341" s="110">
        <v>15.2</v>
      </c>
      <c r="CL3341" s="110">
        <v>50.1</v>
      </c>
      <c r="CM3341" s="110">
        <v>7.81</v>
      </c>
      <c r="CN3341" s="110">
        <v>1.79</v>
      </c>
      <c r="CO3341" s="110">
        <v>5.88</v>
      </c>
      <c r="CP3341" s="110">
        <v>0.82</v>
      </c>
      <c r="CQ3341" s="110">
        <v>4.75</v>
      </c>
      <c r="CR3341" s="110">
        <v>0.9</v>
      </c>
      <c r="CS3341" s="110">
        <v>2.3199999999999998</v>
      </c>
      <c r="CT3341" s="110">
        <v>0.36</v>
      </c>
      <c r="CU3341" s="110">
        <v>2.31</v>
      </c>
      <c r="CV3341" s="110">
        <v>0.36</v>
      </c>
      <c r="CW3341" s="60">
        <f t="shared" si="197"/>
        <v>313.3</v>
      </c>
      <c r="CX3341" s="110"/>
      <c r="CY3341" s="110"/>
      <c r="CZ3341" s="110"/>
      <c r="DA3341" s="110"/>
      <c r="DB3341" s="22"/>
      <c r="DC3341" s="110"/>
      <c r="DD3341" s="110"/>
      <c r="DE3341" s="110"/>
      <c r="DF3341" s="110"/>
      <c r="DG3341" s="110"/>
      <c r="DH3341" s="22"/>
      <c r="DI3341" s="22"/>
      <c r="DJ3341" s="22"/>
      <c r="DK3341" s="22"/>
      <c r="DL3341" s="22"/>
      <c r="DM3341" s="22"/>
      <c r="DN3341" s="22"/>
      <c r="DO3341" s="22"/>
      <c r="DP3341" s="22"/>
      <c r="DQ3341" s="22"/>
    </row>
    <row r="3342" spans="1:121" ht="14.5" customHeight="1" x14ac:dyDescent="0.3">
      <c r="A3342" s="22" t="s">
        <v>3029</v>
      </c>
      <c r="B3342" s="22" t="s">
        <v>2935</v>
      </c>
      <c r="C3342" s="22" t="s">
        <v>2941</v>
      </c>
      <c r="D3342" s="22" t="s">
        <v>5257</v>
      </c>
      <c r="E3342" s="71"/>
      <c r="F3342" s="71">
        <v>44672</v>
      </c>
      <c r="G3342" s="22" t="s">
        <v>2946</v>
      </c>
      <c r="H3342" s="22">
        <v>32.041631000000002</v>
      </c>
      <c r="I3342" s="22">
        <v>-105.54926</v>
      </c>
      <c r="J3342" s="22" t="s">
        <v>873</v>
      </c>
      <c r="K3342" s="22" t="s">
        <v>1253</v>
      </c>
      <c r="L3342" s="29" t="s">
        <v>878</v>
      </c>
      <c r="M3342" s="22" t="s">
        <v>4947</v>
      </c>
      <c r="N3342" s="70" t="s">
        <v>3393</v>
      </c>
      <c r="O3342" s="70" t="s">
        <v>3394</v>
      </c>
      <c r="P3342" s="33" t="s">
        <v>1665</v>
      </c>
      <c r="Q3342" s="33" t="s">
        <v>2943</v>
      </c>
      <c r="U3342" s="25"/>
      <c r="W3342" s="110">
        <v>50.9</v>
      </c>
      <c r="X3342" s="110">
        <v>1.03</v>
      </c>
      <c r="Y3342" s="110">
        <v>14.16</v>
      </c>
      <c r="Z3342" s="110">
        <v>5.53</v>
      </c>
      <c r="AA3342" s="110">
        <v>0.19</v>
      </c>
      <c r="AB3342" s="110">
        <v>2.76</v>
      </c>
      <c r="AC3342" s="110">
        <v>6.11</v>
      </c>
      <c r="AD3342" s="110">
        <v>3.36</v>
      </c>
      <c r="AE3342" s="110">
        <v>3.62</v>
      </c>
      <c r="AF3342" s="110">
        <v>0.3</v>
      </c>
      <c r="AG3342" s="110">
        <v>10.34</v>
      </c>
      <c r="AH3342" s="110">
        <v>1340</v>
      </c>
      <c r="AI3342" s="110">
        <v>0.24</v>
      </c>
      <c r="AJ3342" s="110"/>
      <c r="AK3342" s="22"/>
      <c r="AL3342" s="110"/>
      <c r="AM3342" s="110">
        <v>2.75</v>
      </c>
      <c r="AN3342" s="110"/>
      <c r="AO3342" s="110">
        <f t="shared" si="196"/>
        <v>101.18400000000001</v>
      </c>
      <c r="AP3342" s="110"/>
      <c r="AQ3342" s="110"/>
      <c r="AR3342" s="110"/>
      <c r="AS3342" s="22"/>
      <c r="AT3342" s="22"/>
      <c r="AU3342" s="110" t="s">
        <v>121</v>
      </c>
      <c r="AV3342" s="110" t="s">
        <v>82</v>
      </c>
      <c r="AW3342" s="110">
        <v>14.5</v>
      </c>
      <c r="AX3342" s="110"/>
      <c r="AY3342" s="110">
        <v>502</v>
      </c>
      <c r="AZ3342" s="110"/>
      <c r="BA3342" s="110">
        <v>0.04</v>
      </c>
      <c r="BB3342" s="110"/>
      <c r="BC3342" s="110" t="s">
        <v>82</v>
      </c>
      <c r="BD3342" s="110">
        <v>8</v>
      </c>
      <c r="BE3342" s="110">
        <v>30</v>
      </c>
      <c r="BF3342" s="110">
        <v>0.85</v>
      </c>
      <c r="BG3342" s="110">
        <v>9</v>
      </c>
      <c r="BH3342" s="110">
        <v>30.2</v>
      </c>
      <c r="BI3342" s="110" t="s">
        <v>83</v>
      </c>
      <c r="BJ3342" s="110">
        <v>19.8</v>
      </c>
      <c r="BK3342" s="110">
        <v>5.0000000000000001E-3</v>
      </c>
      <c r="BL3342" s="110">
        <v>0.112</v>
      </c>
      <c r="BM3342" s="110">
        <v>10</v>
      </c>
      <c r="BN3342" s="110">
        <v>14</v>
      </c>
      <c r="BO3342" s="110">
        <v>85.5</v>
      </c>
      <c r="BP3342" s="110">
        <v>13</v>
      </c>
      <c r="BQ3342" s="110">
        <v>16</v>
      </c>
      <c r="BR3342" s="110">
        <v>104.5</v>
      </c>
      <c r="BS3342" s="110">
        <v>1E-3</v>
      </c>
      <c r="BT3342" s="110">
        <v>0.35</v>
      </c>
      <c r="BU3342" s="110">
        <v>5.0999999999999996</v>
      </c>
      <c r="BV3342" s="110">
        <v>0.2</v>
      </c>
      <c r="BW3342" s="110">
        <v>6</v>
      </c>
      <c r="BX3342" s="110">
        <v>426</v>
      </c>
      <c r="BY3342" s="110">
        <v>5</v>
      </c>
      <c r="BZ3342" s="110" t="s">
        <v>120</v>
      </c>
      <c r="CA3342" s="110">
        <v>15.7</v>
      </c>
      <c r="CB3342" s="110">
        <v>0.04</v>
      </c>
      <c r="CC3342" s="110">
        <v>5.07</v>
      </c>
      <c r="CD3342" s="110">
        <v>63</v>
      </c>
      <c r="CE3342" s="110">
        <v>5</v>
      </c>
      <c r="CF3342" s="110">
        <v>62.7</v>
      </c>
      <c r="CG3342" s="110">
        <v>920</v>
      </c>
      <c r="CH3342" s="110">
        <v>140</v>
      </c>
      <c r="CI3342" s="110">
        <v>71.8</v>
      </c>
      <c r="CJ3342" s="110">
        <v>149</v>
      </c>
      <c r="CK3342" s="110">
        <v>17.45</v>
      </c>
      <c r="CL3342" s="110">
        <v>67.099999999999994</v>
      </c>
      <c r="CM3342" s="110">
        <v>13.5</v>
      </c>
      <c r="CN3342" s="110">
        <v>1.82</v>
      </c>
      <c r="CO3342" s="110">
        <v>12.25</v>
      </c>
      <c r="CP3342" s="110">
        <v>2.0099999999999998</v>
      </c>
      <c r="CQ3342" s="110">
        <v>12.6</v>
      </c>
      <c r="CR3342" s="110">
        <v>2.4900000000000002</v>
      </c>
      <c r="CS3342" s="110">
        <v>7.74</v>
      </c>
      <c r="CT3342" s="110">
        <v>0.99</v>
      </c>
      <c r="CU3342" s="110">
        <v>7.27</v>
      </c>
      <c r="CV3342" s="110">
        <v>1.17</v>
      </c>
      <c r="CW3342" s="60">
        <f t="shared" si="197"/>
        <v>367.19000000000005</v>
      </c>
      <c r="CX3342" s="110"/>
      <c r="CY3342" s="110"/>
      <c r="CZ3342" s="110"/>
      <c r="DA3342" s="110"/>
      <c r="DB3342" s="22"/>
      <c r="DC3342" s="110"/>
      <c r="DD3342" s="110"/>
      <c r="DE3342" s="110"/>
      <c r="DF3342" s="110"/>
      <c r="DG3342" s="110"/>
      <c r="DH3342" s="22"/>
      <c r="DI3342" s="22"/>
      <c r="DJ3342" s="22"/>
      <c r="DK3342" s="22"/>
      <c r="DL3342" s="22"/>
      <c r="DM3342" s="22"/>
      <c r="DN3342" s="22"/>
      <c r="DO3342" s="22"/>
      <c r="DP3342" s="22"/>
      <c r="DQ3342" s="22"/>
    </row>
    <row r="3343" spans="1:121" ht="14.5" customHeight="1" x14ac:dyDescent="0.3">
      <c r="A3343" s="22" t="s">
        <v>3030</v>
      </c>
      <c r="B3343" s="22" t="s">
        <v>2935</v>
      </c>
      <c r="C3343" s="22" t="s">
        <v>2941</v>
      </c>
      <c r="D3343" s="22" t="s">
        <v>5257</v>
      </c>
      <c r="E3343" s="71"/>
      <c r="F3343" s="71">
        <v>44672</v>
      </c>
      <c r="G3343" s="22" t="s">
        <v>2946</v>
      </c>
      <c r="H3343" s="22">
        <v>32.041631000000002</v>
      </c>
      <c r="I3343" s="22">
        <v>-105.54926</v>
      </c>
      <c r="J3343" s="22" t="s">
        <v>873</v>
      </c>
      <c r="K3343" s="22" t="s">
        <v>1253</v>
      </c>
      <c r="L3343" s="29" t="s">
        <v>878</v>
      </c>
      <c r="M3343" s="22" t="s">
        <v>4948</v>
      </c>
      <c r="N3343" s="70" t="s">
        <v>3393</v>
      </c>
      <c r="O3343" s="70" t="s">
        <v>3394</v>
      </c>
      <c r="P3343" s="33" t="s">
        <v>1665</v>
      </c>
      <c r="Q3343" s="33" t="s">
        <v>2943</v>
      </c>
      <c r="U3343" s="25"/>
      <c r="W3343" s="110">
        <v>62.13</v>
      </c>
      <c r="X3343" s="110">
        <v>0.87</v>
      </c>
      <c r="Y3343" s="110">
        <v>18.8</v>
      </c>
      <c r="Z3343" s="110">
        <v>3.48</v>
      </c>
      <c r="AA3343" s="110">
        <v>0.11</v>
      </c>
      <c r="AB3343" s="110">
        <v>0.33</v>
      </c>
      <c r="AC3343" s="110">
        <v>1.04</v>
      </c>
      <c r="AD3343" s="110">
        <v>5.71</v>
      </c>
      <c r="AE3343" s="110">
        <v>5.05</v>
      </c>
      <c r="AF3343" s="110">
        <v>0.31</v>
      </c>
      <c r="AG3343" s="110">
        <v>1.44</v>
      </c>
      <c r="AH3343" s="110">
        <v>800</v>
      </c>
      <c r="AI3343" s="110" t="s">
        <v>120</v>
      </c>
      <c r="AJ3343" s="110"/>
      <c r="AK3343" s="22"/>
      <c r="AL3343" s="110"/>
      <c r="AM3343" s="110">
        <v>0.03</v>
      </c>
      <c r="AN3343" s="110"/>
      <c r="AO3343" s="110">
        <f t="shared" ref="AO3343:AO3369" si="198">SUM(W3343:AG3343)+(AH3343*0.0001)+AM3343</f>
        <v>99.38</v>
      </c>
      <c r="AP3343" s="110"/>
      <c r="AQ3343" s="110"/>
      <c r="AR3343" s="110"/>
      <c r="AS3343" s="22"/>
      <c r="AT3343" s="22"/>
      <c r="AU3343" s="110" t="s">
        <v>121</v>
      </c>
      <c r="AV3343" s="110" t="s">
        <v>82</v>
      </c>
      <c r="AW3343" s="110">
        <v>2.2000000000000002</v>
      </c>
      <c r="AX3343" s="110"/>
      <c r="AY3343" s="110">
        <v>562</v>
      </c>
      <c r="AZ3343" s="110"/>
      <c r="BA3343" s="110">
        <v>0.08</v>
      </c>
      <c r="BB3343" s="110"/>
      <c r="BC3343" s="110" t="s">
        <v>82</v>
      </c>
      <c r="BD3343" s="110">
        <v>4</v>
      </c>
      <c r="BE3343" s="110">
        <v>10</v>
      </c>
      <c r="BF3343" s="110">
        <v>0.66</v>
      </c>
      <c r="BG3343" s="110">
        <v>3</v>
      </c>
      <c r="BH3343" s="110">
        <v>30.7</v>
      </c>
      <c r="BI3343" s="110" t="s">
        <v>83</v>
      </c>
      <c r="BJ3343" s="110">
        <v>16.5</v>
      </c>
      <c r="BK3343" s="110">
        <v>5.0000000000000001E-3</v>
      </c>
      <c r="BL3343" s="110">
        <v>5.7000000000000002E-2</v>
      </c>
      <c r="BM3343" s="110">
        <v>10</v>
      </c>
      <c r="BN3343" s="110">
        <v>14</v>
      </c>
      <c r="BO3343" s="110">
        <v>125</v>
      </c>
      <c r="BP3343" s="110">
        <v>4</v>
      </c>
      <c r="BQ3343" s="110">
        <v>12</v>
      </c>
      <c r="BR3343" s="110">
        <v>101</v>
      </c>
      <c r="BS3343" s="110" t="s">
        <v>134</v>
      </c>
      <c r="BT3343" s="110">
        <v>0.09</v>
      </c>
      <c r="BU3343" s="110">
        <v>1.4</v>
      </c>
      <c r="BV3343" s="110" t="s">
        <v>124</v>
      </c>
      <c r="BW3343" s="110">
        <v>3</v>
      </c>
      <c r="BX3343" s="110">
        <v>377</v>
      </c>
      <c r="BY3343" s="110">
        <v>8.1999999999999993</v>
      </c>
      <c r="BZ3343" s="110" t="s">
        <v>120</v>
      </c>
      <c r="CA3343" s="110">
        <v>16.75</v>
      </c>
      <c r="CB3343" s="110">
        <v>0.04</v>
      </c>
      <c r="CC3343" s="110">
        <v>5.01</v>
      </c>
      <c r="CD3343" s="110">
        <v>33</v>
      </c>
      <c r="CE3343" s="110">
        <v>2</v>
      </c>
      <c r="CF3343" s="110">
        <v>24.4</v>
      </c>
      <c r="CG3343" s="110">
        <v>730</v>
      </c>
      <c r="CH3343" s="110">
        <v>123</v>
      </c>
      <c r="CI3343" s="110">
        <v>83.1</v>
      </c>
      <c r="CJ3343" s="110">
        <v>153</v>
      </c>
      <c r="CK3343" s="110">
        <v>15.6</v>
      </c>
      <c r="CL3343" s="110">
        <v>53.5</v>
      </c>
      <c r="CM3343" s="110">
        <v>8.39</v>
      </c>
      <c r="CN3343" s="110">
        <v>1.83</v>
      </c>
      <c r="CO3343" s="110">
        <v>6.46</v>
      </c>
      <c r="CP3343" s="110">
        <v>0.95</v>
      </c>
      <c r="CQ3343" s="110">
        <v>5.1100000000000003</v>
      </c>
      <c r="CR3343" s="110">
        <v>0.95</v>
      </c>
      <c r="CS3343" s="110">
        <v>2.72</v>
      </c>
      <c r="CT3343" s="110">
        <v>0.38</v>
      </c>
      <c r="CU3343" s="110">
        <v>2.74</v>
      </c>
      <c r="CV3343" s="110">
        <v>0.38</v>
      </c>
      <c r="CW3343" s="60">
        <f t="shared" si="197"/>
        <v>335.10999999999996</v>
      </c>
      <c r="CX3343" s="110"/>
      <c r="CY3343" s="110"/>
      <c r="CZ3343" s="110"/>
      <c r="DA3343" s="110"/>
      <c r="DB3343" s="22"/>
      <c r="DC3343" s="110"/>
      <c r="DD3343" s="110"/>
      <c r="DE3343" s="110"/>
      <c r="DF3343" s="110"/>
      <c r="DG3343" s="110"/>
      <c r="DH3343" s="22"/>
      <c r="DI3343" s="22"/>
      <c r="DJ3343" s="22"/>
      <c r="DK3343" s="22"/>
      <c r="DL3343" s="22"/>
      <c r="DM3343" s="22"/>
      <c r="DN3343" s="22"/>
      <c r="DO3343" s="22"/>
      <c r="DP3343" s="22"/>
      <c r="DQ3343" s="22"/>
    </row>
    <row r="3344" spans="1:121" ht="14.5" customHeight="1" x14ac:dyDescent="0.3">
      <c r="A3344" s="22" t="s">
        <v>3031</v>
      </c>
      <c r="B3344" s="22" t="s">
        <v>2935</v>
      </c>
      <c r="C3344" s="22" t="s">
        <v>2941</v>
      </c>
      <c r="D3344" s="22" t="s">
        <v>5257</v>
      </c>
      <c r="E3344" s="71"/>
      <c r="F3344" s="71">
        <v>44672</v>
      </c>
      <c r="G3344" s="22" t="s">
        <v>2946</v>
      </c>
      <c r="H3344" s="22">
        <v>32.041631000000002</v>
      </c>
      <c r="I3344" s="22">
        <v>-105.54926</v>
      </c>
      <c r="J3344" s="22" t="s">
        <v>873</v>
      </c>
      <c r="K3344" s="22" t="s">
        <v>1253</v>
      </c>
      <c r="L3344" s="29" t="s">
        <v>878</v>
      </c>
      <c r="M3344" s="22" t="s">
        <v>2949</v>
      </c>
      <c r="N3344" s="70" t="s">
        <v>3393</v>
      </c>
      <c r="O3344" s="70" t="s">
        <v>3394</v>
      </c>
      <c r="P3344" s="33" t="s">
        <v>1665</v>
      </c>
      <c r="Q3344" s="33" t="s">
        <v>2943</v>
      </c>
      <c r="U3344" s="25"/>
      <c r="W3344" s="110">
        <v>56.85</v>
      </c>
      <c r="X3344" s="110">
        <v>0.66</v>
      </c>
      <c r="Y3344" s="110">
        <v>14.64</v>
      </c>
      <c r="Z3344" s="110">
        <v>3.7</v>
      </c>
      <c r="AA3344" s="110">
        <v>0.1</v>
      </c>
      <c r="AB3344" s="110">
        <v>1.99</v>
      </c>
      <c r="AC3344" s="110">
        <v>5.23</v>
      </c>
      <c r="AD3344" s="110">
        <v>2.63</v>
      </c>
      <c r="AE3344" s="110">
        <v>3.63</v>
      </c>
      <c r="AF3344" s="110">
        <v>0.28999999999999998</v>
      </c>
      <c r="AG3344" s="110">
        <v>8.3000000000000007</v>
      </c>
      <c r="AH3344" s="110">
        <v>1440</v>
      </c>
      <c r="AI3344" s="110">
        <v>0.43</v>
      </c>
      <c r="AJ3344" s="110"/>
      <c r="AK3344" s="22"/>
      <c r="AL3344" s="110"/>
      <c r="AM3344" s="110">
        <v>2.09</v>
      </c>
      <c r="AN3344" s="110"/>
      <c r="AO3344" s="110">
        <f t="shared" si="198"/>
        <v>100.254</v>
      </c>
      <c r="AP3344" s="110"/>
      <c r="AQ3344" s="110"/>
      <c r="AR3344" s="110"/>
      <c r="AS3344" s="22"/>
      <c r="AT3344" s="22"/>
      <c r="AU3344" s="110" t="s">
        <v>121</v>
      </c>
      <c r="AV3344" s="110" t="s">
        <v>82</v>
      </c>
      <c r="AW3344" s="110">
        <v>6.5</v>
      </c>
      <c r="AX3344" s="110"/>
      <c r="AY3344" s="110">
        <v>442</v>
      </c>
      <c r="AZ3344" s="110"/>
      <c r="BA3344" s="110">
        <v>0.12</v>
      </c>
      <c r="BB3344" s="110"/>
      <c r="BC3344" s="110">
        <v>0.7</v>
      </c>
      <c r="BD3344" s="110">
        <v>5</v>
      </c>
      <c r="BE3344" s="110">
        <v>20</v>
      </c>
      <c r="BF3344" s="110">
        <v>1.72</v>
      </c>
      <c r="BG3344" s="110">
        <v>7</v>
      </c>
      <c r="BH3344" s="110">
        <v>22</v>
      </c>
      <c r="BI3344" s="110" t="s">
        <v>83</v>
      </c>
      <c r="BJ3344" s="110">
        <v>14.1</v>
      </c>
      <c r="BK3344" s="110">
        <v>1.0999999999999999E-2</v>
      </c>
      <c r="BL3344" s="110">
        <v>5.7000000000000002E-2</v>
      </c>
      <c r="BM3344" s="110">
        <v>10</v>
      </c>
      <c r="BN3344" s="110">
        <v>39</v>
      </c>
      <c r="BO3344" s="110">
        <v>86.6</v>
      </c>
      <c r="BP3344" s="110">
        <v>10</v>
      </c>
      <c r="BQ3344" s="110">
        <v>14</v>
      </c>
      <c r="BR3344" s="110">
        <v>83</v>
      </c>
      <c r="BS3344" s="110">
        <v>4.0000000000000001E-3</v>
      </c>
      <c r="BT3344" s="110">
        <v>0.2</v>
      </c>
      <c r="BU3344" s="110">
        <v>2.1</v>
      </c>
      <c r="BV3344" s="110">
        <v>0.5</v>
      </c>
      <c r="BW3344" s="110">
        <v>3</v>
      </c>
      <c r="BX3344" s="110">
        <v>486</v>
      </c>
      <c r="BY3344" s="110">
        <v>5.0999999999999996</v>
      </c>
      <c r="BZ3344" s="110" t="s">
        <v>120</v>
      </c>
      <c r="CA3344" s="110">
        <v>12.15</v>
      </c>
      <c r="CB3344" s="110">
        <v>0.19</v>
      </c>
      <c r="CC3344" s="110">
        <v>5.81</v>
      </c>
      <c r="CD3344" s="110">
        <v>40</v>
      </c>
      <c r="CE3344" s="110">
        <v>2</v>
      </c>
      <c r="CF3344" s="110">
        <v>37.5</v>
      </c>
      <c r="CG3344" s="110">
        <v>672</v>
      </c>
      <c r="CH3344" s="110">
        <v>123</v>
      </c>
      <c r="CI3344" s="110">
        <v>69.8</v>
      </c>
      <c r="CJ3344" s="110">
        <v>135.5</v>
      </c>
      <c r="CK3344" s="110">
        <v>15.4</v>
      </c>
      <c r="CL3344" s="110">
        <v>53.4</v>
      </c>
      <c r="CM3344" s="110">
        <v>9.85</v>
      </c>
      <c r="CN3344" s="110">
        <v>1.64</v>
      </c>
      <c r="CO3344" s="110">
        <v>7.83</v>
      </c>
      <c r="CP3344" s="110">
        <v>1.08</v>
      </c>
      <c r="CQ3344" s="110">
        <v>6.98</v>
      </c>
      <c r="CR3344" s="110">
        <v>1.36</v>
      </c>
      <c r="CS3344" s="110">
        <v>3.81</v>
      </c>
      <c r="CT3344" s="110">
        <v>0.57999999999999996</v>
      </c>
      <c r="CU3344" s="110">
        <v>3.78</v>
      </c>
      <c r="CV3344" s="110">
        <v>0.59</v>
      </c>
      <c r="CW3344" s="60">
        <f t="shared" si="197"/>
        <v>311.59999999999997</v>
      </c>
      <c r="CX3344" s="110"/>
      <c r="CY3344" s="110"/>
      <c r="CZ3344" s="110"/>
      <c r="DA3344" s="110"/>
      <c r="DB3344" s="22"/>
      <c r="DC3344" s="110"/>
      <c r="DD3344" s="110"/>
      <c r="DE3344" s="110"/>
      <c r="DF3344" s="110"/>
      <c r="DG3344" s="110"/>
      <c r="DH3344" s="22"/>
      <c r="DI3344" s="22"/>
      <c r="DJ3344" s="22"/>
      <c r="DK3344" s="22"/>
      <c r="DL3344" s="22"/>
      <c r="DM3344" s="22"/>
      <c r="DN3344" s="22"/>
      <c r="DO3344" s="22"/>
      <c r="DP3344" s="22"/>
      <c r="DQ3344" s="22"/>
    </row>
    <row r="3345" spans="1:121" ht="14.5" customHeight="1" x14ac:dyDescent="0.3">
      <c r="A3345" s="22" t="s">
        <v>3032</v>
      </c>
      <c r="B3345" s="22" t="s">
        <v>2935</v>
      </c>
      <c r="C3345" s="22" t="s">
        <v>2941</v>
      </c>
      <c r="D3345" s="22" t="s">
        <v>5257</v>
      </c>
      <c r="E3345" s="71"/>
      <c r="F3345" s="71">
        <v>44672</v>
      </c>
      <c r="G3345" s="22" t="s">
        <v>2946</v>
      </c>
      <c r="H3345" s="22">
        <v>32.085519900000001</v>
      </c>
      <c r="I3345" s="22">
        <v>-105.51922</v>
      </c>
      <c r="J3345" s="22" t="s">
        <v>873</v>
      </c>
      <c r="K3345" s="22" t="s">
        <v>1253</v>
      </c>
      <c r="L3345" s="29" t="s">
        <v>878</v>
      </c>
      <c r="M3345" s="22" t="s">
        <v>163</v>
      </c>
      <c r="N3345" s="70" t="s">
        <v>3393</v>
      </c>
      <c r="O3345" s="70" t="s">
        <v>3394</v>
      </c>
      <c r="P3345" s="33" t="s">
        <v>1665</v>
      </c>
      <c r="Q3345" s="33" t="s">
        <v>2943</v>
      </c>
      <c r="W3345" s="110">
        <v>62.85</v>
      </c>
      <c r="X3345" s="110">
        <v>0.57999999999999996</v>
      </c>
      <c r="Y3345" s="110">
        <v>17.809999999999999</v>
      </c>
      <c r="Z3345" s="110">
        <v>3.17</v>
      </c>
      <c r="AA3345" s="110">
        <v>0.17</v>
      </c>
      <c r="AB3345" s="110">
        <v>0.18</v>
      </c>
      <c r="AC3345" s="110">
        <v>1.18</v>
      </c>
      <c r="AD3345" s="110">
        <v>6.4</v>
      </c>
      <c r="AE3345" s="110">
        <v>5.29</v>
      </c>
      <c r="AF3345" s="110">
        <v>0.23</v>
      </c>
      <c r="AG3345" s="110">
        <v>0.64</v>
      </c>
      <c r="AH3345" s="110">
        <v>390</v>
      </c>
      <c r="AI3345" s="110">
        <v>0.01</v>
      </c>
      <c r="AJ3345" s="110"/>
      <c r="AK3345" s="22"/>
      <c r="AL3345" s="110"/>
      <c r="AM3345" s="110">
        <v>0.06</v>
      </c>
      <c r="AN3345" s="110"/>
      <c r="AO3345" s="110">
        <f t="shared" si="198"/>
        <v>98.599000000000032</v>
      </c>
      <c r="AP3345" s="110"/>
      <c r="AQ3345" s="110"/>
      <c r="AR3345" s="110"/>
      <c r="AS3345" s="22"/>
      <c r="AT3345" s="22"/>
      <c r="AU3345" s="110" t="s">
        <v>121</v>
      </c>
      <c r="AV3345" s="110" t="s">
        <v>82</v>
      </c>
      <c r="AW3345" s="110">
        <v>0.1</v>
      </c>
      <c r="AX3345" s="110"/>
      <c r="AY3345" s="110">
        <v>794</v>
      </c>
      <c r="AZ3345" s="110"/>
      <c r="BA3345" s="110">
        <v>0.03</v>
      </c>
      <c r="BB3345" s="110"/>
      <c r="BC3345" s="110" t="s">
        <v>82</v>
      </c>
      <c r="BD3345" s="110">
        <v>2</v>
      </c>
      <c r="BE3345" s="110" t="s">
        <v>84</v>
      </c>
      <c r="BF3345" s="110">
        <v>0.87</v>
      </c>
      <c r="BG3345" s="110">
        <v>1</v>
      </c>
      <c r="BH3345" s="110">
        <v>26.4</v>
      </c>
      <c r="BI3345" s="110" t="s">
        <v>83</v>
      </c>
      <c r="BJ3345" s="110">
        <v>15</v>
      </c>
      <c r="BK3345" s="110" t="s">
        <v>145</v>
      </c>
      <c r="BL3345" s="110">
        <v>6.2E-2</v>
      </c>
      <c r="BM3345" s="110">
        <v>10</v>
      </c>
      <c r="BN3345" s="110">
        <v>6</v>
      </c>
      <c r="BO3345" s="110">
        <v>96.3</v>
      </c>
      <c r="BP3345" s="110" t="s">
        <v>121</v>
      </c>
      <c r="BQ3345" s="110">
        <v>8</v>
      </c>
      <c r="BR3345" s="110">
        <v>89.6</v>
      </c>
      <c r="BS3345" s="110" t="s">
        <v>134</v>
      </c>
      <c r="BT3345" s="110" t="s">
        <v>148</v>
      </c>
      <c r="BU3345" s="110">
        <v>1.8</v>
      </c>
      <c r="BV3345" s="110" t="s">
        <v>124</v>
      </c>
      <c r="BW3345" s="110">
        <v>2</v>
      </c>
      <c r="BX3345" s="110">
        <v>311</v>
      </c>
      <c r="BY3345" s="110">
        <v>5.4</v>
      </c>
      <c r="BZ3345" s="110" t="s">
        <v>120</v>
      </c>
      <c r="CA3345" s="110">
        <v>12.45</v>
      </c>
      <c r="CB3345" s="110">
        <v>0.02</v>
      </c>
      <c r="CC3345" s="110">
        <v>3.01</v>
      </c>
      <c r="CD3345" s="110">
        <v>14</v>
      </c>
      <c r="CE3345" s="110">
        <v>2</v>
      </c>
      <c r="CF3345" s="110">
        <v>29.6</v>
      </c>
      <c r="CG3345" s="110">
        <v>781</v>
      </c>
      <c r="CH3345" s="110">
        <v>89</v>
      </c>
      <c r="CI3345" s="110">
        <v>80.400000000000006</v>
      </c>
      <c r="CJ3345" s="110">
        <v>148.5</v>
      </c>
      <c r="CK3345" s="110">
        <v>15.55</v>
      </c>
      <c r="CL3345" s="110">
        <v>51</v>
      </c>
      <c r="CM3345" s="110">
        <v>8.18</v>
      </c>
      <c r="CN3345" s="110">
        <v>1.74</v>
      </c>
      <c r="CO3345" s="110">
        <v>6.28</v>
      </c>
      <c r="CP3345" s="110">
        <v>0.9</v>
      </c>
      <c r="CQ3345" s="110">
        <v>5.54</v>
      </c>
      <c r="CR3345" s="110">
        <v>1.08</v>
      </c>
      <c r="CS3345" s="110">
        <v>3.14</v>
      </c>
      <c r="CT3345" s="110">
        <v>0.45</v>
      </c>
      <c r="CU3345" s="110">
        <v>3.16</v>
      </c>
      <c r="CV3345" s="110">
        <v>0.47</v>
      </c>
      <c r="CW3345" s="60">
        <f t="shared" si="197"/>
        <v>326.39000000000004</v>
      </c>
      <c r="CX3345" s="110"/>
      <c r="CY3345" s="110"/>
      <c r="CZ3345" s="110"/>
      <c r="DA3345" s="110"/>
      <c r="DB3345" s="22"/>
      <c r="DC3345" s="110"/>
      <c r="DD3345" s="110"/>
      <c r="DE3345" s="110"/>
      <c r="DF3345" s="110"/>
      <c r="DG3345" s="110"/>
      <c r="DH3345" s="22"/>
      <c r="DI3345" s="22"/>
      <c r="DJ3345" s="22"/>
      <c r="DK3345" s="22"/>
      <c r="DL3345" s="22"/>
      <c r="DM3345" s="22"/>
      <c r="DN3345" s="22"/>
      <c r="DO3345" s="22"/>
      <c r="DP3345" s="22"/>
      <c r="DQ3345" s="22"/>
    </row>
    <row r="3346" spans="1:121" ht="14.5" customHeight="1" x14ac:dyDescent="0.3">
      <c r="A3346" s="22" t="s">
        <v>3033</v>
      </c>
      <c r="B3346" s="22" t="s">
        <v>2935</v>
      </c>
      <c r="C3346" s="22" t="s">
        <v>2941</v>
      </c>
      <c r="D3346" s="22" t="s">
        <v>5257</v>
      </c>
      <c r="E3346" s="71"/>
      <c r="F3346" s="71">
        <v>44672</v>
      </c>
      <c r="G3346" s="22" t="s">
        <v>2946</v>
      </c>
      <c r="H3346" s="22">
        <v>32.038037699999997</v>
      </c>
      <c r="I3346" s="22">
        <v>-105.55546</v>
      </c>
      <c r="J3346" s="22" t="s">
        <v>873</v>
      </c>
      <c r="K3346" s="22" t="s">
        <v>1253</v>
      </c>
      <c r="L3346" s="29" t="s">
        <v>878</v>
      </c>
      <c r="M3346" s="22" t="s">
        <v>907</v>
      </c>
      <c r="N3346" s="70" t="s">
        <v>3393</v>
      </c>
      <c r="O3346" s="70" t="s">
        <v>3394</v>
      </c>
      <c r="P3346" s="33" t="s">
        <v>1665</v>
      </c>
      <c r="Q3346" s="33" t="s">
        <v>2943</v>
      </c>
      <c r="U3346" s="25"/>
      <c r="W3346" s="110">
        <v>59.3</v>
      </c>
      <c r="X3346" s="110">
        <v>0.22</v>
      </c>
      <c r="Y3346" s="110">
        <v>18.96</v>
      </c>
      <c r="Z3346" s="110">
        <v>3.26</v>
      </c>
      <c r="AA3346" s="110">
        <v>0.28999999999999998</v>
      </c>
      <c r="AB3346" s="110">
        <v>0.17</v>
      </c>
      <c r="AC3346" s="110">
        <v>0.73</v>
      </c>
      <c r="AD3346" s="110">
        <v>8.74</v>
      </c>
      <c r="AE3346" s="110">
        <v>5.09</v>
      </c>
      <c r="AF3346" s="110">
        <v>0.01</v>
      </c>
      <c r="AG3346" s="110">
        <v>2.4700000000000002</v>
      </c>
      <c r="AH3346" s="110">
        <v>320</v>
      </c>
      <c r="AI3346" s="110" t="s">
        <v>120</v>
      </c>
      <c r="AJ3346" s="110"/>
      <c r="AK3346" s="22"/>
      <c r="AL3346" s="110"/>
      <c r="AM3346" s="110">
        <v>0.04</v>
      </c>
      <c r="AN3346" s="110"/>
      <c r="AO3346" s="110">
        <f t="shared" si="198"/>
        <v>99.312000000000012</v>
      </c>
      <c r="AP3346" s="110"/>
      <c r="AQ3346" s="110"/>
      <c r="AR3346" s="110"/>
      <c r="AS3346" s="22"/>
      <c r="AT3346" s="22"/>
      <c r="AU3346" s="110" t="s">
        <v>121</v>
      </c>
      <c r="AV3346" s="110" t="s">
        <v>82</v>
      </c>
      <c r="AW3346" s="110">
        <v>7.6</v>
      </c>
      <c r="AX3346" s="110"/>
      <c r="AY3346" s="110">
        <v>16.5</v>
      </c>
      <c r="AZ3346" s="110"/>
      <c r="BA3346" s="110">
        <v>0.25</v>
      </c>
      <c r="BB3346" s="110"/>
      <c r="BC3346" s="110" t="s">
        <v>82</v>
      </c>
      <c r="BD3346" s="110">
        <v>1</v>
      </c>
      <c r="BE3346" s="110" t="s">
        <v>84</v>
      </c>
      <c r="BF3346" s="110">
        <v>5.3</v>
      </c>
      <c r="BG3346" s="110">
        <v>1</v>
      </c>
      <c r="BH3346" s="110">
        <v>43.6</v>
      </c>
      <c r="BI3346" s="110" t="s">
        <v>83</v>
      </c>
      <c r="BJ3346" s="110">
        <v>50.1</v>
      </c>
      <c r="BK3346" s="110" t="s">
        <v>145</v>
      </c>
      <c r="BL3346" s="110">
        <v>8.0000000000000002E-3</v>
      </c>
      <c r="BM3346" s="110">
        <v>70</v>
      </c>
      <c r="BN3346" s="110">
        <v>7</v>
      </c>
      <c r="BO3346" s="110">
        <v>355</v>
      </c>
      <c r="BP3346" s="110" t="s">
        <v>121</v>
      </c>
      <c r="BQ3346" s="110">
        <v>36</v>
      </c>
      <c r="BR3346" s="110">
        <v>238</v>
      </c>
      <c r="BS3346" s="110" t="s">
        <v>134</v>
      </c>
      <c r="BT3346" s="110">
        <v>0.37</v>
      </c>
      <c r="BU3346" s="110">
        <v>0.3</v>
      </c>
      <c r="BV3346" s="110" t="s">
        <v>124</v>
      </c>
      <c r="BW3346" s="110">
        <v>9</v>
      </c>
      <c r="BX3346" s="110">
        <v>39.799999999999997</v>
      </c>
      <c r="BY3346" s="110">
        <v>20.100000000000001</v>
      </c>
      <c r="BZ3346" s="110" t="s">
        <v>120</v>
      </c>
      <c r="CA3346" s="110">
        <v>50.2</v>
      </c>
      <c r="CB3346" s="110">
        <v>0.39</v>
      </c>
      <c r="CC3346" s="110">
        <v>14.55</v>
      </c>
      <c r="CD3346" s="110">
        <v>5</v>
      </c>
      <c r="CE3346" s="110" t="s">
        <v>121</v>
      </c>
      <c r="CF3346" s="110">
        <v>61.8</v>
      </c>
      <c r="CG3346" s="110">
        <v>2240</v>
      </c>
      <c r="CH3346" s="110">
        <v>228</v>
      </c>
      <c r="CI3346" s="110">
        <v>154.5</v>
      </c>
      <c r="CJ3346" s="110">
        <v>257</v>
      </c>
      <c r="CK3346" s="110">
        <v>22.8</v>
      </c>
      <c r="CL3346" s="110">
        <v>66.8</v>
      </c>
      <c r="CM3346" s="110">
        <v>11.05</v>
      </c>
      <c r="CN3346" s="110">
        <v>1</v>
      </c>
      <c r="CO3346" s="110">
        <v>8.25</v>
      </c>
      <c r="CP3346" s="110">
        <v>1.61</v>
      </c>
      <c r="CQ3346" s="110">
        <v>10.75</v>
      </c>
      <c r="CR3346" s="110">
        <v>2.14</v>
      </c>
      <c r="CS3346" s="110">
        <v>6.89</v>
      </c>
      <c r="CT3346" s="110">
        <v>1.1399999999999999</v>
      </c>
      <c r="CU3346" s="110">
        <v>8.4600000000000009</v>
      </c>
      <c r="CV3346" s="110">
        <v>1.1299999999999999</v>
      </c>
      <c r="CW3346" s="60">
        <f t="shared" si="197"/>
        <v>553.52</v>
      </c>
      <c r="CX3346" s="110"/>
      <c r="CY3346" s="110"/>
      <c r="CZ3346" s="110"/>
      <c r="DA3346" s="110"/>
      <c r="DB3346" s="22"/>
      <c r="DC3346" s="110"/>
      <c r="DD3346" s="110"/>
      <c r="DE3346" s="110"/>
      <c r="DF3346" s="110"/>
      <c r="DG3346" s="110"/>
      <c r="DH3346" s="22"/>
      <c r="DI3346" s="22"/>
      <c r="DJ3346" s="22"/>
      <c r="DK3346" s="22"/>
      <c r="DL3346" s="22"/>
      <c r="DM3346" s="22"/>
      <c r="DN3346" s="22"/>
      <c r="DO3346" s="22"/>
      <c r="DP3346" s="22"/>
      <c r="DQ3346" s="22"/>
    </row>
    <row r="3347" spans="1:121" ht="14.5" customHeight="1" x14ac:dyDescent="0.3">
      <c r="A3347" s="22" t="s">
        <v>3034</v>
      </c>
      <c r="B3347" s="22" t="s">
        <v>2935</v>
      </c>
      <c r="C3347" s="22" t="s">
        <v>2941</v>
      </c>
      <c r="D3347" s="22" t="s">
        <v>5257</v>
      </c>
      <c r="E3347" s="71"/>
      <c r="F3347" s="71">
        <v>44672</v>
      </c>
      <c r="G3347" s="22" t="s">
        <v>2946</v>
      </c>
      <c r="H3347" s="22">
        <v>32.023968500000002</v>
      </c>
      <c r="I3347" s="22">
        <v>-105.52680530000001</v>
      </c>
      <c r="J3347" s="22" t="s">
        <v>873</v>
      </c>
      <c r="K3347" s="22" t="s">
        <v>1253</v>
      </c>
      <c r="L3347" s="29" t="s">
        <v>878</v>
      </c>
      <c r="M3347" s="22" t="s">
        <v>907</v>
      </c>
      <c r="N3347" s="70" t="s">
        <v>3393</v>
      </c>
      <c r="O3347" s="70" t="s">
        <v>3394</v>
      </c>
      <c r="P3347" s="33" t="s">
        <v>1665</v>
      </c>
      <c r="Q3347" s="33" t="s">
        <v>2943</v>
      </c>
      <c r="W3347" s="110">
        <v>55.83</v>
      </c>
      <c r="X3347" s="110">
        <v>0.13</v>
      </c>
      <c r="Y3347" s="110">
        <v>17.96</v>
      </c>
      <c r="Z3347" s="110">
        <v>6.94</v>
      </c>
      <c r="AA3347" s="110">
        <v>0.47</v>
      </c>
      <c r="AB3347" s="110">
        <v>0.13</v>
      </c>
      <c r="AC3347" s="110">
        <v>0.97</v>
      </c>
      <c r="AD3347" s="110" t="s">
        <v>2985</v>
      </c>
      <c r="AE3347" s="110">
        <v>4.5999999999999996</v>
      </c>
      <c r="AF3347" s="110">
        <v>0.05</v>
      </c>
      <c r="AG3347" s="110">
        <v>0.32</v>
      </c>
      <c r="AH3347" s="110">
        <v>790</v>
      </c>
      <c r="AI3347" s="110">
        <v>0.01</v>
      </c>
      <c r="AJ3347" s="110"/>
      <c r="AK3347" s="22"/>
      <c r="AL3347" s="110"/>
      <c r="AM3347" s="110">
        <v>0.02</v>
      </c>
      <c r="AN3347" s="110"/>
      <c r="AO3347" s="110">
        <f t="shared" si="198"/>
        <v>87.498999999999967</v>
      </c>
      <c r="AP3347" s="110"/>
      <c r="AQ3347" s="110"/>
      <c r="AR3347" s="110"/>
      <c r="AS3347" s="22"/>
      <c r="AT3347" s="22"/>
      <c r="AU3347" s="110" t="s">
        <v>121</v>
      </c>
      <c r="AV3347" s="110" t="s">
        <v>82</v>
      </c>
      <c r="AW3347" s="110">
        <v>11.2</v>
      </c>
      <c r="AX3347" s="110"/>
      <c r="AY3347" s="110">
        <v>19.7</v>
      </c>
      <c r="AZ3347" s="110"/>
      <c r="BA3347" s="110">
        <v>0.5</v>
      </c>
      <c r="BB3347" s="110"/>
      <c r="BC3347" s="110">
        <v>1.4</v>
      </c>
      <c r="BD3347" s="110">
        <v>2</v>
      </c>
      <c r="BE3347" s="110">
        <v>10</v>
      </c>
      <c r="BF3347" s="110">
        <v>4.9400000000000004</v>
      </c>
      <c r="BG3347" s="110">
        <v>7</v>
      </c>
      <c r="BH3347" s="110">
        <v>49.7</v>
      </c>
      <c r="BI3347" s="110" t="s">
        <v>83</v>
      </c>
      <c r="BJ3347" s="110">
        <v>175</v>
      </c>
      <c r="BK3347" s="110" t="s">
        <v>145</v>
      </c>
      <c r="BL3347" s="110">
        <v>5.1999999999999998E-2</v>
      </c>
      <c r="BM3347" s="110">
        <v>110</v>
      </c>
      <c r="BN3347" s="110">
        <v>21</v>
      </c>
      <c r="BO3347" s="110">
        <v>836</v>
      </c>
      <c r="BP3347" s="110" t="s">
        <v>121</v>
      </c>
      <c r="BQ3347" s="110">
        <v>68</v>
      </c>
      <c r="BR3347" s="110">
        <v>198.5</v>
      </c>
      <c r="BS3347" s="110">
        <v>2E-3</v>
      </c>
      <c r="BT3347" s="110">
        <v>0.5</v>
      </c>
      <c r="BU3347" s="110">
        <v>0.3</v>
      </c>
      <c r="BV3347" s="110">
        <v>0.7</v>
      </c>
      <c r="BW3347" s="110">
        <v>22</v>
      </c>
      <c r="BX3347" s="110">
        <v>14.9</v>
      </c>
      <c r="BY3347" s="110">
        <v>80.400000000000006</v>
      </c>
      <c r="BZ3347" s="110">
        <v>0.01</v>
      </c>
      <c r="CA3347" s="110">
        <v>56.9</v>
      </c>
      <c r="CB3347" s="110">
        <v>0.62</v>
      </c>
      <c r="CC3347" s="110">
        <v>20.100000000000001</v>
      </c>
      <c r="CD3347" s="110">
        <v>10</v>
      </c>
      <c r="CE3347" s="110">
        <v>25</v>
      </c>
      <c r="CF3347" s="110">
        <v>236</v>
      </c>
      <c r="CG3347" s="110">
        <v>7910</v>
      </c>
      <c r="CH3347" s="110">
        <v>337</v>
      </c>
      <c r="CI3347" s="110">
        <v>442</v>
      </c>
      <c r="CJ3347" s="110">
        <v>778</v>
      </c>
      <c r="CK3347" s="110">
        <v>68</v>
      </c>
      <c r="CL3347" s="110">
        <v>200</v>
      </c>
      <c r="CM3347" s="110">
        <v>35.700000000000003</v>
      </c>
      <c r="CN3347" s="110">
        <v>3.05</v>
      </c>
      <c r="CO3347" s="110">
        <v>29.7</v>
      </c>
      <c r="CP3347" s="110">
        <v>5.75</v>
      </c>
      <c r="CQ3347" s="110">
        <v>40.4</v>
      </c>
      <c r="CR3347" s="110">
        <v>8.76</v>
      </c>
      <c r="CS3347" s="110">
        <v>30.3</v>
      </c>
      <c r="CT3347" s="110">
        <v>4.95</v>
      </c>
      <c r="CU3347" s="110">
        <v>37</v>
      </c>
      <c r="CV3347" s="110">
        <v>5.47</v>
      </c>
      <c r="CW3347" s="60">
        <f t="shared" si="197"/>
        <v>1689.0800000000002</v>
      </c>
      <c r="CX3347" s="110"/>
      <c r="CY3347" s="110"/>
      <c r="CZ3347" s="110"/>
      <c r="DA3347" s="110"/>
      <c r="DB3347" s="22"/>
      <c r="DC3347" s="110"/>
      <c r="DD3347" s="110"/>
      <c r="DE3347" s="110"/>
      <c r="DF3347" s="110"/>
      <c r="DG3347" s="110"/>
      <c r="DH3347" s="22"/>
      <c r="DI3347" s="22"/>
      <c r="DJ3347" s="22"/>
      <c r="DK3347" s="22"/>
      <c r="DL3347" s="22"/>
      <c r="DM3347" s="22"/>
      <c r="DN3347" s="22"/>
      <c r="DO3347" s="22"/>
      <c r="DP3347" s="22"/>
      <c r="DQ3347" s="22"/>
    </row>
    <row r="3348" spans="1:121" ht="14.5" customHeight="1" x14ac:dyDescent="0.3">
      <c r="A3348" s="22" t="s">
        <v>3035</v>
      </c>
      <c r="B3348" s="22" t="s">
        <v>2935</v>
      </c>
      <c r="C3348" s="22" t="s">
        <v>2941</v>
      </c>
      <c r="D3348" s="22" t="s">
        <v>5257</v>
      </c>
      <c r="E3348" s="71"/>
      <c r="F3348" s="71">
        <v>44672</v>
      </c>
      <c r="G3348" s="22" t="s">
        <v>2946</v>
      </c>
      <c r="H3348" s="22">
        <v>32.023641499999997</v>
      </c>
      <c r="I3348" s="22">
        <v>-105.527354</v>
      </c>
      <c r="J3348" s="22" t="s">
        <v>873</v>
      </c>
      <c r="K3348" s="22" t="s">
        <v>1253</v>
      </c>
      <c r="L3348" s="29" t="s">
        <v>878</v>
      </c>
      <c r="M3348" s="22" t="s">
        <v>1165</v>
      </c>
      <c r="N3348" s="70" t="s">
        <v>3393</v>
      </c>
      <c r="O3348" s="70" t="s">
        <v>3394</v>
      </c>
      <c r="P3348" s="33" t="s">
        <v>1665</v>
      </c>
      <c r="Q3348" s="33" t="s">
        <v>2943</v>
      </c>
      <c r="W3348" s="110">
        <v>55.24</v>
      </c>
      <c r="X3348" s="110">
        <v>0.1</v>
      </c>
      <c r="Y3348" s="110">
        <v>12.64</v>
      </c>
      <c r="Z3348" s="110">
        <v>13.99</v>
      </c>
      <c r="AA3348" s="110">
        <v>0.35</v>
      </c>
      <c r="AB3348" s="110">
        <v>0.03</v>
      </c>
      <c r="AC3348" s="110">
        <v>0.64</v>
      </c>
      <c r="AD3348" s="110" t="s">
        <v>2985</v>
      </c>
      <c r="AE3348" s="110">
        <v>3.45</v>
      </c>
      <c r="AF3348" s="110">
        <v>0.01</v>
      </c>
      <c r="AG3348" s="110">
        <v>0.51</v>
      </c>
      <c r="AH3348" s="110">
        <v>260</v>
      </c>
      <c r="AI3348" s="110" t="s">
        <v>120</v>
      </c>
      <c r="AJ3348" s="110"/>
      <c r="AK3348" s="22"/>
      <c r="AL3348" s="110"/>
      <c r="AM3348" s="110">
        <v>0.02</v>
      </c>
      <c r="AN3348" s="110"/>
      <c r="AO3348" s="110">
        <f t="shared" si="198"/>
        <v>87.006</v>
      </c>
      <c r="AP3348" s="110"/>
      <c r="AQ3348" s="110"/>
      <c r="AR3348" s="110"/>
      <c r="AS3348" s="22"/>
      <c r="AT3348" s="22"/>
      <c r="AU3348" s="110" t="s">
        <v>121</v>
      </c>
      <c r="AV3348" s="110" t="s">
        <v>82</v>
      </c>
      <c r="AW3348" s="110">
        <v>3.2</v>
      </c>
      <c r="AX3348" s="110"/>
      <c r="AY3348" s="110">
        <v>7.8</v>
      </c>
      <c r="AZ3348" s="110"/>
      <c r="BA3348" s="110">
        <v>0.35</v>
      </c>
      <c r="BB3348" s="110"/>
      <c r="BC3348" s="110">
        <v>1.2</v>
      </c>
      <c r="BD3348" s="110">
        <v>1</v>
      </c>
      <c r="BE3348" s="110">
        <v>10</v>
      </c>
      <c r="BF3348" s="110">
        <v>4.34</v>
      </c>
      <c r="BG3348" s="110">
        <v>19</v>
      </c>
      <c r="BH3348" s="110">
        <v>58.3</v>
      </c>
      <c r="BI3348" s="110" t="s">
        <v>83</v>
      </c>
      <c r="BJ3348" s="110">
        <v>174</v>
      </c>
      <c r="BK3348" s="110" t="s">
        <v>145</v>
      </c>
      <c r="BL3348" s="110">
        <v>1.0999999999999999E-2</v>
      </c>
      <c r="BM3348" s="110">
        <v>70</v>
      </c>
      <c r="BN3348" s="110">
        <v>8</v>
      </c>
      <c r="BO3348" s="110">
        <v>346</v>
      </c>
      <c r="BP3348" s="110" t="s">
        <v>121</v>
      </c>
      <c r="BQ3348" s="110">
        <v>64</v>
      </c>
      <c r="BR3348" s="110">
        <v>254</v>
      </c>
      <c r="BS3348" s="110">
        <v>1E-3</v>
      </c>
      <c r="BT3348" s="110">
        <v>0.34</v>
      </c>
      <c r="BU3348" s="110">
        <v>0.4</v>
      </c>
      <c r="BV3348" s="110" t="s">
        <v>124</v>
      </c>
      <c r="BW3348" s="110">
        <v>86</v>
      </c>
      <c r="BX3348" s="110">
        <v>18.600000000000001</v>
      </c>
      <c r="BY3348" s="110">
        <v>32.700000000000003</v>
      </c>
      <c r="BZ3348" s="110">
        <v>0.02</v>
      </c>
      <c r="CA3348" s="110">
        <v>34.4</v>
      </c>
      <c r="CB3348" s="110">
        <v>0.69</v>
      </c>
      <c r="CC3348" s="110">
        <v>12.9</v>
      </c>
      <c r="CD3348" s="110" t="s">
        <v>83</v>
      </c>
      <c r="CE3348" s="110">
        <v>7</v>
      </c>
      <c r="CF3348" s="110">
        <v>143.5</v>
      </c>
      <c r="CG3348" s="110">
        <v>7710</v>
      </c>
      <c r="CH3348" s="110">
        <v>175</v>
      </c>
      <c r="CI3348" s="110">
        <v>350</v>
      </c>
      <c r="CJ3348" s="110">
        <v>651</v>
      </c>
      <c r="CK3348" s="110">
        <v>57.8</v>
      </c>
      <c r="CL3348" s="110">
        <v>172</v>
      </c>
      <c r="CM3348" s="110">
        <v>30.7</v>
      </c>
      <c r="CN3348" s="110">
        <v>2.14</v>
      </c>
      <c r="CO3348" s="110">
        <v>21.4</v>
      </c>
      <c r="CP3348" s="110">
        <v>3.79</v>
      </c>
      <c r="CQ3348" s="110">
        <v>25.3</v>
      </c>
      <c r="CR3348" s="110">
        <v>4.83</v>
      </c>
      <c r="CS3348" s="110">
        <v>16.3</v>
      </c>
      <c r="CT3348" s="110">
        <v>2.64</v>
      </c>
      <c r="CU3348" s="110">
        <v>19.5</v>
      </c>
      <c r="CV3348" s="110">
        <v>2.97</v>
      </c>
      <c r="CW3348" s="60">
        <f t="shared" si="197"/>
        <v>1360.3700000000001</v>
      </c>
      <c r="CX3348" s="110"/>
      <c r="CY3348" s="110"/>
      <c r="CZ3348" s="110"/>
      <c r="DA3348" s="110"/>
      <c r="DB3348" s="22"/>
      <c r="DC3348" s="110"/>
      <c r="DD3348" s="110"/>
      <c r="DE3348" s="110"/>
      <c r="DF3348" s="110"/>
      <c r="DG3348" s="110"/>
      <c r="DH3348" s="22"/>
      <c r="DI3348" s="22"/>
      <c r="DJ3348" s="22"/>
      <c r="DK3348" s="22"/>
      <c r="DL3348" s="22"/>
      <c r="DM3348" s="22"/>
      <c r="DN3348" s="22"/>
      <c r="DO3348" s="22"/>
      <c r="DP3348" s="22"/>
      <c r="DQ3348" s="22"/>
    </row>
    <row r="3349" spans="1:121" ht="14.5" customHeight="1" x14ac:dyDescent="0.3">
      <c r="A3349" s="22" t="s">
        <v>3036</v>
      </c>
      <c r="B3349" s="22" t="s">
        <v>2935</v>
      </c>
      <c r="C3349" s="22" t="s">
        <v>2941</v>
      </c>
      <c r="D3349" s="22" t="s">
        <v>5257</v>
      </c>
      <c r="E3349" s="71"/>
      <c r="F3349" s="71">
        <v>44672</v>
      </c>
      <c r="G3349" s="22" t="s">
        <v>2946</v>
      </c>
      <c r="H3349" s="22">
        <v>32.024242620000003</v>
      </c>
      <c r="I3349" s="22">
        <v>-105.5259915</v>
      </c>
      <c r="J3349" s="22" t="s">
        <v>873</v>
      </c>
      <c r="K3349" s="22" t="s">
        <v>1253</v>
      </c>
      <c r="L3349" s="29" t="s">
        <v>878</v>
      </c>
      <c r="M3349" s="22" t="s">
        <v>907</v>
      </c>
      <c r="N3349" s="70" t="s">
        <v>3393</v>
      </c>
      <c r="O3349" s="70" t="s">
        <v>3394</v>
      </c>
      <c r="P3349" s="33" t="s">
        <v>1665</v>
      </c>
      <c r="Q3349" s="33" t="s">
        <v>2943</v>
      </c>
      <c r="W3349" s="110">
        <v>55.72</v>
      </c>
      <c r="X3349" s="110">
        <v>0.14000000000000001</v>
      </c>
      <c r="Y3349" s="110">
        <v>17.600000000000001</v>
      </c>
      <c r="Z3349" s="110">
        <v>6.52</v>
      </c>
      <c r="AA3349" s="110">
        <v>0.55000000000000004</v>
      </c>
      <c r="AB3349" s="110">
        <v>0.16</v>
      </c>
      <c r="AC3349" s="110">
        <v>1.39</v>
      </c>
      <c r="AD3349" s="110">
        <v>9.3800000000000008</v>
      </c>
      <c r="AE3349" s="110">
        <v>4.1900000000000004</v>
      </c>
      <c r="AF3349" s="110">
        <v>7.0000000000000007E-2</v>
      </c>
      <c r="AG3349" s="110">
        <v>1.7</v>
      </c>
      <c r="AH3349" s="110">
        <v>720</v>
      </c>
      <c r="AI3349" s="110" t="s">
        <v>120</v>
      </c>
      <c r="AJ3349" s="110"/>
      <c r="AK3349" s="22"/>
      <c r="AL3349" s="110"/>
      <c r="AM3349" s="110">
        <v>0.03</v>
      </c>
      <c r="AN3349" s="110"/>
      <c r="AO3349" s="110">
        <f t="shared" si="198"/>
        <v>97.521999999999991</v>
      </c>
      <c r="AP3349" s="110"/>
      <c r="AQ3349" s="110"/>
      <c r="AR3349" s="110"/>
      <c r="AS3349" s="22"/>
      <c r="AT3349" s="22"/>
      <c r="AU3349" s="110" t="s">
        <v>121</v>
      </c>
      <c r="AV3349" s="110" t="s">
        <v>82</v>
      </c>
      <c r="AW3349" s="110">
        <v>8</v>
      </c>
      <c r="AX3349" s="110"/>
      <c r="AY3349" s="110">
        <v>184.5</v>
      </c>
      <c r="AZ3349" s="110"/>
      <c r="BA3349" s="110">
        <v>0.48</v>
      </c>
      <c r="BB3349" s="110"/>
      <c r="BC3349" s="110">
        <v>2.4</v>
      </c>
      <c r="BD3349" s="110">
        <v>6</v>
      </c>
      <c r="BE3349" s="110" t="s">
        <v>84</v>
      </c>
      <c r="BF3349" s="110">
        <v>3.42</v>
      </c>
      <c r="BG3349" s="110">
        <v>10</v>
      </c>
      <c r="BH3349" s="110">
        <v>43.2</v>
      </c>
      <c r="BI3349" s="110" t="s">
        <v>83</v>
      </c>
      <c r="BJ3349" s="110">
        <v>265</v>
      </c>
      <c r="BK3349" s="110">
        <v>1.2999999999999999E-2</v>
      </c>
      <c r="BL3349" s="110">
        <v>5.0999999999999997E-2</v>
      </c>
      <c r="BM3349" s="110">
        <v>120</v>
      </c>
      <c r="BN3349" s="110">
        <v>9</v>
      </c>
      <c r="BO3349" s="110">
        <v>1285</v>
      </c>
      <c r="BP3349" s="110" t="s">
        <v>121</v>
      </c>
      <c r="BQ3349" s="110">
        <v>90</v>
      </c>
      <c r="BR3349" s="110">
        <v>142</v>
      </c>
      <c r="BS3349" s="110">
        <v>2E-3</v>
      </c>
      <c r="BT3349" s="110">
        <v>0.49</v>
      </c>
      <c r="BU3349" s="110">
        <v>0.4</v>
      </c>
      <c r="BV3349" s="110">
        <v>1.6</v>
      </c>
      <c r="BW3349" s="110">
        <v>22</v>
      </c>
      <c r="BX3349" s="110">
        <v>114.5</v>
      </c>
      <c r="BY3349" s="110">
        <v>132</v>
      </c>
      <c r="BZ3349" s="110">
        <v>0.02</v>
      </c>
      <c r="CA3349" s="110">
        <v>74.8</v>
      </c>
      <c r="CB3349" s="110">
        <v>0.56000000000000005</v>
      </c>
      <c r="CC3349" s="110">
        <v>22.9</v>
      </c>
      <c r="CD3349" s="110" t="s">
        <v>83</v>
      </c>
      <c r="CE3349" s="110">
        <v>36</v>
      </c>
      <c r="CF3349" s="110">
        <v>469</v>
      </c>
      <c r="CG3349" s="110" t="s">
        <v>141</v>
      </c>
      <c r="CH3349" s="110">
        <v>378</v>
      </c>
      <c r="CI3349" s="110">
        <v>897</v>
      </c>
      <c r="CJ3349" s="110">
        <v>1530</v>
      </c>
      <c r="CK3349" s="110">
        <v>138.5</v>
      </c>
      <c r="CL3349" s="110">
        <v>398</v>
      </c>
      <c r="CM3349" s="110">
        <v>65.7</v>
      </c>
      <c r="CN3349" s="110">
        <v>5.49</v>
      </c>
      <c r="CO3349" s="110">
        <v>53.3</v>
      </c>
      <c r="CP3349" s="110">
        <v>10.4</v>
      </c>
      <c r="CQ3349" s="110">
        <v>70.8</v>
      </c>
      <c r="CR3349" s="110">
        <v>15.7</v>
      </c>
      <c r="CS3349" s="110">
        <v>52.1</v>
      </c>
      <c r="CT3349" s="110">
        <v>8.65</v>
      </c>
      <c r="CU3349" s="110">
        <v>59.5</v>
      </c>
      <c r="CV3349" s="110">
        <v>8.58</v>
      </c>
      <c r="CW3349" s="60">
        <f t="shared" si="197"/>
        <v>3313.72</v>
      </c>
      <c r="CX3349" s="110"/>
      <c r="CY3349" s="110"/>
      <c r="CZ3349" s="110"/>
      <c r="DA3349" s="110"/>
      <c r="DB3349" s="22"/>
      <c r="DC3349" s="110"/>
      <c r="DD3349" s="110"/>
      <c r="DE3349" s="110"/>
      <c r="DF3349" s="110"/>
      <c r="DG3349" s="110"/>
      <c r="DH3349" s="22"/>
      <c r="DI3349" s="22"/>
      <c r="DJ3349" s="22"/>
      <c r="DK3349" s="22"/>
      <c r="DL3349" s="22"/>
      <c r="DM3349" s="22"/>
      <c r="DN3349" s="22"/>
      <c r="DO3349" s="22"/>
      <c r="DP3349" s="22"/>
      <c r="DQ3349" s="22"/>
    </row>
    <row r="3350" spans="1:121" ht="14.5" customHeight="1" x14ac:dyDescent="0.3">
      <c r="A3350" s="22" t="s">
        <v>3037</v>
      </c>
      <c r="B3350" s="22" t="s">
        <v>2935</v>
      </c>
      <c r="C3350" s="22" t="s">
        <v>2941</v>
      </c>
      <c r="D3350" s="22" t="s">
        <v>5257</v>
      </c>
      <c r="E3350" s="71"/>
      <c r="F3350" s="71">
        <v>44672</v>
      </c>
      <c r="G3350" s="22" t="s">
        <v>2946</v>
      </c>
      <c r="H3350" s="22">
        <v>32.031677700000003</v>
      </c>
      <c r="I3350" s="22">
        <v>-105.555358</v>
      </c>
      <c r="J3350" s="22" t="s">
        <v>873</v>
      </c>
      <c r="K3350" s="22" t="s">
        <v>1253</v>
      </c>
      <c r="L3350" s="29" t="s">
        <v>878</v>
      </c>
      <c r="M3350" s="22" t="s">
        <v>907</v>
      </c>
      <c r="N3350" s="70" t="s">
        <v>3393</v>
      </c>
      <c r="O3350" s="70" t="s">
        <v>3394</v>
      </c>
      <c r="P3350" s="33" t="s">
        <v>1665</v>
      </c>
      <c r="Q3350" s="33" t="s">
        <v>2943</v>
      </c>
      <c r="U3350" s="25"/>
      <c r="W3350" s="110">
        <v>58.85</v>
      </c>
      <c r="X3350" s="110">
        <v>0.22</v>
      </c>
      <c r="Y3350" s="110">
        <v>18.52</v>
      </c>
      <c r="Z3350" s="110">
        <v>3.2</v>
      </c>
      <c r="AA3350" s="110">
        <v>0.28999999999999998</v>
      </c>
      <c r="AB3350" s="110">
        <v>0.45</v>
      </c>
      <c r="AC3350" s="110">
        <v>1.52</v>
      </c>
      <c r="AD3350" s="110">
        <v>7.03</v>
      </c>
      <c r="AE3350" s="110">
        <v>5.29</v>
      </c>
      <c r="AF3350" s="110">
        <v>0.02</v>
      </c>
      <c r="AG3350" s="110">
        <v>3.2</v>
      </c>
      <c r="AH3350" s="110">
        <v>350</v>
      </c>
      <c r="AI3350" s="110" t="s">
        <v>120</v>
      </c>
      <c r="AJ3350" s="110"/>
      <c r="AK3350" s="22"/>
      <c r="AL3350" s="110"/>
      <c r="AM3350" s="110">
        <v>0.23</v>
      </c>
      <c r="AN3350" s="110"/>
      <c r="AO3350" s="110">
        <f t="shared" si="198"/>
        <v>98.855000000000018</v>
      </c>
      <c r="AP3350" s="110"/>
      <c r="AQ3350" s="110"/>
      <c r="AR3350" s="110"/>
      <c r="AS3350" s="22"/>
      <c r="AT3350" s="22"/>
      <c r="AU3350" s="110" t="s">
        <v>121</v>
      </c>
      <c r="AV3350" s="110" t="s">
        <v>82</v>
      </c>
      <c r="AW3350" s="110">
        <v>7.6</v>
      </c>
      <c r="AX3350" s="110"/>
      <c r="AY3350" s="110">
        <v>31.8</v>
      </c>
      <c r="AZ3350" s="110"/>
      <c r="BA3350" s="110">
        <v>0.24</v>
      </c>
      <c r="BB3350" s="110"/>
      <c r="BC3350" s="110">
        <v>0.7</v>
      </c>
      <c r="BD3350" s="110">
        <v>1</v>
      </c>
      <c r="BE3350" s="110" t="s">
        <v>84</v>
      </c>
      <c r="BF3350" s="110">
        <v>4.38</v>
      </c>
      <c r="BG3350" s="110">
        <v>1</v>
      </c>
      <c r="BH3350" s="110">
        <v>42.7</v>
      </c>
      <c r="BI3350" s="110" t="s">
        <v>83</v>
      </c>
      <c r="BJ3350" s="110">
        <v>44.9</v>
      </c>
      <c r="BK3350" s="110" t="s">
        <v>145</v>
      </c>
      <c r="BL3350" s="110">
        <v>3.3000000000000002E-2</v>
      </c>
      <c r="BM3350" s="110">
        <v>100</v>
      </c>
      <c r="BN3350" s="110">
        <v>86</v>
      </c>
      <c r="BO3350" s="110">
        <v>355</v>
      </c>
      <c r="BP3350" s="110" t="s">
        <v>121</v>
      </c>
      <c r="BQ3350" s="110">
        <v>34</v>
      </c>
      <c r="BR3350" s="110">
        <v>234</v>
      </c>
      <c r="BS3350" s="110">
        <v>1E-3</v>
      </c>
      <c r="BT3350" s="110">
        <v>0.82</v>
      </c>
      <c r="BU3350" s="110">
        <v>0.7</v>
      </c>
      <c r="BV3350" s="110" t="s">
        <v>124</v>
      </c>
      <c r="BW3350" s="110">
        <v>8</v>
      </c>
      <c r="BX3350" s="110">
        <v>155.5</v>
      </c>
      <c r="BY3350" s="110">
        <v>17.8</v>
      </c>
      <c r="BZ3350" s="110" t="s">
        <v>120</v>
      </c>
      <c r="CA3350" s="110">
        <v>49.1</v>
      </c>
      <c r="CB3350" s="110">
        <v>0.44</v>
      </c>
      <c r="CC3350" s="110">
        <v>13.9</v>
      </c>
      <c r="CD3350" s="110" t="s">
        <v>83</v>
      </c>
      <c r="CE3350" s="110">
        <v>2</v>
      </c>
      <c r="CF3350" s="110">
        <v>57.2</v>
      </c>
      <c r="CG3350" s="110">
        <v>2170</v>
      </c>
      <c r="CH3350" s="110">
        <v>223</v>
      </c>
      <c r="CI3350" s="110">
        <v>148.5</v>
      </c>
      <c r="CJ3350" s="110">
        <v>252</v>
      </c>
      <c r="CK3350" s="110">
        <v>23.2</v>
      </c>
      <c r="CL3350" s="110">
        <v>65.900000000000006</v>
      </c>
      <c r="CM3350" s="110">
        <v>9.9</v>
      </c>
      <c r="CN3350" s="110">
        <v>0.86</v>
      </c>
      <c r="CO3350" s="110">
        <v>8.1999999999999993</v>
      </c>
      <c r="CP3350" s="110">
        <v>1.42</v>
      </c>
      <c r="CQ3350" s="110">
        <v>9.36</v>
      </c>
      <c r="CR3350" s="110">
        <v>1.89</v>
      </c>
      <c r="CS3350" s="110">
        <v>5.78</v>
      </c>
      <c r="CT3350" s="110">
        <v>1</v>
      </c>
      <c r="CU3350" s="110">
        <v>7.05</v>
      </c>
      <c r="CV3350" s="110">
        <v>1.07</v>
      </c>
      <c r="CW3350" s="60">
        <f t="shared" si="197"/>
        <v>536.13</v>
      </c>
      <c r="CX3350" s="110"/>
      <c r="CY3350" s="110"/>
      <c r="CZ3350" s="110"/>
      <c r="DA3350" s="110"/>
      <c r="DB3350" s="22"/>
      <c r="DC3350" s="110"/>
      <c r="DD3350" s="110"/>
      <c r="DE3350" s="110"/>
      <c r="DF3350" s="110"/>
      <c r="DG3350" s="110"/>
      <c r="DH3350" s="22"/>
      <c r="DI3350" s="22"/>
      <c r="DJ3350" s="22"/>
      <c r="DK3350" s="22"/>
      <c r="DL3350" s="22"/>
      <c r="DM3350" s="22"/>
      <c r="DN3350" s="22"/>
      <c r="DO3350" s="22"/>
      <c r="DP3350" s="22"/>
      <c r="DQ3350" s="22"/>
    </row>
    <row r="3351" spans="1:121" ht="14.5" customHeight="1" x14ac:dyDescent="0.3">
      <c r="A3351" s="22" t="s">
        <v>3038</v>
      </c>
      <c r="B3351" s="22" t="s">
        <v>2935</v>
      </c>
      <c r="C3351" s="22" t="s">
        <v>2941</v>
      </c>
      <c r="D3351" s="22" t="s">
        <v>5257</v>
      </c>
      <c r="E3351" s="71"/>
      <c r="F3351" s="71">
        <v>44672</v>
      </c>
      <c r="G3351" s="22" t="s">
        <v>2946</v>
      </c>
      <c r="H3351" s="22">
        <v>32.025278929999999</v>
      </c>
      <c r="I3351" s="22">
        <v>-105.547589</v>
      </c>
      <c r="J3351" s="22" t="s">
        <v>873</v>
      </c>
      <c r="K3351" s="22" t="s">
        <v>1253</v>
      </c>
      <c r="L3351" s="29" t="s">
        <v>878</v>
      </c>
      <c r="M3351" s="22" t="s">
        <v>1165</v>
      </c>
      <c r="N3351" s="70" t="s">
        <v>3393</v>
      </c>
      <c r="O3351" s="70" t="s">
        <v>3394</v>
      </c>
      <c r="P3351" s="33" t="s">
        <v>1665</v>
      </c>
      <c r="Q3351" s="33" t="s">
        <v>2943</v>
      </c>
      <c r="U3351" s="25"/>
      <c r="W3351" s="110">
        <v>60.21</v>
      </c>
      <c r="X3351" s="110">
        <v>0.25</v>
      </c>
      <c r="Y3351" s="110">
        <v>17.760000000000002</v>
      </c>
      <c r="Z3351" s="110">
        <v>5.08</v>
      </c>
      <c r="AA3351" s="110">
        <v>0.18</v>
      </c>
      <c r="AB3351" s="110">
        <v>0.25</v>
      </c>
      <c r="AC3351" s="110">
        <v>1.06</v>
      </c>
      <c r="AD3351" s="110">
        <v>6.5</v>
      </c>
      <c r="AE3351" s="110">
        <v>5.7</v>
      </c>
      <c r="AF3351" s="110">
        <v>0.1</v>
      </c>
      <c r="AG3351" s="110">
        <v>1.42</v>
      </c>
      <c r="AH3351" s="110">
        <v>360</v>
      </c>
      <c r="AI3351" s="110" t="s">
        <v>120</v>
      </c>
      <c r="AJ3351" s="110"/>
      <c r="AK3351" s="22"/>
      <c r="AL3351" s="110"/>
      <c r="AM3351" s="110">
        <v>0.03</v>
      </c>
      <c r="AN3351" s="110"/>
      <c r="AO3351" s="110">
        <f t="shared" si="198"/>
        <v>98.576000000000008</v>
      </c>
      <c r="AP3351" s="110"/>
      <c r="AQ3351" s="110"/>
      <c r="AR3351" s="110"/>
      <c r="AS3351" s="22"/>
      <c r="AT3351" s="22"/>
      <c r="AU3351" s="110" t="s">
        <v>121</v>
      </c>
      <c r="AV3351" s="110" t="s">
        <v>82</v>
      </c>
      <c r="AW3351" s="110">
        <v>3.2</v>
      </c>
      <c r="AX3351" s="110"/>
      <c r="AY3351" s="110">
        <v>78.400000000000006</v>
      </c>
      <c r="AZ3351" s="110"/>
      <c r="BA3351" s="110">
        <v>0.09</v>
      </c>
      <c r="BB3351" s="110"/>
      <c r="BC3351" s="110" t="s">
        <v>82</v>
      </c>
      <c r="BD3351" s="110">
        <v>2</v>
      </c>
      <c r="BE3351" s="110">
        <v>10</v>
      </c>
      <c r="BF3351" s="110">
        <v>2.2400000000000002</v>
      </c>
      <c r="BG3351" s="110">
        <v>4</v>
      </c>
      <c r="BH3351" s="110">
        <v>31.7</v>
      </c>
      <c r="BI3351" s="110" t="s">
        <v>83</v>
      </c>
      <c r="BJ3351" s="110">
        <v>22.3</v>
      </c>
      <c r="BK3351" s="110">
        <v>5.0000000000000001E-3</v>
      </c>
      <c r="BL3351" s="110">
        <v>1.6E-2</v>
      </c>
      <c r="BM3351" s="110">
        <v>30</v>
      </c>
      <c r="BN3351" s="110">
        <v>9</v>
      </c>
      <c r="BO3351" s="110">
        <v>142.5</v>
      </c>
      <c r="BP3351" s="110" t="s">
        <v>121</v>
      </c>
      <c r="BQ3351" s="110">
        <v>19</v>
      </c>
      <c r="BR3351" s="110">
        <v>125.5</v>
      </c>
      <c r="BS3351" s="110" t="s">
        <v>134</v>
      </c>
      <c r="BT3351" s="110">
        <v>0.14000000000000001</v>
      </c>
      <c r="BU3351" s="110">
        <v>0.6</v>
      </c>
      <c r="BV3351" s="110" t="s">
        <v>124</v>
      </c>
      <c r="BW3351" s="110">
        <v>4</v>
      </c>
      <c r="BX3351" s="110">
        <v>93.5</v>
      </c>
      <c r="BY3351" s="110">
        <v>9.4</v>
      </c>
      <c r="BZ3351" s="110" t="s">
        <v>120</v>
      </c>
      <c r="CA3351" s="110">
        <v>22.1</v>
      </c>
      <c r="CB3351" s="110">
        <v>0.16</v>
      </c>
      <c r="CC3351" s="110">
        <v>6.25</v>
      </c>
      <c r="CD3351" s="110">
        <v>5</v>
      </c>
      <c r="CE3351" s="110">
        <v>2</v>
      </c>
      <c r="CF3351" s="110">
        <v>24.9</v>
      </c>
      <c r="CG3351" s="110">
        <v>1115</v>
      </c>
      <c r="CH3351" s="110">
        <v>159</v>
      </c>
      <c r="CI3351" s="110">
        <v>81.599999999999994</v>
      </c>
      <c r="CJ3351" s="110">
        <v>149</v>
      </c>
      <c r="CK3351" s="110">
        <v>15.2</v>
      </c>
      <c r="CL3351" s="110">
        <v>46.4</v>
      </c>
      <c r="CM3351" s="110">
        <v>7.54</v>
      </c>
      <c r="CN3351" s="110">
        <v>0.7</v>
      </c>
      <c r="CO3351" s="110">
        <v>5</v>
      </c>
      <c r="CP3351" s="110">
        <v>0.85</v>
      </c>
      <c r="CQ3351" s="110">
        <v>4.7300000000000004</v>
      </c>
      <c r="CR3351" s="110">
        <v>0.89</v>
      </c>
      <c r="CS3351" s="110">
        <v>2.85</v>
      </c>
      <c r="CT3351" s="110">
        <v>0.38</v>
      </c>
      <c r="CU3351" s="110">
        <v>2.66</v>
      </c>
      <c r="CV3351" s="110">
        <v>0.43</v>
      </c>
      <c r="CW3351" s="60">
        <f t="shared" si="197"/>
        <v>318.23000000000008</v>
      </c>
      <c r="CX3351" s="110"/>
      <c r="CY3351" s="110"/>
      <c r="CZ3351" s="110"/>
      <c r="DA3351" s="110"/>
      <c r="DB3351" s="22"/>
      <c r="DC3351" s="110"/>
      <c r="DD3351" s="110"/>
      <c r="DE3351" s="110"/>
      <c r="DF3351" s="110"/>
      <c r="DG3351" s="110"/>
      <c r="DH3351" s="22"/>
      <c r="DI3351" s="22"/>
      <c r="DJ3351" s="22"/>
      <c r="DK3351" s="22"/>
      <c r="DL3351" s="22"/>
      <c r="DM3351" s="22"/>
      <c r="DN3351" s="22"/>
      <c r="DO3351" s="22"/>
      <c r="DP3351" s="22"/>
      <c r="DQ3351" s="22"/>
    </row>
    <row r="3352" spans="1:121" ht="14.5" customHeight="1" x14ac:dyDescent="0.3">
      <c r="A3352" s="22" t="s">
        <v>3039</v>
      </c>
      <c r="B3352" s="22" t="s">
        <v>2935</v>
      </c>
      <c r="C3352" s="22" t="s">
        <v>2941</v>
      </c>
      <c r="D3352" s="22" t="s">
        <v>5257</v>
      </c>
      <c r="E3352" s="71"/>
      <c r="F3352" s="71">
        <v>44672</v>
      </c>
      <c r="G3352" s="22" t="s">
        <v>2946</v>
      </c>
      <c r="H3352" s="22">
        <v>32.041699999999999</v>
      </c>
      <c r="I3352" s="22">
        <v>-105.54085499999999</v>
      </c>
      <c r="J3352" s="22" t="s">
        <v>873</v>
      </c>
      <c r="K3352" s="22" t="s">
        <v>1253</v>
      </c>
      <c r="L3352" s="29" t="s">
        <v>878</v>
      </c>
      <c r="M3352" s="22" t="s">
        <v>907</v>
      </c>
      <c r="N3352" s="70" t="s">
        <v>3393</v>
      </c>
      <c r="O3352" s="70" t="s">
        <v>3394</v>
      </c>
      <c r="P3352" s="33" t="s">
        <v>1665</v>
      </c>
      <c r="Q3352" s="33" t="s">
        <v>2943</v>
      </c>
      <c r="U3352" s="25"/>
      <c r="W3352" s="110">
        <v>58.33</v>
      </c>
      <c r="X3352" s="110">
        <v>0.25</v>
      </c>
      <c r="Y3352" s="110">
        <v>18.78</v>
      </c>
      <c r="Z3352" s="110">
        <v>3.61</v>
      </c>
      <c r="AA3352" s="110">
        <v>0.28000000000000003</v>
      </c>
      <c r="AB3352" s="110">
        <v>0.21</v>
      </c>
      <c r="AC3352" s="110">
        <v>0.95</v>
      </c>
      <c r="AD3352" s="110">
        <v>8.3800000000000008</v>
      </c>
      <c r="AE3352" s="110">
        <v>5.26</v>
      </c>
      <c r="AF3352" s="110">
        <v>0.02</v>
      </c>
      <c r="AG3352" s="110">
        <v>2.66</v>
      </c>
      <c r="AH3352" s="110">
        <v>320</v>
      </c>
      <c r="AI3352" s="110" t="s">
        <v>120</v>
      </c>
      <c r="AJ3352" s="110"/>
      <c r="AK3352" s="22"/>
      <c r="AL3352" s="110"/>
      <c r="AM3352" s="110">
        <v>0.06</v>
      </c>
      <c r="AN3352" s="110"/>
      <c r="AO3352" s="110">
        <f t="shared" si="198"/>
        <v>98.821999999999989</v>
      </c>
      <c r="AP3352" s="110"/>
      <c r="AQ3352" s="110"/>
      <c r="AR3352" s="110"/>
      <c r="AS3352" s="22"/>
      <c r="AT3352" s="22"/>
      <c r="AU3352" s="110" t="s">
        <v>121</v>
      </c>
      <c r="AV3352" s="110" t="s">
        <v>82</v>
      </c>
      <c r="AW3352" s="110">
        <v>6.5</v>
      </c>
      <c r="AX3352" s="110"/>
      <c r="AY3352" s="110">
        <v>17.399999999999999</v>
      </c>
      <c r="AZ3352" s="110"/>
      <c r="BA3352" s="110">
        <v>0.17</v>
      </c>
      <c r="BB3352" s="110"/>
      <c r="BC3352" s="110">
        <v>0.5</v>
      </c>
      <c r="BD3352" s="110">
        <v>1</v>
      </c>
      <c r="BE3352" s="110" t="s">
        <v>84</v>
      </c>
      <c r="BF3352" s="110">
        <v>4.1100000000000003</v>
      </c>
      <c r="BG3352" s="110">
        <v>1</v>
      </c>
      <c r="BH3352" s="110">
        <v>39.6</v>
      </c>
      <c r="BI3352" s="110" t="s">
        <v>83</v>
      </c>
      <c r="BJ3352" s="110">
        <v>44.9</v>
      </c>
      <c r="BK3352" s="110" t="s">
        <v>145</v>
      </c>
      <c r="BL3352" s="110">
        <v>7.0000000000000001E-3</v>
      </c>
      <c r="BM3352" s="110">
        <v>60</v>
      </c>
      <c r="BN3352" s="110">
        <v>21</v>
      </c>
      <c r="BO3352" s="110">
        <v>341</v>
      </c>
      <c r="BP3352" s="110" t="s">
        <v>121</v>
      </c>
      <c r="BQ3352" s="110">
        <v>31</v>
      </c>
      <c r="BR3352" s="110">
        <v>211</v>
      </c>
      <c r="BS3352" s="110" t="s">
        <v>134</v>
      </c>
      <c r="BT3352" s="110">
        <v>0.31</v>
      </c>
      <c r="BU3352" s="110">
        <v>0.3</v>
      </c>
      <c r="BV3352" s="110" t="s">
        <v>124</v>
      </c>
      <c r="BW3352" s="110">
        <v>8</v>
      </c>
      <c r="BX3352" s="110">
        <v>111.5</v>
      </c>
      <c r="BY3352" s="110">
        <v>23.1</v>
      </c>
      <c r="BZ3352" s="110">
        <v>0.01</v>
      </c>
      <c r="CA3352" s="110">
        <v>43.7</v>
      </c>
      <c r="CB3352" s="110">
        <v>0.38</v>
      </c>
      <c r="CC3352" s="110">
        <v>12.7</v>
      </c>
      <c r="CD3352" s="110" t="s">
        <v>83</v>
      </c>
      <c r="CE3352" s="110">
        <v>1</v>
      </c>
      <c r="CF3352" s="110">
        <v>66.5</v>
      </c>
      <c r="CG3352" s="110">
        <v>2110</v>
      </c>
      <c r="CH3352" s="110">
        <v>221</v>
      </c>
      <c r="CI3352" s="110">
        <v>159.5</v>
      </c>
      <c r="CJ3352" s="110">
        <v>282</v>
      </c>
      <c r="CK3352" s="110">
        <v>27.6</v>
      </c>
      <c r="CL3352" s="110">
        <v>85.9</v>
      </c>
      <c r="CM3352" s="110">
        <v>14.95</v>
      </c>
      <c r="CN3352" s="110">
        <v>1.31</v>
      </c>
      <c r="CO3352" s="110">
        <v>11.35</v>
      </c>
      <c r="CP3352" s="110">
        <v>1.91</v>
      </c>
      <c r="CQ3352" s="110">
        <v>12.1</v>
      </c>
      <c r="CR3352" s="110">
        <v>2.4</v>
      </c>
      <c r="CS3352" s="110">
        <v>8.27</v>
      </c>
      <c r="CT3352" s="110">
        <v>1.25</v>
      </c>
      <c r="CU3352" s="110">
        <v>8.5500000000000007</v>
      </c>
      <c r="CV3352" s="110">
        <v>1.29</v>
      </c>
      <c r="CW3352" s="60">
        <f t="shared" si="197"/>
        <v>618.37999999999988</v>
      </c>
      <c r="CX3352" s="110"/>
      <c r="CY3352" s="110"/>
      <c r="CZ3352" s="110"/>
      <c r="DA3352" s="110"/>
      <c r="DB3352" s="22"/>
      <c r="DC3352" s="110"/>
      <c r="DD3352" s="110"/>
      <c r="DE3352" s="110"/>
      <c r="DF3352" s="110"/>
      <c r="DG3352" s="110"/>
      <c r="DH3352" s="22"/>
      <c r="DI3352" s="22"/>
      <c r="DJ3352" s="22"/>
      <c r="DK3352" s="22"/>
      <c r="DL3352" s="22"/>
      <c r="DM3352" s="22"/>
      <c r="DN3352" s="22"/>
      <c r="DO3352" s="22"/>
      <c r="DP3352" s="22"/>
      <c r="DQ3352" s="22"/>
    </row>
    <row r="3353" spans="1:121" ht="14.5" customHeight="1" x14ac:dyDescent="0.3">
      <c r="A3353" s="22" t="s">
        <v>3040</v>
      </c>
      <c r="B3353" s="22" t="s">
        <v>2935</v>
      </c>
      <c r="C3353" s="22" t="s">
        <v>2941</v>
      </c>
      <c r="D3353" s="22" t="s">
        <v>5257</v>
      </c>
      <c r="E3353" s="71"/>
      <c r="F3353" s="71">
        <v>44672</v>
      </c>
      <c r="G3353" s="22" t="s">
        <v>2946</v>
      </c>
      <c r="H3353" s="22">
        <v>32.016136400000001</v>
      </c>
      <c r="I3353" s="22">
        <v>-105.522705</v>
      </c>
      <c r="J3353" s="22" t="s">
        <v>873</v>
      </c>
      <c r="K3353" s="22" t="s">
        <v>1253</v>
      </c>
      <c r="L3353" s="29" t="s">
        <v>878</v>
      </c>
      <c r="M3353" s="22" t="s">
        <v>1165</v>
      </c>
      <c r="N3353" s="70" t="s">
        <v>3393</v>
      </c>
      <c r="O3353" s="70" t="s">
        <v>3394</v>
      </c>
      <c r="P3353" s="33" t="s">
        <v>1665</v>
      </c>
      <c r="Q3353" s="33" t="s">
        <v>2943</v>
      </c>
      <c r="W3353" s="110">
        <v>55.5</v>
      </c>
      <c r="X3353" s="110">
        <v>0.12</v>
      </c>
      <c r="Y3353" s="110">
        <v>19.36</v>
      </c>
      <c r="Z3353" s="110">
        <v>4.87</v>
      </c>
      <c r="AA3353" s="110">
        <v>0.26</v>
      </c>
      <c r="AB3353" s="110">
        <v>0.22</v>
      </c>
      <c r="AC3353" s="110">
        <v>0.84</v>
      </c>
      <c r="AD3353" s="110">
        <v>8.27</v>
      </c>
      <c r="AE3353" s="110">
        <v>5.33</v>
      </c>
      <c r="AF3353" s="110">
        <v>0.03</v>
      </c>
      <c r="AG3353" s="110">
        <v>3.68</v>
      </c>
      <c r="AH3353" s="110">
        <v>540</v>
      </c>
      <c r="AI3353" s="110">
        <v>0.01</v>
      </c>
      <c r="AJ3353" s="110"/>
      <c r="AK3353" s="22"/>
      <c r="AL3353" s="110"/>
      <c r="AM3353" s="110">
        <v>0.09</v>
      </c>
      <c r="AN3353" s="110"/>
      <c r="AO3353" s="110">
        <f t="shared" si="198"/>
        <v>98.624000000000009</v>
      </c>
      <c r="AP3353" s="110"/>
      <c r="AQ3353" s="110"/>
      <c r="AR3353" s="110"/>
      <c r="AS3353" s="22"/>
      <c r="AT3353" s="22"/>
      <c r="AU3353" s="110" t="s">
        <v>121</v>
      </c>
      <c r="AV3353" s="110" t="s">
        <v>82</v>
      </c>
      <c r="AW3353" s="110">
        <v>3.1</v>
      </c>
      <c r="AX3353" s="110"/>
      <c r="AY3353" s="110">
        <v>20.9</v>
      </c>
      <c r="AZ3353" s="110"/>
      <c r="BA3353" s="110">
        <v>0.11</v>
      </c>
      <c r="BB3353" s="110"/>
      <c r="BC3353" s="110" t="s">
        <v>82</v>
      </c>
      <c r="BD3353" s="110">
        <v>2</v>
      </c>
      <c r="BE3353" s="110" t="s">
        <v>84</v>
      </c>
      <c r="BF3353" s="110">
        <v>5.21</v>
      </c>
      <c r="BG3353" s="110">
        <v>3</v>
      </c>
      <c r="BH3353" s="110">
        <v>39</v>
      </c>
      <c r="BI3353" s="110" t="s">
        <v>83</v>
      </c>
      <c r="BJ3353" s="110">
        <v>26.9</v>
      </c>
      <c r="BK3353" s="110" t="s">
        <v>145</v>
      </c>
      <c r="BL3353" s="110">
        <v>0.06</v>
      </c>
      <c r="BM3353" s="110">
        <v>110</v>
      </c>
      <c r="BN3353" s="110">
        <v>12</v>
      </c>
      <c r="BO3353" s="110">
        <v>169.5</v>
      </c>
      <c r="BP3353" s="110" t="s">
        <v>121</v>
      </c>
      <c r="BQ3353" s="110">
        <v>16</v>
      </c>
      <c r="BR3353" s="110">
        <v>193.5</v>
      </c>
      <c r="BS3353" s="110">
        <v>1E-3</v>
      </c>
      <c r="BT3353" s="110">
        <v>0.13</v>
      </c>
      <c r="BU3353" s="110">
        <v>0.4</v>
      </c>
      <c r="BV3353" s="110">
        <v>1.9</v>
      </c>
      <c r="BW3353" s="110">
        <v>7</v>
      </c>
      <c r="BX3353" s="110">
        <v>45.8</v>
      </c>
      <c r="BY3353" s="110">
        <v>10.4</v>
      </c>
      <c r="BZ3353" s="110" t="s">
        <v>120</v>
      </c>
      <c r="CA3353" s="110">
        <v>21.1</v>
      </c>
      <c r="CB3353" s="110">
        <v>0.25</v>
      </c>
      <c r="CC3353" s="110">
        <v>5.41</v>
      </c>
      <c r="CD3353" s="110" t="s">
        <v>83</v>
      </c>
      <c r="CE3353" s="110">
        <v>6</v>
      </c>
      <c r="CF3353" s="110">
        <v>35</v>
      </c>
      <c r="CG3353" s="110">
        <v>1095</v>
      </c>
      <c r="CH3353" s="110">
        <v>147</v>
      </c>
      <c r="CI3353" s="110">
        <v>82.2</v>
      </c>
      <c r="CJ3353" s="110">
        <v>150</v>
      </c>
      <c r="CK3353" s="110">
        <v>14.5</v>
      </c>
      <c r="CL3353" s="110">
        <v>46.3</v>
      </c>
      <c r="CM3353" s="110">
        <v>7.32</v>
      </c>
      <c r="CN3353" s="110">
        <v>0.59</v>
      </c>
      <c r="CO3353" s="110">
        <v>5.14</v>
      </c>
      <c r="CP3353" s="110">
        <v>0.91</v>
      </c>
      <c r="CQ3353" s="110">
        <v>7.02</v>
      </c>
      <c r="CR3353" s="110">
        <v>1.47</v>
      </c>
      <c r="CS3353" s="110">
        <v>4.8600000000000003</v>
      </c>
      <c r="CT3353" s="110">
        <v>0.75</v>
      </c>
      <c r="CU3353" s="110">
        <v>5.93</v>
      </c>
      <c r="CV3353" s="110">
        <v>0.89</v>
      </c>
      <c r="CW3353" s="60">
        <f t="shared" si="197"/>
        <v>327.88</v>
      </c>
      <c r="CX3353" s="110"/>
      <c r="CY3353" s="110"/>
      <c r="CZ3353" s="110"/>
      <c r="DA3353" s="110"/>
      <c r="DB3353" s="22"/>
      <c r="DC3353" s="110"/>
      <c r="DD3353" s="110"/>
      <c r="DE3353" s="110"/>
      <c r="DF3353" s="110"/>
      <c r="DG3353" s="110"/>
      <c r="DH3353" s="22"/>
      <c r="DI3353" s="22"/>
      <c r="DJ3353" s="22"/>
      <c r="DK3353" s="22"/>
      <c r="DL3353" s="22"/>
      <c r="DM3353" s="22"/>
      <c r="DN3353" s="22"/>
      <c r="DO3353" s="22"/>
      <c r="DP3353" s="22"/>
      <c r="DQ3353" s="22"/>
    </row>
    <row r="3354" spans="1:121" ht="14.5" customHeight="1" x14ac:dyDescent="0.3">
      <c r="A3354" s="22" t="s">
        <v>3041</v>
      </c>
      <c r="B3354" s="22" t="s">
        <v>2935</v>
      </c>
      <c r="C3354" s="22" t="s">
        <v>2941</v>
      </c>
      <c r="D3354" s="22" t="s">
        <v>5257</v>
      </c>
      <c r="E3354" s="71"/>
      <c r="F3354" s="71">
        <v>44672</v>
      </c>
      <c r="G3354" s="22" t="s">
        <v>2946</v>
      </c>
      <c r="H3354" s="22">
        <v>32.030951000000002</v>
      </c>
      <c r="I3354" s="22">
        <v>-105.5439801</v>
      </c>
      <c r="J3354" s="22" t="s">
        <v>873</v>
      </c>
      <c r="K3354" s="22" t="s">
        <v>1253</v>
      </c>
      <c r="L3354" s="29" t="s">
        <v>878</v>
      </c>
      <c r="M3354" s="22" t="s">
        <v>907</v>
      </c>
      <c r="N3354" s="70" t="s">
        <v>3393</v>
      </c>
      <c r="O3354" s="70" t="s">
        <v>3394</v>
      </c>
      <c r="P3354" s="33" t="s">
        <v>1665</v>
      </c>
      <c r="Q3354" s="33" t="s">
        <v>2943</v>
      </c>
      <c r="U3354" s="25"/>
      <c r="W3354" s="110">
        <v>59.11</v>
      </c>
      <c r="X3354" s="110">
        <v>0.22</v>
      </c>
      <c r="Y3354" s="110">
        <v>18.940000000000001</v>
      </c>
      <c r="Z3354" s="110">
        <v>3.29</v>
      </c>
      <c r="AA3354" s="110">
        <v>0.28999999999999998</v>
      </c>
      <c r="AB3354" s="110">
        <v>0.12</v>
      </c>
      <c r="AC3354" s="110">
        <v>0.88</v>
      </c>
      <c r="AD3354" s="110">
        <v>8.16</v>
      </c>
      <c r="AE3354" s="110">
        <v>4.92</v>
      </c>
      <c r="AF3354" s="110">
        <v>0.01</v>
      </c>
      <c r="AG3354" s="110">
        <v>2.73</v>
      </c>
      <c r="AH3354" s="110">
        <v>620</v>
      </c>
      <c r="AI3354" s="110" t="s">
        <v>120</v>
      </c>
      <c r="AJ3354" s="110"/>
      <c r="AK3354" s="22"/>
      <c r="AL3354" s="110"/>
      <c r="AM3354" s="110">
        <v>0.09</v>
      </c>
      <c r="AN3354" s="110"/>
      <c r="AO3354" s="110">
        <f t="shared" si="198"/>
        <v>98.822000000000017</v>
      </c>
      <c r="AP3354" s="110"/>
      <c r="AQ3354" s="110"/>
      <c r="AR3354" s="110"/>
      <c r="AS3354" s="22"/>
      <c r="AT3354" s="22"/>
      <c r="AU3354" s="110" t="s">
        <v>121</v>
      </c>
      <c r="AV3354" s="110" t="s">
        <v>82</v>
      </c>
      <c r="AW3354" s="110">
        <v>8.3000000000000007</v>
      </c>
      <c r="AX3354" s="110"/>
      <c r="AY3354" s="110">
        <v>30.7</v>
      </c>
      <c r="AZ3354" s="110"/>
      <c r="BA3354" s="110">
        <v>0.23</v>
      </c>
      <c r="BB3354" s="110"/>
      <c r="BC3354" s="110" t="s">
        <v>82</v>
      </c>
      <c r="BD3354" s="110">
        <v>2</v>
      </c>
      <c r="BE3354" s="110" t="s">
        <v>84</v>
      </c>
      <c r="BF3354" s="110">
        <v>6.11</v>
      </c>
      <c r="BG3354" s="110">
        <v>1</v>
      </c>
      <c r="BH3354" s="110">
        <v>41.5</v>
      </c>
      <c r="BI3354" s="110" t="s">
        <v>83</v>
      </c>
      <c r="BJ3354" s="110">
        <v>46.2</v>
      </c>
      <c r="BK3354" s="110">
        <v>5.0000000000000001E-3</v>
      </c>
      <c r="BL3354" s="110">
        <v>1.7000000000000001E-2</v>
      </c>
      <c r="BM3354" s="110">
        <v>90</v>
      </c>
      <c r="BN3354" s="110">
        <v>5</v>
      </c>
      <c r="BO3354" s="110">
        <v>363</v>
      </c>
      <c r="BP3354" s="110" t="s">
        <v>121</v>
      </c>
      <c r="BQ3354" s="110">
        <v>34</v>
      </c>
      <c r="BR3354" s="110">
        <v>234</v>
      </c>
      <c r="BS3354" s="110" t="s">
        <v>134</v>
      </c>
      <c r="BT3354" s="110">
        <v>0.33</v>
      </c>
      <c r="BU3354" s="110">
        <v>0.4</v>
      </c>
      <c r="BV3354" s="110" t="s">
        <v>124</v>
      </c>
      <c r="BW3354" s="110">
        <v>9</v>
      </c>
      <c r="BX3354" s="110">
        <v>152.5</v>
      </c>
      <c r="BY3354" s="110">
        <v>20</v>
      </c>
      <c r="BZ3354" s="110" t="s">
        <v>120</v>
      </c>
      <c r="CA3354" s="110">
        <v>53.5</v>
      </c>
      <c r="CB3354" s="110">
        <v>0.26</v>
      </c>
      <c r="CC3354" s="110">
        <v>15.2</v>
      </c>
      <c r="CD3354" s="110" t="s">
        <v>83</v>
      </c>
      <c r="CE3354" s="110" t="s">
        <v>121</v>
      </c>
      <c r="CF3354" s="110">
        <v>63.3</v>
      </c>
      <c r="CG3354" s="110">
        <v>2130</v>
      </c>
      <c r="CH3354" s="110">
        <v>220</v>
      </c>
      <c r="CI3354" s="110">
        <v>168.5</v>
      </c>
      <c r="CJ3354" s="110">
        <v>283</v>
      </c>
      <c r="CK3354" s="110">
        <v>24.9</v>
      </c>
      <c r="CL3354" s="110">
        <v>72.400000000000006</v>
      </c>
      <c r="CM3354" s="110">
        <v>10.45</v>
      </c>
      <c r="CN3354" s="110">
        <v>0.98</v>
      </c>
      <c r="CO3354" s="110">
        <v>9.17</v>
      </c>
      <c r="CP3354" s="110">
        <v>1.53</v>
      </c>
      <c r="CQ3354" s="110">
        <v>10.3</v>
      </c>
      <c r="CR3354" s="110">
        <v>2.12</v>
      </c>
      <c r="CS3354" s="110">
        <v>6.77</v>
      </c>
      <c r="CT3354" s="110">
        <v>1.1200000000000001</v>
      </c>
      <c r="CU3354" s="110">
        <v>8.1300000000000008</v>
      </c>
      <c r="CV3354" s="110">
        <v>1.17</v>
      </c>
      <c r="CW3354" s="60">
        <f t="shared" si="197"/>
        <v>600.53999999999985</v>
      </c>
      <c r="CX3354" s="110"/>
      <c r="CY3354" s="110"/>
      <c r="CZ3354" s="110"/>
      <c r="DA3354" s="110"/>
      <c r="DB3354" s="22"/>
      <c r="DC3354" s="110"/>
      <c r="DD3354" s="110"/>
      <c r="DE3354" s="110"/>
      <c r="DF3354" s="110"/>
      <c r="DG3354" s="110"/>
      <c r="DH3354" s="22"/>
      <c r="DI3354" s="22"/>
      <c r="DJ3354" s="22"/>
      <c r="DK3354" s="22"/>
      <c r="DL3354" s="22"/>
      <c r="DM3354" s="22"/>
      <c r="DN3354" s="22"/>
      <c r="DO3354" s="22"/>
      <c r="DP3354" s="22"/>
      <c r="DQ3354" s="22"/>
    </row>
    <row r="3355" spans="1:121" ht="14.5" customHeight="1" x14ac:dyDescent="0.3">
      <c r="A3355" s="22" t="s">
        <v>3042</v>
      </c>
      <c r="B3355" s="22" t="s">
        <v>2935</v>
      </c>
      <c r="C3355" s="22" t="s">
        <v>2941</v>
      </c>
      <c r="D3355" s="22" t="s">
        <v>5257</v>
      </c>
      <c r="E3355" s="71"/>
      <c r="F3355" s="71">
        <v>44672</v>
      </c>
      <c r="G3355" s="22" t="s">
        <v>2946</v>
      </c>
      <c r="H3355" s="22">
        <v>32.035063000000001</v>
      </c>
      <c r="I3355" s="22">
        <v>-105.542225</v>
      </c>
      <c r="J3355" s="22" t="s">
        <v>873</v>
      </c>
      <c r="K3355" s="22" t="s">
        <v>1253</v>
      </c>
      <c r="L3355" s="29" t="s">
        <v>878</v>
      </c>
      <c r="M3355" s="22" t="s">
        <v>3008</v>
      </c>
      <c r="N3355" s="70" t="s">
        <v>3393</v>
      </c>
      <c r="O3355" s="70" t="s">
        <v>3394</v>
      </c>
      <c r="P3355" s="33" t="s">
        <v>1665</v>
      </c>
      <c r="Q3355" s="33" t="s">
        <v>2943</v>
      </c>
      <c r="U3355" s="25"/>
      <c r="W3355" s="110">
        <v>56.93</v>
      </c>
      <c r="X3355" s="110">
        <v>0.17</v>
      </c>
      <c r="Y3355" s="110">
        <v>18</v>
      </c>
      <c r="Z3355" s="110">
        <v>6.02</v>
      </c>
      <c r="AA3355" s="110">
        <v>0.31</v>
      </c>
      <c r="AB3355" s="110">
        <v>0.39</v>
      </c>
      <c r="AC3355" s="110">
        <v>1.17</v>
      </c>
      <c r="AD3355" s="110">
        <v>8.4600000000000009</v>
      </c>
      <c r="AE3355" s="110">
        <v>5.14</v>
      </c>
      <c r="AF3355" s="110">
        <v>0.1</v>
      </c>
      <c r="AG3355" s="110">
        <v>2.08</v>
      </c>
      <c r="AH3355" s="110">
        <v>410</v>
      </c>
      <c r="AI3355" s="110">
        <v>0.01</v>
      </c>
      <c r="AJ3355" s="110"/>
      <c r="AK3355" s="22"/>
      <c r="AL3355" s="110"/>
      <c r="AM3355" s="110">
        <v>7.0000000000000007E-2</v>
      </c>
      <c r="AN3355" s="110"/>
      <c r="AO3355" s="110">
        <f t="shared" si="198"/>
        <v>98.880999999999972</v>
      </c>
      <c r="AP3355" s="110"/>
      <c r="AQ3355" s="110"/>
      <c r="AR3355" s="110"/>
      <c r="AS3355" s="22"/>
      <c r="AT3355" s="22"/>
      <c r="AU3355" s="110" t="s">
        <v>121</v>
      </c>
      <c r="AV3355" s="110" t="s">
        <v>82</v>
      </c>
      <c r="AW3355" s="110">
        <v>8.6</v>
      </c>
      <c r="AX3355" s="110"/>
      <c r="AY3355" s="110">
        <v>98.6</v>
      </c>
      <c r="AZ3355" s="110"/>
      <c r="BA3355" s="110">
        <v>0.14000000000000001</v>
      </c>
      <c r="BB3355" s="110"/>
      <c r="BC3355" s="110" t="s">
        <v>82</v>
      </c>
      <c r="BD3355" s="110">
        <v>3</v>
      </c>
      <c r="BE3355" s="110" t="s">
        <v>84</v>
      </c>
      <c r="BF3355" s="110">
        <v>2.9</v>
      </c>
      <c r="BG3355" s="110">
        <v>4</v>
      </c>
      <c r="BH3355" s="110">
        <v>36.4</v>
      </c>
      <c r="BI3355" s="110" t="s">
        <v>83</v>
      </c>
      <c r="BJ3355" s="110">
        <v>47.1</v>
      </c>
      <c r="BK3355" s="110" t="s">
        <v>145</v>
      </c>
      <c r="BL3355" s="110">
        <v>1.4999999999999999E-2</v>
      </c>
      <c r="BM3355" s="110">
        <v>60</v>
      </c>
      <c r="BN3355" s="110">
        <v>8</v>
      </c>
      <c r="BO3355" s="110">
        <v>266</v>
      </c>
      <c r="BP3355" s="110" t="s">
        <v>121</v>
      </c>
      <c r="BQ3355" s="110">
        <v>31</v>
      </c>
      <c r="BR3355" s="110">
        <v>166</v>
      </c>
      <c r="BS3355" s="110" t="s">
        <v>134</v>
      </c>
      <c r="BT3355" s="110">
        <v>0.19</v>
      </c>
      <c r="BU3355" s="110">
        <v>0.3</v>
      </c>
      <c r="BV3355" s="110" t="s">
        <v>124</v>
      </c>
      <c r="BW3355" s="110">
        <v>13</v>
      </c>
      <c r="BX3355" s="110">
        <v>65.3</v>
      </c>
      <c r="BY3355" s="110">
        <v>19.8</v>
      </c>
      <c r="BZ3355" s="110" t="s">
        <v>120</v>
      </c>
      <c r="CA3355" s="110">
        <v>39.4</v>
      </c>
      <c r="CB3355" s="110">
        <v>0.33</v>
      </c>
      <c r="CC3355" s="110">
        <v>10.35</v>
      </c>
      <c r="CD3355" s="110">
        <v>6</v>
      </c>
      <c r="CE3355" s="110">
        <v>2</v>
      </c>
      <c r="CF3355" s="110">
        <v>60.6</v>
      </c>
      <c r="CG3355" s="110">
        <v>2230</v>
      </c>
      <c r="CH3355" s="110">
        <v>221</v>
      </c>
      <c r="CI3355" s="110">
        <v>153.5</v>
      </c>
      <c r="CJ3355" s="110">
        <v>274</v>
      </c>
      <c r="CK3355" s="110">
        <v>25.5</v>
      </c>
      <c r="CL3355" s="110">
        <v>78.099999999999994</v>
      </c>
      <c r="CM3355" s="110">
        <v>11.85</v>
      </c>
      <c r="CN3355" s="110">
        <v>1.1499999999999999</v>
      </c>
      <c r="CO3355" s="110">
        <v>8.93</v>
      </c>
      <c r="CP3355" s="110">
        <v>1.58</v>
      </c>
      <c r="CQ3355" s="110">
        <v>10.050000000000001</v>
      </c>
      <c r="CR3355" s="110">
        <v>2.13</v>
      </c>
      <c r="CS3355" s="110">
        <v>6.87</v>
      </c>
      <c r="CT3355" s="110">
        <v>1.1299999999999999</v>
      </c>
      <c r="CU3355" s="110">
        <v>8.4600000000000009</v>
      </c>
      <c r="CV3355" s="110">
        <v>1.37</v>
      </c>
      <c r="CW3355" s="60">
        <f t="shared" si="197"/>
        <v>584.62</v>
      </c>
      <c r="CX3355" s="110"/>
      <c r="CY3355" s="110"/>
      <c r="CZ3355" s="110"/>
      <c r="DA3355" s="110"/>
      <c r="DB3355" s="22"/>
      <c r="DC3355" s="110"/>
      <c r="DD3355" s="110"/>
      <c r="DE3355" s="110"/>
      <c r="DF3355" s="110"/>
      <c r="DG3355" s="110"/>
      <c r="DH3355" s="22"/>
      <c r="DI3355" s="22"/>
      <c r="DJ3355" s="22"/>
      <c r="DK3355" s="22"/>
      <c r="DL3355" s="22"/>
      <c r="DM3355" s="22"/>
      <c r="DN3355" s="22"/>
      <c r="DO3355" s="22"/>
      <c r="DP3355" s="22"/>
      <c r="DQ3355" s="22"/>
    </row>
    <row r="3356" spans="1:121" ht="14.5" customHeight="1" x14ac:dyDescent="0.3">
      <c r="A3356" s="22" t="s">
        <v>3011</v>
      </c>
      <c r="B3356" s="22" t="s">
        <v>2935</v>
      </c>
      <c r="C3356" s="22" t="s">
        <v>2941</v>
      </c>
      <c r="D3356" s="22" t="s">
        <v>5257</v>
      </c>
      <c r="E3356" s="71"/>
      <c r="F3356" s="71">
        <v>44672</v>
      </c>
      <c r="G3356" s="22" t="s">
        <v>2946</v>
      </c>
      <c r="H3356" s="22">
        <v>32.037549300000002</v>
      </c>
      <c r="I3356" s="22">
        <v>-105.536891</v>
      </c>
      <c r="J3356" s="22" t="s">
        <v>873</v>
      </c>
      <c r="K3356" s="22" t="s">
        <v>1253</v>
      </c>
      <c r="L3356" s="29" t="s">
        <v>878</v>
      </c>
      <c r="M3356" s="22" t="s">
        <v>3008</v>
      </c>
      <c r="N3356" s="70" t="s">
        <v>3393</v>
      </c>
      <c r="O3356" s="70" t="s">
        <v>3394</v>
      </c>
      <c r="P3356" s="33" t="s">
        <v>1665</v>
      </c>
      <c r="Q3356" s="33" t="s">
        <v>2943</v>
      </c>
      <c r="U3356" s="25"/>
      <c r="W3356" s="110">
        <v>57.63</v>
      </c>
      <c r="X3356" s="110">
        <v>0.17</v>
      </c>
      <c r="Y3356" s="110">
        <v>18.079999999999998</v>
      </c>
      <c r="Z3356" s="110">
        <v>6.17</v>
      </c>
      <c r="AA3356" s="110">
        <v>0.31</v>
      </c>
      <c r="AB3356" s="110">
        <v>0.32</v>
      </c>
      <c r="AC3356" s="110">
        <v>1.32</v>
      </c>
      <c r="AD3356" s="110">
        <v>7.55</v>
      </c>
      <c r="AE3356" s="110">
        <v>5.44</v>
      </c>
      <c r="AF3356" s="110">
        <v>0.1</v>
      </c>
      <c r="AG3356" s="110">
        <v>1.79</v>
      </c>
      <c r="AH3356" s="110">
        <v>390</v>
      </c>
      <c r="AI3356" s="110">
        <v>0.01</v>
      </c>
      <c r="AJ3356" s="110"/>
      <c r="AK3356" s="22"/>
      <c r="AL3356" s="110"/>
      <c r="AM3356" s="110">
        <v>0.09</v>
      </c>
      <c r="AN3356" s="110"/>
      <c r="AO3356" s="110">
        <f t="shared" si="198"/>
        <v>99.008999999999986</v>
      </c>
      <c r="AP3356" s="110"/>
      <c r="AQ3356" s="110"/>
      <c r="AR3356" s="110"/>
      <c r="AS3356" s="22"/>
      <c r="AT3356" s="22"/>
      <c r="AU3356" s="110" t="s">
        <v>121</v>
      </c>
      <c r="AV3356" s="110" t="s">
        <v>82</v>
      </c>
      <c r="AW3356" s="110">
        <v>10.1</v>
      </c>
      <c r="AX3356" s="110"/>
      <c r="AY3356" s="110">
        <v>238</v>
      </c>
      <c r="AZ3356" s="110"/>
      <c r="BA3356" s="110">
        <v>0.17</v>
      </c>
      <c r="BB3356" s="110"/>
      <c r="BC3356" s="110" t="s">
        <v>82</v>
      </c>
      <c r="BD3356" s="110">
        <v>3</v>
      </c>
      <c r="BE3356" s="110" t="s">
        <v>84</v>
      </c>
      <c r="BF3356" s="110">
        <v>2.5299999999999998</v>
      </c>
      <c r="BG3356" s="110">
        <v>4</v>
      </c>
      <c r="BH3356" s="110">
        <v>34.4</v>
      </c>
      <c r="BI3356" s="110" t="s">
        <v>83</v>
      </c>
      <c r="BJ3356" s="110">
        <v>44.6</v>
      </c>
      <c r="BK3356" s="110">
        <v>8.0000000000000002E-3</v>
      </c>
      <c r="BL3356" s="110">
        <v>1.7000000000000001E-2</v>
      </c>
      <c r="BM3356" s="110">
        <v>80</v>
      </c>
      <c r="BN3356" s="110">
        <v>9</v>
      </c>
      <c r="BO3356" s="110">
        <v>253</v>
      </c>
      <c r="BP3356" s="110">
        <v>2</v>
      </c>
      <c r="BQ3356" s="110">
        <v>34</v>
      </c>
      <c r="BR3356" s="110">
        <v>168.5</v>
      </c>
      <c r="BS3356" s="110" t="s">
        <v>134</v>
      </c>
      <c r="BT3356" s="110">
        <v>0.19</v>
      </c>
      <c r="BU3356" s="110">
        <v>0.5</v>
      </c>
      <c r="BV3356" s="110" t="s">
        <v>124</v>
      </c>
      <c r="BW3356" s="110">
        <v>13</v>
      </c>
      <c r="BX3356" s="110">
        <v>230</v>
      </c>
      <c r="BY3356" s="110">
        <v>18.899999999999999</v>
      </c>
      <c r="BZ3356" s="110">
        <v>0.01</v>
      </c>
      <c r="CA3356" s="110">
        <v>38.1</v>
      </c>
      <c r="CB3356" s="110">
        <v>0.36</v>
      </c>
      <c r="CC3356" s="110">
        <v>10.199999999999999</v>
      </c>
      <c r="CD3356" s="110">
        <v>12</v>
      </c>
      <c r="CE3356" s="110">
        <v>4</v>
      </c>
      <c r="CF3356" s="110">
        <v>56.2</v>
      </c>
      <c r="CG3356" s="110">
        <v>2160</v>
      </c>
      <c r="CH3356" s="110">
        <v>203</v>
      </c>
      <c r="CI3356" s="110">
        <v>147</v>
      </c>
      <c r="CJ3356" s="110">
        <v>263</v>
      </c>
      <c r="CK3356" s="110">
        <v>24.3</v>
      </c>
      <c r="CL3356" s="110">
        <v>75.599999999999994</v>
      </c>
      <c r="CM3356" s="110">
        <v>11.5</v>
      </c>
      <c r="CN3356" s="110">
        <v>1.28</v>
      </c>
      <c r="CO3356" s="110">
        <v>9.06</v>
      </c>
      <c r="CP3356" s="110">
        <v>1.5</v>
      </c>
      <c r="CQ3356" s="110">
        <v>9.3000000000000007</v>
      </c>
      <c r="CR3356" s="110">
        <v>1.94</v>
      </c>
      <c r="CS3356" s="110">
        <v>6.42</v>
      </c>
      <c r="CT3356" s="110">
        <v>1.05</v>
      </c>
      <c r="CU3356" s="110">
        <v>8.19</v>
      </c>
      <c r="CV3356" s="110">
        <v>1.26</v>
      </c>
      <c r="CW3356" s="60">
        <f t="shared" si="197"/>
        <v>561.39999999999986</v>
      </c>
      <c r="CX3356" s="110"/>
      <c r="CY3356" s="110"/>
      <c r="CZ3356" s="110"/>
      <c r="DA3356" s="110"/>
      <c r="DB3356" s="22"/>
      <c r="DC3356" s="110"/>
      <c r="DD3356" s="110"/>
      <c r="DE3356" s="110"/>
      <c r="DF3356" s="110"/>
      <c r="DG3356" s="110"/>
      <c r="DH3356" s="22"/>
      <c r="DI3356" s="22"/>
      <c r="DJ3356" s="22"/>
      <c r="DK3356" s="22"/>
      <c r="DL3356" s="22"/>
      <c r="DM3356" s="22"/>
      <c r="DN3356" s="22"/>
      <c r="DO3356" s="22"/>
      <c r="DP3356" s="22"/>
      <c r="DQ3356" s="22"/>
    </row>
    <row r="3357" spans="1:121" ht="14.5" customHeight="1" x14ac:dyDescent="0.3">
      <c r="A3357" s="22" t="s">
        <v>3043</v>
      </c>
      <c r="B3357" s="22" t="s">
        <v>2935</v>
      </c>
      <c r="C3357" s="22" t="s">
        <v>2941</v>
      </c>
      <c r="D3357" s="22" t="s">
        <v>5257</v>
      </c>
      <c r="E3357" s="71"/>
      <c r="F3357" s="71">
        <v>44672</v>
      </c>
      <c r="G3357" s="22" t="s">
        <v>2946</v>
      </c>
      <c r="H3357" s="22">
        <v>32.0224039</v>
      </c>
      <c r="I3357" s="22">
        <v>-105.56133818000001</v>
      </c>
      <c r="J3357" s="22" t="s">
        <v>873</v>
      </c>
      <c r="K3357" s="22" t="s">
        <v>1253</v>
      </c>
      <c r="L3357" s="29" t="s">
        <v>878</v>
      </c>
      <c r="M3357" s="22" t="s">
        <v>163</v>
      </c>
      <c r="N3357" s="70" t="s">
        <v>3393</v>
      </c>
      <c r="O3357" s="70" t="s">
        <v>3394</v>
      </c>
      <c r="P3357" s="33" t="s">
        <v>1665</v>
      </c>
      <c r="Q3357" s="33" t="s">
        <v>2943</v>
      </c>
      <c r="U3357" s="25"/>
      <c r="W3357" s="110">
        <v>52.96</v>
      </c>
      <c r="X3357" s="110">
        <v>0.17</v>
      </c>
      <c r="Y3357" s="110">
        <v>18.28</v>
      </c>
      <c r="Z3357" s="110">
        <v>7.42</v>
      </c>
      <c r="AA3357" s="110">
        <v>0.35</v>
      </c>
      <c r="AB3357" s="110">
        <v>0.12</v>
      </c>
      <c r="AC3357" s="110">
        <v>1.1299999999999999</v>
      </c>
      <c r="AD3357" s="110" t="s">
        <v>2985</v>
      </c>
      <c r="AE3357" s="110">
        <v>4.59</v>
      </c>
      <c r="AF3357" s="110">
        <v>0.06</v>
      </c>
      <c r="AG3357" s="110">
        <v>1.89</v>
      </c>
      <c r="AH3357" s="110">
        <v>2030</v>
      </c>
      <c r="AI3357" s="110">
        <v>0.02</v>
      </c>
      <c r="AJ3357" s="110"/>
      <c r="AK3357" s="22"/>
      <c r="AL3357" s="110"/>
      <c r="AM3357" s="110">
        <v>0.04</v>
      </c>
      <c r="AN3357" s="110"/>
      <c r="AO3357" s="110">
        <f t="shared" si="198"/>
        <v>87.213000000000008</v>
      </c>
      <c r="AP3357" s="110"/>
      <c r="AQ3357" s="110"/>
      <c r="AR3357" s="110"/>
      <c r="AS3357" s="22"/>
      <c r="AT3357" s="22"/>
      <c r="AU3357" s="110" t="s">
        <v>121</v>
      </c>
      <c r="AV3357" s="110" t="s">
        <v>82</v>
      </c>
      <c r="AW3357" s="110">
        <v>7.1</v>
      </c>
      <c r="AX3357" s="110"/>
      <c r="AY3357" s="110">
        <v>26.6</v>
      </c>
      <c r="AZ3357" s="110"/>
      <c r="BA3357" s="110">
        <v>0.16</v>
      </c>
      <c r="BB3357" s="110"/>
      <c r="BC3357" s="110">
        <v>0.6</v>
      </c>
      <c r="BD3357" s="110">
        <v>2</v>
      </c>
      <c r="BE3357" s="110" t="s">
        <v>84</v>
      </c>
      <c r="BF3357" s="110">
        <v>4.8600000000000003</v>
      </c>
      <c r="BG3357" s="110">
        <v>5</v>
      </c>
      <c r="BH3357" s="110">
        <v>51.6</v>
      </c>
      <c r="BI3357" s="110" t="s">
        <v>83</v>
      </c>
      <c r="BJ3357" s="110">
        <v>65.7</v>
      </c>
      <c r="BK3357" s="110" t="s">
        <v>145</v>
      </c>
      <c r="BL3357" s="110">
        <v>2.7E-2</v>
      </c>
      <c r="BM3357" s="110">
        <v>100</v>
      </c>
      <c r="BN3357" s="110">
        <v>9</v>
      </c>
      <c r="BO3357" s="110">
        <v>478</v>
      </c>
      <c r="BP3357" s="110" t="s">
        <v>121</v>
      </c>
      <c r="BQ3357" s="110">
        <v>51</v>
      </c>
      <c r="BR3357" s="110">
        <v>228</v>
      </c>
      <c r="BS3357" s="110">
        <v>1E-3</v>
      </c>
      <c r="BT3357" s="110">
        <v>0.44</v>
      </c>
      <c r="BU3357" s="110">
        <v>0.3</v>
      </c>
      <c r="BV3357" s="110" t="s">
        <v>124</v>
      </c>
      <c r="BW3357" s="110">
        <v>19</v>
      </c>
      <c r="BX3357" s="110">
        <v>44.2</v>
      </c>
      <c r="BY3357" s="110">
        <v>29.6</v>
      </c>
      <c r="BZ3357" s="110">
        <v>0.01</v>
      </c>
      <c r="CA3357" s="110">
        <v>66.3</v>
      </c>
      <c r="CB3357" s="110">
        <v>0.51</v>
      </c>
      <c r="CC3357" s="110">
        <v>19.649999999999999</v>
      </c>
      <c r="CD3357" s="110" t="s">
        <v>83</v>
      </c>
      <c r="CE3357" s="110">
        <v>5</v>
      </c>
      <c r="CF3357" s="110">
        <v>125</v>
      </c>
      <c r="CG3357" s="110">
        <v>3310</v>
      </c>
      <c r="CH3357" s="110">
        <v>400</v>
      </c>
      <c r="CI3357" s="110">
        <v>250</v>
      </c>
      <c r="CJ3357" s="110">
        <v>458</v>
      </c>
      <c r="CK3357" s="110">
        <v>42.4</v>
      </c>
      <c r="CL3357" s="110">
        <v>134</v>
      </c>
      <c r="CM3357" s="110">
        <v>22</v>
      </c>
      <c r="CN3357" s="110">
        <v>1.9</v>
      </c>
      <c r="CO3357" s="110">
        <v>19.149999999999999</v>
      </c>
      <c r="CP3357" s="110">
        <v>3.22</v>
      </c>
      <c r="CQ3357" s="110">
        <v>21.3</v>
      </c>
      <c r="CR3357" s="110">
        <v>4.47</v>
      </c>
      <c r="CS3357" s="110">
        <v>13.7</v>
      </c>
      <c r="CT3357" s="110">
        <v>2.08</v>
      </c>
      <c r="CU3357" s="110">
        <v>14.8</v>
      </c>
      <c r="CV3357" s="110">
        <v>1.97</v>
      </c>
      <c r="CW3357" s="60">
        <f t="shared" si="197"/>
        <v>988.99</v>
      </c>
      <c r="CX3357" s="110"/>
      <c r="CY3357" s="110"/>
      <c r="CZ3357" s="110"/>
      <c r="DA3357" s="110"/>
      <c r="DB3357" s="22"/>
      <c r="DC3357" s="110"/>
      <c r="DD3357" s="110"/>
      <c r="DE3357" s="110"/>
      <c r="DF3357" s="110"/>
      <c r="DG3357" s="110"/>
      <c r="DH3357" s="22"/>
      <c r="DI3357" s="22"/>
      <c r="DJ3357" s="22"/>
      <c r="DK3357" s="22"/>
      <c r="DL3357" s="22"/>
      <c r="DM3357" s="22"/>
      <c r="DN3357" s="22"/>
      <c r="DO3357" s="22"/>
      <c r="DP3357" s="22"/>
      <c r="DQ3357" s="22"/>
    </row>
    <row r="3358" spans="1:121" ht="14.5" customHeight="1" x14ac:dyDescent="0.3">
      <c r="A3358" s="22" t="s">
        <v>3044</v>
      </c>
      <c r="B3358" s="22" t="s">
        <v>2935</v>
      </c>
      <c r="C3358" s="22" t="s">
        <v>2941</v>
      </c>
      <c r="D3358" s="22" t="s">
        <v>5257</v>
      </c>
      <c r="E3358" s="71"/>
      <c r="F3358" s="71">
        <v>44672</v>
      </c>
      <c r="G3358" s="22" t="s">
        <v>2946</v>
      </c>
      <c r="H3358" s="22">
        <v>32.042580100000002</v>
      </c>
      <c r="I3358" s="22">
        <v>-105.54192</v>
      </c>
      <c r="J3358" s="22" t="s">
        <v>873</v>
      </c>
      <c r="K3358" s="22" t="s">
        <v>1253</v>
      </c>
      <c r="L3358" s="29" t="s">
        <v>878</v>
      </c>
      <c r="M3358" s="22" t="s">
        <v>163</v>
      </c>
      <c r="N3358" s="70" t="s">
        <v>3393</v>
      </c>
      <c r="O3358" s="70" t="s">
        <v>3394</v>
      </c>
      <c r="P3358" s="33" t="s">
        <v>1665</v>
      </c>
      <c r="Q3358" s="33" t="s">
        <v>2943</v>
      </c>
      <c r="U3358" s="25"/>
      <c r="W3358" s="110">
        <v>61.9</v>
      </c>
      <c r="X3358" s="110">
        <v>0.4</v>
      </c>
      <c r="Y3358" s="110">
        <v>18.2</v>
      </c>
      <c r="Z3358" s="110">
        <v>4.7</v>
      </c>
      <c r="AA3358" s="110">
        <v>0.13</v>
      </c>
      <c r="AB3358" s="110">
        <v>0.18</v>
      </c>
      <c r="AC3358" s="110">
        <v>0.82</v>
      </c>
      <c r="AD3358" s="110">
        <v>2.58</v>
      </c>
      <c r="AE3358" s="110">
        <v>5.71</v>
      </c>
      <c r="AF3358" s="110">
        <v>0.09</v>
      </c>
      <c r="AG3358" s="110">
        <v>3.89</v>
      </c>
      <c r="AH3358" s="110">
        <v>270</v>
      </c>
      <c r="AI3358" s="110">
        <v>0.01</v>
      </c>
      <c r="AJ3358" s="110"/>
      <c r="AK3358" s="22"/>
      <c r="AL3358" s="110"/>
      <c r="AM3358" s="110">
        <v>0.14000000000000001</v>
      </c>
      <c r="AN3358" s="110"/>
      <c r="AO3358" s="110">
        <f t="shared" si="198"/>
        <v>98.766999999999996</v>
      </c>
      <c r="AP3358" s="110"/>
      <c r="AQ3358" s="110"/>
      <c r="AR3358" s="110"/>
      <c r="AS3358" s="22"/>
      <c r="AT3358" s="22"/>
      <c r="AU3358" s="110" t="s">
        <v>121</v>
      </c>
      <c r="AV3358" s="110" t="s">
        <v>82</v>
      </c>
      <c r="AW3358" s="110">
        <v>9.5</v>
      </c>
      <c r="AX3358" s="110"/>
      <c r="AY3358" s="110">
        <v>199</v>
      </c>
      <c r="AZ3358" s="110"/>
      <c r="BA3358" s="110">
        <v>0.03</v>
      </c>
      <c r="BB3358" s="110"/>
      <c r="BC3358" s="110" t="s">
        <v>82</v>
      </c>
      <c r="BD3358" s="110">
        <v>2</v>
      </c>
      <c r="BE3358" s="110" t="s">
        <v>84</v>
      </c>
      <c r="BF3358" s="110">
        <v>0.61</v>
      </c>
      <c r="BG3358" s="110">
        <v>2</v>
      </c>
      <c r="BH3358" s="110">
        <v>30</v>
      </c>
      <c r="BI3358" s="110" t="s">
        <v>83</v>
      </c>
      <c r="BJ3358" s="110">
        <v>25.2</v>
      </c>
      <c r="BK3358" s="110">
        <v>8.9999999999999993E-3</v>
      </c>
      <c r="BL3358" s="110">
        <v>8.5999999999999993E-2</v>
      </c>
      <c r="BM3358" s="110" t="s">
        <v>84</v>
      </c>
      <c r="BN3358" s="110">
        <v>11</v>
      </c>
      <c r="BO3358" s="110">
        <v>218</v>
      </c>
      <c r="BP3358" s="110">
        <v>3</v>
      </c>
      <c r="BQ3358" s="110">
        <v>19</v>
      </c>
      <c r="BR3358" s="110">
        <v>178</v>
      </c>
      <c r="BS3358" s="110" t="s">
        <v>134</v>
      </c>
      <c r="BT3358" s="110">
        <v>0.48</v>
      </c>
      <c r="BU3358" s="110">
        <v>0.8</v>
      </c>
      <c r="BV3358" s="110" t="s">
        <v>124</v>
      </c>
      <c r="BW3358" s="110">
        <v>5</v>
      </c>
      <c r="BX3358" s="110">
        <v>300</v>
      </c>
      <c r="BY3358" s="110">
        <v>14.3</v>
      </c>
      <c r="BZ3358" s="110" t="s">
        <v>120</v>
      </c>
      <c r="CA3358" s="110">
        <v>28.2</v>
      </c>
      <c r="CB3358" s="110">
        <v>0.03</v>
      </c>
      <c r="CC3358" s="110">
        <v>7.64</v>
      </c>
      <c r="CD3358" s="110">
        <v>13</v>
      </c>
      <c r="CE3358" s="110">
        <v>7</v>
      </c>
      <c r="CF3358" s="110">
        <v>44.3</v>
      </c>
      <c r="CG3358" s="110">
        <v>1180</v>
      </c>
      <c r="CH3358" s="110">
        <v>81</v>
      </c>
      <c r="CI3358" s="110">
        <v>125</v>
      </c>
      <c r="CJ3358" s="110">
        <v>239</v>
      </c>
      <c r="CK3358" s="110">
        <v>23.8</v>
      </c>
      <c r="CL3358" s="110">
        <v>79.7</v>
      </c>
      <c r="CM3358" s="110">
        <v>12.45</v>
      </c>
      <c r="CN3358" s="110">
        <v>1.68</v>
      </c>
      <c r="CO3358" s="110">
        <v>9.39</v>
      </c>
      <c r="CP3358" s="110">
        <v>1.47</v>
      </c>
      <c r="CQ3358" s="110">
        <v>8.92</v>
      </c>
      <c r="CR3358" s="110">
        <v>1.65</v>
      </c>
      <c r="CS3358" s="110">
        <v>4.93</v>
      </c>
      <c r="CT3358" s="110">
        <v>0.73</v>
      </c>
      <c r="CU3358" s="110">
        <v>5.05</v>
      </c>
      <c r="CV3358" s="110">
        <v>0.79</v>
      </c>
      <c r="CW3358" s="60">
        <f t="shared" si="197"/>
        <v>514.55999999999995</v>
      </c>
      <c r="CX3358" s="110"/>
      <c r="CY3358" s="110"/>
      <c r="CZ3358" s="110"/>
      <c r="DA3358" s="110"/>
      <c r="DB3358" s="22"/>
      <c r="DC3358" s="110"/>
      <c r="DD3358" s="110"/>
      <c r="DE3358" s="110"/>
      <c r="DF3358" s="110"/>
      <c r="DG3358" s="110"/>
      <c r="DH3358" s="22"/>
      <c r="DI3358" s="22"/>
      <c r="DJ3358" s="22"/>
      <c r="DK3358" s="22"/>
      <c r="DL3358" s="22"/>
      <c r="DM3358" s="22"/>
      <c r="DN3358" s="22"/>
      <c r="DO3358" s="22"/>
      <c r="DP3358" s="22"/>
      <c r="DQ3358" s="22"/>
    </row>
    <row r="3359" spans="1:121" ht="14.5" customHeight="1" x14ac:dyDescent="0.3">
      <c r="A3359" s="22" t="s">
        <v>3045</v>
      </c>
      <c r="B3359" s="22" t="s">
        <v>2935</v>
      </c>
      <c r="C3359" s="22" t="s">
        <v>2941</v>
      </c>
      <c r="D3359" s="22" t="s">
        <v>5257</v>
      </c>
      <c r="E3359" s="71"/>
      <c r="F3359" s="71">
        <v>44672</v>
      </c>
      <c r="G3359" s="22" t="s">
        <v>2946</v>
      </c>
      <c r="H3359" s="22">
        <v>32.048438400000002</v>
      </c>
      <c r="I3359" s="22">
        <v>-105.547494</v>
      </c>
      <c r="J3359" s="22" t="s">
        <v>873</v>
      </c>
      <c r="K3359" s="22" t="s">
        <v>1253</v>
      </c>
      <c r="L3359" s="29" t="s">
        <v>878</v>
      </c>
      <c r="M3359" s="22" t="s">
        <v>163</v>
      </c>
      <c r="N3359" s="70" t="s">
        <v>3393</v>
      </c>
      <c r="O3359" s="70" t="s">
        <v>3394</v>
      </c>
      <c r="P3359" s="33" t="s">
        <v>1665</v>
      </c>
      <c r="Q3359" s="33" t="s">
        <v>2943</v>
      </c>
      <c r="U3359" s="25"/>
      <c r="W3359" s="110">
        <v>65.83</v>
      </c>
      <c r="X3359" s="110">
        <v>0.32</v>
      </c>
      <c r="Y3359" s="110">
        <v>16.78</v>
      </c>
      <c r="Z3359" s="110">
        <v>1.0900000000000001</v>
      </c>
      <c r="AA3359" s="110">
        <v>0.01</v>
      </c>
      <c r="AB3359" s="110">
        <v>0.17</v>
      </c>
      <c r="AC3359" s="110">
        <v>1.71</v>
      </c>
      <c r="AD3359" s="110">
        <v>5.5</v>
      </c>
      <c r="AE3359" s="110">
        <v>5.61</v>
      </c>
      <c r="AF3359" s="110">
        <v>0.04</v>
      </c>
      <c r="AG3359" s="110">
        <v>1.72</v>
      </c>
      <c r="AH3359" s="110">
        <v>360</v>
      </c>
      <c r="AI3359" s="110" t="s">
        <v>120</v>
      </c>
      <c r="AJ3359" s="110"/>
      <c r="AK3359" s="22"/>
      <c r="AL3359" s="110"/>
      <c r="AM3359" s="110">
        <v>0.33</v>
      </c>
      <c r="AN3359" s="110"/>
      <c r="AO3359" s="110">
        <f t="shared" si="198"/>
        <v>99.146000000000001</v>
      </c>
      <c r="AP3359" s="110"/>
      <c r="AQ3359" s="110"/>
      <c r="AR3359" s="110"/>
      <c r="AS3359" s="22"/>
      <c r="AT3359" s="22"/>
      <c r="AU3359" s="110" t="s">
        <v>121</v>
      </c>
      <c r="AV3359" s="110" t="s">
        <v>82</v>
      </c>
      <c r="AW3359" s="110">
        <v>2.2000000000000002</v>
      </c>
      <c r="AX3359" s="110"/>
      <c r="AY3359" s="110">
        <v>88</v>
      </c>
      <c r="AZ3359" s="110"/>
      <c r="BA3359" s="110">
        <v>0.14000000000000001</v>
      </c>
      <c r="BB3359" s="110"/>
      <c r="BC3359" s="110" t="s">
        <v>82</v>
      </c>
      <c r="BD3359" s="110">
        <v>1</v>
      </c>
      <c r="BE3359" s="110" t="s">
        <v>84</v>
      </c>
      <c r="BF3359" s="110">
        <v>0.28000000000000003</v>
      </c>
      <c r="BG3359" s="110">
        <v>1</v>
      </c>
      <c r="BH3359" s="110">
        <v>25.1</v>
      </c>
      <c r="BI3359" s="110" t="s">
        <v>83</v>
      </c>
      <c r="BJ3359" s="110">
        <v>22.8</v>
      </c>
      <c r="BK3359" s="110">
        <v>6.0000000000000001E-3</v>
      </c>
      <c r="BL3359" s="110">
        <v>4.9000000000000002E-2</v>
      </c>
      <c r="BM3359" s="110">
        <v>10</v>
      </c>
      <c r="BN3359" s="110">
        <v>6</v>
      </c>
      <c r="BO3359" s="110">
        <v>135</v>
      </c>
      <c r="BP3359" s="110" t="s">
        <v>121</v>
      </c>
      <c r="BQ3359" s="110">
        <v>12</v>
      </c>
      <c r="BR3359" s="110">
        <v>120</v>
      </c>
      <c r="BS3359" s="110">
        <v>7.0000000000000001E-3</v>
      </c>
      <c r="BT3359" s="110">
        <v>0.17</v>
      </c>
      <c r="BU3359" s="110">
        <v>0.1</v>
      </c>
      <c r="BV3359" s="110" t="s">
        <v>124</v>
      </c>
      <c r="BW3359" s="110">
        <v>3</v>
      </c>
      <c r="BX3359" s="110">
        <v>33.9</v>
      </c>
      <c r="BY3359" s="110">
        <v>8.6999999999999993</v>
      </c>
      <c r="BZ3359" s="110" t="s">
        <v>120</v>
      </c>
      <c r="CA3359" s="110">
        <v>22.1</v>
      </c>
      <c r="CB3359" s="110">
        <v>0.02</v>
      </c>
      <c r="CC3359" s="110">
        <v>3.76</v>
      </c>
      <c r="CD3359" s="110">
        <v>5</v>
      </c>
      <c r="CE3359" s="110">
        <v>5</v>
      </c>
      <c r="CF3359" s="110">
        <v>27.2</v>
      </c>
      <c r="CG3359" s="110">
        <v>1100</v>
      </c>
      <c r="CH3359" s="110">
        <v>49</v>
      </c>
      <c r="CI3359" s="110">
        <v>79.2</v>
      </c>
      <c r="CJ3359" s="110">
        <v>142.5</v>
      </c>
      <c r="CK3359" s="110">
        <v>13.6</v>
      </c>
      <c r="CL3359" s="110">
        <v>43.1</v>
      </c>
      <c r="CM3359" s="110">
        <v>6.71</v>
      </c>
      <c r="CN3359" s="110">
        <v>1.04</v>
      </c>
      <c r="CO3359" s="110">
        <v>5.0199999999999996</v>
      </c>
      <c r="CP3359" s="110">
        <v>0.77</v>
      </c>
      <c r="CQ3359" s="110">
        <v>4.6900000000000004</v>
      </c>
      <c r="CR3359" s="110">
        <v>1.05</v>
      </c>
      <c r="CS3359" s="110">
        <v>2.93</v>
      </c>
      <c r="CT3359" s="110">
        <v>0.45</v>
      </c>
      <c r="CU3359" s="110">
        <v>3.59</v>
      </c>
      <c r="CV3359" s="110">
        <v>0.55000000000000004</v>
      </c>
      <c r="CW3359" s="60">
        <f t="shared" si="197"/>
        <v>305.19999999999993</v>
      </c>
      <c r="CX3359" s="110"/>
      <c r="CY3359" s="110"/>
      <c r="CZ3359" s="110"/>
      <c r="DA3359" s="110"/>
      <c r="DB3359" s="22"/>
      <c r="DC3359" s="110"/>
      <c r="DD3359" s="110"/>
      <c r="DE3359" s="110"/>
      <c r="DF3359" s="110"/>
      <c r="DG3359" s="110"/>
      <c r="DH3359" s="22"/>
      <c r="DI3359" s="22"/>
      <c r="DJ3359" s="22"/>
      <c r="DK3359" s="22"/>
      <c r="DL3359" s="22"/>
      <c r="DM3359" s="22"/>
      <c r="DN3359" s="22"/>
      <c r="DO3359" s="22"/>
      <c r="DP3359" s="22"/>
      <c r="DQ3359" s="22"/>
    </row>
    <row r="3360" spans="1:121" ht="14.5" customHeight="1" x14ac:dyDescent="0.3">
      <c r="A3360" s="22" t="s">
        <v>3046</v>
      </c>
      <c r="B3360" s="22" t="s">
        <v>2935</v>
      </c>
      <c r="C3360" s="22" t="s">
        <v>2941</v>
      </c>
      <c r="D3360" s="22" t="s">
        <v>5257</v>
      </c>
      <c r="E3360" s="71"/>
      <c r="F3360" s="71">
        <v>44672</v>
      </c>
      <c r="G3360" s="22" t="s">
        <v>2946</v>
      </c>
      <c r="H3360" s="22">
        <v>32.048438400000002</v>
      </c>
      <c r="I3360" s="22">
        <v>-105.547494</v>
      </c>
      <c r="J3360" s="22" t="s">
        <v>873</v>
      </c>
      <c r="K3360" s="22" t="s">
        <v>1253</v>
      </c>
      <c r="L3360" s="29" t="s">
        <v>878</v>
      </c>
      <c r="M3360" s="22" t="s">
        <v>907</v>
      </c>
      <c r="N3360" s="70" t="s">
        <v>3393</v>
      </c>
      <c r="O3360" s="70" t="s">
        <v>3394</v>
      </c>
      <c r="P3360" s="33" t="s">
        <v>1665</v>
      </c>
      <c r="Q3360" s="33" t="s">
        <v>2943</v>
      </c>
      <c r="U3360" s="25"/>
      <c r="W3360" s="110">
        <v>58.88</v>
      </c>
      <c r="X3360" s="110">
        <v>0.05</v>
      </c>
      <c r="Y3360" s="110">
        <v>18.239999999999998</v>
      </c>
      <c r="Z3360" s="110">
        <v>4.6900000000000004</v>
      </c>
      <c r="AA3360" s="110">
        <v>0.32</v>
      </c>
      <c r="AB3360" s="110">
        <v>0.17</v>
      </c>
      <c r="AC3360" s="110">
        <v>1.08</v>
      </c>
      <c r="AD3360" s="110">
        <v>7.77</v>
      </c>
      <c r="AE3360" s="110">
        <v>5.15</v>
      </c>
      <c r="AF3360" s="110">
        <v>0.01</v>
      </c>
      <c r="AG3360" s="110">
        <v>3</v>
      </c>
      <c r="AH3360" s="110">
        <v>350</v>
      </c>
      <c r="AI3360" s="110" t="s">
        <v>120</v>
      </c>
      <c r="AJ3360" s="110"/>
      <c r="AK3360" s="22"/>
      <c r="AL3360" s="110"/>
      <c r="AM3360" s="110">
        <v>0.11</v>
      </c>
      <c r="AN3360" s="110"/>
      <c r="AO3360" s="110">
        <f t="shared" si="198"/>
        <v>99.504999999999995</v>
      </c>
      <c r="AP3360" s="110"/>
      <c r="AQ3360" s="110"/>
      <c r="AR3360" s="110"/>
      <c r="AS3360" s="22"/>
      <c r="AT3360" s="22"/>
      <c r="AU3360" s="110" t="s">
        <v>121</v>
      </c>
      <c r="AV3360" s="110" t="s">
        <v>82</v>
      </c>
      <c r="AW3360" s="110">
        <v>4.9000000000000004</v>
      </c>
      <c r="AX3360" s="110"/>
      <c r="AY3360" s="110">
        <v>46</v>
      </c>
      <c r="AZ3360" s="110"/>
      <c r="BA3360" s="110">
        <v>0.16</v>
      </c>
      <c r="BB3360" s="110"/>
      <c r="BC3360" s="110" t="s">
        <v>82</v>
      </c>
      <c r="BD3360" s="110">
        <v>1</v>
      </c>
      <c r="BE3360" s="110" t="s">
        <v>84</v>
      </c>
      <c r="BF3360" s="110">
        <v>6.93</v>
      </c>
      <c r="BG3360" s="110">
        <v>1</v>
      </c>
      <c r="BH3360" s="110">
        <v>41.2</v>
      </c>
      <c r="BI3360" s="110" t="s">
        <v>83</v>
      </c>
      <c r="BJ3360" s="110">
        <v>51.2</v>
      </c>
      <c r="BK3360" s="110">
        <v>6.0000000000000001E-3</v>
      </c>
      <c r="BL3360" s="110">
        <v>1.7999999999999999E-2</v>
      </c>
      <c r="BM3360" s="110">
        <v>90</v>
      </c>
      <c r="BN3360" s="110">
        <v>12</v>
      </c>
      <c r="BO3360" s="110">
        <v>344</v>
      </c>
      <c r="BP3360" s="110" t="s">
        <v>121</v>
      </c>
      <c r="BQ3360" s="110">
        <v>32</v>
      </c>
      <c r="BR3360" s="110">
        <v>233</v>
      </c>
      <c r="BS3360" s="110" t="s">
        <v>134</v>
      </c>
      <c r="BT3360" s="110">
        <v>0.23</v>
      </c>
      <c r="BU3360" s="110">
        <v>0.3</v>
      </c>
      <c r="BV3360" s="110" t="s">
        <v>124</v>
      </c>
      <c r="BW3360" s="110">
        <v>11</v>
      </c>
      <c r="BX3360" s="110">
        <v>53.5</v>
      </c>
      <c r="BY3360" s="110">
        <v>24.5</v>
      </c>
      <c r="BZ3360" s="110">
        <v>0.01</v>
      </c>
      <c r="CA3360" s="110">
        <v>47.9</v>
      </c>
      <c r="CB3360" s="110">
        <v>0.35</v>
      </c>
      <c r="CC3360" s="110">
        <v>12.15</v>
      </c>
      <c r="CD3360" s="110">
        <v>10</v>
      </c>
      <c r="CE3360" s="110">
        <v>1</v>
      </c>
      <c r="CF3360" s="110">
        <v>76</v>
      </c>
      <c r="CG3360" s="110">
        <v>2510</v>
      </c>
      <c r="CH3360" s="110">
        <v>284</v>
      </c>
      <c r="CI3360" s="110">
        <v>186.5</v>
      </c>
      <c r="CJ3360" s="110">
        <v>340</v>
      </c>
      <c r="CK3360" s="110">
        <v>32.4</v>
      </c>
      <c r="CL3360" s="110">
        <v>101</v>
      </c>
      <c r="CM3360" s="110">
        <v>16.55</v>
      </c>
      <c r="CN3360" s="110">
        <v>0.84</v>
      </c>
      <c r="CO3360" s="110">
        <v>12.5</v>
      </c>
      <c r="CP3360" s="110">
        <v>2.2000000000000002</v>
      </c>
      <c r="CQ3360" s="110">
        <v>13.35</v>
      </c>
      <c r="CR3360" s="110">
        <v>2.82</v>
      </c>
      <c r="CS3360" s="110">
        <v>8.7899999999999991</v>
      </c>
      <c r="CT3360" s="110">
        <v>1.25</v>
      </c>
      <c r="CU3360" s="110">
        <v>9.2200000000000006</v>
      </c>
      <c r="CV3360" s="110">
        <v>1.33</v>
      </c>
      <c r="CW3360" s="60">
        <f t="shared" si="197"/>
        <v>728.75000000000011</v>
      </c>
      <c r="CX3360" s="110"/>
      <c r="CY3360" s="110"/>
      <c r="CZ3360" s="110"/>
      <c r="DA3360" s="110"/>
      <c r="DB3360" s="22"/>
      <c r="DC3360" s="110"/>
      <c r="DD3360" s="110"/>
      <c r="DE3360" s="110"/>
      <c r="DF3360" s="110"/>
      <c r="DG3360" s="110"/>
      <c r="DH3360" s="22"/>
      <c r="DI3360" s="22"/>
      <c r="DJ3360" s="22"/>
      <c r="DK3360" s="22"/>
      <c r="DL3360" s="22"/>
      <c r="DM3360" s="22"/>
      <c r="DN3360" s="22"/>
      <c r="DO3360" s="22"/>
      <c r="DP3360" s="22"/>
      <c r="DQ3360" s="22"/>
    </row>
    <row r="3361" spans="1:121" ht="14.5" customHeight="1" x14ac:dyDescent="0.3">
      <c r="A3361" s="22" t="s">
        <v>3047</v>
      </c>
      <c r="B3361" s="22" t="s">
        <v>2935</v>
      </c>
      <c r="C3361" s="22" t="s">
        <v>2941</v>
      </c>
      <c r="D3361" s="22" t="s">
        <v>5257</v>
      </c>
      <c r="E3361" s="71"/>
      <c r="F3361" s="71">
        <v>44672</v>
      </c>
      <c r="G3361" s="22" t="s">
        <v>2946</v>
      </c>
      <c r="H3361" s="22">
        <v>32.046916099999997</v>
      </c>
      <c r="I3361" s="22">
        <v>-105.5469555</v>
      </c>
      <c r="J3361" s="22" t="s">
        <v>873</v>
      </c>
      <c r="K3361" s="22" t="s">
        <v>1253</v>
      </c>
      <c r="L3361" s="29" t="s">
        <v>878</v>
      </c>
      <c r="M3361" s="22" t="s">
        <v>163</v>
      </c>
      <c r="N3361" s="70" t="s">
        <v>3393</v>
      </c>
      <c r="O3361" s="70" t="s">
        <v>3394</v>
      </c>
      <c r="P3361" s="33" t="s">
        <v>1665</v>
      </c>
      <c r="Q3361" s="33" t="s">
        <v>2943</v>
      </c>
      <c r="U3361" s="25"/>
      <c r="W3361" s="110">
        <v>59.3</v>
      </c>
      <c r="X3361" s="110">
        <v>0.83</v>
      </c>
      <c r="Y3361" s="110">
        <v>16.46</v>
      </c>
      <c r="Z3361" s="110">
        <v>4.6399999999999997</v>
      </c>
      <c r="AA3361" s="110">
        <v>0.14000000000000001</v>
      </c>
      <c r="AB3361" s="110">
        <v>0.7</v>
      </c>
      <c r="AC3361" s="110">
        <v>4.1900000000000004</v>
      </c>
      <c r="AD3361" s="110">
        <v>4.1399999999999997</v>
      </c>
      <c r="AE3361" s="110">
        <v>4.34</v>
      </c>
      <c r="AF3361" s="110">
        <v>0.28999999999999998</v>
      </c>
      <c r="AG3361" s="110">
        <v>3.36</v>
      </c>
      <c r="AH3361" s="110">
        <v>690</v>
      </c>
      <c r="AI3361" s="110">
        <v>7.0000000000000007E-2</v>
      </c>
      <c r="AJ3361" s="110"/>
      <c r="AK3361" s="22"/>
      <c r="AL3361" s="110"/>
      <c r="AM3361" s="110">
        <v>0.67</v>
      </c>
      <c r="AN3361" s="110"/>
      <c r="AO3361" s="110">
        <f t="shared" si="198"/>
        <v>99.129000000000019</v>
      </c>
      <c r="AP3361" s="110"/>
      <c r="AQ3361" s="110"/>
      <c r="AR3361" s="110"/>
      <c r="AS3361" s="22"/>
      <c r="AT3361" s="22"/>
      <c r="AU3361" s="110" t="s">
        <v>121</v>
      </c>
      <c r="AV3361" s="110" t="s">
        <v>82</v>
      </c>
      <c r="AW3361" s="110">
        <v>1.2</v>
      </c>
      <c r="AX3361" s="110"/>
      <c r="AY3361" s="110">
        <v>847</v>
      </c>
      <c r="AZ3361" s="110"/>
      <c r="BA3361" s="110">
        <v>0.04</v>
      </c>
      <c r="BB3361" s="110"/>
      <c r="BC3361" s="110" t="s">
        <v>82</v>
      </c>
      <c r="BD3361" s="110">
        <v>7</v>
      </c>
      <c r="BE3361" s="110">
        <v>20</v>
      </c>
      <c r="BF3361" s="110">
        <v>3.31</v>
      </c>
      <c r="BG3361" s="110">
        <v>8</v>
      </c>
      <c r="BH3361" s="110">
        <v>22.7</v>
      </c>
      <c r="BI3361" s="110" t="s">
        <v>83</v>
      </c>
      <c r="BJ3361" s="110">
        <v>15</v>
      </c>
      <c r="BK3361" s="110">
        <v>7.0000000000000001E-3</v>
      </c>
      <c r="BL3361" s="110">
        <v>7.0000000000000007E-2</v>
      </c>
      <c r="BM3361" s="110">
        <v>10</v>
      </c>
      <c r="BN3361" s="110">
        <v>4</v>
      </c>
      <c r="BO3361" s="110">
        <v>109</v>
      </c>
      <c r="BP3361" s="110">
        <v>11</v>
      </c>
      <c r="BQ3361" s="110">
        <v>18</v>
      </c>
      <c r="BR3361" s="110">
        <v>111.5</v>
      </c>
      <c r="BS3361" s="110" t="s">
        <v>134</v>
      </c>
      <c r="BT3361" s="110">
        <v>0.1</v>
      </c>
      <c r="BU3361" s="110">
        <v>4.0999999999999996</v>
      </c>
      <c r="BV3361" s="110" t="s">
        <v>124</v>
      </c>
      <c r="BW3361" s="110">
        <v>3</v>
      </c>
      <c r="BX3361" s="110">
        <v>410</v>
      </c>
      <c r="BY3361" s="110">
        <v>6.9</v>
      </c>
      <c r="BZ3361" s="110" t="s">
        <v>120</v>
      </c>
      <c r="CA3361" s="110">
        <v>15.25</v>
      </c>
      <c r="CB3361" s="110">
        <v>0.03</v>
      </c>
      <c r="CC3361" s="110">
        <v>4.0999999999999996</v>
      </c>
      <c r="CD3361" s="110">
        <v>48</v>
      </c>
      <c r="CE3361" s="110">
        <v>2</v>
      </c>
      <c r="CF3361" s="110">
        <v>33.299999999999997</v>
      </c>
      <c r="CG3361" s="110">
        <v>713</v>
      </c>
      <c r="CH3361" s="110">
        <v>108</v>
      </c>
      <c r="CI3361" s="110">
        <v>73</v>
      </c>
      <c r="CJ3361" s="110">
        <v>146.5</v>
      </c>
      <c r="CK3361" s="110">
        <v>15.25</v>
      </c>
      <c r="CL3361" s="110">
        <v>53</v>
      </c>
      <c r="CM3361" s="110">
        <v>9.43</v>
      </c>
      <c r="CN3361" s="110">
        <v>1.85</v>
      </c>
      <c r="CO3361" s="110">
        <v>7.12</v>
      </c>
      <c r="CP3361" s="110">
        <v>1.1000000000000001</v>
      </c>
      <c r="CQ3361" s="110">
        <v>6.27</v>
      </c>
      <c r="CR3361" s="110">
        <v>1.2</v>
      </c>
      <c r="CS3361" s="110">
        <v>3.47</v>
      </c>
      <c r="CT3361" s="110">
        <v>0.51</v>
      </c>
      <c r="CU3361" s="110">
        <v>3.68</v>
      </c>
      <c r="CV3361" s="110">
        <v>0.53</v>
      </c>
      <c r="CW3361" s="60">
        <f t="shared" si="197"/>
        <v>322.91000000000003</v>
      </c>
      <c r="CX3361" s="110"/>
      <c r="CY3361" s="110"/>
      <c r="CZ3361" s="110"/>
      <c r="DA3361" s="110"/>
      <c r="DB3361" s="22"/>
      <c r="DC3361" s="110"/>
      <c r="DD3361" s="110"/>
      <c r="DE3361" s="110"/>
      <c r="DF3361" s="110"/>
      <c r="DG3361" s="110"/>
      <c r="DH3361" s="22"/>
      <c r="DI3361" s="22"/>
      <c r="DJ3361" s="22"/>
      <c r="DK3361" s="22"/>
      <c r="DL3361" s="22"/>
      <c r="DM3361" s="22"/>
      <c r="DN3361" s="22"/>
      <c r="DO3361" s="22"/>
      <c r="DP3361" s="22"/>
      <c r="DQ3361" s="22"/>
    </row>
    <row r="3362" spans="1:121" ht="14.5" customHeight="1" x14ac:dyDescent="0.3">
      <c r="A3362" s="22" t="s">
        <v>3048</v>
      </c>
      <c r="B3362" s="22" t="s">
        <v>2935</v>
      </c>
      <c r="C3362" s="22" t="s">
        <v>2941</v>
      </c>
      <c r="D3362" s="22" t="s">
        <v>5257</v>
      </c>
      <c r="E3362" s="71"/>
      <c r="F3362" s="71">
        <v>44672</v>
      </c>
      <c r="G3362" s="22" t="s">
        <v>2946</v>
      </c>
      <c r="H3362" s="22">
        <v>32.042214299999998</v>
      </c>
      <c r="I3362" s="22">
        <v>-105.54937422</v>
      </c>
      <c r="J3362" s="22" t="s">
        <v>873</v>
      </c>
      <c r="K3362" s="22" t="s">
        <v>1253</v>
      </c>
      <c r="L3362" s="29" t="s">
        <v>878</v>
      </c>
      <c r="M3362" s="22" t="s">
        <v>163</v>
      </c>
      <c r="N3362" s="70" t="s">
        <v>3393</v>
      </c>
      <c r="O3362" s="70" t="s">
        <v>3394</v>
      </c>
      <c r="P3362" s="33" t="s">
        <v>1665</v>
      </c>
      <c r="Q3362" s="33" t="s">
        <v>2943</v>
      </c>
      <c r="U3362" s="25"/>
      <c r="W3362" s="110">
        <v>63.04</v>
      </c>
      <c r="X3362" s="110">
        <v>0.73</v>
      </c>
      <c r="Y3362" s="110">
        <v>19.239999999999998</v>
      </c>
      <c r="Z3362" s="110">
        <v>2.08</v>
      </c>
      <c r="AA3362" s="110">
        <v>0.03</v>
      </c>
      <c r="AB3362" s="110">
        <v>0.24</v>
      </c>
      <c r="AC3362" s="110">
        <v>1.04</v>
      </c>
      <c r="AD3362" s="110">
        <v>4.07</v>
      </c>
      <c r="AE3362" s="110">
        <v>5.66</v>
      </c>
      <c r="AF3362" s="110">
        <v>0.17</v>
      </c>
      <c r="AG3362" s="110">
        <v>2.35</v>
      </c>
      <c r="AH3362" s="110">
        <v>690</v>
      </c>
      <c r="AI3362" s="110">
        <v>0.02</v>
      </c>
      <c r="AJ3362" s="110"/>
      <c r="AK3362" s="22"/>
      <c r="AL3362" s="110"/>
      <c r="AM3362" s="110">
        <v>0.04</v>
      </c>
      <c r="AN3362" s="110"/>
      <c r="AO3362" s="110">
        <f t="shared" si="198"/>
        <v>98.759</v>
      </c>
      <c r="AP3362" s="110"/>
      <c r="AQ3362" s="110"/>
      <c r="AR3362" s="110"/>
      <c r="AS3362" s="22"/>
      <c r="AT3362" s="22"/>
      <c r="AU3362" s="110" t="s">
        <v>121</v>
      </c>
      <c r="AV3362" s="110" t="s">
        <v>82</v>
      </c>
      <c r="AW3362" s="110">
        <v>5.7</v>
      </c>
      <c r="AX3362" s="110"/>
      <c r="AY3362" s="110">
        <v>515</v>
      </c>
      <c r="AZ3362" s="110"/>
      <c r="BA3362" s="110">
        <v>0.14000000000000001</v>
      </c>
      <c r="BB3362" s="110"/>
      <c r="BC3362" s="110" t="s">
        <v>82</v>
      </c>
      <c r="BD3362" s="110">
        <v>2</v>
      </c>
      <c r="BE3362" s="110" t="s">
        <v>84</v>
      </c>
      <c r="BF3362" s="110">
        <v>0.68</v>
      </c>
      <c r="BG3362" s="110">
        <v>2</v>
      </c>
      <c r="BH3362" s="110">
        <v>26.3</v>
      </c>
      <c r="BI3362" s="110" t="s">
        <v>83</v>
      </c>
      <c r="BJ3362" s="110">
        <v>18.399999999999999</v>
      </c>
      <c r="BK3362" s="110">
        <v>7.0000000000000001E-3</v>
      </c>
      <c r="BL3362" s="110">
        <v>4.8000000000000001E-2</v>
      </c>
      <c r="BM3362" s="110">
        <v>10</v>
      </c>
      <c r="BN3362" s="110">
        <v>2</v>
      </c>
      <c r="BO3362" s="110">
        <v>111.5</v>
      </c>
      <c r="BP3362" s="110" t="s">
        <v>121</v>
      </c>
      <c r="BQ3362" s="110">
        <v>16</v>
      </c>
      <c r="BR3362" s="110">
        <v>127</v>
      </c>
      <c r="BS3362" s="110" t="s">
        <v>134</v>
      </c>
      <c r="BT3362" s="110">
        <v>0.2</v>
      </c>
      <c r="BU3362" s="110">
        <v>0.9</v>
      </c>
      <c r="BV3362" s="110" t="s">
        <v>124</v>
      </c>
      <c r="BW3362" s="110">
        <v>3</v>
      </c>
      <c r="BX3362" s="110">
        <v>226</v>
      </c>
      <c r="BY3362" s="110">
        <v>6.6</v>
      </c>
      <c r="BZ3362" s="110" t="s">
        <v>120</v>
      </c>
      <c r="CA3362" s="110">
        <v>18.899999999999999</v>
      </c>
      <c r="CB3362" s="110">
        <v>0.02</v>
      </c>
      <c r="CC3362" s="110">
        <v>5.91</v>
      </c>
      <c r="CD3362" s="110">
        <v>25</v>
      </c>
      <c r="CE3362" s="110">
        <v>3</v>
      </c>
      <c r="CF3362" s="110">
        <v>30</v>
      </c>
      <c r="CG3362" s="110">
        <v>897</v>
      </c>
      <c r="CH3362" s="110">
        <v>53</v>
      </c>
      <c r="CI3362" s="110">
        <v>73.5</v>
      </c>
      <c r="CJ3362" s="110">
        <v>130.5</v>
      </c>
      <c r="CK3362" s="110">
        <v>13.15</v>
      </c>
      <c r="CL3362" s="110">
        <v>43.1</v>
      </c>
      <c r="CM3362" s="110">
        <v>7.25</v>
      </c>
      <c r="CN3362" s="110">
        <v>1.64</v>
      </c>
      <c r="CO3362" s="110">
        <v>5.48</v>
      </c>
      <c r="CP3362" s="110">
        <v>0.87</v>
      </c>
      <c r="CQ3362" s="110">
        <v>5.04</v>
      </c>
      <c r="CR3362" s="110">
        <v>1.05</v>
      </c>
      <c r="CS3362" s="110">
        <v>3.27</v>
      </c>
      <c r="CT3362" s="110">
        <v>0.52</v>
      </c>
      <c r="CU3362" s="110">
        <v>3.56</v>
      </c>
      <c r="CV3362" s="110">
        <v>0.51</v>
      </c>
      <c r="CW3362" s="60">
        <f t="shared" si="197"/>
        <v>289.44</v>
      </c>
      <c r="CX3362" s="110"/>
      <c r="CY3362" s="110"/>
      <c r="CZ3362" s="110"/>
      <c r="DA3362" s="110"/>
      <c r="DB3362" s="22"/>
      <c r="DC3362" s="110"/>
      <c r="DD3362" s="110"/>
      <c r="DE3362" s="110"/>
      <c r="DF3362" s="110"/>
      <c r="DG3362" s="110"/>
      <c r="DH3362" s="22"/>
      <c r="DI3362" s="22"/>
      <c r="DJ3362" s="22"/>
      <c r="DK3362" s="22"/>
      <c r="DL3362" s="22"/>
      <c r="DM3362" s="22"/>
      <c r="DN3362" s="22"/>
      <c r="DO3362" s="22"/>
      <c r="DP3362" s="22"/>
      <c r="DQ3362" s="22"/>
    </row>
    <row r="3363" spans="1:121" ht="14.5" customHeight="1" x14ac:dyDescent="0.3">
      <c r="A3363" s="22" t="s">
        <v>3049</v>
      </c>
      <c r="B3363" s="22" t="s">
        <v>2935</v>
      </c>
      <c r="C3363" s="22" t="s">
        <v>2941</v>
      </c>
      <c r="D3363" s="22" t="s">
        <v>5257</v>
      </c>
      <c r="E3363" s="71"/>
      <c r="F3363" s="71">
        <v>44672</v>
      </c>
      <c r="G3363" s="22" t="s">
        <v>2946</v>
      </c>
      <c r="H3363" s="22">
        <v>32.021199000000003</v>
      </c>
      <c r="I3363" s="22">
        <v>-105.552044</v>
      </c>
      <c r="J3363" s="22" t="s">
        <v>873</v>
      </c>
      <c r="K3363" s="22" t="s">
        <v>1253</v>
      </c>
      <c r="L3363" s="29" t="s">
        <v>878</v>
      </c>
      <c r="M3363" s="22" t="s">
        <v>1165</v>
      </c>
      <c r="N3363" s="70" t="s">
        <v>3393</v>
      </c>
      <c r="O3363" s="70" t="s">
        <v>3394</v>
      </c>
      <c r="P3363" s="33" t="s">
        <v>1665</v>
      </c>
      <c r="Q3363" s="33" t="s">
        <v>2943</v>
      </c>
      <c r="U3363" s="25"/>
      <c r="W3363" s="110">
        <v>56.74</v>
      </c>
      <c r="X3363" s="110">
        <v>0.5</v>
      </c>
      <c r="Y3363" s="110">
        <v>19.73</v>
      </c>
      <c r="Z3363" s="110">
        <v>4.57</v>
      </c>
      <c r="AA3363" s="110">
        <v>0.14000000000000001</v>
      </c>
      <c r="AB3363" s="110">
        <v>0.47</v>
      </c>
      <c r="AC3363" s="110">
        <v>1.9</v>
      </c>
      <c r="AD3363" s="110">
        <v>7.12</v>
      </c>
      <c r="AE3363" s="110">
        <v>5.77</v>
      </c>
      <c r="AF3363" s="110">
        <v>0.15</v>
      </c>
      <c r="AG3363" s="110">
        <v>1.92</v>
      </c>
      <c r="AH3363" s="110">
        <v>580</v>
      </c>
      <c r="AI3363" s="110" t="s">
        <v>120</v>
      </c>
      <c r="AJ3363" s="110"/>
      <c r="AK3363" s="22"/>
      <c r="AL3363" s="110"/>
      <c r="AM3363" s="110">
        <v>0.12</v>
      </c>
      <c r="AN3363" s="110"/>
      <c r="AO3363" s="110">
        <f t="shared" si="198"/>
        <v>99.188000000000017</v>
      </c>
      <c r="AP3363" s="110"/>
      <c r="AQ3363" s="110"/>
      <c r="AR3363" s="110"/>
      <c r="AS3363" s="22"/>
      <c r="AT3363" s="22"/>
      <c r="AU3363" s="110" t="s">
        <v>121</v>
      </c>
      <c r="AV3363" s="110" t="s">
        <v>82</v>
      </c>
      <c r="AW3363" s="110">
        <v>2.5</v>
      </c>
      <c r="AX3363" s="110"/>
      <c r="AY3363" s="110">
        <v>583</v>
      </c>
      <c r="AZ3363" s="110"/>
      <c r="BA3363" s="110">
        <v>0.02</v>
      </c>
      <c r="BB3363" s="110"/>
      <c r="BC3363" s="110" t="s">
        <v>82</v>
      </c>
      <c r="BD3363" s="110">
        <v>2</v>
      </c>
      <c r="BE3363" s="110" t="s">
        <v>84</v>
      </c>
      <c r="BF3363" s="110">
        <v>1.56</v>
      </c>
      <c r="BG3363" s="110">
        <v>2</v>
      </c>
      <c r="BH3363" s="110">
        <v>28.5</v>
      </c>
      <c r="BI3363" s="110" t="s">
        <v>83</v>
      </c>
      <c r="BJ3363" s="110">
        <v>21.4</v>
      </c>
      <c r="BK3363" s="110" t="s">
        <v>145</v>
      </c>
      <c r="BL3363" s="110">
        <v>2.1000000000000001E-2</v>
      </c>
      <c r="BM3363" s="110">
        <v>30</v>
      </c>
      <c r="BN3363" s="110">
        <v>7</v>
      </c>
      <c r="BO3363" s="110">
        <v>120.5</v>
      </c>
      <c r="BP3363" s="110" t="s">
        <v>121</v>
      </c>
      <c r="BQ3363" s="110">
        <v>14</v>
      </c>
      <c r="BR3363" s="110">
        <v>101.5</v>
      </c>
      <c r="BS3363" s="110" t="s">
        <v>134</v>
      </c>
      <c r="BT3363" s="110">
        <v>0.08</v>
      </c>
      <c r="BU3363" s="110">
        <v>0.5</v>
      </c>
      <c r="BV3363" s="110" t="s">
        <v>124</v>
      </c>
      <c r="BW3363" s="110">
        <v>6</v>
      </c>
      <c r="BX3363" s="110">
        <v>299</v>
      </c>
      <c r="BY3363" s="110">
        <v>7.8</v>
      </c>
      <c r="BZ3363" s="110" t="s">
        <v>120</v>
      </c>
      <c r="CA3363" s="110">
        <v>16.3</v>
      </c>
      <c r="CB3363" s="110">
        <v>0.14000000000000001</v>
      </c>
      <c r="CC3363" s="110">
        <v>5.43</v>
      </c>
      <c r="CD3363" s="110">
        <v>12</v>
      </c>
      <c r="CE3363" s="110">
        <v>2</v>
      </c>
      <c r="CF3363" s="110">
        <v>32.200000000000003</v>
      </c>
      <c r="CG3363" s="110">
        <v>1015</v>
      </c>
      <c r="CH3363" s="110">
        <v>106</v>
      </c>
      <c r="CI3363" s="110">
        <v>64.900000000000006</v>
      </c>
      <c r="CJ3363" s="110">
        <v>129</v>
      </c>
      <c r="CK3363" s="110">
        <v>13.75</v>
      </c>
      <c r="CL3363" s="110">
        <v>47.8</v>
      </c>
      <c r="CM3363" s="110">
        <v>8.41</v>
      </c>
      <c r="CN3363" s="110">
        <v>1.74</v>
      </c>
      <c r="CO3363" s="110">
        <v>7.14</v>
      </c>
      <c r="CP3363" s="110">
        <v>1.04</v>
      </c>
      <c r="CQ3363" s="110">
        <v>6.24</v>
      </c>
      <c r="CR3363" s="110">
        <v>1.24</v>
      </c>
      <c r="CS3363" s="110">
        <v>3.62</v>
      </c>
      <c r="CT3363" s="110">
        <v>0.51</v>
      </c>
      <c r="CU3363" s="110">
        <v>3.86</v>
      </c>
      <c r="CV3363" s="110">
        <v>0.52</v>
      </c>
      <c r="CW3363" s="60">
        <f t="shared" si="197"/>
        <v>289.77000000000004</v>
      </c>
      <c r="CX3363" s="110"/>
      <c r="CY3363" s="110"/>
      <c r="CZ3363" s="110"/>
      <c r="DA3363" s="110"/>
      <c r="DB3363" s="22"/>
      <c r="DC3363" s="110"/>
      <c r="DD3363" s="110"/>
      <c r="DE3363" s="110"/>
      <c r="DF3363" s="110"/>
      <c r="DG3363" s="110"/>
      <c r="DH3363" s="22"/>
      <c r="DI3363" s="22"/>
      <c r="DJ3363" s="22"/>
      <c r="DK3363" s="22"/>
      <c r="DL3363" s="22"/>
      <c r="DM3363" s="22"/>
      <c r="DN3363" s="22"/>
      <c r="DO3363" s="22"/>
      <c r="DP3363" s="22"/>
      <c r="DQ3363" s="22"/>
    </row>
    <row r="3364" spans="1:121" ht="14.5" customHeight="1" x14ac:dyDescent="0.3">
      <c r="A3364" s="22" t="s">
        <v>3050</v>
      </c>
      <c r="B3364" s="22" t="s">
        <v>2935</v>
      </c>
      <c r="C3364" s="22" t="s">
        <v>2941</v>
      </c>
      <c r="D3364" s="22" t="s">
        <v>5257</v>
      </c>
      <c r="E3364" s="71"/>
      <c r="F3364" s="71">
        <v>44672</v>
      </c>
      <c r="G3364" s="22" t="s">
        <v>2946</v>
      </c>
      <c r="H3364" s="22">
        <v>32.019494399999999</v>
      </c>
      <c r="I3364" s="22">
        <v>-105.55208690000001</v>
      </c>
      <c r="J3364" s="22" t="s">
        <v>873</v>
      </c>
      <c r="K3364" s="22" t="s">
        <v>1253</v>
      </c>
      <c r="L3364" s="29" t="s">
        <v>878</v>
      </c>
      <c r="M3364" s="22" t="s">
        <v>907</v>
      </c>
      <c r="N3364" s="70" t="s">
        <v>3393</v>
      </c>
      <c r="O3364" s="70" t="s">
        <v>3394</v>
      </c>
      <c r="P3364" s="33" t="s">
        <v>1665</v>
      </c>
      <c r="Q3364" s="33" t="s">
        <v>2943</v>
      </c>
      <c r="U3364" s="25"/>
      <c r="W3364" s="110">
        <v>56.35</v>
      </c>
      <c r="X3364" s="110">
        <v>0.19</v>
      </c>
      <c r="Y3364" s="110">
        <v>18.010000000000002</v>
      </c>
      <c r="Z3364" s="110">
        <v>6.27</v>
      </c>
      <c r="AA3364" s="110">
        <v>0.23</v>
      </c>
      <c r="AB3364" s="110">
        <v>0.13</v>
      </c>
      <c r="AC3364" s="110">
        <v>1.62</v>
      </c>
      <c r="AD3364" s="110">
        <v>7.81</v>
      </c>
      <c r="AE3364" s="110">
        <v>5.24</v>
      </c>
      <c r="AF3364" s="110">
        <v>0.08</v>
      </c>
      <c r="AG3364" s="110">
        <v>2.84</v>
      </c>
      <c r="AH3364" s="110">
        <v>1230</v>
      </c>
      <c r="AI3364" s="110">
        <v>0.01</v>
      </c>
      <c r="AJ3364" s="110"/>
      <c r="AK3364" s="22"/>
      <c r="AL3364" s="110"/>
      <c r="AM3364" s="110">
        <v>0.26</v>
      </c>
      <c r="AN3364" s="110"/>
      <c r="AO3364" s="110">
        <f t="shared" si="198"/>
        <v>99.153000000000006</v>
      </c>
      <c r="AP3364" s="110"/>
      <c r="AQ3364" s="110"/>
      <c r="AR3364" s="110"/>
      <c r="AS3364" s="22"/>
      <c r="AT3364" s="22"/>
      <c r="AU3364" s="110" t="s">
        <v>121</v>
      </c>
      <c r="AV3364" s="110" t="s">
        <v>82</v>
      </c>
      <c r="AW3364" s="110">
        <v>2</v>
      </c>
      <c r="AX3364" s="110"/>
      <c r="AY3364" s="110">
        <v>78.2</v>
      </c>
      <c r="AZ3364" s="110"/>
      <c r="BA3364" s="110">
        <v>0.04</v>
      </c>
      <c r="BB3364" s="110"/>
      <c r="BC3364" s="110" t="s">
        <v>82</v>
      </c>
      <c r="BD3364" s="110">
        <v>1</v>
      </c>
      <c r="BE3364" s="110" t="s">
        <v>84</v>
      </c>
      <c r="BF3364" s="110">
        <v>1.1599999999999999</v>
      </c>
      <c r="BG3364" s="110">
        <v>2</v>
      </c>
      <c r="BH3364" s="110">
        <v>32.1</v>
      </c>
      <c r="BI3364" s="110" t="s">
        <v>83</v>
      </c>
      <c r="BJ3364" s="110">
        <v>18.5</v>
      </c>
      <c r="BK3364" s="110" t="s">
        <v>145</v>
      </c>
      <c r="BL3364" s="110">
        <v>5.0999999999999997E-2</v>
      </c>
      <c r="BM3364" s="110">
        <v>20</v>
      </c>
      <c r="BN3364" s="110">
        <v>8</v>
      </c>
      <c r="BO3364" s="110">
        <v>157.5</v>
      </c>
      <c r="BP3364" s="110" t="s">
        <v>121</v>
      </c>
      <c r="BQ3364" s="110">
        <v>14</v>
      </c>
      <c r="BR3364" s="110">
        <v>100.5</v>
      </c>
      <c r="BS3364" s="110" t="s">
        <v>134</v>
      </c>
      <c r="BT3364" s="110">
        <v>0.1</v>
      </c>
      <c r="BU3364" s="110">
        <v>1.5</v>
      </c>
      <c r="BV3364" s="110" t="s">
        <v>124</v>
      </c>
      <c r="BW3364" s="110">
        <v>5</v>
      </c>
      <c r="BX3364" s="110">
        <v>35.200000000000003</v>
      </c>
      <c r="BY3364" s="110">
        <v>9</v>
      </c>
      <c r="BZ3364" s="110" t="s">
        <v>120</v>
      </c>
      <c r="CA3364" s="110">
        <v>13.65</v>
      </c>
      <c r="CB3364" s="110">
        <v>0.12</v>
      </c>
      <c r="CC3364" s="110">
        <v>3.84</v>
      </c>
      <c r="CD3364" s="110">
        <v>6</v>
      </c>
      <c r="CE3364" s="110">
        <v>2</v>
      </c>
      <c r="CF3364" s="110">
        <v>54.5</v>
      </c>
      <c r="CG3364" s="110">
        <v>836</v>
      </c>
      <c r="CH3364" s="110">
        <v>185</v>
      </c>
      <c r="CI3364" s="110">
        <v>120.5</v>
      </c>
      <c r="CJ3364" s="110">
        <v>246</v>
      </c>
      <c r="CK3364" s="110">
        <v>26.7</v>
      </c>
      <c r="CL3364" s="110">
        <v>97.3</v>
      </c>
      <c r="CM3364" s="110">
        <v>16.149999999999999</v>
      </c>
      <c r="CN3364" s="110">
        <v>2.08</v>
      </c>
      <c r="CO3364" s="110">
        <v>13</v>
      </c>
      <c r="CP3364" s="110">
        <v>1.8</v>
      </c>
      <c r="CQ3364" s="110">
        <v>10.4</v>
      </c>
      <c r="CR3364" s="110">
        <v>2.02</v>
      </c>
      <c r="CS3364" s="110">
        <v>5.54</v>
      </c>
      <c r="CT3364" s="110">
        <v>0.78</v>
      </c>
      <c r="CU3364" s="110">
        <v>5.44</v>
      </c>
      <c r="CV3364" s="110">
        <v>0.69</v>
      </c>
      <c r="CW3364" s="60">
        <f t="shared" si="197"/>
        <v>548.4</v>
      </c>
      <c r="CX3364" s="110"/>
      <c r="CY3364" s="110"/>
      <c r="CZ3364" s="110"/>
      <c r="DA3364" s="110"/>
      <c r="DB3364" s="22"/>
      <c r="DC3364" s="110"/>
      <c r="DD3364" s="110"/>
      <c r="DE3364" s="110"/>
      <c r="DF3364" s="110"/>
      <c r="DG3364" s="110"/>
      <c r="DH3364" s="22"/>
      <c r="DI3364" s="22"/>
      <c r="DJ3364" s="22"/>
      <c r="DK3364" s="22"/>
      <c r="DL3364" s="22"/>
      <c r="DM3364" s="22"/>
      <c r="DN3364" s="22"/>
      <c r="DO3364" s="22"/>
      <c r="DP3364" s="22"/>
      <c r="DQ3364" s="22"/>
    </row>
    <row r="3365" spans="1:121" ht="14.5" customHeight="1" x14ac:dyDescent="0.3">
      <c r="A3365" s="22" t="s">
        <v>3051</v>
      </c>
      <c r="B3365" s="22" t="s">
        <v>2935</v>
      </c>
      <c r="C3365" s="22" t="s">
        <v>2941</v>
      </c>
      <c r="D3365" s="22" t="s">
        <v>5257</v>
      </c>
      <c r="E3365" s="71"/>
      <c r="F3365" s="71">
        <v>44672</v>
      </c>
      <c r="G3365" s="22" t="s">
        <v>2946</v>
      </c>
      <c r="H3365" s="22">
        <v>32.019090800000001</v>
      </c>
      <c r="I3365" s="22">
        <v>-105.5515339</v>
      </c>
      <c r="J3365" s="22" t="s">
        <v>873</v>
      </c>
      <c r="K3365" s="22" t="s">
        <v>1253</v>
      </c>
      <c r="L3365" s="29" t="s">
        <v>878</v>
      </c>
      <c r="M3365" s="22" t="s">
        <v>163</v>
      </c>
      <c r="N3365" s="70" t="s">
        <v>3393</v>
      </c>
      <c r="O3365" s="70" t="s">
        <v>3394</v>
      </c>
      <c r="P3365" s="33" t="s">
        <v>1665</v>
      </c>
      <c r="Q3365" s="33" t="s">
        <v>2943</v>
      </c>
      <c r="U3365" s="25"/>
      <c r="W3365" s="110">
        <v>59.45</v>
      </c>
      <c r="X3365" s="110">
        <v>0.11</v>
      </c>
      <c r="Y3365" s="110">
        <v>18.760000000000002</v>
      </c>
      <c r="Z3365" s="110">
        <v>5.87</v>
      </c>
      <c r="AA3365" s="110">
        <v>0.16</v>
      </c>
      <c r="AB3365" s="110">
        <v>0.42</v>
      </c>
      <c r="AC3365" s="110">
        <v>0.78</v>
      </c>
      <c r="AD3365" s="110">
        <v>5.57</v>
      </c>
      <c r="AE3365" s="110">
        <v>5.85</v>
      </c>
      <c r="AF3365" s="110">
        <v>0.05</v>
      </c>
      <c r="AG3365" s="110">
        <v>2.38</v>
      </c>
      <c r="AH3365" s="110">
        <v>650</v>
      </c>
      <c r="AI3365" s="110">
        <v>0.01</v>
      </c>
      <c r="AJ3365" s="110"/>
      <c r="AK3365" s="22"/>
      <c r="AL3365" s="110"/>
      <c r="AM3365" s="110">
        <v>0.16</v>
      </c>
      <c r="AN3365" s="110"/>
      <c r="AO3365" s="110">
        <f t="shared" si="198"/>
        <v>99.624999999999986</v>
      </c>
      <c r="AP3365" s="110"/>
      <c r="AQ3365" s="110"/>
      <c r="AR3365" s="110"/>
      <c r="AS3365" s="22"/>
      <c r="AT3365" s="22"/>
      <c r="AU3365" s="110" t="s">
        <v>121</v>
      </c>
      <c r="AV3365" s="110" t="s">
        <v>82</v>
      </c>
      <c r="AW3365" s="110">
        <v>5.5</v>
      </c>
      <c r="AX3365" s="110"/>
      <c r="AY3365" s="110">
        <v>76</v>
      </c>
      <c r="AZ3365" s="110"/>
      <c r="BA3365" s="110">
        <v>7.0000000000000007E-2</v>
      </c>
      <c r="BB3365" s="110"/>
      <c r="BC3365" s="110" t="s">
        <v>82</v>
      </c>
      <c r="BD3365" s="110">
        <v>1</v>
      </c>
      <c r="BE3365" s="110" t="s">
        <v>84</v>
      </c>
      <c r="BF3365" s="110">
        <v>0.67</v>
      </c>
      <c r="BG3365" s="110">
        <v>2</v>
      </c>
      <c r="BH3365" s="110">
        <v>34.700000000000003</v>
      </c>
      <c r="BI3365" s="110" t="s">
        <v>83</v>
      </c>
      <c r="BJ3365" s="110">
        <v>20</v>
      </c>
      <c r="BK3365" s="110" t="s">
        <v>145</v>
      </c>
      <c r="BL3365" s="110">
        <v>0.128</v>
      </c>
      <c r="BM3365" s="110" t="s">
        <v>84</v>
      </c>
      <c r="BN3365" s="110">
        <v>5</v>
      </c>
      <c r="BO3365" s="110">
        <v>165</v>
      </c>
      <c r="BP3365" s="110">
        <v>3</v>
      </c>
      <c r="BQ3365" s="110">
        <v>15</v>
      </c>
      <c r="BR3365" s="110">
        <v>109.5</v>
      </c>
      <c r="BS3365" s="110" t="s">
        <v>134</v>
      </c>
      <c r="BT3365" s="110">
        <v>7.0000000000000007E-2</v>
      </c>
      <c r="BU3365" s="110">
        <v>0.7</v>
      </c>
      <c r="BV3365" s="110">
        <v>0.3</v>
      </c>
      <c r="BW3365" s="110">
        <v>7</v>
      </c>
      <c r="BX3365" s="110">
        <v>148</v>
      </c>
      <c r="BY3365" s="110">
        <v>10.199999999999999</v>
      </c>
      <c r="BZ3365" s="110" t="s">
        <v>120</v>
      </c>
      <c r="CA3365" s="110">
        <v>15.45</v>
      </c>
      <c r="CB3365" s="110">
        <v>0.06</v>
      </c>
      <c r="CC3365" s="110">
        <v>9.06</v>
      </c>
      <c r="CD3365" s="110">
        <v>20</v>
      </c>
      <c r="CE3365" s="110">
        <v>4</v>
      </c>
      <c r="CF3365" s="110">
        <v>60</v>
      </c>
      <c r="CG3365" s="110">
        <v>1140</v>
      </c>
      <c r="CH3365" s="110">
        <v>194</v>
      </c>
      <c r="CI3365" s="110">
        <v>135.5</v>
      </c>
      <c r="CJ3365" s="110">
        <v>268</v>
      </c>
      <c r="CK3365" s="110">
        <v>28.9</v>
      </c>
      <c r="CL3365" s="110">
        <v>103.5</v>
      </c>
      <c r="CM3365" s="110">
        <v>17.3</v>
      </c>
      <c r="CN3365" s="110">
        <v>1.93</v>
      </c>
      <c r="CO3365" s="110">
        <v>13.4</v>
      </c>
      <c r="CP3365" s="110">
        <v>1.98</v>
      </c>
      <c r="CQ3365" s="110">
        <v>11.35</v>
      </c>
      <c r="CR3365" s="110">
        <v>2.21</v>
      </c>
      <c r="CS3365" s="110">
        <v>6.44</v>
      </c>
      <c r="CT3365" s="110">
        <v>0.87</v>
      </c>
      <c r="CU3365" s="110">
        <v>5.89</v>
      </c>
      <c r="CV3365" s="110">
        <v>0.88</v>
      </c>
      <c r="CW3365" s="60">
        <f t="shared" si="197"/>
        <v>598.15</v>
      </c>
      <c r="CX3365" s="110"/>
      <c r="CY3365" s="110"/>
      <c r="CZ3365" s="110"/>
      <c r="DA3365" s="110"/>
      <c r="DB3365" s="22"/>
      <c r="DC3365" s="110"/>
      <c r="DD3365" s="110"/>
      <c r="DE3365" s="110"/>
      <c r="DF3365" s="110"/>
      <c r="DG3365" s="110"/>
      <c r="DH3365" s="22"/>
      <c r="DI3365" s="22"/>
      <c r="DJ3365" s="22"/>
      <c r="DK3365" s="22"/>
      <c r="DL3365" s="22"/>
      <c r="DM3365" s="22"/>
      <c r="DN3365" s="22"/>
      <c r="DO3365" s="22"/>
      <c r="DP3365" s="22"/>
      <c r="DQ3365" s="22"/>
    </row>
    <row r="3366" spans="1:121" ht="14.5" customHeight="1" x14ac:dyDescent="0.3">
      <c r="A3366" s="22" t="s">
        <v>3052</v>
      </c>
      <c r="B3366" s="22" t="s">
        <v>2935</v>
      </c>
      <c r="C3366" s="22" t="s">
        <v>2941</v>
      </c>
      <c r="D3366" s="22" t="s">
        <v>5257</v>
      </c>
      <c r="E3366" s="71"/>
      <c r="F3366" s="71">
        <v>44672</v>
      </c>
      <c r="G3366" s="22" t="s">
        <v>2946</v>
      </c>
      <c r="H3366" s="22">
        <v>32.019090800000001</v>
      </c>
      <c r="I3366" s="22">
        <v>-105.5515339</v>
      </c>
      <c r="J3366" s="22" t="s">
        <v>873</v>
      </c>
      <c r="K3366" s="22" t="s">
        <v>1253</v>
      </c>
      <c r="L3366" s="29" t="s">
        <v>878</v>
      </c>
      <c r="M3366" s="22" t="s">
        <v>1165</v>
      </c>
      <c r="N3366" s="70" t="s">
        <v>3393</v>
      </c>
      <c r="O3366" s="70" t="s">
        <v>3394</v>
      </c>
      <c r="P3366" s="33" t="s">
        <v>1665</v>
      </c>
      <c r="Q3366" s="33" t="s">
        <v>2943</v>
      </c>
      <c r="U3366" s="25"/>
      <c r="W3366" s="110">
        <v>56.64</v>
      </c>
      <c r="X3366" s="110">
        <v>0.59</v>
      </c>
      <c r="Y3366" s="110">
        <v>19.3</v>
      </c>
      <c r="Z3366" s="110">
        <v>4.95</v>
      </c>
      <c r="AA3366" s="110">
        <v>0.14000000000000001</v>
      </c>
      <c r="AB3366" s="110">
        <v>0.48</v>
      </c>
      <c r="AC3366" s="110">
        <v>2.16</v>
      </c>
      <c r="AD3366" s="110">
        <v>6.49</v>
      </c>
      <c r="AE3366" s="110">
        <v>5.7</v>
      </c>
      <c r="AF3366" s="110">
        <v>0.18</v>
      </c>
      <c r="AG3366" s="110">
        <v>2.33</v>
      </c>
      <c r="AH3366" s="110">
        <v>750</v>
      </c>
      <c r="AI3366" s="110" t="s">
        <v>120</v>
      </c>
      <c r="AJ3366" s="110"/>
      <c r="AK3366" s="22"/>
      <c r="AL3366" s="110"/>
      <c r="AM3366" s="110">
        <v>0.19</v>
      </c>
      <c r="AN3366" s="110"/>
      <c r="AO3366" s="110">
        <f t="shared" si="198"/>
        <v>99.225000000000009</v>
      </c>
      <c r="AP3366" s="110"/>
      <c r="AQ3366" s="110"/>
      <c r="AR3366" s="110"/>
      <c r="AS3366" s="22"/>
      <c r="AT3366" s="22"/>
      <c r="AU3366" s="110" t="s">
        <v>121</v>
      </c>
      <c r="AV3366" s="110" t="s">
        <v>82</v>
      </c>
      <c r="AW3366" s="110">
        <v>2.8</v>
      </c>
      <c r="AX3366" s="110"/>
      <c r="AY3366" s="110">
        <v>728</v>
      </c>
      <c r="AZ3366" s="110"/>
      <c r="BA3366" s="110">
        <v>0.02</v>
      </c>
      <c r="BB3366" s="110"/>
      <c r="BC3366" s="110" t="s">
        <v>82</v>
      </c>
      <c r="BD3366" s="110">
        <v>4</v>
      </c>
      <c r="BE3366" s="110" t="s">
        <v>84</v>
      </c>
      <c r="BF3366" s="110">
        <v>1.32</v>
      </c>
      <c r="BG3366" s="110">
        <v>2</v>
      </c>
      <c r="BH3366" s="110">
        <v>27.9</v>
      </c>
      <c r="BI3366" s="110" t="s">
        <v>83</v>
      </c>
      <c r="BJ3366" s="110">
        <v>18.8</v>
      </c>
      <c r="BK3366" s="110" t="s">
        <v>145</v>
      </c>
      <c r="BL3366" s="110">
        <v>4.2999999999999997E-2</v>
      </c>
      <c r="BM3366" s="110">
        <v>20</v>
      </c>
      <c r="BN3366" s="110">
        <v>7</v>
      </c>
      <c r="BO3366" s="110">
        <v>132</v>
      </c>
      <c r="BP3366" s="110" t="s">
        <v>121</v>
      </c>
      <c r="BQ3366" s="110">
        <v>13</v>
      </c>
      <c r="BR3366" s="110">
        <v>91.3</v>
      </c>
      <c r="BS3366" s="110" t="s">
        <v>134</v>
      </c>
      <c r="BT3366" s="110">
        <v>0.06</v>
      </c>
      <c r="BU3366" s="110">
        <v>1.2</v>
      </c>
      <c r="BV3366" s="110" t="s">
        <v>124</v>
      </c>
      <c r="BW3366" s="110">
        <v>6</v>
      </c>
      <c r="BX3366" s="110">
        <v>389</v>
      </c>
      <c r="BY3366" s="110">
        <v>8</v>
      </c>
      <c r="BZ3366" s="110" t="s">
        <v>120</v>
      </c>
      <c r="CA3366" s="110">
        <v>14.8</v>
      </c>
      <c r="CB3366" s="110">
        <v>0.1</v>
      </c>
      <c r="CC3366" s="110">
        <v>4.08</v>
      </c>
      <c r="CD3366" s="110">
        <v>23</v>
      </c>
      <c r="CE3366" s="110">
        <v>2</v>
      </c>
      <c r="CF3366" s="110">
        <v>32.9</v>
      </c>
      <c r="CG3366" s="110">
        <v>913</v>
      </c>
      <c r="CH3366" s="110">
        <v>97</v>
      </c>
      <c r="CI3366" s="110">
        <v>64.2</v>
      </c>
      <c r="CJ3366" s="110">
        <v>131</v>
      </c>
      <c r="CK3366" s="110">
        <v>14.05</v>
      </c>
      <c r="CL3366" s="110">
        <v>51.2</v>
      </c>
      <c r="CM3366" s="110">
        <v>8.69</v>
      </c>
      <c r="CN3366" s="110">
        <v>1.84</v>
      </c>
      <c r="CO3366" s="110">
        <v>6.99</v>
      </c>
      <c r="CP3366" s="110">
        <v>1.03</v>
      </c>
      <c r="CQ3366" s="110">
        <v>6.09</v>
      </c>
      <c r="CR3366" s="110">
        <v>1.26</v>
      </c>
      <c r="CS3366" s="110">
        <v>3.54</v>
      </c>
      <c r="CT3366" s="110">
        <v>0.51</v>
      </c>
      <c r="CU3366" s="110">
        <v>3.76</v>
      </c>
      <c r="CV3366" s="110">
        <v>0.52</v>
      </c>
      <c r="CW3366" s="60">
        <f t="shared" si="197"/>
        <v>294.67999999999989</v>
      </c>
      <c r="CX3366" s="110"/>
      <c r="CY3366" s="110"/>
      <c r="CZ3366" s="110"/>
      <c r="DA3366" s="110"/>
      <c r="DB3366" s="22"/>
      <c r="DC3366" s="110"/>
      <c r="DD3366" s="110"/>
      <c r="DE3366" s="110"/>
      <c r="DF3366" s="110"/>
      <c r="DG3366" s="110"/>
      <c r="DH3366" s="22"/>
      <c r="DI3366" s="22"/>
      <c r="DJ3366" s="22"/>
      <c r="DK3366" s="22"/>
      <c r="DL3366" s="22"/>
      <c r="DM3366" s="22"/>
      <c r="DN3366" s="22"/>
      <c r="DO3366" s="22"/>
      <c r="DP3366" s="22"/>
      <c r="DQ3366" s="22"/>
    </row>
    <row r="3367" spans="1:121" ht="14.5" customHeight="1" x14ac:dyDescent="0.3">
      <c r="A3367" s="22" t="s">
        <v>3053</v>
      </c>
      <c r="B3367" s="22" t="s">
        <v>2935</v>
      </c>
      <c r="C3367" s="22" t="s">
        <v>2941</v>
      </c>
      <c r="D3367" s="22" t="s">
        <v>5257</v>
      </c>
      <c r="E3367" s="71"/>
      <c r="F3367" s="71">
        <v>44672</v>
      </c>
      <c r="G3367" s="22" t="s">
        <v>2946</v>
      </c>
      <c r="H3367" s="22">
        <v>32.021668400000003</v>
      </c>
      <c r="I3367" s="22">
        <v>-105.528857</v>
      </c>
      <c r="J3367" s="22" t="s">
        <v>873</v>
      </c>
      <c r="K3367" s="22" t="s">
        <v>1253</v>
      </c>
      <c r="L3367" s="29" t="s">
        <v>878</v>
      </c>
      <c r="M3367" s="22" t="s">
        <v>1165</v>
      </c>
      <c r="N3367" s="70" t="s">
        <v>3393</v>
      </c>
      <c r="O3367" s="70" t="s">
        <v>3394</v>
      </c>
      <c r="P3367" s="33" t="s">
        <v>1665</v>
      </c>
      <c r="Q3367" s="33" t="s">
        <v>2943</v>
      </c>
      <c r="W3367" s="110">
        <v>59.75</v>
      </c>
      <c r="X3367" s="110">
        <v>0.24</v>
      </c>
      <c r="Y3367" s="110">
        <v>18.36</v>
      </c>
      <c r="Z3367" s="110">
        <v>4.8600000000000003</v>
      </c>
      <c r="AA3367" s="110">
        <v>0.24</v>
      </c>
      <c r="AB3367" s="110">
        <v>0.34</v>
      </c>
      <c r="AC3367" s="110">
        <v>1.44</v>
      </c>
      <c r="AD3367" s="110">
        <v>7.13</v>
      </c>
      <c r="AE3367" s="110">
        <v>5.35</v>
      </c>
      <c r="AF3367" s="110">
        <v>0.12</v>
      </c>
      <c r="AG3367" s="110">
        <v>0.95</v>
      </c>
      <c r="AH3367" s="110">
        <v>610</v>
      </c>
      <c r="AI3367" s="110" t="s">
        <v>120</v>
      </c>
      <c r="AJ3367" s="110"/>
      <c r="AK3367" s="22"/>
      <c r="AL3367" s="110"/>
      <c r="AM3367" s="110">
        <v>0.02</v>
      </c>
      <c r="AN3367" s="110"/>
      <c r="AO3367" s="110">
        <f t="shared" si="198"/>
        <v>98.86099999999999</v>
      </c>
      <c r="AP3367" s="110"/>
      <c r="AQ3367" s="110"/>
      <c r="AR3367" s="110"/>
      <c r="AS3367" s="22"/>
      <c r="AT3367" s="22"/>
      <c r="AU3367" s="110" t="s">
        <v>121</v>
      </c>
      <c r="AV3367" s="110" t="s">
        <v>82</v>
      </c>
      <c r="AW3367" s="110">
        <v>16.8</v>
      </c>
      <c r="AX3367" s="110"/>
      <c r="AY3367" s="110">
        <v>405</v>
      </c>
      <c r="AZ3367" s="110"/>
      <c r="BA3367" s="110">
        <v>0.27</v>
      </c>
      <c r="BB3367" s="110"/>
      <c r="BC3367" s="110" t="s">
        <v>82</v>
      </c>
      <c r="BD3367" s="110">
        <v>2</v>
      </c>
      <c r="BE3367" s="110" t="s">
        <v>84</v>
      </c>
      <c r="BF3367" s="110">
        <v>2.08</v>
      </c>
      <c r="BG3367" s="110">
        <v>2</v>
      </c>
      <c r="BH3367" s="110">
        <v>28</v>
      </c>
      <c r="BI3367" s="110" t="s">
        <v>83</v>
      </c>
      <c r="BJ3367" s="110">
        <v>26.3</v>
      </c>
      <c r="BK3367" s="110" t="s">
        <v>145</v>
      </c>
      <c r="BL3367" s="110">
        <v>7.0000000000000001E-3</v>
      </c>
      <c r="BM3367" s="110">
        <v>40</v>
      </c>
      <c r="BN3367" s="110">
        <v>9</v>
      </c>
      <c r="BO3367" s="110">
        <v>159.5</v>
      </c>
      <c r="BP3367" s="110">
        <v>1</v>
      </c>
      <c r="BQ3367" s="110">
        <v>19</v>
      </c>
      <c r="BR3367" s="110">
        <v>123</v>
      </c>
      <c r="BS3367" s="110" t="s">
        <v>134</v>
      </c>
      <c r="BT3367" s="110">
        <v>0.08</v>
      </c>
      <c r="BU3367" s="110">
        <v>0.5</v>
      </c>
      <c r="BV3367" s="110" t="s">
        <v>124</v>
      </c>
      <c r="BW3367" s="110">
        <v>7</v>
      </c>
      <c r="BX3367" s="110">
        <v>164</v>
      </c>
      <c r="BY3367" s="110">
        <v>11.5</v>
      </c>
      <c r="BZ3367" s="110" t="s">
        <v>120</v>
      </c>
      <c r="CA3367" s="110">
        <v>24.9</v>
      </c>
      <c r="CB3367" s="110">
        <v>0.2</v>
      </c>
      <c r="CC3367" s="110">
        <v>6.62</v>
      </c>
      <c r="CD3367" s="110" t="s">
        <v>83</v>
      </c>
      <c r="CE3367" s="110">
        <v>2</v>
      </c>
      <c r="CF3367" s="110">
        <v>35.9</v>
      </c>
      <c r="CG3367" s="110">
        <v>1280</v>
      </c>
      <c r="CH3367" s="110">
        <v>148</v>
      </c>
      <c r="CI3367" s="110">
        <v>108.5</v>
      </c>
      <c r="CJ3367" s="110">
        <v>196</v>
      </c>
      <c r="CK3367" s="110">
        <v>18.5</v>
      </c>
      <c r="CL3367" s="110">
        <v>57.1</v>
      </c>
      <c r="CM3367" s="110">
        <v>8.0299999999999994</v>
      </c>
      <c r="CN3367" s="110">
        <v>1.37</v>
      </c>
      <c r="CO3367" s="110">
        <v>6.3</v>
      </c>
      <c r="CP3367" s="110">
        <v>1.06</v>
      </c>
      <c r="CQ3367" s="110">
        <v>6.14</v>
      </c>
      <c r="CR3367" s="110">
        <v>1.31</v>
      </c>
      <c r="CS3367" s="110">
        <v>4.0599999999999996</v>
      </c>
      <c r="CT3367" s="110">
        <v>0.62</v>
      </c>
      <c r="CU3367" s="110">
        <v>5.08</v>
      </c>
      <c r="CV3367" s="110">
        <v>0.8</v>
      </c>
      <c r="CW3367" s="60">
        <f t="shared" si="197"/>
        <v>414.87</v>
      </c>
      <c r="CX3367" s="110"/>
      <c r="CY3367" s="110"/>
      <c r="CZ3367" s="110"/>
      <c r="DA3367" s="110"/>
      <c r="DB3367" s="22"/>
      <c r="DC3367" s="110"/>
      <c r="DD3367" s="110"/>
      <c r="DE3367" s="110"/>
      <c r="DF3367" s="110"/>
      <c r="DG3367" s="110"/>
      <c r="DH3367" s="22"/>
      <c r="DI3367" s="22"/>
      <c r="DJ3367" s="22"/>
      <c r="DK3367" s="22"/>
      <c r="DL3367" s="22"/>
      <c r="DM3367" s="22"/>
      <c r="DN3367" s="22"/>
      <c r="DO3367" s="22"/>
      <c r="DP3367" s="22"/>
      <c r="DQ3367" s="22"/>
    </row>
    <row r="3368" spans="1:121" ht="14.5" customHeight="1" x14ac:dyDescent="0.3">
      <c r="A3368" s="22" t="s">
        <v>3054</v>
      </c>
      <c r="B3368" s="22" t="s">
        <v>2935</v>
      </c>
      <c r="C3368" s="22" t="s">
        <v>2941</v>
      </c>
      <c r="D3368" s="22" t="s">
        <v>5257</v>
      </c>
      <c r="E3368" s="71"/>
      <c r="F3368" s="71">
        <v>44672</v>
      </c>
      <c r="G3368" s="22" t="s">
        <v>2946</v>
      </c>
      <c r="H3368" s="22">
        <v>32.044041999999997</v>
      </c>
      <c r="I3368" s="22">
        <v>-105.54597</v>
      </c>
      <c r="J3368" s="22" t="s">
        <v>873</v>
      </c>
      <c r="K3368" s="22" t="s">
        <v>1253</v>
      </c>
      <c r="L3368" s="29" t="s">
        <v>878</v>
      </c>
      <c r="M3368" s="22" t="s">
        <v>163</v>
      </c>
      <c r="N3368" s="70" t="s">
        <v>3393</v>
      </c>
      <c r="O3368" s="70" t="s">
        <v>3394</v>
      </c>
      <c r="P3368" s="33" t="s">
        <v>1665</v>
      </c>
      <c r="Q3368" s="33" t="s">
        <v>2943</v>
      </c>
      <c r="U3368" s="25"/>
      <c r="W3368" s="110">
        <v>56.99</v>
      </c>
      <c r="X3368" s="110">
        <v>1.2</v>
      </c>
      <c r="Y3368" s="110">
        <v>17.760000000000002</v>
      </c>
      <c r="Z3368" s="110">
        <v>5.67</v>
      </c>
      <c r="AA3368" s="110">
        <v>0.17</v>
      </c>
      <c r="AB3368" s="110">
        <v>1.73</v>
      </c>
      <c r="AC3368" s="110">
        <v>4.33</v>
      </c>
      <c r="AD3368" s="110">
        <v>5.65</v>
      </c>
      <c r="AE3368" s="110">
        <v>4.41</v>
      </c>
      <c r="AF3368" s="110">
        <v>0.39</v>
      </c>
      <c r="AG3368" s="110">
        <v>0.62</v>
      </c>
      <c r="AH3368" s="110">
        <v>520</v>
      </c>
      <c r="AI3368" s="110">
        <v>0.02</v>
      </c>
      <c r="AJ3368" s="110"/>
      <c r="AK3368" s="22"/>
      <c r="AL3368" s="110"/>
      <c r="AM3368" s="110">
        <v>0.05</v>
      </c>
      <c r="AN3368" s="110"/>
      <c r="AO3368" s="110">
        <f t="shared" si="198"/>
        <v>99.02200000000002</v>
      </c>
      <c r="AP3368" s="110"/>
      <c r="AQ3368" s="110"/>
      <c r="AR3368" s="110"/>
      <c r="AS3368" s="22"/>
      <c r="AT3368" s="22"/>
      <c r="AU3368" s="110" t="s">
        <v>121</v>
      </c>
      <c r="AV3368" s="110" t="s">
        <v>82</v>
      </c>
      <c r="AW3368" s="110">
        <v>1.5</v>
      </c>
      <c r="AX3368" s="110"/>
      <c r="AY3368" s="110">
        <v>1320</v>
      </c>
      <c r="AZ3368" s="110"/>
      <c r="BA3368" s="110">
        <v>0.02</v>
      </c>
      <c r="BB3368" s="110"/>
      <c r="BC3368" s="110" t="s">
        <v>82</v>
      </c>
      <c r="BD3368" s="110">
        <v>7</v>
      </c>
      <c r="BE3368" s="110">
        <v>10</v>
      </c>
      <c r="BF3368" s="110">
        <v>1.02</v>
      </c>
      <c r="BG3368" s="110">
        <v>4</v>
      </c>
      <c r="BH3368" s="110">
        <v>23.5</v>
      </c>
      <c r="BI3368" s="110" t="s">
        <v>83</v>
      </c>
      <c r="BJ3368" s="110">
        <v>12.3</v>
      </c>
      <c r="BK3368" s="110" t="s">
        <v>145</v>
      </c>
      <c r="BL3368" s="110">
        <v>1.4999999999999999E-2</v>
      </c>
      <c r="BM3368" s="110">
        <v>10</v>
      </c>
      <c r="BN3368" s="110">
        <v>20</v>
      </c>
      <c r="BO3368" s="110">
        <v>87.5</v>
      </c>
      <c r="BP3368" s="110">
        <v>6</v>
      </c>
      <c r="BQ3368" s="110">
        <v>11</v>
      </c>
      <c r="BR3368" s="110">
        <v>87.6</v>
      </c>
      <c r="BS3368" s="110" t="s">
        <v>134</v>
      </c>
      <c r="BT3368" s="110">
        <v>0.11</v>
      </c>
      <c r="BU3368" s="110">
        <v>0.8</v>
      </c>
      <c r="BV3368" s="110" t="s">
        <v>124</v>
      </c>
      <c r="BW3368" s="110">
        <v>4</v>
      </c>
      <c r="BX3368" s="110">
        <v>912</v>
      </c>
      <c r="BY3368" s="110">
        <v>5</v>
      </c>
      <c r="BZ3368" s="110" t="s">
        <v>120</v>
      </c>
      <c r="CA3368" s="110">
        <v>12.25</v>
      </c>
      <c r="CB3368" s="110">
        <v>0.05</v>
      </c>
      <c r="CC3368" s="110">
        <v>3.84</v>
      </c>
      <c r="CD3368" s="110">
        <v>130</v>
      </c>
      <c r="CE3368" s="110">
        <v>3</v>
      </c>
      <c r="CF3368" s="110">
        <v>33.700000000000003</v>
      </c>
      <c r="CG3368" s="110">
        <v>571</v>
      </c>
      <c r="CH3368" s="110">
        <v>118</v>
      </c>
      <c r="CI3368" s="110">
        <v>76.2</v>
      </c>
      <c r="CJ3368" s="110">
        <v>143</v>
      </c>
      <c r="CK3368" s="110">
        <v>15.8</v>
      </c>
      <c r="CL3368" s="110">
        <v>58.9</v>
      </c>
      <c r="CM3368" s="110">
        <v>9.49</v>
      </c>
      <c r="CN3368" s="110">
        <v>2.64</v>
      </c>
      <c r="CO3368" s="110">
        <v>7.79</v>
      </c>
      <c r="CP3368" s="110">
        <v>1.1000000000000001</v>
      </c>
      <c r="CQ3368" s="110">
        <v>6.09</v>
      </c>
      <c r="CR3368" s="110">
        <v>1.33</v>
      </c>
      <c r="CS3368" s="110">
        <v>3.57</v>
      </c>
      <c r="CT3368" s="110">
        <v>0.46</v>
      </c>
      <c r="CU3368" s="110">
        <v>3.26</v>
      </c>
      <c r="CV3368" s="110">
        <v>0.48</v>
      </c>
      <c r="CW3368" s="60">
        <f t="shared" si="197"/>
        <v>330.10999999999996</v>
      </c>
      <c r="CX3368" s="110"/>
      <c r="CY3368" s="110"/>
      <c r="CZ3368" s="110"/>
      <c r="DA3368" s="110"/>
      <c r="DB3368" s="22"/>
      <c r="DC3368" s="110"/>
      <c r="DD3368" s="110"/>
      <c r="DE3368" s="110"/>
      <c r="DF3368" s="110"/>
      <c r="DG3368" s="110"/>
      <c r="DH3368" s="22"/>
      <c r="DI3368" s="22"/>
      <c r="DJ3368" s="22"/>
      <c r="DK3368" s="22"/>
      <c r="DL3368" s="22"/>
      <c r="DM3368" s="22"/>
      <c r="DN3368" s="22"/>
      <c r="DO3368" s="22"/>
      <c r="DP3368" s="22"/>
      <c r="DQ3368" s="22"/>
    </row>
    <row r="3369" spans="1:121" ht="14.5" customHeight="1" x14ac:dyDescent="0.3">
      <c r="A3369" s="22" t="s">
        <v>3055</v>
      </c>
      <c r="B3369" s="22" t="s">
        <v>2935</v>
      </c>
      <c r="C3369" s="22" t="s">
        <v>2941</v>
      </c>
      <c r="D3369" s="22" t="s">
        <v>5257</v>
      </c>
      <c r="E3369" s="71"/>
      <c r="F3369" s="71">
        <v>44672</v>
      </c>
      <c r="G3369" s="22" t="s">
        <v>2946</v>
      </c>
      <c r="H3369" s="22">
        <v>32.04412722</v>
      </c>
      <c r="I3369" s="22">
        <v>-105.5451278</v>
      </c>
      <c r="J3369" s="22" t="s">
        <v>873</v>
      </c>
      <c r="K3369" s="22" t="s">
        <v>1253</v>
      </c>
      <c r="L3369" s="29" t="s">
        <v>878</v>
      </c>
      <c r="M3369" s="22" t="s">
        <v>163</v>
      </c>
      <c r="N3369" s="70" t="s">
        <v>3393</v>
      </c>
      <c r="O3369" s="70" t="s">
        <v>3394</v>
      </c>
      <c r="P3369" s="33" t="s">
        <v>1665</v>
      </c>
      <c r="Q3369" s="33" t="s">
        <v>2943</v>
      </c>
      <c r="U3369" s="25"/>
      <c r="W3369" s="110">
        <v>55.1</v>
      </c>
      <c r="X3369" s="110">
        <v>1.4</v>
      </c>
      <c r="Y3369" s="110">
        <v>19.399999999999999</v>
      </c>
      <c r="Z3369" s="110">
        <v>5.4</v>
      </c>
      <c r="AA3369" s="110">
        <v>0.14000000000000001</v>
      </c>
      <c r="AB3369" s="110">
        <v>1.69</v>
      </c>
      <c r="AC3369" s="110">
        <v>4.25</v>
      </c>
      <c r="AD3369" s="110">
        <v>5.98</v>
      </c>
      <c r="AE3369" s="110">
        <v>4.03</v>
      </c>
      <c r="AF3369" s="110">
        <v>0.55000000000000004</v>
      </c>
      <c r="AG3369" s="110">
        <v>0.9</v>
      </c>
      <c r="AH3369" s="110">
        <v>730</v>
      </c>
      <c r="AI3369" s="110">
        <v>0.02</v>
      </c>
      <c r="AJ3369" s="110"/>
      <c r="AK3369" s="22"/>
      <c r="AL3369" s="110"/>
      <c r="AM3369" s="110">
        <v>0.08</v>
      </c>
      <c r="AN3369" s="110"/>
      <c r="AO3369" s="110">
        <f t="shared" si="198"/>
        <v>98.993000000000009</v>
      </c>
      <c r="AP3369" s="110"/>
      <c r="AQ3369" s="110"/>
      <c r="AR3369" s="110"/>
      <c r="AS3369" s="22"/>
      <c r="AT3369" s="22"/>
      <c r="AU3369" s="110" t="s">
        <v>121</v>
      </c>
      <c r="AV3369" s="110" t="s">
        <v>82</v>
      </c>
      <c r="AW3369" s="110">
        <v>0.6</v>
      </c>
      <c r="AX3369" s="110"/>
      <c r="AY3369" s="110">
        <v>1380</v>
      </c>
      <c r="AZ3369" s="110"/>
      <c r="BA3369" s="110">
        <v>0.01</v>
      </c>
      <c r="BB3369" s="110"/>
      <c r="BC3369" s="110" t="s">
        <v>82</v>
      </c>
      <c r="BD3369" s="110">
        <v>9</v>
      </c>
      <c r="BE3369" s="110" t="s">
        <v>84</v>
      </c>
      <c r="BF3369" s="110">
        <v>1.5</v>
      </c>
      <c r="BG3369" s="110">
        <v>6</v>
      </c>
      <c r="BH3369" s="110">
        <v>22.1</v>
      </c>
      <c r="BI3369" s="110" t="s">
        <v>83</v>
      </c>
      <c r="BJ3369" s="110">
        <v>9.9</v>
      </c>
      <c r="BK3369" s="110" t="s">
        <v>145</v>
      </c>
      <c r="BL3369" s="110">
        <v>0.02</v>
      </c>
      <c r="BM3369" s="110">
        <v>10</v>
      </c>
      <c r="BN3369" s="110">
        <v>5</v>
      </c>
      <c r="BO3369" s="110">
        <v>75.5</v>
      </c>
      <c r="BP3369" s="110">
        <v>1</v>
      </c>
      <c r="BQ3369" s="110">
        <v>12</v>
      </c>
      <c r="BR3369" s="110">
        <v>78.099999999999994</v>
      </c>
      <c r="BS3369" s="110">
        <v>1E-3</v>
      </c>
      <c r="BT3369" s="110">
        <v>0.05</v>
      </c>
      <c r="BU3369" s="110">
        <v>1.2</v>
      </c>
      <c r="BV3369" s="110" t="s">
        <v>124</v>
      </c>
      <c r="BW3369" s="110">
        <v>2</v>
      </c>
      <c r="BX3369" s="110">
        <v>1235</v>
      </c>
      <c r="BY3369" s="110">
        <v>4.3</v>
      </c>
      <c r="BZ3369" s="110" t="s">
        <v>120</v>
      </c>
      <c r="CA3369" s="110">
        <v>11.45</v>
      </c>
      <c r="CB3369" s="110">
        <v>0.08</v>
      </c>
      <c r="CC3369" s="110">
        <v>3.6</v>
      </c>
      <c r="CD3369" s="110">
        <v>254</v>
      </c>
      <c r="CE3369" s="110">
        <v>3</v>
      </c>
      <c r="CF3369" s="110">
        <v>23.7</v>
      </c>
      <c r="CG3369" s="110">
        <v>472</v>
      </c>
      <c r="CH3369" s="110">
        <v>96</v>
      </c>
      <c r="CI3369" s="110">
        <v>69.900000000000006</v>
      </c>
      <c r="CJ3369" s="110">
        <v>120.5</v>
      </c>
      <c r="CK3369" s="110">
        <v>12.8</v>
      </c>
      <c r="CL3369" s="110">
        <v>47.1</v>
      </c>
      <c r="CM3369" s="110">
        <v>8.25</v>
      </c>
      <c r="CN3369" s="110">
        <v>2.4900000000000002</v>
      </c>
      <c r="CO3369" s="110">
        <v>6.38</v>
      </c>
      <c r="CP3369" s="110">
        <v>0.87</v>
      </c>
      <c r="CQ3369" s="110">
        <v>4.6399999999999997</v>
      </c>
      <c r="CR3369" s="110">
        <v>0.86</v>
      </c>
      <c r="CS3369" s="110">
        <v>2.2799999999999998</v>
      </c>
      <c r="CT3369" s="110">
        <v>0.32</v>
      </c>
      <c r="CU3369" s="110">
        <v>1.99</v>
      </c>
      <c r="CV3369" s="110">
        <v>0.31</v>
      </c>
      <c r="CW3369" s="60">
        <f t="shared" si="197"/>
        <v>278.69</v>
      </c>
      <c r="CX3369" s="110"/>
      <c r="CY3369" s="110"/>
      <c r="CZ3369" s="110"/>
      <c r="DA3369" s="110"/>
      <c r="DB3369" s="22"/>
      <c r="DC3369" s="110"/>
      <c r="DD3369" s="110"/>
      <c r="DE3369" s="110"/>
      <c r="DF3369" s="110"/>
      <c r="DG3369" s="110"/>
      <c r="DH3369" s="22"/>
      <c r="DI3369" s="22"/>
      <c r="DJ3369" s="22"/>
      <c r="DK3369" s="22"/>
      <c r="DL3369" s="22"/>
      <c r="DM3369" s="22"/>
      <c r="DN3369" s="22"/>
      <c r="DO3369" s="22"/>
      <c r="DP3369" s="22"/>
      <c r="DQ3369" s="22"/>
    </row>
    <row r="3370" spans="1:121" ht="14.5" customHeight="1" x14ac:dyDescent="0.3">
      <c r="A3370" s="22" t="s">
        <v>4949</v>
      </c>
      <c r="B3370" s="22" t="s">
        <v>2935</v>
      </c>
      <c r="C3370" s="22" t="s">
        <v>2941</v>
      </c>
      <c r="D3370" s="22" t="s">
        <v>5257</v>
      </c>
      <c r="E3370" s="71"/>
      <c r="F3370" s="71">
        <v>44755</v>
      </c>
      <c r="G3370" s="22" t="s">
        <v>4908</v>
      </c>
      <c r="H3370" s="22">
        <v>32.042361999999997</v>
      </c>
      <c r="I3370" s="22">
        <v>-105.552722</v>
      </c>
      <c r="J3370" s="22" t="s">
        <v>873</v>
      </c>
      <c r="K3370" s="22" t="s">
        <v>1253</v>
      </c>
      <c r="L3370" s="29" t="s">
        <v>878</v>
      </c>
      <c r="M3370" s="22" t="s">
        <v>163</v>
      </c>
      <c r="N3370" s="70" t="s">
        <v>3393</v>
      </c>
      <c r="O3370" s="70" t="s">
        <v>3394</v>
      </c>
      <c r="P3370" s="33" t="s">
        <v>1665</v>
      </c>
      <c r="Q3370" s="33" t="s">
        <v>2943</v>
      </c>
      <c r="W3370" s="110">
        <v>59.29</v>
      </c>
      <c r="X3370" s="110">
        <v>0.34</v>
      </c>
      <c r="Y3370" s="110">
        <v>20.02</v>
      </c>
      <c r="Z3370" s="110">
        <v>2.39</v>
      </c>
      <c r="AA3370" s="110">
        <v>0.41</v>
      </c>
      <c r="AB3370" s="110">
        <v>0.7</v>
      </c>
      <c r="AC3370" s="110">
        <v>0.77</v>
      </c>
      <c r="AD3370" s="110">
        <v>2.69</v>
      </c>
      <c r="AE3370" s="110">
        <v>8.98</v>
      </c>
      <c r="AF3370" s="110">
        <v>0.05</v>
      </c>
      <c r="AG3370" s="110">
        <v>3.38</v>
      </c>
      <c r="AH3370" s="110">
        <v>510</v>
      </c>
      <c r="AI3370" s="110">
        <v>0.02</v>
      </c>
      <c r="AJ3370" s="110"/>
      <c r="AK3370" s="22"/>
      <c r="AL3370" s="110"/>
      <c r="AM3370" s="110">
        <v>0.19</v>
      </c>
      <c r="AN3370" s="110"/>
      <c r="AO3370" s="57">
        <f>SUM(W3370:AG3370)+AI3370</f>
        <v>99.039999999999992</v>
      </c>
      <c r="AP3370" s="110"/>
      <c r="AQ3370" s="110"/>
      <c r="AR3370" s="110"/>
      <c r="AS3370" s="22"/>
      <c r="AT3370" s="22"/>
      <c r="AU3370" s="110">
        <v>4</v>
      </c>
      <c r="AV3370" s="110" t="s">
        <v>82</v>
      </c>
      <c r="AW3370" s="110">
        <v>8</v>
      </c>
      <c r="AX3370" s="110"/>
      <c r="AY3370" s="110">
        <v>156</v>
      </c>
      <c r="AZ3370" s="110"/>
      <c r="BA3370" s="110">
        <v>0.22</v>
      </c>
      <c r="BB3370" s="110"/>
      <c r="BC3370" s="110" t="s">
        <v>82</v>
      </c>
      <c r="BD3370" s="110">
        <v>2</v>
      </c>
      <c r="BE3370" s="110">
        <v>5</v>
      </c>
      <c r="BF3370" s="110">
        <v>2.85</v>
      </c>
      <c r="BG3370" s="110">
        <v>3</v>
      </c>
      <c r="BH3370" s="110">
        <v>33.1</v>
      </c>
      <c r="BI3370" s="110">
        <v>1.3</v>
      </c>
      <c r="BJ3370" s="110">
        <v>31</v>
      </c>
      <c r="BK3370" s="110">
        <v>4.9000000000000002E-2</v>
      </c>
      <c r="BL3370" s="110">
        <v>3.3000000000000002E-2</v>
      </c>
      <c r="BM3370" s="110">
        <v>20</v>
      </c>
      <c r="BN3370" s="110">
        <v>13</v>
      </c>
      <c r="BO3370" s="110">
        <v>181</v>
      </c>
      <c r="BP3370" s="110">
        <v>18</v>
      </c>
      <c r="BQ3370" s="110">
        <v>9</v>
      </c>
      <c r="BR3370" s="110">
        <v>251</v>
      </c>
      <c r="BS3370" s="110">
        <v>1E-3</v>
      </c>
      <c r="BT3370" s="110">
        <v>0.26</v>
      </c>
      <c r="BU3370" s="110">
        <v>0.2</v>
      </c>
      <c r="BV3370" s="110" t="s">
        <v>124</v>
      </c>
      <c r="BW3370" s="110">
        <v>3.4</v>
      </c>
      <c r="BX3370" s="110">
        <v>80.099999999999994</v>
      </c>
      <c r="BY3370" s="110">
        <v>10.5</v>
      </c>
      <c r="BZ3370" s="110" t="s">
        <v>120</v>
      </c>
      <c r="CA3370" s="110">
        <v>43.2</v>
      </c>
      <c r="CB3370" s="110">
        <v>0.17</v>
      </c>
      <c r="CC3370" s="110">
        <v>3.92</v>
      </c>
      <c r="CD3370" s="110">
        <v>15</v>
      </c>
      <c r="CE3370" s="110">
        <v>1.4</v>
      </c>
      <c r="CF3370" s="110">
        <v>31.3</v>
      </c>
      <c r="CG3370" s="110">
        <v>1140</v>
      </c>
      <c r="CH3370" s="110">
        <v>73</v>
      </c>
      <c r="CI3370" s="110">
        <v>108.5</v>
      </c>
      <c r="CJ3370" s="110">
        <v>157</v>
      </c>
      <c r="CK3370" s="110">
        <v>12.1</v>
      </c>
      <c r="CL3370" s="110">
        <v>33.200000000000003</v>
      </c>
      <c r="CM3370" s="110">
        <v>5.0599999999999996</v>
      </c>
      <c r="CN3370" s="110">
        <v>0.74</v>
      </c>
      <c r="CO3370" s="110">
        <v>3.09</v>
      </c>
      <c r="CP3370" s="110">
        <v>0.6</v>
      </c>
      <c r="CQ3370" s="110">
        <v>4.4800000000000004</v>
      </c>
      <c r="CR3370" s="110">
        <v>0.85</v>
      </c>
      <c r="CS3370" s="110">
        <v>3.06</v>
      </c>
      <c r="CT3370" s="110">
        <v>0.47</v>
      </c>
      <c r="CU3370" s="110">
        <v>3.72</v>
      </c>
      <c r="CV3370" s="110">
        <v>0.67</v>
      </c>
      <c r="CW3370" s="60">
        <f t="shared" ref="CW3370:CW3395" si="199">SUM(CI3370:CV3370)</f>
        <v>333.54000000000013</v>
      </c>
      <c r="CX3370" s="110"/>
      <c r="CY3370" s="110"/>
      <c r="CZ3370" s="110"/>
      <c r="DA3370" s="110"/>
      <c r="DB3370" s="22"/>
      <c r="DC3370" s="110"/>
      <c r="DD3370" s="110"/>
      <c r="DE3370" s="110"/>
      <c r="DF3370" s="110"/>
      <c r="DG3370" s="110"/>
      <c r="DH3370" s="22"/>
      <c r="DI3370" s="22"/>
      <c r="DJ3370" s="22"/>
      <c r="DK3370" s="22"/>
      <c r="DL3370" s="22"/>
      <c r="DM3370" s="22"/>
      <c r="DN3370" s="22"/>
      <c r="DO3370" s="22"/>
      <c r="DP3370" s="22"/>
      <c r="DQ3370" s="22"/>
    </row>
    <row r="3371" spans="1:121" ht="14.5" customHeight="1" x14ac:dyDescent="0.3">
      <c r="A3371" s="22" t="s">
        <v>4950</v>
      </c>
      <c r="B3371" s="22" t="s">
        <v>2935</v>
      </c>
      <c r="C3371" s="22" t="s">
        <v>2941</v>
      </c>
      <c r="D3371" s="22" t="s">
        <v>5257</v>
      </c>
      <c r="E3371" s="71"/>
      <c r="F3371" s="71">
        <v>44755</v>
      </c>
      <c r="G3371" s="22" t="s">
        <v>4908</v>
      </c>
      <c r="H3371" s="22">
        <v>32.0948499</v>
      </c>
      <c r="I3371" s="22">
        <v>-105.50095</v>
      </c>
      <c r="J3371" s="22" t="s">
        <v>873</v>
      </c>
      <c r="K3371" s="22" t="s">
        <v>1253</v>
      </c>
      <c r="L3371" s="29" t="s">
        <v>878</v>
      </c>
      <c r="M3371" s="22" t="s">
        <v>1264</v>
      </c>
      <c r="N3371" s="70" t="s">
        <v>3393</v>
      </c>
      <c r="O3371" s="70" t="s">
        <v>3394</v>
      </c>
      <c r="P3371" s="33" t="s">
        <v>1665</v>
      </c>
      <c r="Q3371" s="33" t="s">
        <v>2943</v>
      </c>
      <c r="W3371" s="110">
        <v>58.23</v>
      </c>
      <c r="X3371" s="110">
        <v>0.54</v>
      </c>
      <c r="Y3371" s="110">
        <v>18.25</v>
      </c>
      <c r="Z3371" s="110">
        <v>1.06</v>
      </c>
      <c r="AA3371" s="110">
        <v>0.08</v>
      </c>
      <c r="AB3371" s="110">
        <v>0.05</v>
      </c>
      <c r="AC3371" s="110">
        <v>5.04</v>
      </c>
      <c r="AD3371" s="110">
        <v>5.33</v>
      </c>
      <c r="AE3371" s="110">
        <v>5.71</v>
      </c>
      <c r="AF3371" s="110">
        <v>0.17</v>
      </c>
      <c r="AG3371" s="110">
        <v>4.63</v>
      </c>
      <c r="AH3371" s="110">
        <v>190</v>
      </c>
      <c r="AI3371" s="110">
        <v>0.01</v>
      </c>
      <c r="AJ3371" s="110"/>
      <c r="AK3371" s="22"/>
      <c r="AL3371" s="110"/>
      <c r="AM3371" s="110">
        <v>0.96</v>
      </c>
      <c r="AN3371" s="110"/>
      <c r="AO3371" s="57">
        <f>SUM(W3371:AG3371)+AI3371</f>
        <v>99.1</v>
      </c>
      <c r="AP3371" s="110"/>
      <c r="AQ3371" s="110"/>
      <c r="AR3371" s="110"/>
      <c r="AS3371" s="22"/>
      <c r="AT3371" s="22"/>
      <c r="AU3371" s="110">
        <v>1</v>
      </c>
      <c r="AV3371" s="110" t="s">
        <v>82</v>
      </c>
      <c r="AW3371" s="110">
        <v>5.4</v>
      </c>
      <c r="AX3371" s="110"/>
      <c r="AY3371" s="110">
        <v>487</v>
      </c>
      <c r="AZ3371" s="110"/>
      <c r="BA3371" s="110">
        <v>0.06</v>
      </c>
      <c r="BB3371" s="110"/>
      <c r="BC3371" s="110" t="s">
        <v>82</v>
      </c>
      <c r="BD3371" s="110">
        <v>2</v>
      </c>
      <c r="BE3371" s="110" t="s">
        <v>83</v>
      </c>
      <c r="BF3371" s="110">
        <v>0.19</v>
      </c>
      <c r="BG3371" s="110">
        <v>6</v>
      </c>
      <c r="BH3371" s="110">
        <v>23.1</v>
      </c>
      <c r="BI3371" s="110">
        <v>1.6</v>
      </c>
      <c r="BJ3371" s="110">
        <v>16.05</v>
      </c>
      <c r="BK3371" s="110">
        <v>6.6000000000000003E-2</v>
      </c>
      <c r="BL3371" s="110">
        <v>6.0999999999999999E-2</v>
      </c>
      <c r="BM3371" s="110" t="s">
        <v>84</v>
      </c>
      <c r="BN3371" s="110">
        <v>3</v>
      </c>
      <c r="BO3371" s="110">
        <v>103</v>
      </c>
      <c r="BP3371" s="110">
        <v>5</v>
      </c>
      <c r="BQ3371" s="110">
        <v>10</v>
      </c>
      <c r="BR3371" s="110">
        <v>102</v>
      </c>
      <c r="BS3371" s="110" t="s">
        <v>134</v>
      </c>
      <c r="BT3371" s="110">
        <v>0.24</v>
      </c>
      <c r="BU3371" s="110">
        <v>1</v>
      </c>
      <c r="BV3371" s="110" t="s">
        <v>124</v>
      </c>
      <c r="BW3371" s="110">
        <v>2.6</v>
      </c>
      <c r="BX3371" s="110">
        <v>141.5</v>
      </c>
      <c r="BY3371" s="110">
        <v>6</v>
      </c>
      <c r="BZ3371" s="110" t="s">
        <v>120</v>
      </c>
      <c r="CA3371" s="110">
        <v>13.2</v>
      </c>
      <c r="CB3371" s="110">
        <v>0.23</v>
      </c>
      <c r="CC3371" s="110">
        <v>2.46</v>
      </c>
      <c r="CD3371" s="110">
        <v>22</v>
      </c>
      <c r="CE3371" s="110">
        <v>2.6</v>
      </c>
      <c r="CF3371" s="110">
        <v>31.1</v>
      </c>
      <c r="CG3371" s="110">
        <v>807</v>
      </c>
      <c r="CH3371" s="110">
        <v>70</v>
      </c>
      <c r="CI3371" s="110">
        <v>84.2</v>
      </c>
      <c r="CJ3371" s="110">
        <v>149</v>
      </c>
      <c r="CK3371" s="110">
        <v>14.8</v>
      </c>
      <c r="CL3371" s="110">
        <v>53.2</v>
      </c>
      <c r="CM3371" s="110">
        <v>7.83</v>
      </c>
      <c r="CN3371" s="110">
        <v>1.74</v>
      </c>
      <c r="CO3371" s="110">
        <v>6.08</v>
      </c>
      <c r="CP3371" s="110">
        <v>0.87</v>
      </c>
      <c r="CQ3371" s="110">
        <v>5.13</v>
      </c>
      <c r="CR3371" s="110">
        <v>1.04</v>
      </c>
      <c r="CS3371" s="110">
        <v>3.18</v>
      </c>
      <c r="CT3371" s="110">
        <v>0.46</v>
      </c>
      <c r="CU3371" s="110">
        <v>2.66</v>
      </c>
      <c r="CV3371" s="110">
        <v>0.54</v>
      </c>
      <c r="CW3371" s="60">
        <f t="shared" si="199"/>
        <v>330.73</v>
      </c>
      <c r="CX3371" s="110"/>
      <c r="CY3371" s="110"/>
      <c r="CZ3371" s="110"/>
      <c r="DA3371" s="110"/>
      <c r="DB3371" s="22"/>
      <c r="DC3371" s="110"/>
      <c r="DD3371" s="110"/>
      <c r="DE3371" s="110"/>
      <c r="DF3371" s="110"/>
      <c r="DG3371" s="110"/>
      <c r="DH3371" s="22"/>
      <c r="DI3371" s="22"/>
      <c r="DJ3371" s="22"/>
      <c r="DK3371" s="22"/>
      <c r="DL3371" s="22"/>
      <c r="DM3371" s="22"/>
      <c r="DN3371" s="22"/>
      <c r="DO3371" s="22"/>
      <c r="DP3371" s="22"/>
      <c r="DQ3371" s="22"/>
    </row>
    <row r="3372" spans="1:121" ht="14.5" customHeight="1" x14ac:dyDescent="0.3">
      <c r="A3372" s="22" t="s">
        <v>4951</v>
      </c>
      <c r="B3372" s="22" t="s">
        <v>2935</v>
      </c>
      <c r="C3372" s="22" t="s">
        <v>2941</v>
      </c>
      <c r="D3372" s="22" t="s">
        <v>5257</v>
      </c>
      <c r="E3372" s="71"/>
      <c r="F3372" s="71">
        <v>44755</v>
      </c>
      <c r="G3372" s="22" t="s">
        <v>4908</v>
      </c>
      <c r="H3372" s="22">
        <v>32.088728000000003</v>
      </c>
      <c r="I3372" s="22">
        <v>-105.50431</v>
      </c>
      <c r="J3372" s="22" t="s">
        <v>873</v>
      </c>
      <c r="K3372" s="22" t="s">
        <v>1253</v>
      </c>
      <c r="L3372" s="29" t="s">
        <v>878</v>
      </c>
      <c r="M3372" s="22" t="s">
        <v>163</v>
      </c>
      <c r="N3372" s="70" t="s">
        <v>3393</v>
      </c>
      <c r="O3372" s="70" t="s">
        <v>3394</v>
      </c>
      <c r="P3372" s="33" t="s">
        <v>1665</v>
      </c>
      <c r="Q3372" s="33" t="s">
        <v>2943</v>
      </c>
      <c r="W3372" s="110">
        <v>41.23</v>
      </c>
      <c r="X3372" s="110">
        <v>0.49</v>
      </c>
      <c r="Y3372" s="110">
        <v>16.579999999999998</v>
      </c>
      <c r="Z3372" s="110">
        <v>2.35</v>
      </c>
      <c r="AA3372" s="110">
        <v>0.14000000000000001</v>
      </c>
      <c r="AB3372" s="110">
        <v>0.16</v>
      </c>
      <c r="AC3372" s="110">
        <v>17.7</v>
      </c>
      <c r="AD3372" s="110">
        <v>0.03</v>
      </c>
      <c r="AE3372" s="110">
        <v>0.85</v>
      </c>
      <c r="AF3372" s="110">
        <v>0.16</v>
      </c>
      <c r="AG3372" s="110">
        <v>19.77</v>
      </c>
      <c r="AH3372" s="110">
        <v>760</v>
      </c>
      <c r="AI3372" s="110">
        <v>0.03</v>
      </c>
      <c r="AJ3372" s="110"/>
      <c r="AK3372" s="22"/>
      <c r="AL3372" s="110"/>
      <c r="AM3372" s="110">
        <v>3.95</v>
      </c>
      <c r="AN3372" s="110"/>
      <c r="AO3372" s="57">
        <f>SUM(W3372:AG3372)+AI3372</f>
        <v>99.489999999999981</v>
      </c>
      <c r="AP3372" s="110"/>
      <c r="AQ3372" s="110"/>
      <c r="AR3372" s="110"/>
      <c r="AS3372" s="22"/>
      <c r="AT3372" s="22"/>
      <c r="AU3372" s="110">
        <v>4</v>
      </c>
      <c r="AV3372" s="110" t="s">
        <v>82</v>
      </c>
      <c r="AW3372" s="110">
        <v>40.6</v>
      </c>
      <c r="AX3372" s="110"/>
      <c r="AY3372" s="110">
        <v>113</v>
      </c>
      <c r="AZ3372" s="110"/>
      <c r="BA3372" s="110">
        <v>0.06</v>
      </c>
      <c r="BB3372" s="110"/>
      <c r="BC3372" s="110" t="s">
        <v>82</v>
      </c>
      <c r="BD3372" s="110">
        <v>2</v>
      </c>
      <c r="BE3372" s="110" t="s">
        <v>83</v>
      </c>
      <c r="BF3372" s="110">
        <v>0.34</v>
      </c>
      <c r="BG3372" s="110">
        <v>2</v>
      </c>
      <c r="BH3372" s="110">
        <v>22.3</v>
      </c>
      <c r="BI3372" s="110">
        <v>0.7</v>
      </c>
      <c r="BJ3372" s="110">
        <v>15.9</v>
      </c>
      <c r="BK3372" s="110">
        <v>3.1E-2</v>
      </c>
      <c r="BL3372" s="110">
        <v>6.0999999999999999E-2</v>
      </c>
      <c r="BM3372" s="110">
        <v>30</v>
      </c>
      <c r="BN3372" s="110">
        <v>8</v>
      </c>
      <c r="BO3372" s="110">
        <v>97.2</v>
      </c>
      <c r="BP3372" s="110">
        <v>3</v>
      </c>
      <c r="BQ3372" s="110">
        <v>9</v>
      </c>
      <c r="BR3372" s="110">
        <v>20.7</v>
      </c>
      <c r="BS3372" s="110" t="s">
        <v>134</v>
      </c>
      <c r="BT3372" s="110">
        <v>1.43</v>
      </c>
      <c r="BU3372" s="110">
        <v>1.2</v>
      </c>
      <c r="BV3372" s="110">
        <v>0.2</v>
      </c>
      <c r="BW3372" s="110">
        <v>2.2000000000000002</v>
      </c>
      <c r="BX3372" s="110">
        <v>143.5</v>
      </c>
      <c r="BY3372" s="110">
        <v>5.5</v>
      </c>
      <c r="BZ3372" s="110" t="s">
        <v>120</v>
      </c>
      <c r="CA3372" s="110">
        <v>12.35</v>
      </c>
      <c r="CB3372" s="110">
        <v>1.48</v>
      </c>
      <c r="CC3372" s="110">
        <v>13.85</v>
      </c>
      <c r="CD3372" s="110">
        <v>60</v>
      </c>
      <c r="CE3372" s="110">
        <v>10.3</v>
      </c>
      <c r="CF3372" s="110">
        <v>28.8</v>
      </c>
      <c r="CG3372" s="110">
        <v>736</v>
      </c>
      <c r="CH3372" s="110">
        <v>88</v>
      </c>
      <c r="CI3372" s="110">
        <v>80.5</v>
      </c>
      <c r="CJ3372" s="110">
        <v>143.5</v>
      </c>
      <c r="CK3372" s="110">
        <v>13.9</v>
      </c>
      <c r="CL3372" s="110">
        <v>47.3</v>
      </c>
      <c r="CM3372" s="110">
        <v>7.15</v>
      </c>
      <c r="CN3372" s="110">
        <v>1.29</v>
      </c>
      <c r="CO3372" s="110">
        <v>5.25</v>
      </c>
      <c r="CP3372" s="110">
        <v>0.7</v>
      </c>
      <c r="CQ3372" s="110">
        <v>4.75</v>
      </c>
      <c r="CR3372" s="110">
        <v>0.89</v>
      </c>
      <c r="CS3372" s="110">
        <v>3.03</v>
      </c>
      <c r="CT3372" s="110">
        <v>0.43</v>
      </c>
      <c r="CU3372" s="110">
        <v>2.97</v>
      </c>
      <c r="CV3372" s="110">
        <v>0.37</v>
      </c>
      <c r="CW3372" s="60">
        <f t="shared" si="199"/>
        <v>312.02999999999997</v>
      </c>
      <c r="CX3372" s="110"/>
      <c r="CY3372" s="110"/>
      <c r="CZ3372" s="110"/>
      <c r="DA3372" s="110"/>
      <c r="DB3372" s="22"/>
      <c r="DC3372" s="110"/>
      <c r="DD3372" s="110"/>
      <c r="DE3372" s="110"/>
      <c r="DF3372" s="110"/>
      <c r="DG3372" s="110"/>
      <c r="DH3372" s="22"/>
      <c r="DI3372" s="22"/>
      <c r="DJ3372" s="22"/>
      <c r="DK3372" s="22"/>
      <c r="DL3372" s="22"/>
      <c r="DM3372" s="22"/>
      <c r="DN3372" s="22"/>
      <c r="DO3372" s="22"/>
      <c r="DP3372" s="22"/>
      <c r="DQ3372" s="22"/>
    </row>
    <row r="3373" spans="1:121" ht="14.5" customHeight="1" x14ac:dyDescent="0.3">
      <c r="A3373" s="22" t="s">
        <v>4952</v>
      </c>
      <c r="B3373" s="22" t="s">
        <v>2935</v>
      </c>
      <c r="C3373" s="22" t="s">
        <v>2941</v>
      </c>
      <c r="D3373" s="22" t="s">
        <v>5257</v>
      </c>
      <c r="E3373" s="71"/>
      <c r="F3373" s="71">
        <v>44755</v>
      </c>
      <c r="G3373" s="22" t="s">
        <v>4908</v>
      </c>
      <c r="H3373" s="22">
        <v>32.085830000000001</v>
      </c>
      <c r="I3373" s="22">
        <v>-105.5048</v>
      </c>
      <c r="J3373" s="22" t="s">
        <v>873</v>
      </c>
      <c r="K3373" s="22" t="s">
        <v>1253</v>
      </c>
      <c r="L3373" s="29" t="s">
        <v>878</v>
      </c>
      <c r="M3373" s="22" t="s">
        <v>1264</v>
      </c>
      <c r="N3373" s="70" t="s">
        <v>3393</v>
      </c>
      <c r="O3373" s="70" t="s">
        <v>3394</v>
      </c>
      <c r="P3373" s="33" t="s">
        <v>1665</v>
      </c>
      <c r="Q3373" s="33" t="s">
        <v>2943</v>
      </c>
      <c r="W3373" s="110">
        <v>63.32</v>
      </c>
      <c r="X3373" s="110">
        <v>0.5</v>
      </c>
      <c r="Y3373" s="110">
        <v>17.64</v>
      </c>
      <c r="Z3373" s="110">
        <v>2.91</v>
      </c>
      <c r="AA3373" s="110">
        <v>0.14000000000000001</v>
      </c>
      <c r="AB3373" s="110">
        <v>0.1</v>
      </c>
      <c r="AC3373" s="110">
        <v>1.33</v>
      </c>
      <c r="AD3373" s="110">
        <v>5.65</v>
      </c>
      <c r="AE3373" s="110">
        <v>5.59</v>
      </c>
      <c r="AF3373" s="110">
        <v>0.16</v>
      </c>
      <c r="AG3373" s="110">
        <v>1.6</v>
      </c>
      <c r="AH3373" s="110">
        <v>290</v>
      </c>
      <c r="AI3373" s="110">
        <v>0.01</v>
      </c>
      <c r="AJ3373" s="110"/>
      <c r="AK3373" s="22"/>
      <c r="AL3373" s="110"/>
      <c r="AM3373" s="110">
        <v>0.18</v>
      </c>
      <c r="AN3373" s="110"/>
      <c r="AO3373" s="57">
        <f>SUM(W3373:AG3373)+AI3373</f>
        <v>98.95</v>
      </c>
      <c r="AP3373" s="110"/>
      <c r="AQ3373" s="110"/>
      <c r="AR3373" s="110"/>
      <c r="AS3373" s="22"/>
      <c r="AT3373" s="22"/>
      <c r="AU3373" s="110">
        <v>3</v>
      </c>
      <c r="AV3373" s="110" t="s">
        <v>82</v>
      </c>
      <c r="AW3373" s="110">
        <v>1.2</v>
      </c>
      <c r="AX3373" s="110"/>
      <c r="AY3373" s="110">
        <v>548</v>
      </c>
      <c r="AZ3373" s="110"/>
      <c r="BA3373" s="110">
        <v>7.0000000000000007E-2</v>
      </c>
      <c r="BB3373" s="110"/>
      <c r="BC3373" s="110" t="s">
        <v>82</v>
      </c>
      <c r="BD3373" s="110">
        <v>1</v>
      </c>
      <c r="BE3373" s="110" t="s">
        <v>83</v>
      </c>
      <c r="BF3373" s="110">
        <v>0.37</v>
      </c>
      <c r="BG3373" s="110">
        <v>2</v>
      </c>
      <c r="BH3373" s="110">
        <v>24.6</v>
      </c>
      <c r="BI3373" s="110">
        <v>2</v>
      </c>
      <c r="BJ3373" s="110">
        <v>16.399999999999999</v>
      </c>
      <c r="BK3373" s="110">
        <v>8.9999999999999993E-3</v>
      </c>
      <c r="BL3373" s="110">
        <v>5.5E-2</v>
      </c>
      <c r="BM3373" s="110" t="s">
        <v>84</v>
      </c>
      <c r="BN3373" s="110">
        <v>6</v>
      </c>
      <c r="BO3373" s="110">
        <v>100.5</v>
      </c>
      <c r="BP3373" s="110">
        <v>2</v>
      </c>
      <c r="BQ3373" s="110">
        <v>10</v>
      </c>
      <c r="BR3373" s="110">
        <v>86.3</v>
      </c>
      <c r="BS3373" s="110">
        <v>1E-3</v>
      </c>
      <c r="BT3373" s="110">
        <v>7.0000000000000007E-2</v>
      </c>
      <c r="BU3373" s="110">
        <v>1</v>
      </c>
      <c r="BV3373" s="110">
        <v>0.3</v>
      </c>
      <c r="BW3373" s="110">
        <v>2.2000000000000002</v>
      </c>
      <c r="BX3373" s="110">
        <v>141.5</v>
      </c>
      <c r="BY3373" s="110">
        <v>6.2</v>
      </c>
      <c r="BZ3373" s="110" t="s">
        <v>120</v>
      </c>
      <c r="CA3373" s="110">
        <v>13.15</v>
      </c>
      <c r="CB3373" s="110">
        <v>0.05</v>
      </c>
      <c r="CC3373" s="110">
        <v>4.5999999999999996</v>
      </c>
      <c r="CD3373" s="110">
        <v>18</v>
      </c>
      <c r="CE3373" s="110">
        <v>2.5</v>
      </c>
      <c r="CF3373" s="110">
        <v>31.8</v>
      </c>
      <c r="CG3373" s="110">
        <v>765</v>
      </c>
      <c r="CH3373" s="110">
        <v>95</v>
      </c>
      <c r="CI3373" s="110">
        <v>82.4</v>
      </c>
      <c r="CJ3373" s="110">
        <v>148</v>
      </c>
      <c r="CK3373" s="110">
        <v>15.1</v>
      </c>
      <c r="CL3373" s="110">
        <v>52.3</v>
      </c>
      <c r="CM3373" s="110">
        <v>8.67</v>
      </c>
      <c r="CN3373" s="110">
        <v>1.87</v>
      </c>
      <c r="CO3373" s="110">
        <v>5.78</v>
      </c>
      <c r="CP3373" s="110">
        <v>0.87</v>
      </c>
      <c r="CQ3373" s="110">
        <v>5.49</v>
      </c>
      <c r="CR3373" s="110">
        <v>0.98</v>
      </c>
      <c r="CS3373" s="110">
        <v>3.3</v>
      </c>
      <c r="CT3373" s="110">
        <v>0.43</v>
      </c>
      <c r="CU3373" s="110">
        <v>3.24</v>
      </c>
      <c r="CV3373" s="110">
        <v>0.49</v>
      </c>
      <c r="CW3373" s="60">
        <f t="shared" si="199"/>
        <v>328.92000000000007</v>
      </c>
      <c r="CX3373" s="110"/>
      <c r="CY3373" s="110"/>
      <c r="CZ3373" s="110"/>
      <c r="DA3373" s="110"/>
      <c r="DB3373" s="22"/>
      <c r="DC3373" s="110"/>
      <c r="DD3373" s="110"/>
      <c r="DE3373" s="110"/>
      <c r="DF3373" s="110"/>
      <c r="DG3373" s="110"/>
      <c r="DH3373" s="22"/>
      <c r="DI3373" s="22"/>
      <c r="DJ3373" s="22"/>
      <c r="DK3373" s="22"/>
      <c r="DL3373" s="22"/>
      <c r="DM3373" s="22"/>
      <c r="DN3373" s="22"/>
      <c r="DO3373" s="22"/>
      <c r="DP3373" s="22"/>
      <c r="DQ3373" s="22"/>
    </row>
    <row r="3374" spans="1:121" ht="14.5" customHeight="1" x14ac:dyDescent="0.3">
      <c r="A3374" s="22" t="s">
        <v>4953</v>
      </c>
      <c r="B3374" s="22" t="s">
        <v>2935</v>
      </c>
      <c r="C3374" s="22" t="s">
        <v>2941</v>
      </c>
      <c r="D3374" s="22" t="s">
        <v>5257</v>
      </c>
      <c r="E3374" s="71"/>
      <c r="F3374" s="71">
        <v>44755</v>
      </c>
      <c r="G3374" s="22" t="s">
        <v>4908</v>
      </c>
      <c r="H3374" s="22">
        <v>32.041820000000001</v>
      </c>
      <c r="I3374" s="22">
        <v>-105.538113</v>
      </c>
      <c r="J3374" s="22" t="s">
        <v>873</v>
      </c>
      <c r="K3374" s="22" t="s">
        <v>1253</v>
      </c>
      <c r="L3374" s="29" t="s">
        <v>878</v>
      </c>
      <c r="M3374" s="22" t="s">
        <v>163</v>
      </c>
      <c r="N3374" s="70" t="s">
        <v>3393</v>
      </c>
      <c r="O3374" s="70" t="s">
        <v>3394</v>
      </c>
      <c r="P3374" s="33" t="s">
        <v>1665</v>
      </c>
      <c r="Q3374" s="33" t="s">
        <v>2943</v>
      </c>
      <c r="W3374" s="110">
        <v>65.89</v>
      </c>
      <c r="X3374" s="110">
        <v>0.08</v>
      </c>
      <c r="Y3374" s="110">
        <v>17.78</v>
      </c>
      <c r="Z3374" s="110">
        <v>2.02</v>
      </c>
      <c r="AA3374" s="110">
        <v>0.15</v>
      </c>
      <c r="AB3374" s="110">
        <v>0.09</v>
      </c>
      <c r="AC3374" s="110">
        <v>0.45</v>
      </c>
      <c r="AD3374" s="110">
        <v>7.99</v>
      </c>
      <c r="AE3374" s="110">
        <v>4.9800000000000004</v>
      </c>
      <c r="AF3374" s="110">
        <v>0.16</v>
      </c>
      <c r="AG3374" s="110">
        <v>0.19</v>
      </c>
      <c r="AH3374" s="110">
        <v>320</v>
      </c>
      <c r="AI3374" s="110" t="s">
        <v>120</v>
      </c>
      <c r="AJ3374" s="110"/>
      <c r="AK3374" s="22"/>
      <c r="AL3374" s="110"/>
      <c r="AM3374" s="110">
        <v>0.02</v>
      </c>
      <c r="AN3374" s="110"/>
      <c r="AO3374" s="57">
        <f>SUM(W3374:AG3374)</f>
        <v>99.78</v>
      </c>
      <c r="AP3374" s="110"/>
      <c r="AQ3374" s="110"/>
      <c r="AR3374" s="110"/>
      <c r="AS3374" s="22"/>
      <c r="AT3374" s="22"/>
      <c r="AU3374" s="110">
        <v>1</v>
      </c>
      <c r="AV3374" s="110" t="s">
        <v>82</v>
      </c>
      <c r="AW3374" s="110">
        <v>1.6</v>
      </c>
      <c r="AX3374" s="110"/>
      <c r="AY3374" s="110">
        <v>47</v>
      </c>
      <c r="AZ3374" s="110"/>
      <c r="BA3374" s="110">
        <v>0.56000000000000005</v>
      </c>
      <c r="BB3374" s="110"/>
      <c r="BC3374" s="110" t="s">
        <v>82</v>
      </c>
      <c r="BD3374" s="110">
        <v>1</v>
      </c>
      <c r="BE3374" s="110">
        <v>5</v>
      </c>
      <c r="BF3374" s="110">
        <v>0.21</v>
      </c>
      <c r="BG3374" s="110">
        <v>1</v>
      </c>
      <c r="BH3374" s="110">
        <v>47.5</v>
      </c>
      <c r="BI3374" s="110">
        <v>1.3</v>
      </c>
      <c r="BJ3374" s="110">
        <v>13.5</v>
      </c>
      <c r="BK3374" s="110">
        <v>8.0000000000000002E-3</v>
      </c>
      <c r="BL3374" s="110">
        <v>7.0000000000000001E-3</v>
      </c>
      <c r="BM3374" s="110">
        <v>40</v>
      </c>
      <c r="BN3374" s="110">
        <v>1</v>
      </c>
      <c r="BO3374" s="110">
        <v>101.5</v>
      </c>
      <c r="BP3374" s="110" t="s">
        <v>121</v>
      </c>
      <c r="BQ3374" s="110">
        <v>30</v>
      </c>
      <c r="BR3374" s="110">
        <v>186</v>
      </c>
      <c r="BS3374" s="110" t="s">
        <v>134</v>
      </c>
      <c r="BT3374" s="110">
        <v>0.19</v>
      </c>
      <c r="BU3374" s="110">
        <v>0.1</v>
      </c>
      <c r="BV3374" s="110" t="s">
        <v>124</v>
      </c>
      <c r="BW3374" s="110">
        <v>4.7</v>
      </c>
      <c r="BX3374" s="110">
        <v>13.8</v>
      </c>
      <c r="BY3374" s="110">
        <v>4.5</v>
      </c>
      <c r="BZ3374" s="110">
        <v>0.01</v>
      </c>
      <c r="CA3374" s="110">
        <v>13.05</v>
      </c>
      <c r="CB3374" s="110">
        <v>0.03</v>
      </c>
      <c r="CC3374" s="110">
        <v>5.7</v>
      </c>
      <c r="CD3374" s="110">
        <v>107</v>
      </c>
      <c r="CE3374" s="110">
        <v>2.2000000000000002</v>
      </c>
      <c r="CF3374" s="110">
        <v>27.6</v>
      </c>
      <c r="CG3374" s="110">
        <v>669</v>
      </c>
      <c r="CH3374" s="110">
        <v>61</v>
      </c>
      <c r="CI3374" s="110">
        <v>34</v>
      </c>
      <c r="CJ3374" s="110">
        <v>46.5</v>
      </c>
      <c r="CK3374" s="110">
        <v>5.76</v>
      </c>
      <c r="CL3374" s="110">
        <v>18.7</v>
      </c>
      <c r="CM3374" s="110">
        <v>3.81</v>
      </c>
      <c r="CN3374" s="110">
        <v>0.35</v>
      </c>
      <c r="CO3374" s="110">
        <v>3.62</v>
      </c>
      <c r="CP3374" s="110">
        <v>0.6</v>
      </c>
      <c r="CQ3374" s="110">
        <v>4</v>
      </c>
      <c r="CR3374" s="110">
        <v>0.87</v>
      </c>
      <c r="CS3374" s="110">
        <v>2.88</v>
      </c>
      <c r="CT3374" s="110">
        <v>0.52</v>
      </c>
      <c r="CU3374" s="110">
        <v>3.72</v>
      </c>
      <c r="CV3374" s="110">
        <v>0.5</v>
      </c>
      <c r="CW3374" s="60">
        <f t="shared" si="199"/>
        <v>125.83</v>
      </c>
      <c r="CX3374" s="110"/>
      <c r="CY3374" s="110"/>
      <c r="CZ3374" s="110"/>
      <c r="DA3374" s="110"/>
      <c r="DB3374" s="22"/>
      <c r="DC3374" s="110"/>
      <c r="DD3374" s="110"/>
      <c r="DE3374" s="110"/>
      <c r="DF3374" s="110"/>
      <c r="DG3374" s="110"/>
      <c r="DH3374" s="22"/>
      <c r="DI3374" s="22"/>
      <c r="DJ3374" s="22"/>
      <c r="DK3374" s="22"/>
      <c r="DL3374" s="22"/>
      <c r="DM3374" s="22"/>
      <c r="DN3374" s="22"/>
      <c r="DO3374" s="22"/>
      <c r="DP3374" s="22"/>
      <c r="DQ3374" s="22"/>
    </row>
    <row r="3375" spans="1:121" ht="14.5" customHeight="1" x14ac:dyDescent="0.3">
      <c r="A3375" s="22" t="s">
        <v>4954</v>
      </c>
      <c r="B3375" s="22" t="s">
        <v>2935</v>
      </c>
      <c r="C3375" s="22" t="s">
        <v>2941</v>
      </c>
      <c r="D3375" s="22" t="s">
        <v>5257</v>
      </c>
      <c r="E3375" s="71"/>
      <c r="F3375" s="71">
        <v>44755</v>
      </c>
      <c r="G3375" s="22" t="s">
        <v>4908</v>
      </c>
      <c r="H3375" s="22">
        <v>32.0448685</v>
      </c>
      <c r="I3375" s="22">
        <v>-105.538427</v>
      </c>
      <c r="J3375" s="22" t="s">
        <v>873</v>
      </c>
      <c r="K3375" s="22" t="s">
        <v>1253</v>
      </c>
      <c r="L3375" s="29" t="s">
        <v>878</v>
      </c>
      <c r="M3375" s="22" t="s">
        <v>4955</v>
      </c>
      <c r="N3375" s="70" t="s">
        <v>3393</v>
      </c>
      <c r="O3375" s="70" t="s">
        <v>3394</v>
      </c>
      <c r="P3375" s="33" t="s">
        <v>1665</v>
      </c>
      <c r="Q3375" s="33" t="s">
        <v>2943</v>
      </c>
      <c r="W3375" s="110">
        <v>72.400000000000006</v>
      </c>
      <c r="X3375" s="110">
        <v>0.66</v>
      </c>
      <c r="Y3375" s="110">
        <v>13.84</v>
      </c>
      <c r="Z3375" s="110">
        <v>4.3499999999999996</v>
      </c>
      <c r="AA3375" s="110">
        <v>0.1</v>
      </c>
      <c r="AB3375" s="110">
        <v>0.21</v>
      </c>
      <c r="AC3375" s="110">
        <v>1.08</v>
      </c>
      <c r="AD3375" s="110">
        <v>0.03</v>
      </c>
      <c r="AE3375" s="110">
        <v>0.38</v>
      </c>
      <c r="AF3375" s="110">
        <v>0.25</v>
      </c>
      <c r="AG3375" s="110">
        <v>6.29</v>
      </c>
      <c r="AH3375" s="110">
        <v>930</v>
      </c>
      <c r="AI3375" s="110">
        <v>0.08</v>
      </c>
      <c r="AJ3375" s="110"/>
      <c r="AK3375" s="22"/>
      <c r="AL3375" s="110"/>
      <c r="AM3375" s="110">
        <v>0.19</v>
      </c>
      <c r="AN3375" s="110"/>
      <c r="AO3375" s="57">
        <f>SUM(W3375:AG3375)+AI3375</f>
        <v>99.669999999999987</v>
      </c>
      <c r="AP3375" s="110"/>
      <c r="AQ3375" s="110"/>
      <c r="AR3375" s="110"/>
      <c r="AS3375" s="22"/>
      <c r="AT3375" s="22"/>
      <c r="AU3375" s="110">
        <v>2</v>
      </c>
      <c r="AV3375" s="110" t="s">
        <v>82</v>
      </c>
      <c r="AW3375" s="110">
        <v>50.8</v>
      </c>
      <c r="AX3375" s="110"/>
      <c r="AY3375" s="110">
        <v>639</v>
      </c>
      <c r="AZ3375" s="110"/>
      <c r="BA3375" s="110">
        <v>0.15</v>
      </c>
      <c r="BB3375" s="110"/>
      <c r="BC3375" s="110" t="s">
        <v>82</v>
      </c>
      <c r="BD3375" s="110">
        <v>10</v>
      </c>
      <c r="BE3375" s="110">
        <v>23</v>
      </c>
      <c r="BF3375" s="110">
        <v>0.63</v>
      </c>
      <c r="BG3375" s="110">
        <v>11</v>
      </c>
      <c r="BH3375" s="110">
        <v>18.399999999999999</v>
      </c>
      <c r="BI3375" s="110">
        <v>1.7</v>
      </c>
      <c r="BJ3375" s="110">
        <v>12.55</v>
      </c>
      <c r="BK3375" s="110">
        <v>6.8000000000000005E-2</v>
      </c>
      <c r="BL3375" s="110">
        <v>6.8000000000000005E-2</v>
      </c>
      <c r="BM3375" s="110">
        <v>20</v>
      </c>
      <c r="BN3375" s="110">
        <v>11</v>
      </c>
      <c r="BO3375" s="110">
        <v>80.099999999999994</v>
      </c>
      <c r="BP3375" s="110">
        <v>18</v>
      </c>
      <c r="BQ3375" s="110">
        <v>20</v>
      </c>
      <c r="BR3375" s="110">
        <v>13.6</v>
      </c>
      <c r="BS3375" s="110">
        <v>3.0000000000000001E-3</v>
      </c>
      <c r="BT3375" s="110">
        <v>0.82</v>
      </c>
      <c r="BU3375" s="110">
        <v>2.2999999999999998</v>
      </c>
      <c r="BV3375" s="110">
        <v>0.5</v>
      </c>
      <c r="BW3375" s="110">
        <v>2.9</v>
      </c>
      <c r="BX3375" s="110">
        <v>301</v>
      </c>
      <c r="BY3375" s="110">
        <v>4.7</v>
      </c>
      <c r="BZ3375" s="110">
        <v>0.05</v>
      </c>
      <c r="CA3375" s="110">
        <v>12.05</v>
      </c>
      <c r="CB3375" s="110">
        <v>0.1</v>
      </c>
      <c r="CC3375" s="110">
        <v>7.99</v>
      </c>
      <c r="CD3375" s="110">
        <v>46</v>
      </c>
      <c r="CE3375" s="110">
        <v>2.4</v>
      </c>
      <c r="CF3375" s="110">
        <v>37.299999999999997</v>
      </c>
      <c r="CG3375" s="110">
        <v>581</v>
      </c>
      <c r="CH3375" s="110">
        <v>43</v>
      </c>
      <c r="CI3375" s="110">
        <v>66.5</v>
      </c>
      <c r="CJ3375" s="110">
        <v>127.5</v>
      </c>
      <c r="CK3375" s="110">
        <v>14.15</v>
      </c>
      <c r="CL3375" s="110">
        <v>51.8</v>
      </c>
      <c r="CM3375" s="110">
        <v>9.09</v>
      </c>
      <c r="CN3375" s="110">
        <v>1.58</v>
      </c>
      <c r="CO3375" s="110">
        <v>6.91</v>
      </c>
      <c r="CP3375" s="110">
        <v>0.99</v>
      </c>
      <c r="CQ3375" s="110">
        <v>6.38</v>
      </c>
      <c r="CR3375" s="110">
        <v>1.24</v>
      </c>
      <c r="CS3375" s="110">
        <v>4.55</v>
      </c>
      <c r="CT3375" s="110">
        <v>0.56000000000000005</v>
      </c>
      <c r="CU3375" s="110">
        <v>3.81</v>
      </c>
      <c r="CV3375" s="110">
        <v>0.57999999999999996</v>
      </c>
      <c r="CW3375" s="60">
        <f t="shared" si="199"/>
        <v>295.64</v>
      </c>
      <c r="CX3375" s="110"/>
      <c r="CY3375" s="110"/>
      <c r="CZ3375" s="110"/>
      <c r="DA3375" s="110"/>
      <c r="DB3375" s="22"/>
      <c r="DC3375" s="110"/>
      <c r="DD3375" s="110"/>
      <c r="DE3375" s="110"/>
      <c r="DF3375" s="110"/>
      <c r="DG3375" s="110"/>
      <c r="DH3375" s="22"/>
      <c r="DI3375" s="22"/>
      <c r="DJ3375" s="22"/>
      <c r="DK3375" s="22"/>
      <c r="DL3375" s="22"/>
      <c r="DM3375" s="22"/>
      <c r="DN3375" s="22"/>
      <c r="DO3375" s="22"/>
      <c r="DP3375" s="22"/>
      <c r="DQ3375" s="22"/>
    </row>
    <row r="3376" spans="1:121" ht="14.5" customHeight="1" x14ac:dyDescent="0.3">
      <c r="A3376" s="22" t="s">
        <v>4956</v>
      </c>
      <c r="B3376" s="22" t="s">
        <v>2935</v>
      </c>
      <c r="C3376" s="22" t="s">
        <v>2941</v>
      </c>
      <c r="D3376" s="22" t="s">
        <v>5257</v>
      </c>
      <c r="E3376" s="71"/>
      <c r="F3376" s="71">
        <v>44755</v>
      </c>
      <c r="G3376" s="22" t="s">
        <v>4908</v>
      </c>
      <c r="H3376" s="22">
        <v>32.044634000000002</v>
      </c>
      <c r="I3376" s="22">
        <v>-105.538426</v>
      </c>
      <c r="J3376" s="22" t="s">
        <v>873</v>
      </c>
      <c r="K3376" s="22" t="s">
        <v>1253</v>
      </c>
      <c r="L3376" s="29" t="s">
        <v>878</v>
      </c>
      <c r="M3376" s="22" t="s">
        <v>163</v>
      </c>
      <c r="N3376" s="70" t="s">
        <v>3393</v>
      </c>
      <c r="O3376" s="70" t="s">
        <v>3394</v>
      </c>
      <c r="P3376" s="33" t="s">
        <v>1665</v>
      </c>
      <c r="Q3376" s="33" t="s">
        <v>2943</v>
      </c>
      <c r="W3376" s="110">
        <v>57.39</v>
      </c>
      <c r="X3376" s="110">
        <v>1.35</v>
      </c>
      <c r="Y3376" s="110">
        <v>18.38</v>
      </c>
      <c r="Z3376" s="110">
        <v>5.84</v>
      </c>
      <c r="AA3376" s="110">
        <v>0.15</v>
      </c>
      <c r="AB3376" s="110">
        <v>1.28</v>
      </c>
      <c r="AC3376" s="110">
        <v>2.59</v>
      </c>
      <c r="AD3376" s="110">
        <v>5.87</v>
      </c>
      <c r="AE3376" s="110">
        <v>4.71</v>
      </c>
      <c r="AF3376" s="110">
        <v>0.45</v>
      </c>
      <c r="AG3376" s="110">
        <v>0.95</v>
      </c>
      <c r="AH3376" s="110">
        <v>730</v>
      </c>
      <c r="AI3376" s="110">
        <v>0.02</v>
      </c>
      <c r="AJ3376" s="110"/>
      <c r="AK3376" s="22"/>
      <c r="AL3376" s="110"/>
      <c r="AM3376" s="110">
        <v>0.12</v>
      </c>
      <c r="AN3376" s="110"/>
      <c r="AO3376" s="57">
        <f>SUM(W3376:AG3376)+AI3376</f>
        <v>98.980000000000018</v>
      </c>
      <c r="AP3376" s="110"/>
      <c r="AQ3376" s="110"/>
      <c r="AR3376" s="110"/>
      <c r="AS3376" s="22"/>
      <c r="AT3376" s="22"/>
      <c r="AU3376" s="110">
        <v>2</v>
      </c>
      <c r="AV3376" s="110" t="s">
        <v>82</v>
      </c>
      <c r="AW3376" s="110">
        <v>5.2</v>
      </c>
      <c r="AX3376" s="110"/>
      <c r="AY3376" s="110">
        <v>1275</v>
      </c>
      <c r="AZ3376" s="110"/>
      <c r="BA3376" s="110">
        <v>0.18</v>
      </c>
      <c r="BB3376" s="110"/>
      <c r="BC3376" s="110" t="s">
        <v>82</v>
      </c>
      <c r="BD3376" s="110">
        <v>8</v>
      </c>
      <c r="BE3376" s="110">
        <v>9</v>
      </c>
      <c r="BF3376" s="110">
        <v>1.48</v>
      </c>
      <c r="BG3376" s="110">
        <v>4</v>
      </c>
      <c r="BH3376" s="110">
        <v>23.2</v>
      </c>
      <c r="BI3376" s="110">
        <v>1.6</v>
      </c>
      <c r="BJ3376" s="110">
        <v>12.45</v>
      </c>
      <c r="BK3376" s="110">
        <v>7.0000000000000001E-3</v>
      </c>
      <c r="BL3376" s="110">
        <v>3.1E-2</v>
      </c>
      <c r="BM3376" s="110">
        <v>20</v>
      </c>
      <c r="BN3376" s="110">
        <v>2</v>
      </c>
      <c r="BO3376" s="110">
        <v>94.2</v>
      </c>
      <c r="BP3376" s="110">
        <v>8</v>
      </c>
      <c r="BQ3376" s="110">
        <v>11</v>
      </c>
      <c r="BR3376" s="110">
        <v>100.5</v>
      </c>
      <c r="BS3376" s="110" t="s">
        <v>134</v>
      </c>
      <c r="BT3376" s="110">
        <v>0.14000000000000001</v>
      </c>
      <c r="BU3376" s="110">
        <v>2</v>
      </c>
      <c r="BV3376" s="110" t="s">
        <v>124</v>
      </c>
      <c r="BW3376" s="110">
        <v>2.5</v>
      </c>
      <c r="BX3376" s="110">
        <v>865</v>
      </c>
      <c r="BY3376" s="110">
        <v>5.7</v>
      </c>
      <c r="BZ3376" s="110">
        <v>0.02</v>
      </c>
      <c r="CA3376" s="110">
        <v>12.7</v>
      </c>
      <c r="CB3376" s="110">
        <v>0.11</v>
      </c>
      <c r="CC3376" s="110">
        <v>3.51</v>
      </c>
      <c r="CD3376" s="110">
        <v>109</v>
      </c>
      <c r="CE3376" s="110">
        <v>2.4</v>
      </c>
      <c r="CF3376" s="110">
        <v>34</v>
      </c>
      <c r="CG3376" s="110">
        <v>607</v>
      </c>
      <c r="CH3376" s="110">
        <v>117</v>
      </c>
      <c r="CI3376" s="110">
        <v>77</v>
      </c>
      <c r="CJ3376" s="110">
        <v>139</v>
      </c>
      <c r="CK3376" s="110">
        <v>15.3</v>
      </c>
      <c r="CL3376" s="110">
        <v>56.2</v>
      </c>
      <c r="CM3376" s="110">
        <v>9.17</v>
      </c>
      <c r="CN3376" s="110">
        <v>2.83</v>
      </c>
      <c r="CO3376" s="110">
        <v>7.45</v>
      </c>
      <c r="CP3376" s="110">
        <v>1.0900000000000001</v>
      </c>
      <c r="CQ3376" s="110">
        <v>6.52</v>
      </c>
      <c r="CR3376" s="110">
        <v>1.08</v>
      </c>
      <c r="CS3376" s="110">
        <v>3.49</v>
      </c>
      <c r="CT3376" s="110">
        <v>0.5</v>
      </c>
      <c r="CU3376" s="110">
        <v>2.95</v>
      </c>
      <c r="CV3376" s="110">
        <v>0.41</v>
      </c>
      <c r="CW3376" s="60">
        <f t="shared" si="199"/>
        <v>322.98999999999995</v>
      </c>
      <c r="CX3376" s="110"/>
      <c r="CY3376" s="110"/>
      <c r="CZ3376" s="110"/>
      <c r="DA3376" s="110"/>
      <c r="DB3376" s="22"/>
      <c r="DC3376" s="110"/>
      <c r="DD3376" s="110"/>
      <c r="DE3376" s="110"/>
      <c r="DF3376" s="110"/>
      <c r="DG3376" s="110"/>
      <c r="DH3376" s="22"/>
      <c r="DI3376" s="22"/>
      <c r="DJ3376" s="22"/>
      <c r="DK3376" s="22"/>
      <c r="DL3376" s="22"/>
      <c r="DM3376" s="22"/>
      <c r="DN3376" s="22"/>
      <c r="DO3376" s="22"/>
      <c r="DP3376" s="22"/>
      <c r="DQ3376" s="22"/>
    </row>
    <row r="3377" spans="1:121" ht="14.5" customHeight="1" x14ac:dyDescent="0.3">
      <c r="A3377" s="22" t="s">
        <v>4957</v>
      </c>
      <c r="B3377" s="22" t="s">
        <v>2935</v>
      </c>
      <c r="C3377" s="22" t="s">
        <v>2941</v>
      </c>
      <c r="D3377" s="22" t="s">
        <v>5257</v>
      </c>
      <c r="E3377" s="71"/>
      <c r="F3377" s="71">
        <v>44755</v>
      </c>
      <c r="G3377" s="22" t="s">
        <v>4908</v>
      </c>
      <c r="H3377" s="22">
        <v>32.065035999999999</v>
      </c>
      <c r="I3377" s="22">
        <v>-105.481391</v>
      </c>
      <c r="J3377" s="22" t="s">
        <v>873</v>
      </c>
      <c r="K3377" s="22" t="s">
        <v>1253</v>
      </c>
      <c r="L3377" s="29" t="s">
        <v>878</v>
      </c>
      <c r="M3377" s="22" t="s">
        <v>1178</v>
      </c>
      <c r="N3377" s="70" t="s">
        <v>3393</v>
      </c>
      <c r="O3377" s="70" t="s">
        <v>3394</v>
      </c>
      <c r="P3377" s="33" t="s">
        <v>1665</v>
      </c>
      <c r="Q3377" s="33" t="s">
        <v>2943</v>
      </c>
      <c r="W3377" s="110">
        <v>57.52</v>
      </c>
      <c r="X3377" s="110">
        <v>0.23</v>
      </c>
      <c r="Y3377" s="110">
        <v>18.5</v>
      </c>
      <c r="Z3377" s="110">
        <v>6.39</v>
      </c>
      <c r="AA3377" s="110">
        <v>0.21</v>
      </c>
      <c r="AB3377" s="110">
        <v>0.33</v>
      </c>
      <c r="AC3377" s="110">
        <v>1.77</v>
      </c>
      <c r="AD3377" s="110">
        <v>6.9</v>
      </c>
      <c r="AE3377" s="110">
        <v>5.69</v>
      </c>
      <c r="AF3377" s="110">
        <v>0.09</v>
      </c>
      <c r="AG3377" s="110">
        <v>2.02</v>
      </c>
      <c r="AH3377" s="110">
        <v>1130</v>
      </c>
      <c r="AI3377" s="110">
        <v>0.01</v>
      </c>
      <c r="AJ3377" s="110"/>
      <c r="AK3377" s="22"/>
      <c r="AL3377" s="110"/>
      <c r="AM3377" s="110">
        <v>0.13</v>
      </c>
      <c r="AN3377" s="110"/>
      <c r="AO3377" s="57">
        <f>SUM(W3377:AG3377)+AI3377</f>
        <v>99.66</v>
      </c>
      <c r="AP3377" s="110"/>
      <c r="AQ3377" s="110"/>
      <c r="AR3377" s="110"/>
      <c r="AS3377" s="22"/>
      <c r="AT3377" s="22"/>
      <c r="AU3377" s="110">
        <v>14</v>
      </c>
      <c r="AV3377" s="110" t="s">
        <v>82</v>
      </c>
      <c r="AW3377" s="110">
        <v>2.2999999999999998</v>
      </c>
      <c r="AX3377" s="110"/>
      <c r="AY3377" s="110">
        <v>82.1</v>
      </c>
      <c r="AZ3377" s="110"/>
      <c r="BA3377" s="110">
        <v>0.03</v>
      </c>
      <c r="BB3377" s="110"/>
      <c r="BC3377" s="110" t="s">
        <v>82</v>
      </c>
      <c r="BD3377" s="110">
        <v>1</v>
      </c>
      <c r="BE3377" s="110" t="s">
        <v>83</v>
      </c>
      <c r="BF3377" s="110">
        <v>1.8</v>
      </c>
      <c r="BG3377" s="110">
        <v>2</v>
      </c>
      <c r="BH3377" s="110">
        <v>34.1</v>
      </c>
      <c r="BI3377" s="110">
        <v>1.9</v>
      </c>
      <c r="BJ3377" s="110">
        <v>21.7</v>
      </c>
      <c r="BK3377" s="110" t="s">
        <v>145</v>
      </c>
      <c r="BL3377" s="110">
        <v>1.4999999999999999E-2</v>
      </c>
      <c r="BM3377" s="110">
        <v>50</v>
      </c>
      <c r="BN3377" s="110">
        <v>9</v>
      </c>
      <c r="BO3377" s="110">
        <v>175</v>
      </c>
      <c r="BP3377" s="110">
        <v>2</v>
      </c>
      <c r="BQ3377" s="110">
        <v>10</v>
      </c>
      <c r="BR3377" s="110">
        <v>111</v>
      </c>
      <c r="BS3377" s="110" t="s">
        <v>134</v>
      </c>
      <c r="BT3377" s="110">
        <v>0.08</v>
      </c>
      <c r="BU3377" s="110">
        <v>0.5</v>
      </c>
      <c r="BV3377" s="110" t="s">
        <v>124</v>
      </c>
      <c r="BW3377" s="110">
        <v>6.4</v>
      </c>
      <c r="BX3377" s="110">
        <v>154</v>
      </c>
      <c r="BY3377" s="110">
        <v>9.6999999999999993</v>
      </c>
      <c r="BZ3377" s="110" t="s">
        <v>120</v>
      </c>
      <c r="CA3377" s="110">
        <v>12.8</v>
      </c>
      <c r="CB3377" s="110">
        <v>0.12</v>
      </c>
      <c r="CC3377" s="110">
        <v>4.2</v>
      </c>
      <c r="CD3377" s="110">
        <v>14</v>
      </c>
      <c r="CE3377" s="110">
        <v>2.2999999999999998</v>
      </c>
      <c r="CF3377" s="110">
        <v>51.2</v>
      </c>
      <c r="CG3377" s="110">
        <v>1075</v>
      </c>
      <c r="CH3377" s="110">
        <v>143</v>
      </c>
      <c r="CI3377" s="110">
        <v>107</v>
      </c>
      <c r="CJ3377" s="110">
        <v>216</v>
      </c>
      <c r="CK3377" s="110">
        <v>22.7</v>
      </c>
      <c r="CL3377" s="110">
        <v>80.900000000000006</v>
      </c>
      <c r="CM3377" s="110">
        <v>14.5</v>
      </c>
      <c r="CN3377" s="110">
        <v>1.65</v>
      </c>
      <c r="CO3377" s="110">
        <v>10.7</v>
      </c>
      <c r="CP3377" s="110">
        <v>1.62</v>
      </c>
      <c r="CQ3377" s="110">
        <v>9.5</v>
      </c>
      <c r="CR3377" s="110">
        <v>1.81</v>
      </c>
      <c r="CS3377" s="110">
        <v>5.67</v>
      </c>
      <c r="CT3377" s="110">
        <v>0.75</v>
      </c>
      <c r="CU3377" s="110">
        <v>5.28</v>
      </c>
      <c r="CV3377" s="110">
        <v>0.74</v>
      </c>
      <c r="CW3377" s="60">
        <f t="shared" si="199"/>
        <v>478.82</v>
      </c>
      <c r="CX3377" s="110"/>
      <c r="CY3377" s="110"/>
      <c r="CZ3377" s="110"/>
      <c r="DA3377" s="110"/>
      <c r="DB3377" s="22"/>
      <c r="DC3377" s="110"/>
      <c r="DD3377" s="110"/>
      <c r="DE3377" s="110"/>
      <c r="DF3377" s="110"/>
      <c r="DG3377" s="110"/>
      <c r="DH3377" s="22"/>
      <c r="DI3377" s="22"/>
      <c r="DJ3377" s="22"/>
      <c r="DK3377" s="22"/>
      <c r="DL3377" s="22"/>
      <c r="DM3377" s="22"/>
      <c r="DN3377" s="22"/>
      <c r="DO3377" s="22"/>
      <c r="DP3377" s="22"/>
      <c r="DQ3377" s="22"/>
    </row>
    <row r="3378" spans="1:121" ht="14.5" customHeight="1" x14ac:dyDescent="0.3">
      <c r="A3378" s="22" t="s">
        <v>4958</v>
      </c>
      <c r="B3378" s="22" t="s">
        <v>2935</v>
      </c>
      <c r="C3378" s="22" t="s">
        <v>2941</v>
      </c>
      <c r="D3378" s="22" t="s">
        <v>5257</v>
      </c>
      <c r="E3378" s="71"/>
      <c r="F3378" s="71">
        <v>44755</v>
      </c>
      <c r="G3378" s="22" t="s">
        <v>4908</v>
      </c>
      <c r="H3378" s="22">
        <v>32.067194000000001</v>
      </c>
      <c r="I3378" s="22">
        <v>-105.48107400000001</v>
      </c>
      <c r="J3378" s="22" t="s">
        <v>873</v>
      </c>
      <c r="K3378" s="22" t="s">
        <v>1253</v>
      </c>
      <c r="L3378" s="29" t="s">
        <v>878</v>
      </c>
      <c r="M3378" s="22" t="s">
        <v>1178</v>
      </c>
      <c r="N3378" s="70" t="s">
        <v>3393</v>
      </c>
      <c r="O3378" s="70" t="s">
        <v>3394</v>
      </c>
      <c r="P3378" s="33" t="s">
        <v>1665</v>
      </c>
      <c r="Q3378" s="33" t="s">
        <v>2943</v>
      </c>
      <c r="W3378" s="110">
        <v>63.69</v>
      </c>
      <c r="X3378" s="110">
        <v>0.47</v>
      </c>
      <c r="Y3378" s="110">
        <v>17.93</v>
      </c>
      <c r="Z3378" s="110">
        <v>2.65</v>
      </c>
      <c r="AA3378" s="110">
        <v>0.2</v>
      </c>
      <c r="AB3378" s="110">
        <v>0.24</v>
      </c>
      <c r="AC3378" s="110">
        <v>0.99</v>
      </c>
      <c r="AD3378" s="110">
        <v>6.61</v>
      </c>
      <c r="AE3378" s="110">
        <v>6.34</v>
      </c>
      <c r="AF3378" s="110">
        <v>0.05</v>
      </c>
      <c r="AG3378" s="110">
        <v>0.87</v>
      </c>
      <c r="AH3378" s="110">
        <v>350</v>
      </c>
      <c r="AI3378" s="110">
        <v>0.01</v>
      </c>
      <c r="AJ3378" s="110"/>
      <c r="AK3378" s="22"/>
      <c r="AL3378" s="110"/>
      <c r="AM3378" s="110">
        <v>0.09</v>
      </c>
      <c r="AN3378" s="110"/>
      <c r="AO3378" s="57">
        <f>SUM(W3378:AG3378)+AI3378</f>
        <v>100.05000000000001</v>
      </c>
      <c r="AP3378" s="110"/>
      <c r="AQ3378" s="110"/>
      <c r="AR3378" s="110"/>
      <c r="AS3378" s="22"/>
      <c r="AT3378" s="22"/>
      <c r="AU3378" s="110">
        <v>1</v>
      </c>
      <c r="AV3378" s="110" t="s">
        <v>82</v>
      </c>
      <c r="AW3378" s="110">
        <v>2</v>
      </c>
      <c r="AX3378" s="110"/>
      <c r="AY3378" s="110">
        <v>36.799999999999997</v>
      </c>
      <c r="AZ3378" s="110"/>
      <c r="BA3378" s="110">
        <v>0.11</v>
      </c>
      <c r="BB3378" s="110"/>
      <c r="BC3378" s="110" t="s">
        <v>82</v>
      </c>
      <c r="BD3378" s="110">
        <v>1</v>
      </c>
      <c r="BE3378" s="110" t="s">
        <v>83</v>
      </c>
      <c r="BF3378" s="110">
        <v>1.92</v>
      </c>
      <c r="BG3378" s="110">
        <v>1</v>
      </c>
      <c r="BH3378" s="110">
        <v>33.1</v>
      </c>
      <c r="BI3378" s="110">
        <v>1.8</v>
      </c>
      <c r="BJ3378" s="110">
        <v>28</v>
      </c>
      <c r="BK3378" s="110" t="s">
        <v>145</v>
      </c>
      <c r="BL3378" s="110">
        <v>1.9E-2</v>
      </c>
      <c r="BM3378" s="110">
        <v>40</v>
      </c>
      <c r="BN3378" s="110">
        <v>8</v>
      </c>
      <c r="BO3378" s="110">
        <v>214</v>
      </c>
      <c r="BP3378" s="110" t="s">
        <v>121</v>
      </c>
      <c r="BQ3378" s="110">
        <v>17</v>
      </c>
      <c r="BR3378" s="110">
        <v>184.5</v>
      </c>
      <c r="BS3378" s="110" t="s">
        <v>134</v>
      </c>
      <c r="BT3378" s="110">
        <v>0.13</v>
      </c>
      <c r="BU3378" s="110">
        <v>0.2</v>
      </c>
      <c r="BV3378" s="110" t="s">
        <v>124</v>
      </c>
      <c r="BW3378" s="110">
        <v>5.0999999999999996</v>
      </c>
      <c r="BX3378" s="110">
        <v>20.5</v>
      </c>
      <c r="BY3378" s="110">
        <v>16</v>
      </c>
      <c r="BZ3378" s="110" t="s">
        <v>120</v>
      </c>
      <c r="CA3378" s="110">
        <v>28.3</v>
      </c>
      <c r="CB3378" s="110">
        <v>0.05</v>
      </c>
      <c r="CC3378" s="110">
        <v>7.47</v>
      </c>
      <c r="CD3378" s="110">
        <v>37</v>
      </c>
      <c r="CE3378" s="110">
        <v>2.9</v>
      </c>
      <c r="CF3378" s="110">
        <v>36</v>
      </c>
      <c r="CG3378" s="110">
        <v>1525</v>
      </c>
      <c r="CH3378" s="110">
        <v>122</v>
      </c>
      <c r="CI3378" s="110">
        <v>107</v>
      </c>
      <c r="CJ3378" s="110">
        <v>195</v>
      </c>
      <c r="CK3378" s="110">
        <v>17.95</v>
      </c>
      <c r="CL3378" s="110">
        <v>55.9</v>
      </c>
      <c r="CM3378" s="110">
        <v>8.48</v>
      </c>
      <c r="CN3378" s="110">
        <v>1.05</v>
      </c>
      <c r="CO3378" s="110">
        <v>6.32</v>
      </c>
      <c r="CP3378" s="110">
        <v>0.96</v>
      </c>
      <c r="CQ3378" s="110">
        <v>6</v>
      </c>
      <c r="CR3378" s="110">
        <v>1.25</v>
      </c>
      <c r="CS3378" s="110">
        <v>3.82</v>
      </c>
      <c r="CT3378" s="110">
        <v>0.67</v>
      </c>
      <c r="CU3378" s="110">
        <v>4.1100000000000003</v>
      </c>
      <c r="CV3378" s="110">
        <v>0.69</v>
      </c>
      <c r="CW3378" s="60">
        <f t="shared" si="199"/>
        <v>409.2</v>
      </c>
      <c r="CX3378" s="110"/>
      <c r="CY3378" s="110"/>
      <c r="CZ3378" s="110"/>
      <c r="DA3378" s="110"/>
      <c r="DB3378" s="22"/>
      <c r="DC3378" s="110"/>
      <c r="DD3378" s="110"/>
      <c r="DE3378" s="110"/>
      <c r="DF3378" s="110"/>
      <c r="DG3378" s="110"/>
      <c r="DH3378" s="22"/>
      <c r="DI3378" s="22"/>
      <c r="DJ3378" s="22"/>
      <c r="DK3378" s="22"/>
      <c r="DL3378" s="22"/>
      <c r="DM3378" s="22"/>
      <c r="DN3378" s="22"/>
      <c r="DO3378" s="22"/>
      <c r="DP3378" s="22"/>
      <c r="DQ3378" s="22"/>
    </row>
    <row r="3379" spans="1:121" ht="14.5" customHeight="1" x14ac:dyDescent="0.3">
      <c r="A3379" s="22" t="s">
        <v>4959</v>
      </c>
      <c r="B3379" s="22" t="s">
        <v>2935</v>
      </c>
      <c r="C3379" s="22" t="s">
        <v>2941</v>
      </c>
      <c r="D3379" s="22" t="s">
        <v>5257</v>
      </c>
      <c r="E3379" s="71"/>
      <c r="F3379" s="71">
        <v>44755</v>
      </c>
      <c r="G3379" s="22" t="s">
        <v>4908</v>
      </c>
      <c r="H3379" s="22">
        <v>32.067514000000003</v>
      </c>
      <c r="I3379" s="22">
        <v>-105.48216600000001</v>
      </c>
      <c r="J3379" s="22" t="s">
        <v>873</v>
      </c>
      <c r="K3379" s="22" t="s">
        <v>1253</v>
      </c>
      <c r="L3379" s="29" t="s">
        <v>878</v>
      </c>
      <c r="M3379" s="22" t="s">
        <v>163</v>
      </c>
      <c r="N3379" s="70" t="s">
        <v>3393</v>
      </c>
      <c r="O3379" s="70" t="s">
        <v>3394</v>
      </c>
      <c r="P3379" s="33" t="s">
        <v>1665</v>
      </c>
      <c r="Q3379" s="33" t="s">
        <v>2943</v>
      </c>
      <c r="W3379" s="110">
        <v>63.79</v>
      </c>
      <c r="X3379" s="110">
        <v>0.48</v>
      </c>
      <c r="Y3379" s="110">
        <v>17.96</v>
      </c>
      <c r="Z3379" s="110">
        <v>2.68</v>
      </c>
      <c r="AA3379" s="110">
        <v>0.18</v>
      </c>
      <c r="AB3379" s="110">
        <v>0.18</v>
      </c>
      <c r="AC3379" s="110">
        <v>0.35</v>
      </c>
      <c r="AD3379" s="110">
        <v>5.59</v>
      </c>
      <c r="AE3379" s="110">
        <v>6.05</v>
      </c>
      <c r="AF3379" s="110">
        <v>0.05</v>
      </c>
      <c r="AG3379" s="110">
        <v>1.4</v>
      </c>
      <c r="AH3379" s="110">
        <v>380</v>
      </c>
      <c r="AI3379" s="110" t="s">
        <v>120</v>
      </c>
      <c r="AJ3379" s="110"/>
      <c r="AK3379" s="22"/>
      <c r="AL3379" s="110"/>
      <c r="AM3379" s="110">
        <v>0.05</v>
      </c>
      <c r="AN3379" s="110"/>
      <c r="AO3379" s="57">
        <f>SUM(W3379:AG3379)</f>
        <v>98.710000000000008</v>
      </c>
      <c r="AP3379" s="110"/>
      <c r="AQ3379" s="110"/>
      <c r="AR3379" s="110"/>
      <c r="AS3379" s="22"/>
      <c r="AT3379" s="22"/>
      <c r="AU3379" s="110">
        <v>2</v>
      </c>
      <c r="AV3379" s="110" t="s">
        <v>82</v>
      </c>
      <c r="AW3379" s="110">
        <v>3.4</v>
      </c>
      <c r="AX3379" s="110"/>
      <c r="AY3379" s="110">
        <v>47.2</v>
      </c>
      <c r="AZ3379" s="110"/>
      <c r="BA3379" s="110">
        <v>0.1</v>
      </c>
      <c r="BB3379" s="110"/>
      <c r="BC3379" s="110" t="s">
        <v>82</v>
      </c>
      <c r="BD3379" s="110">
        <v>1</v>
      </c>
      <c r="BE3379" s="110" t="s">
        <v>83</v>
      </c>
      <c r="BF3379" s="110">
        <v>2.0299999999999998</v>
      </c>
      <c r="BG3379" s="110">
        <v>1</v>
      </c>
      <c r="BH3379" s="110">
        <v>31.4</v>
      </c>
      <c r="BI3379" s="110">
        <v>1.6</v>
      </c>
      <c r="BJ3379" s="110">
        <v>26.1</v>
      </c>
      <c r="BK3379" s="110">
        <v>0.14599999999999999</v>
      </c>
      <c r="BL3379" s="110">
        <v>7.3999999999999996E-2</v>
      </c>
      <c r="BM3379" s="110">
        <v>20</v>
      </c>
      <c r="BN3379" s="110">
        <v>7</v>
      </c>
      <c r="BO3379" s="110">
        <v>179.5</v>
      </c>
      <c r="BP3379" s="110">
        <v>2</v>
      </c>
      <c r="BQ3379" s="110">
        <v>18</v>
      </c>
      <c r="BR3379" s="110">
        <v>156</v>
      </c>
      <c r="BS3379" s="110" t="s">
        <v>134</v>
      </c>
      <c r="BT3379" s="110">
        <v>0.21</v>
      </c>
      <c r="BU3379" s="110">
        <v>0.7</v>
      </c>
      <c r="BV3379" s="110">
        <v>0.2</v>
      </c>
      <c r="BW3379" s="110">
        <v>3.9</v>
      </c>
      <c r="BX3379" s="110">
        <v>56.5</v>
      </c>
      <c r="BY3379" s="110">
        <v>14.4</v>
      </c>
      <c r="BZ3379" s="110" t="s">
        <v>120</v>
      </c>
      <c r="CA3379" s="110">
        <v>25.9</v>
      </c>
      <c r="CB3379" s="110">
        <v>0.05</v>
      </c>
      <c r="CC3379" s="110">
        <v>7.59</v>
      </c>
      <c r="CD3379" s="110">
        <v>12</v>
      </c>
      <c r="CE3379" s="110">
        <v>2.6</v>
      </c>
      <c r="CF3379" s="110">
        <v>32.700000000000003</v>
      </c>
      <c r="CG3379" s="110">
        <v>1425</v>
      </c>
      <c r="CH3379" s="110">
        <v>118</v>
      </c>
      <c r="CI3379" s="110">
        <v>98.5</v>
      </c>
      <c r="CJ3379" s="110">
        <v>181</v>
      </c>
      <c r="CK3379" s="110">
        <v>16.649999999999999</v>
      </c>
      <c r="CL3379" s="110">
        <v>50.6</v>
      </c>
      <c r="CM3379" s="110">
        <v>7.55</v>
      </c>
      <c r="CN3379" s="110">
        <v>1.26</v>
      </c>
      <c r="CO3379" s="110">
        <v>5.49</v>
      </c>
      <c r="CP3379" s="110">
        <v>0.98</v>
      </c>
      <c r="CQ3379" s="110">
        <v>5.69</v>
      </c>
      <c r="CR3379" s="110">
        <v>1.17</v>
      </c>
      <c r="CS3379" s="110">
        <v>3.76</v>
      </c>
      <c r="CT3379" s="110">
        <v>0.56999999999999995</v>
      </c>
      <c r="CU3379" s="110">
        <v>3.94</v>
      </c>
      <c r="CV3379" s="110">
        <v>0.62</v>
      </c>
      <c r="CW3379" s="60">
        <f t="shared" si="199"/>
        <v>377.78000000000003</v>
      </c>
      <c r="CX3379" s="110"/>
      <c r="CY3379" s="110"/>
      <c r="CZ3379" s="110"/>
      <c r="DA3379" s="110"/>
      <c r="DB3379" s="22"/>
      <c r="DC3379" s="110"/>
      <c r="DD3379" s="110"/>
      <c r="DE3379" s="110"/>
      <c r="DF3379" s="110"/>
      <c r="DG3379" s="110"/>
      <c r="DH3379" s="22"/>
      <c r="DI3379" s="22"/>
      <c r="DJ3379" s="22"/>
      <c r="DK3379" s="22"/>
      <c r="DL3379" s="22"/>
      <c r="DM3379" s="22"/>
      <c r="DN3379" s="22"/>
      <c r="DO3379" s="22"/>
      <c r="DP3379" s="22"/>
      <c r="DQ3379" s="22"/>
    </row>
    <row r="3380" spans="1:121" ht="14.5" customHeight="1" x14ac:dyDescent="0.3">
      <c r="A3380" s="22" t="s">
        <v>4960</v>
      </c>
      <c r="B3380" s="22" t="s">
        <v>2935</v>
      </c>
      <c r="C3380" s="22" t="s">
        <v>2941</v>
      </c>
      <c r="D3380" s="22" t="s">
        <v>5257</v>
      </c>
      <c r="E3380" s="71"/>
      <c r="F3380" s="71">
        <v>44755</v>
      </c>
      <c r="G3380" s="22" t="s">
        <v>4908</v>
      </c>
      <c r="H3380" s="22">
        <v>32.063504000000002</v>
      </c>
      <c r="I3380" s="22">
        <v>-105.481086</v>
      </c>
      <c r="J3380" s="22" t="s">
        <v>873</v>
      </c>
      <c r="K3380" s="22" t="s">
        <v>1253</v>
      </c>
      <c r="L3380" s="29" t="s">
        <v>878</v>
      </c>
      <c r="M3380" s="22" t="s">
        <v>163</v>
      </c>
      <c r="N3380" s="70" t="s">
        <v>3393</v>
      </c>
      <c r="O3380" s="70" t="s">
        <v>3394</v>
      </c>
      <c r="P3380" s="33" t="s">
        <v>1665</v>
      </c>
      <c r="Q3380" s="33" t="s">
        <v>2943</v>
      </c>
      <c r="W3380" s="110">
        <v>63.97</v>
      </c>
      <c r="X3380" s="110">
        <v>0.47</v>
      </c>
      <c r="Y3380" s="110">
        <v>17.84</v>
      </c>
      <c r="Z3380" s="110">
        <v>2.37</v>
      </c>
      <c r="AA3380" s="110">
        <v>0.15</v>
      </c>
      <c r="AB3380" s="110">
        <v>0.26</v>
      </c>
      <c r="AC3380" s="110">
        <v>0.71</v>
      </c>
      <c r="AD3380" s="110">
        <v>6.55</v>
      </c>
      <c r="AE3380" s="110">
        <v>5.82</v>
      </c>
      <c r="AF3380" s="110">
        <v>0.05</v>
      </c>
      <c r="AG3380" s="110">
        <v>1.22</v>
      </c>
      <c r="AH3380" s="110">
        <v>120</v>
      </c>
      <c r="AI3380" s="110">
        <v>0.03</v>
      </c>
      <c r="AJ3380" s="110"/>
      <c r="AK3380" s="22"/>
      <c r="AL3380" s="110"/>
      <c r="AM3380" s="110">
        <v>0.18</v>
      </c>
      <c r="AN3380" s="110"/>
      <c r="AO3380" s="57">
        <f>SUM(W3380:AG3380)+AI3380</f>
        <v>99.440000000000012</v>
      </c>
      <c r="AP3380" s="110"/>
      <c r="AQ3380" s="110"/>
      <c r="AR3380" s="110"/>
      <c r="AS3380" s="22"/>
      <c r="AT3380" s="22"/>
      <c r="AU3380" s="110">
        <v>1</v>
      </c>
      <c r="AV3380" s="110" t="s">
        <v>82</v>
      </c>
      <c r="AW3380" s="110">
        <v>3.3</v>
      </c>
      <c r="AX3380" s="110"/>
      <c r="AY3380" s="110">
        <v>164</v>
      </c>
      <c r="AZ3380" s="110"/>
      <c r="BA3380" s="110">
        <v>0.14000000000000001</v>
      </c>
      <c r="BB3380" s="110"/>
      <c r="BC3380" s="110" t="s">
        <v>82</v>
      </c>
      <c r="BD3380" s="110">
        <v>7</v>
      </c>
      <c r="BE3380" s="110" t="s">
        <v>83</v>
      </c>
      <c r="BF3380" s="110">
        <v>0.52</v>
      </c>
      <c r="BG3380" s="110">
        <v>26</v>
      </c>
      <c r="BH3380" s="110">
        <v>28.1</v>
      </c>
      <c r="BI3380" s="110">
        <v>1.4</v>
      </c>
      <c r="BJ3380" s="110">
        <v>29.2</v>
      </c>
      <c r="BK3380" s="110">
        <v>2.1999999999999999E-2</v>
      </c>
      <c r="BL3380" s="110">
        <v>0.106</v>
      </c>
      <c r="BM3380" s="110">
        <v>10</v>
      </c>
      <c r="BN3380" s="110">
        <v>8</v>
      </c>
      <c r="BO3380" s="110">
        <v>229</v>
      </c>
      <c r="BP3380" s="110">
        <v>10</v>
      </c>
      <c r="BQ3380" s="110">
        <v>62</v>
      </c>
      <c r="BR3380" s="110">
        <v>145.5</v>
      </c>
      <c r="BS3380" s="110" t="s">
        <v>134</v>
      </c>
      <c r="BT3380" s="110">
        <v>0.23</v>
      </c>
      <c r="BU3380" s="110">
        <v>0.3</v>
      </c>
      <c r="BV3380" s="110" t="s">
        <v>124</v>
      </c>
      <c r="BW3380" s="110">
        <v>4.5</v>
      </c>
      <c r="BX3380" s="110">
        <v>30</v>
      </c>
      <c r="BY3380" s="110">
        <v>15.7</v>
      </c>
      <c r="BZ3380" s="110" t="s">
        <v>120</v>
      </c>
      <c r="CA3380" s="110">
        <v>28</v>
      </c>
      <c r="CB3380" s="110">
        <v>0.03</v>
      </c>
      <c r="CC3380" s="110">
        <v>8.93</v>
      </c>
      <c r="CD3380" s="110">
        <v>14</v>
      </c>
      <c r="CE3380" s="110">
        <v>2.2999999999999998</v>
      </c>
      <c r="CF3380" s="110">
        <v>36.700000000000003</v>
      </c>
      <c r="CG3380" s="110">
        <v>1415</v>
      </c>
      <c r="CH3380" s="110">
        <v>107</v>
      </c>
      <c r="CI3380" s="110">
        <v>108</v>
      </c>
      <c r="CJ3380" s="110">
        <v>185</v>
      </c>
      <c r="CK3380" s="110">
        <v>17.399999999999999</v>
      </c>
      <c r="CL3380" s="110">
        <v>54.9</v>
      </c>
      <c r="CM3380" s="110">
        <v>8.3800000000000008</v>
      </c>
      <c r="CN3380" s="110">
        <v>1.1299999999999999</v>
      </c>
      <c r="CO3380" s="110">
        <v>5.89</v>
      </c>
      <c r="CP3380" s="110">
        <v>0.92</v>
      </c>
      <c r="CQ3380" s="110">
        <v>5.41</v>
      </c>
      <c r="CR3380" s="110">
        <v>1.25</v>
      </c>
      <c r="CS3380" s="110">
        <v>3.89</v>
      </c>
      <c r="CT3380" s="110">
        <v>0.56999999999999995</v>
      </c>
      <c r="CU3380" s="110">
        <v>4.68</v>
      </c>
      <c r="CV3380" s="110">
        <v>0.71</v>
      </c>
      <c r="CW3380" s="60">
        <f t="shared" si="199"/>
        <v>398.12999999999994</v>
      </c>
      <c r="CX3380" s="110"/>
      <c r="CY3380" s="110"/>
      <c r="CZ3380" s="110"/>
      <c r="DA3380" s="110"/>
      <c r="DB3380" s="22"/>
      <c r="DC3380" s="110"/>
      <c r="DD3380" s="110"/>
      <c r="DE3380" s="110"/>
      <c r="DF3380" s="110"/>
      <c r="DG3380" s="110"/>
      <c r="DH3380" s="22"/>
      <c r="DI3380" s="22"/>
      <c r="DJ3380" s="22"/>
      <c r="DK3380" s="22"/>
      <c r="DL3380" s="22"/>
      <c r="DM3380" s="22"/>
      <c r="DN3380" s="22"/>
      <c r="DO3380" s="22"/>
      <c r="DP3380" s="22"/>
      <c r="DQ3380" s="22"/>
    </row>
    <row r="3381" spans="1:121" ht="14.5" customHeight="1" x14ac:dyDescent="0.3">
      <c r="A3381" s="22" t="s">
        <v>4961</v>
      </c>
      <c r="B3381" s="22" t="s">
        <v>2935</v>
      </c>
      <c r="C3381" s="22" t="s">
        <v>2941</v>
      </c>
      <c r="D3381" s="22" t="s">
        <v>5257</v>
      </c>
      <c r="E3381" s="71"/>
      <c r="F3381" s="71">
        <v>44755</v>
      </c>
      <c r="G3381" s="22" t="s">
        <v>4908</v>
      </c>
      <c r="H3381" s="22">
        <v>32.063288</v>
      </c>
      <c r="I3381" s="22">
        <v>-105.480778</v>
      </c>
      <c r="J3381" s="22" t="s">
        <v>873</v>
      </c>
      <c r="K3381" s="22" t="s">
        <v>1253</v>
      </c>
      <c r="L3381" s="29" t="s">
        <v>878</v>
      </c>
      <c r="M3381" s="22" t="s">
        <v>163</v>
      </c>
      <c r="N3381" s="70" t="s">
        <v>3393</v>
      </c>
      <c r="O3381" s="70" t="s">
        <v>3394</v>
      </c>
      <c r="P3381" s="33" t="s">
        <v>1665</v>
      </c>
      <c r="Q3381" s="33" t="s">
        <v>2943</v>
      </c>
      <c r="W3381" s="110">
        <v>62.36</v>
      </c>
      <c r="X3381" s="110">
        <v>0.46</v>
      </c>
      <c r="Y3381" s="110">
        <v>17.61</v>
      </c>
      <c r="Z3381" s="110">
        <v>2.66</v>
      </c>
      <c r="AA3381" s="110">
        <v>0.12</v>
      </c>
      <c r="AB3381" s="110">
        <v>0.15</v>
      </c>
      <c r="AC3381" s="110">
        <v>1.73</v>
      </c>
      <c r="AD3381" s="110">
        <v>6.18</v>
      </c>
      <c r="AE3381" s="110">
        <v>5.86</v>
      </c>
      <c r="AF3381" s="110">
        <v>0.04</v>
      </c>
      <c r="AG3381" s="110">
        <v>1.97</v>
      </c>
      <c r="AH3381" s="110">
        <v>550</v>
      </c>
      <c r="AI3381" s="110" t="s">
        <v>120</v>
      </c>
      <c r="AJ3381" s="110"/>
      <c r="AK3381" s="22"/>
      <c r="AL3381" s="110"/>
      <c r="AM3381" s="110">
        <v>0.35</v>
      </c>
      <c r="AN3381" s="110"/>
      <c r="AO3381" s="57">
        <f>SUM(W3381:AG3381)</f>
        <v>99.140000000000015</v>
      </c>
      <c r="AP3381" s="110"/>
      <c r="AQ3381" s="110"/>
      <c r="AR3381" s="110"/>
      <c r="AS3381" s="22"/>
      <c r="AT3381" s="22"/>
      <c r="AU3381" s="110">
        <v>2</v>
      </c>
      <c r="AV3381" s="110" t="s">
        <v>82</v>
      </c>
      <c r="AW3381" s="110">
        <v>2</v>
      </c>
      <c r="AX3381" s="110"/>
      <c r="AY3381" s="110">
        <v>69.599999999999994</v>
      </c>
      <c r="AZ3381" s="110"/>
      <c r="BA3381" s="110">
        <v>0.08</v>
      </c>
      <c r="BB3381" s="110"/>
      <c r="BC3381" s="110" t="s">
        <v>82</v>
      </c>
      <c r="BD3381" s="110">
        <v>2</v>
      </c>
      <c r="BE3381" s="110" t="s">
        <v>83</v>
      </c>
      <c r="BF3381" s="110">
        <v>1.36</v>
      </c>
      <c r="BG3381" s="110">
        <v>3</v>
      </c>
      <c r="BH3381" s="110">
        <v>30.1</v>
      </c>
      <c r="BI3381" s="110">
        <v>1.5</v>
      </c>
      <c r="BJ3381" s="110">
        <v>25.6</v>
      </c>
      <c r="BK3381" s="110">
        <v>0.01</v>
      </c>
      <c r="BL3381" s="110">
        <v>5.5E-2</v>
      </c>
      <c r="BM3381" s="110">
        <v>10</v>
      </c>
      <c r="BN3381" s="110">
        <v>4</v>
      </c>
      <c r="BO3381" s="110">
        <v>196.5</v>
      </c>
      <c r="BP3381" s="110">
        <v>2</v>
      </c>
      <c r="BQ3381" s="110">
        <v>16</v>
      </c>
      <c r="BR3381" s="110">
        <v>143</v>
      </c>
      <c r="BS3381" s="110" t="s">
        <v>134</v>
      </c>
      <c r="BT3381" s="110">
        <v>0.14000000000000001</v>
      </c>
      <c r="BU3381" s="110">
        <v>0.2</v>
      </c>
      <c r="BV3381" s="110" t="s">
        <v>124</v>
      </c>
      <c r="BW3381" s="110">
        <v>4.3</v>
      </c>
      <c r="BX3381" s="110">
        <v>60.1</v>
      </c>
      <c r="BY3381" s="110">
        <v>14.3</v>
      </c>
      <c r="BZ3381" s="110">
        <v>0.01</v>
      </c>
      <c r="CA3381" s="110">
        <v>25.8</v>
      </c>
      <c r="CB3381" s="110">
        <v>0.03</v>
      </c>
      <c r="CC3381" s="110">
        <v>4.25</v>
      </c>
      <c r="CD3381" s="110">
        <v>16</v>
      </c>
      <c r="CE3381" s="110">
        <v>2.8</v>
      </c>
      <c r="CF3381" s="110">
        <v>33.6</v>
      </c>
      <c r="CG3381" s="110">
        <v>1385</v>
      </c>
      <c r="CH3381" s="110">
        <v>95</v>
      </c>
      <c r="CI3381" s="110">
        <v>98.1</v>
      </c>
      <c r="CJ3381" s="110">
        <v>178.5</v>
      </c>
      <c r="CK3381" s="110">
        <v>15.85</v>
      </c>
      <c r="CL3381" s="110">
        <v>50.7</v>
      </c>
      <c r="CM3381" s="110">
        <v>7.82</v>
      </c>
      <c r="CN3381" s="110">
        <v>1.06</v>
      </c>
      <c r="CO3381" s="110">
        <v>5.28</v>
      </c>
      <c r="CP3381" s="110">
        <v>0.95</v>
      </c>
      <c r="CQ3381" s="110">
        <v>4.88</v>
      </c>
      <c r="CR3381" s="110">
        <v>1.1100000000000001</v>
      </c>
      <c r="CS3381" s="110">
        <v>3.62</v>
      </c>
      <c r="CT3381" s="110">
        <v>0.61</v>
      </c>
      <c r="CU3381" s="110">
        <v>3.64</v>
      </c>
      <c r="CV3381" s="110">
        <v>0.57999999999999996</v>
      </c>
      <c r="CW3381" s="60">
        <f t="shared" si="199"/>
        <v>372.7</v>
      </c>
      <c r="CX3381" s="110"/>
      <c r="CY3381" s="110"/>
      <c r="CZ3381" s="110"/>
      <c r="DA3381" s="110"/>
      <c r="DB3381" s="22"/>
      <c r="DC3381" s="110"/>
      <c r="DD3381" s="110"/>
      <c r="DE3381" s="110"/>
      <c r="DF3381" s="110"/>
      <c r="DG3381" s="110"/>
      <c r="DH3381" s="22"/>
      <c r="DI3381" s="22"/>
      <c r="DJ3381" s="22"/>
      <c r="DK3381" s="22"/>
      <c r="DL3381" s="22"/>
      <c r="DM3381" s="22"/>
      <c r="DN3381" s="22"/>
      <c r="DO3381" s="22"/>
      <c r="DP3381" s="22"/>
      <c r="DQ3381" s="22"/>
    </row>
    <row r="3382" spans="1:121" ht="14.5" customHeight="1" x14ac:dyDescent="0.3">
      <c r="A3382" s="22" t="s">
        <v>4962</v>
      </c>
      <c r="B3382" s="22" t="s">
        <v>2935</v>
      </c>
      <c r="C3382" s="22" t="s">
        <v>2941</v>
      </c>
      <c r="D3382" s="22" t="s">
        <v>5257</v>
      </c>
      <c r="E3382" s="71"/>
      <c r="F3382" s="71">
        <v>44755</v>
      </c>
      <c r="G3382" s="22" t="s">
        <v>4908</v>
      </c>
      <c r="H3382" s="22">
        <v>32.064590000000003</v>
      </c>
      <c r="I3382" s="22">
        <v>-105.480265</v>
      </c>
      <c r="J3382" s="22" t="s">
        <v>873</v>
      </c>
      <c r="K3382" s="22" t="s">
        <v>1253</v>
      </c>
      <c r="L3382" s="29" t="s">
        <v>878</v>
      </c>
      <c r="M3382" s="22" t="s">
        <v>186</v>
      </c>
      <c r="N3382" s="70" t="s">
        <v>3393</v>
      </c>
      <c r="O3382" s="70" t="s">
        <v>3394</v>
      </c>
      <c r="P3382" s="33" t="s">
        <v>1665</v>
      </c>
      <c r="Q3382" s="33" t="s">
        <v>2943</v>
      </c>
      <c r="W3382" s="110">
        <v>57.24</v>
      </c>
      <c r="X3382" s="110">
        <v>0.23</v>
      </c>
      <c r="Y3382" s="110">
        <v>18.36</v>
      </c>
      <c r="Z3382" s="110">
        <v>6.39</v>
      </c>
      <c r="AA3382" s="110">
        <v>0.21</v>
      </c>
      <c r="AB3382" s="110">
        <v>0.32</v>
      </c>
      <c r="AC3382" s="110">
        <v>2.0099999999999998</v>
      </c>
      <c r="AD3382" s="110">
        <v>6.05</v>
      </c>
      <c r="AE3382" s="110">
        <v>5.75</v>
      </c>
      <c r="AF3382" s="110">
        <v>0.09</v>
      </c>
      <c r="AG3382" s="110">
        <v>2.9</v>
      </c>
      <c r="AH3382" s="110">
        <v>1020</v>
      </c>
      <c r="AI3382" s="110">
        <v>0.02</v>
      </c>
      <c r="AJ3382" s="110"/>
      <c r="AK3382" s="22"/>
      <c r="AL3382" s="110"/>
      <c r="AM3382" s="110">
        <v>0.33</v>
      </c>
      <c r="AN3382" s="110"/>
      <c r="AO3382" s="57">
        <f>SUM(W3382:AG3382)+AI3382</f>
        <v>99.57</v>
      </c>
      <c r="AP3382" s="110"/>
      <c r="AQ3382" s="110"/>
      <c r="AR3382" s="110"/>
      <c r="AS3382" s="22"/>
      <c r="AT3382" s="22"/>
      <c r="AU3382" s="110">
        <v>1</v>
      </c>
      <c r="AV3382" s="110" t="s">
        <v>82</v>
      </c>
      <c r="AW3382" s="110">
        <v>1.9</v>
      </c>
      <c r="AX3382" s="110"/>
      <c r="AY3382" s="110">
        <v>115</v>
      </c>
      <c r="AZ3382" s="110"/>
      <c r="BA3382" s="110">
        <v>0.05</v>
      </c>
      <c r="BB3382" s="110"/>
      <c r="BC3382" s="110" t="s">
        <v>82</v>
      </c>
      <c r="BD3382" s="110">
        <v>1</v>
      </c>
      <c r="BE3382" s="110" t="s">
        <v>83</v>
      </c>
      <c r="BF3382" s="110">
        <v>26.4</v>
      </c>
      <c r="BG3382" s="110">
        <v>3</v>
      </c>
      <c r="BH3382" s="110">
        <v>30</v>
      </c>
      <c r="BI3382" s="110">
        <v>2.1</v>
      </c>
      <c r="BJ3382" s="110">
        <v>22.4</v>
      </c>
      <c r="BK3382" s="110" t="s">
        <v>145</v>
      </c>
      <c r="BL3382" s="110">
        <v>4.9000000000000002E-2</v>
      </c>
      <c r="BM3382" s="110">
        <v>60</v>
      </c>
      <c r="BN3382" s="110">
        <v>10</v>
      </c>
      <c r="BO3382" s="110">
        <v>187</v>
      </c>
      <c r="BP3382" s="110">
        <v>1</v>
      </c>
      <c r="BQ3382" s="110">
        <v>12</v>
      </c>
      <c r="BR3382" s="110">
        <v>115.5</v>
      </c>
      <c r="BS3382" s="110">
        <v>1E-3</v>
      </c>
      <c r="BT3382" s="110">
        <v>0.08</v>
      </c>
      <c r="BU3382" s="110">
        <v>0.7</v>
      </c>
      <c r="BV3382" s="110" t="s">
        <v>124</v>
      </c>
      <c r="BW3382" s="110">
        <v>6</v>
      </c>
      <c r="BX3382" s="110">
        <v>111</v>
      </c>
      <c r="BY3382" s="110">
        <v>9.6999999999999993</v>
      </c>
      <c r="BZ3382" s="110" t="s">
        <v>120</v>
      </c>
      <c r="CA3382" s="110">
        <v>13.2</v>
      </c>
      <c r="CB3382" s="110">
        <v>0.11</v>
      </c>
      <c r="CC3382" s="110">
        <v>4.07</v>
      </c>
      <c r="CD3382" s="110" t="s">
        <v>83</v>
      </c>
      <c r="CE3382" s="110">
        <v>1.9</v>
      </c>
      <c r="CF3382" s="110">
        <v>54</v>
      </c>
      <c r="CG3382" s="110">
        <v>1005</v>
      </c>
      <c r="CH3382" s="110">
        <v>146</v>
      </c>
      <c r="CI3382" s="110">
        <v>111</v>
      </c>
      <c r="CJ3382" s="110">
        <v>213</v>
      </c>
      <c r="CK3382" s="110">
        <v>22</v>
      </c>
      <c r="CL3382" s="110">
        <v>84.1</v>
      </c>
      <c r="CM3382" s="110">
        <v>14.3</v>
      </c>
      <c r="CN3382" s="110">
        <v>1.85</v>
      </c>
      <c r="CO3382" s="110">
        <v>9.77</v>
      </c>
      <c r="CP3382" s="110">
        <v>1.47</v>
      </c>
      <c r="CQ3382" s="110">
        <v>10</v>
      </c>
      <c r="CR3382" s="110">
        <v>1.61</v>
      </c>
      <c r="CS3382" s="110">
        <v>5.31</v>
      </c>
      <c r="CT3382" s="110">
        <v>0.65</v>
      </c>
      <c r="CU3382" s="110">
        <v>5.01</v>
      </c>
      <c r="CV3382" s="110">
        <v>0.73</v>
      </c>
      <c r="CW3382" s="60">
        <f t="shared" si="199"/>
        <v>480.80000000000007</v>
      </c>
      <c r="CX3382" s="110"/>
      <c r="CY3382" s="110"/>
      <c r="CZ3382" s="110"/>
      <c r="DA3382" s="110"/>
      <c r="DB3382" s="22"/>
      <c r="DC3382" s="110"/>
      <c r="DD3382" s="110"/>
      <c r="DE3382" s="110"/>
      <c r="DF3382" s="110"/>
      <c r="DG3382" s="110"/>
      <c r="DH3382" s="22"/>
      <c r="DI3382" s="22"/>
      <c r="DJ3382" s="22"/>
      <c r="DK3382" s="22"/>
      <c r="DL3382" s="22"/>
      <c r="DM3382" s="22"/>
      <c r="DN3382" s="22"/>
      <c r="DO3382" s="22"/>
      <c r="DP3382" s="22"/>
      <c r="DQ3382" s="22"/>
    </row>
    <row r="3383" spans="1:121" ht="14.5" customHeight="1" x14ac:dyDescent="0.3">
      <c r="A3383" s="22" t="s">
        <v>4963</v>
      </c>
      <c r="B3383" s="22" t="s">
        <v>2935</v>
      </c>
      <c r="C3383" s="22" t="s">
        <v>2941</v>
      </c>
      <c r="D3383" s="22" t="s">
        <v>5257</v>
      </c>
      <c r="E3383" s="71"/>
      <c r="F3383" s="71">
        <v>44755</v>
      </c>
      <c r="G3383" s="22" t="s">
        <v>4908</v>
      </c>
      <c r="H3383" s="22">
        <v>32.065714</v>
      </c>
      <c r="I3383" s="22">
        <v>-105.48103399999999</v>
      </c>
      <c r="J3383" s="22" t="s">
        <v>873</v>
      </c>
      <c r="K3383" s="22" t="s">
        <v>1253</v>
      </c>
      <c r="L3383" s="29" t="s">
        <v>878</v>
      </c>
      <c r="M3383" s="22" t="s">
        <v>186</v>
      </c>
      <c r="N3383" s="70" t="s">
        <v>3393</v>
      </c>
      <c r="O3383" s="70" t="s">
        <v>3394</v>
      </c>
      <c r="P3383" s="33" t="s">
        <v>1665</v>
      </c>
      <c r="Q3383" s="33" t="s">
        <v>2943</v>
      </c>
      <c r="W3383" s="110">
        <v>32.76</v>
      </c>
      <c r="X3383" s="110">
        <v>0.04</v>
      </c>
      <c r="Y3383" s="110">
        <v>0.67</v>
      </c>
      <c r="Z3383" s="110">
        <v>1.91</v>
      </c>
      <c r="AA3383" s="110">
        <v>7.0000000000000007E-2</v>
      </c>
      <c r="AB3383" s="110">
        <v>0.06</v>
      </c>
      <c r="AC3383" s="110">
        <v>36.700000000000003</v>
      </c>
      <c r="AD3383" s="110">
        <v>0.02</v>
      </c>
      <c r="AE3383" s="110">
        <v>0.05</v>
      </c>
      <c r="AF3383" s="110">
        <v>0.01</v>
      </c>
      <c r="AG3383" s="110">
        <v>25.82</v>
      </c>
      <c r="AH3383" s="110" t="s">
        <v>1685</v>
      </c>
      <c r="AI3383" s="110">
        <v>0.09</v>
      </c>
      <c r="AJ3383" s="110"/>
      <c r="AK3383" s="22"/>
      <c r="AL3383" s="110"/>
      <c r="AM3383" s="110">
        <v>7.03</v>
      </c>
      <c r="AN3383" s="110"/>
      <c r="AO3383" s="57">
        <f>SUM(W3383:AG3383)+AI3383</f>
        <v>98.200000000000017</v>
      </c>
      <c r="AP3383" s="110"/>
      <c r="AQ3383" s="110"/>
      <c r="AR3383" s="110"/>
      <c r="AS3383" s="22"/>
      <c r="AT3383" s="22"/>
      <c r="AU3383" s="110">
        <v>2</v>
      </c>
      <c r="AV3383" s="110" t="s">
        <v>82</v>
      </c>
      <c r="AW3383" s="110">
        <v>29.1</v>
      </c>
      <c r="AX3383" s="110"/>
      <c r="AY3383" s="110">
        <v>3840</v>
      </c>
      <c r="AZ3383" s="110"/>
      <c r="BA3383" s="110">
        <v>0.09</v>
      </c>
      <c r="BB3383" s="110"/>
      <c r="BC3383" s="110">
        <v>2</v>
      </c>
      <c r="BD3383" s="110" t="s">
        <v>121</v>
      </c>
      <c r="BE3383" s="110">
        <v>31</v>
      </c>
      <c r="BF3383" s="110">
        <v>0.15</v>
      </c>
      <c r="BG3383" s="110">
        <v>3</v>
      </c>
      <c r="BH3383" s="110">
        <v>1.2</v>
      </c>
      <c r="BI3383" s="110">
        <v>0.5</v>
      </c>
      <c r="BJ3383" s="110">
        <v>0.41</v>
      </c>
      <c r="BK3383" s="110">
        <v>1.2999999999999999E-2</v>
      </c>
      <c r="BL3383" s="110">
        <v>7.0000000000000001E-3</v>
      </c>
      <c r="BM3383" s="110">
        <v>10</v>
      </c>
      <c r="BN3383" s="110">
        <v>4</v>
      </c>
      <c r="BO3383" s="110">
        <v>3.75</v>
      </c>
      <c r="BP3383" s="110">
        <v>9</v>
      </c>
      <c r="BQ3383" s="110">
        <v>44</v>
      </c>
      <c r="BR3383" s="110">
        <v>1.6</v>
      </c>
      <c r="BS3383" s="110">
        <v>6.0000000000000001E-3</v>
      </c>
      <c r="BT3383" s="110">
        <v>0.68</v>
      </c>
      <c r="BU3383" s="110">
        <v>0.9</v>
      </c>
      <c r="BV3383" s="110">
        <v>1.3</v>
      </c>
      <c r="BW3383" s="110" t="s">
        <v>82</v>
      </c>
      <c r="BX3383" s="110">
        <v>426</v>
      </c>
      <c r="BY3383" s="110" t="s">
        <v>126</v>
      </c>
      <c r="BZ3383" s="110">
        <v>0.01</v>
      </c>
      <c r="CA3383" s="110">
        <v>0.5</v>
      </c>
      <c r="CB3383" s="110">
        <v>0.15</v>
      </c>
      <c r="CC3383" s="110">
        <v>3.4</v>
      </c>
      <c r="CD3383" s="110">
        <v>37</v>
      </c>
      <c r="CE3383" s="110">
        <v>1.6</v>
      </c>
      <c r="CF3383" s="110">
        <v>5</v>
      </c>
      <c r="CG3383" s="110">
        <v>17</v>
      </c>
      <c r="CH3383" s="110">
        <v>360</v>
      </c>
      <c r="CI3383" s="110">
        <v>3.3</v>
      </c>
      <c r="CJ3383" s="110">
        <v>6.3</v>
      </c>
      <c r="CK3383" s="110">
        <v>0.76</v>
      </c>
      <c r="CL3383" s="110">
        <v>3.6</v>
      </c>
      <c r="CM3383" s="110">
        <v>0.64</v>
      </c>
      <c r="CN3383" s="110">
        <v>0.22</v>
      </c>
      <c r="CO3383" s="110">
        <v>0.59</v>
      </c>
      <c r="CP3383" s="110">
        <v>0.12</v>
      </c>
      <c r="CQ3383" s="110">
        <v>0.68</v>
      </c>
      <c r="CR3383" s="110">
        <v>0.15</v>
      </c>
      <c r="CS3383" s="110">
        <v>0.39</v>
      </c>
      <c r="CT3383" s="110">
        <v>0.06</v>
      </c>
      <c r="CU3383" s="110">
        <v>0.17</v>
      </c>
      <c r="CV3383" s="110">
        <v>0.03</v>
      </c>
      <c r="CW3383" s="60">
        <f t="shared" si="199"/>
        <v>17.010000000000002</v>
      </c>
      <c r="CX3383" s="110"/>
      <c r="CY3383" s="110"/>
      <c r="CZ3383" s="110"/>
      <c r="DA3383" s="110"/>
      <c r="DB3383" s="22"/>
      <c r="DC3383" s="110"/>
      <c r="DD3383" s="110"/>
      <c r="DE3383" s="110"/>
      <c r="DF3383" s="110"/>
      <c r="DG3383" s="110"/>
      <c r="DH3383" s="22"/>
      <c r="DI3383" s="22"/>
      <c r="DJ3383" s="22"/>
      <c r="DK3383" s="22"/>
      <c r="DL3383" s="22"/>
      <c r="DM3383" s="22"/>
      <c r="DN3383" s="22"/>
      <c r="DO3383" s="22"/>
      <c r="DP3383" s="22"/>
      <c r="DQ3383" s="22"/>
    </row>
    <row r="3384" spans="1:121" ht="14.5" customHeight="1" x14ac:dyDescent="0.3">
      <c r="A3384" s="22" t="s">
        <v>4964</v>
      </c>
      <c r="B3384" s="22" t="s">
        <v>2935</v>
      </c>
      <c r="C3384" s="22" t="s">
        <v>2941</v>
      </c>
      <c r="D3384" s="22" t="s">
        <v>5257</v>
      </c>
      <c r="E3384" s="71"/>
      <c r="F3384" s="71">
        <v>44755</v>
      </c>
      <c r="G3384" s="22" t="s">
        <v>4908</v>
      </c>
      <c r="H3384" s="22">
        <v>32.037560999999997</v>
      </c>
      <c r="I3384" s="22">
        <v>-105.510001</v>
      </c>
      <c r="J3384" s="22" t="s">
        <v>873</v>
      </c>
      <c r="K3384" s="22" t="s">
        <v>1253</v>
      </c>
      <c r="L3384" s="29" t="s">
        <v>878</v>
      </c>
      <c r="M3384" s="22" t="s">
        <v>1046</v>
      </c>
      <c r="N3384" s="70" t="s">
        <v>3393</v>
      </c>
      <c r="O3384" s="70" t="s">
        <v>3394</v>
      </c>
      <c r="P3384" s="33" t="s">
        <v>1665</v>
      </c>
      <c r="Q3384" s="33" t="s">
        <v>2943</v>
      </c>
      <c r="W3384" s="110">
        <v>56.96</v>
      </c>
      <c r="X3384" s="110">
        <v>0.09</v>
      </c>
      <c r="Y3384" s="110">
        <v>10.43</v>
      </c>
      <c r="Z3384" s="110">
        <v>12.94</v>
      </c>
      <c r="AA3384" s="110">
        <v>0.39</v>
      </c>
      <c r="AB3384" s="110">
        <v>0.06</v>
      </c>
      <c r="AC3384" s="110">
        <v>2.67</v>
      </c>
      <c r="AD3384" s="110">
        <v>8.8800000000000008</v>
      </c>
      <c r="AE3384" s="110">
        <v>2.37</v>
      </c>
      <c r="AF3384" s="110">
        <v>0.02</v>
      </c>
      <c r="AG3384" s="110">
        <v>2.87</v>
      </c>
      <c r="AH3384" s="110">
        <v>350</v>
      </c>
      <c r="AI3384" s="110">
        <v>0.02</v>
      </c>
      <c r="AJ3384" s="110"/>
      <c r="AK3384" s="22"/>
      <c r="AL3384" s="110"/>
      <c r="AM3384" s="110">
        <v>0.55000000000000004</v>
      </c>
      <c r="AN3384" s="110"/>
      <c r="AO3384" s="57">
        <f>SUM(W3384:AG3384)+AI3384</f>
        <v>97.7</v>
      </c>
      <c r="AP3384" s="110"/>
      <c r="AQ3384" s="110"/>
      <c r="AR3384" s="110"/>
      <c r="AS3384" s="22"/>
      <c r="AT3384" s="22"/>
      <c r="AU3384" s="110">
        <v>2</v>
      </c>
      <c r="AV3384" s="110" t="s">
        <v>82</v>
      </c>
      <c r="AW3384" s="110">
        <v>10.9</v>
      </c>
      <c r="AX3384" s="110"/>
      <c r="AY3384" s="110">
        <v>43.3</v>
      </c>
      <c r="AZ3384" s="110"/>
      <c r="BA3384" s="110">
        <v>0.52</v>
      </c>
      <c r="BB3384" s="110"/>
      <c r="BC3384" s="110">
        <v>2.8</v>
      </c>
      <c r="BD3384" s="110">
        <v>2</v>
      </c>
      <c r="BE3384" s="110" t="s">
        <v>83</v>
      </c>
      <c r="BF3384" s="110">
        <v>0.28999999999999998</v>
      </c>
      <c r="BG3384" s="110">
        <v>5</v>
      </c>
      <c r="BH3384" s="110">
        <v>78.5</v>
      </c>
      <c r="BI3384" s="110">
        <v>3.7</v>
      </c>
      <c r="BJ3384" s="110">
        <v>177</v>
      </c>
      <c r="BK3384" s="110">
        <v>1.4999999999999999E-2</v>
      </c>
      <c r="BL3384" s="110">
        <v>8.9999999999999993E-3</v>
      </c>
      <c r="BM3384" s="110">
        <v>20</v>
      </c>
      <c r="BN3384" s="110">
        <v>5</v>
      </c>
      <c r="BO3384" s="110">
        <v>869</v>
      </c>
      <c r="BP3384" s="110">
        <v>4</v>
      </c>
      <c r="BQ3384" s="110">
        <v>506</v>
      </c>
      <c r="BR3384" s="110">
        <v>168.5</v>
      </c>
      <c r="BS3384" s="110" t="s">
        <v>134</v>
      </c>
      <c r="BT3384" s="110">
        <v>0.11</v>
      </c>
      <c r="BU3384" s="110">
        <v>0.1</v>
      </c>
      <c r="BV3384" s="110" t="s">
        <v>124</v>
      </c>
      <c r="BW3384" s="110">
        <v>75.099999999999994</v>
      </c>
      <c r="BX3384" s="110">
        <v>51.7</v>
      </c>
      <c r="BY3384" s="110">
        <v>86.3</v>
      </c>
      <c r="BZ3384" s="110">
        <v>0.02</v>
      </c>
      <c r="CA3384" s="110">
        <v>196</v>
      </c>
      <c r="CB3384" s="110">
        <v>0.18</v>
      </c>
      <c r="CC3384" s="110">
        <v>78.099999999999994</v>
      </c>
      <c r="CD3384" s="110">
        <v>16</v>
      </c>
      <c r="CE3384" s="110">
        <v>5.2</v>
      </c>
      <c r="CF3384" s="110">
        <v>177.5</v>
      </c>
      <c r="CG3384" s="110" t="s">
        <v>141</v>
      </c>
      <c r="CH3384" s="110">
        <v>609</v>
      </c>
      <c r="CI3384" s="110">
        <v>300</v>
      </c>
      <c r="CJ3384" s="110">
        <v>535</v>
      </c>
      <c r="CK3384" s="110">
        <v>50.7</v>
      </c>
      <c r="CL3384" s="110">
        <v>147</v>
      </c>
      <c r="CM3384" s="110">
        <v>24.9</v>
      </c>
      <c r="CN3384" s="110">
        <v>1.55</v>
      </c>
      <c r="CO3384" s="110">
        <v>18.5</v>
      </c>
      <c r="CP3384" s="110">
        <v>3.27</v>
      </c>
      <c r="CQ3384" s="110">
        <v>23.2</v>
      </c>
      <c r="CR3384" s="110">
        <v>4.91</v>
      </c>
      <c r="CS3384" s="110">
        <v>16.25</v>
      </c>
      <c r="CT3384" s="110">
        <v>2.5099999999999998</v>
      </c>
      <c r="CU3384" s="110">
        <v>17.2</v>
      </c>
      <c r="CV3384" s="110">
        <v>2.41</v>
      </c>
      <c r="CW3384" s="60">
        <f t="shared" si="199"/>
        <v>1147.4000000000003</v>
      </c>
      <c r="CX3384" s="110"/>
      <c r="CY3384" s="110"/>
      <c r="CZ3384" s="110"/>
      <c r="DA3384" s="110"/>
      <c r="DB3384" s="22"/>
      <c r="DC3384" s="110"/>
      <c r="DD3384" s="110"/>
      <c r="DE3384" s="110"/>
      <c r="DF3384" s="110"/>
      <c r="DG3384" s="110"/>
      <c r="DH3384" s="22"/>
      <c r="DI3384" s="22"/>
      <c r="DJ3384" s="22"/>
      <c r="DK3384" s="22"/>
      <c r="DL3384" s="22"/>
      <c r="DM3384" s="22"/>
      <c r="DN3384" s="22"/>
      <c r="DO3384" s="22"/>
      <c r="DP3384" s="22"/>
      <c r="DQ3384" s="22"/>
    </row>
    <row r="3385" spans="1:121" ht="14.5" customHeight="1" x14ac:dyDescent="0.3">
      <c r="A3385" s="22" t="s">
        <v>4965</v>
      </c>
      <c r="B3385" s="22" t="s">
        <v>2935</v>
      </c>
      <c r="C3385" s="22" t="s">
        <v>2941</v>
      </c>
      <c r="D3385" s="22" t="s">
        <v>5257</v>
      </c>
      <c r="E3385" s="71"/>
      <c r="F3385" s="71">
        <v>44755</v>
      </c>
      <c r="G3385" s="22" t="s">
        <v>4908</v>
      </c>
      <c r="H3385" s="22">
        <v>32.037616</v>
      </c>
      <c r="I3385" s="22">
        <v>-105.509885</v>
      </c>
      <c r="J3385" s="22" t="s">
        <v>873</v>
      </c>
      <c r="K3385" s="22" t="s">
        <v>1253</v>
      </c>
      <c r="L3385" s="29" t="s">
        <v>878</v>
      </c>
      <c r="M3385" s="22" t="s">
        <v>1046</v>
      </c>
      <c r="N3385" s="70" t="s">
        <v>3393</v>
      </c>
      <c r="O3385" s="70" t="s">
        <v>3394</v>
      </c>
      <c r="P3385" s="33" t="s">
        <v>1665</v>
      </c>
      <c r="Q3385" s="33" t="s">
        <v>2943</v>
      </c>
      <c r="W3385" s="110">
        <v>55.02</v>
      </c>
      <c r="X3385" s="110">
        <v>0.12</v>
      </c>
      <c r="Y3385" s="110">
        <v>11.92</v>
      </c>
      <c r="Z3385" s="110">
        <v>13.98</v>
      </c>
      <c r="AA3385" s="110">
        <v>0.49</v>
      </c>
      <c r="AB3385" s="110">
        <v>0.19</v>
      </c>
      <c r="AC3385" s="110">
        <v>1.1299999999999999</v>
      </c>
      <c r="AD3385" s="110">
        <v>8.89</v>
      </c>
      <c r="AE3385" s="110">
        <v>3.64</v>
      </c>
      <c r="AF3385" s="110">
        <v>0.04</v>
      </c>
      <c r="AG3385" s="110">
        <v>3.05</v>
      </c>
      <c r="AH3385" s="110">
        <v>600</v>
      </c>
      <c r="AI3385" s="110">
        <v>0.01</v>
      </c>
      <c r="AJ3385" s="110"/>
      <c r="AK3385" s="22"/>
      <c r="AL3385" s="110"/>
      <c r="AM3385" s="110">
        <v>0.17</v>
      </c>
      <c r="AN3385" s="110"/>
      <c r="AO3385" s="57">
        <f>SUM(W3385:AG3385)+AI3385</f>
        <v>98.48</v>
      </c>
      <c r="AP3385" s="110"/>
      <c r="AQ3385" s="110"/>
      <c r="AR3385" s="110"/>
      <c r="AS3385" s="22"/>
      <c r="AT3385" s="22"/>
      <c r="AU3385" s="110" t="s">
        <v>121</v>
      </c>
      <c r="AV3385" s="110" t="s">
        <v>82</v>
      </c>
      <c r="AW3385" s="110">
        <v>2.8</v>
      </c>
      <c r="AX3385" s="110"/>
      <c r="AY3385" s="110">
        <v>113</v>
      </c>
      <c r="AZ3385" s="110"/>
      <c r="BA3385" s="110">
        <v>0.27</v>
      </c>
      <c r="BB3385" s="110"/>
      <c r="BC3385" s="110">
        <v>1.1000000000000001</v>
      </c>
      <c r="BD3385" s="110">
        <v>4</v>
      </c>
      <c r="BE3385" s="110" t="s">
        <v>83</v>
      </c>
      <c r="BF3385" s="110">
        <v>6.79</v>
      </c>
      <c r="BG3385" s="110">
        <v>18</v>
      </c>
      <c r="BH3385" s="110">
        <v>64.400000000000006</v>
      </c>
      <c r="BI3385" s="110">
        <v>3.9</v>
      </c>
      <c r="BJ3385" s="110">
        <v>178.5</v>
      </c>
      <c r="BK3385" s="110">
        <v>5.0000000000000001E-3</v>
      </c>
      <c r="BL3385" s="110">
        <v>8.0000000000000002E-3</v>
      </c>
      <c r="BM3385" s="110">
        <v>50</v>
      </c>
      <c r="BN3385" s="110">
        <v>9</v>
      </c>
      <c r="BO3385" s="110">
        <v>892</v>
      </c>
      <c r="BP3385" s="110">
        <v>9</v>
      </c>
      <c r="BQ3385" s="110">
        <v>142</v>
      </c>
      <c r="BR3385" s="110">
        <v>268</v>
      </c>
      <c r="BS3385" s="110" t="s">
        <v>134</v>
      </c>
      <c r="BT3385" s="110">
        <v>7.0000000000000007E-2</v>
      </c>
      <c r="BU3385" s="110">
        <v>0.4</v>
      </c>
      <c r="BV3385" s="110" t="s">
        <v>124</v>
      </c>
      <c r="BW3385" s="110">
        <v>92.2</v>
      </c>
      <c r="BX3385" s="110">
        <v>166</v>
      </c>
      <c r="BY3385" s="110">
        <v>84.7</v>
      </c>
      <c r="BZ3385" s="110">
        <v>0.02</v>
      </c>
      <c r="CA3385" s="110">
        <v>165</v>
      </c>
      <c r="CB3385" s="110">
        <v>0.43</v>
      </c>
      <c r="CC3385" s="110">
        <v>43.8</v>
      </c>
      <c r="CD3385" s="110">
        <v>13</v>
      </c>
      <c r="CE3385" s="110">
        <v>4.4000000000000004</v>
      </c>
      <c r="CF3385" s="110">
        <v>133</v>
      </c>
      <c r="CG3385" s="110">
        <v>8430</v>
      </c>
      <c r="CH3385" s="110">
        <v>433</v>
      </c>
      <c r="CI3385" s="110">
        <v>438</v>
      </c>
      <c r="CJ3385" s="110">
        <v>784</v>
      </c>
      <c r="CK3385" s="110">
        <v>71.5</v>
      </c>
      <c r="CL3385" s="110">
        <v>200</v>
      </c>
      <c r="CM3385" s="110">
        <v>28.3</v>
      </c>
      <c r="CN3385" s="110">
        <v>1.76</v>
      </c>
      <c r="CO3385" s="110">
        <v>18.5</v>
      </c>
      <c r="CP3385" s="110">
        <v>3.07</v>
      </c>
      <c r="CQ3385" s="110">
        <v>20.3</v>
      </c>
      <c r="CR3385" s="110">
        <v>3.87</v>
      </c>
      <c r="CS3385" s="110">
        <v>12.2</v>
      </c>
      <c r="CT3385" s="110">
        <v>1.81</v>
      </c>
      <c r="CU3385" s="110">
        <v>14.2</v>
      </c>
      <c r="CV3385" s="110">
        <v>2.04</v>
      </c>
      <c r="CW3385" s="60">
        <f t="shared" si="199"/>
        <v>1599.5499999999997</v>
      </c>
      <c r="CX3385" s="110"/>
      <c r="CY3385" s="110"/>
      <c r="CZ3385" s="110"/>
      <c r="DA3385" s="110"/>
      <c r="DB3385" s="22"/>
      <c r="DC3385" s="110"/>
      <c r="DD3385" s="110"/>
      <c r="DE3385" s="110"/>
      <c r="DF3385" s="110"/>
      <c r="DG3385" s="110"/>
      <c r="DH3385" s="22"/>
      <c r="DI3385" s="22"/>
      <c r="DJ3385" s="22"/>
      <c r="DK3385" s="22"/>
      <c r="DL3385" s="22"/>
      <c r="DM3385" s="22"/>
      <c r="DN3385" s="22"/>
      <c r="DO3385" s="22"/>
      <c r="DP3385" s="22"/>
      <c r="DQ3385" s="22"/>
    </row>
    <row r="3386" spans="1:121" ht="14.5" customHeight="1" x14ac:dyDescent="0.3">
      <c r="A3386" s="22" t="s">
        <v>4966</v>
      </c>
      <c r="B3386" s="22" t="s">
        <v>2935</v>
      </c>
      <c r="C3386" s="22" t="s">
        <v>2941</v>
      </c>
      <c r="D3386" s="22" t="s">
        <v>5257</v>
      </c>
      <c r="E3386" s="71"/>
      <c r="F3386" s="71">
        <v>44755</v>
      </c>
      <c r="G3386" s="22" t="s">
        <v>4908</v>
      </c>
      <c r="H3386" s="22">
        <v>32.037236</v>
      </c>
      <c r="I3386" s="22">
        <v>-105.510148</v>
      </c>
      <c r="J3386" s="22" t="s">
        <v>873</v>
      </c>
      <c r="K3386" s="22" t="s">
        <v>1253</v>
      </c>
      <c r="L3386" s="29" t="s">
        <v>878</v>
      </c>
      <c r="M3386" s="22" t="s">
        <v>1165</v>
      </c>
      <c r="N3386" s="70" t="s">
        <v>3393</v>
      </c>
      <c r="O3386" s="70" t="s">
        <v>3394</v>
      </c>
      <c r="P3386" s="33" t="s">
        <v>1665</v>
      </c>
      <c r="Q3386" s="33" t="s">
        <v>2943</v>
      </c>
      <c r="W3386" s="110">
        <v>56.82</v>
      </c>
      <c r="X3386" s="110">
        <v>0.17</v>
      </c>
      <c r="Y3386" s="110">
        <v>18</v>
      </c>
      <c r="Z3386" s="110">
        <v>6.46</v>
      </c>
      <c r="AA3386" s="110">
        <v>0.37</v>
      </c>
      <c r="AB3386" s="110">
        <v>0.21</v>
      </c>
      <c r="AC3386" s="110">
        <v>1.0900000000000001</v>
      </c>
      <c r="AD3386" s="110">
        <v>7.95</v>
      </c>
      <c r="AE3386" s="110">
        <v>5.05</v>
      </c>
      <c r="AF3386" s="110">
        <v>7.0000000000000007E-2</v>
      </c>
      <c r="AG3386" s="110">
        <v>2.75</v>
      </c>
      <c r="AH3386" s="110">
        <v>550</v>
      </c>
      <c r="AI3386" s="110" t="s">
        <v>120</v>
      </c>
      <c r="AJ3386" s="110"/>
      <c r="AK3386" s="22"/>
      <c r="AL3386" s="110"/>
      <c r="AM3386" s="110">
        <v>0.08</v>
      </c>
      <c r="AN3386" s="110"/>
      <c r="AO3386" s="57">
        <f>SUM(W3386:AG3386)</f>
        <v>98.94</v>
      </c>
      <c r="AP3386" s="110"/>
      <c r="AQ3386" s="110"/>
      <c r="AR3386" s="110"/>
      <c r="AS3386" s="22"/>
      <c r="AT3386" s="22"/>
      <c r="AU3386" s="110">
        <v>1</v>
      </c>
      <c r="AV3386" s="110" t="s">
        <v>82</v>
      </c>
      <c r="AW3386" s="110">
        <v>6.3</v>
      </c>
      <c r="AX3386" s="110"/>
      <c r="AY3386" s="110">
        <v>94.4</v>
      </c>
      <c r="AZ3386" s="110"/>
      <c r="BA3386" s="110">
        <v>0.31</v>
      </c>
      <c r="BB3386" s="110"/>
      <c r="BC3386" s="110">
        <v>0.8</v>
      </c>
      <c r="BD3386" s="110">
        <v>3</v>
      </c>
      <c r="BE3386" s="110" t="s">
        <v>83</v>
      </c>
      <c r="BF3386" s="110">
        <v>2.68</v>
      </c>
      <c r="BG3386" s="110">
        <v>5</v>
      </c>
      <c r="BH3386" s="110">
        <v>40.5</v>
      </c>
      <c r="BI3386" s="110">
        <v>2.7</v>
      </c>
      <c r="BJ3386" s="110">
        <v>102</v>
      </c>
      <c r="BK3386" s="110">
        <v>8.0000000000000002E-3</v>
      </c>
      <c r="BL3386" s="110">
        <v>3.3000000000000002E-2</v>
      </c>
      <c r="BM3386" s="110">
        <v>60</v>
      </c>
      <c r="BN3386" s="110">
        <v>7</v>
      </c>
      <c r="BO3386" s="110">
        <v>416</v>
      </c>
      <c r="BP3386" s="110">
        <v>1</v>
      </c>
      <c r="BQ3386" s="110">
        <v>35</v>
      </c>
      <c r="BR3386" s="110">
        <v>196.5</v>
      </c>
      <c r="BS3386" s="110">
        <v>1E-3</v>
      </c>
      <c r="BT3386" s="110">
        <v>0.09</v>
      </c>
      <c r="BU3386" s="110">
        <v>0.6</v>
      </c>
      <c r="BV3386" s="110" t="s">
        <v>124</v>
      </c>
      <c r="BW3386" s="110">
        <v>18.600000000000001</v>
      </c>
      <c r="BX3386" s="110">
        <v>114.5</v>
      </c>
      <c r="BY3386" s="110">
        <v>41.3</v>
      </c>
      <c r="BZ3386" s="110" t="s">
        <v>120</v>
      </c>
      <c r="CA3386" s="110">
        <v>36.200000000000003</v>
      </c>
      <c r="CB3386" s="110">
        <v>0.34</v>
      </c>
      <c r="CC3386" s="110">
        <v>12.95</v>
      </c>
      <c r="CD3386" s="110" t="s">
        <v>83</v>
      </c>
      <c r="CE3386" s="110">
        <v>2.8</v>
      </c>
      <c r="CF3386" s="110">
        <v>174.5</v>
      </c>
      <c r="CG3386" s="110">
        <v>4800</v>
      </c>
      <c r="CH3386" s="110">
        <v>228</v>
      </c>
      <c r="CI3386" s="110">
        <v>317</v>
      </c>
      <c r="CJ3386" s="110">
        <v>557</v>
      </c>
      <c r="CK3386" s="110">
        <v>55.3</v>
      </c>
      <c r="CL3386" s="110">
        <v>162.5</v>
      </c>
      <c r="CM3386" s="110">
        <v>26.9</v>
      </c>
      <c r="CN3386" s="110">
        <v>2.02</v>
      </c>
      <c r="CO3386" s="110">
        <v>21</v>
      </c>
      <c r="CP3386" s="110">
        <v>3.71</v>
      </c>
      <c r="CQ3386" s="110">
        <v>26.6</v>
      </c>
      <c r="CR3386" s="110">
        <v>5.45</v>
      </c>
      <c r="CS3386" s="110">
        <v>19.55</v>
      </c>
      <c r="CT3386" s="110">
        <v>3.33</v>
      </c>
      <c r="CU3386" s="110">
        <v>25.8</v>
      </c>
      <c r="CV3386" s="110">
        <v>3.98</v>
      </c>
      <c r="CW3386" s="60">
        <f t="shared" si="199"/>
        <v>1230.1399999999999</v>
      </c>
      <c r="CX3386" s="110"/>
      <c r="CY3386" s="110"/>
      <c r="CZ3386" s="110"/>
      <c r="DA3386" s="110"/>
      <c r="DB3386" s="22"/>
      <c r="DC3386" s="110"/>
      <c r="DD3386" s="110"/>
      <c r="DE3386" s="110"/>
      <c r="DF3386" s="110"/>
      <c r="DG3386" s="110"/>
      <c r="DH3386" s="22"/>
      <c r="DI3386" s="22"/>
      <c r="DJ3386" s="22"/>
      <c r="DK3386" s="22"/>
      <c r="DL3386" s="22"/>
      <c r="DM3386" s="22"/>
      <c r="DN3386" s="22"/>
      <c r="DO3386" s="22"/>
      <c r="DP3386" s="22"/>
      <c r="DQ3386" s="22"/>
    </row>
    <row r="3387" spans="1:121" ht="14.5" customHeight="1" x14ac:dyDescent="0.3">
      <c r="A3387" s="22" t="s">
        <v>4967</v>
      </c>
      <c r="B3387" s="22" t="s">
        <v>2935</v>
      </c>
      <c r="C3387" s="22" t="s">
        <v>2941</v>
      </c>
      <c r="D3387" s="22" t="s">
        <v>5257</v>
      </c>
      <c r="E3387" s="71"/>
      <c r="F3387" s="71">
        <v>44755</v>
      </c>
      <c r="G3387" s="22" t="s">
        <v>4908</v>
      </c>
      <c r="H3387" s="22">
        <v>32.037345000000002</v>
      </c>
      <c r="I3387" s="22">
        <v>-105.51002099999999</v>
      </c>
      <c r="J3387" s="22" t="s">
        <v>873</v>
      </c>
      <c r="K3387" s="22" t="s">
        <v>1253</v>
      </c>
      <c r="L3387" s="29" t="s">
        <v>878</v>
      </c>
      <c r="M3387" s="22" t="s">
        <v>1165</v>
      </c>
      <c r="N3387" s="70" t="s">
        <v>3393</v>
      </c>
      <c r="O3387" s="70" t="s">
        <v>3394</v>
      </c>
      <c r="P3387" s="33" t="s">
        <v>1665</v>
      </c>
      <c r="Q3387" s="33" t="s">
        <v>2943</v>
      </c>
      <c r="W3387" s="110">
        <v>55</v>
      </c>
      <c r="X3387" s="110">
        <v>0.1</v>
      </c>
      <c r="Y3387" s="110">
        <v>15.64</v>
      </c>
      <c r="Z3387" s="110">
        <v>9.93</v>
      </c>
      <c r="AA3387" s="110">
        <v>0.49</v>
      </c>
      <c r="AB3387" s="110">
        <v>0.12</v>
      </c>
      <c r="AC3387" s="110">
        <v>0.84</v>
      </c>
      <c r="AD3387" s="110">
        <v>8.35</v>
      </c>
      <c r="AE3387" s="110">
        <v>4.43</v>
      </c>
      <c r="AF3387" s="110">
        <v>0.05</v>
      </c>
      <c r="AG3387" s="110">
        <v>3.1</v>
      </c>
      <c r="AH3387" s="110">
        <v>620</v>
      </c>
      <c r="AI3387" s="110" t="s">
        <v>120</v>
      </c>
      <c r="AJ3387" s="110"/>
      <c r="AK3387" s="22"/>
      <c r="AL3387" s="110"/>
      <c r="AM3387" s="110">
        <v>0.08</v>
      </c>
      <c r="AN3387" s="110"/>
      <c r="AO3387" s="57">
        <f>SUM(W3387:AG3387)</f>
        <v>98.05</v>
      </c>
      <c r="AP3387" s="110"/>
      <c r="AQ3387" s="110"/>
      <c r="AR3387" s="110"/>
      <c r="AS3387" s="22"/>
      <c r="AT3387" s="22"/>
      <c r="AU3387" s="110">
        <v>2</v>
      </c>
      <c r="AV3387" s="110" t="s">
        <v>82</v>
      </c>
      <c r="AW3387" s="110">
        <v>10.6</v>
      </c>
      <c r="AX3387" s="110"/>
      <c r="AY3387" s="110">
        <v>18.2</v>
      </c>
      <c r="AZ3387" s="110"/>
      <c r="BA3387" s="110">
        <v>0.88</v>
      </c>
      <c r="BB3387" s="110"/>
      <c r="BC3387" s="110">
        <v>1.3</v>
      </c>
      <c r="BD3387" s="110">
        <v>3</v>
      </c>
      <c r="BE3387" s="110" t="s">
        <v>83</v>
      </c>
      <c r="BF3387" s="110">
        <v>5.55</v>
      </c>
      <c r="BG3387" s="110">
        <v>13</v>
      </c>
      <c r="BH3387" s="110">
        <v>64.900000000000006</v>
      </c>
      <c r="BI3387" s="110">
        <v>3.8</v>
      </c>
      <c r="BJ3387" s="110">
        <v>153</v>
      </c>
      <c r="BK3387" s="110" t="s">
        <v>145</v>
      </c>
      <c r="BL3387" s="110">
        <v>2.3E-2</v>
      </c>
      <c r="BM3387" s="110">
        <v>100</v>
      </c>
      <c r="BN3387" s="110">
        <v>11</v>
      </c>
      <c r="BO3387" s="110">
        <v>588</v>
      </c>
      <c r="BP3387" s="110">
        <v>2</v>
      </c>
      <c r="BQ3387" s="110">
        <v>70</v>
      </c>
      <c r="BR3387" s="110">
        <v>303</v>
      </c>
      <c r="BS3387" s="110" t="s">
        <v>134</v>
      </c>
      <c r="BT3387" s="110">
        <v>0.18</v>
      </c>
      <c r="BU3387" s="110">
        <v>0.4</v>
      </c>
      <c r="BV3387" s="110" t="s">
        <v>124</v>
      </c>
      <c r="BW3387" s="110">
        <v>45</v>
      </c>
      <c r="BX3387" s="110">
        <v>103</v>
      </c>
      <c r="BY3387" s="110">
        <v>52.9</v>
      </c>
      <c r="BZ3387" s="110">
        <v>0.02</v>
      </c>
      <c r="CA3387" s="110">
        <v>72.099999999999994</v>
      </c>
      <c r="CB3387" s="110">
        <v>0.43</v>
      </c>
      <c r="CC3387" s="110">
        <v>25.8</v>
      </c>
      <c r="CD3387" s="110" t="s">
        <v>83</v>
      </c>
      <c r="CE3387" s="110">
        <v>2.2999999999999998</v>
      </c>
      <c r="CF3387" s="110">
        <v>205</v>
      </c>
      <c r="CG3387" s="110">
        <v>7980</v>
      </c>
      <c r="CH3387" s="110">
        <v>432</v>
      </c>
      <c r="CI3387" s="110">
        <v>413</v>
      </c>
      <c r="CJ3387" s="110">
        <v>778</v>
      </c>
      <c r="CK3387" s="110">
        <v>64.599999999999994</v>
      </c>
      <c r="CL3387" s="110">
        <v>205</v>
      </c>
      <c r="CM3387" s="110">
        <v>32.299999999999997</v>
      </c>
      <c r="CN3387" s="110">
        <v>1.94</v>
      </c>
      <c r="CO3387" s="110">
        <v>25.7</v>
      </c>
      <c r="CP3387" s="110">
        <v>4.5</v>
      </c>
      <c r="CQ3387" s="110">
        <v>31.3</v>
      </c>
      <c r="CR3387" s="110">
        <v>6.42</v>
      </c>
      <c r="CS3387" s="110">
        <v>22.9</v>
      </c>
      <c r="CT3387" s="110">
        <v>3.7</v>
      </c>
      <c r="CU3387" s="110">
        <v>27.4</v>
      </c>
      <c r="CV3387" s="110">
        <v>4.07</v>
      </c>
      <c r="CW3387" s="60">
        <f t="shared" si="199"/>
        <v>1620.8300000000002</v>
      </c>
      <c r="CX3387" s="110"/>
      <c r="CY3387" s="110"/>
      <c r="CZ3387" s="110"/>
      <c r="DA3387" s="110"/>
      <c r="DB3387" s="22"/>
      <c r="DC3387" s="110"/>
      <c r="DD3387" s="110"/>
      <c r="DE3387" s="110"/>
      <c r="DF3387" s="110"/>
      <c r="DG3387" s="110"/>
      <c r="DH3387" s="22"/>
      <c r="DI3387" s="22"/>
      <c r="DJ3387" s="22"/>
      <c r="DK3387" s="22"/>
      <c r="DL3387" s="22"/>
      <c r="DM3387" s="22"/>
      <c r="DN3387" s="22"/>
      <c r="DO3387" s="22"/>
      <c r="DP3387" s="22"/>
      <c r="DQ3387" s="22"/>
    </row>
    <row r="3388" spans="1:121" ht="14.5" customHeight="1" x14ac:dyDescent="0.3">
      <c r="A3388" s="22" t="s">
        <v>4968</v>
      </c>
      <c r="B3388" s="22" t="s">
        <v>2935</v>
      </c>
      <c r="C3388" s="22" t="s">
        <v>2941</v>
      </c>
      <c r="D3388" s="22" t="s">
        <v>5257</v>
      </c>
      <c r="E3388" s="71"/>
      <c r="F3388" s="71">
        <v>44755</v>
      </c>
      <c r="G3388" s="22" t="s">
        <v>4908</v>
      </c>
      <c r="H3388" s="22">
        <v>32.037633999999997</v>
      </c>
      <c r="I3388" s="22">
        <v>-105.509747</v>
      </c>
      <c r="J3388" s="22" t="s">
        <v>873</v>
      </c>
      <c r="K3388" s="22" t="s">
        <v>1253</v>
      </c>
      <c r="L3388" s="29" t="s">
        <v>878</v>
      </c>
      <c r="M3388" s="22" t="s">
        <v>907</v>
      </c>
      <c r="N3388" s="70" t="s">
        <v>3393</v>
      </c>
      <c r="O3388" s="70" t="s">
        <v>3394</v>
      </c>
      <c r="P3388" s="33" t="s">
        <v>1665</v>
      </c>
      <c r="Q3388" s="33" t="s">
        <v>2943</v>
      </c>
      <c r="W3388" s="110">
        <v>54.46</v>
      </c>
      <c r="X3388" s="110">
        <v>0.1</v>
      </c>
      <c r="Y3388" s="110">
        <v>12.6</v>
      </c>
      <c r="Z3388" s="110">
        <v>11.62</v>
      </c>
      <c r="AA3388" s="110">
        <v>0.79</v>
      </c>
      <c r="AB3388" s="110">
        <v>0.22</v>
      </c>
      <c r="AC3388" s="110">
        <v>0.96</v>
      </c>
      <c r="AD3388" s="110" t="s">
        <v>2985</v>
      </c>
      <c r="AE3388" s="110">
        <v>2.66</v>
      </c>
      <c r="AF3388" s="110">
        <v>0.06</v>
      </c>
      <c r="AG3388" s="110">
        <v>2.86</v>
      </c>
      <c r="AH3388" s="110">
        <v>500</v>
      </c>
      <c r="AI3388" s="110" t="s">
        <v>120</v>
      </c>
      <c r="AJ3388" s="110"/>
      <c r="AK3388" s="22"/>
      <c r="AL3388" s="110"/>
      <c r="AM3388" s="110">
        <v>0.05</v>
      </c>
      <c r="AN3388" s="110"/>
      <c r="AO3388" s="57">
        <f>SUM(W3388:AG3388)+10</f>
        <v>96.33</v>
      </c>
      <c r="AP3388" s="110"/>
      <c r="AQ3388" s="110"/>
      <c r="AR3388" s="110"/>
      <c r="AS3388" s="22"/>
      <c r="AT3388" s="22"/>
      <c r="AU3388" s="110" t="s">
        <v>121</v>
      </c>
      <c r="AV3388" s="110" t="s">
        <v>82</v>
      </c>
      <c r="AW3388" s="110">
        <v>12.2</v>
      </c>
      <c r="AX3388" s="110"/>
      <c r="AY3388" s="110">
        <v>39.5</v>
      </c>
      <c r="AZ3388" s="110"/>
      <c r="BA3388" s="110">
        <v>0.28000000000000003</v>
      </c>
      <c r="BB3388" s="110"/>
      <c r="BC3388" s="110">
        <v>2.8</v>
      </c>
      <c r="BD3388" s="110">
        <v>4</v>
      </c>
      <c r="BE3388" s="110" t="s">
        <v>83</v>
      </c>
      <c r="BF3388" s="110">
        <v>9.0500000000000007</v>
      </c>
      <c r="BG3388" s="110">
        <v>13</v>
      </c>
      <c r="BH3388" s="110">
        <v>77.900000000000006</v>
      </c>
      <c r="BI3388" s="110">
        <v>4.4000000000000004</v>
      </c>
      <c r="BJ3388" s="110">
        <v>270</v>
      </c>
      <c r="BK3388" s="110">
        <v>7.0000000000000001E-3</v>
      </c>
      <c r="BL3388" s="110">
        <v>1.4E-2</v>
      </c>
      <c r="BM3388" s="110">
        <v>230</v>
      </c>
      <c r="BN3388" s="110">
        <v>11</v>
      </c>
      <c r="BO3388" s="110">
        <v>928</v>
      </c>
      <c r="BP3388" s="110">
        <v>10</v>
      </c>
      <c r="BQ3388" s="110">
        <v>269</v>
      </c>
      <c r="BR3388" s="110">
        <v>292</v>
      </c>
      <c r="BS3388" s="110">
        <v>1E-3</v>
      </c>
      <c r="BT3388" s="110">
        <v>0.25</v>
      </c>
      <c r="BU3388" s="110">
        <v>0.2</v>
      </c>
      <c r="BV3388" s="110" t="s">
        <v>124</v>
      </c>
      <c r="BW3388" s="110">
        <v>82</v>
      </c>
      <c r="BX3388" s="110">
        <v>150.5</v>
      </c>
      <c r="BY3388" s="110">
        <v>87.1</v>
      </c>
      <c r="BZ3388" s="110">
        <v>0.06</v>
      </c>
      <c r="CA3388" s="110">
        <v>184</v>
      </c>
      <c r="CB3388" s="110">
        <v>0.75</v>
      </c>
      <c r="CC3388" s="110">
        <v>69.3</v>
      </c>
      <c r="CD3388" s="110">
        <v>6</v>
      </c>
      <c r="CE3388" s="110">
        <v>10.9</v>
      </c>
      <c r="CF3388" s="110">
        <v>378</v>
      </c>
      <c r="CG3388" s="110" t="s">
        <v>141</v>
      </c>
      <c r="CH3388" s="110">
        <v>637</v>
      </c>
      <c r="CI3388" s="110">
        <v>915</v>
      </c>
      <c r="CJ3388" s="110">
        <v>1705</v>
      </c>
      <c r="CK3388" s="110">
        <v>157</v>
      </c>
      <c r="CL3388" s="110">
        <v>449</v>
      </c>
      <c r="CM3388" s="110">
        <v>70.599999999999994</v>
      </c>
      <c r="CN3388" s="110">
        <v>4.21</v>
      </c>
      <c r="CO3388" s="110">
        <v>48.3</v>
      </c>
      <c r="CP3388" s="110">
        <v>8.24</v>
      </c>
      <c r="CQ3388" s="110">
        <v>56.9</v>
      </c>
      <c r="CR3388" s="110">
        <v>11.1</v>
      </c>
      <c r="CS3388" s="110">
        <v>37.200000000000003</v>
      </c>
      <c r="CT3388" s="110">
        <v>5.62</v>
      </c>
      <c r="CU3388" s="110">
        <v>39.1</v>
      </c>
      <c r="CV3388" s="110">
        <v>5.81</v>
      </c>
      <c r="CW3388" s="60">
        <f t="shared" si="199"/>
        <v>3513.0799999999995</v>
      </c>
      <c r="CX3388" s="110"/>
      <c r="CY3388" s="110"/>
      <c r="CZ3388" s="110"/>
      <c r="DA3388" s="110"/>
      <c r="DB3388" s="22"/>
      <c r="DC3388" s="110"/>
      <c r="DD3388" s="110"/>
      <c r="DE3388" s="110"/>
      <c r="DF3388" s="110"/>
      <c r="DG3388" s="110"/>
      <c r="DH3388" s="22"/>
      <c r="DI3388" s="22"/>
      <c r="DJ3388" s="22"/>
      <c r="DK3388" s="22"/>
      <c r="DL3388" s="22"/>
      <c r="DM3388" s="22"/>
      <c r="DN3388" s="22"/>
      <c r="DO3388" s="22"/>
      <c r="DP3388" s="22"/>
      <c r="DQ3388" s="22"/>
    </row>
    <row r="3389" spans="1:121" ht="14.5" customHeight="1" x14ac:dyDescent="0.3">
      <c r="A3389" s="22" t="s">
        <v>4969</v>
      </c>
      <c r="B3389" s="22" t="s">
        <v>2935</v>
      </c>
      <c r="C3389" s="22" t="s">
        <v>2941</v>
      </c>
      <c r="D3389" s="22" t="s">
        <v>5257</v>
      </c>
      <c r="E3389" s="71"/>
      <c r="F3389" s="71">
        <v>44755</v>
      </c>
      <c r="G3389" s="22" t="s">
        <v>4908</v>
      </c>
      <c r="H3389" s="22">
        <v>32.069885999999997</v>
      </c>
      <c r="I3389" s="22">
        <v>-105.482528</v>
      </c>
      <c r="J3389" s="22" t="s">
        <v>873</v>
      </c>
      <c r="K3389" s="22" t="s">
        <v>1253</v>
      </c>
      <c r="L3389" s="29" t="s">
        <v>878</v>
      </c>
      <c r="M3389" s="22" t="s">
        <v>163</v>
      </c>
      <c r="N3389" s="70" t="s">
        <v>3393</v>
      </c>
      <c r="O3389" s="70" t="s">
        <v>3394</v>
      </c>
      <c r="P3389" s="33" t="s">
        <v>1665</v>
      </c>
      <c r="Q3389" s="33" t="s">
        <v>2943</v>
      </c>
      <c r="W3389" s="110">
        <v>63.8</v>
      </c>
      <c r="X3389" s="110">
        <v>0.48</v>
      </c>
      <c r="Y3389" s="110">
        <v>18.03</v>
      </c>
      <c r="Z3389" s="110">
        <v>2.77</v>
      </c>
      <c r="AA3389" s="110">
        <v>0.14000000000000001</v>
      </c>
      <c r="AB3389" s="110">
        <v>0.43</v>
      </c>
      <c r="AC3389" s="110">
        <v>0.47</v>
      </c>
      <c r="AD3389" s="110">
        <v>5.8</v>
      </c>
      <c r="AE3389" s="110">
        <v>6.15</v>
      </c>
      <c r="AF3389" s="110">
        <v>0.05</v>
      </c>
      <c r="AG3389" s="110">
        <v>1.28</v>
      </c>
      <c r="AH3389" s="110">
        <v>680</v>
      </c>
      <c r="AI3389" s="110" t="s">
        <v>120</v>
      </c>
      <c r="AJ3389" s="110"/>
      <c r="AK3389" s="22"/>
      <c r="AL3389" s="110"/>
      <c r="AM3389" s="110">
        <v>7.0000000000000007E-2</v>
      </c>
      <c r="AN3389" s="110"/>
      <c r="AO3389" s="57">
        <f>SUM(W3389:AG3389)</f>
        <v>99.4</v>
      </c>
      <c r="AP3389" s="110"/>
      <c r="AQ3389" s="110"/>
      <c r="AR3389" s="110"/>
      <c r="AS3389" s="22"/>
      <c r="AT3389" s="22"/>
      <c r="AU3389" s="110" t="s">
        <v>121</v>
      </c>
      <c r="AV3389" s="110" t="s">
        <v>82</v>
      </c>
      <c r="AW3389" s="110">
        <v>9</v>
      </c>
      <c r="AX3389" s="110"/>
      <c r="AY3389" s="110">
        <v>255</v>
      </c>
      <c r="AZ3389" s="110"/>
      <c r="BA3389" s="110">
        <v>0.04</v>
      </c>
      <c r="BB3389" s="110"/>
      <c r="BC3389" s="110" t="s">
        <v>82</v>
      </c>
      <c r="BD3389" s="110" t="s">
        <v>121</v>
      </c>
      <c r="BE3389" s="110" t="s">
        <v>83</v>
      </c>
      <c r="BF3389" s="110">
        <v>2.06</v>
      </c>
      <c r="BG3389" s="110">
        <v>1</v>
      </c>
      <c r="BH3389" s="110">
        <v>32.700000000000003</v>
      </c>
      <c r="BI3389" s="110">
        <v>1.9</v>
      </c>
      <c r="BJ3389" s="110">
        <v>32.200000000000003</v>
      </c>
      <c r="BK3389" s="110" t="s">
        <v>145</v>
      </c>
      <c r="BL3389" s="110">
        <v>6.3E-2</v>
      </c>
      <c r="BM3389" s="110">
        <v>20</v>
      </c>
      <c r="BN3389" s="110">
        <v>4</v>
      </c>
      <c r="BO3389" s="110">
        <v>226</v>
      </c>
      <c r="BP3389" s="110">
        <v>1</v>
      </c>
      <c r="BQ3389" s="110">
        <v>17</v>
      </c>
      <c r="BR3389" s="110">
        <v>167.5</v>
      </c>
      <c r="BS3389" s="110" t="s">
        <v>134</v>
      </c>
      <c r="BT3389" s="110">
        <v>0.19</v>
      </c>
      <c r="BU3389" s="110">
        <v>0.6</v>
      </c>
      <c r="BV3389" s="110">
        <v>0.2</v>
      </c>
      <c r="BW3389" s="110">
        <v>4.3</v>
      </c>
      <c r="BX3389" s="110">
        <v>63.6</v>
      </c>
      <c r="BY3389" s="110">
        <v>16.100000000000001</v>
      </c>
      <c r="BZ3389" s="110" t="s">
        <v>120</v>
      </c>
      <c r="CA3389" s="110">
        <v>27.5</v>
      </c>
      <c r="CB3389" s="110">
        <v>0.03</v>
      </c>
      <c r="CC3389" s="110">
        <v>4.0199999999999996</v>
      </c>
      <c r="CD3389" s="110">
        <v>67</v>
      </c>
      <c r="CE3389" s="110">
        <v>3.1</v>
      </c>
      <c r="CF3389" s="110">
        <v>37.799999999999997</v>
      </c>
      <c r="CG3389" s="110">
        <v>1485</v>
      </c>
      <c r="CH3389" s="110">
        <v>90</v>
      </c>
      <c r="CI3389" s="110">
        <v>106</v>
      </c>
      <c r="CJ3389" s="110">
        <v>193</v>
      </c>
      <c r="CK3389" s="110">
        <v>18.55</v>
      </c>
      <c r="CL3389" s="110">
        <v>57.4</v>
      </c>
      <c r="CM3389" s="110">
        <v>8.2200000000000006</v>
      </c>
      <c r="CN3389" s="110">
        <v>1</v>
      </c>
      <c r="CO3389" s="110">
        <v>6.09</v>
      </c>
      <c r="CP3389" s="110">
        <v>1</v>
      </c>
      <c r="CQ3389" s="110">
        <v>6.4</v>
      </c>
      <c r="CR3389" s="110">
        <v>1.32</v>
      </c>
      <c r="CS3389" s="110">
        <v>3.83</v>
      </c>
      <c r="CT3389" s="110">
        <v>0.6</v>
      </c>
      <c r="CU3389" s="110">
        <v>4.46</v>
      </c>
      <c r="CV3389" s="110">
        <v>0.56999999999999995</v>
      </c>
      <c r="CW3389" s="60">
        <f t="shared" si="199"/>
        <v>408.43999999999994</v>
      </c>
      <c r="CX3389" s="110"/>
      <c r="CY3389" s="110"/>
      <c r="CZ3389" s="110"/>
      <c r="DA3389" s="110"/>
      <c r="DB3389" s="22"/>
      <c r="DC3389" s="110"/>
      <c r="DD3389" s="110"/>
      <c r="DE3389" s="110"/>
      <c r="DF3389" s="110"/>
      <c r="DG3389" s="110"/>
      <c r="DH3389" s="22"/>
      <c r="DI3389" s="22"/>
      <c r="DJ3389" s="22"/>
      <c r="DK3389" s="22"/>
      <c r="DL3389" s="22"/>
      <c r="DM3389" s="22"/>
      <c r="DN3389" s="22"/>
      <c r="DO3389" s="22"/>
      <c r="DP3389" s="22"/>
      <c r="DQ3389" s="22"/>
    </row>
    <row r="3390" spans="1:121" ht="14.5" customHeight="1" x14ac:dyDescent="0.3">
      <c r="A3390" s="22" t="s">
        <v>4970</v>
      </c>
      <c r="B3390" s="22" t="s">
        <v>2935</v>
      </c>
      <c r="C3390" s="22" t="s">
        <v>2941</v>
      </c>
      <c r="D3390" s="22" t="s">
        <v>5257</v>
      </c>
      <c r="E3390" s="71"/>
      <c r="F3390" s="71">
        <v>44755</v>
      </c>
      <c r="G3390" s="22" t="s">
        <v>4908</v>
      </c>
      <c r="H3390" s="22">
        <v>32.072870000000002</v>
      </c>
      <c r="I3390" s="22">
        <v>-105.49470700000001</v>
      </c>
      <c r="J3390" s="22" t="s">
        <v>873</v>
      </c>
      <c r="K3390" s="22" t="s">
        <v>1253</v>
      </c>
      <c r="L3390" s="29" t="s">
        <v>878</v>
      </c>
      <c r="M3390" s="22" t="s">
        <v>1046</v>
      </c>
      <c r="N3390" s="70" t="s">
        <v>3393</v>
      </c>
      <c r="O3390" s="70" t="s">
        <v>3394</v>
      </c>
      <c r="P3390" s="33" t="s">
        <v>1665</v>
      </c>
      <c r="Q3390" s="33" t="s">
        <v>2943</v>
      </c>
      <c r="W3390" s="110">
        <v>15.4</v>
      </c>
      <c r="X3390" s="110">
        <v>0.02</v>
      </c>
      <c r="Y3390" s="110">
        <v>0.45</v>
      </c>
      <c r="Z3390" s="110">
        <v>5.84</v>
      </c>
      <c r="AA3390" s="110">
        <v>0.18</v>
      </c>
      <c r="AB3390" s="110">
        <v>0.16</v>
      </c>
      <c r="AC3390" s="110">
        <v>44.8</v>
      </c>
      <c r="AD3390" s="110" t="s">
        <v>120</v>
      </c>
      <c r="AE3390" s="110">
        <v>0.04</v>
      </c>
      <c r="AF3390" s="110" t="s">
        <v>120</v>
      </c>
      <c r="AG3390" s="110">
        <v>31.82</v>
      </c>
      <c r="AH3390" s="110" t="s">
        <v>1685</v>
      </c>
      <c r="AI3390" s="110">
        <v>0.01</v>
      </c>
      <c r="AJ3390" s="110"/>
      <c r="AK3390" s="22"/>
      <c r="AL3390" s="110"/>
      <c r="AM3390" s="110">
        <v>8.59</v>
      </c>
      <c r="AN3390" s="110"/>
      <c r="AO3390" s="57">
        <f>SUM(W3390:AG3390)+AI3390</f>
        <v>98.720000000000013</v>
      </c>
      <c r="AP3390" s="110"/>
      <c r="AQ3390" s="110"/>
      <c r="AR3390" s="110"/>
      <c r="AS3390" s="22"/>
      <c r="AT3390" s="22"/>
      <c r="AU3390" s="110">
        <v>1</v>
      </c>
      <c r="AV3390" s="110" t="s">
        <v>82</v>
      </c>
      <c r="AW3390" s="110" t="s">
        <v>140</v>
      </c>
      <c r="AX3390" s="110"/>
      <c r="AY3390" s="110">
        <v>146</v>
      </c>
      <c r="AZ3390" s="110"/>
      <c r="BA3390" s="110">
        <v>0.01</v>
      </c>
      <c r="BB3390" s="110"/>
      <c r="BC3390" s="110">
        <v>0.8</v>
      </c>
      <c r="BD3390" s="110" t="s">
        <v>121</v>
      </c>
      <c r="BE3390" s="110">
        <v>22</v>
      </c>
      <c r="BF3390" s="110">
        <v>7.0000000000000007E-2</v>
      </c>
      <c r="BG3390" s="110">
        <v>1</v>
      </c>
      <c r="BH3390" s="110">
        <v>1.7</v>
      </c>
      <c r="BI3390" s="110">
        <v>1.1000000000000001</v>
      </c>
      <c r="BJ3390" s="110">
        <v>0.87</v>
      </c>
      <c r="BK3390" s="110">
        <v>1.82</v>
      </c>
      <c r="BL3390" s="110">
        <v>5.0000000000000001E-3</v>
      </c>
      <c r="BM3390" s="110">
        <v>10</v>
      </c>
      <c r="BN3390" s="110">
        <v>15</v>
      </c>
      <c r="BO3390" s="110">
        <v>6.08</v>
      </c>
      <c r="BP3390" s="110">
        <v>10</v>
      </c>
      <c r="BQ3390" s="110">
        <v>3</v>
      </c>
      <c r="BR3390" s="110">
        <v>1.7</v>
      </c>
      <c r="BS3390" s="110">
        <v>1E-3</v>
      </c>
      <c r="BT3390" s="110">
        <v>37.1</v>
      </c>
      <c r="BU3390" s="110">
        <v>4.3</v>
      </c>
      <c r="BV3390" s="110">
        <v>0.5</v>
      </c>
      <c r="BW3390" s="110" t="s">
        <v>82</v>
      </c>
      <c r="BX3390" s="110">
        <v>184</v>
      </c>
      <c r="BY3390" s="110">
        <v>0.3</v>
      </c>
      <c r="BZ3390" s="110">
        <v>0.01</v>
      </c>
      <c r="CA3390" s="110">
        <v>0.86</v>
      </c>
      <c r="CB3390" s="110">
        <v>163.5</v>
      </c>
      <c r="CC3390" s="110">
        <v>3.29</v>
      </c>
      <c r="CD3390" s="110">
        <v>104</v>
      </c>
      <c r="CE3390" s="110">
        <v>1.3</v>
      </c>
      <c r="CF3390" s="110">
        <v>18.7</v>
      </c>
      <c r="CG3390" s="110">
        <v>34</v>
      </c>
      <c r="CH3390" s="110">
        <v>131</v>
      </c>
      <c r="CI3390" s="110">
        <v>3.9</v>
      </c>
      <c r="CJ3390" s="110">
        <v>8.5</v>
      </c>
      <c r="CK3390" s="110">
        <v>1.22</v>
      </c>
      <c r="CL3390" s="110">
        <v>5.0999999999999996</v>
      </c>
      <c r="CM3390" s="110">
        <v>1.8</v>
      </c>
      <c r="CN3390" s="110">
        <v>0.59</v>
      </c>
      <c r="CO3390" s="110">
        <v>2.36</v>
      </c>
      <c r="CP3390" s="110">
        <v>0.46</v>
      </c>
      <c r="CQ3390" s="110">
        <v>2.88</v>
      </c>
      <c r="CR3390" s="110">
        <v>0.53</v>
      </c>
      <c r="CS3390" s="110">
        <v>1.41</v>
      </c>
      <c r="CT3390" s="110">
        <v>0.13</v>
      </c>
      <c r="CU3390" s="110">
        <v>1.22</v>
      </c>
      <c r="CV3390" s="110">
        <v>0.14000000000000001</v>
      </c>
      <c r="CW3390" s="60">
        <f t="shared" si="199"/>
        <v>30.24</v>
      </c>
      <c r="CX3390" s="110"/>
      <c r="CY3390" s="110"/>
      <c r="CZ3390" s="110"/>
      <c r="DA3390" s="110"/>
      <c r="DB3390" s="22"/>
      <c r="DC3390" s="110"/>
      <c r="DD3390" s="110"/>
      <c r="DE3390" s="110"/>
      <c r="DF3390" s="110"/>
      <c r="DG3390" s="110"/>
      <c r="DH3390" s="22"/>
      <c r="DI3390" s="22"/>
      <c r="DJ3390" s="22"/>
      <c r="DK3390" s="22"/>
      <c r="DL3390" s="22"/>
      <c r="DM3390" s="22"/>
      <c r="DN3390" s="22"/>
      <c r="DO3390" s="22"/>
      <c r="DP3390" s="22"/>
      <c r="DQ3390" s="22"/>
    </row>
    <row r="3391" spans="1:121" ht="14.5" customHeight="1" x14ac:dyDescent="0.3">
      <c r="A3391" s="22" t="s">
        <v>4971</v>
      </c>
      <c r="B3391" s="22" t="s">
        <v>2935</v>
      </c>
      <c r="C3391" s="22" t="s">
        <v>2941</v>
      </c>
      <c r="D3391" s="22" t="s">
        <v>5257</v>
      </c>
      <c r="E3391" s="71"/>
      <c r="F3391" s="71">
        <v>44755</v>
      </c>
      <c r="G3391" s="22" t="s">
        <v>4908</v>
      </c>
      <c r="H3391" s="22">
        <v>32.015929</v>
      </c>
      <c r="I3391" s="22">
        <v>-105.520607</v>
      </c>
      <c r="J3391" s="22" t="s">
        <v>873</v>
      </c>
      <c r="K3391" s="22" t="s">
        <v>1253</v>
      </c>
      <c r="L3391" s="29" t="s">
        <v>878</v>
      </c>
      <c r="M3391" s="22" t="s">
        <v>1165</v>
      </c>
      <c r="N3391" s="70" t="s">
        <v>3393</v>
      </c>
      <c r="O3391" s="70" t="s">
        <v>3394</v>
      </c>
      <c r="P3391" s="33" t="s">
        <v>1665</v>
      </c>
      <c r="Q3391" s="33" t="s">
        <v>2943</v>
      </c>
      <c r="W3391" s="110">
        <v>56.25</v>
      </c>
      <c r="X3391" s="110">
        <v>0.17</v>
      </c>
      <c r="Y3391" s="110">
        <v>18.100000000000001</v>
      </c>
      <c r="Z3391" s="110">
        <v>6.91</v>
      </c>
      <c r="AA3391" s="110">
        <v>0.33</v>
      </c>
      <c r="AB3391" s="110">
        <v>0.25</v>
      </c>
      <c r="AC3391" s="110">
        <v>1.76</v>
      </c>
      <c r="AD3391" s="110">
        <v>8.0500000000000007</v>
      </c>
      <c r="AE3391" s="110">
        <v>5.31</v>
      </c>
      <c r="AF3391" s="110">
        <v>0.08</v>
      </c>
      <c r="AG3391" s="110">
        <v>2.36</v>
      </c>
      <c r="AH3391" s="110">
        <v>1320</v>
      </c>
      <c r="AI3391" s="110" t="s">
        <v>120</v>
      </c>
      <c r="AJ3391" s="110"/>
      <c r="AK3391" s="22"/>
      <c r="AL3391" s="110"/>
      <c r="AM3391" s="110">
        <v>7.0000000000000007E-2</v>
      </c>
      <c r="AN3391" s="110"/>
      <c r="AO3391" s="57">
        <f>SUM(W3391:AG3391)</f>
        <v>99.570000000000007</v>
      </c>
      <c r="AP3391" s="110"/>
      <c r="AQ3391" s="110"/>
      <c r="AR3391" s="110"/>
      <c r="AS3391" s="22"/>
      <c r="AT3391" s="22"/>
      <c r="AU3391" s="110" t="s">
        <v>121</v>
      </c>
      <c r="AV3391" s="110" t="s">
        <v>82</v>
      </c>
      <c r="AW3391" s="110">
        <v>10</v>
      </c>
      <c r="AX3391" s="110"/>
      <c r="AY3391" s="110">
        <v>67.8</v>
      </c>
      <c r="AZ3391" s="110"/>
      <c r="BA3391" s="110">
        <v>0.27</v>
      </c>
      <c r="BB3391" s="110"/>
      <c r="BC3391" s="110">
        <v>0.6</v>
      </c>
      <c r="BD3391" s="110">
        <v>2</v>
      </c>
      <c r="BE3391" s="110">
        <v>8</v>
      </c>
      <c r="BF3391" s="110">
        <v>6.83</v>
      </c>
      <c r="BG3391" s="110">
        <v>8</v>
      </c>
      <c r="BH3391" s="110">
        <v>39.200000000000003</v>
      </c>
      <c r="BI3391" s="110">
        <v>2.2999999999999998</v>
      </c>
      <c r="BJ3391" s="110">
        <v>79.5</v>
      </c>
      <c r="BK3391" s="110">
        <v>1.2999999999999999E-2</v>
      </c>
      <c r="BL3391" s="110">
        <v>2.1000000000000001E-2</v>
      </c>
      <c r="BM3391" s="110">
        <v>170</v>
      </c>
      <c r="BN3391" s="110">
        <v>11</v>
      </c>
      <c r="BO3391" s="110">
        <v>332</v>
      </c>
      <c r="BP3391" s="110">
        <v>2</v>
      </c>
      <c r="BQ3391" s="110">
        <v>18</v>
      </c>
      <c r="BR3391" s="110">
        <v>210</v>
      </c>
      <c r="BS3391" s="110">
        <v>1E-3</v>
      </c>
      <c r="BT3391" s="110">
        <v>0.36</v>
      </c>
      <c r="BU3391" s="110">
        <v>0.4</v>
      </c>
      <c r="BV3391" s="110" t="s">
        <v>124</v>
      </c>
      <c r="BW3391" s="110">
        <v>16.7</v>
      </c>
      <c r="BX3391" s="110">
        <v>141</v>
      </c>
      <c r="BY3391" s="110">
        <v>32.799999999999997</v>
      </c>
      <c r="BZ3391" s="110">
        <v>0.01</v>
      </c>
      <c r="CA3391" s="110">
        <v>20.6</v>
      </c>
      <c r="CB3391" s="110">
        <v>1.25</v>
      </c>
      <c r="CC3391" s="110">
        <v>6.29</v>
      </c>
      <c r="CD3391" s="110">
        <v>6</v>
      </c>
      <c r="CE3391" s="110">
        <v>9.5</v>
      </c>
      <c r="CF3391" s="110">
        <v>100.5</v>
      </c>
      <c r="CG3391" s="110">
        <v>3570</v>
      </c>
      <c r="CH3391" s="110">
        <v>181</v>
      </c>
      <c r="CI3391" s="110">
        <v>188.5</v>
      </c>
      <c r="CJ3391" s="110">
        <v>330</v>
      </c>
      <c r="CK3391" s="110">
        <v>32.1</v>
      </c>
      <c r="CL3391" s="110">
        <v>92.7</v>
      </c>
      <c r="CM3391" s="110">
        <v>15.05</v>
      </c>
      <c r="CN3391" s="110">
        <v>1.21</v>
      </c>
      <c r="CO3391" s="110">
        <v>12.05</v>
      </c>
      <c r="CP3391" s="110">
        <v>2.1</v>
      </c>
      <c r="CQ3391" s="110">
        <v>15.65</v>
      </c>
      <c r="CR3391" s="110">
        <v>3.4</v>
      </c>
      <c r="CS3391" s="110">
        <v>11.2</v>
      </c>
      <c r="CT3391" s="110">
        <v>1.74</v>
      </c>
      <c r="CU3391" s="110">
        <v>13.65</v>
      </c>
      <c r="CV3391" s="110">
        <v>2.2999999999999998</v>
      </c>
      <c r="CW3391" s="60">
        <f t="shared" si="199"/>
        <v>721.65</v>
      </c>
      <c r="CX3391" s="110"/>
      <c r="CY3391" s="110"/>
      <c r="CZ3391" s="110"/>
      <c r="DA3391" s="110"/>
      <c r="DB3391" s="22"/>
      <c r="DC3391" s="110"/>
      <c r="DD3391" s="110"/>
      <c r="DE3391" s="110"/>
      <c r="DF3391" s="110"/>
      <c r="DG3391" s="110"/>
      <c r="DH3391" s="22"/>
      <c r="DI3391" s="22"/>
      <c r="DJ3391" s="22"/>
      <c r="DK3391" s="22"/>
      <c r="DL3391" s="22"/>
      <c r="DM3391" s="22"/>
      <c r="DN3391" s="22"/>
      <c r="DO3391" s="22"/>
      <c r="DP3391" s="22"/>
      <c r="DQ3391" s="22"/>
    </row>
    <row r="3392" spans="1:121" ht="14.5" customHeight="1" x14ac:dyDescent="0.3">
      <c r="A3392" s="22" t="s">
        <v>4972</v>
      </c>
      <c r="B3392" s="22" t="s">
        <v>2935</v>
      </c>
      <c r="C3392" s="22" t="s">
        <v>2941</v>
      </c>
      <c r="D3392" s="22" t="s">
        <v>5257</v>
      </c>
      <c r="E3392" s="71"/>
      <c r="F3392" s="71">
        <v>44755</v>
      </c>
      <c r="G3392" s="22" t="s">
        <v>4908</v>
      </c>
      <c r="H3392" s="22">
        <v>32.015707999999997</v>
      </c>
      <c r="I3392" s="22">
        <v>-105.51930400000001</v>
      </c>
      <c r="J3392" s="22" t="s">
        <v>873</v>
      </c>
      <c r="K3392" s="22" t="s">
        <v>1253</v>
      </c>
      <c r="L3392" s="29" t="s">
        <v>878</v>
      </c>
      <c r="M3392" s="22" t="s">
        <v>1165</v>
      </c>
      <c r="N3392" s="70" t="s">
        <v>3393</v>
      </c>
      <c r="O3392" s="70" t="s">
        <v>3394</v>
      </c>
      <c r="P3392" s="33" t="s">
        <v>1665</v>
      </c>
      <c r="Q3392" s="33" t="s">
        <v>2943</v>
      </c>
      <c r="W3392" s="110">
        <v>56.27</v>
      </c>
      <c r="X3392" s="110">
        <v>0.11</v>
      </c>
      <c r="Y3392" s="110">
        <v>15.2</v>
      </c>
      <c r="Z3392" s="110">
        <v>9.17</v>
      </c>
      <c r="AA3392" s="110">
        <v>0.46</v>
      </c>
      <c r="AB3392" s="110">
        <v>0.23</v>
      </c>
      <c r="AC3392" s="110">
        <v>1.53</v>
      </c>
      <c r="AD3392" s="110">
        <v>9.4499999999999993</v>
      </c>
      <c r="AE3392" s="110">
        <v>4.32</v>
      </c>
      <c r="AF3392" s="110">
        <v>0.04</v>
      </c>
      <c r="AG3392" s="110">
        <v>1.92</v>
      </c>
      <c r="AH3392" s="110">
        <v>350</v>
      </c>
      <c r="AI3392" s="110" t="s">
        <v>120</v>
      </c>
      <c r="AJ3392" s="110"/>
      <c r="AK3392" s="22"/>
      <c r="AL3392" s="110"/>
      <c r="AM3392" s="110">
        <v>0.08</v>
      </c>
      <c r="AN3392" s="110"/>
      <c r="AO3392" s="57">
        <f>SUM(W3392:AG3392)</f>
        <v>98.700000000000017</v>
      </c>
      <c r="AP3392" s="110"/>
      <c r="AQ3392" s="110"/>
      <c r="AR3392" s="110"/>
      <c r="AS3392" s="22"/>
      <c r="AT3392" s="22"/>
      <c r="AU3392" s="110" t="s">
        <v>121</v>
      </c>
      <c r="AV3392" s="110" t="s">
        <v>82</v>
      </c>
      <c r="AW3392" s="110">
        <v>17.8</v>
      </c>
      <c r="AX3392" s="110"/>
      <c r="AY3392" s="110">
        <v>64.5</v>
      </c>
      <c r="AZ3392" s="110"/>
      <c r="BA3392" s="110">
        <v>0.32</v>
      </c>
      <c r="BB3392" s="110"/>
      <c r="BC3392" s="110">
        <v>1.5</v>
      </c>
      <c r="BD3392" s="110">
        <v>5</v>
      </c>
      <c r="BE3392" s="110" t="s">
        <v>83</v>
      </c>
      <c r="BF3392" s="110">
        <v>4.76</v>
      </c>
      <c r="BG3392" s="110">
        <v>10</v>
      </c>
      <c r="BH3392" s="110">
        <v>45.7</v>
      </c>
      <c r="BI3392" s="110">
        <v>3.1</v>
      </c>
      <c r="BJ3392" s="110">
        <v>198</v>
      </c>
      <c r="BK3392" s="110">
        <v>8.0000000000000002E-3</v>
      </c>
      <c r="BL3392" s="110">
        <v>1.9E-2</v>
      </c>
      <c r="BM3392" s="110">
        <v>90</v>
      </c>
      <c r="BN3392" s="110">
        <v>12</v>
      </c>
      <c r="BO3392" s="110">
        <v>663</v>
      </c>
      <c r="BP3392" s="110">
        <v>4</v>
      </c>
      <c r="BQ3392" s="110">
        <v>97</v>
      </c>
      <c r="BR3392" s="110">
        <v>242</v>
      </c>
      <c r="BS3392" s="110" t="s">
        <v>134</v>
      </c>
      <c r="BT3392" s="110">
        <v>0.7</v>
      </c>
      <c r="BU3392" s="110">
        <v>0.4</v>
      </c>
      <c r="BV3392" s="110" t="s">
        <v>124</v>
      </c>
      <c r="BW3392" s="110">
        <v>62.3</v>
      </c>
      <c r="BX3392" s="110">
        <v>74.7</v>
      </c>
      <c r="BY3392" s="110">
        <v>84.4</v>
      </c>
      <c r="BZ3392" s="110">
        <v>0.02</v>
      </c>
      <c r="CA3392" s="110">
        <v>83.6</v>
      </c>
      <c r="CB3392" s="110">
        <v>1.0900000000000001</v>
      </c>
      <c r="CC3392" s="110">
        <v>40.1</v>
      </c>
      <c r="CD3392" s="110" t="s">
        <v>83</v>
      </c>
      <c r="CE3392" s="110">
        <v>13.6</v>
      </c>
      <c r="CF3392" s="110">
        <v>253</v>
      </c>
      <c r="CG3392" s="110">
        <v>9520</v>
      </c>
      <c r="CH3392" s="110">
        <v>282</v>
      </c>
      <c r="CI3392" s="110">
        <v>495</v>
      </c>
      <c r="CJ3392" s="110">
        <v>940</v>
      </c>
      <c r="CK3392" s="110">
        <v>84.6</v>
      </c>
      <c r="CL3392" s="110">
        <v>241</v>
      </c>
      <c r="CM3392" s="110">
        <v>37.5</v>
      </c>
      <c r="CN3392" s="110">
        <v>2.95</v>
      </c>
      <c r="CO3392" s="110">
        <v>29.3</v>
      </c>
      <c r="CP3392" s="110">
        <v>5.17</v>
      </c>
      <c r="CQ3392" s="110">
        <v>36.6</v>
      </c>
      <c r="CR3392" s="110">
        <v>7.83</v>
      </c>
      <c r="CS3392" s="110">
        <v>26.6</v>
      </c>
      <c r="CT3392" s="110">
        <v>4.24</v>
      </c>
      <c r="CU3392" s="110">
        <v>30.6</v>
      </c>
      <c r="CV3392" s="110">
        <v>4.71</v>
      </c>
      <c r="CW3392" s="60">
        <f t="shared" si="199"/>
        <v>1946.0999999999997</v>
      </c>
      <c r="CX3392" s="110"/>
      <c r="CY3392" s="110"/>
      <c r="CZ3392" s="110"/>
      <c r="DA3392" s="110"/>
      <c r="DB3392" s="22"/>
      <c r="DC3392" s="110"/>
      <c r="DD3392" s="110"/>
      <c r="DE3392" s="110"/>
      <c r="DF3392" s="110"/>
      <c r="DG3392" s="110"/>
      <c r="DH3392" s="22"/>
      <c r="DI3392" s="22"/>
      <c r="DJ3392" s="22"/>
      <c r="DK3392" s="22"/>
      <c r="DL3392" s="22"/>
      <c r="DM3392" s="22"/>
      <c r="DN3392" s="22"/>
      <c r="DO3392" s="22"/>
      <c r="DP3392" s="22"/>
      <c r="DQ3392" s="22"/>
    </row>
    <row r="3393" spans="1:121" ht="14.5" customHeight="1" x14ac:dyDescent="0.3">
      <c r="A3393" s="22" t="s">
        <v>4973</v>
      </c>
      <c r="B3393" s="22" t="s">
        <v>2935</v>
      </c>
      <c r="C3393" s="22" t="s">
        <v>2941</v>
      </c>
      <c r="D3393" s="22" t="s">
        <v>5257</v>
      </c>
      <c r="E3393" s="71"/>
      <c r="F3393" s="71">
        <v>44755</v>
      </c>
      <c r="G3393" s="22" t="s">
        <v>4908</v>
      </c>
      <c r="H3393" s="22">
        <v>32.014865999999998</v>
      </c>
      <c r="I3393" s="22">
        <v>-105.518018</v>
      </c>
      <c r="J3393" s="22" t="s">
        <v>873</v>
      </c>
      <c r="K3393" s="22" t="s">
        <v>1253</v>
      </c>
      <c r="L3393" s="29" t="s">
        <v>878</v>
      </c>
      <c r="M3393" s="22" t="s">
        <v>1165</v>
      </c>
      <c r="N3393" s="70" t="s">
        <v>3393</v>
      </c>
      <c r="O3393" s="70" t="s">
        <v>3394</v>
      </c>
      <c r="P3393" s="33" t="s">
        <v>1665</v>
      </c>
      <c r="Q3393" s="33" t="s">
        <v>2943</v>
      </c>
      <c r="W3393" s="110">
        <v>58.37</v>
      </c>
      <c r="X3393" s="110">
        <v>0.18</v>
      </c>
      <c r="Y3393" s="110">
        <v>18.13</v>
      </c>
      <c r="Z3393" s="110">
        <v>5.77</v>
      </c>
      <c r="AA3393" s="110">
        <v>0.28999999999999998</v>
      </c>
      <c r="AB3393" s="110">
        <v>0.27</v>
      </c>
      <c r="AC3393" s="110">
        <v>1.26</v>
      </c>
      <c r="AD3393" s="110">
        <v>7.77</v>
      </c>
      <c r="AE3393" s="110">
        <v>5.26</v>
      </c>
      <c r="AF3393" s="110">
        <v>0.11</v>
      </c>
      <c r="AG3393" s="110">
        <v>1.62</v>
      </c>
      <c r="AH3393" s="110">
        <v>320</v>
      </c>
      <c r="AI3393" s="110">
        <v>0.02</v>
      </c>
      <c r="AJ3393" s="110"/>
      <c r="AK3393" s="22"/>
      <c r="AL3393" s="110"/>
      <c r="AM3393" s="110">
        <v>0.03</v>
      </c>
      <c r="AN3393" s="110"/>
      <c r="AO3393" s="57">
        <f>SUM(W3393:AG3393)+AI3393</f>
        <v>99.05</v>
      </c>
      <c r="AP3393" s="110"/>
      <c r="AQ3393" s="110"/>
      <c r="AR3393" s="110"/>
      <c r="AS3393" s="22"/>
      <c r="AT3393" s="22"/>
      <c r="AU3393" s="110" t="s">
        <v>121</v>
      </c>
      <c r="AV3393" s="110" t="s">
        <v>82</v>
      </c>
      <c r="AW3393" s="110">
        <v>17.2</v>
      </c>
      <c r="AX3393" s="110"/>
      <c r="AY3393" s="110">
        <v>144</v>
      </c>
      <c r="AZ3393" s="110"/>
      <c r="BA3393" s="110">
        <v>0.46</v>
      </c>
      <c r="BB3393" s="110"/>
      <c r="BC3393" s="110" t="s">
        <v>82</v>
      </c>
      <c r="BD3393" s="110">
        <v>2</v>
      </c>
      <c r="BE3393" s="110" t="s">
        <v>83</v>
      </c>
      <c r="BF3393" s="110">
        <v>2.71</v>
      </c>
      <c r="BG3393" s="110">
        <v>4</v>
      </c>
      <c r="BH3393" s="110">
        <v>35.6</v>
      </c>
      <c r="BI3393" s="110">
        <v>2.5</v>
      </c>
      <c r="BJ3393" s="110">
        <v>44.6</v>
      </c>
      <c r="BK3393" s="110">
        <v>5.0000000000000001E-3</v>
      </c>
      <c r="BL3393" s="110">
        <v>8.9999999999999993E-3</v>
      </c>
      <c r="BM3393" s="110">
        <v>50</v>
      </c>
      <c r="BN3393" s="110">
        <v>7</v>
      </c>
      <c r="BO3393" s="110">
        <v>229</v>
      </c>
      <c r="BP3393" s="110">
        <v>1</v>
      </c>
      <c r="BQ3393" s="110">
        <v>28</v>
      </c>
      <c r="BR3393" s="110">
        <v>143.5</v>
      </c>
      <c r="BS3393" s="110" t="s">
        <v>134</v>
      </c>
      <c r="BT3393" s="110">
        <v>0.21</v>
      </c>
      <c r="BU3393" s="110">
        <v>0.5</v>
      </c>
      <c r="BV3393" s="110" t="s">
        <v>124</v>
      </c>
      <c r="BW3393" s="110">
        <v>11.5</v>
      </c>
      <c r="BX3393" s="110">
        <v>86.7</v>
      </c>
      <c r="BY3393" s="110">
        <v>18.2</v>
      </c>
      <c r="BZ3393" s="110" t="s">
        <v>120</v>
      </c>
      <c r="CA3393" s="110">
        <v>33.200000000000003</v>
      </c>
      <c r="CB3393" s="110">
        <v>0.47</v>
      </c>
      <c r="CC3393" s="110">
        <v>8.99</v>
      </c>
      <c r="CD3393" s="110" t="s">
        <v>83</v>
      </c>
      <c r="CE3393" s="110">
        <v>1.9</v>
      </c>
      <c r="CF3393" s="110">
        <v>50</v>
      </c>
      <c r="CG3393" s="110">
        <v>1990</v>
      </c>
      <c r="CH3393" s="110">
        <v>197</v>
      </c>
      <c r="CI3393" s="110">
        <v>129.5</v>
      </c>
      <c r="CJ3393" s="110">
        <v>236</v>
      </c>
      <c r="CK3393" s="110">
        <v>23.3</v>
      </c>
      <c r="CL3393" s="110">
        <v>65.8</v>
      </c>
      <c r="CM3393" s="110">
        <v>11.55</v>
      </c>
      <c r="CN3393" s="110">
        <v>1.02</v>
      </c>
      <c r="CO3393" s="110">
        <v>7.75</v>
      </c>
      <c r="CP3393" s="110">
        <v>1.34</v>
      </c>
      <c r="CQ3393" s="110">
        <v>8.4</v>
      </c>
      <c r="CR3393" s="110">
        <v>1.71</v>
      </c>
      <c r="CS3393" s="110">
        <v>5.53</v>
      </c>
      <c r="CT3393" s="110">
        <v>0.77</v>
      </c>
      <c r="CU3393" s="110">
        <v>6.57</v>
      </c>
      <c r="CV3393" s="110">
        <v>1.07</v>
      </c>
      <c r="CW3393" s="60">
        <f t="shared" si="199"/>
        <v>500.30999999999989</v>
      </c>
      <c r="CX3393" s="110"/>
      <c r="CY3393" s="110"/>
      <c r="CZ3393" s="110"/>
      <c r="DA3393" s="110"/>
      <c r="DB3393" s="22"/>
      <c r="DC3393" s="110"/>
      <c r="DD3393" s="110"/>
      <c r="DE3393" s="110"/>
      <c r="DF3393" s="110"/>
      <c r="DG3393" s="110"/>
      <c r="DH3393" s="22"/>
      <c r="DI3393" s="22"/>
      <c r="DJ3393" s="22"/>
      <c r="DK3393" s="22"/>
      <c r="DL3393" s="22"/>
      <c r="DM3393" s="22"/>
      <c r="DN3393" s="22"/>
      <c r="DO3393" s="22"/>
      <c r="DP3393" s="22"/>
      <c r="DQ3393" s="22"/>
    </row>
    <row r="3394" spans="1:121" ht="14.5" customHeight="1" x14ac:dyDescent="0.3">
      <c r="A3394" s="22" t="s">
        <v>4974</v>
      </c>
      <c r="B3394" s="22" t="s">
        <v>2935</v>
      </c>
      <c r="C3394" s="22" t="s">
        <v>2941</v>
      </c>
      <c r="D3394" s="22" t="s">
        <v>5257</v>
      </c>
      <c r="E3394" s="71"/>
      <c r="F3394" s="71">
        <v>44755</v>
      </c>
      <c r="G3394" s="22" t="s">
        <v>4908</v>
      </c>
      <c r="H3394" s="22">
        <v>32.015923999999998</v>
      </c>
      <c r="I3394" s="22">
        <v>-105.51728300000001</v>
      </c>
      <c r="J3394" s="22" t="s">
        <v>873</v>
      </c>
      <c r="K3394" s="22" t="s">
        <v>1253</v>
      </c>
      <c r="L3394" s="29" t="s">
        <v>878</v>
      </c>
      <c r="M3394" s="22" t="s">
        <v>1165</v>
      </c>
      <c r="N3394" s="70" t="s">
        <v>3393</v>
      </c>
      <c r="O3394" s="70" t="s">
        <v>3394</v>
      </c>
      <c r="P3394" s="33" t="s">
        <v>1665</v>
      </c>
      <c r="Q3394" s="33" t="s">
        <v>2943</v>
      </c>
      <c r="W3394" s="110">
        <v>59.72</v>
      </c>
      <c r="X3394" s="110">
        <v>0.24</v>
      </c>
      <c r="Y3394" s="110">
        <v>18.29</v>
      </c>
      <c r="Z3394" s="110">
        <v>5.19</v>
      </c>
      <c r="AA3394" s="110">
        <v>0.28000000000000003</v>
      </c>
      <c r="AB3394" s="110">
        <v>0.31</v>
      </c>
      <c r="AC3394" s="110">
        <v>1.24</v>
      </c>
      <c r="AD3394" s="110">
        <v>7.75</v>
      </c>
      <c r="AE3394" s="110">
        <v>5.27</v>
      </c>
      <c r="AF3394" s="110">
        <v>0.12</v>
      </c>
      <c r="AG3394" s="110">
        <v>1.08</v>
      </c>
      <c r="AH3394" s="110">
        <v>810</v>
      </c>
      <c r="AI3394" s="110">
        <v>0.01</v>
      </c>
      <c r="AJ3394" s="110"/>
      <c r="AK3394" s="22"/>
      <c r="AL3394" s="110"/>
      <c r="AM3394" s="110">
        <v>0.02</v>
      </c>
      <c r="AN3394" s="110"/>
      <c r="AO3394" s="57">
        <f>SUM(W3394:AG3394)+AI3394</f>
        <v>99.5</v>
      </c>
      <c r="AP3394" s="110"/>
      <c r="AQ3394" s="110"/>
      <c r="AR3394" s="110"/>
      <c r="AS3394" s="22"/>
      <c r="AT3394" s="22"/>
      <c r="AU3394" s="110" t="s">
        <v>121</v>
      </c>
      <c r="AV3394" s="110" t="s">
        <v>82</v>
      </c>
      <c r="AW3394" s="110">
        <v>10.199999999999999</v>
      </c>
      <c r="AX3394" s="110"/>
      <c r="AY3394" s="110">
        <v>376</v>
      </c>
      <c r="AZ3394" s="110"/>
      <c r="BA3394" s="110">
        <v>0.15</v>
      </c>
      <c r="BB3394" s="110"/>
      <c r="BC3394" s="110" t="s">
        <v>82</v>
      </c>
      <c r="BD3394" s="110">
        <v>2</v>
      </c>
      <c r="BE3394" s="110" t="s">
        <v>83</v>
      </c>
      <c r="BF3394" s="110">
        <v>2.4</v>
      </c>
      <c r="BG3394" s="110">
        <v>3</v>
      </c>
      <c r="BH3394" s="110">
        <v>29</v>
      </c>
      <c r="BI3394" s="110">
        <v>2.2000000000000002</v>
      </c>
      <c r="BJ3394" s="110">
        <v>36.299999999999997</v>
      </c>
      <c r="BK3394" s="110" t="s">
        <v>145</v>
      </c>
      <c r="BL3394" s="110">
        <v>5.0000000000000001E-3</v>
      </c>
      <c r="BM3394" s="110">
        <v>50</v>
      </c>
      <c r="BN3394" s="110">
        <v>7</v>
      </c>
      <c r="BO3394" s="110">
        <v>208</v>
      </c>
      <c r="BP3394" s="110">
        <v>2</v>
      </c>
      <c r="BQ3394" s="110">
        <v>25</v>
      </c>
      <c r="BR3394" s="110">
        <v>141</v>
      </c>
      <c r="BS3394" s="110" t="s">
        <v>134</v>
      </c>
      <c r="BT3394" s="110">
        <v>0.24</v>
      </c>
      <c r="BU3394" s="110">
        <v>0.3</v>
      </c>
      <c r="BV3394" s="110" t="s">
        <v>124</v>
      </c>
      <c r="BW3394" s="110">
        <v>9.5</v>
      </c>
      <c r="BX3394" s="110">
        <v>133.5</v>
      </c>
      <c r="BY3394" s="110">
        <v>16.2</v>
      </c>
      <c r="BZ3394" s="110" t="s">
        <v>120</v>
      </c>
      <c r="CA3394" s="110">
        <v>32.5</v>
      </c>
      <c r="CB3394" s="110">
        <v>0.28000000000000003</v>
      </c>
      <c r="CC3394" s="110">
        <v>9.89</v>
      </c>
      <c r="CD3394" s="110">
        <v>13</v>
      </c>
      <c r="CE3394" s="110">
        <v>2.8</v>
      </c>
      <c r="CF3394" s="110">
        <v>51.3</v>
      </c>
      <c r="CG3394" s="110">
        <v>1660</v>
      </c>
      <c r="CH3394" s="110">
        <v>193</v>
      </c>
      <c r="CI3394" s="110">
        <v>138</v>
      </c>
      <c r="CJ3394" s="110">
        <v>249</v>
      </c>
      <c r="CK3394" s="110">
        <v>24</v>
      </c>
      <c r="CL3394" s="110">
        <v>75.2</v>
      </c>
      <c r="CM3394" s="110">
        <v>10.95</v>
      </c>
      <c r="CN3394" s="110">
        <v>1.24</v>
      </c>
      <c r="CO3394" s="110">
        <v>8.31</v>
      </c>
      <c r="CP3394" s="110">
        <v>1.18</v>
      </c>
      <c r="CQ3394" s="110">
        <v>8.3800000000000008</v>
      </c>
      <c r="CR3394" s="110">
        <v>1.73</v>
      </c>
      <c r="CS3394" s="110">
        <v>5.97</v>
      </c>
      <c r="CT3394" s="110">
        <v>0.88</v>
      </c>
      <c r="CU3394" s="110">
        <v>6.67</v>
      </c>
      <c r="CV3394" s="110">
        <v>1.1499999999999999</v>
      </c>
      <c r="CW3394" s="60">
        <f t="shared" si="199"/>
        <v>532.66</v>
      </c>
      <c r="CX3394" s="110"/>
      <c r="CY3394" s="110"/>
      <c r="CZ3394" s="110"/>
      <c r="DA3394" s="110"/>
      <c r="DB3394" s="22"/>
      <c r="DC3394" s="110"/>
      <c r="DD3394" s="110"/>
      <c r="DE3394" s="110"/>
      <c r="DF3394" s="110"/>
      <c r="DG3394" s="110"/>
      <c r="DH3394" s="22"/>
      <c r="DI3394" s="22"/>
      <c r="DJ3394" s="22"/>
      <c r="DK3394" s="22"/>
      <c r="DL3394" s="22"/>
      <c r="DM3394" s="22"/>
      <c r="DN3394" s="22"/>
      <c r="DO3394" s="22"/>
      <c r="DP3394" s="22"/>
      <c r="DQ3394" s="22"/>
    </row>
    <row r="3395" spans="1:121" ht="14.5" customHeight="1" x14ac:dyDescent="0.3">
      <c r="A3395" s="22" t="s">
        <v>4975</v>
      </c>
      <c r="B3395" s="22" t="s">
        <v>2935</v>
      </c>
      <c r="C3395" s="22" t="s">
        <v>2941</v>
      </c>
      <c r="D3395" s="22" t="s">
        <v>5257</v>
      </c>
      <c r="E3395" s="71"/>
      <c r="F3395" s="71">
        <v>44755</v>
      </c>
      <c r="G3395" s="22" t="s">
        <v>4908</v>
      </c>
      <c r="H3395" s="22">
        <v>32.015275000000003</v>
      </c>
      <c r="I3395" s="22">
        <v>-105.517078</v>
      </c>
      <c r="J3395" s="22" t="s">
        <v>873</v>
      </c>
      <c r="K3395" s="22" t="s">
        <v>1253</v>
      </c>
      <c r="L3395" s="29" t="s">
        <v>878</v>
      </c>
      <c r="M3395" s="22" t="s">
        <v>1165</v>
      </c>
      <c r="N3395" s="70" t="s">
        <v>3393</v>
      </c>
      <c r="O3395" s="70" t="s">
        <v>3394</v>
      </c>
      <c r="P3395" s="33" t="s">
        <v>1665</v>
      </c>
      <c r="Q3395" s="33" t="s">
        <v>2943</v>
      </c>
      <c r="W3395" s="110">
        <v>55.09</v>
      </c>
      <c r="X3395" s="110">
        <v>0.11</v>
      </c>
      <c r="Y3395" s="110">
        <v>15.62</v>
      </c>
      <c r="Z3395" s="110">
        <v>10.48</v>
      </c>
      <c r="AA3395" s="110">
        <v>0.55000000000000004</v>
      </c>
      <c r="AB3395" s="110">
        <v>0.17</v>
      </c>
      <c r="AC3395" s="110">
        <v>0.8</v>
      </c>
      <c r="AD3395" s="110">
        <v>8.82</v>
      </c>
      <c r="AE3395" s="110">
        <v>3.63</v>
      </c>
      <c r="AF3395" s="110">
        <v>0.04</v>
      </c>
      <c r="AG3395" s="110">
        <v>3.66</v>
      </c>
      <c r="AH3395" s="110">
        <v>910</v>
      </c>
      <c r="AI3395" s="110">
        <v>0.01</v>
      </c>
      <c r="AJ3395" s="110"/>
      <c r="AK3395" s="22"/>
      <c r="AL3395" s="110"/>
      <c r="AM3395" s="110">
        <v>0.04</v>
      </c>
      <c r="AN3395" s="110"/>
      <c r="AO3395" s="57">
        <f>SUM(W3395:AG3395)+AI3395</f>
        <v>98.980000000000018</v>
      </c>
      <c r="AP3395" s="110"/>
      <c r="AQ3395" s="110"/>
      <c r="AR3395" s="110"/>
      <c r="AS3395" s="22"/>
      <c r="AT3395" s="22"/>
      <c r="AU3395" s="110">
        <v>9</v>
      </c>
      <c r="AV3395" s="110" t="s">
        <v>82</v>
      </c>
      <c r="AW3395" s="110">
        <v>5.6</v>
      </c>
      <c r="AX3395" s="110"/>
      <c r="AY3395" s="110">
        <v>85.5</v>
      </c>
      <c r="AZ3395" s="110"/>
      <c r="BA3395" s="110">
        <v>1.3</v>
      </c>
      <c r="BB3395" s="110"/>
      <c r="BC3395" s="110">
        <v>1</v>
      </c>
      <c r="BD3395" s="110">
        <v>4</v>
      </c>
      <c r="BE3395" s="110" t="s">
        <v>83</v>
      </c>
      <c r="BF3395" s="110">
        <v>3.67</v>
      </c>
      <c r="BG3395" s="110">
        <v>26</v>
      </c>
      <c r="BH3395" s="110">
        <v>53.2</v>
      </c>
      <c r="BI3395" s="110">
        <v>4.4000000000000004</v>
      </c>
      <c r="BJ3395" s="110">
        <v>192</v>
      </c>
      <c r="BK3395" s="110">
        <v>5.0000000000000001E-3</v>
      </c>
      <c r="BL3395" s="110">
        <v>2.4E-2</v>
      </c>
      <c r="BM3395" s="110">
        <v>90</v>
      </c>
      <c r="BN3395" s="110">
        <v>4</v>
      </c>
      <c r="BO3395" s="110">
        <v>657</v>
      </c>
      <c r="BP3395" s="110">
        <v>2</v>
      </c>
      <c r="BQ3395" s="110">
        <v>64</v>
      </c>
      <c r="BR3395" s="110">
        <v>158.5</v>
      </c>
      <c r="BS3395" s="110" t="s">
        <v>134</v>
      </c>
      <c r="BT3395" s="110">
        <v>0.15</v>
      </c>
      <c r="BU3395" s="110">
        <v>0.4</v>
      </c>
      <c r="BV3395" s="110" t="s">
        <v>124</v>
      </c>
      <c r="BW3395" s="110">
        <v>46.8</v>
      </c>
      <c r="BX3395" s="110">
        <v>121</v>
      </c>
      <c r="BY3395" s="110">
        <v>55.7</v>
      </c>
      <c r="BZ3395" s="110">
        <v>0.01</v>
      </c>
      <c r="CA3395" s="110">
        <v>84.5</v>
      </c>
      <c r="CB3395" s="110">
        <v>0.35</v>
      </c>
      <c r="CC3395" s="110">
        <v>25.5</v>
      </c>
      <c r="CD3395" s="110">
        <v>5</v>
      </c>
      <c r="CE3395" s="110">
        <v>5.3</v>
      </c>
      <c r="CF3395" s="110">
        <v>221</v>
      </c>
      <c r="CG3395" s="110">
        <v>8750</v>
      </c>
      <c r="CH3395" s="110">
        <v>435</v>
      </c>
      <c r="CI3395" s="110">
        <v>405</v>
      </c>
      <c r="CJ3395" s="110">
        <v>744</v>
      </c>
      <c r="CK3395" s="110">
        <v>70.7</v>
      </c>
      <c r="CL3395" s="110">
        <v>200</v>
      </c>
      <c r="CM3395" s="110">
        <v>30.1</v>
      </c>
      <c r="CN3395" s="110">
        <v>2.2400000000000002</v>
      </c>
      <c r="CO3395" s="110">
        <v>26.2</v>
      </c>
      <c r="CP3395" s="110">
        <v>4.8099999999999996</v>
      </c>
      <c r="CQ3395" s="110">
        <v>33.200000000000003</v>
      </c>
      <c r="CR3395" s="110">
        <v>7.09</v>
      </c>
      <c r="CS3395" s="110">
        <v>25</v>
      </c>
      <c r="CT3395" s="110">
        <v>3.96</v>
      </c>
      <c r="CU3395" s="110">
        <v>30</v>
      </c>
      <c r="CV3395" s="110">
        <v>4.5999999999999996</v>
      </c>
      <c r="CW3395" s="60">
        <f t="shared" si="199"/>
        <v>1586.8999999999999</v>
      </c>
      <c r="CX3395" s="110"/>
      <c r="CY3395" s="110"/>
      <c r="CZ3395" s="110"/>
      <c r="DA3395" s="110"/>
      <c r="DB3395" s="22"/>
      <c r="DC3395" s="110"/>
      <c r="DD3395" s="110"/>
      <c r="DE3395" s="110"/>
      <c r="DF3395" s="110"/>
      <c r="DG3395" s="110"/>
      <c r="DH3395" s="22"/>
      <c r="DI3395" s="22"/>
      <c r="DJ3395" s="22"/>
      <c r="DK3395" s="22"/>
      <c r="DL3395" s="22"/>
      <c r="DM3395" s="22"/>
      <c r="DN3395" s="22"/>
      <c r="DO3395" s="22"/>
      <c r="DP3395" s="22"/>
      <c r="DQ3395" s="22"/>
    </row>
    <row r="3396" spans="1:121" ht="14.5" customHeight="1" x14ac:dyDescent="0.3">
      <c r="A3396" s="22" t="s">
        <v>4976</v>
      </c>
      <c r="B3396" s="22" t="s">
        <v>2935</v>
      </c>
      <c r="C3396" s="22" t="s">
        <v>2941</v>
      </c>
      <c r="D3396" s="22" t="s">
        <v>5257</v>
      </c>
      <c r="E3396" s="71"/>
      <c r="F3396" s="71">
        <v>44755</v>
      </c>
      <c r="G3396" s="22" t="s">
        <v>4908</v>
      </c>
      <c r="H3396" s="22">
        <v>32.023753800000001</v>
      </c>
      <c r="I3396" s="22">
        <v>-105.5478937</v>
      </c>
      <c r="J3396" s="22" t="s">
        <v>873</v>
      </c>
      <c r="K3396" s="22" t="s">
        <v>1253</v>
      </c>
      <c r="L3396" s="29" t="s">
        <v>878</v>
      </c>
      <c r="M3396" s="22" t="s">
        <v>1165</v>
      </c>
      <c r="N3396" s="70" t="s">
        <v>3393</v>
      </c>
      <c r="O3396" s="70" t="s">
        <v>3394</v>
      </c>
      <c r="P3396" s="33" t="s">
        <v>1665</v>
      </c>
      <c r="Q3396" s="33" t="s">
        <v>2943</v>
      </c>
      <c r="W3396" s="110">
        <v>56.57</v>
      </c>
      <c r="X3396" s="110">
        <v>0.42</v>
      </c>
      <c r="Y3396" s="110">
        <v>19.850000000000001</v>
      </c>
      <c r="Z3396" s="110">
        <v>4.4400000000000004</v>
      </c>
      <c r="AA3396" s="110">
        <v>0.14000000000000001</v>
      </c>
      <c r="AB3396" s="110">
        <v>0.44</v>
      </c>
      <c r="AC3396" s="110">
        <v>1.74</v>
      </c>
      <c r="AD3396" s="110">
        <v>7.08</v>
      </c>
      <c r="AE3396" s="110">
        <v>5.73</v>
      </c>
      <c r="AF3396" s="110">
        <v>0.13</v>
      </c>
      <c r="AG3396" s="110">
        <v>2.44</v>
      </c>
      <c r="AH3396" s="110">
        <v>840</v>
      </c>
      <c r="AI3396" s="110" t="s">
        <v>120</v>
      </c>
      <c r="AJ3396" s="110"/>
      <c r="AK3396" s="22"/>
      <c r="AL3396" s="110"/>
      <c r="AM3396" s="110">
        <v>0.12</v>
      </c>
      <c r="AN3396" s="110"/>
      <c r="AO3396" s="57">
        <f>SUM(W3396:AG3396)</f>
        <v>98.97999999999999</v>
      </c>
      <c r="AP3396" s="110"/>
      <c r="AQ3396" s="110"/>
      <c r="AR3396" s="110"/>
      <c r="AS3396" s="22"/>
      <c r="AT3396" s="22"/>
      <c r="AU3396" s="110" t="s">
        <v>121</v>
      </c>
      <c r="AV3396" s="110" t="s">
        <v>82</v>
      </c>
      <c r="AW3396" s="110">
        <v>3.7</v>
      </c>
      <c r="AX3396" s="110"/>
      <c r="AY3396" s="110">
        <v>530</v>
      </c>
      <c r="AZ3396" s="110"/>
      <c r="BA3396" s="110">
        <v>0.06</v>
      </c>
      <c r="BB3396" s="110"/>
      <c r="BC3396" s="110" t="s">
        <v>82</v>
      </c>
      <c r="BD3396" s="110">
        <v>1</v>
      </c>
      <c r="BE3396" s="110" t="s">
        <v>83</v>
      </c>
      <c r="BF3396" s="110">
        <v>2.3199999999999998</v>
      </c>
      <c r="BG3396" s="110">
        <v>3</v>
      </c>
      <c r="BH3396" s="110">
        <v>32.5</v>
      </c>
      <c r="BI3396" s="110">
        <v>1.7</v>
      </c>
      <c r="BJ3396" s="110">
        <v>27.3</v>
      </c>
      <c r="BK3396" s="110" t="s">
        <v>145</v>
      </c>
      <c r="BL3396" s="110">
        <v>2.1999999999999999E-2</v>
      </c>
      <c r="BM3396" s="110">
        <v>40</v>
      </c>
      <c r="BN3396" s="110">
        <v>6</v>
      </c>
      <c r="BO3396" s="110">
        <v>159.5</v>
      </c>
      <c r="BP3396" s="110" t="s">
        <v>121</v>
      </c>
      <c r="BQ3396" s="110">
        <v>14</v>
      </c>
      <c r="BR3396" s="110">
        <v>112.5</v>
      </c>
      <c r="BS3396" s="110" t="s">
        <v>134</v>
      </c>
      <c r="BT3396" s="110">
        <v>0.12</v>
      </c>
      <c r="BU3396" s="110">
        <v>0.7</v>
      </c>
      <c r="BV3396" s="110">
        <v>0.2</v>
      </c>
      <c r="BW3396" s="110">
        <v>8.5</v>
      </c>
      <c r="BX3396" s="110">
        <v>353</v>
      </c>
      <c r="BY3396" s="110">
        <v>10.8</v>
      </c>
      <c r="BZ3396" s="110">
        <v>0.01</v>
      </c>
      <c r="CA3396" s="110">
        <v>24.5</v>
      </c>
      <c r="CB3396" s="110">
        <v>0.17</v>
      </c>
      <c r="CC3396" s="110">
        <v>6.41</v>
      </c>
      <c r="CD3396" s="110">
        <v>7</v>
      </c>
      <c r="CE3396" s="110">
        <v>3.3</v>
      </c>
      <c r="CF3396" s="110">
        <v>45.7</v>
      </c>
      <c r="CG3396" s="110">
        <v>1195</v>
      </c>
      <c r="CH3396" s="110">
        <v>113</v>
      </c>
      <c r="CI3396" s="110">
        <v>85.3</v>
      </c>
      <c r="CJ3396" s="110">
        <v>159.5</v>
      </c>
      <c r="CK3396" s="110">
        <v>17.399999999999999</v>
      </c>
      <c r="CL3396" s="110">
        <v>59.7</v>
      </c>
      <c r="CM3396" s="110">
        <v>9.19</v>
      </c>
      <c r="CN3396" s="110">
        <v>1.72</v>
      </c>
      <c r="CO3396" s="110">
        <v>7.52</v>
      </c>
      <c r="CP3396" s="110">
        <v>1.27</v>
      </c>
      <c r="CQ3396" s="110">
        <v>7.05</v>
      </c>
      <c r="CR3396" s="110">
        <v>1.57</v>
      </c>
      <c r="CS3396" s="110">
        <v>5</v>
      </c>
      <c r="CT3396" s="110">
        <v>0.72</v>
      </c>
      <c r="CU3396" s="110">
        <v>4.54</v>
      </c>
      <c r="CV3396" s="110">
        <v>0.69</v>
      </c>
      <c r="CW3396" s="60">
        <f>SUM(CI3396:CV3396)</f>
        <v>361.17</v>
      </c>
      <c r="CX3396" s="110"/>
      <c r="CY3396" s="110"/>
      <c r="CZ3396" s="110"/>
      <c r="DA3396" s="110"/>
      <c r="DB3396" s="22"/>
      <c r="DC3396" s="110"/>
      <c r="DD3396" s="110"/>
      <c r="DE3396" s="110"/>
      <c r="DF3396" s="110"/>
      <c r="DG3396" s="110"/>
      <c r="DH3396" s="22"/>
      <c r="DI3396" s="22"/>
      <c r="DJ3396" s="22"/>
      <c r="DK3396" s="22"/>
      <c r="DL3396" s="22"/>
      <c r="DM3396" s="22"/>
      <c r="DN3396" s="22"/>
      <c r="DO3396" s="22"/>
      <c r="DP3396" s="22"/>
      <c r="DQ3396" s="22"/>
    </row>
    <row r="3397" spans="1:121" ht="14.5" customHeight="1" x14ac:dyDescent="0.3">
      <c r="A3397" s="22" t="s">
        <v>4977</v>
      </c>
      <c r="B3397" s="22" t="s">
        <v>2935</v>
      </c>
      <c r="C3397" s="22" t="s">
        <v>2941</v>
      </c>
      <c r="D3397" s="22" t="s">
        <v>5257</v>
      </c>
      <c r="E3397" s="71"/>
      <c r="F3397" s="71">
        <v>44755</v>
      </c>
      <c r="G3397" s="22" t="s">
        <v>4908</v>
      </c>
      <c r="H3397" s="22">
        <v>32.030786399999997</v>
      </c>
      <c r="I3397" s="22">
        <v>-105.5550308</v>
      </c>
      <c r="J3397" s="22" t="s">
        <v>873</v>
      </c>
      <c r="K3397" s="22" t="s">
        <v>1253</v>
      </c>
      <c r="L3397" s="29" t="s">
        <v>878</v>
      </c>
      <c r="M3397" s="22" t="s">
        <v>1178</v>
      </c>
      <c r="N3397" s="70" t="s">
        <v>3393</v>
      </c>
      <c r="O3397" s="70" t="s">
        <v>3394</v>
      </c>
      <c r="P3397" s="33" t="s">
        <v>1665</v>
      </c>
      <c r="Q3397" s="33" t="s">
        <v>2943</v>
      </c>
      <c r="W3397" s="110">
        <v>59.04</v>
      </c>
      <c r="X3397" s="110">
        <v>0.21</v>
      </c>
      <c r="Y3397" s="110">
        <v>18.79</v>
      </c>
      <c r="Z3397" s="110">
        <v>3.23</v>
      </c>
      <c r="AA3397" s="110">
        <v>0.28999999999999998</v>
      </c>
      <c r="AB3397" s="110">
        <v>0.42</v>
      </c>
      <c r="AC3397" s="110">
        <v>1.03</v>
      </c>
      <c r="AD3397" s="110">
        <v>7.96</v>
      </c>
      <c r="AE3397" s="110">
        <v>5.07</v>
      </c>
      <c r="AF3397" s="110">
        <v>0.02</v>
      </c>
      <c r="AG3397" s="110">
        <v>2.91</v>
      </c>
      <c r="AH3397" s="110">
        <v>160</v>
      </c>
      <c r="AI3397" s="110" t="s">
        <v>120</v>
      </c>
      <c r="AJ3397" s="110"/>
      <c r="AK3397" s="22"/>
      <c r="AL3397" s="110"/>
      <c r="AM3397" s="110">
        <v>7.0000000000000007E-2</v>
      </c>
      <c r="AN3397" s="110"/>
      <c r="AO3397" s="57">
        <f>SUM(W3397:AG3397)</f>
        <v>98.969999999999985</v>
      </c>
      <c r="AP3397" s="110"/>
      <c r="AQ3397" s="110"/>
      <c r="AR3397" s="110"/>
      <c r="AS3397" s="22"/>
      <c r="AT3397" s="22"/>
      <c r="AU3397" s="110" t="s">
        <v>121</v>
      </c>
      <c r="AV3397" s="110" t="s">
        <v>82</v>
      </c>
      <c r="AW3397" s="110">
        <v>5.6</v>
      </c>
      <c r="AX3397" s="110"/>
      <c r="AY3397" s="110">
        <v>17.5</v>
      </c>
      <c r="AZ3397" s="110"/>
      <c r="BA3397" s="110">
        <v>0.24</v>
      </c>
      <c r="BB3397" s="110"/>
      <c r="BC3397" s="110" t="s">
        <v>82</v>
      </c>
      <c r="BD3397" s="110">
        <v>2</v>
      </c>
      <c r="BE3397" s="110" t="s">
        <v>83</v>
      </c>
      <c r="BF3397" s="110">
        <v>4.7300000000000004</v>
      </c>
      <c r="BG3397" s="110">
        <v>2</v>
      </c>
      <c r="BH3397" s="110">
        <v>47.5</v>
      </c>
      <c r="BI3397" s="110">
        <v>2.1</v>
      </c>
      <c r="BJ3397" s="110">
        <v>42.2</v>
      </c>
      <c r="BK3397" s="110" t="s">
        <v>145</v>
      </c>
      <c r="BL3397" s="110">
        <v>7.0000000000000001E-3</v>
      </c>
      <c r="BM3397" s="110">
        <v>50</v>
      </c>
      <c r="BN3397" s="110">
        <v>2</v>
      </c>
      <c r="BO3397" s="110">
        <v>325</v>
      </c>
      <c r="BP3397" s="110" t="s">
        <v>121</v>
      </c>
      <c r="BQ3397" s="110">
        <v>30</v>
      </c>
      <c r="BR3397" s="110">
        <v>256</v>
      </c>
      <c r="BS3397" s="110" t="s">
        <v>134</v>
      </c>
      <c r="BT3397" s="110">
        <v>0.34</v>
      </c>
      <c r="BU3397" s="110">
        <v>0.5</v>
      </c>
      <c r="BV3397" s="110" t="s">
        <v>124</v>
      </c>
      <c r="BW3397" s="110">
        <v>8.6999999999999993</v>
      </c>
      <c r="BX3397" s="110">
        <v>454</v>
      </c>
      <c r="BY3397" s="110">
        <v>18.7</v>
      </c>
      <c r="BZ3397" s="110">
        <v>0.01</v>
      </c>
      <c r="CA3397" s="110">
        <v>49.1</v>
      </c>
      <c r="CB3397" s="110">
        <v>0.46</v>
      </c>
      <c r="CC3397" s="110">
        <v>13.35</v>
      </c>
      <c r="CD3397" s="110" t="s">
        <v>83</v>
      </c>
      <c r="CE3397" s="110">
        <v>0.6</v>
      </c>
      <c r="CF3397" s="110">
        <v>62.2</v>
      </c>
      <c r="CG3397" s="110">
        <v>2300</v>
      </c>
      <c r="CH3397" s="110">
        <v>217</v>
      </c>
      <c r="CI3397" s="110">
        <v>158</v>
      </c>
      <c r="CJ3397" s="110">
        <v>268</v>
      </c>
      <c r="CK3397" s="110">
        <v>23</v>
      </c>
      <c r="CL3397" s="110">
        <v>68.900000000000006</v>
      </c>
      <c r="CM3397" s="110">
        <v>10.6</v>
      </c>
      <c r="CN3397" s="110">
        <v>0.77</v>
      </c>
      <c r="CO3397" s="110">
        <v>8.43</v>
      </c>
      <c r="CP3397" s="110">
        <v>1.34</v>
      </c>
      <c r="CQ3397" s="110">
        <v>9.5</v>
      </c>
      <c r="CR3397" s="110">
        <v>1.87</v>
      </c>
      <c r="CS3397" s="110">
        <v>6.24</v>
      </c>
      <c r="CT3397" s="110">
        <v>1.03</v>
      </c>
      <c r="CU3397" s="110">
        <v>7.3</v>
      </c>
      <c r="CV3397" s="110">
        <v>1.06</v>
      </c>
      <c r="CW3397" s="60">
        <f>SUM(CI3397:CV3397)</f>
        <v>566.03999999999985</v>
      </c>
      <c r="CX3397" s="110"/>
      <c r="CY3397" s="110"/>
      <c r="CZ3397" s="110"/>
      <c r="DA3397" s="110"/>
      <c r="DB3397" s="22"/>
      <c r="DC3397" s="110"/>
      <c r="DD3397" s="110"/>
      <c r="DE3397" s="110"/>
      <c r="DF3397" s="110"/>
      <c r="DG3397" s="110"/>
      <c r="DH3397" s="22"/>
      <c r="DI3397" s="22"/>
      <c r="DJ3397" s="22"/>
      <c r="DK3397" s="22"/>
      <c r="DL3397" s="22"/>
      <c r="DM3397" s="22"/>
      <c r="DN3397" s="22"/>
      <c r="DO3397" s="22"/>
      <c r="DP3397" s="22"/>
      <c r="DQ3397" s="22"/>
    </row>
    <row r="3398" spans="1:121" ht="14.5" customHeight="1" x14ac:dyDescent="0.3">
      <c r="A3398" s="22" t="s">
        <v>4978</v>
      </c>
      <c r="B3398" s="22" t="s">
        <v>2935</v>
      </c>
      <c r="C3398" s="22" t="s">
        <v>2941</v>
      </c>
      <c r="D3398" s="22" t="s">
        <v>5257</v>
      </c>
      <c r="E3398" s="71"/>
      <c r="F3398" s="71">
        <v>44755</v>
      </c>
      <c r="G3398" s="22" t="s">
        <v>4908</v>
      </c>
      <c r="H3398" s="22">
        <v>32.031964600000002</v>
      </c>
      <c r="I3398" s="22">
        <v>-105.56827560000001</v>
      </c>
      <c r="J3398" s="22" t="s">
        <v>873</v>
      </c>
      <c r="K3398" s="22" t="s">
        <v>1253</v>
      </c>
      <c r="L3398" s="29" t="s">
        <v>878</v>
      </c>
      <c r="M3398" s="22" t="s">
        <v>4979</v>
      </c>
      <c r="N3398" s="70" t="s">
        <v>3393</v>
      </c>
      <c r="O3398" s="70" t="s">
        <v>3394</v>
      </c>
      <c r="P3398" s="33" t="s">
        <v>1665</v>
      </c>
      <c r="Q3398" s="33" t="s">
        <v>2943</v>
      </c>
      <c r="W3398" s="110">
        <v>21.34</v>
      </c>
      <c r="X3398" s="110">
        <v>0.06</v>
      </c>
      <c r="Y3398" s="110">
        <v>4.88</v>
      </c>
      <c r="Z3398" s="110">
        <v>3.6</v>
      </c>
      <c r="AA3398" s="110">
        <v>7.0000000000000007E-2</v>
      </c>
      <c r="AB3398" s="110">
        <v>4.04</v>
      </c>
      <c r="AC3398" s="110">
        <v>32.4</v>
      </c>
      <c r="AD3398" s="110">
        <v>1.24</v>
      </c>
      <c r="AE3398" s="110">
        <v>1.68</v>
      </c>
      <c r="AF3398" s="110">
        <v>0.02</v>
      </c>
      <c r="AG3398" s="110">
        <v>30.55</v>
      </c>
      <c r="AH3398" s="110">
        <v>380</v>
      </c>
      <c r="AI3398" s="110">
        <v>0.01</v>
      </c>
      <c r="AJ3398" s="110"/>
      <c r="AK3398" s="22"/>
      <c r="AL3398" s="110"/>
      <c r="AM3398" s="110">
        <v>8.02</v>
      </c>
      <c r="AN3398" s="110"/>
      <c r="AO3398" s="57">
        <f>SUM(W3398:AG3398)+AI3398</f>
        <v>99.89</v>
      </c>
      <c r="AP3398" s="110"/>
      <c r="AQ3398" s="110"/>
      <c r="AR3398" s="110"/>
      <c r="AS3398" s="22"/>
      <c r="AT3398" s="22"/>
      <c r="AU3398" s="110" t="s">
        <v>121</v>
      </c>
      <c r="AV3398" s="110" t="s">
        <v>82</v>
      </c>
      <c r="AW3398" s="110">
        <v>2.1</v>
      </c>
      <c r="AX3398" s="110"/>
      <c r="AY3398" s="110">
        <v>67.2</v>
      </c>
      <c r="AZ3398" s="110"/>
      <c r="BA3398" s="110">
        <v>0.09</v>
      </c>
      <c r="BB3398" s="110"/>
      <c r="BC3398" s="110" t="s">
        <v>82</v>
      </c>
      <c r="BD3398" s="110">
        <v>1</v>
      </c>
      <c r="BE3398" s="110">
        <v>6</v>
      </c>
      <c r="BF3398" s="110">
        <v>0.27</v>
      </c>
      <c r="BG3398" s="110">
        <v>2</v>
      </c>
      <c r="BH3398" s="110">
        <v>12</v>
      </c>
      <c r="BI3398" s="110">
        <v>0.7</v>
      </c>
      <c r="BJ3398" s="110">
        <v>12.15</v>
      </c>
      <c r="BK3398" s="110">
        <v>1.4E-2</v>
      </c>
      <c r="BL3398" s="110">
        <v>3.5999999999999997E-2</v>
      </c>
      <c r="BM3398" s="110">
        <v>10</v>
      </c>
      <c r="BN3398" s="110">
        <v>13</v>
      </c>
      <c r="BO3398" s="110">
        <v>90.1</v>
      </c>
      <c r="BP3398" s="110">
        <v>5</v>
      </c>
      <c r="BQ3398" s="110">
        <v>44</v>
      </c>
      <c r="BR3398" s="110">
        <v>57.6</v>
      </c>
      <c r="BS3398" s="110">
        <v>3.0000000000000001E-3</v>
      </c>
      <c r="BT3398" s="110">
        <v>0.16</v>
      </c>
      <c r="BU3398" s="110">
        <v>0.5</v>
      </c>
      <c r="BV3398" s="110">
        <v>0.9</v>
      </c>
      <c r="BW3398" s="110">
        <v>4.0999999999999996</v>
      </c>
      <c r="BX3398" s="110">
        <v>188</v>
      </c>
      <c r="BY3398" s="110">
        <v>6.1</v>
      </c>
      <c r="BZ3398" s="110">
        <v>0.01</v>
      </c>
      <c r="CA3398" s="110">
        <v>14.25</v>
      </c>
      <c r="CB3398" s="110">
        <v>0.03</v>
      </c>
      <c r="CC3398" s="110">
        <v>6.02</v>
      </c>
      <c r="CD3398" s="110">
        <v>14</v>
      </c>
      <c r="CE3398" s="110">
        <v>1.4</v>
      </c>
      <c r="CF3398" s="110">
        <v>38.200000000000003</v>
      </c>
      <c r="CG3398" s="110">
        <v>407</v>
      </c>
      <c r="CH3398" s="110">
        <v>227</v>
      </c>
      <c r="CI3398" s="110">
        <v>44.8</v>
      </c>
      <c r="CJ3398" s="110">
        <v>85.5</v>
      </c>
      <c r="CK3398" s="110">
        <v>9.17</v>
      </c>
      <c r="CL3398" s="110">
        <v>30.8</v>
      </c>
      <c r="CM3398" s="110">
        <v>5.74</v>
      </c>
      <c r="CN3398" s="110">
        <v>0.23</v>
      </c>
      <c r="CO3398" s="110">
        <v>4.8499999999999996</v>
      </c>
      <c r="CP3398" s="110">
        <v>0.76</v>
      </c>
      <c r="CQ3398" s="110">
        <v>5.71</v>
      </c>
      <c r="CR3398" s="110">
        <v>1.18</v>
      </c>
      <c r="CS3398" s="110">
        <v>3.57</v>
      </c>
      <c r="CT3398" s="110">
        <v>0.52</v>
      </c>
      <c r="CU3398" s="110">
        <v>3.51</v>
      </c>
      <c r="CV3398" s="110">
        <v>0.59</v>
      </c>
      <c r="CW3398" s="60">
        <f>SUM(CI3398:CV3398)</f>
        <v>196.93</v>
      </c>
      <c r="CX3398" s="110"/>
      <c r="CY3398" s="110"/>
      <c r="CZ3398" s="110"/>
      <c r="DA3398" s="110"/>
      <c r="DB3398" s="22"/>
      <c r="DC3398" s="110"/>
      <c r="DD3398" s="110"/>
      <c r="DE3398" s="110"/>
      <c r="DF3398" s="110"/>
      <c r="DG3398" s="110"/>
      <c r="DH3398" s="22"/>
      <c r="DI3398" s="22"/>
      <c r="DJ3398" s="22"/>
      <c r="DK3398" s="22"/>
      <c r="DL3398" s="22"/>
      <c r="DM3398" s="22"/>
      <c r="DN3398" s="22"/>
      <c r="DO3398" s="22"/>
      <c r="DP3398" s="22"/>
      <c r="DQ3398" s="22"/>
    </row>
    <row r="3399" spans="1:121" ht="14.5" customHeight="1" x14ac:dyDescent="0.3">
      <c r="A3399" s="22" t="s">
        <v>4980</v>
      </c>
      <c r="B3399" s="22" t="s">
        <v>2935</v>
      </c>
      <c r="C3399" s="22" t="s">
        <v>2941</v>
      </c>
      <c r="D3399" s="22" t="s">
        <v>5257</v>
      </c>
      <c r="E3399" s="71"/>
      <c r="F3399" s="71">
        <v>44755</v>
      </c>
      <c r="G3399" s="22" t="s">
        <v>4908</v>
      </c>
      <c r="H3399" s="22">
        <v>32.037099699999999</v>
      </c>
      <c r="I3399" s="22">
        <v>-105.55554549999999</v>
      </c>
      <c r="J3399" s="22" t="s">
        <v>873</v>
      </c>
      <c r="K3399" s="22" t="s">
        <v>1253</v>
      </c>
      <c r="L3399" s="29" t="s">
        <v>878</v>
      </c>
      <c r="M3399" s="22" t="s">
        <v>907</v>
      </c>
      <c r="N3399" s="70" t="s">
        <v>3393</v>
      </c>
      <c r="O3399" s="70" t="s">
        <v>3394</v>
      </c>
      <c r="P3399" s="33" t="s">
        <v>1665</v>
      </c>
      <c r="Q3399" s="33" t="s">
        <v>2943</v>
      </c>
      <c r="W3399" s="110">
        <v>58.66</v>
      </c>
      <c r="X3399" s="110">
        <v>0.21</v>
      </c>
      <c r="Y3399" s="110">
        <v>18.8</v>
      </c>
      <c r="Z3399" s="110">
        <v>3.2</v>
      </c>
      <c r="AA3399" s="110">
        <v>0.28999999999999998</v>
      </c>
      <c r="AB3399" s="110">
        <v>0.18</v>
      </c>
      <c r="AC3399" s="110">
        <v>1.04</v>
      </c>
      <c r="AD3399" s="110">
        <v>8.5399999999999991</v>
      </c>
      <c r="AE3399" s="110">
        <v>5.21</v>
      </c>
      <c r="AF3399" s="110">
        <v>0.02</v>
      </c>
      <c r="AG3399" s="110">
        <v>3.24</v>
      </c>
      <c r="AH3399" s="110">
        <v>180</v>
      </c>
      <c r="AI3399" s="110" t="s">
        <v>120</v>
      </c>
      <c r="AJ3399" s="110"/>
      <c r="AK3399" s="22"/>
      <c r="AL3399" s="110"/>
      <c r="AM3399" s="110">
        <v>0.12</v>
      </c>
      <c r="AN3399" s="110"/>
      <c r="AO3399" s="57">
        <f>SUM(W3399:AG3399)</f>
        <v>99.39</v>
      </c>
      <c r="AP3399" s="110"/>
      <c r="AQ3399" s="110"/>
      <c r="AR3399" s="110"/>
      <c r="AS3399" s="22"/>
      <c r="AT3399" s="22"/>
      <c r="AU3399" s="110">
        <v>1</v>
      </c>
      <c r="AV3399" s="110" t="s">
        <v>82</v>
      </c>
      <c r="AW3399" s="110">
        <v>6.1</v>
      </c>
      <c r="AX3399" s="110"/>
      <c r="AY3399" s="110">
        <v>12.2</v>
      </c>
      <c r="AZ3399" s="110"/>
      <c r="BA3399" s="110">
        <v>0.22</v>
      </c>
      <c r="BB3399" s="110"/>
      <c r="BC3399" s="110" t="s">
        <v>82</v>
      </c>
      <c r="BD3399" s="110" t="s">
        <v>121</v>
      </c>
      <c r="BE3399" s="110" t="s">
        <v>83</v>
      </c>
      <c r="BF3399" s="110">
        <v>5.01</v>
      </c>
      <c r="BG3399" s="110">
        <v>1</v>
      </c>
      <c r="BH3399" s="110">
        <v>47.8</v>
      </c>
      <c r="BI3399" s="110">
        <v>2</v>
      </c>
      <c r="BJ3399" s="110">
        <v>43.5</v>
      </c>
      <c r="BK3399" s="110" t="s">
        <v>145</v>
      </c>
      <c r="BL3399" s="110">
        <v>8.9999999999999993E-3</v>
      </c>
      <c r="BM3399" s="110">
        <v>60</v>
      </c>
      <c r="BN3399" s="110">
        <v>3</v>
      </c>
      <c r="BO3399" s="110">
        <v>328</v>
      </c>
      <c r="BP3399" s="110">
        <v>2</v>
      </c>
      <c r="BQ3399" s="110">
        <v>31</v>
      </c>
      <c r="BR3399" s="110">
        <v>249</v>
      </c>
      <c r="BS3399" s="110" t="s">
        <v>134</v>
      </c>
      <c r="BT3399" s="110">
        <v>0.39</v>
      </c>
      <c r="BU3399" s="110">
        <v>0.3</v>
      </c>
      <c r="BV3399" s="110" t="s">
        <v>124</v>
      </c>
      <c r="BW3399" s="110">
        <v>8.9</v>
      </c>
      <c r="BX3399" s="110">
        <v>50</v>
      </c>
      <c r="BY3399" s="110">
        <v>19.100000000000001</v>
      </c>
      <c r="BZ3399" s="110">
        <v>0.01</v>
      </c>
      <c r="CA3399" s="110">
        <v>49.1</v>
      </c>
      <c r="CB3399" s="110">
        <v>0.4</v>
      </c>
      <c r="CC3399" s="110">
        <v>14.7</v>
      </c>
      <c r="CD3399" s="110" t="s">
        <v>83</v>
      </c>
      <c r="CE3399" s="110">
        <v>0.9</v>
      </c>
      <c r="CF3399" s="110">
        <v>63.4</v>
      </c>
      <c r="CG3399" s="110">
        <v>2420</v>
      </c>
      <c r="CH3399" s="110">
        <v>228</v>
      </c>
      <c r="CI3399" s="110">
        <v>161.5</v>
      </c>
      <c r="CJ3399" s="110">
        <v>268</v>
      </c>
      <c r="CK3399" s="110">
        <v>23</v>
      </c>
      <c r="CL3399" s="110">
        <v>69.7</v>
      </c>
      <c r="CM3399" s="110">
        <v>9.91</v>
      </c>
      <c r="CN3399" s="110">
        <v>0.86</v>
      </c>
      <c r="CO3399" s="110">
        <v>8.23</v>
      </c>
      <c r="CP3399" s="110">
        <v>1.46</v>
      </c>
      <c r="CQ3399" s="110">
        <v>9.26</v>
      </c>
      <c r="CR3399" s="110">
        <v>2.0499999999999998</v>
      </c>
      <c r="CS3399" s="110">
        <v>6.69</v>
      </c>
      <c r="CT3399" s="110">
        <v>1.08</v>
      </c>
      <c r="CU3399" s="110">
        <v>7.63</v>
      </c>
      <c r="CV3399" s="110">
        <v>1.1399999999999999</v>
      </c>
      <c r="CW3399" s="60">
        <f>SUM(CI3399:CV3399)</f>
        <v>570.5100000000001</v>
      </c>
      <c r="CX3399" s="110"/>
      <c r="CY3399" s="110"/>
      <c r="CZ3399" s="110"/>
      <c r="DA3399" s="110"/>
      <c r="DB3399" s="22"/>
      <c r="DC3399" s="110"/>
      <c r="DD3399" s="110"/>
      <c r="DE3399" s="110"/>
      <c r="DF3399" s="110"/>
      <c r="DG3399" s="110"/>
      <c r="DH3399" s="22"/>
      <c r="DI3399" s="22"/>
      <c r="DJ3399" s="22"/>
      <c r="DK3399" s="22"/>
      <c r="DL3399" s="22"/>
      <c r="DM3399" s="22"/>
      <c r="DN3399" s="22"/>
      <c r="DO3399" s="22"/>
      <c r="DP3399" s="22"/>
      <c r="DQ3399" s="22"/>
    </row>
    <row r="3400" spans="1:121" ht="14.5" customHeight="1" x14ac:dyDescent="0.3">
      <c r="A3400" s="22" t="s">
        <v>4981</v>
      </c>
      <c r="B3400" s="22" t="s">
        <v>2935</v>
      </c>
      <c r="C3400" s="22" t="s">
        <v>2941</v>
      </c>
      <c r="D3400" s="22" t="s">
        <v>5257</v>
      </c>
      <c r="E3400" s="71"/>
      <c r="F3400" s="71">
        <v>44755</v>
      </c>
      <c r="G3400" s="22" t="s">
        <v>4908</v>
      </c>
      <c r="H3400" s="22">
        <v>32.045514900000001</v>
      </c>
      <c r="I3400" s="22">
        <v>-105.56216310000001</v>
      </c>
      <c r="J3400" s="22" t="s">
        <v>873</v>
      </c>
      <c r="K3400" s="22" t="s">
        <v>1253</v>
      </c>
      <c r="L3400" s="29" t="s">
        <v>878</v>
      </c>
      <c r="M3400" s="22" t="s">
        <v>4979</v>
      </c>
      <c r="N3400" s="70" t="s">
        <v>3393</v>
      </c>
      <c r="O3400" s="70" t="s">
        <v>3394</v>
      </c>
      <c r="P3400" s="33" t="s">
        <v>1665</v>
      </c>
      <c r="Q3400" s="33" t="s">
        <v>2943</v>
      </c>
      <c r="W3400" s="110">
        <v>68.36</v>
      </c>
      <c r="X3400" s="110">
        <v>0.2</v>
      </c>
      <c r="Y3400" s="110">
        <v>16.95</v>
      </c>
      <c r="Z3400" s="110">
        <v>3.32</v>
      </c>
      <c r="AA3400" s="110">
        <v>0.01</v>
      </c>
      <c r="AB3400" s="110">
        <v>0.1</v>
      </c>
      <c r="AC3400" s="110">
        <v>1.59</v>
      </c>
      <c r="AD3400" s="110">
        <v>0.23</v>
      </c>
      <c r="AE3400" s="110">
        <v>2.02</v>
      </c>
      <c r="AF3400" s="110">
        <v>0.04</v>
      </c>
      <c r="AG3400" s="110">
        <v>7.27</v>
      </c>
      <c r="AH3400" s="110">
        <v>730</v>
      </c>
      <c r="AI3400" s="110" t="s">
        <v>120</v>
      </c>
      <c r="AJ3400" s="110"/>
      <c r="AK3400" s="22"/>
      <c r="AL3400" s="110"/>
      <c r="AM3400" s="110">
        <v>0.35</v>
      </c>
      <c r="AN3400" s="110"/>
      <c r="AO3400" s="57">
        <f>SUM(W3400:AG3400)</f>
        <v>100.09</v>
      </c>
      <c r="AP3400" s="110"/>
      <c r="AQ3400" s="110"/>
      <c r="AR3400" s="110"/>
      <c r="AS3400" s="22"/>
      <c r="AT3400" s="22"/>
      <c r="AU3400" s="110" t="s">
        <v>121</v>
      </c>
      <c r="AV3400" s="110" t="s">
        <v>82</v>
      </c>
      <c r="AW3400" s="110">
        <v>7.9</v>
      </c>
      <c r="AX3400" s="110"/>
      <c r="AY3400" s="110">
        <v>18.600000000000001</v>
      </c>
      <c r="AZ3400" s="110"/>
      <c r="BA3400" s="110">
        <v>0.26</v>
      </c>
      <c r="BB3400" s="110"/>
      <c r="BC3400" s="110" t="s">
        <v>82</v>
      </c>
      <c r="BD3400" s="110">
        <v>1</v>
      </c>
      <c r="BE3400" s="110" t="s">
        <v>83</v>
      </c>
      <c r="BF3400" s="110">
        <v>0.32</v>
      </c>
      <c r="BG3400" s="110">
        <v>3</v>
      </c>
      <c r="BH3400" s="110">
        <v>40.700000000000003</v>
      </c>
      <c r="BI3400" s="110">
        <v>1.9</v>
      </c>
      <c r="BJ3400" s="110">
        <v>36.700000000000003</v>
      </c>
      <c r="BK3400" s="110" t="s">
        <v>145</v>
      </c>
      <c r="BL3400" s="110">
        <v>0.13600000000000001</v>
      </c>
      <c r="BM3400" s="110">
        <v>50</v>
      </c>
      <c r="BN3400" s="110">
        <v>20</v>
      </c>
      <c r="BO3400" s="110">
        <v>350</v>
      </c>
      <c r="BP3400" s="110">
        <v>6</v>
      </c>
      <c r="BQ3400" s="110">
        <v>29</v>
      </c>
      <c r="BR3400" s="110">
        <v>88.9</v>
      </c>
      <c r="BS3400" s="110">
        <v>2.3E-2</v>
      </c>
      <c r="BT3400" s="110">
        <v>0.71</v>
      </c>
      <c r="BU3400" s="110">
        <v>0.5</v>
      </c>
      <c r="BV3400" s="110">
        <v>0.3</v>
      </c>
      <c r="BW3400" s="110">
        <v>12.9</v>
      </c>
      <c r="BX3400" s="110">
        <v>18.399999999999999</v>
      </c>
      <c r="BY3400" s="110">
        <v>22.6</v>
      </c>
      <c r="BZ3400" s="110" t="s">
        <v>120</v>
      </c>
      <c r="CA3400" s="110">
        <v>53.2</v>
      </c>
      <c r="CB3400" s="110">
        <v>0.2</v>
      </c>
      <c r="CC3400" s="110">
        <v>9.5500000000000007</v>
      </c>
      <c r="CD3400" s="110">
        <v>31</v>
      </c>
      <c r="CE3400" s="110">
        <v>3.3</v>
      </c>
      <c r="CF3400" s="110">
        <v>85</v>
      </c>
      <c r="CG3400" s="110">
        <v>1400</v>
      </c>
      <c r="CH3400" s="110">
        <v>262</v>
      </c>
      <c r="CI3400" s="110">
        <v>169.5</v>
      </c>
      <c r="CJ3400" s="110">
        <v>313</v>
      </c>
      <c r="CK3400" s="110">
        <v>28.7</v>
      </c>
      <c r="CL3400" s="110">
        <v>93.7</v>
      </c>
      <c r="CM3400" s="110">
        <v>16.3</v>
      </c>
      <c r="CN3400" s="110">
        <v>0.69</v>
      </c>
      <c r="CO3400" s="110">
        <v>12.6</v>
      </c>
      <c r="CP3400" s="110">
        <v>2.1</v>
      </c>
      <c r="CQ3400" s="110">
        <v>13.85</v>
      </c>
      <c r="CR3400" s="110">
        <v>2.74</v>
      </c>
      <c r="CS3400" s="110">
        <v>8.76</v>
      </c>
      <c r="CT3400" s="110">
        <v>1.31</v>
      </c>
      <c r="CU3400" s="110">
        <v>9.16</v>
      </c>
      <c r="CV3400" s="110">
        <v>1.25</v>
      </c>
      <c r="CW3400" s="60">
        <f>SUM(CI3400:CV3400)</f>
        <v>673.66</v>
      </c>
      <c r="CX3400" s="110"/>
      <c r="CY3400" s="110"/>
      <c r="CZ3400" s="110"/>
      <c r="DA3400" s="110"/>
      <c r="DB3400" s="22"/>
      <c r="DC3400" s="110"/>
      <c r="DD3400" s="110"/>
      <c r="DE3400" s="110"/>
      <c r="DF3400" s="110"/>
      <c r="DG3400" s="110"/>
      <c r="DH3400" s="22"/>
      <c r="DI3400" s="22"/>
      <c r="DJ3400" s="22"/>
      <c r="DK3400" s="22"/>
      <c r="DL3400" s="22"/>
      <c r="DM3400" s="22"/>
      <c r="DN3400" s="22"/>
      <c r="DO3400" s="22"/>
      <c r="DP3400" s="22"/>
      <c r="DQ3400" s="22"/>
    </row>
    <row r="3401" spans="1:121" ht="14.5" customHeight="1" x14ac:dyDescent="0.3">
      <c r="A3401" s="29">
        <v>1</v>
      </c>
      <c r="B3401" s="29" t="s">
        <v>1161</v>
      </c>
      <c r="C3401" s="22" t="s">
        <v>2941</v>
      </c>
      <c r="D3401" s="29" t="s">
        <v>1544</v>
      </c>
      <c r="E3401" s="112"/>
      <c r="F3401" s="29"/>
      <c r="G3401" s="29"/>
      <c r="H3401" s="29">
        <v>32.052999999999997</v>
      </c>
      <c r="I3401" s="29">
        <v>-105.539</v>
      </c>
      <c r="J3401" s="29" t="s">
        <v>873</v>
      </c>
      <c r="K3401" s="29" t="s">
        <v>1253</v>
      </c>
      <c r="L3401" s="29" t="s">
        <v>878</v>
      </c>
      <c r="M3401" s="29" t="s">
        <v>1178</v>
      </c>
      <c r="N3401" s="70" t="s">
        <v>3393</v>
      </c>
      <c r="O3401" s="70" t="s">
        <v>3394</v>
      </c>
      <c r="P3401" s="25"/>
      <c r="Q3401" s="25"/>
      <c r="R3401" s="25" t="s">
        <v>3056</v>
      </c>
      <c r="S3401" s="25"/>
      <c r="U3401" s="25"/>
      <c r="V3401" s="25"/>
      <c r="W3401" s="57"/>
      <c r="X3401" s="57"/>
      <c r="Y3401" s="57"/>
      <c r="Z3401" s="57"/>
      <c r="AA3401" s="57"/>
      <c r="AB3401" s="57"/>
      <c r="AC3401" s="57"/>
      <c r="AD3401" s="57"/>
      <c r="AE3401" s="60"/>
      <c r="AF3401" s="60"/>
      <c r="AG3401" s="60"/>
      <c r="AH3401" s="57">
        <v>182</v>
      </c>
      <c r="AI3401" s="60"/>
      <c r="AJ3401" s="60"/>
      <c r="AK3401" s="22"/>
      <c r="AL3401" s="60"/>
      <c r="AM3401" s="60"/>
      <c r="AN3401" s="60"/>
      <c r="AO3401" s="57"/>
      <c r="AP3401" s="60"/>
      <c r="AQ3401" s="57"/>
      <c r="AR3401" s="57"/>
      <c r="AS3401" s="22"/>
      <c r="AT3401" s="22"/>
      <c r="AU3401" s="57"/>
      <c r="AV3401" s="57" t="s">
        <v>124</v>
      </c>
      <c r="AW3401" s="57">
        <v>21</v>
      </c>
      <c r="AX3401" s="60"/>
      <c r="AY3401" s="57">
        <v>90</v>
      </c>
      <c r="AZ3401" s="57">
        <v>18.899999999999999</v>
      </c>
      <c r="BA3401" s="57"/>
      <c r="BB3401" s="57"/>
      <c r="BC3401" s="57"/>
      <c r="BD3401" s="57" t="s">
        <v>121</v>
      </c>
      <c r="BE3401" s="57">
        <v>8</v>
      </c>
      <c r="BF3401" s="57"/>
      <c r="BG3401" s="57">
        <v>16</v>
      </c>
      <c r="BH3401" s="60"/>
      <c r="BI3401" s="60"/>
      <c r="BJ3401" s="57"/>
      <c r="BK3401" s="57"/>
      <c r="BL3401" s="57"/>
      <c r="BM3401" s="60"/>
      <c r="BN3401" s="57">
        <v>4</v>
      </c>
      <c r="BO3401" s="57">
        <v>392</v>
      </c>
      <c r="BP3401" s="57">
        <v>1</v>
      </c>
      <c r="BQ3401" s="57">
        <v>34</v>
      </c>
      <c r="BR3401" s="57"/>
      <c r="BS3401" s="57"/>
      <c r="BT3401" s="57" t="s">
        <v>83</v>
      </c>
      <c r="BU3401" s="57">
        <v>0.2</v>
      </c>
      <c r="BV3401" s="60"/>
      <c r="BW3401" s="57"/>
      <c r="BX3401" s="57"/>
      <c r="BY3401" s="57"/>
      <c r="BZ3401" s="60"/>
      <c r="CA3401" s="57">
        <v>51.6</v>
      </c>
      <c r="CB3401" s="57"/>
      <c r="CC3401" s="58">
        <v>15</v>
      </c>
      <c r="CD3401" s="57"/>
      <c r="CE3401" s="57"/>
      <c r="CF3401" s="57">
        <v>97</v>
      </c>
      <c r="CG3401" s="57">
        <v>3156</v>
      </c>
      <c r="CH3401" s="57">
        <v>184</v>
      </c>
      <c r="CI3401" s="57">
        <v>201</v>
      </c>
      <c r="CJ3401" s="57">
        <v>340</v>
      </c>
      <c r="CK3401" s="60"/>
      <c r="CL3401" s="57"/>
      <c r="CM3401" s="57">
        <v>16.7</v>
      </c>
      <c r="CN3401" s="57">
        <v>1</v>
      </c>
      <c r="CO3401" s="60"/>
      <c r="CP3401" s="57">
        <v>2</v>
      </c>
      <c r="CQ3401" s="60"/>
      <c r="CR3401" s="60"/>
      <c r="CS3401" s="60"/>
      <c r="CT3401" s="60"/>
      <c r="CU3401" s="57">
        <v>9</v>
      </c>
      <c r="CV3401" s="57">
        <v>1.2</v>
      </c>
      <c r="CW3401" s="60">
        <f t="shared" ref="CW3401:CW3434" si="200">SUM(CI3401:CV3401)</f>
        <v>570.90000000000009</v>
      </c>
      <c r="CX3401" s="60"/>
      <c r="CY3401" s="60"/>
      <c r="CZ3401" s="60"/>
      <c r="DA3401" s="60"/>
      <c r="DB3401" s="22"/>
      <c r="DC3401" s="60"/>
      <c r="DD3401" s="60"/>
      <c r="DE3401" s="60"/>
      <c r="DF3401" s="60"/>
      <c r="DG3401" s="60"/>
      <c r="DH3401" s="22"/>
      <c r="DI3401" s="22"/>
      <c r="DJ3401" s="22"/>
      <c r="DK3401" s="22"/>
      <c r="DL3401" s="22"/>
      <c r="DM3401" s="22"/>
      <c r="DN3401" s="22"/>
      <c r="DO3401" s="22"/>
      <c r="DP3401" s="22"/>
      <c r="DQ3401" s="22"/>
    </row>
    <row r="3402" spans="1:121" s="25" customFormat="1" ht="14.5" customHeight="1" x14ac:dyDescent="0.3">
      <c r="A3402" s="29">
        <v>2</v>
      </c>
      <c r="B3402" s="29" t="s">
        <v>1161</v>
      </c>
      <c r="C3402" s="22" t="s">
        <v>2941</v>
      </c>
      <c r="D3402" s="29" t="s">
        <v>1544</v>
      </c>
      <c r="E3402" s="112"/>
      <c r="F3402" s="29"/>
      <c r="G3402" s="29"/>
      <c r="H3402" s="29">
        <v>32.052439</v>
      </c>
      <c r="I3402" s="29">
        <v>-105.53170299999999</v>
      </c>
      <c r="J3402" s="29" t="s">
        <v>873</v>
      </c>
      <c r="K3402" s="29" t="s">
        <v>1253</v>
      </c>
      <c r="L3402" s="29" t="s">
        <v>878</v>
      </c>
      <c r="M3402" s="29" t="s">
        <v>907</v>
      </c>
      <c r="N3402" s="70" t="s">
        <v>3393</v>
      </c>
      <c r="O3402" s="70" t="s">
        <v>3394</v>
      </c>
      <c r="R3402" s="25" t="s">
        <v>3057</v>
      </c>
      <c r="W3402" s="57"/>
      <c r="X3402" s="57"/>
      <c r="Y3402" s="57"/>
      <c r="Z3402" s="57"/>
      <c r="AA3402" s="57"/>
      <c r="AB3402" s="57"/>
      <c r="AC3402" s="57"/>
      <c r="AD3402" s="57"/>
      <c r="AE3402" s="60"/>
      <c r="AF3402" s="60"/>
      <c r="AG3402" s="60"/>
      <c r="AH3402" s="57">
        <v>2031</v>
      </c>
      <c r="AI3402" s="60"/>
      <c r="AJ3402" s="60"/>
      <c r="AL3402" s="60"/>
      <c r="AM3402" s="60"/>
      <c r="AN3402" s="60"/>
      <c r="AO3402" s="57"/>
      <c r="AP3402" s="60"/>
      <c r="AQ3402" s="57"/>
      <c r="AR3402" s="57"/>
      <c r="AU3402" s="57"/>
      <c r="AV3402" s="57" t="s">
        <v>124</v>
      </c>
      <c r="AW3402" s="57" t="s">
        <v>83</v>
      </c>
      <c r="AX3402" s="60"/>
      <c r="AY3402" s="57">
        <v>250</v>
      </c>
      <c r="AZ3402" s="57">
        <v>26.1</v>
      </c>
      <c r="BA3402" s="57"/>
      <c r="BB3402" s="57"/>
      <c r="BC3402" s="57"/>
      <c r="BD3402" s="57">
        <v>2</v>
      </c>
      <c r="BE3402" s="57">
        <v>11</v>
      </c>
      <c r="BF3402" s="57"/>
      <c r="BG3402" s="57">
        <v>5</v>
      </c>
      <c r="BH3402" s="60"/>
      <c r="BI3402" s="60"/>
      <c r="BJ3402" s="57"/>
      <c r="BK3402" s="57"/>
      <c r="BL3402" s="57"/>
      <c r="BM3402" s="60"/>
      <c r="BN3402" s="57">
        <v>31</v>
      </c>
      <c r="BO3402" s="57">
        <v>1345</v>
      </c>
      <c r="BP3402" s="57">
        <v>6</v>
      </c>
      <c r="BQ3402" s="57">
        <v>494</v>
      </c>
      <c r="BR3402" s="57"/>
      <c r="BS3402" s="57"/>
      <c r="BT3402" s="57" t="s">
        <v>83</v>
      </c>
      <c r="BU3402" s="57">
        <v>0.2</v>
      </c>
      <c r="BV3402" s="60"/>
      <c r="BW3402" s="57"/>
      <c r="BX3402" s="57"/>
      <c r="BY3402" s="57">
        <v>96</v>
      </c>
      <c r="BZ3402" s="60"/>
      <c r="CA3402" s="57">
        <v>335</v>
      </c>
      <c r="CB3402" s="57"/>
      <c r="CC3402" s="58">
        <v>136</v>
      </c>
      <c r="CD3402" s="57"/>
      <c r="CE3402" s="57"/>
      <c r="CF3402" s="57">
        <v>246</v>
      </c>
      <c r="CG3402" s="57">
        <v>2763</v>
      </c>
      <c r="CH3402" s="57">
        <v>464</v>
      </c>
      <c r="CI3402" s="57">
        <v>620</v>
      </c>
      <c r="CJ3402" s="57">
        <v>959</v>
      </c>
      <c r="CK3402" s="60"/>
      <c r="CL3402" s="57"/>
      <c r="CM3402" s="57">
        <v>41.6</v>
      </c>
      <c r="CN3402" s="57">
        <v>2.4</v>
      </c>
      <c r="CO3402" s="60"/>
      <c r="CP3402" s="57">
        <v>6</v>
      </c>
      <c r="CQ3402" s="60"/>
      <c r="CR3402" s="60"/>
      <c r="CS3402" s="60"/>
      <c r="CT3402" s="60"/>
      <c r="CU3402" s="57">
        <v>29</v>
      </c>
      <c r="CV3402" s="57">
        <v>3</v>
      </c>
      <c r="CW3402" s="60">
        <f t="shared" si="200"/>
        <v>1661</v>
      </c>
      <c r="CX3402" s="60"/>
      <c r="CY3402" s="60"/>
      <c r="CZ3402" s="60"/>
      <c r="DA3402" s="60"/>
      <c r="DC3402" s="60"/>
      <c r="DD3402" s="60"/>
      <c r="DE3402" s="60"/>
      <c r="DF3402" s="60"/>
      <c r="DG3402" s="60"/>
    </row>
    <row r="3403" spans="1:121" s="25" customFormat="1" ht="14.5" customHeight="1" x14ac:dyDescent="0.3">
      <c r="A3403" s="29">
        <v>3</v>
      </c>
      <c r="B3403" s="29" t="s">
        <v>1161</v>
      </c>
      <c r="C3403" s="22" t="s">
        <v>2941</v>
      </c>
      <c r="D3403" s="29" t="s">
        <v>1544</v>
      </c>
      <c r="E3403" s="112"/>
      <c r="F3403" s="29"/>
      <c r="G3403" s="29"/>
      <c r="H3403" s="29">
        <v>32.049095999999999</v>
      </c>
      <c r="I3403" s="29">
        <v>-105.544684</v>
      </c>
      <c r="J3403" s="29" t="s">
        <v>873</v>
      </c>
      <c r="K3403" s="29" t="s">
        <v>1253</v>
      </c>
      <c r="L3403" s="29" t="s">
        <v>878</v>
      </c>
      <c r="M3403" s="29" t="s">
        <v>163</v>
      </c>
      <c r="N3403" s="70" t="s">
        <v>3393</v>
      </c>
      <c r="O3403" s="70" t="s">
        <v>3394</v>
      </c>
      <c r="R3403" s="25" t="s">
        <v>3056</v>
      </c>
      <c r="W3403" s="57"/>
      <c r="X3403" s="57"/>
      <c r="Y3403" s="57"/>
      <c r="Z3403" s="57"/>
      <c r="AA3403" s="57"/>
      <c r="AB3403" s="57"/>
      <c r="AC3403" s="57"/>
      <c r="AD3403" s="57"/>
      <c r="AE3403" s="60"/>
      <c r="AF3403" s="60"/>
      <c r="AG3403" s="60"/>
      <c r="AH3403" s="57">
        <v>243</v>
      </c>
      <c r="AI3403" s="60"/>
      <c r="AJ3403" s="60"/>
      <c r="AL3403" s="60"/>
      <c r="AM3403" s="60"/>
      <c r="AN3403" s="60"/>
      <c r="AO3403" s="57"/>
      <c r="AP3403" s="60"/>
      <c r="AQ3403" s="57"/>
      <c r="AR3403" s="57"/>
      <c r="AU3403" s="57"/>
      <c r="AV3403" s="57" t="s">
        <v>124</v>
      </c>
      <c r="AW3403" s="57" t="s">
        <v>83</v>
      </c>
      <c r="AX3403" s="60"/>
      <c r="AY3403" s="57">
        <v>110</v>
      </c>
      <c r="AZ3403" s="57">
        <v>11.4</v>
      </c>
      <c r="BA3403" s="57"/>
      <c r="BB3403" s="57"/>
      <c r="BC3403" s="57"/>
      <c r="BD3403" s="57" t="s">
        <v>121</v>
      </c>
      <c r="BE3403" s="57">
        <v>12</v>
      </c>
      <c r="BF3403" s="57"/>
      <c r="BG3403" s="57">
        <v>4</v>
      </c>
      <c r="BH3403" s="60"/>
      <c r="BI3403" s="60"/>
      <c r="BJ3403" s="57"/>
      <c r="BK3403" s="57"/>
      <c r="BL3403" s="57"/>
      <c r="BM3403" s="60"/>
      <c r="BN3403" s="57">
        <v>5</v>
      </c>
      <c r="BO3403" s="57">
        <v>436</v>
      </c>
      <c r="BP3403" s="57">
        <v>2</v>
      </c>
      <c r="BQ3403" s="57">
        <v>20</v>
      </c>
      <c r="BR3403" s="57"/>
      <c r="BS3403" s="57"/>
      <c r="BT3403" s="57" t="s">
        <v>83</v>
      </c>
      <c r="BU3403" s="57">
        <v>0.5</v>
      </c>
      <c r="BV3403" s="60"/>
      <c r="BW3403" s="57"/>
      <c r="BX3403" s="57"/>
      <c r="BY3403" s="57"/>
      <c r="BZ3403" s="60"/>
      <c r="CA3403" s="57">
        <v>40</v>
      </c>
      <c r="CB3403" s="57"/>
      <c r="CC3403" s="58">
        <v>10</v>
      </c>
      <c r="CD3403" s="57"/>
      <c r="CE3403" s="57"/>
      <c r="CF3403" s="57">
        <v>54</v>
      </c>
      <c r="CG3403" s="57">
        <v>1862</v>
      </c>
      <c r="CH3403" s="57">
        <v>67</v>
      </c>
      <c r="CI3403" s="57">
        <v>206</v>
      </c>
      <c r="CJ3403" s="57">
        <v>280</v>
      </c>
      <c r="CK3403" s="60"/>
      <c r="CL3403" s="57"/>
      <c r="CM3403" s="57">
        <v>6.5</v>
      </c>
      <c r="CN3403" s="57">
        <v>0.6</v>
      </c>
      <c r="CO3403" s="60"/>
      <c r="CP3403" s="57" t="s">
        <v>121</v>
      </c>
      <c r="CQ3403" s="60"/>
      <c r="CR3403" s="60"/>
      <c r="CS3403" s="60"/>
      <c r="CT3403" s="60"/>
      <c r="CU3403" s="57">
        <v>7</v>
      </c>
      <c r="CV3403" s="57">
        <v>1</v>
      </c>
      <c r="CW3403" s="60">
        <f t="shared" si="200"/>
        <v>501.1</v>
      </c>
      <c r="CX3403" s="60"/>
      <c r="CY3403" s="60"/>
      <c r="CZ3403" s="60"/>
      <c r="DA3403" s="60"/>
      <c r="DC3403" s="60"/>
      <c r="DD3403" s="60"/>
      <c r="DE3403" s="60"/>
      <c r="DF3403" s="60"/>
      <c r="DG3403" s="60"/>
    </row>
    <row r="3404" spans="1:121" s="25" customFormat="1" ht="14.5" customHeight="1" x14ac:dyDescent="0.3">
      <c r="A3404" s="29">
        <v>4</v>
      </c>
      <c r="B3404" s="29" t="s">
        <v>1161</v>
      </c>
      <c r="C3404" s="22" t="s">
        <v>2941</v>
      </c>
      <c r="D3404" s="29" t="s">
        <v>1544</v>
      </c>
      <c r="E3404" s="112"/>
      <c r="F3404" s="29"/>
      <c r="G3404" s="29"/>
      <c r="H3404" s="29">
        <v>32.046883000000001</v>
      </c>
      <c r="I3404" s="29">
        <v>-105.54425999999999</v>
      </c>
      <c r="J3404" s="29" t="s">
        <v>873</v>
      </c>
      <c r="K3404" s="29" t="s">
        <v>1253</v>
      </c>
      <c r="L3404" s="29" t="s">
        <v>878</v>
      </c>
      <c r="M3404" s="25" t="s">
        <v>1149</v>
      </c>
      <c r="N3404" s="70" t="s">
        <v>3393</v>
      </c>
      <c r="O3404" s="70" t="s">
        <v>3394</v>
      </c>
      <c r="R3404" s="25" t="s">
        <v>3056</v>
      </c>
      <c r="W3404" s="57"/>
      <c r="X3404" s="57"/>
      <c r="Y3404" s="57"/>
      <c r="Z3404" s="57"/>
      <c r="AA3404" s="57"/>
      <c r="AB3404" s="57"/>
      <c r="AC3404" s="57"/>
      <c r="AD3404" s="57"/>
      <c r="AE3404" s="60"/>
      <c r="AF3404" s="60"/>
      <c r="AG3404" s="60"/>
      <c r="AH3404" s="57">
        <v>627</v>
      </c>
      <c r="AI3404" s="60"/>
      <c r="AJ3404" s="60"/>
      <c r="AL3404" s="60"/>
      <c r="AM3404" s="60"/>
      <c r="AN3404" s="60"/>
      <c r="AO3404" s="57"/>
      <c r="AP3404" s="60"/>
      <c r="AQ3404" s="57"/>
      <c r="AR3404" s="57"/>
      <c r="AU3404" s="57"/>
      <c r="AV3404" s="57" t="s">
        <v>124</v>
      </c>
      <c r="AW3404" s="57" t="s">
        <v>83</v>
      </c>
      <c r="AX3404" s="60"/>
      <c r="AY3404" s="57">
        <v>850</v>
      </c>
      <c r="AZ3404" s="57">
        <v>6</v>
      </c>
      <c r="BA3404" s="57"/>
      <c r="BB3404" s="57"/>
      <c r="BC3404" s="57"/>
      <c r="BD3404" s="57">
        <v>6</v>
      </c>
      <c r="BE3404" s="57">
        <v>21</v>
      </c>
      <c r="BF3404" s="57"/>
      <c r="BG3404" s="57">
        <v>9</v>
      </c>
      <c r="BH3404" s="60"/>
      <c r="BI3404" s="60"/>
      <c r="BJ3404" s="57"/>
      <c r="BK3404" s="57"/>
      <c r="BL3404" s="57"/>
      <c r="BM3404" s="60"/>
      <c r="BN3404" s="57">
        <v>4</v>
      </c>
      <c r="BO3404" s="57">
        <v>167</v>
      </c>
      <c r="BP3404" s="57">
        <v>12</v>
      </c>
      <c r="BQ3404" s="57">
        <v>6</v>
      </c>
      <c r="BR3404" s="57"/>
      <c r="BS3404" s="57"/>
      <c r="BT3404" s="57" t="s">
        <v>83</v>
      </c>
      <c r="BU3404" s="57">
        <v>6.5</v>
      </c>
      <c r="BV3404" s="60"/>
      <c r="BW3404" s="57"/>
      <c r="BX3404" s="57"/>
      <c r="BY3404" s="57"/>
      <c r="BZ3404" s="60"/>
      <c r="CA3404" s="57">
        <v>15</v>
      </c>
      <c r="CB3404" s="57"/>
      <c r="CC3404" s="58">
        <v>4</v>
      </c>
      <c r="CD3404" s="57"/>
      <c r="CE3404" s="57"/>
      <c r="CF3404" s="57">
        <v>40</v>
      </c>
      <c r="CG3404" s="57">
        <v>733</v>
      </c>
      <c r="CH3404" s="57">
        <v>43</v>
      </c>
      <c r="CI3404" s="57">
        <v>75</v>
      </c>
      <c r="CJ3404" s="57">
        <v>140</v>
      </c>
      <c r="CK3404" s="60"/>
      <c r="CL3404" s="57"/>
      <c r="CM3404" s="57">
        <v>10</v>
      </c>
      <c r="CN3404" s="57">
        <v>1.9</v>
      </c>
      <c r="CO3404" s="60"/>
      <c r="CP3404" s="57">
        <v>1</v>
      </c>
      <c r="CQ3404" s="60"/>
      <c r="CR3404" s="60"/>
      <c r="CS3404" s="60"/>
      <c r="CT3404" s="60"/>
      <c r="CU3404" s="57">
        <v>4</v>
      </c>
      <c r="CV3404" s="57">
        <v>0.6</v>
      </c>
      <c r="CW3404" s="60">
        <f t="shared" si="200"/>
        <v>232.5</v>
      </c>
      <c r="CX3404" s="60"/>
      <c r="CY3404" s="60"/>
      <c r="CZ3404" s="60"/>
      <c r="DA3404" s="60"/>
      <c r="DC3404" s="60"/>
      <c r="DD3404" s="60"/>
      <c r="DE3404" s="60"/>
      <c r="DF3404" s="60"/>
      <c r="DG3404" s="60"/>
    </row>
    <row r="3405" spans="1:121" s="25" customFormat="1" ht="14.5" customHeight="1" x14ac:dyDescent="0.3">
      <c r="A3405" s="29">
        <v>5</v>
      </c>
      <c r="B3405" s="29" t="s">
        <v>1161</v>
      </c>
      <c r="C3405" s="22" t="s">
        <v>2941</v>
      </c>
      <c r="D3405" s="29" t="s">
        <v>1544</v>
      </c>
      <c r="E3405" s="112"/>
      <c r="F3405" s="29"/>
      <c r="G3405" s="29"/>
      <c r="H3405" s="33">
        <v>32.047324000000003</v>
      </c>
      <c r="I3405" s="33">
        <v>-105.541787</v>
      </c>
      <c r="J3405" s="29" t="s">
        <v>873</v>
      </c>
      <c r="K3405" s="29" t="s">
        <v>1253</v>
      </c>
      <c r="L3405" s="29" t="s">
        <v>878</v>
      </c>
      <c r="M3405" s="29" t="s">
        <v>163</v>
      </c>
      <c r="N3405" s="70" t="s">
        <v>3393</v>
      </c>
      <c r="O3405" s="70" t="s">
        <v>3394</v>
      </c>
      <c r="R3405" s="25" t="s">
        <v>3058</v>
      </c>
      <c r="W3405" s="57"/>
      <c r="X3405" s="57"/>
      <c r="Y3405" s="57"/>
      <c r="Z3405" s="57"/>
      <c r="AA3405" s="57"/>
      <c r="AB3405" s="57"/>
      <c r="AC3405" s="57"/>
      <c r="AD3405" s="57"/>
      <c r="AE3405" s="60"/>
      <c r="AF3405" s="60"/>
      <c r="AG3405" s="60"/>
      <c r="AH3405" s="57">
        <v>579</v>
      </c>
      <c r="AI3405" s="60"/>
      <c r="AJ3405" s="60"/>
      <c r="AL3405" s="60"/>
      <c r="AM3405" s="60"/>
      <c r="AN3405" s="60"/>
      <c r="AO3405" s="57"/>
      <c r="AP3405" s="60"/>
      <c r="AQ3405" s="57"/>
      <c r="AR3405" s="57"/>
      <c r="AU3405" s="57"/>
      <c r="AV3405" s="57" t="s">
        <v>124</v>
      </c>
      <c r="AW3405" s="57" t="s">
        <v>83</v>
      </c>
      <c r="AX3405" s="60"/>
      <c r="AY3405" s="57">
        <v>820</v>
      </c>
      <c r="AZ3405" s="57">
        <v>5.7</v>
      </c>
      <c r="BA3405" s="57"/>
      <c r="BB3405" s="57"/>
      <c r="BC3405" s="57"/>
      <c r="BD3405" s="57" t="s">
        <v>121</v>
      </c>
      <c r="BE3405" s="57">
        <v>4</v>
      </c>
      <c r="BF3405" s="57"/>
      <c r="BG3405" s="57" t="s">
        <v>121</v>
      </c>
      <c r="BH3405" s="60"/>
      <c r="BI3405" s="60"/>
      <c r="BJ3405" s="57"/>
      <c r="BK3405" s="57"/>
      <c r="BL3405" s="57"/>
      <c r="BM3405" s="60"/>
      <c r="BN3405" s="57">
        <v>3</v>
      </c>
      <c r="BO3405" s="57">
        <v>161</v>
      </c>
      <c r="BP3405" s="57">
        <v>1</v>
      </c>
      <c r="BQ3405" s="57">
        <v>12</v>
      </c>
      <c r="BR3405" s="57"/>
      <c r="BS3405" s="57"/>
      <c r="BT3405" s="57" t="s">
        <v>83</v>
      </c>
      <c r="BU3405" s="57">
        <v>1.3</v>
      </c>
      <c r="BV3405" s="60"/>
      <c r="BW3405" s="57"/>
      <c r="BX3405" s="57"/>
      <c r="BY3405" s="57"/>
      <c r="BZ3405" s="60"/>
      <c r="CA3405" s="57">
        <v>21</v>
      </c>
      <c r="CB3405" s="57"/>
      <c r="CC3405" s="58">
        <v>7</v>
      </c>
      <c r="CD3405" s="57"/>
      <c r="CE3405" s="57"/>
      <c r="CF3405" s="57">
        <v>31</v>
      </c>
      <c r="CG3405" s="57">
        <v>1000</v>
      </c>
      <c r="CH3405" s="57">
        <v>29</v>
      </c>
      <c r="CI3405" s="57">
        <v>87</v>
      </c>
      <c r="CJ3405" s="57">
        <v>150</v>
      </c>
      <c r="CK3405" s="60"/>
      <c r="CL3405" s="57"/>
      <c r="CM3405" s="57">
        <v>7.8</v>
      </c>
      <c r="CN3405" s="57">
        <v>1.8</v>
      </c>
      <c r="CO3405" s="60"/>
      <c r="CP3405" s="57" t="s">
        <v>121</v>
      </c>
      <c r="CQ3405" s="60"/>
      <c r="CR3405" s="60"/>
      <c r="CS3405" s="60"/>
      <c r="CT3405" s="60"/>
      <c r="CU3405" s="57">
        <v>3</v>
      </c>
      <c r="CV3405" s="57">
        <v>0.4</v>
      </c>
      <c r="CW3405" s="60">
        <f t="shared" si="200"/>
        <v>250.00000000000003</v>
      </c>
      <c r="CX3405" s="60"/>
      <c r="CY3405" s="60"/>
      <c r="CZ3405" s="60"/>
      <c r="DA3405" s="60"/>
      <c r="DC3405" s="60"/>
      <c r="DD3405" s="60"/>
      <c r="DE3405" s="60"/>
      <c r="DF3405" s="60"/>
      <c r="DG3405" s="60"/>
    </row>
    <row r="3406" spans="1:121" s="25" customFormat="1" ht="14.5" customHeight="1" x14ac:dyDescent="0.3">
      <c r="A3406" s="29">
        <v>6</v>
      </c>
      <c r="B3406" s="29" t="s">
        <v>1161</v>
      </c>
      <c r="C3406" s="22" t="s">
        <v>2941</v>
      </c>
      <c r="D3406" s="29" t="s">
        <v>1544</v>
      </c>
      <c r="E3406" s="112"/>
      <c r="F3406" s="29"/>
      <c r="G3406" s="29"/>
      <c r="H3406" s="29">
        <v>32.044395000000002</v>
      </c>
      <c r="I3406" s="29">
        <v>-105.53941</v>
      </c>
      <c r="J3406" s="29" t="s">
        <v>873</v>
      </c>
      <c r="K3406" s="29" t="s">
        <v>1253</v>
      </c>
      <c r="L3406" s="29" t="s">
        <v>878</v>
      </c>
      <c r="M3406" s="29" t="s">
        <v>1180</v>
      </c>
      <c r="N3406" s="70" t="s">
        <v>3393</v>
      </c>
      <c r="O3406" s="70" t="s">
        <v>3394</v>
      </c>
      <c r="W3406" s="57"/>
      <c r="X3406" s="57"/>
      <c r="Y3406" s="57"/>
      <c r="Z3406" s="57"/>
      <c r="AA3406" s="57"/>
      <c r="AB3406" s="57"/>
      <c r="AC3406" s="57"/>
      <c r="AD3406" s="57"/>
      <c r="AE3406" s="60"/>
      <c r="AF3406" s="60"/>
      <c r="AG3406" s="60"/>
      <c r="AH3406" s="57">
        <v>991</v>
      </c>
      <c r="AI3406" s="60"/>
      <c r="AJ3406" s="60"/>
      <c r="AL3406" s="60"/>
      <c r="AM3406" s="60"/>
      <c r="AN3406" s="60"/>
      <c r="AO3406" s="57"/>
      <c r="AP3406" s="60"/>
      <c r="AQ3406" s="57"/>
      <c r="AR3406" s="57"/>
      <c r="AU3406" s="57"/>
      <c r="AV3406" s="57" t="s">
        <v>124</v>
      </c>
      <c r="AW3406" s="57" t="s">
        <v>83</v>
      </c>
      <c r="AX3406" s="60"/>
      <c r="AY3406" s="57">
        <v>80</v>
      </c>
      <c r="AZ3406" s="57">
        <v>4.9000000000000004</v>
      </c>
      <c r="BA3406" s="57"/>
      <c r="BB3406" s="57"/>
      <c r="BC3406" s="57"/>
      <c r="BD3406" s="57" t="s">
        <v>121</v>
      </c>
      <c r="BE3406" s="57">
        <v>7</v>
      </c>
      <c r="BF3406" s="57"/>
      <c r="BG3406" s="57">
        <v>87</v>
      </c>
      <c r="BH3406" s="60"/>
      <c r="BI3406" s="60"/>
      <c r="BJ3406" s="57"/>
      <c r="BK3406" s="57"/>
      <c r="BL3406" s="57"/>
      <c r="BM3406" s="60"/>
      <c r="BN3406" s="57">
        <v>125</v>
      </c>
      <c r="BO3406" s="57">
        <v>2332</v>
      </c>
      <c r="BP3406" s="57">
        <v>2</v>
      </c>
      <c r="BQ3406" s="57">
        <v>279</v>
      </c>
      <c r="BR3406" s="57"/>
      <c r="BS3406" s="57"/>
      <c r="BT3406" s="57" t="s">
        <v>83</v>
      </c>
      <c r="BU3406" s="57">
        <v>1.4</v>
      </c>
      <c r="BV3406" s="60"/>
      <c r="BW3406" s="57"/>
      <c r="BX3406" s="57"/>
      <c r="BY3406" s="57">
        <v>158</v>
      </c>
      <c r="BZ3406" s="60"/>
      <c r="CA3406" s="57">
        <v>351</v>
      </c>
      <c r="CB3406" s="57"/>
      <c r="CC3406" s="58">
        <v>82</v>
      </c>
      <c r="CD3406" s="57"/>
      <c r="CE3406" s="57"/>
      <c r="CF3406" s="57">
        <v>371</v>
      </c>
      <c r="CG3406" s="57">
        <v>4002</v>
      </c>
      <c r="CH3406" s="57">
        <v>6</v>
      </c>
      <c r="CI3406" s="57">
        <v>77</v>
      </c>
      <c r="CJ3406" s="57">
        <v>130</v>
      </c>
      <c r="CK3406" s="60"/>
      <c r="CL3406" s="57"/>
      <c r="CM3406" s="57">
        <v>12.4</v>
      </c>
      <c r="CN3406" s="57">
        <v>1.4</v>
      </c>
      <c r="CO3406" s="60"/>
      <c r="CP3406" s="57">
        <v>7</v>
      </c>
      <c r="CQ3406" s="60"/>
      <c r="CR3406" s="60"/>
      <c r="CS3406" s="60"/>
      <c r="CT3406" s="60"/>
      <c r="CU3406" s="57">
        <v>34</v>
      </c>
      <c r="CV3406" s="57">
        <v>3.5</v>
      </c>
      <c r="CW3406" s="60">
        <f t="shared" si="200"/>
        <v>265.3</v>
      </c>
      <c r="CX3406" s="60"/>
      <c r="CY3406" s="60"/>
      <c r="CZ3406" s="60"/>
      <c r="DA3406" s="60"/>
      <c r="DC3406" s="60"/>
      <c r="DD3406" s="60"/>
      <c r="DE3406" s="60"/>
      <c r="DF3406" s="60"/>
      <c r="DG3406" s="60"/>
    </row>
    <row r="3407" spans="1:121" s="25" customFormat="1" ht="14.5" customHeight="1" x14ac:dyDescent="0.3">
      <c r="A3407" s="29">
        <v>7</v>
      </c>
      <c r="B3407" s="29" t="s">
        <v>1161</v>
      </c>
      <c r="C3407" s="22" t="s">
        <v>2941</v>
      </c>
      <c r="D3407" s="29" t="s">
        <v>1544</v>
      </c>
      <c r="E3407" s="112"/>
      <c r="F3407" s="29"/>
      <c r="G3407" s="29"/>
      <c r="H3407" s="29">
        <v>32.045000000000002</v>
      </c>
      <c r="I3407" s="29">
        <v>-105.545</v>
      </c>
      <c r="J3407" s="29" t="s">
        <v>873</v>
      </c>
      <c r="K3407" s="29" t="s">
        <v>1253</v>
      </c>
      <c r="L3407" s="29" t="s">
        <v>878</v>
      </c>
      <c r="M3407" s="22" t="s">
        <v>163</v>
      </c>
      <c r="N3407" s="70" t="s">
        <v>3393</v>
      </c>
      <c r="O3407" s="70" t="s">
        <v>3394</v>
      </c>
      <c r="P3407" s="22"/>
      <c r="Q3407" s="22"/>
      <c r="R3407" s="25" t="s">
        <v>3059</v>
      </c>
      <c r="W3407" s="57">
        <v>56.18</v>
      </c>
      <c r="X3407" s="57">
        <v>1.66</v>
      </c>
      <c r="Y3407" s="57">
        <v>18.059999999999999</v>
      </c>
      <c r="Z3407" s="57">
        <v>5.2376337432549995</v>
      </c>
      <c r="AA3407" s="57">
        <v>0.17</v>
      </c>
      <c r="AB3407" s="57">
        <v>2.0499999999999998</v>
      </c>
      <c r="AC3407" s="57">
        <v>4.04</v>
      </c>
      <c r="AD3407" s="57">
        <v>5.85</v>
      </c>
      <c r="AE3407" s="60">
        <v>4.66</v>
      </c>
      <c r="AF3407" s="60">
        <v>0.66</v>
      </c>
      <c r="AG3407" s="60">
        <v>0.28999999999999998</v>
      </c>
      <c r="AH3407" s="57">
        <v>729</v>
      </c>
      <c r="AI3407" s="60"/>
      <c r="AJ3407" s="60"/>
      <c r="AL3407" s="60"/>
      <c r="AM3407" s="60"/>
      <c r="AN3407" s="60"/>
      <c r="AO3407" s="57">
        <f>SUM(W3407:AG3407)</f>
        <v>98.857633743254993</v>
      </c>
      <c r="AP3407" s="60">
        <v>2.35</v>
      </c>
      <c r="AQ3407" s="57">
        <v>3.96</v>
      </c>
      <c r="AR3407" s="110">
        <f>(Z3407/1.1)</f>
        <v>4.7614852211409087</v>
      </c>
      <c r="AU3407" s="57"/>
      <c r="AV3407" s="57"/>
      <c r="AW3407" s="57"/>
      <c r="AX3407" s="60"/>
      <c r="AY3407" s="57">
        <v>1100</v>
      </c>
      <c r="AZ3407" s="57">
        <v>5.4</v>
      </c>
      <c r="BA3407" s="57"/>
      <c r="BB3407" s="57"/>
      <c r="BC3407" s="57"/>
      <c r="BD3407" s="57"/>
      <c r="BE3407" s="57"/>
      <c r="BF3407" s="57"/>
      <c r="BG3407" s="57"/>
      <c r="BH3407" s="60"/>
      <c r="BI3407" s="60"/>
      <c r="BJ3407" s="57"/>
      <c r="BK3407" s="57"/>
      <c r="BL3407" s="57"/>
      <c r="BM3407" s="60"/>
      <c r="BN3407" s="57"/>
      <c r="BO3407" s="57">
        <v>111</v>
      </c>
      <c r="BP3407" s="57"/>
      <c r="BQ3407" s="57"/>
      <c r="BR3407" s="57">
        <v>112</v>
      </c>
      <c r="BS3407" s="57"/>
      <c r="BT3407" s="57"/>
      <c r="BU3407" s="57">
        <v>4.5999999999999996</v>
      </c>
      <c r="BV3407" s="60"/>
      <c r="BW3407" s="57"/>
      <c r="BX3407" s="57">
        <v>878</v>
      </c>
      <c r="BY3407" s="57"/>
      <c r="BZ3407" s="60"/>
      <c r="CA3407" s="57">
        <v>15</v>
      </c>
      <c r="CB3407" s="57"/>
      <c r="CC3407" s="58">
        <v>4</v>
      </c>
      <c r="CD3407" s="57"/>
      <c r="CE3407" s="57"/>
      <c r="CF3407" s="57">
        <v>28</v>
      </c>
      <c r="CG3407" s="57">
        <v>642</v>
      </c>
      <c r="CH3407" s="57"/>
      <c r="CI3407" s="57">
        <v>79</v>
      </c>
      <c r="CJ3407" s="57">
        <v>140</v>
      </c>
      <c r="CK3407" s="60"/>
      <c r="CL3407" s="57"/>
      <c r="CM3407" s="57">
        <v>10</v>
      </c>
      <c r="CN3407" s="57">
        <v>2.7</v>
      </c>
      <c r="CO3407" s="60"/>
      <c r="CP3407" s="57">
        <v>1</v>
      </c>
      <c r="CQ3407" s="60"/>
      <c r="CR3407" s="60"/>
      <c r="CS3407" s="60"/>
      <c r="CT3407" s="60"/>
      <c r="CU3407" s="57">
        <v>3</v>
      </c>
      <c r="CV3407" s="57">
        <v>0.4</v>
      </c>
      <c r="CW3407" s="60">
        <f t="shared" si="200"/>
        <v>236.1</v>
      </c>
      <c r="CX3407" s="60"/>
      <c r="CY3407" s="60"/>
      <c r="CZ3407" s="60"/>
      <c r="DA3407" s="60"/>
      <c r="DC3407" s="60"/>
      <c r="DD3407" s="60"/>
      <c r="DE3407" s="60"/>
      <c r="DF3407" s="60"/>
      <c r="DG3407" s="60"/>
    </row>
    <row r="3408" spans="1:121" s="25" customFormat="1" ht="14.5" customHeight="1" x14ac:dyDescent="0.3">
      <c r="A3408" s="29">
        <v>8</v>
      </c>
      <c r="B3408" s="29" t="s">
        <v>1161</v>
      </c>
      <c r="C3408" s="22" t="s">
        <v>2941</v>
      </c>
      <c r="D3408" s="29" t="s">
        <v>1544</v>
      </c>
      <c r="E3408" s="112"/>
      <c r="F3408" s="29"/>
      <c r="G3408" s="29"/>
      <c r="H3408" s="29">
        <v>32.042431999999998</v>
      </c>
      <c r="I3408" s="29">
        <v>-105.54455299999999</v>
      </c>
      <c r="J3408" s="29" t="s">
        <v>873</v>
      </c>
      <c r="K3408" s="29" t="s">
        <v>1253</v>
      </c>
      <c r="L3408" s="29" t="s">
        <v>878</v>
      </c>
      <c r="M3408" s="25" t="s">
        <v>1149</v>
      </c>
      <c r="N3408" s="70" t="s">
        <v>3393</v>
      </c>
      <c r="O3408" s="70" t="s">
        <v>3394</v>
      </c>
      <c r="R3408" s="25" t="s">
        <v>3059</v>
      </c>
      <c r="W3408" s="57"/>
      <c r="X3408" s="57"/>
      <c r="Y3408" s="57"/>
      <c r="Z3408" s="57"/>
      <c r="AA3408" s="57"/>
      <c r="AB3408" s="57"/>
      <c r="AC3408" s="57"/>
      <c r="AD3408" s="57"/>
      <c r="AE3408" s="60"/>
      <c r="AF3408" s="60"/>
      <c r="AG3408" s="60"/>
      <c r="AH3408" s="57">
        <v>547</v>
      </c>
      <c r="AI3408" s="60"/>
      <c r="AJ3408" s="60"/>
      <c r="AL3408" s="60"/>
      <c r="AM3408" s="60"/>
      <c r="AN3408" s="60"/>
      <c r="AO3408" s="57"/>
      <c r="AP3408" s="60"/>
      <c r="AQ3408" s="57"/>
      <c r="AR3408" s="57"/>
      <c r="AU3408" s="57"/>
      <c r="AV3408" s="57" t="s">
        <v>124</v>
      </c>
      <c r="AW3408" s="57" t="s">
        <v>83</v>
      </c>
      <c r="AX3408" s="60"/>
      <c r="AY3408" s="57">
        <v>1200</v>
      </c>
      <c r="AZ3408" s="57">
        <v>6.4</v>
      </c>
      <c r="BA3408" s="57"/>
      <c r="BB3408" s="57"/>
      <c r="BC3408" s="57"/>
      <c r="BD3408" s="57">
        <v>5</v>
      </c>
      <c r="BE3408" s="57">
        <v>15</v>
      </c>
      <c r="BF3408" s="57"/>
      <c r="BG3408" s="57">
        <v>6</v>
      </c>
      <c r="BH3408" s="60"/>
      <c r="BI3408" s="60"/>
      <c r="BJ3408" s="57"/>
      <c r="BK3408" s="57"/>
      <c r="BL3408" s="57"/>
      <c r="BM3408" s="60"/>
      <c r="BN3408" s="57">
        <v>5</v>
      </c>
      <c r="BO3408" s="57">
        <v>131</v>
      </c>
      <c r="BP3408" s="57">
        <v>5</v>
      </c>
      <c r="BQ3408" s="57">
        <v>6</v>
      </c>
      <c r="BR3408" s="57"/>
      <c r="BS3408" s="57"/>
      <c r="BT3408" s="57" t="s">
        <v>83</v>
      </c>
      <c r="BU3408" s="57">
        <v>2.7</v>
      </c>
      <c r="BV3408" s="60"/>
      <c r="BW3408" s="57"/>
      <c r="BX3408" s="57"/>
      <c r="BY3408" s="57"/>
      <c r="BZ3408" s="60"/>
      <c r="CA3408" s="57">
        <v>18</v>
      </c>
      <c r="CB3408" s="57"/>
      <c r="CC3408" s="58">
        <v>5</v>
      </c>
      <c r="CD3408" s="57"/>
      <c r="CE3408" s="57"/>
      <c r="CF3408" s="57">
        <v>32</v>
      </c>
      <c r="CG3408" s="57">
        <v>891</v>
      </c>
      <c r="CH3408" s="57">
        <v>54</v>
      </c>
      <c r="CI3408" s="57">
        <v>83</v>
      </c>
      <c r="CJ3408" s="57">
        <v>140</v>
      </c>
      <c r="CK3408" s="60"/>
      <c r="CL3408" s="57"/>
      <c r="CM3408" s="57">
        <v>8.9</v>
      </c>
      <c r="CN3408" s="57">
        <v>2.2999999999999998</v>
      </c>
      <c r="CO3408" s="60"/>
      <c r="CP3408" s="57">
        <v>1</v>
      </c>
      <c r="CQ3408" s="60"/>
      <c r="CR3408" s="60"/>
      <c r="CS3408" s="60"/>
      <c r="CT3408" s="60"/>
      <c r="CU3408" s="57">
        <v>3</v>
      </c>
      <c r="CV3408" s="57">
        <v>0.4</v>
      </c>
      <c r="CW3408" s="60">
        <f t="shared" si="200"/>
        <v>238.60000000000002</v>
      </c>
      <c r="CX3408" s="60"/>
      <c r="CY3408" s="60"/>
      <c r="CZ3408" s="60"/>
      <c r="DA3408" s="60"/>
      <c r="DC3408" s="60"/>
      <c r="DD3408" s="60"/>
      <c r="DE3408" s="60"/>
      <c r="DF3408" s="60"/>
      <c r="DG3408" s="60"/>
    </row>
    <row r="3409" spans="1:111" s="25" customFormat="1" ht="14.5" customHeight="1" x14ac:dyDescent="0.3">
      <c r="A3409" s="29">
        <v>9</v>
      </c>
      <c r="B3409" s="29" t="s">
        <v>1161</v>
      </c>
      <c r="C3409" s="22" t="s">
        <v>2941</v>
      </c>
      <c r="D3409" s="29" t="s">
        <v>1544</v>
      </c>
      <c r="E3409" s="112"/>
      <c r="F3409" s="29"/>
      <c r="G3409" s="29"/>
      <c r="H3409" s="29">
        <v>32.041311999999998</v>
      </c>
      <c r="I3409" s="29">
        <v>-105.549316</v>
      </c>
      <c r="J3409" s="29" t="s">
        <v>873</v>
      </c>
      <c r="K3409" s="29" t="s">
        <v>1253</v>
      </c>
      <c r="L3409" s="29" t="s">
        <v>878</v>
      </c>
      <c r="M3409" s="25" t="s">
        <v>1149</v>
      </c>
      <c r="N3409" s="70" t="s">
        <v>3393</v>
      </c>
      <c r="O3409" s="70" t="s">
        <v>3394</v>
      </c>
      <c r="R3409" s="25" t="s">
        <v>3057</v>
      </c>
      <c r="W3409" s="57"/>
      <c r="X3409" s="57"/>
      <c r="Y3409" s="57"/>
      <c r="Z3409" s="57"/>
      <c r="AA3409" s="57"/>
      <c r="AB3409" s="57"/>
      <c r="AC3409" s="57"/>
      <c r="AD3409" s="57"/>
      <c r="AE3409" s="60"/>
      <c r="AF3409" s="60"/>
      <c r="AG3409" s="60"/>
      <c r="AH3409" s="57">
        <v>343</v>
      </c>
      <c r="AI3409" s="60"/>
      <c r="AJ3409" s="60"/>
      <c r="AL3409" s="60"/>
      <c r="AM3409" s="60"/>
      <c r="AN3409" s="60"/>
      <c r="AO3409" s="57"/>
      <c r="AP3409" s="60"/>
      <c r="AQ3409" s="57"/>
      <c r="AR3409" s="57"/>
      <c r="AU3409" s="57"/>
      <c r="AV3409" s="57" t="s">
        <v>124</v>
      </c>
      <c r="AW3409" s="57" t="s">
        <v>83</v>
      </c>
      <c r="AX3409" s="60"/>
      <c r="AY3409" s="57">
        <v>220</v>
      </c>
      <c r="AZ3409" s="57">
        <v>8.6</v>
      </c>
      <c r="BA3409" s="57"/>
      <c r="BB3409" s="57"/>
      <c r="BC3409" s="57"/>
      <c r="BD3409" s="57">
        <v>2</v>
      </c>
      <c r="BE3409" s="57">
        <v>7</v>
      </c>
      <c r="BF3409" s="57"/>
      <c r="BG3409" s="57">
        <v>7</v>
      </c>
      <c r="BH3409" s="60"/>
      <c r="BI3409" s="60"/>
      <c r="BJ3409" s="57"/>
      <c r="BK3409" s="57"/>
      <c r="BL3409" s="57"/>
      <c r="BM3409" s="60"/>
      <c r="BN3409" s="57">
        <v>12</v>
      </c>
      <c r="BO3409" s="57">
        <v>403</v>
      </c>
      <c r="BP3409" s="57">
        <v>4</v>
      </c>
      <c r="BQ3409" s="57">
        <v>40</v>
      </c>
      <c r="BR3409" s="57"/>
      <c r="BS3409" s="57"/>
      <c r="BT3409" s="57" t="s">
        <v>83</v>
      </c>
      <c r="BU3409" s="57">
        <v>0.6</v>
      </c>
      <c r="BV3409" s="60"/>
      <c r="BW3409" s="57"/>
      <c r="BX3409" s="57"/>
      <c r="BY3409" s="57"/>
      <c r="BZ3409" s="60"/>
      <c r="CA3409" s="57">
        <v>60.7</v>
      </c>
      <c r="CB3409" s="57"/>
      <c r="CC3409" s="58">
        <v>16</v>
      </c>
      <c r="CD3409" s="57"/>
      <c r="CE3409" s="57"/>
      <c r="CF3409" s="57">
        <v>51</v>
      </c>
      <c r="CG3409" s="57">
        <v>1441</v>
      </c>
      <c r="CH3409" s="57">
        <v>130</v>
      </c>
      <c r="CI3409" s="57">
        <v>195</v>
      </c>
      <c r="CJ3409" s="57">
        <v>250</v>
      </c>
      <c r="CK3409" s="60"/>
      <c r="CL3409" s="57"/>
      <c r="CM3409" s="57">
        <v>6.5</v>
      </c>
      <c r="CN3409" s="57">
        <v>0.8</v>
      </c>
      <c r="CO3409" s="60"/>
      <c r="CP3409" s="57" t="s">
        <v>121</v>
      </c>
      <c r="CQ3409" s="60"/>
      <c r="CR3409" s="60"/>
      <c r="CS3409" s="60"/>
      <c r="CT3409" s="60"/>
      <c r="CU3409" s="57">
        <v>5</v>
      </c>
      <c r="CV3409" s="57">
        <v>0.7</v>
      </c>
      <c r="CW3409" s="60">
        <f t="shared" si="200"/>
        <v>458</v>
      </c>
      <c r="CX3409" s="60"/>
      <c r="CY3409" s="60"/>
      <c r="CZ3409" s="60"/>
      <c r="DA3409" s="60"/>
      <c r="DC3409" s="60"/>
      <c r="DD3409" s="60"/>
      <c r="DE3409" s="60"/>
      <c r="DF3409" s="60"/>
      <c r="DG3409" s="60"/>
    </row>
    <row r="3410" spans="1:111" s="25" customFormat="1" ht="14.5" customHeight="1" x14ac:dyDescent="0.3">
      <c r="A3410" s="29">
        <v>10</v>
      </c>
      <c r="B3410" s="29" t="s">
        <v>1161</v>
      </c>
      <c r="C3410" s="22" t="s">
        <v>2941</v>
      </c>
      <c r="D3410" s="29" t="s">
        <v>1544</v>
      </c>
      <c r="E3410" s="112"/>
      <c r="F3410" s="29"/>
      <c r="G3410" s="29"/>
      <c r="H3410" s="29">
        <v>32.041665999999999</v>
      </c>
      <c r="I3410" s="29">
        <v>-105.538888</v>
      </c>
      <c r="J3410" s="29" t="s">
        <v>873</v>
      </c>
      <c r="K3410" s="29" t="s">
        <v>1253</v>
      </c>
      <c r="L3410" s="29" t="s">
        <v>878</v>
      </c>
      <c r="M3410" s="22" t="s">
        <v>2931</v>
      </c>
      <c r="N3410" s="70" t="s">
        <v>3393</v>
      </c>
      <c r="O3410" s="70" t="s">
        <v>3394</v>
      </c>
      <c r="P3410" s="22"/>
      <c r="Q3410" s="22"/>
      <c r="R3410" s="22"/>
      <c r="S3410" s="22"/>
      <c r="U3410" s="22"/>
      <c r="W3410" s="57">
        <v>59.7</v>
      </c>
      <c r="X3410" s="57">
        <v>0.3</v>
      </c>
      <c r="Y3410" s="57">
        <v>18.37</v>
      </c>
      <c r="Z3410" s="57">
        <v>4.4043515446289998</v>
      </c>
      <c r="AA3410" s="57">
        <v>0.4</v>
      </c>
      <c r="AB3410" s="57">
        <v>0.37</v>
      </c>
      <c r="AC3410" s="57">
        <v>1.54</v>
      </c>
      <c r="AD3410" s="57">
        <v>8.9499999999999993</v>
      </c>
      <c r="AE3410" s="60">
        <v>4.9400000000000004</v>
      </c>
      <c r="AF3410" s="60">
        <v>7.0000000000000007E-2</v>
      </c>
      <c r="AG3410" s="60">
        <v>1.1200000000000001</v>
      </c>
      <c r="AH3410" s="57">
        <v>905</v>
      </c>
      <c r="AI3410" s="60"/>
      <c r="AJ3410" s="60"/>
      <c r="AL3410" s="60"/>
      <c r="AM3410" s="60"/>
      <c r="AN3410" s="60"/>
      <c r="AO3410" s="57">
        <f>SUM(W3410:AG3410)</f>
        <v>100.16435154462901</v>
      </c>
      <c r="AP3410" s="60">
        <v>1.1299999999999999</v>
      </c>
      <c r="AQ3410" s="57">
        <v>3.79</v>
      </c>
      <c r="AR3410" s="110">
        <f>(Z3410/1.1)</f>
        <v>4.0039559496627266</v>
      </c>
      <c r="AU3410" s="57"/>
      <c r="AV3410" s="57"/>
      <c r="AW3410" s="57"/>
      <c r="AX3410" s="60"/>
      <c r="AY3410" s="57">
        <v>240</v>
      </c>
      <c r="AZ3410" s="57">
        <v>23.9</v>
      </c>
      <c r="BA3410" s="57"/>
      <c r="BB3410" s="57"/>
      <c r="BC3410" s="57"/>
      <c r="BD3410" s="57"/>
      <c r="BE3410" s="57"/>
      <c r="BF3410" s="57"/>
      <c r="BG3410" s="57"/>
      <c r="BH3410" s="60"/>
      <c r="BI3410" s="60"/>
      <c r="BJ3410" s="57"/>
      <c r="BK3410" s="57"/>
      <c r="BL3410" s="57"/>
      <c r="BM3410" s="60"/>
      <c r="BN3410" s="57"/>
      <c r="BO3410" s="57">
        <v>545</v>
      </c>
      <c r="BP3410" s="57"/>
      <c r="BQ3410" s="57"/>
      <c r="BR3410" s="57">
        <v>288</v>
      </c>
      <c r="BS3410" s="57"/>
      <c r="BT3410" s="57"/>
      <c r="BU3410" s="57">
        <v>0.9</v>
      </c>
      <c r="BV3410" s="60"/>
      <c r="BW3410" s="57"/>
      <c r="BX3410" s="57">
        <v>104</v>
      </c>
      <c r="BY3410" s="57"/>
      <c r="BZ3410" s="60"/>
      <c r="CA3410" s="57">
        <v>68.2</v>
      </c>
      <c r="CB3410" s="57"/>
      <c r="CC3410" s="58">
        <v>21</v>
      </c>
      <c r="CD3410" s="57"/>
      <c r="CE3410" s="57"/>
      <c r="CF3410" s="57">
        <v>127</v>
      </c>
      <c r="CG3410" s="57">
        <v>3674</v>
      </c>
      <c r="CH3410" s="57"/>
      <c r="CI3410" s="57">
        <v>218</v>
      </c>
      <c r="CJ3410" s="57">
        <v>380</v>
      </c>
      <c r="CK3410" s="60"/>
      <c r="CL3410" s="57"/>
      <c r="CM3410" s="57">
        <v>20</v>
      </c>
      <c r="CN3410" s="57">
        <v>1.4</v>
      </c>
      <c r="CO3410" s="60"/>
      <c r="CP3410" s="57">
        <v>3</v>
      </c>
      <c r="CQ3410" s="60"/>
      <c r="CR3410" s="60"/>
      <c r="CS3410" s="60"/>
      <c r="CT3410" s="60"/>
      <c r="CU3410" s="57">
        <v>11</v>
      </c>
      <c r="CV3410" s="57">
        <v>1.5</v>
      </c>
      <c r="CW3410" s="60">
        <f t="shared" si="200"/>
        <v>634.9</v>
      </c>
      <c r="CX3410" s="60"/>
      <c r="CY3410" s="60"/>
      <c r="CZ3410" s="60"/>
      <c r="DA3410" s="60"/>
      <c r="DC3410" s="60"/>
      <c r="DD3410" s="60"/>
      <c r="DE3410" s="60"/>
      <c r="DF3410" s="60"/>
      <c r="DG3410" s="60"/>
    </row>
    <row r="3411" spans="1:111" s="25" customFormat="1" ht="14.5" customHeight="1" x14ac:dyDescent="0.3">
      <c r="A3411" s="29">
        <v>11</v>
      </c>
      <c r="B3411" s="29" t="s">
        <v>1161</v>
      </c>
      <c r="C3411" s="22" t="s">
        <v>2941</v>
      </c>
      <c r="D3411" s="29" t="s">
        <v>1544</v>
      </c>
      <c r="E3411" s="112"/>
      <c r="F3411" s="29"/>
      <c r="G3411" s="29"/>
      <c r="H3411" s="29">
        <v>32.041665999999999</v>
      </c>
      <c r="I3411" s="29">
        <v>-105.53749999999999</v>
      </c>
      <c r="J3411" s="29" t="s">
        <v>873</v>
      </c>
      <c r="K3411" s="29" t="s">
        <v>1253</v>
      </c>
      <c r="L3411" s="29" t="s">
        <v>878</v>
      </c>
      <c r="M3411" s="25" t="s">
        <v>1149</v>
      </c>
      <c r="N3411" s="70" t="s">
        <v>3393</v>
      </c>
      <c r="O3411" s="70" t="s">
        <v>3394</v>
      </c>
      <c r="R3411" s="25" t="s">
        <v>3057</v>
      </c>
      <c r="W3411" s="57"/>
      <c r="X3411" s="57"/>
      <c r="Y3411" s="57"/>
      <c r="Z3411" s="57"/>
      <c r="AA3411" s="57"/>
      <c r="AB3411" s="57"/>
      <c r="AC3411" s="57"/>
      <c r="AD3411" s="57"/>
      <c r="AE3411" s="60"/>
      <c r="AF3411" s="60"/>
      <c r="AG3411" s="60"/>
      <c r="AH3411" s="57">
        <v>1495</v>
      </c>
      <c r="AI3411" s="60"/>
      <c r="AJ3411" s="60"/>
      <c r="AL3411" s="60"/>
      <c r="AM3411" s="60"/>
      <c r="AN3411" s="60"/>
      <c r="AO3411" s="57"/>
      <c r="AP3411" s="60"/>
      <c r="AQ3411" s="57"/>
      <c r="AR3411" s="57"/>
      <c r="AU3411" s="57"/>
      <c r="AV3411" s="57" t="s">
        <v>124</v>
      </c>
      <c r="AW3411" s="57" t="s">
        <v>83</v>
      </c>
      <c r="AX3411" s="60"/>
      <c r="AY3411" s="57">
        <v>630</v>
      </c>
      <c r="AZ3411" s="57">
        <v>7.9</v>
      </c>
      <c r="BA3411" s="57"/>
      <c r="BB3411" s="57"/>
      <c r="BC3411" s="57"/>
      <c r="BD3411" s="57">
        <v>2</v>
      </c>
      <c r="BE3411" s="57">
        <v>3</v>
      </c>
      <c r="BF3411" s="57"/>
      <c r="BG3411" s="57">
        <v>4</v>
      </c>
      <c r="BH3411" s="60"/>
      <c r="BI3411" s="60"/>
      <c r="BJ3411" s="57"/>
      <c r="BK3411" s="57"/>
      <c r="BL3411" s="57"/>
      <c r="BM3411" s="60"/>
      <c r="BN3411" s="57">
        <v>26</v>
      </c>
      <c r="BO3411" s="57">
        <v>777</v>
      </c>
      <c r="BP3411" s="57">
        <v>10</v>
      </c>
      <c r="BQ3411" s="57">
        <v>49</v>
      </c>
      <c r="BR3411" s="57"/>
      <c r="BS3411" s="57"/>
      <c r="BT3411" s="57" t="s">
        <v>83</v>
      </c>
      <c r="BU3411" s="57">
        <v>1.2</v>
      </c>
      <c r="BV3411" s="60"/>
      <c r="BW3411" s="57"/>
      <c r="BX3411" s="57"/>
      <c r="BY3411" s="57">
        <v>56</v>
      </c>
      <c r="BZ3411" s="60"/>
      <c r="CA3411" s="57">
        <v>186</v>
      </c>
      <c r="CB3411" s="57"/>
      <c r="CC3411" s="58">
        <v>12</v>
      </c>
      <c r="CD3411" s="57"/>
      <c r="CE3411" s="57"/>
      <c r="CF3411" s="57">
        <v>25</v>
      </c>
      <c r="CG3411" s="57">
        <v>2580</v>
      </c>
      <c r="CH3411" s="57">
        <v>119</v>
      </c>
      <c r="CI3411" s="57">
        <v>729</v>
      </c>
      <c r="CJ3411" s="57">
        <v>1220</v>
      </c>
      <c r="CK3411" s="60"/>
      <c r="CL3411" s="57"/>
      <c r="CM3411" s="57">
        <v>55.1</v>
      </c>
      <c r="CN3411" s="57">
        <v>3.2</v>
      </c>
      <c r="CO3411" s="60"/>
      <c r="CP3411" s="57">
        <v>6</v>
      </c>
      <c r="CQ3411" s="60"/>
      <c r="CR3411" s="60"/>
      <c r="CS3411" s="60"/>
      <c r="CT3411" s="60"/>
      <c r="CU3411" s="57">
        <v>22</v>
      </c>
      <c r="CV3411" s="57">
        <v>2.6</v>
      </c>
      <c r="CW3411" s="60">
        <f t="shared" si="200"/>
        <v>2037.8999999999999</v>
      </c>
      <c r="CX3411" s="60"/>
      <c r="CY3411" s="60"/>
      <c r="CZ3411" s="60"/>
      <c r="DA3411" s="60"/>
      <c r="DC3411" s="60"/>
      <c r="DD3411" s="60"/>
      <c r="DE3411" s="60"/>
      <c r="DF3411" s="60"/>
      <c r="DG3411" s="60"/>
    </row>
    <row r="3412" spans="1:111" s="25" customFormat="1" ht="14.5" customHeight="1" x14ac:dyDescent="0.3">
      <c r="A3412" s="29">
        <v>12</v>
      </c>
      <c r="B3412" s="29" t="s">
        <v>1161</v>
      </c>
      <c r="C3412" s="22" t="s">
        <v>2941</v>
      </c>
      <c r="D3412" s="29" t="s">
        <v>1544</v>
      </c>
      <c r="E3412" s="112"/>
      <c r="F3412" s="29"/>
      <c r="G3412" s="29"/>
      <c r="H3412" s="29">
        <v>32.039242999999999</v>
      </c>
      <c r="I3412" s="29">
        <v>-105.545798</v>
      </c>
      <c r="J3412" s="29" t="s">
        <v>873</v>
      </c>
      <c r="K3412" s="29" t="s">
        <v>1253</v>
      </c>
      <c r="L3412" s="29" t="s">
        <v>878</v>
      </c>
      <c r="M3412" s="25" t="s">
        <v>1149</v>
      </c>
      <c r="N3412" s="70" t="s">
        <v>3393</v>
      </c>
      <c r="O3412" s="70" t="s">
        <v>3394</v>
      </c>
      <c r="R3412" s="25" t="s">
        <v>3057</v>
      </c>
      <c r="W3412" s="57"/>
      <c r="X3412" s="57"/>
      <c r="Y3412" s="57"/>
      <c r="Z3412" s="57"/>
      <c r="AA3412" s="57"/>
      <c r="AB3412" s="57"/>
      <c r="AC3412" s="57"/>
      <c r="AD3412" s="57"/>
      <c r="AE3412" s="60"/>
      <c r="AF3412" s="60"/>
      <c r="AG3412" s="60"/>
      <c r="AH3412" s="57">
        <v>859</v>
      </c>
      <c r="AI3412" s="60"/>
      <c r="AJ3412" s="60"/>
      <c r="AL3412" s="60"/>
      <c r="AM3412" s="60"/>
      <c r="AN3412" s="60"/>
      <c r="AO3412" s="57"/>
      <c r="AP3412" s="60"/>
      <c r="AQ3412" s="57"/>
      <c r="AR3412" s="57"/>
      <c r="AU3412" s="57"/>
      <c r="AV3412" s="57" t="s">
        <v>124</v>
      </c>
      <c r="AW3412" s="57" t="s">
        <v>83</v>
      </c>
      <c r="AX3412" s="60"/>
      <c r="AY3412" s="57">
        <v>320</v>
      </c>
      <c r="AZ3412" s="57">
        <v>9.3000000000000007</v>
      </c>
      <c r="BA3412" s="57"/>
      <c r="BB3412" s="57"/>
      <c r="BC3412" s="57"/>
      <c r="BD3412" s="57">
        <v>2</v>
      </c>
      <c r="BE3412" s="57">
        <v>13</v>
      </c>
      <c r="BF3412" s="57"/>
      <c r="BG3412" s="57">
        <v>4</v>
      </c>
      <c r="BH3412" s="60"/>
      <c r="BI3412" s="60"/>
      <c r="BJ3412" s="57"/>
      <c r="BK3412" s="57"/>
      <c r="BL3412" s="57"/>
      <c r="BM3412" s="60"/>
      <c r="BN3412" s="57">
        <v>5</v>
      </c>
      <c r="BO3412" s="57">
        <v>2270</v>
      </c>
      <c r="BP3412" s="57">
        <v>17</v>
      </c>
      <c r="BQ3412" s="57">
        <v>254</v>
      </c>
      <c r="BR3412" s="57"/>
      <c r="BS3412" s="57"/>
      <c r="BT3412" s="57" t="s">
        <v>83</v>
      </c>
      <c r="BU3412" s="57">
        <v>3.5</v>
      </c>
      <c r="BV3412" s="60"/>
      <c r="BW3412" s="57"/>
      <c r="BX3412" s="57"/>
      <c r="BY3412" s="57">
        <v>118</v>
      </c>
      <c r="BZ3412" s="60"/>
      <c r="CA3412" s="57">
        <v>391</v>
      </c>
      <c r="CB3412" s="57"/>
      <c r="CC3412" s="58">
        <v>102</v>
      </c>
      <c r="CD3412" s="57"/>
      <c r="CE3412" s="57"/>
      <c r="CF3412" s="57">
        <v>290</v>
      </c>
      <c r="CG3412" s="57">
        <v>3458</v>
      </c>
      <c r="CH3412" s="57">
        <v>108</v>
      </c>
      <c r="CI3412" s="57">
        <v>942</v>
      </c>
      <c r="CJ3412" s="57">
        <v>1510</v>
      </c>
      <c r="CK3412" s="60"/>
      <c r="CL3412" s="57"/>
      <c r="CM3412" s="57">
        <v>52.3</v>
      </c>
      <c r="CN3412" s="57">
        <v>3.2</v>
      </c>
      <c r="CO3412" s="60"/>
      <c r="CP3412" s="57">
        <v>7</v>
      </c>
      <c r="CQ3412" s="60"/>
      <c r="CR3412" s="60"/>
      <c r="CS3412" s="60"/>
      <c r="CT3412" s="60"/>
      <c r="CU3412" s="57">
        <v>22</v>
      </c>
      <c r="CV3412" s="57">
        <v>3.1</v>
      </c>
      <c r="CW3412" s="60">
        <f t="shared" si="200"/>
        <v>2539.6</v>
      </c>
      <c r="CX3412" s="60"/>
      <c r="CY3412" s="60"/>
      <c r="CZ3412" s="60"/>
      <c r="DA3412" s="60"/>
      <c r="DC3412" s="60"/>
      <c r="DD3412" s="60"/>
      <c r="DE3412" s="60"/>
      <c r="DF3412" s="60"/>
      <c r="DG3412" s="60"/>
    </row>
    <row r="3413" spans="1:111" s="25" customFormat="1" ht="14.5" customHeight="1" x14ac:dyDescent="0.3">
      <c r="A3413" s="29">
        <v>13</v>
      </c>
      <c r="B3413" s="29" t="s">
        <v>1161</v>
      </c>
      <c r="C3413" s="22" t="s">
        <v>2941</v>
      </c>
      <c r="D3413" s="29" t="s">
        <v>1544</v>
      </c>
      <c r="E3413" s="112"/>
      <c r="F3413" s="29"/>
      <c r="G3413" s="29"/>
      <c r="H3413" s="29">
        <v>32.039112000000003</v>
      </c>
      <c r="I3413" s="29">
        <v>-105.54481</v>
      </c>
      <c r="J3413" s="29" t="s">
        <v>873</v>
      </c>
      <c r="K3413" s="29" t="s">
        <v>1253</v>
      </c>
      <c r="L3413" s="29" t="s">
        <v>878</v>
      </c>
      <c r="M3413" s="25" t="s">
        <v>1149</v>
      </c>
      <c r="N3413" s="70" t="s">
        <v>3393</v>
      </c>
      <c r="O3413" s="70" t="s">
        <v>3394</v>
      </c>
      <c r="R3413" s="25" t="s">
        <v>3057</v>
      </c>
      <c r="W3413" s="57"/>
      <c r="X3413" s="57"/>
      <c r="Y3413" s="57"/>
      <c r="Z3413" s="57"/>
      <c r="AA3413" s="57"/>
      <c r="AB3413" s="57"/>
      <c r="AC3413" s="57"/>
      <c r="AD3413" s="57"/>
      <c r="AE3413" s="60"/>
      <c r="AF3413" s="60"/>
      <c r="AG3413" s="60"/>
      <c r="AH3413" s="57">
        <v>527</v>
      </c>
      <c r="AI3413" s="60"/>
      <c r="AJ3413" s="60"/>
      <c r="AL3413" s="60"/>
      <c r="AM3413" s="60"/>
      <c r="AN3413" s="60"/>
      <c r="AO3413" s="57"/>
      <c r="AP3413" s="60"/>
      <c r="AQ3413" s="57"/>
      <c r="AR3413" s="57"/>
      <c r="AU3413" s="57"/>
      <c r="AV3413" s="57" t="s">
        <v>124</v>
      </c>
      <c r="AW3413" s="57" t="s">
        <v>83</v>
      </c>
      <c r="AX3413" s="60"/>
      <c r="AY3413" s="57">
        <v>360</v>
      </c>
      <c r="AZ3413" s="57">
        <v>5.2</v>
      </c>
      <c r="BA3413" s="57"/>
      <c r="BB3413" s="57"/>
      <c r="BC3413" s="57"/>
      <c r="BD3413" s="57">
        <v>6</v>
      </c>
      <c r="BE3413" s="57">
        <v>12</v>
      </c>
      <c r="BF3413" s="57"/>
      <c r="BG3413" s="57">
        <v>7</v>
      </c>
      <c r="BH3413" s="60"/>
      <c r="BI3413" s="60"/>
      <c r="BJ3413" s="57"/>
      <c r="BK3413" s="57"/>
      <c r="BL3413" s="57"/>
      <c r="BM3413" s="60"/>
      <c r="BN3413" s="57">
        <v>4</v>
      </c>
      <c r="BO3413" s="57">
        <v>64</v>
      </c>
      <c r="BP3413" s="57">
        <v>10</v>
      </c>
      <c r="BQ3413" s="57">
        <v>11</v>
      </c>
      <c r="BR3413" s="57"/>
      <c r="BS3413" s="57"/>
      <c r="BT3413" s="57" t="s">
        <v>83</v>
      </c>
      <c r="BU3413" s="57">
        <v>5.5</v>
      </c>
      <c r="BV3413" s="60"/>
      <c r="BW3413" s="57"/>
      <c r="BX3413" s="57"/>
      <c r="BY3413" s="57"/>
      <c r="BZ3413" s="60"/>
      <c r="CA3413" s="57">
        <v>13</v>
      </c>
      <c r="CB3413" s="57"/>
      <c r="CC3413" s="58">
        <v>3</v>
      </c>
      <c r="CD3413" s="57"/>
      <c r="CE3413" s="57"/>
      <c r="CF3413" s="57">
        <v>43</v>
      </c>
      <c r="CG3413" s="57">
        <v>442</v>
      </c>
      <c r="CH3413" s="57">
        <v>57</v>
      </c>
      <c r="CI3413" s="57">
        <v>56</v>
      </c>
      <c r="CJ3413" s="57">
        <v>100</v>
      </c>
      <c r="CK3413" s="60"/>
      <c r="CL3413" s="57"/>
      <c r="CM3413" s="57">
        <v>8.6</v>
      </c>
      <c r="CN3413" s="57">
        <v>1.4</v>
      </c>
      <c r="CO3413" s="60"/>
      <c r="CP3413" s="57">
        <v>1</v>
      </c>
      <c r="CQ3413" s="60"/>
      <c r="CR3413" s="60"/>
      <c r="CS3413" s="60"/>
      <c r="CT3413" s="60"/>
      <c r="CU3413" s="57">
        <v>4</v>
      </c>
      <c r="CV3413" s="57">
        <v>0.5</v>
      </c>
      <c r="CW3413" s="60">
        <f t="shared" si="200"/>
        <v>171.5</v>
      </c>
      <c r="CX3413" s="60"/>
      <c r="CY3413" s="60"/>
      <c r="CZ3413" s="60"/>
      <c r="DA3413" s="60"/>
      <c r="DC3413" s="60"/>
      <c r="DD3413" s="60"/>
      <c r="DE3413" s="60"/>
      <c r="DF3413" s="60"/>
      <c r="DG3413" s="60"/>
    </row>
    <row r="3414" spans="1:111" s="25" customFormat="1" ht="14.5" customHeight="1" x14ac:dyDescent="0.3">
      <c r="A3414" s="29">
        <v>14</v>
      </c>
      <c r="B3414" s="29" t="s">
        <v>1161</v>
      </c>
      <c r="C3414" s="22" t="s">
        <v>2941</v>
      </c>
      <c r="D3414" s="29" t="s">
        <v>1544</v>
      </c>
      <c r="E3414" s="112"/>
      <c r="F3414" s="29"/>
      <c r="G3414" s="29"/>
      <c r="H3414" s="29">
        <v>32.034092999999999</v>
      </c>
      <c r="I3414" s="29">
        <v>-105.54322999999999</v>
      </c>
      <c r="J3414" s="29" t="s">
        <v>873</v>
      </c>
      <c r="K3414" s="29" t="s">
        <v>1253</v>
      </c>
      <c r="L3414" s="29" t="s">
        <v>878</v>
      </c>
      <c r="M3414" s="25" t="s">
        <v>1149</v>
      </c>
      <c r="N3414" s="70" t="s">
        <v>3393</v>
      </c>
      <c r="O3414" s="70" t="s">
        <v>3394</v>
      </c>
      <c r="R3414" s="25" t="s">
        <v>3060</v>
      </c>
      <c r="W3414" s="57">
        <v>60.67</v>
      </c>
      <c r="X3414" s="57">
        <v>0.43</v>
      </c>
      <c r="Y3414" s="57">
        <v>18.420000000000002</v>
      </c>
      <c r="Z3414" s="57">
        <v>3.7880413266300001</v>
      </c>
      <c r="AA3414" s="57">
        <v>0.26</v>
      </c>
      <c r="AB3414" s="57">
        <v>0.5</v>
      </c>
      <c r="AC3414" s="57">
        <v>1.7</v>
      </c>
      <c r="AD3414" s="57">
        <v>6.92</v>
      </c>
      <c r="AE3414" s="60">
        <v>5.21</v>
      </c>
      <c r="AF3414" s="60">
        <v>0.12</v>
      </c>
      <c r="AG3414" s="60">
        <v>2.5</v>
      </c>
      <c r="AH3414" s="57">
        <v>724</v>
      </c>
      <c r="AI3414" s="60"/>
      <c r="AJ3414" s="60"/>
      <c r="AL3414" s="60"/>
      <c r="AM3414" s="60"/>
      <c r="AN3414" s="60"/>
      <c r="AO3414" s="57">
        <f>SUM(W3414:AG3414)</f>
        <v>100.51804132663001</v>
      </c>
      <c r="AP3414" s="60">
        <v>1.1000000000000001</v>
      </c>
      <c r="AQ3414" s="57">
        <v>3.19</v>
      </c>
      <c r="AR3414" s="110">
        <f>(Z3414/1.1)</f>
        <v>3.4436739332999999</v>
      </c>
      <c r="AU3414" s="57"/>
      <c r="AV3414" s="57" t="s">
        <v>914</v>
      </c>
      <c r="AW3414" s="57"/>
      <c r="AX3414" s="60"/>
      <c r="AY3414" s="57">
        <v>480</v>
      </c>
      <c r="AZ3414" s="57">
        <v>10.9</v>
      </c>
      <c r="BA3414" s="57"/>
      <c r="BB3414" s="57"/>
      <c r="BC3414" s="57"/>
      <c r="BD3414" s="57"/>
      <c r="BE3414" s="57"/>
      <c r="BF3414" s="57"/>
      <c r="BG3414" s="57"/>
      <c r="BH3414" s="60"/>
      <c r="BI3414" s="60"/>
      <c r="BJ3414" s="57"/>
      <c r="BK3414" s="57"/>
      <c r="BL3414" s="57"/>
      <c r="BM3414" s="60"/>
      <c r="BN3414" s="57"/>
      <c r="BO3414" s="57">
        <v>287</v>
      </c>
      <c r="BP3414" s="57"/>
      <c r="BQ3414" s="57"/>
      <c r="BR3414" s="57">
        <v>199</v>
      </c>
      <c r="BS3414" s="57"/>
      <c r="BT3414" s="57"/>
      <c r="BU3414" s="57">
        <v>1</v>
      </c>
      <c r="BV3414" s="60"/>
      <c r="BW3414" s="57"/>
      <c r="BX3414" s="57">
        <v>241</v>
      </c>
      <c r="BY3414" s="57"/>
      <c r="BZ3414" s="60"/>
      <c r="CA3414" s="57">
        <v>31</v>
      </c>
      <c r="CB3414" s="57"/>
      <c r="CC3414" s="58">
        <v>9</v>
      </c>
      <c r="CD3414" s="57"/>
      <c r="CE3414" s="57"/>
      <c r="CF3414" s="57">
        <v>65</v>
      </c>
      <c r="CG3414" s="57">
        <v>1193</v>
      </c>
      <c r="CH3414" s="57"/>
      <c r="CI3414" s="57">
        <v>141</v>
      </c>
      <c r="CJ3414" s="57">
        <v>240</v>
      </c>
      <c r="CK3414" s="60"/>
      <c r="CL3414" s="57"/>
      <c r="CM3414" s="57">
        <v>13.2</v>
      </c>
      <c r="CN3414" s="57">
        <v>1.8</v>
      </c>
      <c r="CO3414" s="60"/>
      <c r="CP3414" s="57">
        <v>2</v>
      </c>
      <c r="CQ3414" s="60"/>
      <c r="CR3414" s="60"/>
      <c r="CS3414" s="60"/>
      <c r="CT3414" s="60"/>
      <c r="CU3414" s="57">
        <v>6</v>
      </c>
      <c r="CV3414" s="57">
        <v>0.7</v>
      </c>
      <c r="CW3414" s="60">
        <f t="shared" si="200"/>
        <v>404.7</v>
      </c>
      <c r="CX3414" s="60"/>
      <c r="CY3414" s="60"/>
      <c r="CZ3414" s="60"/>
      <c r="DA3414" s="60"/>
      <c r="DC3414" s="60"/>
      <c r="DD3414" s="60"/>
      <c r="DE3414" s="60"/>
      <c r="DF3414" s="60"/>
      <c r="DG3414" s="60"/>
    </row>
    <row r="3415" spans="1:111" s="25" customFormat="1" ht="14.5" customHeight="1" x14ac:dyDescent="0.3">
      <c r="A3415" s="29">
        <v>15</v>
      </c>
      <c r="B3415" s="29" t="s">
        <v>1161</v>
      </c>
      <c r="C3415" s="22" t="s">
        <v>2941</v>
      </c>
      <c r="D3415" s="29" t="s">
        <v>1544</v>
      </c>
      <c r="E3415" s="112"/>
      <c r="F3415" s="29"/>
      <c r="G3415" s="29"/>
      <c r="H3415" s="29">
        <v>32.022573000000001</v>
      </c>
      <c r="I3415" s="29">
        <v>-105.561773</v>
      </c>
      <c r="J3415" s="29" t="s">
        <v>873</v>
      </c>
      <c r="K3415" s="29" t="s">
        <v>1253</v>
      </c>
      <c r="L3415" s="29" t="s">
        <v>878</v>
      </c>
      <c r="M3415" s="29" t="s">
        <v>163</v>
      </c>
      <c r="N3415" s="70" t="s">
        <v>3393</v>
      </c>
      <c r="O3415" s="70" t="s">
        <v>3394</v>
      </c>
      <c r="W3415" s="57"/>
      <c r="X3415" s="57"/>
      <c r="Y3415" s="57"/>
      <c r="Z3415" s="57"/>
      <c r="AA3415" s="57"/>
      <c r="AB3415" s="57"/>
      <c r="AC3415" s="57"/>
      <c r="AD3415" s="57"/>
      <c r="AE3415" s="60"/>
      <c r="AF3415" s="60"/>
      <c r="AG3415" s="60"/>
      <c r="AH3415" s="57">
        <v>1727</v>
      </c>
      <c r="AI3415" s="60"/>
      <c r="AJ3415" s="60"/>
      <c r="AL3415" s="60"/>
      <c r="AM3415" s="60"/>
      <c r="AN3415" s="60"/>
      <c r="AO3415" s="57"/>
      <c r="AP3415" s="60"/>
      <c r="AQ3415" s="57"/>
      <c r="AR3415" s="57"/>
      <c r="AU3415" s="57"/>
      <c r="AV3415" s="57" t="s">
        <v>124</v>
      </c>
      <c r="AW3415" s="57" t="s">
        <v>83</v>
      </c>
      <c r="AX3415" s="60"/>
      <c r="AY3415" s="57">
        <v>200</v>
      </c>
      <c r="AZ3415" s="57">
        <v>22.8</v>
      </c>
      <c r="BA3415" s="57"/>
      <c r="BB3415" s="57"/>
      <c r="BC3415" s="57"/>
      <c r="BD3415" s="57" t="s">
        <v>121</v>
      </c>
      <c r="BE3415" s="57">
        <v>7</v>
      </c>
      <c r="BF3415" s="57"/>
      <c r="BG3415" s="57">
        <v>5</v>
      </c>
      <c r="BH3415" s="60"/>
      <c r="BI3415" s="60"/>
      <c r="BJ3415" s="57"/>
      <c r="BK3415" s="57"/>
      <c r="BL3415" s="57"/>
      <c r="BM3415" s="60"/>
      <c r="BN3415" s="57">
        <v>13</v>
      </c>
      <c r="BO3415" s="57">
        <v>443</v>
      </c>
      <c r="BP3415" s="57" t="s">
        <v>121</v>
      </c>
      <c r="BQ3415" s="57">
        <v>43</v>
      </c>
      <c r="BR3415" s="57"/>
      <c r="BS3415" s="57"/>
      <c r="BT3415" s="57" t="s">
        <v>83</v>
      </c>
      <c r="BU3415" s="57">
        <v>0.5</v>
      </c>
      <c r="BV3415" s="60"/>
      <c r="BW3415" s="57"/>
      <c r="BX3415" s="57"/>
      <c r="BY3415" s="57"/>
      <c r="BZ3415" s="60"/>
      <c r="CA3415" s="57">
        <v>50</v>
      </c>
      <c r="CB3415" s="57"/>
      <c r="CC3415" s="58">
        <v>15</v>
      </c>
      <c r="CD3415" s="57"/>
      <c r="CE3415" s="57"/>
      <c r="CF3415" s="57">
        <v>108</v>
      </c>
      <c r="CG3415" s="57">
        <v>1834</v>
      </c>
      <c r="CH3415" s="57">
        <v>225</v>
      </c>
      <c r="CI3415" s="57">
        <v>231</v>
      </c>
      <c r="CJ3415" s="57">
        <v>280</v>
      </c>
      <c r="CK3415" s="60"/>
      <c r="CL3415" s="57"/>
      <c r="CM3415" s="57">
        <v>20.100000000000001</v>
      </c>
      <c r="CN3415" s="57">
        <v>1.7</v>
      </c>
      <c r="CO3415" s="60"/>
      <c r="CP3415" s="57">
        <v>3</v>
      </c>
      <c r="CQ3415" s="60"/>
      <c r="CR3415" s="60"/>
      <c r="CS3415" s="60"/>
      <c r="CT3415" s="60"/>
      <c r="CU3415" s="57">
        <v>10</v>
      </c>
      <c r="CV3415" s="57">
        <v>1.3</v>
      </c>
      <c r="CW3415" s="60">
        <f t="shared" si="200"/>
        <v>547.1</v>
      </c>
      <c r="CX3415" s="60"/>
      <c r="CY3415" s="60"/>
      <c r="CZ3415" s="60"/>
      <c r="DA3415" s="60"/>
      <c r="DC3415" s="60"/>
      <c r="DD3415" s="60"/>
      <c r="DE3415" s="60"/>
      <c r="DF3415" s="60"/>
      <c r="DG3415" s="60"/>
    </row>
    <row r="3416" spans="1:111" s="25" customFormat="1" ht="14.5" customHeight="1" x14ac:dyDescent="0.3">
      <c r="A3416" s="29">
        <v>16</v>
      </c>
      <c r="B3416" s="29" t="s">
        <v>1188</v>
      </c>
      <c r="C3416" s="22" t="s">
        <v>2941</v>
      </c>
      <c r="D3416" s="29" t="s">
        <v>1544</v>
      </c>
      <c r="E3416" s="112"/>
      <c r="F3416" s="29"/>
      <c r="G3416" s="29"/>
      <c r="H3416" s="29">
        <v>32.027500000000003</v>
      </c>
      <c r="I3416" s="29">
        <v>-105.5478</v>
      </c>
      <c r="J3416" s="29" t="s">
        <v>873</v>
      </c>
      <c r="K3416" s="29" t="s">
        <v>1253</v>
      </c>
      <c r="L3416" s="29" t="s">
        <v>878</v>
      </c>
      <c r="M3416" s="25" t="s">
        <v>1149</v>
      </c>
      <c r="N3416" s="70" t="s">
        <v>3393</v>
      </c>
      <c r="O3416" s="70" t="s">
        <v>3394</v>
      </c>
      <c r="R3416" s="25" t="s">
        <v>3060</v>
      </c>
      <c r="W3416" s="57">
        <v>58.31</v>
      </c>
      <c r="X3416" s="57">
        <v>0.55000000000000004</v>
      </c>
      <c r="Y3416" s="57">
        <v>19.82</v>
      </c>
      <c r="Z3416" s="57">
        <v>4.0706617626280002</v>
      </c>
      <c r="AA3416" s="57">
        <v>0.13</v>
      </c>
      <c r="AB3416" s="57">
        <v>0.52</v>
      </c>
      <c r="AC3416" s="57">
        <v>1.91</v>
      </c>
      <c r="AD3416" s="57">
        <v>6.85</v>
      </c>
      <c r="AE3416" s="60">
        <v>5.41</v>
      </c>
      <c r="AF3416" s="60">
        <v>0.15</v>
      </c>
      <c r="AG3416" s="60">
        <v>1.86</v>
      </c>
      <c r="AH3416" s="57">
        <v>740</v>
      </c>
      <c r="AI3416" s="60"/>
      <c r="AJ3416" s="60"/>
      <c r="AL3416" s="60"/>
      <c r="AM3416" s="60"/>
      <c r="AN3416" s="60"/>
      <c r="AO3416" s="57">
        <f>SUM(W3416:AG3416)</f>
        <v>99.580661762627997</v>
      </c>
      <c r="AP3416" s="60">
        <v>1.1599999999999999</v>
      </c>
      <c r="AQ3416" s="57">
        <v>3.44</v>
      </c>
      <c r="AR3416" s="110">
        <f>(Z3416/1.1)</f>
        <v>3.7006016023890909</v>
      </c>
      <c r="AU3416" s="57"/>
      <c r="AV3416" s="57"/>
      <c r="AW3416" s="57"/>
      <c r="AX3416" s="60"/>
      <c r="AY3416" s="57">
        <v>710</v>
      </c>
      <c r="AZ3416" s="57">
        <v>8.8000000000000007</v>
      </c>
      <c r="BA3416" s="57"/>
      <c r="BB3416" s="57"/>
      <c r="BC3416" s="57"/>
      <c r="BD3416" s="57"/>
      <c r="BE3416" s="57"/>
      <c r="BF3416" s="57"/>
      <c r="BG3416" s="57"/>
      <c r="BH3416" s="60"/>
      <c r="BI3416" s="60"/>
      <c r="BJ3416" s="57"/>
      <c r="BK3416" s="57"/>
      <c r="BL3416" s="57"/>
      <c r="BM3416" s="60"/>
      <c r="BN3416" s="57"/>
      <c r="BO3416" s="57">
        <v>134</v>
      </c>
      <c r="BP3416" s="57"/>
      <c r="BQ3416" s="57"/>
      <c r="BR3416" s="57">
        <v>91</v>
      </c>
      <c r="BS3416" s="57"/>
      <c r="BT3416" s="57"/>
      <c r="BU3416" s="57">
        <v>2.5</v>
      </c>
      <c r="BV3416" s="60"/>
      <c r="BW3416" s="57"/>
      <c r="BX3416" s="57">
        <v>306</v>
      </c>
      <c r="BY3416" s="57"/>
      <c r="BZ3416" s="60"/>
      <c r="CA3416" s="57">
        <v>17</v>
      </c>
      <c r="CB3416" s="57"/>
      <c r="CC3416" s="58">
        <v>5</v>
      </c>
      <c r="CD3416" s="57"/>
      <c r="CE3416" s="57"/>
      <c r="CF3416" s="57">
        <v>38</v>
      </c>
      <c r="CG3416" s="57">
        <v>1142</v>
      </c>
      <c r="CH3416" s="57"/>
      <c r="CI3416" s="57">
        <v>72</v>
      </c>
      <c r="CJ3416" s="57">
        <v>130</v>
      </c>
      <c r="CK3416" s="60"/>
      <c r="CL3416" s="57"/>
      <c r="CM3416" s="57">
        <v>9</v>
      </c>
      <c r="CN3416" s="57">
        <v>2.2999999999999998</v>
      </c>
      <c r="CO3416" s="60"/>
      <c r="CP3416" s="57">
        <v>1</v>
      </c>
      <c r="CQ3416" s="60"/>
      <c r="CR3416" s="60"/>
      <c r="CS3416" s="60"/>
      <c r="CT3416" s="60"/>
      <c r="CU3416" s="57">
        <v>4</v>
      </c>
      <c r="CV3416" s="57">
        <v>0.5</v>
      </c>
      <c r="CW3416" s="60">
        <f t="shared" si="200"/>
        <v>218.8</v>
      </c>
      <c r="CX3416" s="60"/>
      <c r="CY3416" s="60"/>
      <c r="CZ3416" s="60"/>
      <c r="DA3416" s="60"/>
      <c r="DC3416" s="60"/>
      <c r="DD3416" s="60"/>
      <c r="DE3416" s="60"/>
      <c r="DF3416" s="60"/>
      <c r="DG3416" s="60"/>
    </row>
    <row r="3417" spans="1:111" s="25" customFormat="1" ht="14.5" customHeight="1" x14ac:dyDescent="0.3">
      <c r="A3417" s="29">
        <v>17</v>
      </c>
      <c r="B3417" s="29" t="s">
        <v>1188</v>
      </c>
      <c r="C3417" s="22" t="s">
        <v>2941</v>
      </c>
      <c r="D3417" s="29" t="s">
        <v>1544</v>
      </c>
      <c r="E3417" s="112"/>
      <c r="F3417" s="29"/>
      <c r="G3417" s="29"/>
      <c r="H3417" s="29">
        <v>32.025500000000001</v>
      </c>
      <c r="I3417" s="29">
        <v>-105.5478</v>
      </c>
      <c r="J3417" s="29" t="s">
        <v>873</v>
      </c>
      <c r="K3417" s="29" t="s">
        <v>1253</v>
      </c>
      <c r="L3417" s="29" t="s">
        <v>878</v>
      </c>
      <c r="M3417" s="22" t="s">
        <v>1165</v>
      </c>
      <c r="N3417" s="70" t="s">
        <v>3393</v>
      </c>
      <c r="O3417" s="70" t="s">
        <v>3394</v>
      </c>
      <c r="P3417" s="22"/>
      <c r="Q3417" s="22"/>
      <c r="R3417" s="25" t="s">
        <v>3060</v>
      </c>
      <c r="W3417" s="57">
        <v>58.52</v>
      </c>
      <c r="X3417" s="57">
        <v>0.43</v>
      </c>
      <c r="Y3417" s="57">
        <v>20.04</v>
      </c>
      <c r="Z3417" s="57">
        <v>4.0866861039720002</v>
      </c>
      <c r="AA3417" s="57">
        <v>0.13</v>
      </c>
      <c r="AB3417" s="57">
        <v>0.39</v>
      </c>
      <c r="AC3417" s="57">
        <v>1.1200000000000001</v>
      </c>
      <c r="AD3417" s="57">
        <v>6.74</v>
      </c>
      <c r="AE3417" s="60">
        <v>5.67</v>
      </c>
      <c r="AF3417" s="60">
        <v>0.08</v>
      </c>
      <c r="AG3417" s="60">
        <v>3.2</v>
      </c>
      <c r="AH3417" s="57">
        <v>482</v>
      </c>
      <c r="AI3417" s="60"/>
      <c r="AJ3417" s="60"/>
      <c r="AL3417" s="60"/>
      <c r="AM3417" s="60"/>
      <c r="AN3417" s="60"/>
      <c r="AO3417" s="57">
        <f>SUM(W3417:AG3417)</f>
        <v>100.40668610397201</v>
      </c>
      <c r="AP3417" s="60">
        <v>0.84</v>
      </c>
      <c r="AQ3417" s="57">
        <v>3.63</v>
      </c>
      <c r="AR3417" s="110">
        <f>(Z3417/1.1)</f>
        <v>3.7151691854290907</v>
      </c>
      <c r="AU3417" s="57"/>
      <c r="AV3417" s="57"/>
      <c r="AW3417" s="57"/>
      <c r="AX3417" s="60"/>
      <c r="AY3417" s="57">
        <v>600</v>
      </c>
      <c r="AZ3417" s="57">
        <v>10.5</v>
      </c>
      <c r="BA3417" s="57"/>
      <c r="BB3417" s="57"/>
      <c r="BC3417" s="57"/>
      <c r="BD3417" s="57"/>
      <c r="BE3417" s="57"/>
      <c r="BF3417" s="57"/>
      <c r="BG3417" s="57"/>
      <c r="BH3417" s="60"/>
      <c r="BI3417" s="60"/>
      <c r="BJ3417" s="57"/>
      <c r="BK3417" s="57"/>
      <c r="BL3417" s="57"/>
      <c r="BM3417" s="60"/>
      <c r="BN3417" s="57"/>
      <c r="BO3417" s="57">
        <v>141</v>
      </c>
      <c r="BP3417" s="57"/>
      <c r="BQ3417" s="57"/>
      <c r="BR3417" s="57">
        <v>126</v>
      </c>
      <c r="BS3417" s="57"/>
      <c r="BT3417" s="57"/>
      <c r="BU3417" s="57">
        <v>1.6</v>
      </c>
      <c r="BV3417" s="60"/>
      <c r="BW3417" s="57"/>
      <c r="BX3417" s="57">
        <v>279</v>
      </c>
      <c r="BY3417" s="57"/>
      <c r="BZ3417" s="60"/>
      <c r="CA3417" s="57">
        <v>19</v>
      </c>
      <c r="CB3417" s="57"/>
      <c r="CC3417" s="58">
        <v>6</v>
      </c>
      <c r="CD3417" s="57"/>
      <c r="CE3417" s="57"/>
      <c r="CF3417" s="57">
        <v>41</v>
      </c>
      <c r="CG3417" s="57">
        <v>1534</v>
      </c>
      <c r="CH3417" s="57"/>
      <c r="CI3417" s="57">
        <v>74</v>
      </c>
      <c r="CJ3417" s="57">
        <v>130</v>
      </c>
      <c r="CK3417" s="60"/>
      <c r="CL3417" s="57"/>
      <c r="CM3417" s="57">
        <v>8.6999999999999993</v>
      </c>
      <c r="CN3417" s="57">
        <v>1.5</v>
      </c>
      <c r="CO3417" s="60"/>
      <c r="CP3417" s="57">
        <v>1</v>
      </c>
      <c r="CQ3417" s="60"/>
      <c r="CR3417" s="60"/>
      <c r="CS3417" s="60"/>
      <c r="CT3417" s="60"/>
      <c r="CU3417" s="57">
        <v>4</v>
      </c>
      <c r="CV3417" s="57">
        <v>0.6</v>
      </c>
      <c r="CW3417" s="60">
        <f t="shared" si="200"/>
        <v>219.79999999999998</v>
      </c>
      <c r="CX3417" s="60"/>
      <c r="CY3417" s="60"/>
      <c r="CZ3417" s="60"/>
      <c r="DA3417" s="60"/>
      <c r="DC3417" s="60"/>
      <c r="DD3417" s="60"/>
      <c r="DE3417" s="60"/>
      <c r="DF3417" s="60"/>
      <c r="DG3417" s="60"/>
    </row>
    <row r="3418" spans="1:111" s="25" customFormat="1" ht="14.5" customHeight="1" x14ac:dyDescent="0.3">
      <c r="A3418" s="29">
        <v>18</v>
      </c>
      <c r="B3418" s="29" t="s">
        <v>1161</v>
      </c>
      <c r="C3418" s="22" t="s">
        <v>2941</v>
      </c>
      <c r="D3418" s="29" t="s">
        <v>1544</v>
      </c>
      <c r="E3418" s="112"/>
      <c r="F3418" s="29"/>
      <c r="G3418" s="29"/>
      <c r="H3418" s="33">
        <v>32.023676999999999</v>
      </c>
      <c r="I3418" s="33">
        <v>-105.527587</v>
      </c>
      <c r="J3418" s="29" t="s">
        <v>873</v>
      </c>
      <c r="K3418" s="29" t="s">
        <v>1253</v>
      </c>
      <c r="L3418" s="29" t="s">
        <v>878</v>
      </c>
      <c r="M3418" s="25" t="s">
        <v>1149</v>
      </c>
      <c r="N3418" s="70" t="s">
        <v>3393</v>
      </c>
      <c r="O3418" s="70" t="s">
        <v>3394</v>
      </c>
      <c r="R3418" s="25" t="s">
        <v>3061</v>
      </c>
      <c r="W3418" s="57"/>
      <c r="X3418" s="57"/>
      <c r="Y3418" s="57"/>
      <c r="Z3418" s="57"/>
      <c r="AA3418" s="57"/>
      <c r="AB3418" s="57"/>
      <c r="AC3418" s="57"/>
      <c r="AD3418" s="57"/>
      <c r="AE3418" s="60"/>
      <c r="AF3418" s="60"/>
      <c r="AG3418" s="60"/>
      <c r="AH3418" s="57">
        <v>3137</v>
      </c>
      <c r="AI3418" s="60"/>
      <c r="AJ3418" s="60"/>
      <c r="AL3418" s="60"/>
      <c r="AM3418" s="60"/>
      <c r="AN3418" s="60"/>
      <c r="AO3418" s="57"/>
      <c r="AP3418" s="60"/>
      <c r="AQ3418" s="57"/>
      <c r="AR3418" s="57"/>
      <c r="AU3418" s="57"/>
      <c r="AV3418" s="57" t="s">
        <v>124</v>
      </c>
      <c r="AW3418" s="57" t="s">
        <v>83</v>
      </c>
      <c r="AX3418" s="60"/>
      <c r="AY3418" s="57">
        <v>140</v>
      </c>
      <c r="AZ3418" s="57">
        <v>34.6</v>
      </c>
      <c r="BA3418" s="57"/>
      <c r="BB3418" s="57"/>
      <c r="BC3418" s="57"/>
      <c r="BD3418" s="57">
        <v>3</v>
      </c>
      <c r="BE3418" s="57">
        <v>26</v>
      </c>
      <c r="BF3418" s="57"/>
      <c r="BG3418" s="57">
        <v>22</v>
      </c>
      <c r="BH3418" s="60"/>
      <c r="BI3418" s="60"/>
      <c r="BJ3418" s="57"/>
      <c r="BK3418" s="57"/>
      <c r="BL3418" s="57"/>
      <c r="BM3418" s="60"/>
      <c r="BN3418" s="57">
        <v>48</v>
      </c>
      <c r="BO3418" s="57">
        <v>364</v>
      </c>
      <c r="BP3418" s="57">
        <v>10</v>
      </c>
      <c r="BQ3418" s="57">
        <v>62</v>
      </c>
      <c r="BR3418" s="57"/>
      <c r="BS3418" s="57"/>
      <c r="BT3418" s="57" t="s">
        <v>83</v>
      </c>
      <c r="BU3418" s="57">
        <v>4.5</v>
      </c>
      <c r="BV3418" s="60"/>
      <c r="BW3418" s="57"/>
      <c r="BX3418" s="57"/>
      <c r="BY3418" s="57"/>
      <c r="BZ3418" s="60"/>
      <c r="CA3418" s="57">
        <v>102</v>
      </c>
      <c r="CB3418" s="57"/>
      <c r="CC3418" s="58">
        <v>32</v>
      </c>
      <c r="CD3418" s="57"/>
      <c r="CE3418" s="57"/>
      <c r="CF3418" s="57">
        <v>69</v>
      </c>
      <c r="CG3418" s="57">
        <v>3854</v>
      </c>
      <c r="CH3418" s="57">
        <v>206</v>
      </c>
      <c r="CI3418" s="57">
        <v>220</v>
      </c>
      <c r="CJ3418" s="57">
        <v>350</v>
      </c>
      <c r="CK3418" s="60"/>
      <c r="CL3418" s="57"/>
      <c r="CM3418" s="57">
        <v>15.4</v>
      </c>
      <c r="CN3418" s="57">
        <v>1.7</v>
      </c>
      <c r="CO3418" s="60"/>
      <c r="CP3418" s="57">
        <v>2</v>
      </c>
      <c r="CQ3418" s="60"/>
      <c r="CR3418" s="60"/>
      <c r="CS3418" s="60"/>
      <c r="CT3418" s="60"/>
      <c r="CU3418" s="57">
        <v>8</v>
      </c>
      <c r="CV3418" s="57">
        <v>1.1000000000000001</v>
      </c>
      <c r="CW3418" s="60">
        <f t="shared" si="200"/>
        <v>598.20000000000005</v>
      </c>
      <c r="CX3418" s="60"/>
      <c r="CY3418" s="60"/>
      <c r="CZ3418" s="60"/>
      <c r="DA3418" s="60"/>
      <c r="DC3418" s="60"/>
      <c r="DD3418" s="60"/>
      <c r="DE3418" s="60"/>
      <c r="DF3418" s="60"/>
      <c r="DG3418" s="60"/>
    </row>
    <row r="3419" spans="1:111" s="25" customFormat="1" ht="14.5" customHeight="1" x14ac:dyDescent="0.3">
      <c r="A3419" s="29">
        <v>19</v>
      </c>
      <c r="B3419" s="29" t="s">
        <v>1161</v>
      </c>
      <c r="C3419" s="22" t="s">
        <v>2941</v>
      </c>
      <c r="D3419" s="29" t="s">
        <v>1544</v>
      </c>
      <c r="E3419" s="112"/>
      <c r="F3419" s="29"/>
      <c r="G3419" s="29"/>
      <c r="H3419" s="33">
        <v>32.023676999999999</v>
      </c>
      <c r="I3419" s="33">
        <v>-105.527587</v>
      </c>
      <c r="J3419" s="29" t="s">
        <v>873</v>
      </c>
      <c r="K3419" s="29" t="s">
        <v>1253</v>
      </c>
      <c r="L3419" s="29" t="s">
        <v>878</v>
      </c>
      <c r="M3419" s="29" t="s">
        <v>1184</v>
      </c>
      <c r="N3419" s="70" t="s">
        <v>3393</v>
      </c>
      <c r="O3419" s="70" t="s">
        <v>3394</v>
      </c>
      <c r="W3419" s="57"/>
      <c r="X3419" s="57"/>
      <c r="Y3419" s="57"/>
      <c r="Z3419" s="57"/>
      <c r="AA3419" s="57"/>
      <c r="AB3419" s="57"/>
      <c r="AC3419" s="57"/>
      <c r="AD3419" s="57"/>
      <c r="AE3419" s="60"/>
      <c r="AF3419" s="60"/>
      <c r="AG3419" s="60"/>
      <c r="AH3419" s="57">
        <v>1944</v>
      </c>
      <c r="AI3419" s="60"/>
      <c r="AJ3419" s="60"/>
      <c r="AL3419" s="60"/>
      <c r="AM3419" s="60"/>
      <c r="AN3419" s="60"/>
      <c r="AO3419" s="57"/>
      <c r="AP3419" s="60"/>
      <c r="AQ3419" s="57"/>
      <c r="AR3419" s="57"/>
      <c r="AU3419" s="57"/>
      <c r="AV3419" s="57">
        <v>5.2</v>
      </c>
      <c r="AW3419" s="57" t="s">
        <v>83</v>
      </c>
      <c r="AX3419" s="60"/>
      <c r="AY3419" s="57">
        <v>130</v>
      </c>
      <c r="AZ3419" s="57">
        <v>33.9</v>
      </c>
      <c r="BA3419" s="57"/>
      <c r="BB3419" s="57"/>
      <c r="BC3419" s="57"/>
      <c r="BD3419" s="57" t="s">
        <v>121</v>
      </c>
      <c r="BE3419" s="57">
        <v>14</v>
      </c>
      <c r="BF3419" s="57"/>
      <c r="BG3419" s="57">
        <v>30</v>
      </c>
      <c r="BH3419" s="60"/>
      <c r="BI3419" s="60"/>
      <c r="BJ3419" s="57"/>
      <c r="BK3419" s="57"/>
      <c r="BL3419" s="57"/>
      <c r="BM3419" s="60"/>
      <c r="BN3419" s="57">
        <v>41</v>
      </c>
      <c r="BO3419" s="57">
        <v>583</v>
      </c>
      <c r="BP3419" s="57">
        <v>1</v>
      </c>
      <c r="BQ3419" s="57">
        <v>118</v>
      </c>
      <c r="BR3419" s="57"/>
      <c r="BS3419" s="57"/>
      <c r="BT3419" s="57" t="s">
        <v>83</v>
      </c>
      <c r="BU3419" s="57">
        <v>0.5</v>
      </c>
      <c r="BV3419" s="60"/>
      <c r="BW3419" s="57"/>
      <c r="BX3419" s="57"/>
      <c r="BY3419" s="57"/>
      <c r="BZ3419" s="60"/>
      <c r="CA3419" s="57">
        <v>76.8</v>
      </c>
      <c r="CB3419" s="57"/>
      <c r="CC3419" s="58">
        <v>35</v>
      </c>
      <c r="CD3419" s="57"/>
      <c r="CE3419" s="57"/>
      <c r="CF3419" s="57">
        <v>175</v>
      </c>
      <c r="CG3419" s="57">
        <v>9522</v>
      </c>
      <c r="CH3419" s="57">
        <v>278</v>
      </c>
      <c r="CI3419" s="57">
        <v>478</v>
      </c>
      <c r="CJ3419" s="57">
        <v>754</v>
      </c>
      <c r="CK3419" s="60"/>
      <c r="CL3419" s="57"/>
      <c r="CM3419" s="57">
        <v>31.4</v>
      </c>
      <c r="CN3419" s="57">
        <v>2.2000000000000002</v>
      </c>
      <c r="CO3419" s="60"/>
      <c r="CP3419" s="57">
        <v>4</v>
      </c>
      <c r="CQ3419" s="60"/>
      <c r="CR3419" s="60"/>
      <c r="CS3419" s="60"/>
      <c r="CT3419" s="60"/>
      <c r="CU3419" s="57">
        <v>21</v>
      </c>
      <c r="CV3419" s="57">
        <v>2.6</v>
      </c>
      <c r="CW3419" s="60">
        <f t="shared" si="200"/>
        <v>1293.2</v>
      </c>
      <c r="CX3419" s="60"/>
      <c r="CY3419" s="60"/>
      <c r="CZ3419" s="60"/>
      <c r="DA3419" s="60"/>
      <c r="DC3419" s="60"/>
      <c r="DD3419" s="60"/>
      <c r="DE3419" s="60"/>
      <c r="DF3419" s="60"/>
      <c r="DG3419" s="60"/>
    </row>
    <row r="3420" spans="1:111" s="25" customFormat="1" ht="14.5" customHeight="1" x14ac:dyDescent="0.3">
      <c r="A3420" s="29">
        <v>20</v>
      </c>
      <c r="B3420" s="29" t="s">
        <v>1161</v>
      </c>
      <c r="C3420" s="22" t="s">
        <v>2941</v>
      </c>
      <c r="D3420" s="29" t="s">
        <v>1544</v>
      </c>
      <c r="E3420" s="112"/>
      <c r="F3420" s="29"/>
      <c r="G3420" s="29"/>
      <c r="H3420" s="33">
        <v>32.023676999999999</v>
      </c>
      <c r="I3420" s="33">
        <v>-105.527587</v>
      </c>
      <c r="J3420" s="29" t="s">
        <v>873</v>
      </c>
      <c r="K3420" s="29" t="s">
        <v>1253</v>
      </c>
      <c r="L3420" s="29" t="s">
        <v>878</v>
      </c>
      <c r="M3420" s="29" t="s">
        <v>535</v>
      </c>
      <c r="N3420" s="70" t="s">
        <v>3393</v>
      </c>
      <c r="O3420" s="70" t="s">
        <v>3394</v>
      </c>
      <c r="R3420" s="25" t="s">
        <v>3062</v>
      </c>
      <c r="W3420" s="57"/>
      <c r="X3420" s="57"/>
      <c r="Y3420" s="57"/>
      <c r="Z3420" s="57"/>
      <c r="AA3420" s="57"/>
      <c r="AB3420" s="57"/>
      <c r="AC3420" s="57"/>
      <c r="AD3420" s="57"/>
      <c r="AE3420" s="60"/>
      <c r="AF3420" s="60"/>
      <c r="AG3420" s="60"/>
      <c r="AH3420" s="57">
        <v>464</v>
      </c>
      <c r="AI3420" s="60"/>
      <c r="AJ3420" s="60"/>
      <c r="AL3420" s="60"/>
      <c r="AM3420" s="60"/>
      <c r="AN3420" s="60"/>
      <c r="AO3420" s="57"/>
      <c r="AP3420" s="60"/>
      <c r="AQ3420" s="57"/>
      <c r="AR3420" s="57"/>
      <c r="AU3420" s="57"/>
      <c r="AV3420" s="57">
        <v>1.7</v>
      </c>
      <c r="AW3420" s="57">
        <v>5</v>
      </c>
      <c r="AX3420" s="60"/>
      <c r="AY3420" s="57">
        <v>100</v>
      </c>
      <c r="AZ3420" s="57">
        <v>92</v>
      </c>
      <c r="BA3420" s="57"/>
      <c r="BB3420" s="57"/>
      <c r="BC3420" s="57"/>
      <c r="BD3420" s="57">
        <v>1</v>
      </c>
      <c r="BE3420" s="57">
        <v>14</v>
      </c>
      <c r="BF3420" s="57"/>
      <c r="BG3420" s="57">
        <v>23</v>
      </c>
      <c r="BH3420" s="60"/>
      <c r="BI3420" s="60"/>
      <c r="BJ3420" s="57"/>
      <c r="BK3420" s="57"/>
      <c r="BL3420" s="57"/>
      <c r="BM3420" s="60"/>
      <c r="BN3420" s="57">
        <v>25</v>
      </c>
      <c r="BO3420" s="57">
        <v>798</v>
      </c>
      <c r="BP3420" s="57" t="s">
        <v>121</v>
      </c>
      <c r="BQ3420" s="57">
        <v>185</v>
      </c>
      <c r="BR3420" s="57"/>
      <c r="BS3420" s="57"/>
      <c r="BT3420" s="57" t="s">
        <v>83</v>
      </c>
      <c r="BU3420" s="57">
        <v>0.2</v>
      </c>
      <c r="BV3420" s="60"/>
      <c r="BW3420" s="57"/>
      <c r="BX3420" s="57"/>
      <c r="BY3420" s="57"/>
      <c r="BZ3420" s="60"/>
      <c r="CA3420" s="57">
        <v>212</v>
      </c>
      <c r="CB3420" s="57"/>
      <c r="CC3420" s="58">
        <v>92</v>
      </c>
      <c r="CD3420" s="57"/>
      <c r="CE3420" s="57"/>
      <c r="CF3420" s="57">
        <v>106</v>
      </c>
      <c r="CG3420" s="57">
        <v>9919</v>
      </c>
      <c r="CH3420" s="57">
        <v>732</v>
      </c>
      <c r="CI3420" s="57">
        <v>308</v>
      </c>
      <c r="CJ3420" s="57">
        <v>470</v>
      </c>
      <c r="CK3420" s="60"/>
      <c r="CL3420" s="57"/>
      <c r="CM3420" s="57">
        <v>19.3</v>
      </c>
      <c r="CN3420" s="57">
        <v>1.5</v>
      </c>
      <c r="CO3420" s="60"/>
      <c r="CP3420" s="57">
        <v>3</v>
      </c>
      <c r="CQ3420" s="60"/>
      <c r="CR3420" s="60"/>
      <c r="CS3420" s="60"/>
      <c r="CT3420" s="60"/>
      <c r="CU3420" s="57">
        <v>15</v>
      </c>
      <c r="CV3420" s="57">
        <v>1.9</v>
      </c>
      <c r="CW3420" s="60">
        <f t="shared" si="200"/>
        <v>818.69999999999993</v>
      </c>
      <c r="CX3420" s="60"/>
      <c r="CY3420" s="60"/>
      <c r="CZ3420" s="60"/>
      <c r="DA3420" s="60"/>
      <c r="DC3420" s="60"/>
      <c r="DD3420" s="60"/>
      <c r="DE3420" s="60"/>
      <c r="DF3420" s="60"/>
      <c r="DG3420" s="60"/>
    </row>
    <row r="3421" spans="1:111" s="25" customFormat="1" ht="14.5" customHeight="1" x14ac:dyDescent="0.3">
      <c r="A3421" s="29">
        <v>21</v>
      </c>
      <c r="B3421" s="29" t="s">
        <v>1161</v>
      </c>
      <c r="C3421" s="22" t="s">
        <v>2941</v>
      </c>
      <c r="D3421" s="29" t="s">
        <v>1544</v>
      </c>
      <c r="E3421" s="112"/>
      <c r="F3421" s="29"/>
      <c r="G3421" s="29"/>
      <c r="H3421" s="33">
        <v>32.023676999999999</v>
      </c>
      <c r="I3421" s="33">
        <v>-105.527587</v>
      </c>
      <c r="J3421" s="29" t="s">
        <v>873</v>
      </c>
      <c r="K3421" s="29" t="s">
        <v>1253</v>
      </c>
      <c r="L3421" s="29" t="s">
        <v>878</v>
      </c>
      <c r="M3421" s="25" t="s">
        <v>1149</v>
      </c>
      <c r="N3421" s="70" t="s">
        <v>3393</v>
      </c>
      <c r="O3421" s="70" t="s">
        <v>3394</v>
      </c>
      <c r="R3421" s="25" t="s">
        <v>3060</v>
      </c>
      <c r="W3421" s="57">
        <v>57.03</v>
      </c>
      <c r="X3421" s="57">
        <v>0.13</v>
      </c>
      <c r="Y3421" s="57">
        <v>19.309999999999999</v>
      </c>
      <c r="Z3421" s="57">
        <v>4.7356009092679994</v>
      </c>
      <c r="AA3421" s="57">
        <v>0.25</v>
      </c>
      <c r="AB3421" s="57">
        <v>0.25</v>
      </c>
      <c r="AC3421" s="57">
        <v>3.34</v>
      </c>
      <c r="AD3421" s="57">
        <v>6.76</v>
      </c>
      <c r="AE3421" s="60">
        <v>4.91</v>
      </c>
      <c r="AF3421" s="60">
        <v>0.06</v>
      </c>
      <c r="AG3421" s="60">
        <v>2.0699999999999998</v>
      </c>
      <c r="AH3421" s="57">
        <v>674</v>
      </c>
      <c r="AI3421" s="60"/>
      <c r="AJ3421" s="60"/>
      <c r="AL3421" s="60"/>
      <c r="AM3421" s="60"/>
      <c r="AN3421" s="60"/>
      <c r="AO3421" s="57">
        <f>SUM(W3421:AG3421)</f>
        <v>98.845600909268001</v>
      </c>
      <c r="AP3421" s="60">
        <v>1.96</v>
      </c>
      <c r="AQ3421" s="57">
        <v>3.67</v>
      </c>
      <c r="AR3421" s="110">
        <f>(Z3421/1.1)</f>
        <v>4.3050917356981806</v>
      </c>
      <c r="AU3421" s="57"/>
      <c r="AV3421" s="57" t="s">
        <v>124</v>
      </c>
      <c r="AW3421" s="57" t="s">
        <v>83</v>
      </c>
      <c r="AX3421" s="60"/>
      <c r="AY3421" s="57">
        <v>80</v>
      </c>
      <c r="AZ3421" s="57">
        <v>13.1</v>
      </c>
      <c r="BA3421" s="57"/>
      <c r="BB3421" s="57"/>
      <c r="BC3421" s="57"/>
      <c r="BD3421" s="57" t="s">
        <v>121</v>
      </c>
      <c r="BE3421" s="57">
        <v>9</v>
      </c>
      <c r="BF3421" s="57"/>
      <c r="BG3421" s="57">
        <v>6</v>
      </c>
      <c r="BH3421" s="60"/>
      <c r="BI3421" s="60"/>
      <c r="BJ3421" s="57"/>
      <c r="BK3421" s="57"/>
      <c r="BL3421" s="57"/>
      <c r="BM3421" s="60"/>
      <c r="BN3421" s="57">
        <v>3</v>
      </c>
      <c r="BO3421" s="57">
        <v>155</v>
      </c>
      <c r="BP3421" s="57" t="s">
        <v>121</v>
      </c>
      <c r="BQ3421" s="57">
        <v>196</v>
      </c>
      <c r="BR3421" s="57"/>
      <c r="BS3421" s="57"/>
      <c r="BT3421" s="57" t="s">
        <v>83</v>
      </c>
      <c r="BU3421" s="57">
        <v>1.6</v>
      </c>
      <c r="BV3421" s="60"/>
      <c r="BW3421" s="57"/>
      <c r="BX3421" s="57">
        <v>781</v>
      </c>
      <c r="BY3421" s="57"/>
      <c r="BZ3421" s="60"/>
      <c r="CA3421" s="57">
        <v>19</v>
      </c>
      <c r="CB3421" s="57"/>
      <c r="CC3421" s="58">
        <v>6</v>
      </c>
      <c r="CD3421" s="57"/>
      <c r="CE3421" s="57"/>
      <c r="CF3421" s="57">
        <v>35</v>
      </c>
      <c r="CG3421" s="57">
        <v>1641</v>
      </c>
      <c r="CH3421" s="57">
        <v>26</v>
      </c>
      <c r="CI3421" s="57">
        <v>101</v>
      </c>
      <c r="CJ3421" s="57">
        <v>170</v>
      </c>
      <c r="CK3421" s="60"/>
      <c r="CL3421" s="57"/>
      <c r="CM3421" s="57">
        <v>8.1</v>
      </c>
      <c r="CN3421" s="57">
        <v>0.8</v>
      </c>
      <c r="CO3421" s="60"/>
      <c r="CP3421" s="57" t="s">
        <v>121</v>
      </c>
      <c r="CQ3421" s="60"/>
      <c r="CR3421" s="60"/>
      <c r="CS3421" s="60"/>
      <c r="CT3421" s="60"/>
      <c r="CU3421" s="57">
        <v>5</v>
      </c>
      <c r="CV3421" s="57">
        <v>0.8</v>
      </c>
      <c r="CW3421" s="60">
        <f t="shared" si="200"/>
        <v>285.70000000000005</v>
      </c>
      <c r="CX3421" s="60"/>
      <c r="CY3421" s="60"/>
      <c r="CZ3421" s="60"/>
      <c r="DA3421" s="60"/>
      <c r="DC3421" s="60"/>
      <c r="DD3421" s="60"/>
      <c r="DE3421" s="60"/>
      <c r="DF3421" s="60"/>
      <c r="DG3421" s="60"/>
    </row>
    <row r="3422" spans="1:111" s="25" customFormat="1" ht="14.5" customHeight="1" x14ac:dyDescent="0.3">
      <c r="A3422" s="29">
        <v>22</v>
      </c>
      <c r="B3422" s="29" t="s">
        <v>1161</v>
      </c>
      <c r="C3422" s="22" t="s">
        <v>2941</v>
      </c>
      <c r="D3422" s="29" t="s">
        <v>1544</v>
      </c>
      <c r="E3422" s="112"/>
      <c r="F3422" s="29"/>
      <c r="G3422" s="29"/>
      <c r="H3422" s="33">
        <v>32.023676999999999</v>
      </c>
      <c r="I3422" s="33">
        <v>-105.527587</v>
      </c>
      <c r="J3422" s="29" t="s">
        <v>873</v>
      </c>
      <c r="K3422" s="29" t="s">
        <v>1253</v>
      </c>
      <c r="L3422" s="29" t="s">
        <v>878</v>
      </c>
      <c r="M3422" s="29" t="s">
        <v>535</v>
      </c>
      <c r="N3422" s="70" t="s">
        <v>3393</v>
      </c>
      <c r="O3422" s="70" t="s">
        <v>3394</v>
      </c>
      <c r="R3422" s="25" t="s">
        <v>3057</v>
      </c>
      <c r="W3422" s="57"/>
      <c r="X3422" s="57"/>
      <c r="Y3422" s="57"/>
      <c r="Z3422" s="57"/>
      <c r="AA3422" s="57"/>
      <c r="AB3422" s="57"/>
      <c r="AC3422" s="57"/>
      <c r="AD3422" s="57"/>
      <c r="AE3422" s="60"/>
      <c r="AF3422" s="60"/>
      <c r="AG3422" s="60"/>
      <c r="AH3422" s="57">
        <v>250</v>
      </c>
      <c r="AI3422" s="60"/>
      <c r="AJ3422" s="60"/>
      <c r="AL3422" s="60"/>
      <c r="AM3422" s="60"/>
      <c r="AN3422" s="60"/>
      <c r="AO3422" s="57"/>
      <c r="AP3422" s="60"/>
      <c r="AQ3422" s="57"/>
      <c r="AR3422" s="57"/>
      <c r="AU3422" s="57"/>
      <c r="AV3422" s="57">
        <v>5</v>
      </c>
      <c r="AW3422" s="57" t="s">
        <v>83</v>
      </c>
      <c r="AX3422" s="60"/>
      <c r="AY3422" s="57">
        <v>120</v>
      </c>
      <c r="AZ3422" s="57">
        <v>27.7</v>
      </c>
      <c r="BA3422" s="57"/>
      <c r="BB3422" s="57"/>
      <c r="BC3422" s="57"/>
      <c r="BD3422" s="57">
        <v>1</v>
      </c>
      <c r="BE3422" s="57">
        <v>14</v>
      </c>
      <c r="BF3422" s="57"/>
      <c r="BG3422" s="57">
        <v>42</v>
      </c>
      <c r="BH3422" s="60"/>
      <c r="BI3422" s="60"/>
      <c r="BJ3422" s="57"/>
      <c r="BK3422" s="57"/>
      <c r="BL3422" s="57"/>
      <c r="BM3422" s="60"/>
      <c r="BN3422" s="57">
        <v>38</v>
      </c>
      <c r="BO3422" s="57">
        <v>306</v>
      </c>
      <c r="BP3422" s="57" t="s">
        <v>121</v>
      </c>
      <c r="BQ3422" s="57">
        <v>86</v>
      </c>
      <c r="BR3422" s="57"/>
      <c r="BS3422" s="57"/>
      <c r="BT3422" s="57" t="s">
        <v>83</v>
      </c>
      <c r="BU3422" s="57">
        <v>0.2</v>
      </c>
      <c r="BV3422" s="60"/>
      <c r="BW3422" s="57"/>
      <c r="BX3422" s="57"/>
      <c r="BY3422" s="57"/>
      <c r="BZ3422" s="60"/>
      <c r="CA3422" s="57">
        <v>43</v>
      </c>
      <c r="CB3422" s="57"/>
      <c r="CC3422" s="58">
        <v>24</v>
      </c>
      <c r="CD3422" s="57"/>
      <c r="CE3422" s="57"/>
      <c r="CF3422" s="57">
        <v>190</v>
      </c>
      <c r="CG3422" s="57">
        <v>9914</v>
      </c>
      <c r="CH3422" s="57">
        <v>114</v>
      </c>
      <c r="CI3422" s="57">
        <v>447</v>
      </c>
      <c r="CJ3422" s="57">
        <v>766</v>
      </c>
      <c r="CK3422" s="60"/>
      <c r="CL3422" s="57"/>
      <c r="CM3422" s="57">
        <v>34.200000000000003</v>
      </c>
      <c r="CN3422" s="57">
        <v>2.4</v>
      </c>
      <c r="CO3422" s="60"/>
      <c r="CP3422" s="57">
        <v>4</v>
      </c>
      <c r="CQ3422" s="60"/>
      <c r="CR3422" s="60"/>
      <c r="CS3422" s="60"/>
      <c r="CT3422" s="60"/>
      <c r="CU3422" s="57">
        <v>22</v>
      </c>
      <c r="CV3422" s="57">
        <v>2.6</v>
      </c>
      <c r="CW3422" s="60">
        <f t="shared" si="200"/>
        <v>1278.2</v>
      </c>
      <c r="CX3422" s="60"/>
      <c r="CY3422" s="60"/>
      <c r="CZ3422" s="60"/>
      <c r="DA3422" s="60"/>
      <c r="DC3422" s="60"/>
      <c r="DD3422" s="60"/>
      <c r="DE3422" s="60"/>
      <c r="DF3422" s="60"/>
      <c r="DG3422" s="60"/>
    </row>
    <row r="3423" spans="1:111" s="25" customFormat="1" ht="14.5" customHeight="1" x14ac:dyDescent="0.3">
      <c r="A3423" s="29">
        <v>23</v>
      </c>
      <c r="B3423" s="29" t="s">
        <v>1161</v>
      </c>
      <c r="C3423" s="22" t="s">
        <v>2941</v>
      </c>
      <c r="D3423" s="29" t="s">
        <v>1544</v>
      </c>
      <c r="E3423" s="112"/>
      <c r="F3423" s="29"/>
      <c r="G3423" s="29"/>
      <c r="H3423" s="29">
        <v>32.023611000000002</v>
      </c>
      <c r="I3423" s="29">
        <v>-105.52500000000001</v>
      </c>
      <c r="J3423" s="29" t="s">
        <v>873</v>
      </c>
      <c r="K3423" s="29" t="s">
        <v>1253</v>
      </c>
      <c r="L3423" s="29" t="s">
        <v>878</v>
      </c>
      <c r="M3423" s="25" t="s">
        <v>1149</v>
      </c>
      <c r="N3423" s="70" t="s">
        <v>3393</v>
      </c>
      <c r="O3423" s="70" t="s">
        <v>3394</v>
      </c>
      <c r="R3423" s="25" t="s">
        <v>3062</v>
      </c>
      <c r="W3423" s="57">
        <v>59.94</v>
      </c>
      <c r="X3423" s="57">
        <v>0.16</v>
      </c>
      <c r="Y3423" s="57">
        <v>18.04</v>
      </c>
      <c r="Z3423" s="57">
        <v>5.1879513173119998</v>
      </c>
      <c r="AA3423" s="57">
        <v>0.28999999999999998</v>
      </c>
      <c r="AB3423" s="57">
        <v>0.26</v>
      </c>
      <c r="AC3423" s="57">
        <v>1.26</v>
      </c>
      <c r="AD3423" s="57">
        <v>7.36</v>
      </c>
      <c r="AE3423" s="60">
        <v>5.19</v>
      </c>
      <c r="AF3423" s="60">
        <v>0.09</v>
      </c>
      <c r="AG3423" s="60">
        <v>2.38</v>
      </c>
      <c r="AH3423" s="57">
        <v>226</v>
      </c>
      <c r="AI3423" s="60"/>
      <c r="AJ3423" s="60"/>
      <c r="AL3423" s="60"/>
      <c r="AM3423" s="60"/>
      <c r="AN3423" s="60"/>
      <c r="AO3423" s="57">
        <f t="shared" ref="AO3423:AO3429" si="201">SUM(W3423:AG3423)</f>
        <v>100.157951317312</v>
      </c>
      <c r="AP3423" s="60">
        <v>0.64</v>
      </c>
      <c r="AQ3423" s="57">
        <v>4.84</v>
      </c>
      <c r="AR3423" s="110">
        <f t="shared" ref="AR3423:AR3429" si="202">(Z3423/1.1)</f>
        <v>4.7163193793745446</v>
      </c>
      <c r="AU3423" s="57"/>
      <c r="AV3423" s="57"/>
      <c r="AW3423" s="57"/>
      <c r="AX3423" s="60"/>
      <c r="AY3423" s="57">
        <v>190</v>
      </c>
      <c r="AZ3423" s="57">
        <v>17.2</v>
      </c>
      <c r="BA3423" s="57"/>
      <c r="BB3423" s="57"/>
      <c r="BC3423" s="57"/>
      <c r="BD3423" s="57"/>
      <c r="BE3423" s="57"/>
      <c r="BF3423" s="57"/>
      <c r="BG3423" s="57"/>
      <c r="BH3423" s="60"/>
      <c r="BI3423" s="60"/>
      <c r="BJ3423" s="57"/>
      <c r="BK3423" s="57"/>
      <c r="BL3423" s="57"/>
      <c r="BM3423" s="60"/>
      <c r="BN3423" s="57"/>
      <c r="BO3423" s="57">
        <v>246</v>
      </c>
      <c r="BP3423" s="57"/>
      <c r="BQ3423" s="57"/>
      <c r="BR3423" s="57">
        <v>181</v>
      </c>
      <c r="BS3423" s="57"/>
      <c r="BT3423" s="57"/>
      <c r="BU3423" s="57">
        <v>1.2</v>
      </c>
      <c r="BV3423" s="60"/>
      <c r="BW3423" s="57"/>
      <c r="BX3423" s="57">
        <v>90</v>
      </c>
      <c r="BY3423" s="57"/>
      <c r="BZ3423" s="60"/>
      <c r="CA3423" s="57">
        <v>39</v>
      </c>
      <c r="CB3423" s="57"/>
      <c r="CC3423" s="58">
        <v>11</v>
      </c>
      <c r="CD3423" s="57"/>
      <c r="CE3423" s="57"/>
      <c r="CF3423" s="57">
        <v>60</v>
      </c>
      <c r="CG3423" s="57">
        <v>1878</v>
      </c>
      <c r="CH3423" s="57"/>
      <c r="CI3423" s="57">
        <v>147</v>
      </c>
      <c r="CJ3423" s="57">
        <v>240</v>
      </c>
      <c r="CK3423" s="60"/>
      <c r="CL3423" s="57"/>
      <c r="CM3423" s="57">
        <v>10.6</v>
      </c>
      <c r="CN3423" s="57">
        <v>1.2</v>
      </c>
      <c r="CO3423" s="60"/>
      <c r="CP3423" s="57">
        <v>1</v>
      </c>
      <c r="CQ3423" s="60"/>
      <c r="CR3423" s="60"/>
      <c r="CS3423" s="60"/>
      <c r="CT3423" s="60"/>
      <c r="CU3423" s="57">
        <v>7</v>
      </c>
      <c r="CV3423" s="57">
        <v>1</v>
      </c>
      <c r="CW3423" s="60">
        <f t="shared" si="200"/>
        <v>407.8</v>
      </c>
      <c r="CX3423" s="60"/>
      <c r="CY3423" s="60"/>
      <c r="CZ3423" s="60"/>
      <c r="DA3423" s="60"/>
      <c r="DC3423" s="60"/>
      <c r="DD3423" s="60"/>
      <c r="DE3423" s="60"/>
      <c r="DF3423" s="60"/>
      <c r="DG3423" s="60"/>
    </row>
    <row r="3424" spans="1:111" s="25" customFormat="1" ht="14.5" customHeight="1" x14ac:dyDescent="0.3">
      <c r="A3424" s="29">
        <v>24</v>
      </c>
      <c r="B3424" s="29" t="s">
        <v>1161</v>
      </c>
      <c r="C3424" s="22" t="s">
        <v>2941</v>
      </c>
      <c r="D3424" s="29" t="s">
        <v>1544</v>
      </c>
      <c r="E3424" s="112"/>
      <c r="F3424" s="29"/>
      <c r="G3424" s="29"/>
      <c r="H3424" s="29">
        <v>32.022776999999998</v>
      </c>
      <c r="I3424" s="29">
        <v>-105.525277</v>
      </c>
      <c r="J3424" s="29" t="s">
        <v>873</v>
      </c>
      <c r="K3424" s="29" t="s">
        <v>1253</v>
      </c>
      <c r="L3424" s="29" t="s">
        <v>878</v>
      </c>
      <c r="M3424" s="25" t="s">
        <v>1149</v>
      </c>
      <c r="N3424" s="70" t="s">
        <v>3393</v>
      </c>
      <c r="O3424" s="70" t="s">
        <v>3394</v>
      </c>
      <c r="R3424" s="25" t="s">
        <v>3060</v>
      </c>
      <c r="W3424" s="57">
        <v>59.99</v>
      </c>
      <c r="X3424" s="57">
        <v>0.21</v>
      </c>
      <c r="Y3424" s="57">
        <v>17.989999999999998</v>
      </c>
      <c r="Z3424" s="57">
        <v>5.4226045872970001</v>
      </c>
      <c r="AA3424" s="57">
        <v>0.3</v>
      </c>
      <c r="AB3424" s="57">
        <v>0.33</v>
      </c>
      <c r="AC3424" s="57">
        <v>1.24</v>
      </c>
      <c r="AD3424" s="57">
        <v>7.56</v>
      </c>
      <c r="AE3424" s="60">
        <v>5.07</v>
      </c>
      <c r="AF3424" s="60">
        <v>0.11</v>
      </c>
      <c r="AG3424" s="60">
        <v>1.65</v>
      </c>
      <c r="AH3424" s="57">
        <v>310</v>
      </c>
      <c r="AI3424" s="60"/>
      <c r="AJ3424" s="60"/>
      <c r="AL3424" s="60"/>
      <c r="AM3424" s="60"/>
      <c r="AN3424" s="60"/>
      <c r="AO3424" s="57">
        <f t="shared" si="201"/>
        <v>99.872604587297005</v>
      </c>
      <c r="AP3424" s="60">
        <v>1.0900000000000001</v>
      </c>
      <c r="AQ3424" s="57">
        <v>4.83</v>
      </c>
      <c r="AR3424" s="110">
        <f t="shared" si="202"/>
        <v>4.9296405339063636</v>
      </c>
      <c r="AU3424" s="57"/>
      <c r="AV3424" s="57"/>
      <c r="AW3424" s="57"/>
      <c r="AX3424" s="60"/>
      <c r="AY3424" s="57">
        <v>260</v>
      </c>
      <c r="AZ3424" s="57">
        <v>15.1</v>
      </c>
      <c r="BA3424" s="57"/>
      <c r="BB3424" s="57"/>
      <c r="BC3424" s="57"/>
      <c r="BD3424" s="57"/>
      <c r="BE3424" s="57"/>
      <c r="BF3424" s="57"/>
      <c r="BG3424" s="57"/>
      <c r="BH3424" s="60"/>
      <c r="BI3424" s="60"/>
      <c r="BJ3424" s="57"/>
      <c r="BK3424" s="57"/>
      <c r="BL3424" s="57"/>
      <c r="BM3424" s="60"/>
      <c r="BN3424" s="57"/>
      <c r="BO3424" s="57">
        <v>243</v>
      </c>
      <c r="BP3424" s="57"/>
      <c r="BQ3424" s="57"/>
      <c r="BR3424" s="57">
        <v>179</v>
      </c>
      <c r="BS3424" s="57"/>
      <c r="BT3424" s="57"/>
      <c r="BU3424" s="57">
        <v>1.4</v>
      </c>
      <c r="BV3424" s="60"/>
      <c r="BW3424" s="57"/>
      <c r="BX3424" s="57">
        <v>86</v>
      </c>
      <c r="BY3424" s="57"/>
      <c r="BZ3424" s="60"/>
      <c r="CA3424" s="57">
        <v>34</v>
      </c>
      <c r="CB3424" s="57"/>
      <c r="CC3424" s="58">
        <v>11</v>
      </c>
      <c r="CD3424" s="57"/>
      <c r="CE3424" s="57"/>
      <c r="CF3424" s="57">
        <v>53</v>
      </c>
      <c r="CG3424" s="57">
        <v>1870</v>
      </c>
      <c r="CH3424" s="57"/>
      <c r="CI3424" s="57">
        <v>132</v>
      </c>
      <c r="CJ3424" s="57">
        <v>210</v>
      </c>
      <c r="CK3424" s="60"/>
      <c r="CL3424" s="57"/>
      <c r="CM3424" s="57">
        <v>10</v>
      </c>
      <c r="CN3424" s="57">
        <v>1.1000000000000001</v>
      </c>
      <c r="CO3424" s="60"/>
      <c r="CP3424" s="57">
        <v>1</v>
      </c>
      <c r="CQ3424" s="60"/>
      <c r="CR3424" s="60"/>
      <c r="CS3424" s="60"/>
      <c r="CT3424" s="60"/>
      <c r="CU3424" s="57">
        <v>6</v>
      </c>
      <c r="CV3424" s="57">
        <v>0.8</v>
      </c>
      <c r="CW3424" s="60">
        <f t="shared" si="200"/>
        <v>360.90000000000003</v>
      </c>
      <c r="CX3424" s="60"/>
      <c r="CY3424" s="60"/>
      <c r="CZ3424" s="60"/>
      <c r="DA3424" s="60"/>
      <c r="DC3424" s="60"/>
      <c r="DD3424" s="60"/>
      <c r="DE3424" s="60"/>
      <c r="DF3424" s="60"/>
      <c r="DG3424" s="60"/>
    </row>
    <row r="3425" spans="1:111" s="25" customFormat="1" ht="14.5" customHeight="1" x14ac:dyDescent="0.3">
      <c r="A3425" s="29">
        <v>25</v>
      </c>
      <c r="B3425" s="29" t="s">
        <v>1161</v>
      </c>
      <c r="C3425" s="22" t="s">
        <v>2941</v>
      </c>
      <c r="D3425" s="29" t="s">
        <v>1544</v>
      </c>
      <c r="E3425" s="112"/>
      <c r="F3425" s="29"/>
      <c r="G3425" s="29"/>
      <c r="H3425" s="29">
        <v>32.022221999999999</v>
      </c>
      <c r="I3425" s="29">
        <v>-105.520833</v>
      </c>
      <c r="J3425" s="29" t="s">
        <v>873</v>
      </c>
      <c r="K3425" s="29" t="s">
        <v>1253</v>
      </c>
      <c r="L3425" s="29" t="s">
        <v>878</v>
      </c>
      <c r="M3425" s="25" t="s">
        <v>1149</v>
      </c>
      <c r="N3425" s="70" t="s">
        <v>3393</v>
      </c>
      <c r="O3425" s="70" t="s">
        <v>3394</v>
      </c>
      <c r="R3425" s="25" t="s">
        <v>3060</v>
      </c>
      <c r="W3425" s="57">
        <v>60.34</v>
      </c>
      <c r="X3425" s="57">
        <v>0.16</v>
      </c>
      <c r="Y3425" s="57">
        <v>18.239999999999998</v>
      </c>
      <c r="Z3425" s="57">
        <v>4.8360084926429998</v>
      </c>
      <c r="AA3425" s="57">
        <v>0.28000000000000003</v>
      </c>
      <c r="AB3425" s="57">
        <v>0.28999999999999998</v>
      </c>
      <c r="AC3425" s="57">
        <v>1.44</v>
      </c>
      <c r="AD3425" s="57">
        <v>7.72</v>
      </c>
      <c r="AE3425" s="60">
        <v>5.24</v>
      </c>
      <c r="AF3425" s="60">
        <v>0.09</v>
      </c>
      <c r="AG3425" s="60">
        <v>2.04</v>
      </c>
      <c r="AH3425" s="57">
        <v>274</v>
      </c>
      <c r="AI3425" s="60"/>
      <c r="AJ3425" s="60"/>
      <c r="AL3425" s="60"/>
      <c r="AM3425" s="60"/>
      <c r="AN3425" s="60"/>
      <c r="AO3425" s="57">
        <f t="shared" si="201"/>
        <v>100.67600849264301</v>
      </c>
      <c r="AP3425" s="60">
        <v>0.71</v>
      </c>
      <c r="AQ3425" s="57">
        <v>4.45</v>
      </c>
      <c r="AR3425" s="110">
        <f t="shared" si="202"/>
        <v>4.3963713569481815</v>
      </c>
      <c r="AU3425" s="57"/>
      <c r="AV3425" s="57"/>
      <c r="AW3425" s="57"/>
      <c r="AX3425" s="60"/>
      <c r="AY3425" s="57">
        <v>270</v>
      </c>
      <c r="AZ3425" s="57">
        <v>19.3</v>
      </c>
      <c r="BA3425" s="57"/>
      <c r="BB3425" s="57"/>
      <c r="BC3425" s="57"/>
      <c r="BD3425" s="57"/>
      <c r="BE3425" s="57"/>
      <c r="BF3425" s="57"/>
      <c r="BG3425" s="57"/>
      <c r="BH3425" s="60"/>
      <c r="BI3425" s="60"/>
      <c r="BJ3425" s="57"/>
      <c r="BK3425" s="57"/>
      <c r="BL3425" s="57"/>
      <c r="BM3425" s="60"/>
      <c r="BN3425" s="57"/>
      <c r="BO3425" s="57">
        <v>285</v>
      </c>
      <c r="BP3425" s="57"/>
      <c r="BQ3425" s="57"/>
      <c r="BR3425" s="57">
        <v>176</v>
      </c>
      <c r="BS3425" s="57"/>
      <c r="BT3425" s="57"/>
      <c r="BU3425" s="57">
        <v>0.9</v>
      </c>
      <c r="BV3425" s="60"/>
      <c r="BW3425" s="57"/>
      <c r="BX3425" s="57">
        <v>121</v>
      </c>
      <c r="BY3425" s="57"/>
      <c r="BZ3425" s="60"/>
      <c r="CA3425" s="57">
        <v>48</v>
      </c>
      <c r="CB3425" s="57"/>
      <c r="CC3425" s="58">
        <v>13</v>
      </c>
      <c r="CD3425" s="57"/>
      <c r="CE3425" s="57"/>
      <c r="CF3425" s="57">
        <v>66</v>
      </c>
      <c r="CG3425" s="57">
        <v>2267</v>
      </c>
      <c r="CH3425" s="57"/>
      <c r="CI3425" s="57">
        <v>160</v>
      </c>
      <c r="CJ3425" s="57">
        <v>250</v>
      </c>
      <c r="CK3425" s="60"/>
      <c r="CL3425" s="57"/>
      <c r="CM3425" s="57">
        <v>10.9</v>
      </c>
      <c r="CN3425" s="57">
        <v>1.2</v>
      </c>
      <c r="CO3425" s="60"/>
      <c r="CP3425" s="57">
        <v>2</v>
      </c>
      <c r="CQ3425" s="60"/>
      <c r="CR3425" s="60"/>
      <c r="CS3425" s="60"/>
      <c r="CT3425" s="60"/>
      <c r="CU3425" s="57">
        <v>7</v>
      </c>
      <c r="CV3425" s="57">
        <v>1</v>
      </c>
      <c r="CW3425" s="60">
        <f t="shared" si="200"/>
        <v>432.09999999999997</v>
      </c>
      <c r="CX3425" s="60"/>
      <c r="CY3425" s="60"/>
      <c r="CZ3425" s="60"/>
      <c r="DA3425" s="60"/>
      <c r="DC3425" s="60"/>
      <c r="DD3425" s="60"/>
      <c r="DE3425" s="60"/>
      <c r="DF3425" s="60"/>
      <c r="DG3425" s="60"/>
    </row>
    <row r="3426" spans="1:111" s="25" customFormat="1" ht="14.5" customHeight="1" x14ac:dyDescent="0.3">
      <c r="A3426" s="29">
        <v>26</v>
      </c>
      <c r="B3426" s="29" t="s">
        <v>1161</v>
      </c>
      <c r="C3426" s="22" t="s">
        <v>2941</v>
      </c>
      <c r="D3426" s="29" t="s">
        <v>1544</v>
      </c>
      <c r="E3426" s="112"/>
      <c r="F3426" s="29"/>
      <c r="G3426" s="29"/>
      <c r="H3426" s="29">
        <v>32.020833000000003</v>
      </c>
      <c r="I3426" s="29">
        <v>-105.520555</v>
      </c>
      <c r="J3426" s="29" t="s">
        <v>873</v>
      </c>
      <c r="K3426" s="29" t="s">
        <v>1253</v>
      </c>
      <c r="L3426" s="29" t="s">
        <v>878</v>
      </c>
      <c r="M3426" s="25" t="s">
        <v>1149</v>
      </c>
      <c r="N3426" s="70" t="s">
        <v>3393</v>
      </c>
      <c r="O3426" s="70" t="s">
        <v>3394</v>
      </c>
      <c r="R3426" s="25" t="s">
        <v>3056</v>
      </c>
      <c r="W3426" s="57">
        <v>60.21</v>
      </c>
      <c r="X3426" s="57">
        <v>0.15</v>
      </c>
      <c r="Y3426" s="57">
        <v>18.04</v>
      </c>
      <c r="Z3426" s="57">
        <v>4.9772578572819999</v>
      </c>
      <c r="AA3426" s="57">
        <v>0.3</v>
      </c>
      <c r="AB3426" s="57">
        <v>0.24</v>
      </c>
      <c r="AC3426" s="57">
        <v>1.1499999999999999</v>
      </c>
      <c r="AD3426" s="57">
        <v>8.43</v>
      </c>
      <c r="AE3426" s="60">
        <v>5.36</v>
      </c>
      <c r="AF3426" s="60">
        <v>0.05</v>
      </c>
      <c r="AG3426" s="60">
        <v>1.02</v>
      </c>
      <c r="AH3426" s="57">
        <v>251</v>
      </c>
      <c r="AI3426" s="60"/>
      <c r="AJ3426" s="60"/>
      <c r="AL3426" s="60"/>
      <c r="AM3426" s="60"/>
      <c r="AN3426" s="60"/>
      <c r="AO3426" s="57">
        <f t="shared" si="201"/>
        <v>99.927257857281987</v>
      </c>
      <c r="AP3426" s="60">
        <v>1.54</v>
      </c>
      <c r="AQ3426" s="57">
        <v>4.1399999999999997</v>
      </c>
      <c r="AR3426" s="110">
        <f t="shared" si="202"/>
        <v>4.5247798702563635</v>
      </c>
      <c r="AU3426" s="57"/>
      <c r="AV3426" s="57"/>
      <c r="AW3426" s="57"/>
      <c r="AX3426" s="60"/>
      <c r="AY3426" s="57">
        <v>150</v>
      </c>
      <c r="AZ3426" s="57">
        <v>15.1</v>
      </c>
      <c r="BA3426" s="57"/>
      <c r="BB3426" s="57"/>
      <c r="BC3426" s="57"/>
      <c r="BD3426" s="57"/>
      <c r="BE3426" s="57"/>
      <c r="BF3426" s="57"/>
      <c r="BG3426" s="57"/>
      <c r="BH3426" s="60"/>
      <c r="BI3426" s="60"/>
      <c r="BJ3426" s="57"/>
      <c r="BK3426" s="57"/>
      <c r="BL3426" s="57"/>
      <c r="BM3426" s="60"/>
      <c r="BN3426" s="57"/>
      <c r="BO3426" s="57">
        <v>263</v>
      </c>
      <c r="BP3426" s="57"/>
      <c r="BQ3426" s="57"/>
      <c r="BR3426" s="57">
        <v>185</v>
      </c>
      <c r="BS3426" s="57"/>
      <c r="BT3426" s="57"/>
      <c r="BU3426" s="57">
        <v>14</v>
      </c>
      <c r="BV3426" s="60"/>
      <c r="BW3426" s="57"/>
      <c r="BX3426" s="57">
        <v>41</v>
      </c>
      <c r="BY3426" s="57"/>
      <c r="BZ3426" s="60"/>
      <c r="CA3426" s="57">
        <v>40</v>
      </c>
      <c r="CB3426" s="57"/>
      <c r="CC3426" s="58">
        <v>13</v>
      </c>
      <c r="CD3426" s="57"/>
      <c r="CE3426" s="57"/>
      <c r="CF3426" s="57">
        <v>73</v>
      </c>
      <c r="CG3426" s="57">
        <v>2528</v>
      </c>
      <c r="CH3426" s="57"/>
      <c r="CI3426" s="57">
        <v>178</v>
      </c>
      <c r="CJ3426" s="57">
        <v>290</v>
      </c>
      <c r="CK3426" s="60"/>
      <c r="CL3426" s="57"/>
      <c r="CM3426" s="57">
        <v>13.4</v>
      </c>
      <c r="CN3426" s="57">
        <v>1.1000000000000001</v>
      </c>
      <c r="CO3426" s="60"/>
      <c r="CP3426" s="57">
        <v>2</v>
      </c>
      <c r="CQ3426" s="60"/>
      <c r="CR3426" s="60"/>
      <c r="CS3426" s="60"/>
      <c r="CT3426" s="60"/>
      <c r="CU3426" s="57">
        <v>10</v>
      </c>
      <c r="CV3426" s="57">
        <v>1.3</v>
      </c>
      <c r="CW3426" s="60">
        <f t="shared" si="200"/>
        <v>495.8</v>
      </c>
      <c r="CX3426" s="60"/>
      <c r="CY3426" s="60"/>
      <c r="CZ3426" s="60"/>
      <c r="DA3426" s="60"/>
      <c r="DC3426" s="60"/>
      <c r="DD3426" s="60"/>
      <c r="DE3426" s="60"/>
      <c r="DF3426" s="60"/>
      <c r="DG3426" s="60"/>
    </row>
    <row r="3427" spans="1:111" s="25" customFormat="1" ht="14.5" customHeight="1" x14ac:dyDescent="0.3">
      <c r="A3427" s="29">
        <v>27</v>
      </c>
      <c r="B3427" s="29" t="s">
        <v>1161</v>
      </c>
      <c r="C3427" s="22" t="s">
        <v>2941</v>
      </c>
      <c r="D3427" s="29" t="s">
        <v>1544</v>
      </c>
      <c r="E3427" s="112"/>
      <c r="F3427" s="29"/>
      <c r="G3427" s="29"/>
      <c r="H3427" s="29">
        <v>32.018054999999997</v>
      </c>
      <c r="I3427" s="29">
        <v>-105.522222</v>
      </c>
      <c r="J3427" s="29" t="s">
        <v>873</v>
      </c>
      <c r="K3427" s="29" t="s">
        <v>1253</v>
      </c>
      <c r="L3427" s="29" t="s">
        <v>878</v>
      </c>
      <c r="M3427" s="25" t="s">
        <v>1149</v>
      </c>
      <c r="N3427" s="70" t="s">
        <v>3393</v>
      </c>
      <c r="O3427" s="70" t="s">
        <v>3394</v>
      </c>
      <c r="R3427" s="25" t="s">
        <v>3060</v>
      </c>
      <c r="W3427" s="57">
        <v>59.88</v>
      </c>
      <c r="X3427" s="57">
        <v>0.16</v>
      </c>
      <c r="Y3427" s="57">
        <v>18.649999999999999</v>
      </c>
      <c r="Z3427" s="57">
        <v>4.7893065399700001</v>
      </c>
      <c r="AA3427" s="57">
        <v>0.25</v>
      </c>
      <c r="AB3427" s="57">
        <v>0.26</v>
      </c>
      <c r="AC3427" s="57">
        <v>1.3</v>
      </c>
      <c r="AD3427" s="57">
        <v>7.68</v>
      </c>
      <c r="AE3427" s="60">
        <v>5.39</v>
      </c>
      <c r="AF3427" s="60">
        <v>0.05</v>
      </c>
      <c r="AG3427" s="60">
        <v>1.68</v>
      </c>
      <c r="AH3427" s="57">
        <v>258</v>
      </c>
      <c r="AI3427" s="60"/>
      <c r="AJ3427" s="60"/>
      <c r="AL3427" s="60"/>
      <c r="AM3427" s="60"/>
      <c r="AN3427" s="60"/>
      <c r="AO3427" s="57">
        <f t="shared" si="201"/>
        <v>100.08930653997001</v>
      </c>
      <c r="AP3427" s="60">
        <v>0.9</v>
      </c>
      <c r="AQ3427" s="57">
        <v>4.3</v>
      </c>
      <c r="AR3427" s="110">
        <f t="shared" si="202"/>
        <v>4.353915036336363</v>
      </c>
      <c r="AU3427" s="57"/>
      <c r="AV3427" s="57"/>
      <c r="AW3427" s="57"/>
      <c r="AX3427" s="60"/>
      <c r="AY3427" s="57">
        <v>160</v>
      </c>
      <c r="AZ3427" s="57">
        <v>12.2</v>
      </c>
      <c r="BA3427" s="57"/>
      <c r="BB3427" s="57"/>
      <c r="BC3427" s="57"/>
      <c r="BD3427" s="57"/>
      <c r="BE3427" s="57"/>
      <c r="BF3427" s="57"/>
      <c r="BG3427" s="57"/>
      <c r="BH3427" s="60"/>
      <c r="BI3427" s="60"/>
      <c r="BJ3427" s="57"/>
      <c r="BK3427" s="57"/>
      <c r="BL3427" s="57"/>
      <c r="BM3427" s="60"/>
      <c r="BN3427" s="57"/>
      <c r="BO3427" s="57">
        <v>203</v>
      </c>
      <c r="BP3427" s="57"/>
      <c r="BQ3427" s="57"/>
      <c r="BR3427" s="57">
        <v>181</v>
      </c>
      <c r="BS3427" s="57"/>
      <c r="BT3427" s="57"/>
      <c r="BU3427" s="57">
        <v>1.5</v>
      </c>
      <c r="BV3427" s="60"/>
      <c r="BW3427" s="57"/>
      <c r="BX3427" s="57">
        <v>64</v>
      </c>
      <c r="BY3427" s="57"/>
      <c r="BZ3427" s="60"/>
      <c r="CA3427" s="57">
        <v>31</v>
      </c>
      <c r="CB3427" s="57"/>
      <c r="CC3427" s="58">
        <v>10</v>
      </c>
      <c r="CD3427" s="57"/>
      <c r="CE3427" s="57"/>
      <c r="CF3427" s="57">
        <v>46</v>
      </c>
      <c r="CG3427" s="57">
        <v>1572</v>
      </c>
      <c r="CH3427" s="57"/>
      <c r="CI3427" s="57">
        <v>126</v>
      </c>
      <c r="CJ3427" s="57">
        <v>210</v>
      </c>
      <c r="CK3427" s="60"/>
      <c r="CL3427" s="57"/>
      <c r="CM3427" s="57">
        <v>10</v>
      </c>
      <c r="CN3427" s="57">
        <v>1.1000000000000001</v>
      </c>
      <c r="CO3427" s="60"/>
      <c r="CP3427" s="57">
        <v>1</v>
      </c>
      <c r="CQ3427" s="60"/>
      <c r="CR3427" s="60"/>
      <c r="CS3427" s="60"/>
      <c r="CT3427" s="60"/>
      <c r="CU3427" s="57">
        <v>6</v>
      </c>
      <c r="CV3427" s="57">
        <v>0.9</v>
      </c>
      <c r="CW3427" s="60">
        <f t="shared" si="200"/>
        <v>355</v>
      </c>
      <c r="CX3427" s="60"/>
      <c r="CY3427" s="60"/>
      <c r="CZ3427" s="60"/>
      <c r="DA3427" s="60"/>
      <c r="DC3427" s="60"/>
      <c r="DD3427" s="60"/>
      <c r="DE3427" s="60"/>
      <c r="DF3427" s="60"/>
      <c r="DG3427" s="60"/>
    </row>
    <row r="3428" spans="1:111" s="25" customFormat="1" ht="14.5" customHeight="1" x14ac:dyDescent="0.3">
      <c r="A3428" s="29">
        <v>28</v>
      </c>
      <c r="B3428" s="29" t="s">
        <v>1161</v>
      </c>
      <c r="C3428" s="22" t="s">
        <v>2941</v>
      </c>
      <c r="D3428" s="29" t="s">
        <v>1544</v>
      </c>
      <c r="E3428" s="112"/>
      <c r="F3428" s="29"/>
      <c r="G3428" s="29"/>
      <c r="H3428" s="29">
        <v>32.016551</v>
      </c>
      <c r="I3428" s="29">
        <v>-105.52226400000001</v>
      </c>
      <c r="J3428" s="29" t="s">
        <v>873</v>
      </c>
      <c r="K3428" s="29" t="s">
        <v>1253</v>
      </c>
      <c r="L3428" s="29" t="s">
        <v>878</v>
      </c>
      <c r="M3428" s="29" t="s">
        <v>1186</v>
      </c>
      <c r="N3428" s="70" t="s">
        <v>3393</v>
      </c>
      <c r="O3428" s="70" t="s">
        <v>3394</v>
      </c>
      <c r="W3428" s="57">
        <v>59.14</v>
      </c>
      <c r="X3428" s="57">
        <v>0.15</v>
      </c>
      <c r="Y3428" s="57">
        <v>17.96</v>
      </c>
      <c r="Z3428" s="57">
        <v>4.5109476392829997</v>
      </c>
      <c r="AA3428" s="57">
        <v>0.24</v>
      </c>
      <c r="AB3428" s="57">
        <v>0.24</v>
      </c>
      <c r="AC3428" s="57">
        <v>1.37</v>
      </c>
      <c r="AD3428" s="57">
        <v>6.97</v>
      </c>
      <c r="AE3428" s="60">
        <v>4.7300000000000004</v>
      </c>
      <c r="AF3428" s="60">
        <v>0.13</v>
      </c>
      <c r="AG3428" s="60">
        <v>2.7</v>
      </c>
      <c r="AH3428" s="57">
        <v>379</v>
      </c>
      <c r="AI3428" s="60"/>
      <c r="AJ3428" s="60"/>
      <c r="AL3428" s="60"/>
      <c r="AM3428" s="60"/>
      <c r="AN3428" s="60"/>
      <c r="AO3428" s="57">
        <f t="shared" si="201"/>
        <v>98.140947639282999</v>
      </c>
      <c r="AP3428" s="60">
        <v>1.51</v>
      </c>
      <c r="AQ3428" s="57">
        <v>3.69</v>
      </c>
      <c r="AR3428" s="110">
        <f t="shared" si="202"/>
        <v>4.1008614902572722</v>
      </c>
      <c r="AU3428" s="57"/>
      <c r="AV3428" s="57" t="s">
        <v>124</v>
      </c>
      <c r="AW3428" s="57" t="s">
        <v>83</v>
      </c>
      <c r="AX3428" s="60"/>
      <c r="AY3428" s="57">
        <v>80</v>
      </c>
      <c r="AZ3428" s="57">
        <v>16</v>
      </c>
      <c r="BA3428" s="57"/>
      <c r="BB3428" s="57"/>
      <c r="BC3428" s="57"/>
      <c r="BD3428" s="57" t="s">
        <v>121</v>
      </c>
      <c r="BE3428" s="57">
        <v>13</v>
      </c>
      <c r="BF3428" s="57"/>
      <c r="BG3428" s="57">
        <v>5</v>
      </c>
      <c r="BH3428" s="60"/>
      <c r="BI3428" s="60"/>
      <c r="BJ3428" s="57"/>
      <c r="BK3428" s="57"/>
      <c r="BL3428" s="57"/>
      <c r="BM3428" s="60"/>
      <c r="BN3428" s="57">
        <v>5</v>
      </c>
      <c r="BO3428" s="57">
        <v>168</v>
      </c>
      <c r="BP3428" s="57" t="s">
        <v>121</v>
      </c>
      <c r="BQ3428" s="57">
        <v>21</v>
      </c>
      <c r="BR3428" s="57">
        <v>193</v>
      </c>
      <c r="BS3428" s="57"/>
      <c r="BT3428" s="57" t="s">
        <v>83</v>
      </c>
      <c r="BU3428" s="57">
        <v>1.1000000000000001</v>
      </c>
      <c r="BV3428" s="60"/>
      <c r="BW3428" s="57"/>
      <c r="BX3428" s="57">
        <v>33</v>
      </c>
      <c r="BY3428" s="57"/>
      <c r="BZ3428" s="60"/>
      <c r="CA3428" s="57">
        <v>26</v>
      </c>
      <c r="CB3428" s="57"/>
      <c r="CC3428" s="58">
        <v>7</v>
      </c>
      <c r="CD3428" s="57"/>
      <c r="CE3428" s="57"/>
      <c r="CF3428" s="57">
        <v>50</v>
      </c>
      <c r="CG3428" s="57">
        <v>1226</v>
      </c>
      <c r="CH3428" s="57">
        <v>105</v>
      </c>
      <c r="CI3428" s="57">
        <v>106</v>
      </c>
      <c r="CJ3428" s="57">
        <v>180</v>
      </c>
      <c r="CK3428" s="60"/>
      <c r="CL3428" s="57"/>
      <c r="CM3428" s="57">
        <v>8.1999999999999993</v>
      </c>
      <c r="CN3428" s="57">
        <v>1.1000000000000001</v>
      </c>
      <c r="CO3428" s="60"/>
      <c r="CP3428" s="57">
        <v>1</v>
      </c>
      <c r="CQ3428" s="60"/>
      <c r="CR3428" s="60"/>
      <c r="CS3428" s="60"/>
      <c r="CT3428" s="60"/>
      <c r="CU3428" s="57">
        <v>5</v>
      </c>
      <c r="CV3428" s="57">
        <v>0.7</v>
      </c>
      <c r="CW3428" s="60">
        <f t="shared" si="200"/>
        <v>302</v>
      </c>
      <c r="CX3428" s="60"/>
      <c r="CY3428" s="60"/>
      <c r="CZ3428" s="60"/>
      <c r="DA3428" s="60"/>
      <c r="DC3428" s="60"/>
      <c r="DD3428" s="60"/>
      <c r="DE3428" s="60"/>
      <c r="DF3428" s="60"/>
      <c r="DG3428" s="60"/>
    </row>
    <row r="3429" spans="1:111" s="25" customFormat="1" ht="14.5" customHeight="1" x14ac:dyDescent="0.3">
      <c r="A3429" s="29">
        <v>29</v>
      </c>
      <c r="B3429" s="29" t="s">
        <v>1161</v>
      </c>
      <c r="C3429" s="22" t="s">
        <v>2941</v>
      </c>
      <c r="D3429" s="29" t="s">
        <v>1544</v>
      </c>
      <c r="E3429" s="112"/>
      <c r="F3429" s="29"/>
      <c r="G3429" s="29"/>
      <c r="H3429" s="29">
        <v>32.015841999999999</v>
      </c>
      <c r="I3429" s="29">
        <v>-105.519885</v>
      </c>
      <c r="J3429" s="29" t="s">
        <v>873</v>
      </c>
      <c r="K3429" s="29" t="s">
        <v>1253</v>
      </c>
      <c r="L3429" s="29" t="s">
        <v>878</v>
      </c>
      <c r="M3429" s="25" t="s">
        <v>1149</v>
      </c>
      <c r="N3429" s="70" t="s">
        <v>3393</v>
      </c>
      <c r="O3429" s="70" t="s">
        <v>3394</v>
      </c>
      <c r="R3429" s="25" t="s">
        <v>3056</v>
      </c>
      <c r="W3429" s="57">
        <v>60.73</v>
      </c>
      <c r="X3429" s="57">
        <v>0.16</v>
      </c>
      <c r="Y3429" s="57">
        <v>18.66</v>
      </c>
      <c r="Z3429" s="57">
        <v>4.5790206633150001</v>
      </c>
      <c r="AA3429" s="57">
        <v>0.25</v>
      </c>
      <c r="AB3429" s="57">
        <v>0.27</v>
      </c>
      <c r="AC3429" s="57">
        <v>0.91</v>
      </c>
      <c r="AD3429" s="57">
        <v>7.69</v>
      </c>
      <c r="AE3429" s="60">
        <v>5.2</v>
      </c>
      <c r="AF3429" s="60">
        <v>0.09</v>
      </c>
      <c r="AG3429" s="60">
        <v>2</v>
      </c>
      <c r="AH3429" s="57">
        <v>414</v>
      </c>
      <c r="AI3429" s="60"/>
      <c r="AJ3429" s="60"/>
      <c r="AL3429" s="60"/>
      <c r="AM3429" s="60"/>
      <c r="AN3429" s="60"/>
      <c r="AO3429" s="57">
        <f t="shared" si="201"/>
        <v>100.539020663315</v>
      </c>
      <c r="AP3429" s="60">
        <v>0.55000000000000004</v>
      </c>
      <c r="AQ3429" s="57">
        <v>4.28</v>
      </c>
      <c r="AR3429" s="110">
        <f t="shared" si="202"/>
        <v>4.1627460575590911</v>
      </c>
      <c r="AU3429" s="57"/>
      <c r="AV3429" s="57"/>
      <c r="AW3429" s="57"/>
      <c r="AX3429" s="60"/>
      <c r="AY3429" s="57">
        <v>320</v>
      </c>
      <c r="AZ3429" s="57">
        <v>19.5</v>
      </c>
      <c r="BA3429" s="57"/>
      <c r="BB3429" s="57"/>
      <c r="BC3429" s="57"/>
      <c r="BD3429" s="57"/>
      <c r="BE3429" s="57"/>
      <c r="BF3429" s="57"/>
      <c r="BG3429" s="57"/>
      <c r="BH3429" s="60"/>
      <c r="BI3429" s="60"/>
      <c r="BJ3429" s="57"/>
      <c r="BK3429" s="57"/>
      <c r="BL3429" s="57"/>
      <c r="BM3429" s="60"/>
      <c r="BN3429" s="57"/>
      <c r="BO3429" s="57">
        <v>266</v>
      </c>
      <c r="BP3429" s="57"/>
      <c r="BQ3429" s="57"/>
      <c r="BR3429" s="57">
        <v>209</v>
      </c>
      <c r="BS3429" s="57"/>
      <c r="BT3429" s="57"/>
      <c r="BU3429" s="57">
        <v>0.7</v>
      </c>
      <c r="BV3429" s="60"/>
      <c r="BW3429" s="57"/>
      <c r="BX3429" s="57">
        <v>127</v>
      </c>
      <c r="BY3429" s="57"/>
      <c r="BZ3429" s="60"/>
      <c r="CA3429" s="57">
        <v>44</v>
      </c>
      <c r="CB3429" s="57"/>
      <c r="CC3429" s="58">
        <v>11</v>
      </c>
      <c r="CD3429" s="57"/>
      <c r="CE3429" s="57"/>
      <c r="CF3429" s="57">
        <v>63</v>
      </c>
      <c r="CG3429" s="57">
        <v>2073</v>
      </c>
      <c r="CH3429" s="57"/>
      <c r="CI3429" s="57">
        <v>162</v>
      </c>
      <c r="CJ3429" s="57">
        <v>250</v>
      </c>
      <c r="CK3429" s="60"/>
      <c r="CL3429" s="57"/>
      <c r="CM3429" s="57">
        <v>10.8</v>
      </c>
      <c r="CN3429" s="57">
        <v>1.1000000000000001</v>
      </c>
      <c r="CO3429" s="60"/>
      <c r="CP3429" s="57">
        <v>1</v>
      </c>
      <c r="CQ3429" s="60"/>
      <c r="CR3429" s="60"/>
      <c r="CS3429" s="60"/>
      <c r="CT3429" s="60"/>
      <c r="CU3429" s="57">
        <v>7</v>
      </c>
      <c r="CV3429" s="57">
        <v>1</v>
      </c>
      <c r="CW3429" s="60">
        <f t="shared" si="200"/>
        <v>432.90000000000003</v>
      </c>
      <c r="CX3429" s="60"/>
      <c r="CY3429" s="60"/>
      <c r="CZ3429" s="60"/>
      <c r="DA3429" s="60"/>
      <c r="DC3429" s="60"/>
      <c r="DD3429" s="60"/>
      <c r="DE3429" s="60"/>
      <c r="DF3429" s="60"/>
      <c r="DG3429" s="60"/>
    </row>
    <row r="3430" spans="1:111" s="25" customFormat="1" ht="14.5" customHeight="1" x14ac:dyDescent="0.3">
      <c r="A3430" s="29">
        <v>30</v>
      </c>
      <c r="B3430" s="29" t="s">
        <v>1161</v>
      </c>
      <c r="C3430" s="22" t="s">
        <v>2941</v>
      </c>
      <c r="D3430" s="29" t="s">
        <v>1544</v>
      </c>
      <c r="E3430" s="112"/>
      <c r="F3430" s="29"/>
      <c r="G3430" s="29"/>
      <c r="H3430" s="29">
        <v>32.015583999999997</v>
      </c>
      <c r="I3430" s="29">
        <v>-105.518575</v>
      </c>
      <c r="J3430" s="29" t="s">
        <v>873</v>
      </c>
      <c r="K3430" s="29" t="s">
        <v>1253</v>
      </c>
      <c r="L3430" s="29" t="s">
        <v>878</v>
      </c>
      <c r="M3430" s="25" t="s">
        <v>1149</v>
      </c>
      <c r="N3430" s="70" t="s">
        <v>3393</v>
      </c>
      <c r="O3430" s="70" t="s">
        <v>3394</v>
      </c>
      <c r="W3430" s="57"/>
      <c r="X3430" s="57"/>
      <c r="Y3430" s="57"/>
      <c r="Z3430" s="57"/>
      <c r="AA3430" s="57"/>
      <c r="AB3430" s="57"/>
      <c r="AC3430" s="57"/>
      <c r="AD3430" s="57"/>
      <c r="AE3430" s="60"/>
      <c r="AF3430" s="60"/>
      <c r="AG3430" s="60"/>
      <c r="AH3430" s="57">
        <v>1448</v>
      </c>
      <c r="AI3430" s="60"/>
      <c r="AJ3430" s="60"/>
      <c r="AL3430" s="60"/>
      <c r="AM3430" s="60"/>
      <c r="AN3430" s="60"/>
      <c r="AO3430" s="57"/>
      <c r="AP3430" s="60"/>
      <c r="AQ3430" s="57"/>
      <c r="AR3430" s="57"/>
      <c r="AU3430" s="57"/>
      <c r="AV3430" s="57" t="s">
        <v>124</v>
      </c>
      <c r="AW3430" s="57" t="s">
        <v>83</v>
      </c>
      <c r="AX3430" s="60"/>
      <c r="AY3430" s="57">
        <v>150</v>
      </c>
      <c r="AZ3430" s="57">
        <v>19.399999999999999</v>
      </c>
      <c r="BA3430" s="57"/>
      <c r="BB3430" s="57"/>
      <c r="BC3430" s="57"/>
      <c r="BD3430" s="57">
        <v>1</v>
      </c>
      <c r="BE3430" s="57">
        <v>12</v>
      </c>
      <c r="BF3430" s="57"/>
      <c r="BG3430" s="57">
        <v>4</v>
      </c>
      <c r="BH3430" s="60"/>
      <c r="BI3430" s="60"/>
      <c r="BJ3430" s="57"/>
      <c r="BK3430" s="57"/>
      <c r="BL3430" s="57"/>
      <c r="BM3430" s="60"/>
      <c r="BN3430" s="57">
        <v>7</v>
      </c>
      <c r="BO3430" s="57">
        <v>518</v>
      </c>
      <c r="BP3430" s="57">
        <v>2</v>
      </c>
      <c r="BQ3430" s="57">
        <v>49</v>
      </c>
      <c r="BR3430" s="57"/>
      <c r="BS3430" s="57"/>
      <c r="BT3430" s="57" t="s">
        <v>83</v>
      </c>
      <c r="BU3430" s="57">
        <v>5.6</v>
      </c>
      <c r="BV3430" s="60"/>
      <c r="BW3430" s="57"/>
      <c r="BX3430" s="57"/>
      <c r="BY3430" s="57"/>
      <c r="BZ3430" s="60"/>
      <c r="CA3430" s="57">
        <v>111</v>
      </c>
      <c r="CB3430" s="57"/>
      <c r="CC3430" s="58">
        <v>27</v>
      </c>
      <c r="CD3430" s="57"/>
      <c r="CE3430" s="57"/>
      <c r="CF3430" s="57">
        <v>73</v>
      </c>
      <c r="CG3430" s="57">
        <v>2425</v>
      </c>
      <c r="CH3430" s="57">
        <v>347</v>
      </c>
      <c r="CI3430" s="57">
        <v>249</v>
      </c>
      <c r="CJ3430" s="57">
        <v>400</v>
      </c>
      <c r="CK3430" s="60"/>
      <c r="CL3430" s="57"/>
      <c r="CM3430" s="57">
        <v>17.100000000000001</v>
      </c>
      <c r="CN3430" s="57">
        <v>1.6</v>
      </c>
      <c r="CO3430" s="60"/>
      <c r="CP3430" s="57">
        <v>2</v>
      </c>
      <c r="CQ3430" s="60"/>
      <c r="CR3430" s="60"/>
      <c r="CS3430" s="60"/>
      <c r="CT3430" s="60"/>
      <c r="CU3430" s="57">
        <v>9</v>
      </c>
      <c r="CV3430" s="57">
        <v>1.3</v>
      </c>
      <c r="CW3430" s="60">
        <f t="shared" si="200"/>
        <v>680</v>
      </c>
      <c r="CX3430" s="60"/>
      <c r="CY3430" s="60"/>
      <c r="CZ3430" s="60"/>
      <c r="DA3430" s="60"/>
      <c r="DC3430" s="60"/>
      <c r="DD3430" s="60"/>
      <c r="DE3430" s="60"/>
      <c r="DF3430" s="60"/>
      <c r="DG3430" s="60"/>
    </row>
    <row r="3431" spans="1:111" s="25" customFormat="1" ht="14.5" customHeight="1" x14ac:dyDescent="0.3">
      <c r="A3431" s="29">
        <v>31</v>
      </c>
      <c r="B3431" s="29" t="s">
        <v>1161</v>
      </c>
      <c r="C3431" s="22" t="s">
        <v>2941</v>
      </c>
      <c r="D3431" s="29" t="s">
        <v>1544</v>
      </c>
      <c r="E3431" s="112"/>
      <c r="F3431" s="29"/>
      <c r="G3431" s="29"/>
      <c r="H3431" s="29">
        <v>32.015583999999997</v>
      </c>
      <c r="I3431" s="29">
        <v>-105.518575</v>
      </c>
      <c r="J3431" s="29" t="s">
        <v>873</v>
      </c>
      <c r="K3431" s="29" t="s">
        <v>1253</v>
      </c>
      <c r="L3431" s="29" t="s">
        <v>878</v>
      </c>
      <c r="M3431" s="25" t="s">
        <v>1149</v>
      </c>
      <c r="N3431" s="70" t="s">
        <v>3393</v>
      </c>
      <c r="O3431" s="70" t="s">
        <v>3394</v>
      </c>
      <c r="W3431" s="57">
        <v>58.03</v>
      </c>
      <c r="X3431" s="57">
        <v>0.16</v>
      </c>
      <c r="Y3431" s="57">
        <v>17.63</v>
      </c>
      <c r="Z3431" s="57">
        <v>6.9786289286409993</v>
      </c>
      <c r="AA3431" s="57">
        <v>0.45</v>
      </c>
      <c r="AB3431" s="57">
        <v>0.21</v>
      </c>
      <c r="AC3431" s="57">
        <v>0.93</v>
      </c>
      <c r="AD3431" s="57">
        <v>9.3699999999999992</v>
      </c>
      <c r="AE3431" s="60">
        <v>4.8499999999999996</v>
      </c>
      <c r="AF3431" s="60">
        <v>-0.01</v>
      </c>
      <c r="AG3431" s="60">
        <v>1.88</v>
      </c>
      <c r="AH3431" s="57">
        <v>278</v>
      </c>
      <c r="AI3431" s="60"/>
      <c r="AJ3431" s="60"/>
      <c r="AL3431" s="60"/>
      <c r="AM3431" s="60"/>
      <c r="AN3431" s="60"/>
      <c r="AO3431" s="57">
        <f>SUM(W3431:AG3431)</f>
        <v>100.47862892864099</v>
      </c>
      <c r="AP3431" s="60">
        <v>0.77</v>
      </c>
      <c r="AQ3431" s="57">
        <v>6.56</v>
      </c>
      <c r="AR3431" s="110">
        <f>(Z3431/1.1)</f>
        <v>6.3442081169463629</v>
      </c>
      <c r="AU3431" s="57"/>
      <c r="AV3431" s="57"/>
      <c r="AW3431" s="57"/>
      <c r="AX3431" s="60"/>
      <c r="AY3431" s="57">
        <v>120</v>
      </c>
      <c r="AZ3431" s="57">
        <v>52</v>
      </c>
      <c r="BA3431" s="57"/>
      <c r="BB3431" s="57"/>
      <c r="BC3431" s="57"/>
      <c r="BD3431" s="57"/>
      <c r="BE3431" s="57"/>
      <c r="BF3431" s="57"/>
      <c r="BG3431" s="57"/>
      <c r="BH3431" s="60"/>
      <c r="BI3431" s="60"/>
      <c r="BJ3431" s="57"/>
      <c r="BK3431" s="57"/>
      <c r="BL3431" s="57"/>
      <c r="BM3431" s="60"/>
      <c r="BN3431" s="57"/>
      <c r="BO3431" s="57">
        <v>569</v>
      </c>
      <c r="BP3431" s="57"/>
      <c r="BQ3431" s="57"/>
      <c r="BR3431" s="57">
        <v>255</v>
      </c>
      <c r="BS3431" s="57"/>
      <c r="BT3431" s="57"/>
      <c r="BU3431" s="57">
        <v>0.5</v>
      </c>
      <c r="BV3431" s="60"/>
      <c r="BW3431" s="57"/>
      <c r="BX3431" s="57">
        <v>58</v>
      </c>
      <c r="BY3431" s="57"/>
      <c r="BZ3431" s="60"/>
      <c r="CA3431" s="57">
        <v>127</v>
      </c>
      <c r="CB3431" s="57"/>
      <c r="CC3431" s="58">
        <v>49</v>
      </c>
      <c r="CD3431" s="57"/>
      <c r="CE3431" s="57"/>
      <c r="CF3431" s="57">
        <v>96</v>
      </c>
      <c r="CG3431" s="57">
        <v>5456</v>
      </c>
      <c r="CH3431" s="57"/>
      <c r="CI3431" s="57">
        <v>271</v>
      </c>
      <c r="CJ3431" s="57">
        <v>440</v>
      </c>
      <c r="CK3431" s="60"/>
      <c r="CL3431" s="57"/>
      <c r="CM3431" s="57">
        <v>18.5</v>
      </c>
      <c r="CN3431" s="57">
        <v>1.5</v>
      </c>
      <c r="CO3431" s="60"/>
      <c r="CP3431" s="57">
        <v>2</v>
      </c>
      <c r="CQ3431" s="60"/>
      <c r="CR3431" s="60"/>
      <c r="CS3431" s="60"/>
      <c r="CT3431" s="60"/>
      <c r="CU3431" s="57">
        <v>12</v>
      </c>
      <c r="CV3431" s="57">
        <v>1.6</v>
      </c>
      <c r="CW3431" s="60">
        <f t="shared" si="200"/>
        <v>746.6</v>
      </c>
      <c r="CX3431" s="60"/>
      <c r="CY3431" s="60"/>
      <c r="CZ3431" s="60"/>
      <c r="DA3431" s="60"/>
      <c r="DC3431" s="60"/>
      <c r="DD3431" s="60"/>
      <c r="DE3431" s="60"/>
      <c r="DF3431" s="60"/>
      <c r="DG3431" s="60"/>
    </row>
    <row r="3432" spans="1:111" s="25" customFormat="1" ht="14.5" customHeight="1" x14ac:dyDescent="0.3">
      <c r="A3432" s="29">
        <v>32</v>
      </c>
      <c r="B3432" s="29" t="s">
        <v>1161</v>
      </c>
      <c r="C3432" s="22" t="s">
        <v>2941</v>
      </c>
      <c r="D3432" s="29" t="s">
        <v>1544</v>
      </c>
      <c r="E3432" s="112"/>
      <c r="F3432" s="29"/>
      <c r="G3432" s="29"/>
      <c r="H3432" s="29">
        <v>32.015583999999997</v>
      </c>
      <c r="I3432" s="29">
        <v>-105.518575</v>
      </c>
      <c r="J3432" s="29" t="s">
        <v>873</v>
      </c>
      <c r="K3432" s="29" t="s">
        <v>1253</v>
      </c>
      <c r="L3432" s="29" t="s">
        <v>878</v>
      </c>
      <c r="M3432" s="25" t="s">
        <v>1149</v>
      </c>
      <c r="N3432" s="70" t="s">
        <v>3393</v>
      </c>
      <c r="O3432" s="70" t="s">
        <v>3394</v>
      </c>
      <c r="W3432" s="57">
        <v>57</v>
      </c>
      <c r="X3432" s="57">
        <v>0.08</v>
      </c>
      <c r="Y3432" s="57">
        <v>18.43</v>
      </c>
      <c r="Z3432" s="57">
        <v>6.4413552226580002</v>
      </c>
      <c r="AA3432" s="57">
        <v>0.38</v>
      </c>
      <c r="AB3432" s="57">
        <v>0.31</v>
      </c>
      <c r="AC3432" s="57">
        <v>1.22</v>
      </c>
      <c r="AD3432" s="57">
        <v>8.7200000000000006</v>
      </c>
      <c r="AE3432" s="60">
        <v>4.26</v>
      </c>
      <c r="AF3432" s="60">
        <v>0.02</v>
      </c>
      <c r="AG3432" s="60">
        <v>3.16</v>
      </c>
      <c r="AH3432" s="57">
        <v>2537</v>
      </c>
      <c r="AI3432" s="60"/>
      <c r="AJ3432" s="60"/>
      <c r="AL3432" s="60"/>
      <c r="AM3432" s="60"/>
      <c r="AN3432" s="60"/>
      <c r="AO3432" s="57">
        <f>SUM(W3432:AG3432)</f>
        <v>100.02135522265799</v>
      </c>
      <c r="AP3432" s="60">
        <v>0.26</v>
      </c>
      <c r="AQ3432" s="57">
        <v>6.3</v>
      </c>
      <c r="AR3432" s="110">
        <f>(Z3432/1.1)</f>
        <v>5.8557774751436362</v>
      </c>
      <c r="AU3432" s="109"/>
      <c r="AV3432" s="57" t="s">
        <v>124</v>
      </c>
      <c r="AW3432" s="57">
        <v>5</v>
      </c>
      <c r="AX3432" s="60"/>
      <c r="AY3432" s="57">
        <v>80</v>
      </c>
      <c r="AZ3432" s="57">
        <v>21.5</v>
      </c>
      <c r="BA3432" s="57"/>
      <c r="BB3432" s="57"/>
      <c r="BC3432" s="57"/>
      <c r="BD3432" s="57">
        <v>1</v>
      </c>
      <c r="BE3432" s="57">
        <v>20</v>
      </c>
      <c r="BF3432" s="57"/>
      <c r="BG3432" s="57">
        <v>5</v>
      </c>
      <c r="BH3432" s="60"/>
      <c r="BI3432" s="60"/>
      <c r="BJ3432" s="57"/>
      <c r="BK3432" s="57"/>
      <c r="BL3432" s="57"/>
      <c r="BM3432" s="60"/>
      <c r="BN3432" s="57">
        <v>108</v>
      </c>
      <c r="BO3432" s="57">
        <v>164</v>
      </c>
      <c r="BP3432" s="57">
        <v>2</v>
      </c>
      <c r="BQ3432" s="57">
        <v>14</v>
      </c>
      <c r="BR3432" s="57"/>
      <c r="BS3432" s="57"/>
      <c r="BT3432" s="57" t="s">
        <v>83</v>
      </c>
      <c r="BU3432" s="57">
        <v>6.4</v>
      </c>
      <c r="BV3432" s="60"/>
      <c r="BW3432" s="57"/>
      <c r="BX3432" s="57"/>
      <c r="BY3432" s="57"/>
      <c r="BZ3432" s="60"/>
      <c r="CA3432" s="57">
        <v>49</v>
      </c>
      <c r="CB3432" s="57"/>
      <c r="CC3432" s="58">
        <v>7</v>
      </c>
      <c r="CD3432" s="57"/>
      <c r="CE3432" s="57"/>
      <c r="CF3432" s="57">
        <v>65</v>
      </c>
      <c r="CG3432" s="57">
        <v>554</v>
      </c>
      <c r="CH3432" s="57">
        <v>156</v>
      </c>
      <c r="CI3432" s="57">
        <v>100</v>
      </c>
      <c r="CJ3432" s="57">
        <v>140</v>
      </c>
      <c r="CK3432" s="60"/>
      <c r="CL3432" s="57"/>
      <c r="CM3432" s="57">
        <v>12.7</v>
      </c>
      <c r="CN3432" s="57">
        <v>2.4</v>
      </c>
      <c r="CO3432" s="60"/>
      <c r="CP3432" s="57">
        <v>2</v>
      </c>
      <c r="CQ3432" s="60"/>
      <c r="CR3432" s="60"/>
      <c r="CS3432" s="60"/>
      <c r="CT3432" s="60"/>
      <c r="CU3432" s="57">
        <v>5</v>
      </c>
      <c r="CV3432" s="57">
        <v>0.6</v>
      </c>
      <c r="CW3432" s="60">
        <f t="shared" si="200"/>
        <v>262.70000000000005</v>
      </c>
      <c r="CX3432" s="60"/>
      <c r="CY3432" s="60"/>
      <c r="CZ3432" s="60"/>
      <c r="DA3432" s="60"/>
      <c r="DC3432" s="60"/>
      <c r="DD3432" s="60"/>
      <c r="DE3432" s="60"/>
      <c r="DF3432" s="60"/>
      <c r="DG3432" s="60"/>
    </row>
    <row r="3433" spans="1:111" s="25" customFormat="1" ht="14.5" customHeight="1" x14ac:dyDescent="0.3">
      <c r="A3433" s="29">
        <v>33</v>
      </c>
      <c r="B3433" s="29" t="s">
        <v>1161</v>
      </c>
      <c r="C3433" s="22" t="s">
        <v>2941</v>
      </c>
      <c r="D3433" s="29" t="s">
        <v>1544</v>
      </c>
      <c r="E3433" s="112"/>
      <c r="F3433" s="29"/>
      <c r="G3433" s="29"/>
      <c r="H3433" s="29">
        <v>32.024279999999997</v>
      </c>
      <c r="I3433" s="29">
        <v>-105.50109</v>
      </c>
      <c r="J3433" s="29" t="s">
        <v>873</v>
      </c>
      <c r="K3433" s="29" t="s">
        <v>1253</v>
      </c>
      <c r="L3433" s="29" t="s">
        <v>878</v>
      </c>
      <c r="M3433" s="25" t="s">
        <v>1149</v>
      </c>
      <c r="N3433" s="70" t="s">
        <v>3393</v>
      </c>
      <c r="O3433" s="70" t="s">
        <v>3394</v>
      </c>
      <c r="W3433" s="57"/>
      <c r="X3433" s="57"/>
      <c r="Y3433" s="57"/>
      <c r="Z3433" s="57"/>
      <c r="AA3433" s="57"/>
      <c r="AB3433" s="57"/>
      <c r="AC3433" s="57"/>
      <c r="AD3433" s="57"/>
      <c r="AE3433" s="60"/>
      <c r="AF3433" s="60"/>
      <c r="AG3433" s="60"/>
      <c r="AH3433" s="57">
        <v>365</v>
      </c>
      <c r="AI3433" s="60"/>
      <c r="AJ3433" s="60"/>
      <c r="AL3433" s="60"/>
      <c r="AM3433" s="60"/>
      <c r="AN3433" s="60"/>
      <c r="AO3433" s="57"/>
      <c r="AP3433" s="60"/>
      <c r="AQ3433" s="57"/>
      <c r="AR3433" s="57"/>
      <c r="AU3433" s="57"/>
      <c r="AV3433" s="57"/>
      <c r="AW3433" s="57"/>
      <c r="AX3433" s="60"/>
      <c r="AY3433" s="57">
        <v>90</v>
      </c>
      <c r="AZ3433" s="57">
        <v>35.5</v>
      </c>
      <c r="BA3433" s="57"/>
      <c r="BB3433" s="57"/>
      <c r="BC3433" s="57"/>
      <c r="BD3433" s="57"/>
      <c r="BE3433" s="57"/>
      <c r="BF3433" s="57"/>
      <c r="BG3433" s="57"/>
      <c r="BH3433" s="60"/>
      <c r="BI3433" s="60"/>
      <c r="BJ3433" s="57"/>
      <c r="BK3433" s="57"/>
      <c r="BL3433" s="57"/>
      <c r="BM3433" s="60"/>
      <c r="BN3433" s="57"/>
      <c r="BO3433" s="57">
        <v>611</v>
      </c>
      <c r="BP3433" s="57"/>
      <c r="BQ3433" s="57"/>
      <c r="BR3433" s="57">
        <v>248</v>
      </c>
      <c r="BS3433" s="57"/>
      <c r="BT3433" s="57"/>
      <c r="BU3433" s="57">
        <v>0.4</v>
      </c>
      <c r="BV3433" s="60"/>
      <c r="BW3433" s="57"/>
      <c r="BX3433" s="57">
        <v>175</v>
      </c>
      <c r="BY3433" s="57"/>
      <c r="BZ3433" s="60"/>
      <c r="CA3433" s="57">
        <v>90</v>
      </c>
      <c r="CB3433" s="57"/>
      <c r="CC3433" s="58">
        <v>22</v>
      </c>
      <c r="CD3433" s="57"/>
      <c r="CE3433" s="57"/>
      <c r="CF3433" s="57">
        <v>111</v>
      </c>
      <c r="CG3433" s="57">
        <v>5472</v>
      </c>
      <c r="CH3433" s="57"/>
      <c r="CI3433" s="57">
        <v>266</v>
      </c>
      <c r="CJ3433" s="57">
        <v>420</v>
      </c>
      <c r="CK3433" s="60"/>
      <c r="CL3433" s="57"/>
      <c r="CM3433" s="57">
        <v>17.899999999999999</v>
      </c>
      <c r="CN3433" s="57">
        <v>1.1000000000000001</v>
      </c>
      <c r="CO3433" s="60"/>
      <c r="CP3433" s="57">
        <v>2</v>
      </c>
      <c r="CQ3433" s="60"/>
      <c r="CR3433" s="60"/>
      <c r="CS3433" s="60"/>
      <c r="CT3433" s="60"/>
      <c r="CU3433" s="57">
        <v>15</v>
      </c>
      <c r="CV3433" s="57">
        <v>2</v>
      </c>
      <c r="CW3433" s="60">
        <f t="shared" si="200"/>
        <v>724</v>
      </c>
      <c r="CX3433" s="60"/>
      <c r="CY3433" s="60"/>
      <c r="CZ3433" s="60"/>
      <c r="DA3433" s="60"/>
      <c r="DC3433" s="60"/>
      <c r="DD3433" s="60"/>
      <c r="DE3433" s="60"/>
      <c r="DF3433" s="60"/>
      <c r="DG3433" s="60"/>
    </row>
    <row r="3434" spans="1:111" s="25" customFormat="1" ht="14.5" customHeight="1" x14ac:dyDescent="0.3">
      <c r="A3434" s="29">
        <v>34</v>
      </c>
      <c r="B3434" s="29" t="s">
        <v>1161</v>
      </c>
      <c r="C3434" s="22" t="s">
        <v>2941</v>
      </c>
      <c r="D3434" s="29" t="s">
        <v>1544</v>
      </c>
      <c r="E3434" s="112"/>
      <c r="F3434" s="29"/>
      <c r="G3434" s="29"/>
      <c r="H3434" s="29">
        <v>32.024279999999997</v>
      </c>
      <c r="I3434" s="29">
        <v>-105.50109</v>
      </c>
      <c r="J3434" s="29" t="s">
        <v>873</v>
      </c>
      <c r="K3434" s="29" t="s">
        <v>1253</v>
      </c>
      <c r="L3434" s="29" t="s">
        <v>878</v>
      </c>
      <c r="M3434" s="25" t="s">
        <v>1149</v>
      </c>
      <c r="N3434" s="70" t="s">
        <v>3393</v>
      </c>
      <c r="O3434" s="70" t="s">
        <v>3394</v>
      </c>
      <c r="W3434" s="57"/>
      <c r="X3434" s="57"/>
      <c r="Y3434" s="57"/>
      <c r="Z3434" s="57"/>
      <c r="AA3434" s="57"/>
      <c r="AB3434" s="57"/>
      <c r="AC3434" s="57"/>
      <c r="AD3434" s="57"/>
      <c r="AE3434" s="60"/>
      <c r="AF3434" s="60"/>
      <c r="AG3434" s="60"/>
      <c r="AH3434" s="57">
        <v>310</v>
      </c>
      <c r="AI3434" s="60"/>
      <c r="AJ3434" s="60"/>
      <c r="AL3434" s="60"/>
      <c r="AM3434" s="60"/>
      <c r="AN3434" s="60"/>
      <c r="AO3434" s="57"/>
      <c r="AP3434" s="60"/>
      <c r="AQ3434" s="57"/>
      <c r="AR3434" s="57"/>
      <c r="AU3434" s="57"/>
      <c r="AV3434" s="57">
        <v>0.5</v>
      </c>
      <c r="AW3434" s="57" t="s">
        <v>83</v>
      </c>
      <c r="AX3434" s="60"/>
      <c r="AY3434" s="57">
        <v>100</v>
      </c>
      <c r="AZ3434" s="57">
        <v>36.200000000000003</v>
      </c>
      <c r="BA3434" s="57"/>
      <c r="BB3434" s="57"/>
      <c r="BC3434" s="57"/>
      <c r="BD3434" s="57" t="s">
        <v>121</v>
      </c>
      <c r="BE3434" s="57">
        <v>6</v>
      </c>
      <c r="BF3434" s="57"/>
      <c r="BG3434" s="57">
        <v>8</v>
      </c>
      <c r="BH3434" s="60"/>
      <c r="BI3434" s="60"/>
      <c r="BJ3434" s="57"/>
      <c r="BK3434" s="57"/>
      <c r="BL3434" s="57"/>
      <c r="BM3434" s="60"/>
      <c r="BN3434" s="57">
        <v>4</v>
      </c>
      <c r="BO3434" s="57">
        <v>547</v>
      </c>
      <c r="BP3434" s="57" t="s">
        <v>121</v>
      </c>
      <c r="BQ3434" s="57">
        <v>65</v>
      </c>
      <c r="BR3434" s="57"/>
      <c r="BS3434" s="57"/>
      <c r="BT3434" s="57" t="s">
        <v>83</v>
      </c>
      <c r="BU3434" s="57">
        <v>0.4</v>
      </c>
      <c r="BV3434" s="60"/>
      <c r="BW3434" s="57"/>
      <c r="BX3434" s="57"/>
      <c r="BY3434" s="57"/>
      <c r="BZ3434" s="60"/>
      <c r="CA3434" s="57">
        <v>78.900000000000006</v>
      </c>
      <c r="CB3434" s="57"/>
      <c r="CC3434" s="58">
        <v>19</v>
      </c>
      <c r="CD3434" s="57"/>
      <c r="CE3434" s="57"/>
      <c r="CF3434" s="57">
        <v>128</v>
      </c>
      <c r="CG3434" s="57">
        <v>6451</v>
      </c>
      <c r="CH3434" s="57">
        <v>192</v>
      </c>
      <c r="CI3434" s="57">
        <v>296</v>
      </c>
      <c r="CJ3434" s="57">
        <v>470</v>
      </c>
      <c r="CK3434" s="60"/>
      <c r="CL3434" s="57"/>
      <c r="CM3434" s="57">
        <v>21</v>
      </c>
      <c r="CN3434" s="57">
        <v>1.5</v>
      </c>
      <c r="CO3434" s="60"/>
      <c r="CP3434" s="57">
        <v>3</v>
      </c>
      <c r="CQ3434" s="60"/>
      <c r="CR3434" s="60"/>
      <c r="CS3434" s="60"/>
      <c r="CT3434" s="60"/>
      <c r="CU3434" s="57">
        <v>17</v>
      </c>
      <c r="CV3434" s="57">
        <v>2.2000000000000002</v>
      </c>
      <c r="CW3434" s="60">
        <f t="shared" si="200"/>
        <v>810.7</v>
      </c>
      <c r="CX3434" s="60"/>
      <c r="CY3434" s="60"/>
      <c r="CZ3434" s="60"/>
      <c r="DA3434" s="60"/>
      <c r="DC3434" s="60"/>
      <c r="DD3434" s="60"/>
      <c r="DE3434" s="60"/>
      <c r="DF3434" s="60"/>
      <c r="DG3434" s="60"/>
    </row>
    <row r="3435" spans="1:111" s="25" customFormat="1" ht="14.5" customHeight="1" x14ac:dyDescent="0.3">
      <c r="A3435" s="29">
        <v>35</v>
      </c>
      <c r="B3435" s="29" t="s">
        <v>1161</v>
      </c>
      <c r="C3435" s="22" t="s">
        <v>2941</v>
      </c>
      <c r="D3435" s="29" t="s">
        <v>1544</v>
      </c>
      <c r="E3435" s="112"/>
      <c r="F3435" s="29"/>
      <c r="G3435" s="29"/>
      <c r="H3435" s="29">
        <v>32.024279999999997</v>
      </c>
      <c r="I3435" s="29">
        <v>-105.50109</v>
      </c>
      <c r="J3435" s="29" t="s">
        <v>873</v>
      </c>
      <c r="K3435" s="29" t="s">
        <v>1253</v>
      </c>
      <c r="L3435" s="29" t="s">
        <v>878</v>
      </c>
      <c r="M3435" s="25" t="s">
        <v>1149</v>
      </c>
      <c r="N3435" s="70" t="s">
        <v>3393</v>
      </c>
      <c r="O3435" s="70" t="s">
        <v>3394</v>
      </c>
      <c r="W3435" s="57"/>
      <c r="X3435" s="57"/>
      <c r="Y3435" s="57"/>
      <c r="Z3435" s="57"/>
      <c r="AA3435" s="57"/>
      <c r="AB3435" s="57"/>
      <c r="AC3435" s="57"/>
      <c r="AD3435" s="57"/>
      <c r="AE3435" s="60"/>
      <c r="AF3435" s="60"/>
      <c r="AG3435" s="60"/>
      <c r="AH3435" s="57">
        <v>409</v>
      </c>
      <c r="AI3435" s="60"/>
      <c r="AJ3435" s="60"/>
      <c r="AL3435" s="60"/>
      <c r="AM3435" s="60"/>
      <c r="AN3435" s="60"/>
      <c r="AO3435" s="57"/>
      <c r="AP3435" s="60"/>
      <c r="AQ3435" s="57"/>
      <c r="AR3435" s="57"/>
      <c r="AU3435" s="57"/>
      <c r="AV3435" s="57">
        <v>0.3</v>
      </c>
      <c r="AW3435" s="57" t="s">
        <v>83</v>
      </c>
      <c r="AX3435" s="60"/>
      <c r="AY3435" s="57">
        <v>50</v>
      </c>
      <c r="AZ3435" s="57">
        <v>1.1000000000000001</v>
      </c>
      <c r="BA3435" s="57"/>
      <c r="BB3435" s="57"/>
      <c r="BC3435" s="57"/>
      <c r="BD3435" s="57">
        <v>1</v>
      </c>
      <c r="BE3435" s="57">
        <v>5</v>
      </c>
      <c r="BF3435" s="57"/>
      <c r="BG3435" s="57">
        <v>2</v>
      </c>
      <c r="BH3435" s="60"/>
      <c r="BI3435" s="60"/>
      <c r="BJ3435" s="57"/>
      <c r="BK3435" s="57"/>
      <c r="BL3435" s="57"/>
      <c r="BM3435" s="60"/>
      <c r="BN3435" s="57" t="s">
        <v>121</v>
      </c>
      <c r="BO3435" s="57">
        <v>6</v>
      </c>
      <c r="BP3435" s="57" t="s">
        <v>121</v>
      </c>
      <c r="BQ3435" s="57">
        <v>5</v>
      </c>
      <c r="BR3435" s="57"/>
      <c r="BS3435" s="57"/>
      <c r="BT3435" s="57" t="s">
        <v>83</v>
      </c>
      <c r="BU3435" s="57">
        <v>0.8</v>
      </c>
      <c r="BV3435" s="60"/>
      <c r="BW3435" s="57"/>
      <c r="BX3435" s="57"/>
      <c r="BY3435" s="57"/>
      <c r="BZ3435" s="60"/>
      <c r="CA3435" s="57">
        <v>0.9</v>
      </c>
      <c r="CB3435" s="57"/>
      <c r="CC3435" s="58">
        <v>4</v>
      </c>
      <c r="CD3435" s="57"/>
      <c r="CE3435" s="57"/>
      <c r="CF3435" s="57" t="s">
        <v>121</v>
      </c>
      <c r="CG3435" s="57">
        <v>17</v>
      </c>
      <c r="CH3435" s="57" t="s">
        <v>121</v>
      </c>
      <c r="CI3435" s="57"/>
      <c r="CJ3435" s="57"/>
      <c r="CK3435" s="60"/>
      <c r="CL3435" s="57"/>
      <c r="CM3435" s="57"/>
      <c r="CN3435" s="57"/>
      <c r="CO3435" s="60"/>
      <c r="CP3435" s="57"/>
      <c r="CQ3435" s="60"/>
      <c r="CR3435" s="60"/>
      <c r="CS3435" s="60"/>
      <c r="CT3435" s="60"/>
      <c r="CU3435" s="57"/>
      <c r="CV3435" s="57"/>
      <c r="CW3435" s="60"/>
      <c r="CX3435" s="60"/>
      <c r="CY3435" s="60"/>
      <c r="CZ3435" s="60"/>
      <c r="DA3435" s="60"/>
      <c r="DC3435" s="60"/>
      <c r="DD3435" s="60"/>
      <c r="DE3435" s="60"/>
      <c r="DF3435" s="60"/>
      <c r="DG3435" s="60"/>
    </row>
    <row r="3436" spans="1:111" s="25" customFormat="1" ht="14.5" customHeight="1" x14ac:dyDescent="0.3">
      <c r="A3436" s="61" t="s">
        <v>4982</v>
      </c>
      <c r="B3436" s="22" t="s">
        <v>4983</v>
      </c>
      <c r="C3436" s="22" t="s">
        <v>2941</v>
      </c>
      <c r="D3436" s="22" t="s">
        <v>5257</v>
      </c>
      <c r="E3436" s="71"/>
      <c r="F3436" s="71">
        <v>42670</v>
      </c>
      <c r="G3436" s="22" t="s">
        <v>4984</v>
      </c>
      <c r="H3436" s="22">
        <v>32.035215000000001</v>
      </c>
      <c r="I3436" s="22">
        <v>-105.50528799999999</v>
      </c>
      <c r="J3436" s="22" t="s">
        <v>873</v>
      </c>
      <c r="K3436" s="29" t="s">
        <v>1253</v>
      </c>
      <c r="L3436" s="29" t="s">
        <v>878</v>
      </c>
      <c r="M3436" s="22" t="s">
        <v>1165</v>
      </c>
      <c r="N3436" s="70" t="s">
        <v>3393</v>
      </c>
      <c r="O3436" s="70" t="s">
        <v>3394</v>
      </c>
      <c r="P3436" s="22"/>
      <c r="Q3436" s="22"/>
      <c r="R3436" s="22"/>
      <c r="S3436" s="22"/>
      <c r="V3436" s="22"/>
      <c r="W3436" s="110">
        <v>53.64</v>
      </c>
      <c r="X3436" s="110">
        <v>0.224</v>
      </c>
      <c r="Y3436" s="110">
        <v>14.6</v>
      </c>
      <c r="Z3436" s="110">
        <v>10.45</v>
      </c>
      <c r="AA3436" s="110">
        <v>0.622</v>
      </c>
      <c r="AB3436" s="110">
        <v>0.32</v>
      </c>
      <c r="AC3436" s="110">
        <v>1.03</v>
      </c>
      <c r="AD3436" s="110">
        <v>7.61</v>
      </c>
      <c r="AE3436" s="110">
        <v>4.22</v>
      </c>
      <c r="AF3436" s="110">
        <v>0.1</v>
      </c>
      <c r="AG3436" s="110">
        <v>3.87</v>
      </c>
      <c r="AH3436" s="110"/>
      <c r="AI3436" s="110"/>
      <c r="AJ3436" s="110"/>
      <c r="AL3436" s="110"/>
      <c r="AM3436" s="110"/>
      <c r="AN3436" s="110"/>
      <c r="AO3436" s="57">
        <f t="shared" ref="AO3436:AO3499" si="203">SUM(W3436:AG3436)+AI3436</f>
        <v>96.685999999999993</v>
      </c>
      <c r="AP3436" s="109">
        <f t="shared" ref="AP3436:AP3499" si="204">(Z3436-(1.1*AQ3436))</f>
        <v>3.5480664999999982</v>
      </c>
      <c r="AQ3436" s="109">
        <f t="shared" ref="AQ3436:AQ3499" si="205">(0.6633*(Y3436+Z3436)-0.7083*Y3436)</f>
        <v>6.2744850000000003</v>
      </c>
      <c r="AR3436" s="110">
        <f t="shared" ref="AR3436:AR3499" si="206">(Z3436/1.1)</f>
        <v>9.4999999999999982</v>
      </c>
      <c r="AU3436" s="110"/>
      <c r="AV3436" s="110">
        <v>65.8</v>
      </c>
      <c r="AW3436" s="110">
        <v>18</v>
      </c>
      <c r="AX3436" s="110"/>
      <c r="AY3436" s="110">
        <v>231</v>
      </c>
      <c r="AZ3436" s="110">
        <v>52</v>
      </c>
      <c r="BA3436" s="110">
        <v>1.6</v>
      </c>
      <c r="BB3436" s="110"/>
      <c r="BC3436" s="110"/>
      <c r="BD3436" s="110">
        <v>2</v>
      </c>
      <c r="BE3436" s="110" t="s">
        <v>411</v>
      </c>
      <c r="BF3436" s="110">
        <v>4.9000000000000004</v>
      </c>
      <c r="BG3436" s="110">
        <v>20</v>
      </c>
      <c r="BH3436" s="110">
        <v>71</v>
      </c>
      <c r="BI3436" s="110">
        <v>4</v>
      </c>
      <c r="BJ3436" s="110">
        <v>185</v>
      </c>
      <c r="BK3436" s="110"/>
      <c r="BL3436" s="110" t="s">
        <v>1420</v>
      </c>
      <c r="BM3436" s="110"/>
      <c r="BN3436" s="110">
        <v>7</v>
      </c>
      <c r="BO3436" s="110">
        <v>912</v>
      </c>
      <c r="BP3436" s="110" t="s">
        <v>411</v>
      </c>
      <c r="BQ3436" s="110">
        <v>37</v>
      </c>
      <c r="BR3436" s="110">
        <v>246</v>
      </c>
      <c r="BS3436" s="110"/>
      <c r="BT3436" s="110">
        <v>1.6</v>
      </c>
      <c r="BU3436" s="110" t="s">
        <v>420</v>
      </c>
      <c r="BV3436" s="110"/>
      <c r="BW3436" s="110">
        <v>54</v>
      </c>
      <c r="BX3436" s="110">
        <v>222</v>
      </c>
      <c r="BY3436" s="110">
        <v>87.9</v>
      </c>
      <c r="BZ3436" s="110"/>
      <c r="CA3436" s="110">
        <v>35.6</v>
      </c>
      <c r="CB3436" s="110">
        <v>1</v>
      </c>
      <c r="CC3436" s="110">
        <v>11</v>
      </c>
      <c r="CD3436" s="110" t="s">
        <v>412</v>
      </c>
      <c r="CE3436" s="110">
        <v>4</v>
      </c>
      <c r="CF3436" s="110">
        <v>245</v>
      </c>
      <c r="CG3436" s="110">
        <v>7967</v>
      </c>
      <c r="CH3436" s="110">
        <v>580</v>
      </c>
      <c r="CI3436" s="110">
        <v>539</v>
      </c>
      <c r="CJ3436" s="110">
        <v>904</v>
      </c>
      <c r="CK3436" s="110">
        <v>81.099999999999994</v>
      </c>
      <c r="CL3436" s="110">
        <v>237</v>
      </c>
      <c r="CM3436" s="110">
        <v>39</v>
      </c>
      <c r="CN3436" s="110">
        <v>2.76</v>
      </c>
      <c r="CO3436" s="110">
        <v>33.799999999999997</v>
      </c>
      <c r="CP3436" s="110">
        <v>6.2</v>
      </c>
      <c r="CQ3436" s="110">
        <v>40.299999999999997</v>
      </c>
      <c r="CR3436" s="110">
        <v>8.9</v>
      </c>
      <c r="CS3436" s="110">
        <v>29.8</v>
      </c>
      <c r="CT3436" s="110">
        <v>5.18</v>
      </c>
      <c r="CU3436" s="110">
        <v>37.6</v>
      </c>
      <c r="CV3436" s="110">
        <v>6.39</v>
      </c>
      <c r="CW3436" s="60">
        <f t="shared" si="190"/>
        <v>1971.03</v>
      </c>
      <c r="CX3436" s="110"/>
      <c r="CY3436" s="110"/>
      <c r="CZ3436" s="110"/>
      <c r="DA3436" s="110"/>
      <c r="DC3436" s="110"/>
      <c r="DD3436" s="110"/>
      <c r="DE3436" s="110"/>
      <c r="DF3436" s="110"/>
      <c r="DG3436" s="110"/>
    </row>
    <row r="3437" spans="1:111" s="25" customFormat="1" ht="14.5" customHeight="1" x14ac:dyDescent="0.3">
      <c r="A3437" s="61" t="s">
        <v>4985</v>
      </c>
      <c r="B3437" s="22" t="s">
        <v>4983</v>
      </c>
      <c r="C3437" s="22" t="s">
        <v>2941</v>
      </c>
      <c r="D3437" s="22" t="s">
        <v>5257</v>
      </c>
      <c r="E3437" s="71"/>
      <c r="F3437" s="71">
        <v>42670</v>
      </c>
      <c r="G3437" s="22" t="s">
        <v>4984</v>
      </c>
      <c r="H3437" s="22">
        <v>32.030256999999999</v>
      </c>
      <c r="I3437" s="22">
        <v>-105.50087000000001</v>
      </c>
      <c r="J3437" s="22" t="s">
        <v>873</v>
      </c>
      <c r="K3437" s="29" t="s">
        <v>1253</v>
      </c>
      <c r="L3437" s="29" t="s">
        <v>878</v>
      </c>
      <c r="M3437" s="22" t="s">
        <v>1165</v>
      </c>
      <c r="N3437" s="70" t="s">
        <v>3393</v>
      </c>
      <c r="O3437" s="70" t="s">
        <v>3394</v>
      </c>
      <c r="P3437" s="22"/>
      <c r="Q3437" s="22"/>
      <c r="R3437" s="22"/>
      <c r="S3437" s="22"/>
      <c r="V3437" s="22"/>
      <c r="W3437" s="110">
        <v>54.85</v>
      </c>
      <c r="X3437" s="110">
        <v>7.1999999999999995E-2</v>
      </c>
      <c r="Y3437" s="110">
        <v>17.600000000000001</v>
      </c>
      <c r="Z3437" s="110">
        <v>6.28</v>
      </c>
      <c r="AA3437" s="110">
        <v>0.435</v>
      </c>
      <c r="AB3437" s="110">
        <v>0.13</v>
      </c>
      <c r="AC3437" s="110">
        <v>1.58</v>
      </c>
      <c r="AD3437" s="110">
        <v>7.89</v>
      </c>
      <c r="AE3437" s="110">
        <v>4.51</v>
      </c>
      <c r="AF3437" s="110">
        <v>0.08</v>
      </c>
      <c r="AG3437" s="110">
        <v>4.09</v>
      </c>
      <c r="AH3437" s="110"/>
      <c r="AI3437" s="110"/>
      <c r="AJ3437" s="110"/>
      <c r="AL3437" s="110"/>
      <c r="AM3437" s="110"/>
      <c r="AN3437" s="110"/>
      <c r="AO3437" s="57">
        <f t="shared" si="203"/>
        <v>97.51700000000001</v>
      </c>
      <c r="AP3437" s="109">
        <f t="shared" si="204"/>
        <v>2.5691236000000002</v>
      </c>
      <c r="AQ3437" s="109">
        <f t="shared" si="205"/>
        <v>3.3735239999999997</v>
      </c>
      <c r="AR3437" s="110">
        <f t="shared" si="206"/>
        <v>5.709090909090909</v>
      </c>
      <c r="AU3437" s="110"/>
      <c r="AV3437" s="110">
        <v>72.599999999999994</v>
      </c>
      <c r="AW3437" s="110">
        <v>13</v>
      </c>
      <c r="AX3437" s="110"/>
      <c r="AY3437" s="110">
        <v>280</v>
      </c>
      <c r="AZ3437" s="110">
        <v>35</v>
      </c>
      <c r="BA3437" s="110">
        <v>0.8</v>
      </c>
      <c r="BB3437" s="110"/>
      <c r="BC3437" s="110"/>
      <c r="BD3437" s="110">
        <v>1</v>
      </c>
      <c r="BE3437" s="110" t="s">
        <v>411</v>
      </c>
      <c r="BF3437" s="110">
        <v>3.8</v>
      </c>
      <c r="BG3437" s="110" t="s">
        <v>471</v>
      </c>
      <c r="BH3437" s="110">
        <v>60</v>
      </c>
      <c r="BI3437" s="110">
        <v>3</v>
      </c>
      <c r="BJ3437" s="110">
        <v>206</v>
      </c>
      <c r="BK3437" s="110"/>
      <c r="BL3437" s="110" t="s">
        <v>1420</v>
      </c>
      <c r="BM3437" s="110"/>
      <c r="BN3437" s="110">
        <v>8</v>
      </c>
      <c r="BO3437" s="110">
        <v>981</v>
      </c>
      <c r="BP3437" s="110" t="s">
        <v>411</v>
      </c>
      <c r="BQ3437" s="110">
        <v>42</v>
      </c>
      <c r="BR3437" s="110">
        <v>200</v>
      </c>
      <c r="BS3437" s="110"/>
      <c r="BT3437" s="110">
        <v>0.9</v>
      </c>
      <c r="BU3437" s="110" t="s">
        <v>420</v>
      </c>
      <c r="BV3437" s="110"/>
      <c r="BW3437" s="110">
        <v>31</v>
      </c>
      <c r="BX3437" s="110">
        <v>100</v>
      </c>
      <c r="BY3437" s="110">
        <v>118</v>
      </c>
      <c r="BZ3437" s="110"/>
      <c r="CA3437" s="110">
        <v>41.8</v>
      </c>
      <c r="CB3437" s="110">
        <v>1</v>
      </c>
      <c r="CC3437" s="110">
        <v>13.1</v>
      </c>
      <c r="CD3437" s="110">
        <v>8</v>
      </c>
      <c r="CE3437" s="110">
        <v>3</v>
      </c>
      <c r="CF3437" s="110">
        <v>302</v>
      </c>
      <c r="CG3437" s="110">
        <v>9464</v>
      </c>
      <c r="CH3437" s="110">
        <v>330</v>
      </c>
      <c r="CI3437" s="110">
        <v>578</v>
      </c>
      <c r="CJ3437" s="110">
        <v>967</v>
      </c>
      <c r="CK3437" s="110">
        <v>83.6</v>
      </c>
      <c r="CL3437" s="110">
        <v>244</v>
      </c>
      <c r="CM3437" s="110">
        <v>41.5</v>
      </c>
      <c r="CN3437" s="110">
        <v>2.75</v>
      </c>
      <c r="CO3437" s="110">
        <v>38.4</v>
      </c>
      <c r="CP3437" s="110">
        <v>7.3</v>
      </c>
      <c r="CQ3437" s="110">
        <v>48.7</v>
      </c>
      <c r="CR3437" s="110">
        <v>10.9</v>
      </c>
      <c r="CS3437" s="110">
        <v>37.299999999999997</v>
      </c>
      <c r="CT3437" s="110">
        <v>6.5</v>
      </c>
      <c r="CU3437" s="110">
        <v>48.3</v>
      </c>
      <c r="CV3437" s="110">
        <v>8.32</v>
      </c>
      <c r="CW3437" s="60">
        <f t="shared" si="190"/>
        <v>2122.5700000000006</v>
      </c>
      <c r="CX3437" s="110"/>
      <c r="CY3437" s="110"/>
      <c r="CZ3437" s="110"/>
      <c r="DA3437" s="110"/>
      <c r="DC3437" s="110"/>
      <c r="DD3437" s="110"/>
      <c r="DE3437" s="110"/>
      <c r="DF3437" s="110"/>
      <c r="DG3437" s="110"/>
    </row>
    <row r="3438" spans="1:111" s="25" customFormat="1" ht="14.5" customHeight="1" x14ac:dyDescent="0.3">
      <c r="A3438" s="61" t="s">
        <v>4986</v>
      </c>
      <c r="B3438" s="22" t="s">
        <v>4983</v>
      </c>
      <c r="C3438" s="22" t="s">
        <v>2941</v>
      </c>
      <c r="D3438" s="22" t="s">
        <v>5257</v>
      </c>
      <c r="E3438" s="71"/>
      <c r="F3438" s="71">
        <v>42670</v>
      </c>
      <c r="G3438" s="22" t="s">
        <v>4984</v>
      </c>
      <c r="H3438" s="22">
        <v>32.028503000000001</v>
      </c>
      <c r="I3438" s="22">
        <v>-105.500405</v>
      </c>
      <c r="J3438" s="22" t="s">
        <v>873</v>
      </c>
      <c r="K3438" s="29" t="s">
        <v>1253</v>
      </c>
      <c r="L3438" s="29" t="s">
        <v>878</v>
      </c>
      <c r="M3438" s="22" t="s">
        <v>1165</v>
      </c>
      <c r="N3438" s="70" t="s">
        <v>3393</v>
      </c>
      <c r="O3438" s="70" t="s">
        <v>3394</v>
      </c>
      <c r="P3438" s="22"/>
      <c r="Q3438" s="22"/>
      <c r="R3438" s="22"/>
      <c r="S3438" s="22"/>
      <c r="V3438" s="22"/>
      <c r="W3438" s="110">
        <v>54.05</v>
      </c>
      <c r="X3438" s="110">
        <v>8.5000000000000006E-2</v>
      </c>
      <c r="Y3438" s="110">
        <v>16.809999999999999</v>
      </c>
      <c r="Z3438" s="110">
        <v>8.3800000000000008</v>
      </c>
      <c r="AA3438" s="110">
        <v>0.438</v>
      </c>
      <c r="AB3438" s="110">
        <v>0.14000000000000001</v>
      </c>
      <c r="AC3438" s="110">
        <v>1.36</v>
      </c>
      <c r="AD3438" s="110">
        <v>8.23</v>
      </c>
      <c r="AE3438" s="110">
        <v>4.17</v>
      </c>
      <c r="AF3438" s="110">
        <v>0.04</v>
      </c>
      <c r="AG3438" s="110">
        <v>4.5199999999999996</v>
      </c>
      <c r="AH3438" s="110"/>
      <c r="AI3438" s="110"/>
      <c r="AJ3438" s="110"/>
      <c r="AL3438" s="110"/>
      <c r="AM3438" s="110"/>
      <c r="AN3438" s="110"/>
      <c r="AO3438" s="57">
        <f t="shared" si="203"/>
        <v>98.222999999999999</v>
      </c>
      <c r="AP3438" s="109">
        <f t="shared" si="204"/>
        <v>3.0977956000000004</v>
      </c>
      <c r="AQ3438" s="109">
        <f t="shared" si="205"/>
        <v>4.8020040000000002</v>
      </c>
      <c r="AR3438" s="110">
        <f t="shared" si="206"/>
        <v>7.6181818181818182</v>
      </c>
      <c r="AU3438" s="110"/>
      <c r="AV3438" s="110">
        <v>74.599999999999994</v>
      </c>
      <c r="AW3438" s="110">
        <v>14</v>
      </c>
      <c r="AX3438" s="110"/>
      <c r="AY3438" s="110">
        <v>107</v>
      </c>
      <c r="AZ3438" s="110">
        <v>45</v>
      </c>
      <c r="BA3438" s="110">
        <v>2</v>
      </c>
      <c r="BB3438" s="110"/>
      <c r="BC3438" s="110"/>
      <c r="BD3438" s="110" t="s">
        <v>420</v>
      </c>
      <c r="BE3438" s="110" t="s">
        <v>411</v>
      </c>
      <c r="BF3438" s="110">
        <v>5.8</v>
      </c>
      <c r="BG3438" s="110">
        <v>20</v>
      </c>
      <c r="BH3438" s="110">
        <v>69</v>
      </c>
      <c r="BI3438" s="110">
        <v>4</v>
      </c>
      <c r="BJ3438" s="110">
        <v>203</v>
      </c>
      <c r="BK3438" s="110"/>
      <c r="BL3438" s="110" t="s">
        <v>1420</v>
      </c>
      <c r="BM3438" s="110"/>
      <c r="BN3438" s="110">
        <v>11</v>
      </c>
      <c r="BO3438" s="110">
        <v>801</v>
      </c>
      <c r="BP3438" s="110" t="s">
        <v>411</v>
      </c>
      <c r="BQ3438" s="110">
        <v>33</v>
      </c>
      <c r="BR3438" s="110">
        <v>254</v>
      </c>
      <c r="BS3438" s="110"/>
      <c r="BT3438" s="110">
        <v>1.6</v>
      </c>
      <c r="BU3438" s="110" t="s">
        <v>420</v>
      </c>
      <c r="BV3438" s="110"/>
      <c r="BW3438" s="110">
        <v>47</v>
      </c>
      <c r="BX3438" s="110">
        <v>100</v>
      </c>
      <c r="BY3438" s="110">
        <v>89.8</v>
      </c>
      <c r="BZ3438" s="110"/>
      <c r="CA3438" s="110">
        <v>31.8</v>
      </c>
      <c r="CB3438" s="110">
        <v>0.8</v>
      </c>
      <c r="CC3438" s="110">
        <v>11</v>
      </c>
      <c r="CD3438" s="110">
        <v>5</v>
      </c>
      <c r="CE3438" s="110">
        <v>6</v>
      </c>
      <c r="CF3438" s="110">
        <v>327</v>
      </c>
      <c r="CG3438" s="110">
        <v>9641</v>
      </c>
      <c r="CH3438" s="110">
        <v>420</v>
      </c>
      <c r="CI3438" s="110">
        <v>567</v>
      </c>
      <c r="CJ3438" s="110">
        <v>956</v>
      </c>
      <c r="CK3438" s="110">
        <v>86</v>
      </c>
      <c r="CL3438" s="110">
        <v>255</v>
      </c>
      <c r="CM3438" s="110">
        <v>44.8</v>
      </c>
      <c r="CN3438" s="110">
        <v>2.91</v>
      </c>
      <c r="CO3438" s="110">
        <v>41.1</v>
      </c>
      <c r="CP3438" s="110">
        <v>7.8</v>
      </c>
      <c r="CQ3438" s="110">
        <v>52.5</v>
      </c>
      <c r="CR3438" s="110">
        <v>11.6</v>
      </c>
      <c r="CS3438" s="110">
        <v>40.6</v>
      </c>
      <c r="CT3438" s="110">
        <v>7</v>
      </c>
      <c r="CU3438" s="110">
        <v>52.1</v>
      </c>
      <c r="CV3438" s="110">
        <v>8.52</v>
      </c>
      <c r="CW3438" s="60">
        <f t="shared" si="190"/>
        <v>2132.9299999999998</v>
      </c>
      <c r="CX3438" s="110"/>
      <c r="CY3438" s="110"/>
      <c r="CZ3438" s="110"/>
      <c r="DA3438" s="110"/>
      <c r="DC3438" s="110"/>
      <c r="DD3438" s="110"/>
      <c r="DE3438" s="110"/>
      <c r="DF3438" s="110"/>
      <c r="DG3438" s="110"/>
    </row>
    <row r="3439" spans="1:111" s="25" customFormat="1" ht="14.5" customHeight="1" x14ac:dyDescent="0.3">
      <c r="A3439" s="61" t="s">
        <v>4987</v>
      </c>
      <c r="B3439" s="22" t="s">
        <v>4983</v>
      </c>
      <c r="C3439" s="22" t="s">
        <v>2941</v>
      </c>
      <c r="D3439" s="22" t="s">
        <v>5257</v>
      </c>
      <c r="E3439" s="71"/>
      <c r="F3439" s="71">
        <v>42670</v>
      </c>
      <c r="G3439" s="22" t="s">
        <v>4984</v>
      </c>
      <c r="H3439" s="22">
        <v>32.027811999999997</v>
      </c>
      <c r="I3439" s="22">
        <v>-105.49978900000001</v>
      </c>
      <c r="J3439" s="22" t="s">
        <v>873</v>
      </c>
      <c r="K3439" s="29" t="s">
        <v>1253</v>
      </c>
      <c r="L3439" s="29" t="s">
        <v>878</v>
      </c>
      <c r="M3439" s="22" t="s">
        <v>1165</v>
      </c>
      <c r="N3439" s="70" t="s">
        <v>3393</v>
      </c>
      <c r="O3439" s="70" t="s">
        <v>3394</v>
      </c>
      <c r="P3439" s="22"/>
      <c r="Q3439" s="22"/>
      <c r="R3439" s="22"/>
      <c r="S3439" s="22"/>
      <c r="V3439" s="22"/>
      <c r="W3439" s="110">
        <v>53.98</v>
      </c>
      <c r="X3439" s="110">
        <v>7.0999999999999994E-2</v>
      </c>
      <c r="Y3439" s="110">
        <v>16.670000000000002</v>
      </c>
      <c r="Z3439" s="110">
        <v>7.97</v>
      </c>
      <c r="AA3439" s="110">
        <v>0.32</v>
      </c>
      <c r="AB3439" s="110">
        <v>0.17</v>
      </c>
      <c r="AC3439" s="110">
        <v>1.54</v>
      </c>
      <c r="AD3439" s="110">
        <v>8.65</v>
      </c>
      <c r="AE3439" s="110">
        <v>3.91</v>
      </c>
      <c r="AF3439" s="110">
        <v>0.05</v>
      </c>
      <c r="AG3439" s="110">
        <v>3.47</v>
      </c>
      <c r="AH3439" s="110"/>
      <c r="AI3439" s="110"/>
      <c r="AJ3439" s="110"/>
      <c r="AL3439" s="110"/>
      <c r="AM3439" s="110"/>
      <c r="AN3439" s="110"/>
      <c r="AO3439" s="57">
        <f t="shared" si="203"/>
        <v>96.801000000000002</v>
      </c>
      <c r="AP3439" s="109">
        <f t="shared" si="204"/>
        <v>2.9800139000000012</v>
      </c>
      <c r="AQ3439" s="109">
        <f t="shared" si="205"/>
        <v>4.536350999999998</v>
      </c>
      <c r="AR3439" s="110">
        <f t="shared" si="206"/>
        <v>7.2454545454545443</v>
      </c>
      <c r="AU3439" s="110"/>
      <c r="AV3439" s="110">
        <v>44.4</v>
      </c>
      <c r="AW3439" s="110" t="s">
        <v>412</v>
      </c>
      <c r="AX3439" s="110"/>
      <c r="AY3439" s="110">
        <v>111</v>
      </c>
      <c r="AZ3439" s="110">
        <v>29</v>
      </c>
      <c r="BA3439" s="110" t="s">
        <v>413</v>
      </c>
      <c r="BB3439" s="110"/>
      <c r="BC3439" s="110"/>
      <c r="BD3439" s="110" t="s">
        <v>420</v>
      </c>
      <c r="BE3439" s="110" t="s">
        <v>411</v>
      </c>
      <c r="BF3439" s="110">
        <v>4.4000000000000004</v>
      </c>
      <c r="BG3439" s="110" t="s">
        <v>471</v>
      </c>
      <c r="BH3439" s="110">
        <v>57</v>
      </c>
      <c r="BI3439" s="110">
        <v>3</v>
      </c>
      <c r="BJ3439" s="110">
        <v>133</v>
      </c>
      <c r="BK3439" s="110"/>
      <c r="BL3439" s="110" t="s">
        <v>1420</v>
      </c>
      <c r="BM3439" s="110"/>
      <c r="BN3439" s="110">
        <v>5</v>
      </c>
      <c r="BO3439" s="110">
        <v>629</v>
      </c>
      <c r="BP3439" s="110" t="s">
        <v>411</v>
      </c>
      <c r="BQ3439" s="110">
        <v>49</v>
      </c>
      <c r="BR3439" s="110">
        <v>189</v>
      </c>
      <c r="BS3439" s="110"/>
      <c r="BT3439" s="110" t="s">
        <v>421</v>
      </c>
      <c r="BU3439" s="110" t="s">
        <v>420</v>
      </c>
      <c r="BV3439" s="110"/>
      <c r="BW3439" s="110">
        <v>42</v>
      </c>
      <c r="BX3439" s="110">
        <v>151</v>
      </c>
      <c r="BY3439" s="110">
        <v>70.8</v>
      </c>
      <c r="BZ3439" s="110"/>
      <c r="CA3439" s="110">
        <v>55.4</v>
      </c>
      <c r="CB3439" s="110">
        <v>0.7</v>
      </c>
      <c r="CC3439" s="110">
        <v>14.7</v>
      </c>
      <c r="CD3439" s="110" t="s">
        <v>412</v>
      </c>
      <c r="CE3439" s="110">
        <v>4</v>
      </c>
      <c r="CF3439" s="110">
        <v>162</v>
      </c>
      <c r="CG3439" s="110">
        <v>5901</v>
      </c>
      <c r="CH3439" s="110">
        <v>270</v>
      </c>
      <c r="CI3439" s="110">
        <v>349</v>
      </c>
      <c r="CJ3439" s="110">
        <v>592</v>
      </c>
      <c r="CK3439" s="110">
        <v>51.3</v>
      </c>
      <c r="CL3439" s="110">
        <v>147</v>
      </c>
      <c r="CM3439" s="110">
        <v>24</v>
      </c>
      <c r="CN3439" s="110">
        <v>1.69</v>
      </c>
      <c r="CO3439" s="110">
        <v>20.5</v>
      </c>
      <c r="CP3439" s="110">
        <v>3.8</v>
      </c>
      <c r="CQ3439" s="110">
        <v>25</v>
      </c>
      <c r="CR3439" s="110">
        <v>5.5</v>
      </c>
      <c r="CS3439" s="110">
        <v>19</v>
      </c>
      <c r="CT3439" s="110">
        <v>3.28</v>
      </c>
      <c r="CU3439" s="110">
        <v>25</v>
      </c>
      <c r="CV3439" s="110">
        <v>4.28</v>
      </c>
      <c r="CW3439" s="60">
        <f t="shared" si="190"/>
        <v>1271.3499999999999</v>
      </c>
      <c r="CX3439" s="110"/>
      <c r="CY3439" s="110"/>
      <c r="CZ3439" s="110"/>
      <c r="DA3439" s="110"/>
      <c r="DC3439" s="110"/>
      <c r="DD3439" s="110"/>
      <c r="DE3439" s="110"/>
      <c r="DF3439" s="110"/>
      <c r="DG3439" s="110"/>
    </row>
    <row r="3440" spans="1:111" s="25" customFormat="1" ht="14.5" customHeight="1" x14ac:dyDescent="0.3">
      <c r="A3440" s="61" t="s">
        <v>4988</v>
      </c>
      <c r="B3440" s="22" t="s">
        <v>4983</v>
      </c>
      <c r="C3440" s="22" t="s">
        <v>2941</v>
      </c>
      <c r="D3440" s="22" t="s">
        <v>5257</v>
      </c>
      <c r="E3440" s="71"/>
      <c r="F3440" s="71">
        <v>42670</v>
      </c>
      <c r="G3440" s="22" t="s">
        <v>4984</v>
      </c>
      <c r="H3440" s="22">
        <v>32.027526999999999</v>
      </c>
      <c r="I3440" s="22">
        <v>-105.49997399999999</v>
      </c>
      <c r="J3440" s="22" t="s">
        <v>873</v>
      </c>
      <c r="K3440" s="29" t="s">
        <v>1253</v>
      </c>
      <c r="L3440" s="29" t="s">
        <v>878</v>
      </c>
      <c r="M3440" s="22" t="s">
        <v>1165</v>
      </c>
      <c r="N3440" s="70" t="s">
        <v>3393</v>
      </c>
      <c r="O3440" s="70" t="s">
        <v>3394</v>
      </c>
      <c r="P3440" s="22"/>
      <c r="Q3440" s="22"/>
      <c r="R3440" s="22"/>
      <c r="S3440" s="22"/>
      <c r="V3440" s="22"/>
      <c r="W3440" s="110">
        <v>56.3</v>
      </c>
      <c r="X3440" s="110">
        <v>5.7000000000000002E-2</v>
      </c>
      <c r="Y3440" s="110">
        <v>18.75</v>
      </c>
      <c r="Z3440" s="110">
        <v>6.15</v>
      </c>
      <c r="AA3440" s="110">
        <v>0.29499999999999998</v>
      </c>
      <c r="AB3440" s="110">
        <v>0.12</v>
      </c>
      <c r="AC3440" s="110">
        <v>1.1299999999999999</v>
      </c>
      <c r="AD3440" s="110">
        <v>8.74</v>
      </c>
      <c r="AE3440" s="110">
        <v>4.8</v>
      </c>
      <c r="AF3440" s="110">
        <v>0.03</v>
      </c>
      <c r="AG3440" s="110">
        <v>2.92</v>
      </c>
      <c r="AH3440" s="110"/>
      <c r="AI3440" s="110"/>
      <c r="AJ3440" s="110"/>
      <c r="AL3440" s="110"/>
      <c r="AM3440" s="110"/>
      <c r="AN3440" s="110"/>
      <c r="AO3440" s="57">
        <f t="shared" si="203"/>
        <v>99.292000000000002</v>
      </c>
      <c r="AP3440" s="109">
        <f t="shared" si="204"/>
        <v>2.5909005000000018</v>
      </c>
      <c r="AQ3440" s="109">
        <f t="shared" si="205"/>
        <v>3.2355449999999983</v>
      </c>
      <c r="AR3440" s="110">
        <f t="shared" si="206"/>
        <v>5.5909090909090908</v>
      </c>
      <c r="AU3440" s="110"/>
      <c r="AV3440" s="110">
        <v>33.200000000000003</v>
      </c>
      <c r="AW3440" s="110">
        <v>6</v>
      </c>
      <c r="AX3440" s="110"/>
      <c r="AY3440" s="110">
        <v>23</v>
      </c>
      <c r="AZ3440" s="110">
        <v>24</v>
      </c>
      <c r="BA3440" s="110">
        <v>0.4</v>
      </c>
      <c r="BB3440" s="110"/>
      <c r="BC3440" s="110"/>
      <c r="BD3440" s="110" t="s">
        <v>420</v>
      </c>
      <c r="BE3440" s="110" t="s">
        <v>411</v>
      </c>
      <c r="BF3440" s="110">
        <v>2.9</v>
      </c>
      <c r="BG3440" s="110" t="s">
        <v>471</v>
      </c>
      <c r="BH3440" s="110">
        <v>57</v>
      </c>
      <c r="BI3440" s="110">
        <v>2</v>
      </c>
      <c r="BJ3440" s="110">
        <v>92.1</v>
      </c>
      <c r="BK3440" s="110"/>
      <c r="BL3440" s="110" t="s">
        <v>1420</v>
      </c>
      <c r="BM3440" s="110"/>
      <c r="BN3440" s="110">
        <v>8</v>
      </c>
      <c r="BO3440" s="110">
        <v>434</v>
      </c>
      <c r="BP3440" s="110" t="s">
        <v>411</v>
      </c>
      <c r="BQ3440" s="110">
        <v>33</v>
      </c>
      <c r="BR3440" s="110">
        <v>233</v>
      </c>
      <c r="BS3440" s="110"/>
      <c r="BT3440" s="110" t="s">
        <v>421</v>
      </c>
      <c r="BU3440" s="110" t="s">
        <v>420</v>
      </c>
      <c r="BV3440" s="110"/>
      <c r="BW3440" s="110">
        <v>23</v>
      </c>
      <c r="BX3440" s="110">
        <v>65</v>
      </c>
      <c r="BY3440" s="110">
        <v>44.6</v>
      </c>
      <c r="BZ3440" s="110"/>
      <c r="CA3440" s="110">
        <v>35</v>
      </c>
      <c r="CB3440" s="110">
        <v>0.5</v>
      </c>
      <c r="CC3440" s="110">
        <v>11</v>
      </c>
      <c r="CD3440" s="110" t="s">
        <v>412</v>
      </c>
      <c r="CE3440" s="110">
        <v>3</v>
      </c>
      <c r="CF3440" s="110">
        <v>117</v>
      </c>
      <c r="CG3440" s="110">
        <v>4093</v>
      </c>
      <c r="CH3440" s="110">
        <v>260</v>
      </c>
      <c r="CI3440" s="110">
        <v>274</v>
      </c>
      <c r="CJ3440" s="110">
        <v>469</v>
      </c>
      <c r="CK3440" s="110">
        <v>41.9</v>
      </c>
      <c r="CL3440" s="110">
        <v>122</v>
      </c>
      <c r="CM3440" s="110">
        <v>20.100000000000001</v>
      </c>
      <c r="CN3440" s="110">
        <v>1.38</v>
      </c>
      <c r="CO3440" s="110">
        <v>17.399999999999999</v>
      </c>
      <c r="CP3440" s="110">
        <v>2.9</v>
      </c>
      <c r="CQ3440" s="110">
        <v>19.2</v>
      </c>
      <c r="CR3440" s="110">
        <v>4.0999999999999996</v>
      </c>
      <c r="CS3440" s="110">
        <v>13.3</v>
      </c>
      <c r="CT3440" s="110">
        <v>2.36</v>
      </c>
      <c r="CU3440" s="110">
        <v>17.3</v>
      </c>
      <c r="CV3440" s="110">
        <v>2.99</v>
      </c>
      <c r="CW3440" s="60">
        <f t="shared" si="190"/>
        <v>1007.93</v>
      </c>
      <c r="CX3440" s="110"/>
      <c r="CY3440" s="110"/>
      <c r="CZ3440" s="110"/>
      <c r="DA3440" s="110"/>
      <c r="DC3440" s="110"/>
      <c r="DD3440" s="110"/>
      <c r="DE3440" s="110"/>
      <c r="DF3440" s="110"/>
      <c r="DG3440" s="110"/>
    </row>
    <row r="3441" spans="1:121" s="25" customFormat="1" ht="14.5" customHeight="1" x14ac:dyDescent="0.3">
      <c r="A3441" s="61" t="s">
        <v>4989</v>
      </c>
      <c r="B3441" s="22" t="s">
        <v>4983</v>
      </c>
      <c r="C3441" s="22" t="s">
        <v>2941</v>
      </c>
      <c r="D3441" s="22" t="s">
        <v>5257</v>
      </c>
      <c r="E3441" s="71"/>
      <c r="F3441" s="71">
        <v>42670</v>
      </c>
      <c r="G3441" s="22" t="s">
        <v>4984</v>
      </c>
      <c r="H3441" s="22">
        <v>32.016362999999998</v>
      </c>
      <c r="I3441" s="22">
        <v>-105.507142</v>
      </c>
      <c r="J3441" s="22" t="s">
        <v>873</v>
      </c>
      <c r="K3441" s="29" t="s">
        <v>1253</v>
      </c>
      <c r="L3441" s="29" t="s">
        <v>878</v>
      </c>
      <c r="M3441" s="22" t="s">
        <v>1165</v>
      </c>
      <c r="N3441" s="70" t="s">
        <v>3393</v>
      </c>
      <c r="O3441" s="70" t="s">
        <v>3394</v>
      </c>
      <c r="P3441" s="22"/>
      <c r="Q3441" s="22"/>
      <c r="R3441" s="22"/>
      <c r="S3441" s="22"/>
      <c r="V3441" s="22"/>
      <c r="W3441" s="110">
        <v>54.76</v>
      </c>
      <c r="X3441" s="110">
        <v>6.9000000000000006E-2</v>
      </c>
      <c r="Y3441" s="110">
        <v>17.739999999999998</v>
      </c>
      <c r="Z3441" s="110">
        <v>6.49</v>
      </c>
      <c r="AA3441" s="110">
        <v>0.318</v>
      </c>
      <c r="AB3441" s="110">
        <v>0.15</v>
      </c>
      <c r="AC3441" s="110">
        <v>1.17</v>
      </c>
      <c r="AD3441" s="110">
        <v>8.91</v>
      </c>
      <c r="AE3441" s="110">
        <v>4.4800000000000004</v>
      </c>
      <c r="AF3441" s="110">
        <v>0.02</v>
      </c>
      <c r="AG3441" s="110">
        <v>3.08</v>
      </c>
      <c r="AH3441" s="110"/>
      <c r="AI3441" s="110"/>
      <c r="AJ3441" s="110"/>
      <c r="AL3441" s="110"/>
      <c r="AM3441" s="110"/>
      <c r="AN3441" s="110"/>
      <c r="AO3441" s="57">
        <f t="shared" si="203"/>
        <v>97.186999999999998</v>
      </c>
      <c r="AP3441" s="109">
        <f t="shared" si="204"/>
        <v>2.632831300000003</v>
      </c>
      <c r="AQ3441" s="109">
        <f t="shared" si="205"/>
        <v>3.506516999999997</v>
      </c>
      <c r="AR3441" s="110">
        <f t="shared" si="206"/>
        <v>5.8999999999999995</v>
      </c>
      <c r="AU3441" s="110"/>
      <c r="AV3441" s="110">
        <v>42.7</v>
      </c>
      <c r="AW3441" s="110">
        <v>13</v>
      </c>
      <c r="AX3441" s="110"/>
      <c r="AY3441" s="110">
        <v>14</v>
      </c>
      <c r="AZ3441" s="110">
        <v>26</v>
      </c>
      <c r="BA3441" s="110">
        <v>0.5</v>
      </c>
      <c r="BB3441" s="110"/>
      <c r="BC3441" s="110"/>
      <c r="BD3441" s="110" t="s">
        <v>420</v>
      </c>
      <c r="BE3441" s="110" t="s">
        <v>411</v>
      </c>
      <c r="BF3441" s="110">
        <v>4.0999999999999996</v>
      </c>
      <c r="BG3441" s="110" t="s">
        <v>471</v>
      </c>
      <c r="BH3441" s="110">
        <v>58</v>
      </c>
      <c r="BI3441" s="110">
        <v>2</v>
      </c>
      <c r="BJ3441" s="110">
        <v>125</v>
      </c>
      <c r="BK3441" s="110"/>
      <c r="BL3441" s="110" t="s">
        <v>1420</v>
      </c>
      <c r="BM3441" s="110"/>
      <c r="BN3441" s="110">
        <v>12</v>
      </c>
      <c r="BO3441" s="110">
        <v>579</v>
      </c>
      <c r="BP3441" s="110" t="s">
        <v>411</v>
      </c>
      <c r="BQ3441" s="110">
        <v>35</v>
      </c>
      <c r="BR3441" s="110">
        <v>254</v>
      </c>
      <c r="BS3441" s="110"/>
      <c r="BT3441" s="110">
        <v>0.9</v>
      </c>
      <c r="BU3441" s="110" t="s">
        <v>420</v>
      </c>
      <c r="BV3441" s="110"/>
      <c r="BW3441" s="110">
        <v>28</v>
      </c>
      <c r="BX3441" s="110">
        <v>124</v>
      </c>
      <c r="BY3441" s="110">
        <v>66.5</v>
      </c>
      <c r="BZ3441" s="110"/>
      <c r="CA3441" s="110">
        <v>36</v>
      </c>
      <c r="CB3441" s="110">
        <v>0.5</v>
      </c>
      <c r="CC3441" s="110">
        <v>10.7</v>
      </c>
      <c r="CD3441" s="110" t="s">
        <v>412</v>
      </c>
      <c r="CE3441" s="110">
        <v>3</v>
      </c>
      <c r="CF3441" s="110">
        <v>159</v>
      </c>
      <c r="CG3441" s="110">
        <v>5191</v>
      </c>
      <c r="CH3441" s="110">
        <v>280</v>
      </c>
      <c r="CI3441" s="110">
        <v>328</v>
      </c>
      <c r="CJ3441" s="110">
        <v>551</v>
      </c>
      <c r="CK3441" s="110">
        <v>48.7</v>
      </c>
      <c r="CL3441" s="110">
        <v>142</v>
      </c>
      <c r="CM3441" s="110">
        <v>24.2</v>
      </c>
      <c r="CN3441" s="110">
        <v>1.63</v>
      </c>
      <c r="CO3441" s="110">
        <v>21.5</v>
      </c>
      <c r="CP3441" s="110">
        <v>4</v>
      </c>
      <c r="CQ3441" s="110">
        <v>26.4</v>
      </c>
      <c r="CR3441" s="110">
        <v>5.9</v>
      </c>
      <c r="CS3441" s="110">
        <v>19.600000000000001</v>
      </c>
      <c r="CT3441" s="110">
        <v>3.38</v>
      </c>
      <c r="CU3441" s="110">
        <v>25.3</v>
      </c>
      <c r="CV3441" s="110">
        <v>4.3600000000000003</v>
      </c>
      <c r="CW3441" s="60">
        <f t="shared" si="190"/>
        <v>1205.9700000000003</v>
      </c>
      <c r="CX3441" s="110"/>
      <c r="CY3441" s="110"/>
      <c r="CZ3441" s="110"/>
      <c r="DA3441" s="110"/>
      <c r="DC3441" s="110"/>
      <c r="DD3441" s="110"/>
      <c r="DE3441" s="110"/>
      <c r="DF3441" s="110"/>
      <c r="DG3441" s="110"/>
    </row>
    <row r="3442" spans="1:121" s="25" customFormat="1" ht="14.5" customHeight="1" x14ac:dyDescent="0.3">
      <c r="A3442" s="61" t="s">
        <v>4990</v>
      </c>
      <c r="B3442" s="22" t="s">
        <v>4983</v>
      </c>
      <c r="C3442" s="22" t="s">
        <v>2941</v>
      </c>
      <c r="D3442" s="22" t="s">
        <v>5257</v>
      </c>
      <c r="E3442" s="71"/>
      <c r="F3442" s="71">
        <v>42670</v>
      </c>
      <c r="G3442" s="22" t="s">
        <v>4984</v>
      </c>
      <c r="H3442" s="22">
        <v>32.016260000000003</v>
      </c>
      <c r="I3442" s="22">
        <v>-105.507448</v>
      </c>
      <c r="J3442" s="22" t="s">
        <v>873</v>
      </c>
      <c r="K3442" s="29" t="s">
        <v>1253</v>
      </c>
      <c r="L3442" s="29" t="s">
        <v>878</v>
      </c>
      <c r="M3442" s="22" t="s">
        <v>1165</v>
      </c>
      <c r="N3442" s="70" t="s">
        <v>3393</v>
      </c>
      <c r="O3442" s="70" t="s">
        <v>3394</v>
      </c>
      <c r="P3442" s="22"/>
      <c r="Q3442" s="22"/>
      <c r="R3442" s="22"/>
      <c r="S3442" s="22"/>
      <c r="V3442" s="22"/>
      <c r="W3442" s="110">
        <v>55</v>
      </c>
      <c r="X3442" s="110">
        <v>5.8000000000000003E-2</v>
      </c>
      <c r="Y3442" s="110">
        <v>18.41</v>
      </c>
      <c r="Z3442" s="110">
        <v>5.6</v>
      </c>
      <c r="AA3442" s="110">
        <v>0.28699999999999998</v>
      </c>
      <c r="AB3442" s="110">
        <v>0.22</v>
      </c>
      <c r="AC3442" s="110">
        <v>1.55</v>
      </c>
      <c r="AD3442" s="110">
        <v>8.19</v>
      </c>
      <c r="AE3442" s="110">
        <v>4.6900000000000004</v>
      </c>
      <c r="AF3442" s="110">
        <v>0.04</v>
      </c>
      <c r="AG3442" s="110">
        <v>4.05</v>
      </c>
      <c r="AH3442" s="110"/>
      <c r="AI3442" s="110"/>
      <c r="AJ3442" s="110"/>
      <c r="AL3442" s="110"/>
      <c r="AM3442" s="110"/>
      <c r="AN3442" s="110"/>
      <c r="AO3442" s="57">
        <f t="shared" si="203"/>
        <v>98.094999999999999</v>
      </c>
      <c r="AP3442" s="109">
        <f t="shared" si="204"/>
        <v>2.4253670000000014</v>
      </c>
      <c r="AQ3442" s="109">
        <f t="shared" si="205"/>
        <v>2.8860299999999981</v>
      </c>
      <c r="AR3442" s="110">
        <f t="shared" si="206"/>
        <v>5.0909090909090899</v>
      </c>
      <c r="AU3442" s="110"/>
      <c r="AV3442" s="110">
        <v>38.6</v>
      </c>
      <c r="AW3442" s="110">
        <v>6</v>
      </c>
      <c r="AX3442" s="110"/>
      <c r="AY3442" s="110">
        <v>59</v>
      </c>
      <c r="AZ3442" s="110">
        <v>30</v>
      </c>
      <c r="BA3442" s="110" t="s">
        <v>413</v>
      </c>
      <c r="BB3442" s="110"/>
      <c r="BC3442" s="110"/>
      <c r="BD3442" s="110" t="s">
        <v>420</v>
      </c>
      <c r="BE3442" s="110" t="s">
        <v>411</v>
      </c>
      <c r="BF3442" s="110">
        <v>3.8</v>
      </c>
      <c r="BG3442" s="110" t="s">
        <v>471</v>
      </c>
      <c r="BH3442" s="110">
        <v>58</v>
      </c>
      <c r="BI3442" s="110">
        <v>2</v>
      </c>
      <c r="BJ3442" s="110">
        <v>111</v>
      </c>
      <c r="BK3442" s="110"/>
      <c r="BL3442" s="110" t="s">
        <v>1420</v>
      </c>
      <c r="BM3442" s="110"/>
      <c r="BN3442" s="110">
        <v>18</v>
      </c>
      <c r="BO3442" s="110">
        <v>542</v>
      </c>
      <c r="BP3442" s="110" t="s">
        <v>411</v>
      </c>
      <c r="BQ3442" s="110">
        <v>34</v>
      </c>
      <c r="BR3442" s="110">
        <v>237</v>
      </c>
      <c r="BS3442" s="110"/>
      <c r="BT3442" s="110">
        <v>0.9</v>
      </c>
      <c r="BU3442" s="110" t="s">
        <v>420</v>
      </c>
      <c r="BV3442" s="110"/>
      <c r="BW3442" s="110">
        <v>27</v>
      </c>
      <c r="BX3442" s="110">
        <v>383</v>
      </c>
      <c r="BY3442" s="110">
        <v>58.5</v>
      </c>
      <c r="BZ3442" s="110"/>
      <c r="CA3442" s="110">
        <v>34.799999999999997</v>
      </c>
      <c r="CB3442" s="110">
        <v>0.5</v>
      </c>
      <c r="CC3442" s="110">
        <v>11.2</v>
      </c>
      <c r="CD3442" s="110" t="s">
        <v>412</v>
      </c>
      <c r="CE3442" s="110">
        <v>6</v>
      </c>
      <c r="CF3442" s="110">
        <v>144</v>
      </c>
      <c r="CG3442" s="110">
        <v>4841</v>
      </c>
      <c r="CH3442" s="110">
        <v>380</v>
      </c>
      <c r="CI3442" s="110">
        <v>320</v>
      </c>
      <c r="CJ3442" s="110">
        <v>542</v>
      </c>
      <c r="CK3442" s="110">
        <v>47.9</v>
      </c>
      <c r="CL3442" s="110">
        <v>140</v>
      </c>
      <c r="CM3442" s="110">
        <v>22.9</v>
      </c>
      <c r="CN3442" s="110">
        <v>1.54</v>
      </c>
      <c r="CO3442" s="110">
        <v>20.5</v>
      </c>
      <c r="CP3442" s="110">
        <v>3.5</v>
      </c>
      <c r="CQ3442" s="110">
        <v>23.5</v>
      </c>
      <c r="CR3442" s="110">
        <v>5.0999999999999996</v>
      </c>
      <c r="CS3442" s="110">
        <v>17</v>
      </c>
      <c r="CT3442" s="110">
        <v>2.88</v>
      </c>
      <c r="CU3442" s="110">
        <v>21.6</v>
      </c>
      <c r="CV3442" s="110">
        <v>3.62</v>
      </c>
      <c r="CW3442" s="60">
        <f t="shared" si="190"/>
        <v>1172.04</v>
      </c>
      <c r="CX3442" s="110"/>
      <c r="CY3442" s="110"/>
      <c r="CZ3442" s="110"/>
      <c r="DA3442" s="110"/>
      <c r="DC3442" s="110"/>
      <c r="DD3442" s="110"/>
      <c r="DE3442" s="110"/>
      <c r="DF3442" s="110"/>
      <c r="DG3442" s="110"/>
    </row>
    <row r="3443" spans="1:121" s="25" customFormat="1" ht="14.5" customHeight="1" x14ac:dyDescent="0.3">
      <c r="A3443" s="61" t="s">
        <v>4991</v>
      </c>
      <c r="B3443" s="22" t="s">
        <v>4992</v>
      </c>
      <c r="C3443" s="22" t="s">
        <v>2941</v>
      </c>
      <c r="D3443" s="22" t="s">
        <v>5257</v>
      </c>
      <c r="E3443" s="71"/>
      <c r="F3443" s="71">
        <v>42670</v>
      </c>
      <c r="G3443" s="22" t="s">
        <v>4984</v>
      </c>
      <c r="H3443" s="22">
        <v>32.015649000000003</v>
      </c>
      <c r="I3443" s="22">
        <v>-105.50900799999999</v>
      </c>
      <c r="J3443" s="22" t="s">
        <v>873</v>
      </c>
      <c r="K3443" s="29" t="s">
        <v>1253</v>
      </c>
      <c r="L3443" s="29" t="s">
        <v>878</v>
      </c>
      <c r="M3443" s="22" t="s">
        <v>1165</v>
      </c>
      <c r="N3443" s="70" t="s">
        <v>3393</v>
      </c>
      <c r="O3443" s="70" t="s">
        <v>3394</v>
      </c>
      <c r="P3443" s="22"/>
      <c r="Q3443" s="22"/>
      <c r="R3443" s="22"/>
      <c r="S3443" s="22"/>
      <c r="V3443" s="22"/>
      <c r="W3443" s="110">
        <v>54.16</v>
      </c>
      <c r="X3443" s="110">
        <v>9.2999999999999999E-2</v>
      </c>
      <c r="Y3443" s="110">
        <v>15.86</v>
      </c>
      <c r="Z3443" s="110">
        <v>8.91</v>
      </c>
      <c r="AA3443" s="110">
        <v>0.40600000000000003</v>
      </c>
      <c r="AB3443" s="110">
        <v>0.31</v>
      </c>
      <c r="AC3443" s="110">
        <v>1.68</v>
      </c>
      <c r="AD3443" s="110">
        <v>8.3699999999999992</v>
      </c>
      <c r="AE3443" s="110">
        <v>3.83</v>
      </c>
      <c r="AF3443" s="110">
        <v>0.05</v>
      </c>
      <c r="AG3443" s="110">
        <v>4.4000000000000004</v>
      </c>
      <c r="AH3443" s="110"/>
      <c r="AI3443" s="110"/>
      <c r="AJ3443" s="110"/>
      <c r="AL3443" s="110"/>
      <c r="AM3443" s="110"/>
      <c r="AN3443" s="110"/>
      <c r="AO3443" s="57">
        <f t="shared" si="203"/>
        <v>98.069000000000017</v>
      </c>
      <c r="AP3443" s="109">
        <f t="shared" si="204"/>
        <v>3.1940667000000014</v>
      </c>
      <c r="AQ3443" s="109">
        <f t="shared" si="205"/>
        <v>5.1963029999999986</v>
      </c>
      <c r="AR3443" s="110">
        <f t="shared" si="206"/>
        <v>8.1</v>
      </c>
      <c r="AU3443" s="110"/>
      <c r="AV3443" s="110">
        <v>54.7</v>
      </c>
      <c r="AW3443" s="110">
        <v>10</v>
      </c>
      <c r="AX3443" s="110"/>
      <c r="AY3443" s="110">
        <v>54</v>
      </c>
      <c r="AZ3443" s="110">
        <v>50</v>
      </c>
      <c r="BA3443" s="110">
        <v>1</v>
      </c>
      <c r="BB3443" s="110"/>
      <c r="BC3443" s="110"/>
      <c r="BD3443" s="110" t="s">
        <v>420</v>
      </c>
      <c r="BE3443" s="110" t="s">
        <v>411</v>
      </c>
      <c r="BF3443" s="110">
        <v>16.8</v>
      </c>
      <c r="BG3443" s="110">
        <v>10</v>
      </c>
      <c r="BH3443" s="110">
        <v>68</v>
      </c>
      <c r="BI3443" s="110">
        <v>4</v>
      </c>
      <c r="BJ3443" s="110">
        <v>156</v>
      </c>
      <c r="BK3443" s="110"/>
      <c r="BL3443" s="110" t="s">
        <v>1420</v>
      </c>
      <c r="BM3443" s="110"/>
      <c r="BN3443" s="110">
        <v>9</v>
      </c>
      <c r="BO3443" s="110">
        <v>801</v>
      </c>
      <c r="BP3443" s="110" t="s">
        <v>411</v>
      </c>
      <c r="BQ3443" s="110">
        <v>30</v>
      </c>
      <c r="BR3443" s="110">
        <v>231</v>
      </c>
      <c r="BS3443" s="110"/>
      <c r="BT3443" s="110">
        <v>1.2</v>
      </c>
      <c r="BU3443" s="110" t="s">
        <v>420</v>
      </c>
      <c r="BV3443" s="110"/>
      <c r="BW3443" s="110">
        <v>51</v>
      </c>
      <c r="BX3443" s="110">
        <v>417</v>
      </c>
      <c r="BY3443" s="110">
        <v>74.8</v>
      </c>
      <c r="BZ3443" s="110"/>
      <c r="CA3443" s="110">
        <v>30.8</v>
      </c>
      <c r="CB3443" s="110">
        <v>0.5</v>
      </c>
      <c r="CC3443" s="110">
        <v>9.8000000000000007</v>
      </c>
      <c r="CD3443" s="110" t="s">
        <v>412</v>
      </c>
      <c r="CE3443" s="110">
        <v>5</v>
      </c>
      <c r="CF3443" s="110">
        <v>192</v>
      </c>
      <c r="CG3443" s="110">
        <v>7112</v>
      </c>
      <c r="CH3443" s="110">
        <v>510</v>
      </c>
      <c r="CI3443" s="110">
        <v>430</v>
      </c>
      <c r="CJ3443" s="110">
        <v>731</v>
      </c>
      <c r="CK3443" s="110">
        <v>64.2</v>
      </c>
      <c r="CL3443" s="110">
        <v>187</v>
      </c>
      <c r="CM3443" s="110">
        <v>30.2</v>
      </c>
      <c r="CN3443" s="110">
        <v>2.04</v>
      </c>
      <c r="CO3443" s="110">
        <v>26.8</v>
      </c>
      <c r="CP3443" s="110">
        <v>4.7</v>
      </c>
      <c r="CQ3443" s="110">
        <v>31</v>
      </c>
      <c r="CR3443" s="110">
        <v>6.6</v>
      </c>
      <c r="CS3443" s="110">
        <v>22.1</v>
      </c>
      <c r="CT3443" s="110">
        <v>3.88</v>
      </c>
      <c r="CU3443" s="110">
        <v>27.6</v>
      </c>
      <c r="CV3443" s="110">
        <v>4.62</v>
      </c>
      <c r="CW3443" s="60">
        <f t="shared" si="190"/>
        <v>1571.7399999999998</v>
      </c>
      <c r="CX3443" s="110"/>
      <c r="CY3443" s="110"/>
      <c r="CZ3443" s="110"/>
      <c r="DA3443" s="110"/>
      <c r="DC3443" s="110"/>
      <c r="DD3443" s="110"/>
      <c r="DE3443" s="110"/>
      <c r="DF3443" s="110"/>
      <c r="DG3443" s="110"/>
    </row>
    <row r="3444" spans="1:121" s="25" customFormat="1" ht="14.5" customHeight="1" x14ac:dyDescent="0.3">
      <c r="A3444" s="61" t="s">
        <v>4993</v>
      </c>
      <c r="B3444" s="22" t="s">
        <v>4992</v>
      </c>
      <c r="C3444" s="22" t="s">
        <v>2941</v>
      </c>
      <c r="D3444" s="22" t="s">
        <v>5257</v>
      </c>
      <c r="E3444" s="71"/>
      <c r="F3444" s="71">
        <v>42670</v>
      </c>
      <c r="G3444" s="22" t="s">
        <v>4984</v>
      </c>
      <c r="H3444" s="22">
        <v>32.030019000000003</v>
      </c>
      <c r="I3444" s="22">
        <v>-105.52474100000001</v>
      </c>
      <c r="J3444" s="22" t="s">
        <v>873</v>
      </c>
      <c r="K3444" s="29" t="s">
        <v>1253</v>
      </c>
      <c r="L3444" s="29" t="s">
        <v>878</v>
      </c>
      <c r="M3444" s="22" t="s">
        <v>1165</v>
      </c>
      <c r="N3444" s="70" t="s">
        <v>3393</v>
      </c>
      <c r="O3444" s="70" t="s">
        <v>3394</v>
      </c>
      <c r="P3444" s="22"/>
      <c r="Q3444" s="22"/>
      <c r="R3444" s="22"/>
      <c r="S3444" s="22"/>
      <c r="V3444" s="22"/>
      <c r="W3444" s="110">
        <v>54.14</v>
      </c>
      <c r="X3444" s="110">
        <v>0.24099999999999999</v>
      </c>
      <c r="Y3444" s="110">
        <v>14.81</v>
      </c>
      <c r="Z3444" s="110">
        <v>8.2899999999999991</v>
      </c>
      <c r="AA3444" s="110">
        <v>0.503</v>
      </c>
      <c r="AB3444" s="110">
        <v>0.69</v>
      </c>
      <c r="AC3444" s="110">
        <v>7.26</v>
      </c>
      <c r="AD3444" s="110">
        <v>7.28</v>
      </c>
      <c r="AE3444" s="110">
        <v>3.83</v>
      </c>
      <c r="AF3444" s="110">
        <v>0.33</v>
      </c>
      <c r="AG3444" s="110">
        <v>1.84</v>
      </c>
      <c r="AH3444" s="110"/>
      <c r="AI3444" s="110"/>
      <c r="AJ3444" s="110"/>
      <c r="AL3444" s="110"/>
      <c r="AM3444" s="110"/>
      <c r="AN3444" s="110"/>
      <c r="AO3444" s="57">
        <f t="shared" si="203"/>
        <v>99.213999999999999</v>
      </c>
      <c r="AP3444" s="109">
        <f t="shared" si="204"/>
        <v>2.974462299999999</v>
      </c>
      <c r="AQ3444" s="109">
        <f t="shared" si="205"/>
        <v>4.8323070000000001</v>
      </c>
      <c r="AR3444" s="110">
        <f t="shared" si="206"/>
        <v>7.5363636363636353</v>
      </c>
      <c r="AU3444" s="110"/>
      <c r="AV3444" s="110">
        <v>16.399999999999999</v>
      </c>
      <c r="AW3444" s="110">
        <v>14</v>
      </c>
      <c r="AX3444" s="110"/>
      <c r="AY3444" s="110">
        <v>42</v>
      </c>
      <c r="AZ3444" s="110">
        <v>41</v>
      </c>
      <c r="BA3444" s="110" t="s">
        <v>413</v>
      </c>
      <c r="BB3444" s="110"/>
      <c r="BC3444" s="110"/>
      <c r="BD3444" s="110">
        <v>1</v>
      </c>
      <c r="BE3444" s="110" t="s">
        <v>411</v>
      </c>
      <c r="BF3444" s="110">
        <v>7.4</v>
      </c>
      <c r="BG3444" s="110" t="s">
        <v>471</v>
      </c>
      <c r="BH3444" s="110">
        <v>41</v>
      </c>
      <c r="BI3444" s="110">
        <v>2</v>
      </c>
      <c r="BJ3444" s="110">
        <v>43.7</v>
      </c>
      <c r="BK3444" s="110"/>
      <c r="BL3444" s="110" t="s">
        <v>1420</v>
      </c>
      <c r="BM3444" s="110"/>
      <c r="BN3444" s="110">
        <v>20</v>
      </c>
      <c r="BO3444" s="110">
        <v>441</v>
      </c>
      <c r="BP3444" s="110" t="s">
        <v>411</v>
      </c>
      <c r="BQ3444" s="110">
        <v>50</v>
      </c>
      <c r="BR3444" s="110">
        <v>126</v>
      </c>
      <c r="BS3444" s="110"/>
      <c r="BT3444" s="110">
        <v>1.7</v>
      </c>
      <c r="BU3444" s="110">
        <v>4</v>
      </c>
      <c r="BV3444" s="110"/>
      <c r="BW3444" s="110">
        <v>14</v>
      </c>
      <c r="BX3444" s="110">
        <v>231</v>
      </c>
      <c r="BY3444" s="110">
        <v>26.4</v>
      </c>
      <c r="BZ3444" s="110"/>
      <c r="CA3444" s="110">
        <v>53.5</v>
      </c>
      <c r="CB3444" s="110">
        <v>0.7</v>
      </c>
      <c r="CC3444" s="110">
        <v>15.7</v>
      </c>
      <c r="CD3444" s="110">
        <v>6</v>
      </c>
      <c r="CE3444" s="110" t="s">
        <v>420</v>
      </c>
      <c r="CF3444" s="110">
        <v>82</v>
      </c>
      <c r="CG3444" s="110">
        <v>2083</v>
      </c>
      <c r="CH3444" s="110">
        <v>480</v>
      </c>
      <c r="CI3444" s="110">
        <v>262</v>
      </c>
      <c r="CJ3444" s="110">
        <v>459</v>
      </c>
      <c r="CK3444" s="110">
        <v>43.6</v>
      </c>
      <c r="CL3444" s="110">
        <v>135</v>
      </c>
      <c r="CM3444" s="110">
        <v>21</v>
      </c>
      <c r="CN3444" s="110">
        <v>1.96</v>
      </c>
      <c r="CO3444" s="110">
        <v>16.2</v>
      </c>
      <c r="CP3444" s="110">
        <v>2.4</v>
      </c>
      <c r="CQ3444" s="110">
        <v>14.2</v>
      </c>
      <c r="CR3444" s="110">
        <v>2.7</v>
      </c>
      <c r="CS3444" s="110">
        <v>8.8000000000000007</v>
      </c>
      <c r="CT3444" s="110">
        <v>1.41</v>
      </c>
      <c r="CU3444" s="110">
        <v>10.5</v>
      </c>
      <c r="CV3444" s="110">
        <v>1.92</v>
      </c>
      <c r="CW3444" s="60">
        <f t="shared" si="190"/>
        <v>980.69</v>
      </c>
      <c r="CX3444" s="110"/>
      <c r="CY3444" s="110"/>
      <c r="CZ3444" s="110"/>
      <c r="DA3444" s="110"/>
      <c r="DC3444" s="110"/>
      <c r="DD3444" s="110"/>
      <c r="DE3444" s="110"/>
      <c r="DF3444" s="110"/>
      <c r="DG3444" s="110"/>
    </row>
    <row r="3445" spans="1:121" ht="14.5" customHeight="1" x14ac:dyDescent="0.3">
      <c r="A3445" s="61" t="s">
        <v>4994</v>
      </c>
      <c r="B3445" s="22" t="s">
        <v>4992</v>
      </c>
      <c r="C3445" s="22" t="s">
        <v>2941</v>
      </c>
      <c r="D3445" s="22" t="s">
        <v>5257</v>
      </c>
      <c r="E3445" s="71"/>
      <c r="F3445" s="71">
        <v>42670</v>
      </c>
      <c r="G3445" s="22" t="s">
        <v>4984</v>
      </c>
      <c r="H3445" s="22">
        <v>32.030327999999997</v>
      </c>
      <c r="I3445" s="22">
        <v>-105.524435</v>
      </c>
      <c r="J3445" s="22" t="s">
        <v>873</v>
      </c>
      <c r="K3445" s="29" t="s">
        <v>1253</v>
      </c>
      <c r="L3445" s="29" t="s">
        <v>878</v>
      </c>
      <c r="M3445" s="22" t="s">
        <v>1165</v>
      </c>
      <c r="N3445" s="70" t="s">
        <v>3393</v>
      </c>
      <c r="O3445" s="70" t="s">
        <v>3394</v>
      </c>
      <c r="U3445" s="25"/>
      <c r="W3445" s="110">
        <v>55.42</v>
      </c>
      <c r="X3445" s="110">
        <v>5.6000000000000001E-2</v>
      </c>
      <c r="Y3445" s="110">
        <v>18.68</v>
      </c>
      <c r="Z3445" s="110">
        <v>6.05</v>
      </c>
      <c r="AA3445" s="110">
        <v>0.32200000000000001</v>
      </c>
      <c r="AB3445" s="110">
        <v>0.14000000000000001</v>
      </c>
      <c r="AC3445" s="110">
        <v>1.18</v>
      </c>
      <c r="AD3445" s="110">
        <v>9.48</v>
      </c>
      <c r="AE3445" s="110">
        <v>4.71</v>
      </c>
      <c r="AF3445" s="110">
        <v>0.02</v>
      </c>
      <c r="AG3445" s="110">
        <v>2.76</v>
      </c>
      <c r="AH3445" s="110"/>
      <c r="AI3445" s="110"/>
      <c r="AJ3445" s="110"/>
      <c r="AK3445" s="22"/>
      <c r="AL3445" s="110"/>
      <c r="AM3445" s="110"/>
      <c r="AN3445" s="110"/>
      <c r="AO3445" s="57">
        <f t="shared" si="203"/>
        <v>98.818000000000012</v>
      </c>
      <c r="AP3445" s="109">
        <f t="shared" si="204"/>
        <v>2.5603985000000002</v>
      </c>
      <c r="AQ3445" s="109">
        <f t="shared" si="205"/>
        <v>3.1723649999999992</v>
      </c>
      <c r="AR3445" s="110">
        <f t="shared" si="206"/>
        <v>5.4999999999999991</v>
      </c>
      <c r="AS3445" s="22"/>
      <c r="AT3445" s="22"/>
      <c r="AU3445" s="110"/>
      <c r="AV3445" s="110">
        <v>38.4</v>
      </c>
      <c r="AW3445" s="110">
        <v>20</v>
      </c>
      <c r="AX3445" s="110"/>
      <c r="AY3445" s="110">
        <v>26</v>
      </c>
      <c r="AZ3445" s="110">
        <v>33</v>
      </c>
      <c r="BA3445" s="110">
        <v>0.7</v>
      </c>
      <c r="BB3445" s="110"/>
      <c r="BC3445" s="110"/>
      <c r="BD3445" s="110" t="s">
        <v>420</v>
      </c>
      <c r="BE3445" s="110" t="s">
        <v>411</v>
      </c>
      <c r="BF3445" s="110">
        <v>4.8</v>
      </c>
      <c r="BG3445" s="110" t="s">
        <v>471</v>
      </c>
      <c r="BH3445" s="110">
        <v>61</v>
      </c>
      <c r="BI3445" s="110">
        <v>2</v>
      </c>
      <c r="BJ3445" s="110">
        <v>106</v>
      </c>
      <c r="BK3445" s="110"/>
      <c r="BL3445" s="110" t="s">
        <v>1420</v>
      </c>
      <c r="BM3445" s="110"/>
      <c r="BN3445" s="110">
        <v>12</v>
      </c>
      <c r="BO3445" s="110">
        <v>465</v>
      </c>
      <c r="BP3445" s="110" t="s">
        <v>411</v>
      </c>
      <c r="BQ3445" s="110">
        <v>27</v>
      </c>
      <c r="BR3445" s="110">
        <v>271</v>
      </c>
      <c r="BS3445" s="110"/>
      <c r="BT3445" s="110">
        <v>1.5</v>
      </c>
      <c r="BU3445" s="110" t="s">
        <v>420</v>
      </c>
      <c r="BV3445" s="110"/>
      <c r="BW3445" s="110">
        <v>27</v>
      </c>
      <c r="BX3445" s="110">
        <v>96</v>
      </c>
      <c r="BY3445" s="110">
        <v>49.6</v>
      </c>
      <c r="BZ3445" s="110"/>
      <c r="CA3445" s="110">
        <v>27.2</v>
      </c>
      <c r="CB3445" s="110">
        <v>0.4</v>
      </c>
      <c r="CC3445" s="110">
        <v>8.1</v>
      </c>
      <c r="CD3445" s="110" t="s">
        <v>412</v>
      </c>
      <c r="CE3445" s="110">
        <v>3</v>
      </c>
      <c r="CF3445" s="110">
        <v>123</v>
      </c>
      <c r="CG3445" s="110">
        <v>4878</v>
      </c>
      <c r="CH3445" s="110">
        <v>310</v>
      </c>
      <c r="CI3445" s="110">
        <v>256</v>
      </c>
      <c r="CJ3445" s="110">
        <v>429</v>
      </c>
      <c r="CK3445" s="110">
        <v>37.9</v>
      </c>
      <c r="CL3445" s="110">
        <v>110</v>
      </c>
      <c r="CM3445" s="110">
        <v>18.2</v>
      </c>
      <c r="CN3445" s="110">
        <v>1.26</v>
      </c>
      <c r="CO3445" s="110">
        <v>16.5</v>
      </c>
      <c r="CP3445" s="110">
        <v>3</v>
      </c>
      <c r="CQ3445" s="110">
        <v>19.600000000000001</v>
      </c>
      <c r="CR3445" s="110">
        <v>4.3</v>
      </c>
      <c r="CS3445" s="110">
        <v>14.9</v>
      </c>
      <c r="CT3445" s="110">
        <v>2.5299999999999998</v>
      </c>
      <c r="CU3445" s="110">
        <v>19.7</v>
      </c>
      <c r="CV3445" s="110">
        <v>3.47</v>
      </c>
      <c r="CW3445" s="60">
        <f t="shared" si="190"/>
        <v>936.36</v>
      </c>
      <c r="CX3445" s="110"/>
      <c r="CY3445" s="110"/>
      <c r="CZ3445" s="110"/>
      <c r="DA3445" s="110"/>
      <c r="DB3445" s="22"/>
      <c r="DC3445" s="110"/>
      <c r="DD3445" s="110"/>
      <c r="DE3445" s="110"/>
      <c r="DF3445" s="110"/>
      <c r="DG3445" s="110"/>
      <c r="DH3445" s="22"/>
      <c r="DI3445" s="22"/>
      <c r="DJ3445" s="22"/>
      <c r="DK3445" s="22"/>
      <c r="DL3445" s="22"/>
      <c r="DM3445" s="22"/>
      <c r="DN3445" s="22"/>
      <c r="DO3445" s="22"/>
      <c r="DP3445" s="22"/>
      <c r="DQ3445" s="22"/>
    </row>
    <row r="3446" spans="1:121" ht="14.5" customHeight="1" x14ac:dyDescent="0.3">
      <c r="A3446" s="61" t="s">
        <v>4995</v>
      </c>
      <c r="B3446" s="22" t="s">
        <v>4992</v>
      </c>
      <c r="C3446" s="22" t="s">
        <v>2941</v>
      </c>
      <c r="D3446" s="22" t="s">
        <v>5257</v>
      </c>
      <c r="E3446" s="71"/>
      <c r="F3446" s="71">
        <v>42670</v>
      </c>
      <c r="G3446" s="22" t="s">
        <v>4984</v>
      </c>
      <c r="H3446" s="22">
        <v>32.030546000000001</v>
      </c>
      <c r="I3446" s="22">
        <v>-105.524328</v>
      </c>
      <c r="J3446" s="22" t="s">
        <v>873</v>
      </c>
      <c r="K3446" s="29" t="s">
        <v>1253</v>
      </c>
      <c r="L3446" s="29" t="s">
        <v>878</v>
      </c>
      <c r="M3446" s="22" t="s">
        <v>1165</v>
      </c>
      <c r="N3446" s="70" t="s">
        <v>3393</v>
      </c>
      <c r="O3446" s="70" t="s">
        <v>3394</v>
      </c>
      <c r="U3446" s="25"/>
      <c r="W3446" s="110">
        <v>58.42</v>
      </c>
      <c r="X3446" s="110">
        <v>0.11899999999999999</v>
      </c>
      <c r="Y3446" s="110">
        <v>13.41</v>
      </c>
      <c r="Z3446" s="110">
        <v>9</v>
      </c>
      <c r="AA3446" s="110">
        <v>0.54900000000000004</v>
      </c>
      <c r="AB3446" s="110">
        <v>7.0000000000000007E-2</v>
      </c>
      <c r="AC3446" s="110">
        <v>0.71</v>
      </c>
      <c r="AD3446" s="110">
        <v>6.38</v>
      </c>
      <c r="AE3446" s="110">
        <v>6.82</v>
      </c>
      <c r="AF3446" s="110">
        <v>7.0000000000000007E-2</v>
      </c>
      <c r="AG3446" s="110">
        <v>2.83</v>
      </c>
      <c r="AH3446" s="110"/>
      <c r="AI3446" s="110"/>
      <c r="AJ3446" s="110"/>
      <c r="AK3446" s="22"/>
      <c r="AL3446" s="110"/>
      <c r="AM3446" s="110"/>
      <c r="AN3446" s="110"/>
      <c r="AO3446" s="57">
        <f t="shared" si="203"/>
        <v>98.377999999999972</v>
      </c>
      <c r="AP3446" s="109">
        <f t="shared" si="204"/>
        <v>3.0971249999999984</v>
      </c>
      <c r="AQ3446" s="109">
        <f t="shared" si="205"/>
        <v>5.3662500000000009</v>
      </c>
      <c r="AR3446" s="110">
        <f t="shared" si="206"/>
        <v>8.1818181818181817</v>
      </c>
      <c r="AS3446" s="22"/>
      <c r="AT3446" s="22"/>
      <c r="AU3446" s="110"/>
      <c r="AV3446" s="110">
        <v>64.2</v>
      </c>
      <c r="AW3446" s="110">
        <v>116</v>
      </c>
      <c r="AX3446" s="110"/>
      <c r="AY3446" s="110">
        <v>144</v>
      </c>
      <c r="AZ3446" s="110">
        <v>147</v>
      </c>
      <c r="BA3446" s="110" t="s">
        <v>413</v>
      </c>
      <c r="BB3446" s="110"/>
      <c r="BC3446" s="110"/>
      <c r="BD3446" s="110" t="s">
        <v>420</v>
      </c>
      <c r="BE3446" s="110" t="s">
        <v>411</v>
      </c>
      <c r="BF3446" s="110">
        <v>14.8</v>
      </c>
      <c r="BG3446" s="110">
        <v>20</v>
      </c>
      <c r="BH3446" s="110">
        <v>86</v>
      </c>
      <c r="BI3446" s="110">
        <v>3</v>
      </c>
      <c r="BJ3446" s="110">
        <v>143</v>
      </c>
      <c r="BK3446" s="110"/>
      <c r="BL3446" s="110" t="s">
        <v>1420</v>
      </c>
      <c r="BM3446" s="110"/>
      <c r="BN3446" s="110">
        <v>45</v>
      </c>
      <c r="BO3446" s="110">
        <v>1400</v>
      </c>
      <c r="BP3446" s="110" t="s">
        <v>411</v>
      </c>
      <c r="BQ3446" s="110">
        <v>28</v>
      </c>
      <c r="BR3446" s="110">
        <v>437</v>
      </c>
      <c r="BS3446" s="110"/>
      <c r="BT3446" s="110">
        <v>8.8000000000000007</v>
      </c>
      <c r="BU3446" s="110" t="s">
        <v>420</v>
      </c>
      <c r="BV3446" s="110"/>
      <c r="BW3446" s="110">
        <v>73</v>
      </c>
      <c r="BX3446" s="110">
        <v>87</v>
      </c>
      <c r="BY3446" s="110">
        <v>91.7</v>
      </c>
      <c r="BZ3446" s="110"/>
      <c r="CA3446" s="110">
        <v>30</v>
      </c>
      <c r="CB3446" s="110">
        <v>0.6</v>
      </c>
      <c r="CC3446" s="110">
        <v>8.9</v>
      </c>
      <c r="CD3446" s="110" t="s">
        <v>412</v>
      </c>
      <c r="CE3446" s="110">
        <v>4</v>
      </c>
      <c r="CF3446" s="110">
        <v>173</v>
      </c>
      <c r="CG3446" s="110">
        <v>8113</v>
      </c>
      <c r="CH3446" s="110">
        <v>900</v>
      </c>
      <c r="CI3446" s="110">
        <v>526</v>
      </c>
      <c r="CJ3446" s="110">
        <v>923</v>
      </c>
      <c r="CK3446" s="110">
        <v>82.9</v>
      </c>
      <c r="CL3446" s="110">
        <v>237</v>
      </c>
      <c r="CM3446" s="110">
        <v>39.1</v>
      </c>
      <c r="CN3446" s="110">
        <v>3.02</v>
      </c>
      <c r="CO3446" s="110">
        <v>30.5</v>
      </c>
      <c r="CP3446" s="110">
        <v>4.7</v>
      </c>
      <c r="CQ3446" s="110">
        <v>27.4</v>
      </c>
      <c r="CR3446" s="110">
        <v>5.3</v>
      </c>
      <c r="CS3446" s="110">
        <v>17.3</v>
      </c>
      <c r="CT3446" s="110">
        <v>2.77</v>
      </c>
      <c r="CU3446" s="110">
        <v>20.7</v>
      </c>
      <c r="CV3446" s="110">
        <v>3.53</v>
      </c>
      <c r="CW3446" s="60">
        <f t="shared" si="190"/>
        <v>1923.22</v>
      </c>
      <c r="CX3446" s="110"/>
      <c r="CY3446" s="110"/>
      <c r="CZ3446" s="110"/>
      <c r="DA3446" s="110"/>
      <c r="DB3446" s="22"/>
      <c r="DC3446" s="110"/>
      <c r="DD3446" s="110"/>
      <c r="DE3446" s="110"/>
      <c r="DF3446" s="110"/>
      <c r="DG3446" s="110"/>
      <c r="DH3446" s="22"/>
      <c r="DI3446" s="22"/>
      <c r="DJ3446" s="22"/>
      <c r="DK3446" s="22"/>
      <c r="DL3446" s="22"/>
      <c r="DM3446" s="22"/>
      <c r="DN3446" s="22"/>
      <c r="DO3446" s="22"/>
      <c r="DP3446" s="22"/>
      <c r="DQ3446" s="22"/>
    </row>
    <row r="3447" spans="1:121" ht="14.5" customHeight="1" x14ac:dyDescent="0.3">
      <c r="A3447" s="61" t="s">
        <v>4996</v>
      </c>
      <c r="B3447" s="22" t="s">
        <v>4992</v>
      </c>
      <c r="C3447" s="22" t="s">
        <v>2941</v>
      </c>
      <c r="D3447" s="22" t="s">
        <v>5257</v>
      </c>
      <c r="E3447" s="71"/>
      <c r="F3447" s="71">
        <v>42670</v>
      </c>
      <c r="G3447" s="22" t="s">
        <v>4984</v>
      </c>
      <c r="H3447" s="22">
        <v>32.032243000000001</v>
      </c>
      <c r="I3447" s="22">
        <v>-105.522927</v>
      </c>
      <c r="J3447" s="22" t="s">
        <v>873</v>
      </c>
      <c r="K3447" s="29" t="s">
        <v>1253</v>
      </c>
      <c r="L3447" s="29" t="s">
        <v>878</v>
      </c>
      <c r="M3447" s="22" t="s">
        <v>1165</v>
      </c>
      <c r="N3447" s="70" t="s">
        <v>3393</v>
      </c>
      <c r="O3447" s="70" t="s">
        <v>3394</v>
      </c>
      <c r="U3447" s="25"/>
      <c r="W3447" s="110">
        <v>55.56</v>
      </c>
      <c r="X3447" s="110">
        <v>7.5999999999999998E-2</v>
      </c>
      <c r="Y3447" s="110">
        <v>18.96</v>
      </c>
      <c r="Z3447" s="110">
        <v>6</v>
      </c>
      <c r="AA3447" s="110">
        <v>0.28100000000000003</v>
      </c>
      <c r="AB3447" s="110">
        <v>0.09</v>
      </c>
      <c r="AC3447" s="110">
        <v>0.89</v>
      </c>
      <c r="AD3447" s="110">
        <v>9.81</v>
      </c>
      <c r="AE3447" s="110">
        <v>4.4800000000000004</v>
      </c>
      <c r="AF3447" s="110">
        <v>7.0000000000000007E-2</v>
      </c>
      <c r="AG3447" s="110">
        <v>2.65</v>
      </c>
      <c r="AH3447" s="110"/>
      <c r="AI3447" s="110"/>
      <c r="AJ3447" s="110"/>
      <c r="AK3447" s="22"/>
      <c r="AL3447" s="110"/>
      <c r="AM3447" s="110"/>
      <c r="AN3447" s="110"/>
      <c r="AO3447" s="57">
        <f t="shared" si="203"/>
        <v>98.867000000000019</v>
      </c>
      <c r="AP3447" s="109">
        <f t="shared" si="204"/>
        <v>2.5607400000000018</v>
      </c>
      <c r="AQ3447" s="109">
        <f t="shared" si="205"/>
        <v>3.126599999999998</v>
      </c>
      <c r="AR3447" s="110">
        <f t="shared" si="206"/>
        <v>5.4545454545454541</v>
      </c>
      <c r="AS3447" s="22"/>
      <c r="AT3447" s="22"/>
      <c r="AU3447" s="110"/>
      <c r="AV3447" s="110">
        <v>32.6</v>
      </c>
      <c r="AW3447" s="110">
        <v>14</v>
      </c>
      <c r="AX3447" s="110"/>
      <c r="AY3447" s="110">
        <v>50</v>
      </c>
      <c r="AZ3447" s="110">
        <v>41</v>
      </c>
      <c r="BA3447" s="110" t="s">
        <v>413</v>
      </c>
      <c r="BB3447" s="110"/>
      <c r="BC3447" s="110"/>
      <c r="BD3447" s="110">
        <v>1</v>
      </c>
      <c r="BE3447" s="110" t="s">
        <v>411</v>
      </c>
      <c r="BF3447" s="110">
        <v>3.7</v>
      </c>
      <c r="BG3447" s="110" t="s">
        <v>471</v>
      </c>
      <c r="BH3447" s="110">
        <v>63</v>
      </c>
      <c r="BI3447" s="110">
        <v>2</v>
      </c>
      <c r="BJ3447" s="110">
        <v>77.099999999999994</v>
      </c>
      <c r="BK3447" s="110"/>
      <c r="BL3447" s="110" t="s">
        <v>1420</v>
      </c>
      <c r="BM3447" s="110"/>
      <c r="BN3447" s="110">
        <v>9</v>
      </c>
      <c r="BO3447" s="110">
        <v>405</v>
      </c>
      <c r="BP3447" s="110" t="s">
        <v>411</v>
      </c>
      <c r="BQ3447" s="110">
        <v>72</v>
      </c>
      <c r="BR3447" s="110">
        <v>277</v>
      </c>
      <c r="BS3447" s="110"/>
      <c r="BT3447" s="110">
        <v>1.7</v>
      </c>
      <c r="BU3447" s="110" t="s">
        <v>420</v>
      </c>
      <c r="BV3447" s="110"/>
      <c r="BW3447" s="110">
        <v>44</v>
      </c>
      <c r="BX3447" s="110">
        <v>34</v>
      </c>
      <c r="BY3447" s="110">
        <v>44.5</v>
      </c>
      <c r="BZ3447" s="110"/>
      <c r="CA3447" s="110">
        <v>77.7</v>
      </c>
      <c r="CB3447" s="110">
        <v>1</v>
      </c>
      <c r="CC3447" s="110">
        <v>17.2</v>
      </c>
      <c r="CD3447" s="110" t="s">
        <v>412</v>
      </c>
      <c r="CE3447" s="110">
        <v>6</v>
      </c>
      <c r="CF3447" s="110">
        <v>78</v>
      </c>
      <c r="CG3447" s="110">
        <v>4087</v>
      </c>
      <c r="CH3447" s="110">
        <v>290</v>
      </c>
      <c r="CI3447" s="110">
        <v>170</v>
      </c>
      <c r="CJ3447" s="110">
        <v>299</v>
      </c>
      <c r="CK3447" s="110">
        <v>27</v>
      </c>
      <c r="CL3447" s="110">
        <v>81</v>
      </c>
      <c r="CM3447" s="110">
        <v>13.7</v>
      </c>
      <c r="CN3447" s="110">
        <v>0.96</v>
      </c>
      <c r="CO3447" s="110">
        <v>11.5</v>
      </c>
      <c r="CP3447" s="110">
        <v>1.9</v>
      </c>
      <c r="CQ3447" s="110">
        <v>12.1</v>
      </c>
      <c r="CR3447" s="110">
        <v>2.5</v>
      </c>
      <c r="CS3447" s="110">
        <v>7.9</v>
      </c>
      <c r="CT3447" s="110">
        <v>1.35</v>
      </c>
      <c r="CU3447" s="110">
        <v>10.199999999999999</v>
      </c>
      <c r="CV3447" s="110">
        <v>1.76</v>
      </c>
      <c r="CW3447" s="60">
        <f t="shared" si="190"/>
        <v>640.87000000000012</v>
      </c>
      <c r="CX3447" s="110"/>
      <c r="CY3447" s="110"/>
      <c r="CZ3447" s="110"/>
      <c r="DA3447" s="110"/>
      <c r="DB3447" s="22"/>
      <c r="DC3447" s="110"/>
      <c r="DD3447" s="110"/>
      <c r="DE3447" s="110"/>
      <c r="DF3447" s="110"/>
      <c r="DG3447" s="110"/>
      <c r="DH3447" s="22"/>
      <c r="DI3447" s="22"/>
      <c r="DJ3447" s="22"/>
      <c r="DK3447" s="22"/>
      <c r="DL3447" s="22"/>
      <c r="DM3447" s="22"/>
      <c r="DN3447" s="22"/>
      <c r="DO3447" s="22"/>
      <c r="DP3447" s="22"/>
      <c r="DQ3447" s="22"/>
    </row>
    <row r="3448" spans="1:121" s="25" customFormat="1" ht="14.5" customHeight="1" x14ac:dyDescent="0.3">
      <c r="A3448" s="61" t="s">
        <v>4997</v>
      </c>
      <c r="B3448" s="22" t="s">
        <v>4992</v>
      </c>
      <c r="C3448" s="22" t="s">
        <v>2941</v>
      </c>
      <c r="D3448" s="22" t="s">
        <v>5257</v>
      </c>
      <c r="E3448" s="71"/>
      <c r="F3448" s="71">
        <v>42670</v>
      </c>
      <c r="G3448" s="22" t="s">
        <v>4984</v>
      </c>
      <c r="H3448" s="22">
        <v>32.032466999999997</v>
      </c>
      <c r="I3448" s="22">
        <v>-105.522479</v>
      </c>
      <c r="J3448" s="22" t="s">
        <v>873</v>
      </c>
      <c r="K3448" s="29" t="s">
        <v>1253</v>
      </c>
      <c r="L3448" s="29" t="s">
        <v>878</v>
      </c>
      <c r="M3448" s="22" t="s">
        <v>1165</v>
      </c>
      <c r="N3448" s="70" t="s">
        <v>3393</v>
      </c>
      <c r="O3448" s="70" t="s">
        <v>3394</v>
      </c>
      <c r="P3448" s="22"/>
      <c r="Q3448" s="22"/>
      <c r="R3448" s="22"/>
      <c r="S3448" s="22"/>
      <c r="V3448" s="22"/>
      <c r="W3448" s="110">
        <v>55.73</v>
      </c>
      <c r="X3448" s="110">
        <v>6.4000000000000001E-2</v>
      </c>
      <c r="Y3448" s="110">
        <v>19.66</v>
      </c>
      <c r="Z3448" s="110">
        <v>5.69</v>
      </c>
      <c r="AA3448" s="110">
        <v>0.24399999999999999</v>
      </c>
      <c r="AB3448" s="110">
        <v>0.09</v>
      </c>
      <c r="AC3448" s="110">
        <v>0.7</v>
      </c>
      <c r="AD3448" s="110">
        <v>10.19</v>
      </c>
      <c r="AE3448" s="110">
        <v>5.09</v>
      </c>
      <c r="AF3448" s="110">
        <v>0.02</v>
      </c>
      <c r="AG3448" s="110">
        <v>1.2</v>
      </c>
      <c r="AH3448" s="110"/>
      <c r="AI3448" s="110"/>
      <c r="AJ3448" s="110"/>
      <c r="AL3448" s="110"/>
      <c r="AM3448" s="110"/>
      <c r="AN3448" s="110"/>
      <c r="AO3448" s="57">
        <f t="shared" si="203"/>
        <v>98.677999999999997</v>
      </c>
      <c r="AP3448" s="109">
        <f t="shared" si="204"/>
        <v>2.5115752999999987</v>
      </c>
      <c r="AQ3448" s="109">
        <f t="shared" si="205"/>
        <v>2.8894770000000012</v>
      </c>
      <c r="AR3448" s="110">
        <f t="shared" si="206"/>
        <v>5.1727272727272728</v>
      </c>
      <c r="AU3448" s="110"/>
      <c r="AV3448" s="110">
        <v>21</v>
      </c>
      <c r="AW3448" s="110">
        <v>18</v>
      </c>
      <c r="AX3448" s="110"/>
      <c r="AY3448" s="110">
        <v>9</v>
      </c>
      <c r="AZ3448" s="110">
        <v>25</v>
      </c>
      <c r="BA3448" s="110" t="s">
        <v>413</v>
      </c>
      <c r="BB3448" s="110"/>
      <c r="BC3448" s="110"/>
      <c r="BD3448" s="110" t="s">
        <v>420</v>
      </c>
      <c r="BE3448" s="110" t="s">
        <v>411</v>
      </c>
      <c r="BF3448" s="110">
        <v>2.6</v>
      </c>
      <c r="BG3448" s="110" t="s">
        <v>471</v>
      </c>
      <c r="BH3448" s="110">
        <v>58</v>
      </c>
      <c r="BI3448" s="110">
        <v>2</v>
      </c>
      <c r="BJ3448" s="110">
        <v>56.6</v>
      </c>
      <c r="BK3448" s="110"/>
      <c r="BL3448" s="110" t="s">
        <v>1420</v>
      </c>
      <c r="BM3448" s="110"/>
      <c r="BN3448" s="110">
        <v>6</v>
      </c>
      <c r="BO3448" s="110">
        <v>218</v>
      </c>
      <c r="BP3448" s="110" t="s">
        <v>411</v>
      </c>
      <c r="BQ3448" s="110">
        <v>72</v>
      </c>
      <c r="BR3448" s="110">
        <v>263</v>
      </c>
      <c r="BS3448" s="110"/>
      <c r="BT3448" s="110">
        <v>0.6</v>
      </c>
      <c r="BU3448" s="110" t="s">
        <v>420</v>
      </c>
      <c r="BV3448" s="110"/>
      <c r="BW3448" s="110">
        <v>26</v>
      </c>
      <c r="BX3448" s="110">
        <v>6</v>
      </c>
      <c r="BY3448" s="110">
        <v>23.2</v>
      </c>
      <c r="BZ3448" s="110"/>
      <c r="CA3448" s="110">
        <v>84.8</v>
      </c>
      <c r="CB3448" s="110">
        <v>1</v>
      </c>
      <c r="CC3448" s="110">
        <v>28.4</v>
      </c>
      <c r="CD3448" s="110" t="s">
        <v>412</v>
      </c>
      <c r="CE3448" s="110">
        <v>11</v>
      </c>
      <c r="CF3448" s="110">
        <v>53</v>
      </c>
      <c r="CG3448" s="110">
        <v>2848</v>
      </c>
      <c r="CH3448" s="110">
        <v>210</v>
      </c>
      <c r="CI3448" s="110">
        <v>127</v>
      </c>
      <c r="CJ3448" s="110">
        <v>217</v>
      </c>
      <c r="CK3448" s="110">
        <v>19.3</v>
      </c>
      <c r="CL3448" s="110">
        <v>56.7</v>
      </c>
      <c r="CM3448" s="110">
        <v>9.4</v>
      </c>
      <c r="CN3448" s="110">
        <v>0.65</v>
      </c>
      <c r="CO3448" s="110">
        <v>8.1999999999999993</v>
      </c>
      <c r="CP3448" s="110">
        <v>1.4</v>
      </c>
      <c r="CQ3448" s="110">
        <v>8.8000000000000007</v>
      </c>
      <c r="CR3448" s="110">
        <v>1.8</v>
      </c>
      <c r="CS3448" s="110">
        <v>5.8</v>
      </c>
      <c r="CT3448" s="110">
        <v>1</v>
      </c>
      <c r="CU3448" s="110">
        <v>7.8</v>
      </c>
      <c r="CV3448" s="110">
        <v>1.46</v>
      </c>
      <c r="CW3448" s="60">
        <f t="shared" si="190"/>
        <v>466.30999999999995</v>
      </c>
      <c r="CX3448" s="110"/>
      <c r="CY3448" s="110"/>
      <c r="CZ3448" s="110"/>
      <c r="DA3448" s="110"/>
      <c r="DC3448" s="110"/>
      <c r="DD3448" s="110"/>
      <c r="DE3448" s="110"/>
      <c r="DF3448" s="110"/>
      <c r="DG3448" s="110"/>
    </row>
    <row r="3449" spans="1:121" s="25" customFormat="1" ht="14.5" customHeight="1" x14ac:dyDescent="0.3">
      <c r="A3449" s="61" t="s">
        <v>4998</v>
      </c>
      <c r="B3449" s="22" t="s">
        <v>4992</v>
      </c>
      <c r="C3449" s="22" t="s">
        <v>2941</v>
      </c>
      <c r="D3449" s="22" t="s">
        <v>5257</v>
      </c>
      <c r="E3449" s="71"/>
      <c r="F3449" s="71">
        <v>42670</v>
      </c>
      <c r="G3449" s="22" t="s">
        <v>4984</v>
      </c>
      <c r="H3449" s="22">
        <v>32.032584999999997</v>
      </c>
      <c r="I3449" s="22">
        <v>-105.522319</v>
      </c>
      <c r="J3449" s="22" t="s">
        <v>873</v>
      </c>
      <c r="K3449" s="29" t="s">
        <v>1253</v>
      </c>
      <c r="L3449" s="29" t="s">
        <v>878</v>
      </c>
      <c r="M3449" s="22" t="s">
        <v>1165</v>
      </c>
      <c r="N3449" s="70" t="s">
        <v>3393</v>
      </c>
      <c r="O3449" s="70" t="s">
        <v>3394</v>
      </c>
      <c r="P3449" s="22"/>
      <c r="Q3449" s="22"/>
      <c r="R3449" s="22"/>
      <c r="S3449" s="22"/>
      <c r="V3449" s="22"/>
      <c r="W3449" s="110">
        <v>55.18</v>
      </c>
      <c r="X3449" s="110">
        <v>7.0000000000000007E-2</v>
      </c>
      <c r="Y3449" s="110">
        <v>19.100000000000001</v>
      </c>
      <c r="Z3449" s="110">
        <v>5.55</v>
      </c>
      <c r="AA3449" s="110">
        <v>0.27900000000000003</v>
      </c>
      <c r="AB3449" s="110">
        <v>0.15</v>
      </c>
      <c r="AC3449" s="110">
        <v>0.88</v>
      </c>
      <c r="AD3449" s="110">
        <v>8.58</v>
      </c>
      <c r="AE3449" s="110">
        <v>5.18</v>
      </c>
      <c r="AF3449" s="110">
        <v>7.0000000000000007E-2</v>
      </c>
      <c r="AG3449" s="110">
        <v>3.59</v>
      </c>
      <c r="AH3449" s="110"/>
      <c r="AI3449" s="110"/>
      <c r="AJ3449" s="110"/>
      <c r="AL3449" s="110"/>
      <c r="AM3449" s="110"/>
      <c r="AN3449" s="110"/>
      <c r="AO3449" s="57">
        <f t="shared" si="203"/>
        <v>98.628999999999991</v>
      </c>
      <c r="AP3449" s="109">
        <f t="shared" si="204"/>
        <v>2.4460035000000007</v>
      </c>
      <c r="AQ3449" s="109">
        <f t="shared" si="205"/>
        <v>2.8218149999999991</v>
      </c>
      <c r="AR3449" s="110">
        <f t="shared" si="206"/>
        <v>5.045454545454545</v>
      </c>
      <c r="AU3449" s="110"/>
      <c r="AV3449" s="110">
        <v>18.899999999999999</v>
      </c>
      <c r="AW3449" s="110">
        <v>11</v>
      </c>
      <c r="AX3449" s="110"/>
      <c r="AY3449" s="110">
        <v>47</v>
      </c>
      <c r="AZ3449" s="110">
        <v>39</v>
      </c>
      <c r="BA3449" s="110" t="s">
        <v>413</v>
      </c>
      <c r="BB3449" s="110"/>
      <c r="BC3449" s="110"/>
      <c r="BD3449" s="110" t="s">
        <v>420</v>
      </c>
      <c r="BE3449" s="110" t="s">
        <v>411</v>
      </c>
      <c r="BF3449" s="110">
        <v>6.4</v>
      </c>
      <c r="BG3449" s="110" t="s">
        <v>471</v>
      </c>
      <c r="BH3449" s="110">
        <v>60</v>
      </c>
      <c r="BI3449" s="110">
        <v>2</v>
      </c>
      <c r="BJ3449" s="110">
        <v>56.1</v>
      </c>
      <c r="BK3449" s="110"/>
      <c r="BL3449" s="110" t="s">
        <v>1420</v>
      </c>
      <c r="BM3449" s="110"/>
      <c r="BN3449" s="110">
        <v>9</v>
      </c>
      <c r="BO3449" s="110">
        <v>397</v>
      </c>
      <c r="BP3449" s="110" t="s">
        <v>411</v>
      </c>
      <c r="BQ3449" s="110">
        <v>82</v>
      </c>
      <c r="BR3449" s="110">
        <v>254</v>
      </c>
      <c r="BS3449" s="110"/>
      <c r="BT3449" s="110">
        <v>1.9</v>
      </c>
      <c r="BU3449" s="110" t="s">
        <v>420</v>
      </c>
      <c r="BV3449" s="110"/>
      <c r="BW3449" s="110">
        <v>24</v>
      </c>
      <c r="BX3449" s="110">
        <v>74</v>
      </c>
      <c r="BY3449" s="110">
        <v>27.1</v>
      </c>
      <c r="BZ3449" s="110"/>
      <c r="CA3449" s="110">
        <v>88.2</v>
      </c>
      <c r="CB3449" s="110">
        <v>0.8</v>
      </c>
      <c r="CC3449" s="110">
        <v>27.7</v>
      </c>
      <c r="CD3449" s="110" t="s">
        <v>412</v>
      </c>
      <c r="CE3449" s="110">
        <v>22</v>
      </c>
      <c r="CF3449" s="110">
        <v>63</v>
      </c>
      <c r="CG3449" s="110">
        <v>2467</v>
      </c>
      <c r="CH3449" s="110">
        <v>350</v>
      </c>
      <c r="CI3449" s="110">
        <v>172</v>
      </c>
      <c r="CJ3449" s="110">
        <v>284</v>
      </c>
      <c r="CK3449" s="110">
        <v>25.1</v>
      </c>
      <c r="CL3449" s="110">
        <v>72.3</v>
      </c>
      <c r="CM3449" s="110">
        <v>11.3</v>
      </c>
      <c r="CN3449" s="110">
        <v>0.78</v>
      </c>
      <c r="CO3449" s="110">
        <v>9.6999999999999993</v>
      </c>
      <c r="CP3449" s="110">
        <v>1.6</v>
      </c>
      <c r="CQ3449" s="110">
        <v>10.199999999999999</v>
      </c>
      <c r="CR3449" s="110">
        <v>2.2000000000000002</v>
      </c>
      <c r="CS3449" s="110">
        <v>7.5</v>
      </c>
      <c r="CT3449" s="110">
        <v>1.31</v>
      </c>
      <c r="CU3449" s="110">
        <v>10.199999999999999</v>
      </c>
      <c r="CV3449" s="110">
        <v>1.81</v>
      </c>
      <c r="CW3449" s="60">
        <f t="shared" si="190"/>
        <v>610</v>
      </c>
      <c r="CX3449" s="110"/>
      <c r="CY3449" s="110"/>
      <c r="CZ3449" s="110"/>
      <c r="DA3449" s="110"/>
      <c r="DC3449" s="110"/>
      <c r="DD3449" s="110"/>
      <c r="DE3449" s="110"/>
      <c r="DF3449" s="110"/>
      <c r="DG3449" s="110"/>
    </row>
    <row r="3450" spans="1:121" s="25" customFormat="1" ht="14.5" customHeight="1" x14ac:dyDescent="0.3">
      <c r="A3450" s="61" t="s">
        <v>4999</v>
      </c>
      <c r="B3450" s="61" t="s">
        <v>5000</v>
      </c>
      <c r="C3450" s="22" t="s">
        <v>2941</v>
      </c>
      <c r="D3450" s="22" t="s">
        <v>5257</v>
      </c>
      <c r="E3450" s="71"/>
      <c r="F3450" s="71">
        <v>42670</v>
      </c>
      <c r="G3450" s="22" t="s">
        <v>5001</v>
      </c>
      <c r="H3450" s="22">
        <v>32.023778</v>
      </c>
      <c r="I3450" s="22">
        <v>-105.52709400000001</v>
      </c>
      <c r="J3450" s="22" t="s">
        <v>873</v>
      </c>
      <c r="K3450" s="29" t="s">
        <v>1253</v>
      </c>
      <c r="L3450" s="29" t="s">
        <v>878</v>
      </c>
      <c r="M3450" s="22" t="s">
        <v>1165</v>
      </c>
      <c r="N3450" s="70" t="s">
        <v>3393</v>
      </c>
      <c r="O3450" s="70" t="s">
        <v>3394</v>
      </c>
      <c r="P3450" s="22"/>
      <c r="Q3450" s="22"/>
      <c r="R3450" s="22"/>
      <c r="S3450" s="22"/>
      <c r="V3450" s="22"/>
      <c r="W3450" s="110">
        <v>56.26</v>
      </c>
      <c r="X3450" s="110">
        <v>0.18099999999999999</v>
      </c>
      <c r="Y3450" s="110">
        <v>18.73</v>
      </c>
      <c r="Z3450" s="110">
        <v>6.55</v>
      </c>
      <c r="AA3450" s="110">
        <v>0.26600000000000001</v>
      </c>
      <c r="AB3450" s="110">
        <v>0.28999999999999998</v>
      </c>
      <c r="AC3450" s="110">
        <v>1.04</v>
      </c>
      <c r="AD3450" s="110">
        <v>7.92</v>
      </c>
      <c r="AE3450" s="110">
        <v>5.39</v>
      </c>
      <c r="AF3450" s="110">
        <v>0.11</v>
      </c>
      <c r="AG3450" s="110">
        <v>2.15</v>
      </c>
      <c r="AH3450" s="110"/>
      <c r="AI3450" s="110"/>
      <c r="AJ3450" s="110"/>
      <c r="AL3450" s="110"/>
      <c r="AM3450" s="110"/>
      <c r="AN3450" s="110"/>
      <c r="AO3450" s="57">
        <f t="shared" si="203"/>
        <v>98.887000000000015</v>
      </c>
      <c r="AP3450" s="109">
        <f t="shared" si="204"/>
        <v>2.6980585000000006</v>
      </c>
      <c r="AQ3450" s="109">
        <f t="shared" si="205"/>
        <v>3.5017649999999989</v>
      </c>
      <c r="AR3450" s="110">
        <f t="shared" si="206"/>
        <v>5.9545454545454541</v>
      </c>
      <c r="AU3450" s="110"/>
      <c r="AV3450" s="110"/>
      <c r="AW3450" s="110" t="s">
        <v>412</v>
      </c>
      <c r="AX3450" s="110"/>
      <c r="AY3450" s="110">
        <v>29</v>
      </c>
      <c r="AZ3450" s="110">
        <v>11</v>
      </c>
      <c r="BA3450" s="110" t="s">
        <v>413</v>
      </c>
      <c r="BB3450" s="110"/>
      <c r="BC3450" s="110"/>
      <c r="BD3450" s="110">
        <v>2</v>
      </c>
      <c r="BE3450" s="110" t="s">
        <v>411</v>
      </c>
      <c r="BF3450" s="110">
        <v>1.9</v>
      </c>
      <c r="BG3450" s="110">
        <v>10</v>
      </c>
      <c r="BH3450" s="110">
        <v>43</v>
      </c>
      <c r="BI3450" s="110">
        <v>3</v>
      </c>
      <c r="BJ3450" s="110">
        <v>37.4</v>
      </c>
      <c r="BK3450" s="110"/>
      <c r="BL3450" s="110" t="s">
        <v>1420</v>
      </c>
      <c r="BM3450" s="110"/>
      <c r="BN3450" s="110">
        <v>6</v>
      </c>
      <c r="BO3450" s="110">
        <v>207</v>
      </c>
      <c r="BP3450" s="110" t="s">
        <v>411</v>
      </c>
      <c r="BQ3450" s="110">
        <v>37</v>
      </c>
      <c r="BR3450" s="110">
        <v>206</v>
      </c>
      <c r="BS3450" s="110"/>
      <c r="BT3450" s="110" t="s">
        <v>421</v>
      </c>
      <c r="BU3450" s="110">
        <v>2</v>
      </c>
      <c r="BV3450" s="110"/>
      <c r="BW3450" s="110">
        <v>13</v>
      </c>
      <c r="BX3450" s="110">
        <v>13</v>
      </c>
      <c r="BY3450" s="110">
        <v>18.3</v>
      </c>
      <c r="BZ3450" s="110"/>
      <c r="CA3450" s="110">
        <v>21.1</v>
      </c>
      <c r="CB3450" s="110">
        <v>0.5</v>
      </c>
      <c r="CC3450" s="110">
        <v>7.9</v>
      </c>
      <c r="CD3450" s="110" t="s">
        <v>412</v>
      </c>
      <c r="CE3450" s="110">
        <v>26</v>
      </c>
      <c r="CF3450" s="110">
        <v>47</v>
      </c>
      <c r="CG3450" s="110">
        <v>1732</v>
      </c>
      <c r="CH3450" s="110">
        <v>160</v>
      </c>
      <c r="CI3450" s="110">
        <v>145</v>
      </c>
      <c r="CJ3450" s="110">
        <v>253</v>
      </c>
      <c r="CK3450" s="110">
        <v>22.6</v>
      </c>
      <c r="CL3450" s="110">
        <v>70.5</v>
      </c>
      <c r="CM3450" s="110">
        <v>10.9</v>
      </c>
      <c r="CN3450" s="110">
        <v>0.93</v>
      </c>
      <c r="CO3450" s="110">
        <v>8.6</v>
      </c>
      <c r="CP3450" s="110">
        <v>1.4</v>
      </c>
      <c r="CQ3450" s="110">
        <v>8.6</v>
      </c>
      <c r="CR3450" s="110">
        <v>1.7</v>
      </c>
      <c r="CS3450" s="110">
        <v>5.4</v>
      </c>
      <c r="CT3450" s="110">
        <v>0.98</v>
      </c>
      <c r="CU3450" s="110">
        <v>7.8</v>
      </c>
      <c r="CV3450" s="110">
        <v>1.39</v>
      </c>
      <c r="CW3450" s="60">
        <f t="shared" si="190"/>
        <v>538.80000000000007</v>
      </c>
      <c r="CX3450" s="110"/>
      <c r="CY3450" s="110"/>
      <c r="CZ3450" s="110"/>
      <c r="DA3450" s="110"/>
      <c r="DC3450" s="110"/>
      <c r="DD3450" s="110"/>
      <c r="DE3450" s="110"/>
      <c r="DF3450" s="110"/>
      <c r="DG3450" s="110"/>
    </row>
    <row r="3451" spans="1:121" ht="14.5" customHeight="1" x14ac:dyDescent="0.3">
      <c r="A3451" s="62" t="s">
        <v>5002</v>
      </c>
      <c r="B3451" s="61" t="s">
        <v>5000</v>
      </c>
      <c r="C3451" s="22" t="s">
        <v>2941</v>
      </c>
      <c r="D3451" s="22" t="s">
        <v>5257</v>
      </c>
      <c r="E3451" s="120"/>
      <c r="F3451" s="121">
        <v>42670</v>
      </c>
      <c r="G3451" s="22" t="s">
        <v>5001</v>
      </c>
      <c r="H3451" s="92">
        <v>32.023778</v>
      </c>
      <c r="I3451" s="92">
        <v>-105.52709400000001</v>
      </c>
      <c r="J3451" s="22" t="s">
        <v>873</v>
      </c>
      <c r="K3451" s="29" t="s">
        <v>1253</v>
      </c>
      <c r="L3451" s="29" t="s">
        <v>878</v>
      </c>
      <c r="M3451" s="92" t="s">
        <v>1165</v>
      </c>
      <c r="N3451" s="70" t="s">
        <v>3393</v>
      </c>
      <c r="O3451" s="70" t="s">
        <v>3394</v>
      </c>
      <c r="P3451" s="92"/>
      <c r="Q3451" s="92"/>
      <c r="U3451" s="25"/>
      <c r="W3451" s="122">
        <v>54.42</v>
      </c>
      <c r="X3451" s="122">
        <v>6.2E-2</v>
      </c>
      <c r="Y3451" s="122">
        <v>19.920000000000002</v>
      </c>
      <c r="Z3451" s="122">
        <v>4.84</v>
      </c>
      <c r="AA3451" s="122">
        <v>0.222</v>
      </c>
      <c r="AB3451" s="122">
        <v>0.09</v>
      </c>
      <c r="AC3451" s="122">
        <v>0.78</v>
      </c>
      <c r="AD3451" s="122">
        <v>8.3699999999999992</v>
      </c>
      <c r="AE3451" s="122">
        <v>5.14</v>
      </c>
      <c r="AF3451" s="122" t="s">
        <v>415</v>
      </c>
      <c r="AG3451" s="122">
        <v>4.1900000000000004</v>
      </c>
      <c r="AH3451" s="122"/>
      <c r="AI3451" s="122"/>
      <c r="AJ3451" s="110"/>
      <c r="AK3451" s="22"/>
      <c r="AL3451" s="110"/>
      <c r="AM3451" s="110"/>
      <c r="AN3451" s="110"/>
      <c r="AO3451" s="57">
        <f t="shared" si="203"/>
        <v>98.034000000000006</v>
      </c>
      <c r="AP3451" s="109">
        <f t="shared" si="204"/>
        <v>2.2946308000000002</v>
      </c>
      <c r="AQ3451" s="109">
        <f t="shared" si="205"/>
        <v>2.3139719999999997</v>
      </c>
      <c r="AR3451" s="110">
        <f t="shared" si="206"/>
        <v>4.3999999999999995</v>
      </c>
      <c r="AS3451" s="22"/>
      <c r="AT3451" s="22"/>
      <c r="AU3451" s="122"/>
      <c r="AV3451" s="122"/>
      <c r="AW3451" s="122">
        <v>6</v>
      </c>
      <c r="AX3451" s="122"/>
      <c r="AY3451" s="122">
        <v>7</v>
      </c>
      <c r="AZ3451" s="122">
        <v>21</v>
      </c>
      <c r="BA3451" s="122">
        <v>0.6</v>
      </c>
      <c r="BB3451" s="110"/>
      <c r="BC3451" s="122"/>
      <c r="BD3451" s="122" t="s">
        <v>420</v>
      </c>
      <c r="BE3451" s="122" t="s">
        <v>411</v>
      </c>
      <c r="BF3451" s="122">
        <v>3.2</v>
      </c>
      <c r="BG3451" s="122" t="s">
        <v>471</v>
      </c>
      <c r="BH3451" s="122">
        <v>50</v>
      </c>
      <c r="BI3451" s="122">
        <v>2</v>
      </c>
      <c r="BJ3451" s="122">
        <v>68.2</v>
      </c>
      <c r="BK3451" s="110"/>
      <c r="BL3451" s="122" t="s">
        <v>1420</v>
      </c>
      <c r="BM3451" s="122"/>
      <c r="BN3451" s="122">
        <v>5</v>
      </c>
      <c r="BO3451" s="122">
        <v>319</v>
      </c>
      <c r="BP3451" s="122" t="s">
        <v>411</v>
      </c>
      <c r="BQ3451" s="122">
        <v>29</v>
      </c>
      <c r="BR3451" s="122">
        <v>198</v>
      </c>
      <c r="BS3451" s="122"/>
      <c r="BT3451" s="122" t="s">
        <v>421</v>
      </c>
      <c r="BU3451" s="122" t="s">
        <v>420</v>
      </c>
      <c r="BV3451" s="122"/>
      <c r="BW3451" s="122">
        <v>14</v>
      </c>
      <c r="BX3451" s="122">
        <v>30</v>
      </c>
      <c r="BY3451" s="122">
        <v>37.9</v>
      </c>
      <c r="BZ3451" s="122"/>
      <c r="CA3451" s="122">
        <v>30.4</v>
      </c>
      <c r="CB3451" s="122">
        <v>0.4</v>
      </c>
      <c r="CC3451" s="122">
        <v>9.3000000000000007</v>
      </c>
      <c r="CD3451" s="122" t="s">
        <v>412</v>
      </c>
      <c r="CE3451" s="122">
        <v>2</v>
      </c>
      <c r="CF3451" s="122">
        <v>87</v>
      </c>
      <c r="CG3451" s="122">
        <v>3063</v>
      </c>
      <c r="CH3451" s="122">
        <v>160</v>
      </c>
      <c r="CI3451" s="122">
        <v>201</v>
      </c>
      <c r="CJ3451" s="122">
        <v>333</v>
      </c>
      <c r="CK3451" s="122">
        <v>28</v>
      </c>
      <c r="CL3451" s="122">
        <v>81.8</v>
      </c>
      <c r="CM3451" s="122">
        <v>13.7</v>
      </c>
      <c r="CN3451" s="122">
        <v>0.99</v>
      </c>
      <c r="CO3451" s="122">
        <v>11.1</v>
      </c>
      <c r="CP3451" s="122">
        <v>2</v>
      </c>
      <c r="CQ3451" s="122">
        <v>12.9</v>
      </c>
      <c r="CR3451" s="122">
        <v>2.9</v>
      </c>
      <c r="CS3451" s="122">
        <v>10.5</v>
      </c>
      <c r="CT3451" s="122">
        <v>2.0099999999999998</v>
      </c>
      <c r="CU3451" s="122">
        <v>15.6</v>
      </c>
      <c r="CV3451" s="122">
        <v>2.66</v>
      </c>
      <c r="CW3451" s="60">
        <f t="shared" si="190"/>
        <v>718.16</v>
      </c>
      <c r="CX3451" s="122"/>
      <c r="CY3451" s="122"/>
      <c r="CZ3451" s="122"/>
      <c r="DA3451" s="122"/>
      <c r="DB3451" s="22"/>
      <c r="DC3451" s="122"/>
      <c r="DD3451" s="122"/>
      <c r="DE3451" s="122"/>
      <c r="DF3451" s="122"/>
      <c r="DG3451" s="122"/>
      <c r="DH3451" s="22"/>
      <c r="DI3451" s="22"/>
      <c r="DJ3451" s="22"/>
      <c r="DK3451" s="22"/>
      <c r="DL3451" s="22"/>
      <c r="DM3451" s="22"/>
      <c r="DN3451" s="22"/>
      <c r="DO3451" s="22"/>
      <c r="DP3451" s="22"/>
      <c r="DQ3451" s="22"/>
    </row>
    <row r="3452" spans="1:121" ht="14.5" customHeight="1" x14ac:dyDescent="0.3">
      <c r="A3452" s="63" t="s">
        <v>5003</v>
      </c>
      <c r="B3452" s="61" t="s">
        <v>5000</v>
      </c>
      <c r="C3452" s="22" t="s">
        <v>2941</v>
      </c>
      <c r="D3452" s="22" t="s">
        <v>5257</v>
      </c>
      <c r="E3452" s="120"/>
      <c r="F3452" s="121">
        <v>42670</v>
      </c>
      <c r="G3452" s="22" t="s">
        <v>5001</v>
      </c>
      <c r="H3452" s="92">
        <v>32.023778</v>
      </c>
      <c r="I3452" s="92">
        <v>-105.52709400000001</v>
      </c>
      <c r="J3452" s="22" t="s">
        <v>873</v>
      </c>
      <c r="K3452" s="29" t="s">
        <v>1253</v>
      </c>
      <c r="L3452" s="29" t="s">
        <v>878</v>
      </c>
      <c r="M3452" s="92" t="s">
        <v>1165</v>
      </c>
      <c r="N3452" s="70" t="s">
        <v>3393</v>
      </c>
      <c r="O3452" s="70" t="s">
        <v>3394</v>
      </c>
      <c r="P3452" s="92"/>
      <c r="Q3452" s="92"/>
      <c r="U3452" s="25"/>
      <c r="W3452" s="123">
        <v>56.63</v>
      </c>
      <c r="X3452" s="123">
        <v>0.13100000000000001</v>
      </c>
      <c r="Y3452" s="123">
        <v>18.02</v>
      </c>
      <c r="Z3452" s="123">
        <v>6.04</v>
      </c>
      <c r="AA3452" s="123">
        <v>0.246</v>
      </c>
      <c r="AB3452" s="123">
        <v>0.24</v>
      </c>
      <c r="AC3452" s="123">
        <v>1.01</v>
      </c>
      <c r="AD3452" s="123">
        <v>7.94</v>
      </c>
      <c r="AE3452" s="123">
        <v>5.36</v>
      </c>
      <c r="AF3452" s="123">
        <v>7.0000000000000007E-2</v>
      </c>
      <c r="AG3452" s="123">
        <v>2.42</v>
      </c>
      <c r="AH3452" s="123"/>
      <c r="AI3452" s="123"/>
      <c r="AJ3452" s="110"/>
      <c r="AK3452" s="22"/>
      <c r="AL3452" s="110"/>
      <c r="AM3452" s="110"/>
      <c r="AN3452" s="110"/>
      <c r="AO3452" s="57">
        <f t="shared" si="203"/>
        <v>98.106999999999999</v>
      </c>
      <c r="AP3452" s="109">
        <f t="shared" si="204"/>
        <v>2.5250248000000015</v>
      </c>
      <c r="AQ3452" s="109">
        <f t="shared" si="205"/>
        <v>3.1954319999999985</v>
      </c>
      <c r="AR3452" s="110">
        <f t="shared" si="206"/>
        <v>5.4909090909090903</v>
      </c>
      <c r="AS3452" s="22"/>
      <c r="AT3452" s="22"/>
      <c r="AU3452" s="123"/>
      <c r="AV3452" s="123"/>
      <c r="AW3452" s="123" t="s">
        <v>412</v>
      </c>
      <c r="AX3452" s="123"/>
      <c r="AY3452" s="123">
        <v>33</v>
      </c>
      <c r="AZ3452" s="123">
        <v>10</v>
      </c>
      <c r="BA3452" s="123" t="s">
        <v>413</v>
      </c>
      <c r="BB3452" s="110"/>
      <c r="BC3452" s="123"/>
      <c r="BD3452" s="123">
        <v>1</v>
      </c>
      <c r="BE3452" s="123" t="s">
        <v>411</v>
      </c>
      <c r="BF3452" s="123">
        <v>1.8</v>
      </c>
      <c r="BG3452" s="123">
        <v>20</v>
      </c>
      <c r="BH3452" s="123">
        <v>37</v>
      </c>
      <c r="BI3452" s="123">
        <v>3</v>
      </c>
      <c r="BJ3452" s="123">
        <v>39</v>
      </c>
      <c r="BK3452" s="110"/>
      <c r="BL3452" s="123" t="s">
        <v>1420</v>
      </c>
      <c r="BM3452" s="123"/>
      <c r="BN3452" s="123">
        <v>4</v>
      </c>
      <c r="BO3452" s="123">
        <v>183</v>
      </c>
      <c r="BP3452" s="123" t="s">
        <v>411</v>
      </c>
      <c r="BQ3452" s="123">
        <v>32</v>
      </c>
      <c r="BR3452" s="123">
        <v>194</v>
      </c>
      <c r="BS3452" s="123"/>
      <c r="BT3452" s="123" t="s">
        <v>421</v>
      </c>
      <c r="BU3452" s="123">
        <v>2</v>
      </c>
      <c r="BV3452" s="123"/>
      <c r="BW3452" s="123">
        <v>14</v>
      </c>
      <c r="BX3452" s="123">
        <v>12</v>
      </c>
      <c r="BY3452" s="123">
        <v>16.5</v>
      </c>
      <c r="BZ3452" s="123"/>
      <c r="CA3452" s="123">
        <v>29.5</v>
      </c>
      <c r="CB3452" s="123">
        <v>0.6</v>
      </c>
      <c r="CC3452" s="123">
        <v>8.6</v>
      </c>
      <c r="CD3452" s="123" t="s">
        <v>412</v>
      </c>
      <c r="CE3452" s="123">
        <v>8</v>
      </c>
      <c r="CF3452" s="123">
        <v>51</v>
      </c>
      <c r="CG3452" s="123">
        <v>1759</v>
      </c>
      <c r="CH3452" s="123">
        <v>160</v>
      </c>
      <c r="CI3452" s="123">
        <v>133</v>
      </c>
      <c r="CJ3452" s="123">
        <v>233</v>
      </c>
      <c r="CK3452" s="123">
        <v>20.6</v>
      </c>
      <c r="CL3452" s="123">
        <v>62</v>
      </c>
      <c r="CM3452" s="123">
        <v>10</v>
      </c>
      <c r="CN3452" s="123">
        <v>0.83</v>
      </c>
      <c r="CO3452" s="123">
        <v>7.9</v>
      </c>
      <c r="CP3452" s="123">
        <v>1.4</v>
      </c>
      <c r="CQ3452" s="123">
        <v>8.6</v>
      </c>
      <c r="CR3452" s="123">
        <v>1.8</v>
      </c>
      <c r="CS3452" s="123">
        <v>5.9</v>
      </c>
      <c r="CT3452" s="123">
        <v>1.01</v>
      </c>
      <c r="CU3452" s="123">
        <v>7.2</v>
      </c>
      <c r="CV3452" s="123">
        <v>1.29</v>
      </c>
      <c r="CW3452" s="60">
        <f t="shared" si="190"/>
        <v>494.53</v>
      </c>
      <c r="CX3452" s="123"/>
      <c r="CY3452" s="123"/>
      <c r="CZ3452" s="123"/>
      <c r="DA3452" s="123"/>
      <c r="DB3452" s="22"/>
      <c r="DC3452" s="123"/>
      <c r="DD3452" s="123"/>
      <c r="DE3452" s="123"/>
      <c r="DF3452" s="123"/>
      <c r="DG3452" s="123"/>
      <c r="DH3452" s="22"/>
      <c r="DI3452" s="22"/>
      <c r="DJ3452" s="22"/>
      <c r="DK3452" s="22"/>
      <c r="DL3452" s="22"/>
      <c r="DM3452" s="22"/>
      <c r="DN3452" s="22"/>
      <c r="DO3452" s="22"/>
      <c r="DP3452" s="22"/>
      <c r="DQ3452" s="22"/>
    </row>
    <row r="3453" spans="1:121" ht="14.5" customHeight="1" x14ac:dyDescent="0.3">
      <c r="A3453" s="63" t="s">
        <v>5004</v>
      </c>
      <c r="B3453" s="61" t="s">
        <v>5000</v>
      </c>
      <c r="C3453" s="22" t="s">
        <v>2941</v>
      </c>
      <c r="D3453" s="22" t="s">
        <v>5257</v>
      </c>
      <c r="E3453" s="120"/>
      <c r="F3453" s="121">
        <v>42670</v>
      </c>
      <c r="G3453" s="22" t="s">
        <v>5001</v>
      </c>
      <c r="H3453" s="92">
        <v>32.022506999999997</v>
      </c>
      <c r="I3453" s="92">
        <v>-105.52678299999999</v>
      </c>
      <c r="J3453" s="22" t="s">
        <v>873</v>
      </c>
      <c r="K3453" s="29" t="s">
        <v>1253</v>
      </c>
      <c r="L3453" s="29" t="s">
        <v>878</v>
      </c>
      <c r="M3453" s="92" t="s">
        <v>1165</v>
      </c>
      <c r="N3453" s="70" t="s">
        <v>3393</v>
      </c>
      <c r="O3453" s="70" t="s">
        <v>3394</v>
      </c>
      <c r="P3453" s="92"/>
      <c r="Q3453" s="92"/>
      <c r="U3453" s="25"/>
      <c r="W3453" s="123">
        <v>57.69</v>
      </c>
      <c r="X3453" s="123">
        <v>0.14899999999999999</v>
      </c>
      <c r="Y3453" s="123">
        <v>17.989999999999998</v>
      </c>
      <c r="Z3453" s="123">
        <v>5.94</v>
      </c>
      <c r="AA3453" s="123">
        <v>0.26600000000000001</v>
      </c>
      <c r="AB3453" s="123">
        <v>0.28999999999999998</v>
      </c>
      <c r="AC3453" s="123">
        <v>1.31</v>
      </c>
      <c r="AD3453" s="123">
        <v>7.85</v>
      </c>
      <c r="AE3453" s="123">
        <v>5.16</v>
      </c>
      <c r="AF3453" s="123">
        <v>0.1</v>
      </c>
      <c r="AG3453" s="123">
        <v>2.06</v>
      </c>
      <c r="AH3453" s="123"/>
      <c r="AI3453" s="123"/>
      <c r="AJ3453" s="110"/>
      <c r="AK3453" s="22"/>
      <c r="AL3453" s="110"/>
      <c r="AM3453" s="110"/>
      <c r="AN3453" s="110"/>
      <c r="AO3453" s="57">
        <f t="shared" si="203"/>
        <v>98.804999999999993</v>
      </c>
      <c r="AP3453" s="109">
        <f t="shared" si="204"/>
        <v>2.4965028</v>
      </c>
      <c r="AQ3453" s="109">
        <f t="shared" si="205"/>
        <v>3.130452</v>
      </c>
      <c r="AR3453" s="110">
        <f t="shared" si="206"/>
        <v>5.4</v>
      </c>
      <c r="AS3453" s="22"/>
      <c r="AT3453" s="22"/>
      <c r="AU3453" s="123"/>
      <c r="AV3453" s="123"/>
      <c r="AW3453" s="123">
        <v>9</v>
      </c>
      <c r="AX3453" s="123"/>
      <c r="AY3453" s="123">
        <v>62</v>
      </c>
      <c r="AZ3453" s="123">
        <v>13</v>
      </c>
      <c r="BA3453" s="123" t="s">
        <v>413</v>
      </c>
      <c r="BB3453" s="110"/>
      <c r="BC3453" s="123"/>
      <c r="BD3453" s="123">
        <v>3</v>
      </c>
      <c r="BE3453" s="123" t="s">
        <v>411</v>
      </c>
      <c r="BF3453" s="123">
        <v>2.2999999999999998</v>
      </c>
      <c r="BG3453" s="123">
        <v>10</v>
      </c>
      <c r="BH3453" s="123">
        <v>34</v>
      </c>
      <c r="BI3453" s="123">
        <v>2</v>
      </c>
      <c r="BJ3453" s="123">
        <v>26.1</v>
      </c>
      <c r="BK3453" s="110"/>
      <c r="BL3453" s="123" t="s">
        <v>1420</v>
      </c>
      <c r="BM3453" s="123"/>
      <c r="BN3453" s="123">
        <v>5</v>
      </c>
      <c r="BO3453" s="123">
        <v>174</v>
      </c>
      <c r="BP3453" s="123" t="s">
        <v>411</v>
      </c>
      <c r="BQ3453" s="123">
        <v>37</v>
      </c>
      <c r="BR3453" s="123">
        <v>145</v>
      </c>
      <c r="BS3453" s="123"/>
      <c r="BT3453" s="123">
        <v>0.5</v>
      </c>
      <c r="BU3453" s="123">
        <v>1</v>
      </c>
      <c r="BV3453" s="123"/>
      <c r="BW3453" s="123">
        <v>11</v>
      </c>
      <c r="BX3453" s="123">
        <v>33</v>
      </c>
      <c r="BY3453" s="123">
        <v>12.6</v>
      </c>
      <c r="BZ3453" s="123"/>
      <c r="CA3453" s="123">
        <v>37</v>
      </c>
      <c r="CB3453" s="123">
        <v>0.5</v>
      </c>
      <c r="CC3453" s="123">
        <v>12.5</v>
      </c>
      <c r="CD3453" s="123" t="s">
        <v>412</v>
      </c>
      <c r="CE3453" s="123">
        <v>3</v>
      </c>
      <c r="CF3453" s="123">
        <v>35</v>
      </c>
      <c r="CG3453" s="123">
        <v>1195</v>
      </c>
      <c r="CH3453" s="123">
        <v>170</v>
      </c>
      <c r="CI3453" s="123">
        <v>118</v>
      </c>
      <c r="CJ3453" s="123">
        <v>206</v>
      </c>
      <c r="CK3453" s="123">
        <v>18.2</v>
      </c>
      <c r="CL3453" s="123">
        <v>55.7</v>
      </c>
      <c r="CM3453" s="123">
        <v>8.5</v>
      </c>
      <c r="CN3453" s="123">
        <v>0.93</v>
      </c>
      <c r="CO3453" s="123">
        <v>6.3</v>
      </c>
      <c r="CP3453" s="123">
        <v>1</v>
      </c>
      <c r="CQ3453" s="123">
        <v>6.2</v>
      </c>
      <c r="CR3453" s="123">
        <v>1.2</v>
      </c>
      <c r="CS3453" s="123">
        <v>4</v>
      </c>
      <c r="CT3453" s="123">
        <v>0.7</v>
      </c>
      <c r="CU3453" s="123">
        <v>5.2</v>
      </c>
      <c r="CV3453" s="123">
        <v>0.94</v>
      </c>
      <c r="CW3453" s="60">
        <f t="shared" si="190"/>
        <v>432.86999999999995</v>
      </c>
      <c r="CX3453" s="123"/>
      <c r="CY3453" s="123"/>
      <c r="CZ3453" s="123"/>
      <c r="DA3453" s="123"/>
      <c r="DB3453" s="22"/>
      <c r="DC3453" s="123"/>
      <c r="DD3453" s="123"/>
      <c r="DE3453" s="123"/>
      <c r="DF3453" s="123"/>
      <c r="DG3453" s="123"/>
      <c r="DH3453" s="22"/>
      <c r="DI3453" s="22"/>
      <c r="DJ3453" s="22"/>
      <c r="DK3453" s="22"/>
      <c r="DL3453" s="22"/>
      <c r="DM3453" s="22"/>
      <c r="DN3453" s="22"/>
      <c r="DO3453" s="22"/>
      <c r="DP3453" s="22"/>
      <c r="DQ3453" s="22"/>
    </row>
    <row r="3454" spans="1:121" ht="14.5" customHeight="1" x14ac:dyDescent="0.3">
      <c r="A3454" s="63" t="s">
        <v>5005</v>
      </c>
      <c r="B3454" s="61" t="s">
        <v>5000</v>
      </c>
      <c r="C3454" s="22" t="s">
        <v>2941</v>
      </c>
      <c r="D3454" s="22" t="s">
        <v>5257</v>
      </c>
      <c r="E3454" s="120"/>
      <c r="F3454" s="121">
        <v>42670</v>
      </c>
      <c r="G3454" s="22" t="s">
        <v>5001</v>
      </c>
      <c r="H3454" s="92">
        <v>32.022506999999997</v>
      </c>
      <c r="I3454" s="92">
        <v>-105.52678299999999</v>
      </c>
      <c r="J3454" s="22" t="s">
        <v>873</v>
      </c>
      <c r="K3454" s="29" t="s">
        <v>1253</v>
      </c>
      <c r="L3454" s="29" t="s">
        <v>878</v>
      </c>
      <c r="M3454" s="92" t="s">
        <v>1165</v>
      </c>
      <c r="N3454" s="70" t="s">
        <v>3393</v>
      </c>
      <c r="O3454" s="70" t="s">
        <v>3394</v>
      </c>
      <c r="P3454" s="92"/>
      <c r="Q3454" s="92"/>
      <c r="U3454" s="25"/>
      <c r="W3454" s="123">
        <v>57.34</v>
      </c>
      <c r="X3454" s="123">
        <v>0.13800000000000001</v>
      </c>
      <c r="Y3454" s="123">
        <v>18.079999999999998</v>
      </c>
      <c r="Z3454" s="123">
        <v>5.74</v>
      </c>
      <c r="AA3454" s="123">
        <v>0.26300000000000001</v>
      </c>
      <c r="AB3454" s="123">
        <v>0.23</v>
      </c>
      <c r="AC3454" s="123">
        <v>0.97</v>
      </c>
      <c r="AD3454" s="123">
        <v>8.2899999999999991</v>
      </c>
      <c r="AE3454" s="123">
        <v>5.12</v>
      </c>
      <c r="AF3454" s="123">
        <v>0.1</v>
      </c>
      <c r="AG3454" s="123">
        <v>2.08</v>
      </c>
      <c r="AH3454" s="123"/>
      <c r="AI3454" s="123"/>
      <c r="AJ3454" s="110"/>
      <c r="AK3454" s="22"/>
      <c r="AL3454" s="110"/>
      <c r="AM3454" s="110"/>
      <c r="AN3454" s="110"/>
      <c r="AO3454" s="57">
        <f t="shared" si="203"/>
        <v>98.350999999999985</v>
      </c>
      <c r="AP3454" s="109">
        <f t="shared" si="204"/>
        <v>2.4468837999999988</v>
      </c>
      <c r="AQ3454" s="109">
        <f t="shared" si="205"/>
        <v>2.993742000000001</v>
      </c>
      <c r="AR3454" s="110">
        <f t="shared" si="206"/>
        <v>5.2181818181818178</v>
      </c>
      <c r="AS3454" s="22"/>
      <c r="AT3454" s="22"/>
      <c r="AU3454" s="123"/>
      <c r="AV3454" s="123"/>
      <c r="AW3454" s="123">
        <v>6</v>
      </c>
      <c r="AX3454" s="123"/>
      <c r="AY3454" s="123">
        <v>65</v>
      </c>
      <c r="AZ3454" s="123">
        <v>16</v>
      </c>
      <c r="BA3454" s="123" t="s">
        <v>413</v>
      </c>
      <c r="BB3454" s="110"/>
      <c r="BC3454" s="123"/>
      <c r="BD3454" s="123">
        <v>1</v>
      </c>
      <c r="BE3454" s="123" t="s">
        <v>411</v>
      </c>
      <c r="BF3454" s="123">
        <v>2.2999999999999998</v>
      </c>
      <c r="BG3454" s="123">
        <v>20</v>
      </c>
      <c r="BH3454" s="123">
        <v>34</v>
      </c>
      <c r="BI3454" s="123">
        <v>2</v>
      </c>
      <c r="BJ3454" s="123">
        <v>25.9</v>
      </c>
      <c r="BK3454" s="110"/>
      <c r="BL3454" s="123" t="s">
        <v>1420</v>
      </c>
      <c r="BM3454" s="123"/>
      <c r="BN3454" s="123">
        <v>5</v>
      </c>
      <c r="BO3454" s="123">
        <v>171</v>
      </c>
      <c r="BP3454" s="123" t="s">
        <v>411</v>
      </c>
      <c r="BQ3454" s="123">
        <v>25</v>
      </c>
      <c r="BR3454" s="123">
        <v>139</v>
      </c>
      <c r="BS3454" s="123"/>
      <c r="BT3454" s="123">
        <v>0.7</v>
      </c>
      <c r="BU3454" s="123">
        <v>2</v>
      </c>
      <c r="BV3454" s="123"/>
      <c r="BW3454" s="123">
        <v>11</v>
      </c>
      <c r="BX3454" s="123">
        <v>25</v>
      </c>
      <c r="BY3454" s="123">
        <v>13.2</v>
      </c>
      <c r="BZ3454" s="123"/>
      <c r="CA3454" s="123">
        <v>26.5</v>
      </c>
      <c r="CB3454" s="123">
        <v>0.5</v>
      </c>
      <c r="CC3454" s="123">
        <v>8.1999999999999993</v>
      </c>
      <c r="CD3454" s="123" t="s">
        <v>412</v>
      </c>
      <c r="CE3454" s="123">
        <v>3</v>
      </c>
      <c r="CF3454" s="123">
        <v>42</v>
      </c>
      <c r="CG3454" s="123">
        <v>1265</v>
      </c>
      <c r="CH3454" s="123">
        <v>190</v>
      </c>
      <c r="CI3454" s="123">
        <v>123</v>
      </c>
      <c r="CJ3454" s="123">
        <v>217</v>
      </c>
      <c r="CK3454" s="123">
        <v>19</v>
      </c>
      <c r="CL3454" s="123">
        <v>58.6</v>
      </c>
      <c r="CM3454" s="123">
        <v>9</v>
      </c>
      <c r="CN3454" s="123">
        <v>0.99</v>
      </c>
      <c r="CO3454" s="123">
        <v>7</v>
      </c>
      <c r="CP3454" s="123">
        <v>1.2</v>
      </c>
      <c r="CQ3454" s="123">
        <v>7</v>
      </c>
      <c r="CR3454" s="123">
        <v>1.4</v>
      </c>
      <c r="CS3454" s="123">
        <v>4.8</v>
      </c>
      <c r="CT3454" s="123">
        <v>0.82</v>
      </c>
      <c r="CU3454" s="123">
        <v>5.8</v>
      </c>
      <c r="CV3454" s="123">
        <v>0.99</v>
      </c>
      <c r="CW3454" s="60">
        <f t="shared" si="190"/>
        <v>456.6</v>
      </c>
      <c r="CX3454" s="123"/>
      <c r="CY3454" s="123"/>
      <c r="CZ3454" s="123"/>
      <c r="DA3454" s="123"/>
      <c r="DB3454" s="22"/>
      <c r="DC3454" s="123"/>
      <c r="DD3454" s="123"/>
      <c r="DE3454" s="123"/>
      <c r="DF3454" s="123"/>
      <c r="DG3454" s="123"/>
      <c r="DH3454" s="22"/>
      <c r="DI3454" s="22"/>
      <c r="DJ3454" s="22"/>
      <c r="DK3454" s="22"/>
      <c r="DL3454" s="22"/>
      <c r="DM3454" s="22"/>
      <c r="DN3454" s="22"/>
      <c r="DO3454" s="22"/>
      <c r="DP3454" s="22"/>
      <c r="DQ3454" s="22"/>
    </row>
    <row r="3455" spans="1:121" ht="14.5" customHeight="1" x14ac:dyDescent="0.3">
      <c r="A3455" s="63" t="s">
        <v>5006</v>
      </c>
      <c r="B3455" s="61" t="s">
        <v>5000</v>
      </c>
      <c r="C3455" s="22" t="s">
        <v>2941</v>
      </c>
      <c r="D3455" s="22" t="s">
        <v>5257</v>
      </c>
      <c r="E3455" s="120"/>
      <c r="F3455" s="121">
        <v>42670</v>
      </c>
      <c r="G3455" s="22" t="s">
        <v>5001</v>
      </c>
      <c r="H3455" s="92">
        <v>32.022506999999997</v>
      </c>
      <c r="I3455" s="92">
        <v>-105.52678299999999</v>
      </c>
      <c r="J3455" s="22" t="s">
        <v>873</v>
      </c>
      <c r="K3455" s="29" t="s">
        <v>1253</v>
      </c>
      <c r="L3455" s="29" t="s">
        <v>878</v>
      </c>
      <c r="M3455" s="92" t="s">
        <v>1165</v>
      </c>
      <c r="N3455" s="70" t="s">
        <v>3393</v>
      </c>
      <c r="O3455" s="70" t="s">
        <v>3394</v>
      </c>
      <c r="P3455" s="92"/>
      <c r="Q3455" s="92"/>
      <c r="U3455" s="25"/>
      <c r="W3455" s="123">
        <v>57.75</v>
      </c>
      <c r="X3455" s="123">
        <v>0.157</v>
      </c>
      <c r="Y3455" s="123">
        <v>18.48</v>
      </c>
      <c r="Z3455" s="123">
        <v>5.86</v>
      </c>
      <c r="AA3455" s="123">
        <v>0.27800000000000002</v>
      </c>
      <c r="AB3455" s="123">
        <v>0.23</v>
      </c>
      <c r="AC3455" s="123">
        <v>0.97</v>
      </c>
      <c r="AD3455" s="123">
        <v>8.2100000000000009</v>
      </c>
      <c r="AE3455" s="123">
        <v>5.47</v>
      </c>
      <c r="AF3455" s="123">
        <v>0.09</v>
      </c>
      <c r="AG3455" s="123">
        <v>1.1499999999999999</v>
      </c>
      <c r="AH3455" s="123"/>
      <c r="AI3455" s="123"/>
      <c r="AJ3455" s="110"/>
      <c r="AK3455" s="22"/>
      <c r="AL3455" s="110"/>
      <c r="AM3455" s="110"/>
      <c r="AN3455" s="110"/>
      <c r="AO3455" s="57">
        <f t="shared" si="203"/>
        <v>98.64500000000001</v>
      </c>
      <c r="AP3455" s="109">
        <f t="shared" si="204"/>
        <v>2.499128199999999</v>
      </c>
      <c r="AQ3455" s="109">
        <f t="shared" si="205"/>
        <v>3.0553380000000008</v>
      </c>
      <c r="AR3455" s="110">
        <f t="shared" si="206"/>
        <v>5.3272727272727272</v>
      </c>
      <c r="AS3455" s="22"/>
      <c r="AT3455" s="22"/>
      <c r="AU3455" s="123"/>
      <c r="AV3455" s="123"/>
      <c r="AW3455" s="123">
        <v>8</v>
      </c>
      <c r="AX3455" s="123"/>
      <c r="AY3455" s="123">
        <v>66</v>
      </c>
      <c r="AZ3455" s="123">
        <v>13</v>
      </c>
      <c r="BA3455" s="123" t="s">
        <v>413</v>
      </c>
      <c r="BB3455" s="110"/>
      <c r="BC3455" s="123"/>
      <c r="BD3455" s="123">
        <v>2</v>
      </c>
      <c r="BE3455" s="123" t="s">
        <v>411</v>
      </c>
      <c r="BF3455" s="123">
        <v>1.9</v>
      </c>
      <c r="BG3455" s="123" t="s">
        <v>471</v>
      </c>
      <c r="BH3455" s="123">
        <v>34</v>
      </c>
      <c r="BI3455" s="123">
        <v>2</v>
      </c>
      <c r="BJ3455" s="123">
        <v>27.5</v>
      </c>
      <c r="BK3455" s="110"/>
      <c r="BL3455" s="123" t="s">
        <v>1420</v>
      </c>
      <c r="BM3455" s="123"/>
      <c r="BN3455" s="123">
        <v>11</v>
      </c>
      <c r="BO3455" s="123">
        <v>164</v>
      </c>
      <c r="BP3455" s="123" t="s">
        <v>411</v>
      </c>
      <c r="BQ3455" s="123">
        <v>69</v>
      </c>
      <c r="BR3455" s="123">
        <v>148</v>
      </c>
      <c r="BS3455" s="123"/>
      <c r="BT3455" s="123">
        <v>0.8</v>
      </c>
      <c r="BU3455" s="123">
        <v>1</v>
      </c>
      <c r="BV3455" s="123"/>
      <c r="BW3455" s="123">
        <v>11</v>
      </c>
      <c r="BX3455" s="123">
        <v>23</v>
      </c>
      <c r="BY3455" s="123">
        <v>13.5</v>
      </c>
      <c r="BZ3455" s="123"/>
      <c r="CA3455" s="123">
        <v>81</v>
      </c>
      <c r="CB3455" s="123">
        <v>1.2</v>
      </c>
      <c r="CC3455" s="123">
        <v>26.8</v>
      </c>
      <c r="CD3455" s="123" t="s">
        <v>412</v>
      </c>
      <c r="CE3455" s="123">
        <v>3</v>
      </c>
      <c r="CF3455" s="123">
        <v>40</v>
      </c>
      <c r="CG3455" s="123">
        <v>1310</v>
      </c>
      <c r="CH3455" s="123">
        <v>170</v>
      </c>
      <c r="CI3455" s="123">
        <v>125</v>
      </c>
      <c r="CJ3455" s="123">
        <v>218</v>
      </c>
      <c r="CK3455" s="123">
        <v>19.2</v>
      </c>
      <c r="CL3455" s="123">
        <v>58.8</v>
      </c>
      <c r="CM3455" s="123">
        <v>9.3000000000000007</v>
      </c>
      <c r="CN3455" s="123">
        <v>0.96</v>
      </c>
      <c r="CO3455" s="123">
        <v>6.7</v>
      </c>
      <c r="CP3455" s="123">
        <v>1.1000000000000001</v>
      </c>
      <c r="CQ3455" s="123">
        <v>6.9</v>
      </c>
      <c r="CR3455" s="123">
        <v>1.4</v>
      </c>
      <c r="CS3455" s="123">
        <v>4.5999999999999996</v>
      </c>
      <c r="CT3455" s="123">
        <v>0.78</v>
      </c>
      <c r="CU3455" s="123">
        <v>5.8</v>
      </c>
      <c r="CV3455" s="123">
        <v>1.05</v>
      </c>
      <c r="CW3455" s="60">
        <f t="shared" si="190"/>
        <v>459.59</v>
      </c>
      <c r="CX3455" s="123"/>
      <c r="CY3455" s="123"/>
      <c r="CZ3455" s="123"/>
      <c r="DA3455" s="123"/>
      <c r="DB3455" s="22"/>
      <c r="DC3455" s="123"/>
      <c r="DD3455" s="123"/>
      <c r="DE3455" s="123"/>
      <c r="DF3455" s="123"/>
      <c r="DG3455" s="123"/>
      <c r="DH3455" s="22"/>
      <c r="DI3455" s="22"/>
      <c r="DJ3455" s="22"/>
      <c r="DK3455" s="22"/>
      <c r="DL3455" s="22"/>
      <c r="DM3455" s="22"/>
      <c r="DN3455" s="22"/>
      <c r="DO3455" s="22"/>
      <c r="DP3455" s="22"/>
      <c r="DQ3455" s="22"/>
    </row>
    <row r="3456" spans="1:121" ht="14.5" customHeight="1" x14ac:dyDescent="0.3">
      <c r="A3456" s="63" t="s">
        <v>5007</v>
      </c>
      <c r="B3456" s="61" t="s">
        <v>5000</v>
      </c>
      <c r="C3456" s="22" t="s">
        <v>2941</v>
      </c>
      <c r="D3456" s="22" t="s">
        <v>5257</v>
      </c>
      <c r="E3456" s="120"/>
      <c r="F3456" s="121">
        <v>42670</v>
      </c>
      <c r="G3456" s="22" t="s">
        <v>5001</v>
      </c>
      <c r="H3456" s="92">
        <v>32.022506999999997</v>
      </c>
      <c r="I3456" s="92">
        <v>-105.52678299999999</v>
      </c>
      <c r="J3456" s="22" t="s">
        <v>873</v>
      </c>
      <c r="K3456" s="29" t="s">
        <v>1253</v>
      </c>
      <c r="L3456" s="29" t="s">
        <v>878</v>
      </c>
      <c r="M3456" s="92" t="s">
        <v>1165</v>
      </c>
      <c r="N3456" s="70" t="s">
        <v>3393</v>
      </c>
      <c r="O3456" s="70" t="s">
        <v>3394</v>
      </c>
      <c r="P3456" s="92"/>
      <c r="Q3456" s="92"/>
      <c r="U3456" s="25"/>
      <c r="W3456" s="123">
        <v>58.31</v>
      </c>
      <c r="X3456" s="123">
        <v>0.151</v>
      </c>
      <c r="Y3456" s="123">
        <v>17.66</v>
      </c>
      <c r="Z3456" s="123">
        <v>5.74</v>
      </c>
      <c r="AA3456" s="123">
        <v>0.25900000000000001</v>
      </c>
      <c r="AB3456" s="123">
        <v>0.24</v>
      </c>
      <c r="AC3456" s="123">
        <v>0.95</v>
      </c>
      <c r="AD3456" s="123">
        <v>8.2100000000000009</v>
      </c>
      <c r="AE3456" s="123">
        <v>5.43</v>
      </c>
      <c r="AF3456" s="123">
        <v>0.1</v>
      </c>
      <c r="AG3456" s="123">
        <v>1.56</v>
      </c>
      <c r="AH3456" s="123"/>
      <c r="AI3456" s="123"/>
      <c r="AJ3456" s="110"/>
      <c r="AK3456" s="22"/>
      <c r="AL3456" s="110"/>
      <c r="AM3456" s="110"/>
      <c r="AN3456" s="110"/>
      <c r="AO3456" s="57">
        <f t="shared" si="203"/>
        <v>98.610000000000014</v>
      </c>
      <c r="AP3456" s="109">
        <f t="shared" si="204"/>
        <v>2.4260938000000003</v>
      </c>
      <c r="AQ3456" s="109">
        <f t="shared" si="205"/>
        <v>3.0126419999999996</v>
      </c>
      <c r="AR3456" s="110">
        <f t="shared" si="206"/>
        <v>5.2181818181818178</v>
      </c>
      <c r="AS3456" s="22"/>
      <c r="AT3456" s="22"/>
      <c r="AU3456" s="123"/>
      <c r="AV3456" s="123"/>
      <c r="AW3456" s="123" t="s">
        <v>412</v>
      </c>
      <c r="AX3456" s="123"/>
      <c r="AY3456" s="123">
        <v>71</v>
      </c>
      <c r="AZ3456" s="123">
        <v>14</v>
      </c>
      <c r="BA3456" s="123" t="s">
        <v>413</v>
      </c>
      <c r="BB3456" s="110"/>
      <c r="BC3456" s="123"/>
      <c r="BD3456" s="123">
        <v>1</v>
      </c>
      <c r="BE3456" s="123" t="s">
        <v>411</v>
      </c>
      <c r="BF3456" s="123">
        <v>2.4</v>
      </c>
      <c r="BG3456" s="123">
        <v>10</v>
      </c>
      <c r="BH3456" s="123">
        <v>34</v>
      </c>
      <c r="BI3456" s="123">
        <v>2</v>
      </c>
      <c r="BJ3456" s="123">
        <v>27.2</v>
      </c>
      <c r="BK3456" s="110"/>
      <c r="BL3456" s="123" t="s">
        <v>1420</v>
      </c>
      <c r="BM3456" s="123"/>
      <c r="BN3456" s="123">
        <v>12</v>
      </c>
      <c r="BO3456" s="123">
        <v>179</v>
      </c>
      <c r="BP3456" s="123" t="s">
        <v>411</v>
      </c>
      <c r="BQ3456" s="123">
        <v>41</v>
      </c>
      <c r="BR3456" s="123">
        <v>150</v>
      </c>
      <c r="BS3456" s="123"/>
      <c r="BT3456" s="123">
        <v>0.7</v>
      </c>
      <c r="BU3456" s="123">
        <v>2</v>
      </c>
      <c r="BV3456" s="123"/>
      <c r="BW3456" s="123">
        <v>11</v>
      </c>
      <c r="BX3456" s="123">
        <v>24</v>
      </c>
      <c r="BY3456" s="123">
        <v>13.9</v>
      </c>
      <c r="BZ3456" s="123"/>
      <c r="CA3456" s="123">
        <v>35.4</v>
      </c>
      <c r="CB3456" s="123">
        <v>0.5</v>
      </c>
      <c r="CC3456" s="123">
        <v>10.199999999999999</v>
      </c>
      <c r="CD3456" s="123" t="s">
        <v>412</v>
      </c>
      <c r="CE3456" s="123">
        <v>7</v>
      </c>
      <c r="CF3456" s="123">
        <v>42</v>
      </c>
      <c r="CG3456" s="123">
        <v>1273</v>
      </c>
      <c r="CH3456" s="123">
        <v>180</v>
      </c>
      <c r="CI3456" s="123">
        <v>124</v>
      </c>
      <c r="CJ3456" s="123">
        <v>217</v>
      </c>
      <c r="CK3456" s="123">
        <v>19.2</v>
      </c>
      <c r="CL3456" s="123">
        <v>58.4</v>
      </c>
      <c r="CM3456" s="123">
        <v>9.1999999999999993</v>
      </c>
      <c r="CN3456" s="123">
        <v>1.02</v>
      </c>
      <c r="CO3456" s="123">
        <v>6.9</v>
      </c>
      <c r="CP3456" s="123">
        <v>1.2</v>
      </c>
      <c r="CQ3456" s="123">
        <v>7.2</v>
      </c>
      <c r="CR3456" s="123">
        <v>1.5</v>
      </c>
      <c r="CS3456" s="123">
        <v>4.7</v>
      </c>
      <c r="CT3456" s="123">
        <v>0.83</v>
      </c>
      <c r="CU3456" s="123">
        <v>5.8</v>
      </c>
      <c r="CV3456" s="123">
        <v>1</v>
      </c>
      <c r="CW3456" s="60">
        <f t="shared" si="190"/>
        <v>457.94999999999987</v>
      </c>
      <c r="CX3456" s="123"/>
      <c r="CY3456" s="123"/>
      <c r="CZ3456" s="123"/>
      <c r="DA3456" s="123"/>
      <c r="DB3456" s="22"/>
      <c r="DC3456" s="123"/>
      <c r="DD3456" s="123"/>
      <c r="DE3456" s="123"/>
      <c r="DF3456" s="123"/>
      <c r="DG3456" s="123"/>
      <c r="DH3456" s="22"/>
      <c r="DI3456" s="22"/>
      <c r="DJ3456" s="22"/>
      <c r="DK3456" s="22"/>
      <c r="DL3456" s="22"/>
      <c r="DM3456" s="22"/>
      <c r="DN3456" s="22"/>
      <c r="DO3456" s="22"/>
      <c r="DP3456" s="22"/>
      <c r="DQ3456" s="22"/>
    </row>
    <row r="3457" spans="1:121" ht="14.5" customHeight="1" x14ac:dyDescent="0.3">
      <c r="A3457" s="63" t="s">
        <v>5008</v>
      </c>
      <c r="B3457" s="61" t="s">
        <v>5000</v>
      </c>
      <c r="C3457" s="22" t="s">
        <v>2941</v>
      </c>
      <c r="D3457" s="22" t="s">
        <v>5257</v>
      </c>
      <c r="E3457" s="120"/>
      <c r="F3457" s="121">
        <v>42670</v>
      </c>
      <c r="G3457" s="22" t="s">
        <v>5001</v>
      </c>
      <c r="H3457" s="92">
        <v>32.023395000000001</v>
      </c>
      <c r="I3457" s="92">
        <v>-105.527033</v>
      </c>
      <c r="J3457" s="22" t="s">
        <v>873</v>
      </c>
      <c r="K3457" s="29" t="s">
        <v>1253</v>
      </c>
      <c r="L3457" s="29" t="s">
        <v>878</v>
      </c>
      <c r="M3457" s="92" t="s">
        <v>1165</v>
      </c>
      <c r="N3457" s="70" t="s">
        <v>3393</v>
      </c>
      <c r="O3457" s="70" t="s">
        <v>3394</v>
      </c>
      <c r="P3457" s="92"/>
      <c r="Q3457" s="92"/>
      <c r="U3457" s="25"/>
      <c r="W3457" s="123">
        <v>56.38</v>
      </c>
      <c r="X3457" s="123">
        <v>0.18</v>
      </c>
      <c r="Y3457" s="123">
        <v>17.23</v>
      </c>
      <c r="Z3457" s="123">
        <v>6.25</v>
      </c>
      <c r="AA3457" s="123">
        <v>0.28199999999999997</v>
      </c>
      <c r="AB3457" s="123">
        <v>0.26</v>
      </c>
      <c r="AC3457" s="123">
        <v>1.1200000000000001</v>
      </c>
      <c r="AD3457" s="123">
        <v>7.66</v>
      </c>
      <c r="AE3457" s="123">
        <v>5.21</v>
      </c>
      <c r="AF3457" s="123">
        <v>0.11</v>
      </c>
      <c r="AG3457" s="123">
        <v>3.56</v>
      </c>
      <c r="AH3457" s="123"/>
      <c r="AI3457" s="123"/>
      <c r="AJ3457" s="110"/>
      <c r="AK3457" s="22"/>
      <c r="AL3457" s="110"/>
      <c r="AM3457" s="110"/>
      <c r="AN3457" s="110"/>
      <c r="AO3457" s="57">
        <f t="shared" si="203"/>
        <v>98.242000000000004</v>
      </c>
      <c r="AP3457" s="109">
        <f t="shared" si="204"/>
        <v>2.5426975000000005</v>
      </c>
      <c r="AQ3457" s="109">
        <f t="shared" si="205"/>
        <v>3.3702749999999995</v>
      </c>
      <c r="AR3457" s="110">
        <f t="shared" si="206"/>
        <v>5.6818181818181817</v>
      </c>
      <c r="AS3457" s="22"/>
      <c r="AT3457" s="22"/>
      <c r="AU3457" s="123"/>
      <c r="AV3457" s="123"/>
      <c r="AW3457" s="123" t="s">
        <v>412</v>
      </c>
      <c r="AX3457" s="123"/>
      <c r="AY3457" s="123">
        <v>58</v>
      </c>
      <c r="AZ3457" s="123">
        <v>10</v>
      </c>
      <c r="BA3457" s="123" t="s">
        <v>413</v>
      </c>
      <c r="BB3457" s="110"/>
      <c r="BC3457" s="123"/>
      <c r="BD3457" s="123">
        <v>2</v>
      </c>
      <c r="BE3457" s="123" t="s">
        <v>411</v>
      </c>
      <c r="BF3457" s="123">
        <v>2.4</v>
      </c>
      <c r="BG3457" s="123" t="s">
        <v>471</v>
      </c>
      <c r="BH3457" s="123">
        <v>38</v>
      </c>
      <c r="BI3457" s="123">
        <v>3</v>
      </c>
      <c r="BJ3457" s="123">
        <v>69.3</v>
      </c>
      <c r="BK3457" s="110"/>
      <c r="BL3457" s="123" t="s">
        <v>1420</v>
      </c>
      <c r="BM3457" s="123"/>
      <c r="BN3457" s="123">
        <v>4</v>
      </c>
      <c r="BO3457" s="123">
        <v>400</v>
      </c>
      <c r="BP3457" s="123" t="s">
        <v>411</v>
      </c>
      <c r="BQ3457" s="123">
        <v>26</v>
      </c>
      <c r="BR3457" s="123">
        <v>179</v>
      </c>
      <c r="BS3457" s="123"/>
      <c r="BT3457" s="123" t="s">
        <v>421</v>
      </c>
      <c r="BU3457" s="123" t="s">
        <v>420</v>
      </c>
      <c r="BV3457" s="123"/>
      <c r="BW3457" s="123">
        <v>12</v>
      </c>
      <c r="BX3457" s="123">
        <v>25</v>
      </c>
      <c r="BY3457" s="123">
        <v>45.8</v>
      </c>
      <c r="BZ3457" s="123"/>
      <c r="CA3457" s="123">
        <v>29.1</v>
      </c>
      <c r="CB3457" s="123">
        <v>0.4</v>
      </c>
      <c r="CC3457" s="123">
        <v>9.1</v>
      </c>
      <c r="CD3457" s="123" t="s">
        <v>412</v>
      </c>
      <c r="CE3457" s="123">
        <v>4</v>
      </c>
      <c r="CF3457" s="123">
        <v>115</v>
      </c>
      <c r="CG3457" s="123">
        <v>3052</v>
      </c>
      <c r="CH3457" s="123">
        <v>150</v>
      </c>
      <c r="CI3457" s="123">
        <v>254</v>
      </c>
      <c r="CJ3457" s="123">
        <v>434</v>
      </c>
      <c r="CK3457" s="123">
        <v>36.700000000000003</v>
      </c>
      <c r="CL3457" s="123">
        <v>109</v>
      </c>
      <c r="CM3457" s="123">
        <v>17.8</v>
      </c>
      <c r="CN3457" s="123">
        <v>1.68</v>
      </c>
      <c r="CO3457" s="123">
        <v>14.9</v>
      </c>
      <c r="CP3457" s="123">
        <v>2.9</v>
      </c>
      <c r="CQ3457" s="123">
        <v>18.899999999999999</v>
      </c>
      <c r="CR3457" s="123">
        <v>4.2</v>
      </c>
      <c r="CS3457" s="123">
        <v>14</v>
      </c>
      <c r="CT3457" s="123">
        <v>2.5299999999999998</v>
      </c>
      <c r="CU3457" s="123">
        <v>18.2</v>
      </c>
      <c r="CV3457" s="123">
        <v>3.05</v>
      </c>
      <c r="CW3457" s="60">
        <f t="shared" si="190"/>
        <v>931.8599999999999</v>
      </c>
      <c r="CX3457" s="123"/>
      <c r="CY3457" s="123"/>
      <c r="CZ3457" s="123"/>
      <c r="DA3457" s="123"/>
      <c r="DB3457" s="22"/>
      <c r="DC3457" s="123"/>
      <c r="DD3457" s="123"/>
      <c r="DE3457" s="123"/>
      <c r="DF3457" s="123"/>
      <c r="DG3457" s="123"/>
      <c r="DH3457" s="22"/>
      <c r="DI3457" s="22"/>
      <c r="DJ3457" s="22"/>
      <c r="DK3457" s="22"/>
      <c r="DL3457" s="22"/>
      <c r="DM3457" s="22"/>
      <c r="DN3457" s="22"/>
      <c r="DO3457" s="22"/>
      <c r="DP3457" s="22"/>
      <c r="DQ3457" s="22"/>
    </row>
    <row r="3458" spans="1:121" ht="14.5" customHeight="1" x14ac:dyDescent="0.3">
      <c r="A3458" s="63" t="s">
        <v>5009</v>
      </c>
      <c r="B3458" s="61" t="s">
        <v>5000</v>
      </c>
      <c r="C3458" s="22" t="s">
        <v>2941</v>
      </c>
      <c r="D3458" s="22" t="s">
        <v>5257</v>
      </c>
      <c r="E3458" s="120"/>
      <c r="F3458" s="121">
        <v>42670</v>
      </c>
      <c r="G3458" s="22" t="s">
        <v>5001</v>
      </c>
      <c r="H3458" s="92">
        <v>32.023395000000001</v>
      </c>
      <c r="I3458" s="92">
        <v>-105.527033</v>
      </c>
      <c r="J3458" s="22" t="s">
        <v>873</v>
      </c>
      <c r="K3458" s="29" t="s">
        <v>1253</v>
      </c>
      <c r="L3458" s="29" t="s">
        <v>878</v>
      </c>
      <c r="M3458" s="92" t="s">
        <v>1165</v>
      </c>
      <c r="N3458" s="70" t="s">
        <v>3393</v>
      </c>
      <c r="O3458" s="70" t="s">
        <v>3394</v>
      </c>
      <c r="P3458" s="92"/>
      <c r="Q3458" s="92"/>
      <c r="U3458" s="25"/>
      <c r="W3458" s="123">
        <v>56.96</v>
      </c>
      <c r="X3458" s="123">
        <v>0.161</v>
      </c>
      <c r="Y3458" s="123">
        <v>18.22</v>
      </c>
      <c r="Z3458" s="123">
        <v>5.65</v>
      </c>
      <c r="AA3458" s="123">
        <v>0.249</v>
      </c>
      <c r="AB3458" s="123">
        <v>0.23</v>
      </c>
      <c r="AC3458" s="123">
        <v>0.88</v>
      </c>
      <c r="AD3458" s="123">
        <v>8.36</v>
      </c>
      <c r="AE3458" s="123">
        <v>5.32</v>
      </c>
      <c r="AF3458" s="123">
        <v>0.1</v>
      </c>
      <c r="AG3458" s="123">
        <v>2.08</v>
      </c>
      <c r="AH3458" s="123"/>
      <c r="AI3458" s="123"/>
      <c r="AJ3458" s="110"/>
      <c r="AK3458" s="22"/>
      <c r="AL3458" s="110"/>
      <c r="AM3458" s="110"/>
      <c r="AN3458" s="110"/>
      <c r="AO3458" s="57">
        <f t="shared" si="203"/>
        <v>98.21</v>
      </c>
      <c r="AP3458" s="109">
        <f t="shared" si="204"/>
        <v>2.4294805000000022</v>
      </c>
      <c r="AQ3458" s="109">
        <f t="shared" si="205"/>
        <v>2.927744999999998</v>
      </c>
      <c r="AR3458" s="110">
        <f t="shared" si="206"/>
        <v>5.1363636363636367</v>
      </c>
      <c r="AS3458" s="22"/>
      <c r="AT3458" s="22"/>
      <c r="AU3458" s="123"/>
      <c r="AV3458" s="123"/>
      <c r="AW3458" s="123">
        <v>6</v>
      </c>
      <c r="AX3458" s="123"/>
      <c r="AY3458" s="123">
        <v>78</v>
      </c>
      <c r="AZ3458" s="123">
        <v>13</v>
      </c>
      <c r="BA3458" s="123" t="s">
        <v>413</v>
      </c>
      <c r="BB3458" s="110"/>
      <c r="BC3458" s="123"/>
      <c r="BD3458" s="123">
        <v>1</v>
      </c>
      <c r="BE3458" s="123" t="s">
        <v>411</v>
      </c>
      <c r="BF3458" s="123">
        <v>2.1</v>
      </c>
      <c r="BG3458" s="123" t="s">
        <v>471</v>
      </c>
      <c r="BH3458" s="123">
        <v>36</v>
      </c>
      <c r="BI3458" s="123">
        <v>3</v>
      </c>
      <c r="BJ3458" s="123">
        <v>34.700000000000003</v>
      </c>
      <c r="BK3458" s="110"/>
      <c r="BL3458" s="123" t="s">
        <v>1420</v>
      </c>
      <c r="BM3458" s="123"/>
      <c r="BN3458" s="123">
        <v>4</v>
      </c>
      <c r="BO3458" s="123">
        <v>194</v>
      </c>
      <c r="BP3458" s="123" t="s">
        <v>411</v>
      </c>
      <c r="BQ3458" s="123">
        <v>44</v>
      </c>
      <c r="BR3458" s="123">
        <v>161</v>
      </c>
      <c r="BS3458" s="123"/>
      <c r="BT3458" s="123" t="s">
        <v>421</v>
      </c>
      <c r="BU3458" s="123">
        <v>1</v>
      </c>
      <c r="BV3458" s="123"/>
      <c r="BW3458" s="123">
        <v>13</v>
      </c>
      <c r="BX3458" s="123">
        <v>26</v>
      </c>
      <c r="BY3458" s="123">
        <v>16.2</v>
      </c>
      <c r="BZ3458" s="123"/>
      <c r="CA3458" s="123">
        <v>66.5</v>
      </c>
      <c r="CB3458" s="123">
        <v>1</v>
      </c>
      <c r="CC3458" s="123">
        <v>19.5</v>
      </c>
      <c r="CD3458" s="123" t="s">
        <v>412</v>
      </c>
      <c r="CE3458" s="123">
        <v>6</v>
      </c>
      <c r="CF3458" s="123">
        <v>52</v>
      </c>
      <c r="CG3458" s="123">
        <v>1622</v>
      </c>
      <c r="CH3458" s="123">
        <v>160</v>
      </c>
      <c r="CI3458" s="123">
        <v>137</v>
      </c>
      <c r="CJ3458" s="123">
        <v>238</v>
      </c>
      <c r="CK3458" s="123">
        <v>20.7</v>
      </c>
      <c r="CL3458" s="123">
        <v>63.5</v>
      </c>
      <c r="CM3458" s="123">
        <v>10.3</v>
      </c>
      <c r="CN3458" s="123">
        <v>1.03</v>
      </c>
      <c r="CO3458" s="123">
        <v>8</v>
      </c>
      <c r="CP3458" s="123">
        <v>1.4</v>
      </c>
      <c r="CQ3458" s="123">
        <v>8.5</v>
      </c>
      <c r="CR3458" s="123">
        <v>1.8</v>
      </c>
      <c r="CS3458" s="123">
        <v>5.7</v>
      </c>
      <c r="CT3458" s="123">
        <v>1.01</v>
      </c>
      <c r="CU3458" s="123">
        <v>7.2</v>
      </c>
      <c r="CV3458" s="123">
        <v>1.19</v>
      </c>
      <c r="CW3458" s="60">
        <f t="shared" si="190"/>
        <v>505.32999999999993</v>
      </c>
      <c r="CX3458" s="123"/>
      <c r="CY3458" s="123"/>
      <c r="CZ3458" s="123"/>
      <c r="DA3458" s="123"/>
      <c r="DB3458" s="22"/>
      <c r="DC3458" s="123"/>
      <c r="DD3458" s="123"/>
      <c r="DE3458" s="123"/>
      <c r="DF3458" s="123"/>
      <c r="DG3458" s="123"/>
      <c r="DH3458" s="22"/>
      <c r="DI3458" s="22"/>
      <c r="DJ3458" s="22"/>
      <c r="DK3458" s="22"/>
      <c r="DL3458" s="22"/>
      <c r="DM3458" s="22"/>
      <c r="DN3458" s="22"/>
      <c r="DO3458" s="22"/>
      <c r="DP3458" s="22"/>
      <c r="DQ3458" s="22"/>
    </row>
    <row r="3459" spans="1:121" ht="14.5" customHeight="1" x14ac:dyDescent="0.3">
      <c r="A3459" s="63" t="s">
        <v>5010</v>
      </c>
      <c r="B3459" s="61" t="s">
        <v>5000</v>
      </c>
      <c r="C3459" s="22" t="s">
        <v>2941</v>
      </c>
      <c r="D3459" s="22" t="s">
        <v>5257</v>
      </c>
      <c r="E3459" s="120"/>
      <c r="F3459" s="121">
        <v>42670</v>
      </c>
      <c r="G3459" s="22" t="s">
        <v>5001</v>
      </c>
      <c r="H3459" s="92">
        <v>32.023395000000001</v>
      </c>
      <c r="I3459" s="92">
        <v>-105.527033</v>
      </c>
      <c r="J3459" s="22" t="s">
        <v>873</v>
      </c>
      <c r="K3459" s="29" t="s">
        <v>1253</v>
      </c>
      <c r="L3459" s="29" t="s">
        <v>878</v>
      </c>
      <c r="M3459" s="92" t="s">
        <v>1165</v>
      </c>
      <c r="N3459" s="70" t="s">
        <v>3393</v>
      </c>
      <c r="O3459" s="70" t="s">
        <v>3394</v>
      </c>
      <c r="P3459" s="92"/>
      <c r="Q3459" s="92"/>
      <c r="U3459" s="25"/>
      <c r="W3459" s="123">
        <v>58.68</v>
      </c>
      <c r="X3459" s="123">
        <v>0.17599999999999999</v>
      </c>
      <c r="Y3459" s="123">
        <v>18.27</v>
      </c>
      <c r="Z3459" s="123">
        <v>5.82</v>
      </c>
      <c r="AA3459" s="123">
        <v>0.248</v>
      </c>
      <c r="AB3459" s="123">
        <v>0.25</v>
      </c>
      <c r="AC3459" s="123">
        <v>1</v>
      </c>
      <c r="AD3459" s="123">
        <v>8.14</v>
      </c>
      <c r="AE3459" s="123">
        <v>5.38</v>
      </c>
      <c r="AF3459" s="123">
        <v>0.11</v>
      </c>
      <c r="AG3459" s="123">
        <v>1.64</v>
      </c>
      <c r="AH3459" s="123"/>
      <c r="AI3459" s="123"/>
      <c r="AJ3459" s="110"/>
      <c r="AK3459" s="22"/>
      <c r="AL3459" s="110"/>
      <c r="AM3459" s="110"/>
      <c r="AN3459" s="110"/>
      <c r="AO3459" s="57">
        <f t="shared" si="203"/>
        <v>99.713999999999999</v>
      </c>
      <c r="AP3459" s="109">
        <f t="shared" si="204"/>
        <v>2.4779184000000014</v>
      </c>
      <c r="AQ3459" s="109">
        <f t="shared" si="205"/>
        <v>3.0382559999999987</v>
      </c>
      <c r="AR3459" s="110">
        <f t="shared" si="206"/>
        <v>5.290909090909091</v>
      </c>
      <c r="AS3459" s="22"/>
      <c r="AT3459" s="22"/>
      <c r="AU3459" s="123"/>
      <c r="AV3459" s="123"/>
      <c r="AW3459" s="123">
        <v>5</v>
      </c>
      <c r="AX3459" s="123"/>
      <c r="AY3459" s="123">
        <v>68</v>
      </c>
      <c r="AZ3459" s="123">
        <v>10</v>
      </c>
      <c r="BA3459" s="123" t="s">
        <v>413</v>
      </c>
      <c r="BB3459" s="110"/>
      <c r="BC3459" s="123"/>
      <c r="BD3459" s="123">
        <v>2</v>
      </c>
      <c r="BE3459" s="123" t="s">
        <v>411</v>
      </c>
      <c r="BF3459" s="123">
        <v>2.2000000000000002</v>
      </c>
      <c r="BG3459" s="123" t="s">
        <v>471</v>
      </c>
      <c r="BH3459" s="123">
        <v>37</v>
      </c>
      <c r="BI3459" s="123">
        <v>2</v>
      </c>
      <c r="BJ3459" s="123">
        <v>44.6</v>
      </c>
      <c r="BK3459" s="110"/>
      <c r="BL3459" s="123" t="s">
        <v>1420</v>
      </c>
      <c r="BM3459" s="123"/>
      <c r="BN3459" s="123">
        <v>9</v>
      </c>
      <c r="BO3459" s="123">
        <v>262</v>
      </c>
      <c r="BP3459" s="123" t="s">
        <v>411</v>
      </c>
      <c r="BQ3459" s="123">
        <v>27</v>
      </c>
      <c r="BR3459" s="123">
        <v>185</v>
      </c>
      <c r="BS3459" s="123"/>
      <c r="BT3459" s="123" t="s">
        <v>421</v>
      </c>
      <c r="BU3459" s="123">
        <v>1</v>
      </c>
      <c r="BV3459" s="123"/>
      <c r="BW3459" s="123">
        <v>11</v>
      </c>
      <c r="BX3459" s="123">
        <v>25</v>
      </c>
      <c r="BY3459" s="123">
        <v>26.2</v>
      </c>
      <c r="BZ3459" s="123"/>
      <c r="CA3459" s="123">
        <v>26.5</v>
      </c>
      <c r="CB3459" s="123">
        <v>0.6</v>
      </c>
      <c r="CC3459" s="123">
        <v>7.7</v>
      </c>
      <c r="CD3459" s="123" t="s">
        <v>412</v>
      </c>
      <c r="CE3459" s="123">
        <v>1</v>
      </c>
      <c r="CF3459" s="123">
        <v>75</v>
      </c>
      <c r="CG3459" s="123">
        <v>2043</v>
      </c>
      <c r="CH3459" s="123">
        <v>150</v>
      </c>
      <c r="CI3459" s="123">
        <v>173</v>
      </c>
      <c r="CJ3459" s="123">
        <v>295</v>
      </c>
      <c r="CK3459" s="123">
        <v>25.8</v>
      </c>
      <c r="CL3459" s="123">
        <v>76.5</v>
      </c>
      <c r="CM3459" s="123">
        <v>12.5</v>
      </c>
      <c r="CN3459" s="123">
        <v>1.19</v>
      </c>
      <c r="CO3459" s="123">
        <v>10</v>
      </c>
      <c r="CP3459" s="123">
        <v>1.9</v>
      </c>
      <c r="CQ3459" s="123">
        <v>11.7</v>
      </c>
      <c r="CR3459" s="123">
        <v>2.6</v>
      </c>
      <c r="CS3459" s="123">
        <v>8.8000000000000007</v>
      </c>
      <c r="CT3459" s="123">
        <v>1.55</v>
      </c>
      <c r="CU3459" s="123">
        <v>11</v>
      </c>
      <c r="CV3459" s="123">
        <v>1.88</v>
      </c>
      <c r="CW3459" s="60">
        <f t="shared" si="190"/>
        <v>633.41999999999996</v>
      </c>
      <c r="CX3459" s="123"/>
      <c r="CY3459" s="123"/>
      <c r="CZ3459" s="123"/>
      <c r="DA3459" s="123"/>
      <c r="DB3459" s="22"/>
      <c r="DC3459" s="123"/>
      <c r="DD3459" s="123"/>
      <c r="DE3459" s="123"/>
      <c r="DF3459" s="123"/>
      <c r="DG3459" s="123"/>
      <c r="DH3459" s="22"/>
      <c r="DI3459" s="22"/>
      <c r="DJ3459" s="22"/>
      <c r="DK3459" s="22"/>
      <c r="DL3459" s="22"/>
      <c r="DM3459" s="22"/>
      <c r="DN3459" s="22"/>
      <c r="DO3459" s="22"/>
      <c r="DP3459" s="22"/>
      <c r="DQ3459" s="22"/>
    </row>
    <row r="3460" spans="1:121" ht="14.5" customHeight="1" x14ac:dyDescent="0.3">
      <c r="A3460" s="64" t="s">
        <v>5011</v>
      </c>
      <c r="B3460" s="61" t="s">
        <v>5000</v>
      </c>
      <c r="C3460" s="22" t="s">
        <v>2941</v>
      </c>
      <c r="D3460" s="22" t="s">
        <v>5257</v>
      </c>
      <c r="E3460" s="120"/>
      <c r="F3460" s="121">
        <v>40616</v>
      </c>
      <c r="G3460" s="25" t="s">
        <v>5001</v>
      </c>
      <c r="H3460" s="92">
        <v>32.023395000000001</v>
      </c>
      <c r="I3460" s="92">
        <v>-105.527033</v>
      </c>
      <c r="J3460" s="22" t="s">
        <v>873</v>
      </c>
      <c r="K3460" s="29" t="s">
        <v>1253</v>
      </c>
      <c r="L3460" s="29" t="s">
        <v>878</v>
      </c>
      <c r="M3460" s="35"/>
      <c r="N3460" s="70" t="s">
        <v>3393</v>
      </c>
      <c r="O3460" s="70" t="s">
        <v>3394</v>
      </c>
      <c r="P3460" s="124"/>
      <c r="Q3460" s="125"/>
      <c r="R3460" s="126"/>
      <c r="S3460" s="126"/>
      <c r="U3460" s="25"/>
      <c r="V3460" s="126"/>
      <c r="W3460" s="108">
        <v>57.54</v>
      </c>
      <c r="X3460" s="108">
        <v>0.161</v>
      </c>
      <c r="Y3460" s="108">
        <v>17.86</v>
      </c>
      <c r="Z3460" s="108">
        <v>5.76</v>
      </c>
      <c r="AA3460" s="108">
        <v>0.223</v>
      </c>
      <c r="AB3460" s="108">
        <v>0.28000000000000003</v>
      </c>
      <c r="AC3460" s="108">
        <v>0.98</v>
      </c>
      <c r="AD3460" s="108">
        <v>7.83</v>
      </c>
      <c r="AE3460" s="108">
        <v>5.31</v>
      </c>
      <c r="AF3460" s="108">
        <v>0.12</v>
      </c>
      <c r="AG3460" s="108">
        <v>2.16</v>
      </c>
      <c r="AH3460" s="108"/>
      <c r="AI3460" s="127"/>
      <c r="AJ3460" s="128"/>
      <c r="AK3460" s="22"/>
      <c r="AL3460" s="128"/>
      <c r="AM3460" s="128"/>
      <c r="AN3460" s="129"/>
      <c r="AO3460" s="57">
        <f t="shared" si="203"/>
        <v>98.224000000000018</v>
      </c>
      <c r="AP3460" s="109">
        <f t="shared" si="204"/>
        <v>2.4414012000000005</v>
      </c>
      <c r="AQ3460" s="109">
        <f t="shared" si="205"/>
        <v>3.016907999999999</v>
      </c>
      <c r="AR3460" s="110">
        <f t="shared" si="206"/>
        <v>5.2363636363636354</v>
      </c>
      <c r="AS3460" s="22"/>
      <c r="AT3460" s="22"/>
      <c r="AU3460" s="130"/>
      <c r="AV3460" s="108">
        <v>3.1</v>
      </c>
      <c r="AW3460" s="108" t="s">
        <v>412</v>
      </c>
      <c r="AX3460" s="123"/>
      <c r="AY3460" s="108">
        <v>60</v>
      </c>
      <c r="AZ3460" s="108">
        <v>11</v>
      </c>
      <c r="BA3460" s="108" t="s">
        <v>413</v>
      </c>
      <c r="BB3460" s="123"/>
      <c r="BC3460" s="123"/>
      <c r="BD3460" s="108">
        <v>1</v>
      </c>
      <c r="BE3460" s="108" t="s">
        <v>411</v>
      </c>
      <c r="BF3460" s="108">
        <v>2.2999999999999998</v>
      </c>
      <c r="BG3460" s="108" t="s">
        <v>471</v>
      </c>
      <c r="BH3460" s="108">
        <v>34</v>
      </c>
      <c r="BI3460" s="108">
        <v>2</v>
      </c>
      <c r="BJ3460" s="108">
        <v>16.100000000000001</v>
      </c>
      <c r="BK3460" s="123"/>
      <c r="BL3460" s="108" t="s">
        <v>1420</v>
      </c>
      <c r="BM3460" s="123"/>
      <c r="BN3460" s="108">
        <v>10</v>
      </c>
      <c r="BO3460" s="108">
        <v>111</v>
      </c>
      <c r="BP3460" s="108" t="s">
        <v>411</v>
      </c>
      <c r="BQ3460" s="108">
        <v>18</v>
      </c>
      <c r="BR3460" s="108">
        <v>188</v>
      </c>
      <c r="BS3460" s="123"/>
      <c r="BT3460" s="108" t="s">
        <v>421</v>
      </c>
      <c r="BU3460" s="108">
        <v>2</v>
      </c>
      <c r="BV3460" s="123"/>
      <c r="BW3460" s="108">
        <v>11</v>
      </c>
      <c r="BX3460" s="108">
        <v>18</v>
      </c>
      <c r="BY3460" s="108">
        <v>4.8</v>
      </c>
      <c r="BZ3460" s="123"/>
      <c r="CA3460" s="108">
        <v>21.7</v>
      </c>
      <c r="CB3460" s="108">
        <v>0.4</v>
      </c>
      <c r="CC3460" s="108">
        <v>6.6</v>
      </c>
      <c r="CD3460" s="108" t="s">
        <v>412</v>
      </c>
      <c r="CE3460" s="108" t="s">
        <v>420</v>
      </c>
      <c r="CF3460" s="108">
        <v>18</v>
      </c>
      <c r="CG3460" s="108">
        <v>713</v>
      </c>
      <c r="CH3460" s="108">
        <v>150</v>
      </c>
      <c r="CI3460" s="108">
        <v>77.7</v>
      </c>
      <c r="CJ3460" s="108">
        <v>143</v>
      </c>
      <c r="CK3460" s="108">
        <v>13.3</v>
      </c>
      <c r="CL3460" s="108">
        <v>41.8</v>
      </c>
      <c r="CM3460" s="108">
        <v>6.2</v>
      </c>
      <c r="CN3460" s="108">
        <v>0.65</v>
      </c>
      <c r="CO3460" s="108">
        <v>4.5</v>
      </c>
      <c r="CP3460" s="108">
        <v>0.7</v>
      </c>
      <c r="CQ3460" s="108">
        <v>3.6</v>
      </c>
      <c r="CR3460" s="108">
        <v>0.7</v>
      </c>
      <c r="CS3460" s="108">
        <v>2.1</v>
      </c>
      <c r="CT3460" s="108">
        <v>0.34</v>
      </c>
      <c r="CU3460" s="108">
        <v>2.7</v>
      </c>
      <c r="CV3460" s="108">
        <v>0.54</v>
      </c>
      <c r="CW3460" s="60">
        <f t="shared" si="190"/>
        <v>297.83</v>
      </c>
      <c r="CX3460" s="123"/>
      <c r="CY3460" s="123"/>
      <c r="CZ3460" s="123"/>
      <c r="DA3460" s="123"/>
      <c r="DB3460" s="22"/>
      <c r="DC3460" s="123"/>
      <c r="DD3460" s="123"/>
      <c r="DE3460" s="123"/>
      <c r="DF3460" s="123"/>
      <c r="DG3460" s="123"/>
      <c r="DH3460" s="22"/>
      <c r="DI3460" s="22"/>
      <c r="DJ3460" s="22"/>
      <c r="DK3460" s="22"/>
      <c r="DL3460" s="22"/>
      <c r="DM3460" s="22"/>
      <c r="DN3460" s="22"/>
      <c r="DO3460" s="22"/>
      <c r="DP3460" s="22"/>
      <c r="DQ3460" s="22"/>
    </row>
    <row r="3461" spans="1:121" ht="14.5" customHeight="1" x14ac:dyDescent="0.3">
      <c r="A3461" s="63" t="s">
        <v>5012</v>
      </c>
      <c r="B3461" s="61" t="s">
        <v>5000</v>
      </c>
      <c r="C3461" s="22" t="s">
        <v>2941</v>
      </c>
      <c r="D3461" s="22" t="s">
        <v>5257</v>
      </c>
      <c r="E3461" s="120"/>
      <c r="F3461" s="121">
        <v>42670</v>
      </c>
      <c r="G3461" s="22" t="s">
        <v>5001</v>
      </c>
      <c r="H3461" s="92">
        <v>32.023328999999997</v>
      </c>
      <c r="I3461" s="92">
        <v>-105.527351</v>
      </c>
      <c r="J3461" s="22" t="s">
        <v>873</v>
      </c>
      <c r="K3461" s="29" t="s">
        <v>1253</v>
      </c>
      <c r="L3461" s="29" t="s">
        <v>878</v>
      </c>
      <c r="M3461" s="89" t="s">
        <v>1165</v>
      </c>
      <c r="N3461" s="70" t="s">
        <v>3393</v>
      </c>
      <c r="O3461" s="70" t="s">
        <v>3394</v>
      </c>
      <c r="P3461" s="92"/>
      <c r="Q3461" s="92"/>
      <c r="U3461" s="25"/>
      <c r="W3461" s="123">
        <v>57.75</v>
      </c>
      <c r="X3461" s="123">
        <v>0.17599999999999999</v>
      </c>
      <c r="Y3461" s="123">
        <v>17.559999999999999</v>
      </c>
      <c r="Z3461" s="123">
        <v>6.61</v>
      </c>
      <c r="AA3461" s="123">
        <v>0.36199999999999999</v>
      </c>
      <c r="AB3461" s="123">
        <v>0.25</v>
      </c>
      <c r="AC3461" s="123">
        <v>1.1499999999999999</v>
      </c>
      <c r="AD3461" s="123">
        <v>8.44</v>
      </c>
      <c r="AE3461" s="123">
        <v>5.44</v>
      </c>
      <c r="AF3461" s="123">
        <v>0.06</v>
      </c>
      <c r="AG3461" s="123">
        <v>1.34</v>
      </c>
      <c r="AH3461" s="123"/>
      <c r="AI3461" s="123"/>
      <c r="AJ3461" s="110"/>
      <c r="AK3461" s="22"/>
      <c r="AL3461" s="110"/>
      <c r="AM3461" s="110"/>
      <c r="AN3461" s="110"/>
      <c r="AO3461" s="57">
        <f t="shared" si="203"/>
        <v>99.138000000000005</v>
      </c>
      <c r="AP3461" s="109">
        <f t="shared" si="204"/>
        <v>2.6563657000000003</v>
      </c>
      <c r="AQ3461" s="109">
        <f t="shared" si="205"/>
        <v>3.5942129999999999</v>
      </c>
      <c r="AR3461" s="110">
        <f t="shared" si="206"/>
        <v>6.0090909090909088</v>
      </c>
      <c r="AS3461" s="22"/>
      <c r="AT3461" s="22"/>
      <c r="AU3461" s="123"/>
      <c r="AV3461" s="123"/>
      <c r="AW3461" s="123">
        <v>7</v>
      </c>
      <c r="AX3461" s="123"/>
      <c r="AY3461" s="123">
        <v>60</v>
      </c>
      <c r="AZ3461" s="123">
        <v>11</v>
      </c>
      <c r="BA3461" s="123" t="s">
        <v>413</v>
      </c>
      <c r="BB3461" s="110"/>
      <c r="BC3461" s="123"/>
      <c r="BD3461" s="123">
        <v>2</v>
      </c>
      <c r="BE3461" s="123" t="s">
        <v>411</v>
      </c>
      <c r="BF3461" s="123">
        <v>2.5</v>
      </c>
      <c r="BG3461" s="123">
        <v>20</v>
      </c>
      <c r="BH3461" s="123">
        <v>37</v>
      </c>
      <c r="BI3461" s="123">
        <v>3</v>
      </c>
      <c r="BJ3461" s="123">
        <v>118</v>
      </c>
      <c r="BK3461" s="110"/>
      <c r="BL3461" s="123" t="s">
        <v>1420</v>
      </c>
      <c r="BM3461" s="123"/>
      <c r="BN3461" s="123">
        <v>11</v>
      </c>
      <c r="BO3461" s="123">
        <v>567</v>
      </c>
      <c r="BP3461" s="123" t="s">
        <v>411</v>
      </c>
      <c r="BQ3461" s="123">
        <v>25</v>
      </c>
      <c r="BR3461" s="123">
        <v>158</v>
      </c>
      <c r="BS3461" s="123"/>
      <c r="BT3461" s="123">
        <v>0.6</v>
      </c>
      <c r="BU3461" s="123" t="s">
        <v>420</v>
      </c>
      <c r="BV3461" s="123"/>
      <c r="BW3461" s="123">
        <v>15</v>
      </c>
      <c r="BX3461" s="123">
        <v>32</v>
      </c>
      <c r="BY3461" s="123">
        <v>72</v>
      </c>
      <c r="BZ3461" s="123"/>
      <c r="CA3461" s="123">
        <v>18.399999999999999</v>
      </c>
      <c r="CB3461" s="123">
        <v>0.4</v>
      </c>
      <c r="CC3461" s="123">
        <v>6.1</v>
      </c>
      <c r="CD3461" s="123" t="s">
        <v>412</v>
      </c>
      <c r="CE3461" s="123">
        <v>12</v>
      </c>
      <c r="CF3461" s="123">
        <v>260</v>
      </c>
      <c r="CG3461" s="123">
        <v>5411</v>
      </c>
      <c r="CH3461" s="123">
        <v>180</v>
      </c>
      <c r="CI3461" s="123">
        <v>478</v>
      </c>
      <c r="CJ3461" s="123">
        <v>795</v>
      </c>
      <c r="CK3461" s="123">
        <v>68.2</v>
      </c>
      <c r="CL3461" s="123">
        <v>202</v>
      </c>
      <c r="CM3461" s="123">
        <v>34.700000000000003</v>
      </c>
      <c r="CN3461" s="123">
        <v>3.11</v>
      </c>
      <c r="CO3461" s="123">
        <v>31.2</v>
      </c>
      <c r="CP3461" s="123">
        <v>6.3</v>
      </c>
      <c r="CQ3461" s="123">
        <v>42.3</v>
      </c>
      <c r="CR3461" s="123">
        <v>9.4</v>
      </c>
      <c r="CS3461" s="123">
        <v>31.9</v>
      </c>
      <c r="CT3461" s="123">
        <v>5.68</v>
      </c>
      <c r="CU3461" s="123">
        <v>38.9</v>
      </c>
      <c r="CV3461" s="123">
        <v>6.28</v>
      </c>
      <c r="CW3461" s="60">
        <f t="shared" si="190"/>
        <v>1752.9700000000003</v>
      </c>
      <c r="CX3461" s="123"/>
      <c r="CY3461" s="123"/>
      <c r="CZ3461" s="123"/>
      <c r="DA3461" s="123"/>
      <c r="DB3461" s="22"/>
      <c r="DC3461" s="123"/>
      <c r="DD3461" s="123"/>
      <c r="DE3461" s="123"/>
      <c r="DF3461" s="123"/>
      <c r="DG3461" s="123"/>
      <c r="DH3461" s="22"/>
      <c r="DI3461" s="22"/>
      <c r="DJ3461" s="22"/>
      <c r="DK3461" s="22"/>
      <c r="DL3461" s="22"/>
      <c r="DM3461" s="22"/>
      <c r="DN3461" s="22"/>
      <c r="DO3461" s="22"/>
      <c r="DP3461" s="22"/>
      <c r="DQ3461" s="22"/>
    </row>
    <row r="3462" spans="1:121" ht="14.5" customHeight="1" x14ac:dyDescent="0.3">
      <c r="A3462" s="63" t="s">
        <v>5013</v>
      </c>
      <c r="B3462" s="61" t="s">
        <v>5000</v>
      </c>
      <c r="C3462" s="22" t="s">
        <v>2941</v>
      </c>
      <c r="D3462" s="22" t="s">
        <v>5257</v>
      </c>
      <c r="E3462" s="120"/>
      <c r="F3462" s="121">
        <v>42670</v>
      </c>
      <c r="G3462" s="22" t="s">
        <v>5001</v>
      </c>
      <c r="H3462" s="92">
        <v>32.023328999999997</v>
      </c>
      <c r="I3462" s="92">
        <v>-105.527351</v>
      </c>
      <c r="J3462" s="22" t="s">
        <v>873</v>
      </c>
      <c r="K3462" s="29" t="s">
        <v>1253</v>
      </c>
      <c r="L3462" s="29" t="s">
        <v>878</v>
      </c>
      <c r="M3462" s="92" t="s">
        <v>1165</v>
      </c>
      <c r="N3462" s="70" t="s">
        <v>3393</v>
      </c>
      <c r="O3462" s="70" t="s">
        <v>3394</v>
      </c>
      <c r="P3462" s="92"/>
      <c r="Q3462" s="92"/>
      <c r="U3462" s="25"/>
      <c r="W3462" s="123">
        <v>57.44</v>
      </c>
      <c r="X3462" s="123">
        <v>0.161</v>
      </c>
      <c r="Y3462" s="123">
        <v>18.14</v>
      </c>
      <c r="Z3462" s="123">
        <v>6.2</v>
      </c>
      <c r="AA3462" s="123">
        <v>0.311</v>
      </c>
      <c r="AB3462" s="123">
        <v>0.25</v>
      </c>
      <c r="AC3462" s="123">
        <v>0.97</v>
      </c>
      <c r="AD3462" s="123">
        <v>8.5299999999999994</v>
      </c>
      <c r="AE3462" s="123">
        <v>5.33</v>
      </c>
      <c r="AF3462" s="123">
        <v>0.1</v>
      </c>
      <c r="AG3462" s="123">
        <v>1.69</v>
      </c>
      <c r="AH3462" s="123"/>
      <c r="AI3462" s="123"/>
      <c r="AJ3462" s="110"/>
      <c r="AK3462" s="22"/>
      <c r="AL3462" s="110"/>
      <c r="AM3462" s="110"/>
      <c r="AN3462" s="110"/>
      <c r="AO3462" s="57">
        <f t="shared" si="203"/>
        <v>99.122</v>
      </c>
      <c r="AP3462" s="109">
        <f t="shared" si="204"/>
        <v>2.5742239999999996</v>
      </c>
      <c r="AQ3462" s="109">
        <f t="shared" si="205"/>
        <v>3.2961600000000004</v>
      </c>
      <c r="AR3462" s="110">
        <f t="shared" si="206"/>
        <v>5.6363636363636358</v>
      </c>
      <c r="AS3462" s="22"/>
      <c r="AT3462" s="22"/>
      <c r="AU3462" s="123"/>
      <c r="AV3462" s="123"/>
      <c r="AW3462" s="123">
        <v>8</v>
      </c>
      <c r="AX3462" s="123"/>
      <c r="AY3462" s="123">
        <v>52</v>
      </c>
      <c r="AZ3462" s="123">
        <v>16</v>
      </c>
      <c r="BA3462" s="123" t="s">
        <v>413</v>
      </c>
      <c r="BB3462" s="110"/>
      <c r="BC3462" s="123"/>
      <c r="BD3462" s="123">
        <v>2</v>
      </c>
      <c r="BE3462" s="123" t="s">
        <v>411</v>
      </c>
      <c r="BF3462" s="123">
        <v>3.7</v>
      </c>
      <c r="BG3462" s="123">
        <v>10</v>
      </c>
      <c r="BH3462" s="123">
        <v>39</v>
      </c>
      <c r="BI3462" s="123">
        <v>2</v>
      </c>
      <c r="BJ3462" s="123">
        <v>61.5</v>
      </c>
      <c r="BK3462" s="110"/>
      <c r="BL3462" s="123" t="s">
        <v>1420</v>
      </c>
      <c r="BM3462" s="123"/>
      <c r="BN3462" s="123">
        <v>11</v>
      </c>
      <c r="BO3462" s="123">
        <v>335</v>
      </c>
      <c r="BP3462" s="123" t="s">
        <v>411</v>
      </c>
      <c r="BQ3462" s="123">
        <v>16</v>
      </c>
      <c r="BR3462" s="123">
        <v>165</v>
      </c>
      <c r="BS3462" s="123"/>
      <c r="BT3462" s="123">
        <v>0.7</v>
      </c>
      <c r="BU3462" s="123">
        <v>1</v>
      </c>
      <c r="BV3462" s="123"/>
      <c r="BW3462" s="123">
        <v>15</v>
      </c>
      <c r="BX3462" s="123">
        <v>22</v>
      </c>
      <c r="BY3462" s="123">
        <v>31.6</v>
      </c>
      <c r="BZ3462" s="123"/>
      <c r="CA3462" s="123">
        <v>15.5</v>
      </c>
      <c r="CB3462" s="123">
        <v>0.5</v>
      </c>
      <c r="CC3462" s="123">
        <v>4.9000000000000004</v>
      </c>
      <c r="CD3462" s="123" t="s">
        <v>412</v>
      </c>
      <c r="CE3462" s="123">
        <v>2</v>
      </c>
      <c r="CF3462" s="123">
        <v>94</v>
      </c>
      <c r="CG3462" s="123">
        <v>3002</v>
      </c>
      <c r="CH3462" s="123">
        <v>190</v>
      </c>
      <c r="CI3462" s="123">
        <v>232</v>
      </c>
      <c r="CJ3462" s="123">
        <v>396</v>
      </c>
      <c r="CK3462" s="123">
        <v>33.9</v>
      </c>
      <c r="CL3462" s="123">
        <v>102</v>
      </c>
      <c r="CM3462" s="123">
        <v>16.600000000000001</v>
      </c>
      <c r="CN3462" s="123">
        <v>1.54</v>
      </c>
      <c r="CO3462" s="123">
        <v>13.6</v>
      </c>
      <c r="CP3462" s="123">
        <v>2.5</v>
      </c>
      <c r="CQ3462" s="123">
        <v>15.5</v>
      </c>
      <c r="CR3462" s="123">
        <v>3.2</v>
      </c>
      <c r="CS3462" s="123">
        <v>10.6</v>
      </c>
      <c r="CT3462" s="123">
        <v>1.87</v>
      </c>
      <c r="CU3462" s="123">
        <v>13</v>
      </c>
      <c r="CV3462" s="123">
        <v>2.0499999999999998</v>
      </c>
      <c r="CW3462" s="60">
        <f t="shared" si="190"/>
        <v>844.36</v>
      </c>
      <c r="CX3462" s="123"/>
      <c r="CY3462" s="123"/>
      <c r="CZ3462" s="123"/>
      <c r="DA3462" s="123"/>
      <c r="DB3462" s="22"/>
      <c r="DC3462" s="123"/>
      <c r="DD3462" s="123"/>
      <c r="DE3462" s="123"/>
      <c r="DF3462" s="123"/>
      <c r="DG3462" s="123"/>
      <c r="DH3462" s="22"/>
      <c r="DI3462" s="22"/>
      <c r="DJ3462" s="22"/>
      <c r="DK3462" s="22"/>
      <c r="DL3462" s="22"/>
      <c r="DM3462" s="22"/>
      <c r="DN3462" s="22"/>
      <c r="DO3462" s="22"/>
      <c r="DP3462" s="22"/>
      <c r="DQ3462" s="22"/>
    </row>
    <row r="3463" spans="1:121" ht="14.5" customHeight="1" x14ac:dyDescent="0.3">
      <c r="A3463" s="63" t="s">
        <v>5014</v>
      </c>
      <c r="B3463" s="61" t="s">
        <v>5000</v>
      </c>
      <c r="C3463" s="22" t="s">
        <v>2941</v>
      </c>
      <c r="D3463" s="22" t="s">
        <v>5257</v>
      </c>
      <c r="E3463" s="120"/>
      <c r="F3463" s="121">
        <v>42670</v>
      </c>
      <c r="G3463" s="22" t="s">
        <v>5001</v>
      </c>
      <c r="H3463" s="92">
        <v>32.023328999999997</v>
      </c>
      <c r="I3463" s="92">
        <v>-105.527351</v>
      </c>
      <c r="J3463" s="22" t="s">
        <v>873</v>
      </c>
      <c r="K3463" s="29" t="s">
        <v>1253</v>
      </c>
      <c r="L3463" s="29" t="s">
        <v>878</v>
      </c>
      <c r="M3463" s="92" t="s">
        <v>1165</v>
      </c>
      <c r="N3463" s="70" t="s">
        <v>3393</v>
      </c>
      <c r="O3463" s="70" t="s">
        <v>3394</v>
      </c>
      <c r="P3463" s="92"/>
      <c r="Q3463" s="92"/>
      <c r="U3463" s="25"/>
      <c r="W3463" s="123">
        <v>57.56</v>
      </c>
      <c r="X3463" s="123">
        <v>0.152</v>
      </c>
      <c r="Y3463" s="123">
        <v>18.350000000000001</v>
      </c>
      <c r="Z3463" s="123">
        <v>5.89</v>
      </c>
      <c r="AA3463" s="123">
        <v>0.27100000000000002</v>
      </c>
      <c r="AB3463" s="123">
        <v>0.22</v>
      </c>
      <c r="AC3463" s="123">
        <v>0.87</v>
      </c>
      <c r="AD3463" s="123">
        <v>8.16</v>
      </c>
      <c r="AE3463" s="123">
        <v>5.35</v>
      </c>
      <c r="AF3463" s="123">
        <v>7.0000000000000007E-2</v>
      </c>
      <c r="AG3463" s="123">
        <v>2.23</v>
      </c>
      <c r="AH3463" s="123"/>
      <c r="AI3463" s="123"/>
      <c r="AJ3463" s="110"/>
      <c r="AK3463" s="22"/>
      <c r="AL3463" s="110"/>
      <c r="AM3463" s="110"/>
      <c r="AN3463" s="110"/>
      <c r="AO3463" s="57">
        <f t="shared" si="203"/>
        <v>99.123000000000005</v>
      </c>
      <c r="AP3463" s="109">
        <f t="shared" si="204"/>
        <v>2.5008043000000013</v>
      </c>
      <c r="AQ3463" s="109">
        <f t="shared" si="205"/>
        <v>3.0810869999999984</v>
      </c>
      <c r="AR3463" s="110">
        <f t="shared" si="206"/>
        <v>5.3545454545454536</v>
      </c>
      <c r="AS3463" s="22"/>
      <c r="AT3463" s="22"/>
      <c r="AU3463" s="123"/>
      <c r="AV3463" s="123"/>
      <c r="AW3463" s="123">
        <v>8</v>
      </c>
      <c r="AX3463" s="123"/>
      <c r="AY3463" s="123">
        <v>51</v>
      </c>
      <c r="AZ3463" s="123">
        <v>14</v>
      </c>
      <c r="BA3463" s="123">
        <v>0.4</v>
      </c>
      <c r="BB3463" s="110"/>
      <c r="BC3463" s="123"/>
      <c r="BD3463" s="123">
        <v>1</v>
      </c>
      <c r="BE3463" s="123" t="s">
        <v>411</v>
      </c>
      <c r="BF3463" s="123">
        <v>2.8</v>
      </c>
      <c r="BG3463" s="123" t="s">
        <v>471</v>
      </c>
      <c r="BH3463" s="123">
        <v>35</v>
      </c>
      <c r="BI3463" s="123">
        <v>3</v>
      </c>
      <c r="BJ3463" s="123">
        <v>36.6</v>
      </c>
      <c r="BK3463" s="110"/>
      <c r="BL3463" s="123" t="s">
        <v>1420</v>
      </c>
      <c r="BM3463" s="123"/>
      <c r="BN3463" s="123">
        <v>14</v>
      </c>
      <c r="BO3463" s="123">
        <v>203</v>
      </c>
      <c r="BP3463" s="123" t="s">
        <v>411</v>
      </c>
      <c r="BQ3463" s="123">
        <v>30</v>
      </c>
      <c r="BR3463" s="123">
        <v>166</v>
      </c>
      <c r="BS3463" s="123"/>
      <c r="BT3463" s="123">
        <v>0.6</v>
      </c>
      <c r="BU3463" s="123">
        <v>1</v>
      </c>
      <c r="BV3463" s="123"/>
      <c r="BW3463" s="123">
        <v>16</v>
      </c>
      <c r="BX3463" s="123">
        <v>23</v>
      </c>
      <c r="BY3463" s="123">
        <v>14.3</v>
      </c>
      <c r="BZ3463" s="123"/>
      <c r="CA3463" s="123">
        <v>27.4</v>
      </c>
      <c r="CB3463" s="123">
        <v>0.6</v>
      </c>
      <c r="CC3463" s="123">
        <v>9.1999999999999993</v>
      </c>
      <c r="CD3463" s="123" t="s">
        <v>412</v>
      </c>
      <c r="CE3463" s="123">
        <v>2</v>
      </c>
      <c r="CF3463" s="123">
        <v>44</v>
      </c>
      <c r="CG3463" s="123">
        <v>1796</v>
      </c>
      <c r="CH3463" s="123">
        <v>190</v>
      </c>
      <c r="CI3463" s="123">
        <v>134</v>
      </c>
      <c r="CJ3463" s="123">
        <v>233</v>
      </c>
      <c r="CK3463" s="123">
        <v>20.2</v>
      </c>
      <c r="CL3463" s="123">
        <v>62.3</v>
      </c>
      <c r="CM3463" s="123">
        <v>9.9</v>
      </c>
      <c r="CN3463" s="123">
        <v>1.01</v>
      </c>
      <c r="CO3463" s="123">
        <v>7.6</v>
      </c>
      <c r="CP3463" s="123">
        <v>1.3</v>
      </c>
      <c r="CQ3463" s="123">
        <v>7.8</v>
      </c>
      <c r="CR3463" s="123">
        <v>1.5</v>
      </c>
      <c r="CS3463" s="123">
        <v>4.9000000000000004</v>
      </c>
      <c r="CT3463" s="123">
        <v>0.83</v>
      </c>
      <c r="CU3463" s="123">
        <v>6</v>
      </c>
      <c r="CV3463" s="123">
        <v>1.03</v>
      </c>
      <c r="CW3463" s="60">
        <f t="shared" si="190"/>
        <v>491.36999999999995</v>
      </c>
      <c r="CX3463" s="123"/>
      <c r="CY3463" s="123"/>
      <c r="CZ3463" s="123"/>
      <c r="DA3463" s="123"/>
      <c r="DB3463" s="22"/>
      <c r="DC3463" s="123"/>
      <c r="DD3463" s="123"/>
      <c r="DE3463" s="123"/>
      <c r="DF3463" s="123"/>
      <c r="DG3463" s="123"/>
      <c r="DH3463" s="22"/>
      <c r="DI3463" s="22"/>
      <c r="DJ3463" s="22"/>
      <c r="DK3463" s="22"/>
      <c r="DL3463" s="22"/>
      <c r="DM3463" s="22"/>
      <c r="DN3463" s="22"/>
      <c r="DO3463" s="22"/>
      <c r="DP3463" s="22"/>
      <c r="DQ3463" s="22"/>
    </row>
    <row r="3464" spans="1:121" ht="14.5" customHeight="1" x14ac:dyDescent="0.3">
      <c r="A3464" s="63" t="s">
        <v>5015</v>
      </c>
      <c r="B3464" s="61" t="s">
        <v>5000</v>
      </c>
      <c r="C3464" s="22" t="s">
        <v>2941</v>
      </c>
      <c r="D3464" s="22" t="s">
        <v>5257</v>
      </c>
      <c r="E3464" s="120"/>
      <c r="F3464" s="121">
        <v>42670</v>
      </c>
      <c r="G3464" s="22" t="s">
        <v>5001</v>
      </c>
      <c r="H3464" s="92">
        <v>32.023328999999997</v>
      </c>
      <c r="I3464" s="92">
        <v>-105.527351</v>
      </c>
      <c r="J3464" s="22" t="s">
        <v>873</v>
      </c>
      <c r="K3464" s="29" t="s">
        <v>1253</v>
      </c>
      <c r="L3464" s="29" t="s">
        <v>878</v>
      </c>
      <c r="M3464" s="92" t="s">
        <v>1165</v>
      </c>
      <c r="N3464" s="70" t="s">
        <v>3393</v>
      </c>
      <c r="O3464" s="70" t="s">
        <v>3394</v>
      </c>
      <c r="P3464" s="92"/>
      <c r="Q3464" s="92"/>
      <c r="U3464" s="25"/>
      <c r="W3464" s="123">
        <v>57.25</v>
      </c>
      <c r="X3464" s="123">
        <v>0.17599999999999999</v>
      </c>
      <c r="Y3464" s="123">
        <v>18.190000000000001</v>
      </c>
      <c r="Z3464" s="123">
        <v>6.06</v>
      </c>
      <c r="AA3464" s="123">
        <v>0.31</v>
      </c>
      <c r="AB3464" s="123">
        <v>0.22</v>
      </c>
      <c r="AC3464" s="123">
        <v>0.85</v>
      </c>
      <c r="AD3464" s="123">
        <v>8.32</v>
      </c>
      <c r="AE3464" s="123">
        <v>5.3</v>
      </c>
      <c r="AF3464" s="123">
        <v>7.0000000000000007E-2</v>
      </c>
      <c r="AG3464" s="123">
        <v>2.39</v>
      </c>
      <c r="AH3464" s="123"/>
      <c r="AI3464" s="123"/>
      <c r="AJ3464" s="110"/>
      <c r="AK3464" s="22"/>
      <c r="AL3464" s="110"/>
      <c r="AM3464" s="110"/>
      <c r="AN3464" s="110"/>
      <c r="AO3464" s="57">
        <f t="shared" si="203"/>
        <v>99.135999999999996</v>
      </c>
      <c r="AP3464" s="109">
        <f t="shared" si="204"/>
        <v>2.5388471999999993</v>
      </c>
      <c r="AQ3464" s="109">
        <f t="shared" si="205"/>
        <v>3.2010480000000001</v>
      </c>
      <c r="AR3464" s="110">
        <f t="shared" si="206"/>
        <v>5.5090909090909079</v>
      </c>
      <c r="AS3464" s="22"/>
      <c r="AT3464" s="22"/>
      <c r="AU3464" s="123"/>
      <c r="AV3464" s="123"/>
      <c r="AW3464" s="123" t="s">
        <v>412</v>
      </c>
      <c r="AX3464" s="123"/>
      <c r="AY3464" s="123">
        <v>47</v>
      </c>
      <c r="AZ3464" s="123">
        <v>13</v>
      </c>
      <c r="BA3464" s="123" t="s">
        <v>413</v>
      </c>
      <c r="BB3464" s="123"/>
      <c r="BC3464" s="123"/>
      <c r="BD3464" s="123">
        <v>1</v>
      </c>
      <c r="BE3464" s="123" t="s">
        <v>411</v>
      </c>
      <c r="BF3464" s="123">
        <v>2.9</v>
      </c>
      <c r="BG3464" s="123">
        <v>30</v>
      </c>
      <c r="BH3464" s="123">
        <v>35</v>
      </c>
      <c r="BI3464" s="123">
        <v>3</v>
      </c>
      <c r="BJ3464" s="123">
        <v>72.5</v>
      </c>
      <c r="BK3464" s="123"/>
      <c r="BL3464" s="123" t="s">
        <v>1420</v>
      </c>
      <c r="BM3464" s="123"/>
      <c r="BN3464" s="123">
        <v>8</v>
      </c>
      <c r="BO3464" s="123">
        <v>397</v>
      </c>
      <c r="BP3464" s="123" t="s">
        <v>411</v>
      </c>
      <c r="BQ3464" s="123">
        <v>26</v>
      </c>
      <c r="BR3464" s="123">
        <v>159</v>
      </c>
      <c r="BS3464" s="123"/>
      <c r="BT3464" s="123" t="s">
        <v>421</v>
      </c>
      <c r="BU3464" s="123" t="s">
        <v>420</v>
      </c>
      <c r="BV3464" s="123"/>
      <c r="BW3464" s="123">
        <v>13</v>
      </c>
      <c r="BX3464" s="123">
        <v>23</v>
      </c>
      <c r="BY3464" s="123">
        <v>47</v>
      </c>
      <c r="BZ3464" s="123"/>
      <c r="CA3464" s="123">
        <v>27.6</v>
      </c>
      <c r="CB3464" s="123">
        <v>0.4</v>
      </c>
      <c r="CC3464" s="123">
        <v>8.6999999999999993</v>
      </c>
      <c r="CD3464" s="123" t="s">
        <v>412</v>
      </c>
      <c r="CE3464" s="123">
        <v>2</v>
      </c>
      <c r="CF3464" s="123">
        <v>120</v>
      </c>
      <c r="CG3464" s="123">
        <v>3277</v>
      </c>
      <c r="CH3464" s="123">
        <v>170</v>
      </c>
      <c r="CI3464" s="123">
        <v>251</v>
      </c>
      <c r="CJ3464" s="123">
        <v>421</v>
      </c>
      <c r="CK3464" s="123">
        <v>35.9</v>
      </c>
      <c r="CL3464" s="123">
        <v>106</v>
      </c>
      <c r="CM3464" s="123">
        <v>17.8</v>
      </c>
      <c r="CN3464" s="123">
        <v>1.6</v>
      </c>
      <c r="CO3464" s="123">
        <v>15.2</v>
      </c>
      <c r="CP3464" s="123">
        <v>2.9</v>
      </c>
      <c r="CQ3464" s="123">
        <v>19.2</v>
      </c>
      <c r="CR3464" s="123">
        <v>4.2</v>
      </c>
      <c r="CS3464" s="123">
        <v>14.4</v>
      </c>
      <c r="CT3464" s="123">
        <v>2.6</v>
      </c>
      <c r="CU3464" s="123">
        <v>18.2</v>
      </c>
      <c r="CV3464" s="123">
        <v>3.05</v>
      </c>
      <c r="CW3464" s="60">
        <f t="shared" si="190"/>
        <v>913.05000000000007</v>
      </c>
      <c r="CX3464" s="123"/>
      <c r="CY3464" s="123"/>
      <c r="CZ3464" s="123"/>
      <c r="DA3464" s="123"/>
      <c r="DB3464" s="22"/>
      <c r="DC3464" s="123"/>
      <c r="DD3464" s="123"/>
      <c r="DE3464" s="123"/>
      <c r="DF3464" s="123"/>
      <c r="DG3464" s="123"/>
      <c r="DH3464" s="22"/>
      <c r="DI3464" s="22"/>
      <c r="DJ3464" s="22"/>
      <c r="DK3464" s="22"/>
      <c r="DL3464" s="22"/>
      <c r="DM3464" s="22"/>
      <c r="DN3464" s="22"/>
      <c r="DO3464" s="22"/>
      <c r="DP3464" s="22"/>
      <c r="DQ3464" s="22"/>
    </row>
    <row r="3465" spans="1:121" ht="14.5" customHeight="1" x14ac:dyDescent="0.3">
      <c r="A3465" s="64" t="s">
        <v>5016</v>
      </c>
      <c r="B3465" s="61" t="s">
        <v>5000</v>
      </c>
      <c r="C3465" s="22" t="s">
        <v>2941</v>
      </c>
      <c r="D3465" s="22" t="s">
        <v>5257</v>
      </c>
      <c r="E3465" s="120"/>
      <c r="F3465" s="121">
        <v>40546</v>
      </c>
      <c r="G3465" s="25" t="s">
        <v>5017</v>
      </c>
      <c r="H3465" s="92" t="s">
        <v>5018</v>
      </c>
      <c r="I3465" s="92" t="s">
        <v>5018</v>
      </c>
      <c r="K3465" s="29" t="s">
        <v>1253</v>
      </c>
      <c r="L3465" s="29" t="s">
        <v>878</v>
      </c>
      <c r="M3465" s="35"/>
      <c r="N3465" s="70" t="s">
        <v>3393</v>
      </c>
      <c r="O3465" s="70" t="s">
        <v>3394</v>
      </c>
      <c r="P3465" s="124"/>
      <c r="Q3465" s="124"/>
      <c r="R3465" s="118"/>
      <c r="S3465" s="118"/>
      <c r="U3465" s="118"/>
      <c r="V3465" s="118"/>
      <c r="W3465" s="108">
        <v>77.77</v>
      </c>
      <c r="X3465" s="108">
        <v>0.23</v>
      </c>
      <c r="Y3465" s="108">
        <v>11.16</v>
      </c>
      <c r="Z3465" s="108">
        <v>3.44</v>
      </c>
      <c r="AA3465" s="108">
        <v>1.0999999999999999E-2</v>
      </c>
      <c r="AB3465" s="108">
        <v>0.19</v>
      </c>
      <c r="AC3465" s="108">
        <v>0.19</v>
      </c>
      <c r="AD3465" s="108">
        <v>0.05</v>
      </c>
      <c r="AE3465" s="108">
        <v>0.25</v>
      </c>
      <c r="AF3465" s="108">
        <v>7.0000000000000007E-2</v>
      </c>
      <c r="AG3465" s="108">
        <v>5.21</v>
      </c>
      <c r="AH3465" s="108"/>
      <c r="AI3465" s="130"/>
      <c r="AJ3465" s="131"/>
      <c r="AK3465" s="22"/>
      <c r="AL3465" s="131"/>
      <c r="AM3465" s="131"/>
      <c r="AN3465" s="131"/>
      <c r="AO3465" s="57">
        <f t="shared" si="203"/>
        <v>98.57099999999997</v>
      </c>
      <c r="AP3465" s="109">
        <f t="shared" si="204"/>
        <v>1.4824928000000011</v>
      </c>
      <c r="AQ3465" s="109">
        <f t="shared" si="205"/>
        <v>1.7795519999999989</v>
      </c>
      <c r="AR3465" s="110">
        <f t="shared" si="206"/>
        <v>3.127272727272727</v>
      </c>
      <c r="AS3465" s="22"/>
      <c r="AT3465" s="22"/>
      <c r="AU3465" s="130"/>
      <c r="AV3465" s="108"/>
      <c r="AW3465" s="108" t="s">
        <v>412</v>
      </c>
      <c r="AX3465" s="123"/>
      <c r="AY3465" s="108">
        <v>94</v>
      </c>
      <c r="AZ3465" s="108">
        <v>10</v>
      </c>
      <c r="BA3465" s="108" t="s">
        <v>413</v>
      </c>
      <c r="BB3465" s="110"/>
      <c r="BC3465" s="123"/>
      <c r="BD3465" s="108" t="s">
        <v>420</v>
      </c>
      <c r="BE3465" s="108" t="s">
        <v>411</v>
      </c>
      <c r="BF3465" s="108" t="s">
        <v>421</v>
      </c>
      <c r="BG3465" s="108" t="s">
        <v>471</v>
      </c>
      <c r="BH3465" s="108" t="s">
        <v>420</v>
      </c>
      <c r="BI3465" s="108" t="s">
        <v>420</v>
      </c>
      <c r="BJ3465" s="108" t="s">
        <v>1420</v>
      </c>
      <c r="BK3465" s="110"/>
      <c r="BL3465" s="108" t="s">
        <v>1420</v>
      </c>
      <c r="BM3465" s="123"/>
      <c r="BN3465" s="108" t="s">
        <v>416</v>
      </c>
      <c r="BO3465" s="108" t="s">
        <v>420</v>
      </c>
      <c r="BP3465" s="108" t="s">
        <v>411</v>
      </c>
      <c r="BQ3465" s="108" t="s">
        <v>412</v>
      </c>
      <c r="BR3465" s="108" t="s">
        <v>416</v>
      </c>
      <c r="BS3465" s="123"/>
      <c r="BT3465" s="108" t="s">
        <v>421</v>
      </c>
      <c r="BU3465" s="108">
        <v>3</v>
      </c>
      <c r="BV3465" s="123"/>
      <c r="BW3465" s="108" t="s">
        <v>420</v>
      </c>
      <c r="BX3465" s="108">
        <v>173</v>
      </c>
      <c r="BY3465" s="108" t="s">
        <v>417</v>
      </c>
      <c r="BZ3465" s="123"/>
      <c r="CA3465" s="108" t="s">
        <v>417</v>
      </c>
      <c r="CB3465" s="108" t="s">
        <v>417</v>
      </c>
      <c r="CC3465" s="108" t="s">
        <v>417</v>
      </c>
      <c r="CD3465" s="108">
        <v>57</v>
      </c>
      <c r="CE3465" s="108" t="s">
        <v>420</v>
      </c>
      <c r="CF3465" s="108">
        <v>259</v>
      </c>
      <c r="CG3465" s="108">
        <v>3816</v>
      </c>
      <c r="CH3465" s="108" t="s">
        <v>472</v>
      </c>
      <c r="CI3465" s="108" t="s">
        <v>417</v>
      </c>
      <c r="CJ3465" s="108" t="s">
        <v>417</v>
      </c>
      <c r="CK3465" s="108" t="s">
        <v>791</v>
      </c>
      <c r="CL3465" s="108" t="s">
        <v>417</v>
      </c>
      <c r="CM3465" s="108" t="s">
        <v>417</v>
      </c>
      <c r="CN3465" s="108" t="s">
        <v>791</v>
      </c>
      <c r="CO3465" s="108" t="s">
        <v>417</v>
      </c>
      <c r="CP3465" s="108" t="s">
        <v>417</v>
      </c>
      <c r="CQ3465" s="108" t="s">
        <v>417</v>
      </c>
      <c r="CR3465" s="108" t="s">
        <v>417</v>
      </c>
      <c r="CS3465" s="108" t="s">
        <v>417</v>
      </c>
      <c r="CT3465" s="108" t="s">
        <v>791</v>
      </c>
      <c r="CU3465" s="108" t="s">
        <v>417</v>
      </c>
      <c r="CV3465" s="108" t="s">
        <v>1459</v>
      </c>
      <c r="CW3465" s="60">
        <f t="shared" si="190"/>
        <v>0</v>
      </c>
      <c r="CX3465" s="123"/>
      <c r="CY3465" s="123"/>
      <c r="CZ3465" s="123"/>
      <c r="DA3465" s="123"/>
      <c r="DB3465" s="22"/>
      <c r="DC3465" s="123"/>
      <c r="DD3465" s="123"/>
      <c r="DE3465" s="123"/>
      <c r="DF3465" s="123"/>
      <c r="DG3465" s="123"/>
      <c r="DH3465" s="22"/>
      <c r="DI3465" s="22"/>
      <c r="DJ3465" s="22"/>
      <c r="DK3465" s="22"/>
      <c r="DL3465" s="22"/>
      <c r="DM3465" s="22"/>
      <c r="DN3465" s="22"/>
      <c r="DO3465" s="22"/>
      <c r="DP3465" s="22"/>
      <c r="DQ3465" s="22"/>
    </row>
    <row r="3466" spans="1:121" ht="14.5" customHeight="1" x14ac:dyDescent="0.3">
      <c r="A3466" s="61" t="s">
        <v>5019</v>
      </c>
      <c r="B3466" s="61" t="s">
        <v>5000</v>
      </c>
      <c r="C3466" s="22" t="s">
        <v>2941</v>
      </c>
      <c r="D3466" s="22" t="s">
        <v>5257</v>
      </c>
      <c r="E3466" s="71"/>
      <c r="F3466" s="71">
        <v>42670</v>
      </c>
      <c r="G3466" s="22" t="s">
        <v>5020</v>
      </c>
      <c r="I3466" s="61"/>
      <c r="K3466" s="29" t="s">
        <v>1253</v>
      </c>
      <c r="L3466" s="29" t="s">
        <v>878</v>
      </c>
      <c r="M3466" s="22" t="s">
        <v>1165</v>
      </c>
      <c r="N3466" s="70" t="s">
        <v>3393</v>
      </c>
      <c r="O3466" s="70" t="s">
        <v>3394</v>
      </c>
      <c r="W3466" s="110">
        <v>58.73</v>
      </c>
      <c r="X3466" s="110">
        <v>0.13900000000000001</v>
      </c>
      <c r="Y3466" s="110">
        <v>18.239999999999998</v>
      </c>
      <c r="Z3466" s="110">
        <v>5.16</v>
      </c>
      <c r="AA3466" s="110">
        <v>0.247</v>
      </c>
      <c r="AB3466" s="110">
        <v>0.22</v>
      </c>
      <c r="AC3466" s="110">
        <v>0.94</v>
      </c>
      <c r="AD3466" s="110">
        <v>7.53</v>
      </c>
      <c r="AE3466" s="110">
        <v>5.28</v>
      </c>
      <c r="AF3466" s="110">
        <v>7.0000000000000007E-2</v>
      </c>
      <c r="AG3466" s="110">
        <v>2.59</v>
      </c>
      <c r="AH3466" s="110"/>
      <c r="AI3466" s="110"/>
      <c r="AJ3466" s="110"/>
      <c r="AK3466" s="22"/>
      <c r="AL3466" s="110"/>
      <c r="AM3466" s="110"/>
      <c r="AN3466" s="110"/>
      <c r="AO3466" s="57">
        <f t="shared" si="203"/>
        <v>99.145999999999987</v>
      </c>
      <c r="AP3466" s="109">
        <f t="shared" si="204"/>
        <v>2.2979892000000004</v>
      </c>
      <c r="AQ3466" s="109">
        <f t="shared" si="205"/>
        <v>2.6018279999999994</v>
      </c>
      <c r="AR3466" s="110">
        <f t="shared" si="206"/>
        <v>4.6909090909090905</v>
      </c>
      <c r="AS3466" s="22"/>
      <c r="AT3466" s="22"/>
      <c r="AU3466" s="110"/>
      <c r="AV3466" s="110"/>
      <c r="AW3466" s="110" t="s">
        <v>412</v>
      </c>
      <c r="AX3466" s="110"/>
      <c r="AY3466" s="110">
        <v>64</v>
      </c>
      <c r="AZ3466" s="110">
        <v>13</v>
      </c>
      <c r="BA3466" s="110" t="s">
        <v>413</v>
      </c>
      <c r="BB3466" s="110"/>
      <c r="BC3466" s="110"/>
      <c r="BD3466" s="110">
        <v>1</v>
      </c>
      <c r="BE3466" s="110" t="s">
        <v>411</v>
      </c>
      <c r="BF3466" s="110">
        <v>3.1</v>
      </c>
      <c r="BG3466" s="110" t="s">
        <v>471</v>
      </c>
      <c r="BH3466" s="110">
        <v>35</v>
      </c>
      <c r="BI3466" s="110">
        <v>2</v>
      </c>
      <c r="BJ3466" s="110">
        <v>29.1</v>
      </c>
      <c r="BK3466" s="110"/>
      <c r="BL3466" s="110" t="s">
        <v>1420</v>
      </c>
      <c r="BM3466" s="110"/>
      <c r="BN3466" s="110">
        <v>7</v>
      </c>
      <c r="BO3466" s="110">
        <v>169</v>
      </c>
      <c r="BP3466" s="110" t="s">
        <v>411</v>
      </c>
      <c r="BQ3466" s="110">
        <v>29</v>
      </c>
      <c r="BR3466" s="110">
        <v>149</v>
      </c>
      <c r="BS3466" s="110"/>
      <c r="BT3466" s="110">
        <v>1</v>
      </c>
      <c r="BU3466" s="110">
        <v>1</v>
      </c>
      <c r="BV3466" s="110"/>
      <c r="BW3466" s="110">
        <v>11</v>
      </c>
      <c r="BX3466" s="110">
        <v>25</v>
      </c>
      <c r="BY3466" s="110">
        <v>14.2</v>
      </c>
      <c r="BZ3466" s="110"/>
      <c r="CA3466" s="110">
        <v>48.2</v>
      </c>
      <c r="CB3466" s="110">
        <v>1</v>
      </c>
      <c r="CC3466" s="110">
        <v>15.5</v>
      </c>
      <c r="CD3466" s="110" t="s">
        <v>412</v>
      </c>
      <c r="CE3466" s="110" t="s">
        <v>420</v>
      </c>
      <c r="CF3466" s="110">
        <v>37</v>
      </c>
      <c r="CG3466" s="110">
        <v>1536</v>
      </c>
      <c r="CH3466" s="110">
        <v>170</v>
      </c>
      <c r="CI3466" s="110">
        <v>112</v>
      </c>
      <c r="CJ3466" s="110">
        <v>195</v>
      </c>
      <c r="CK3466" s="110">
        <v>17.3</v>
      </c>
      <c r="CL3466" s="110">
        <v>52.2</v>
      </c>
      <c r="CM3466" s="110">
        <v>8.1</v>
      </c>
      <c r="CN3466" s="110">
        <v>0.84</v>
      </c>
      <c r="CO3466" s="110">
        <v>6.1</v>
      </c>
      <c r="CP3466" s="110">
        <v>1</v>
      </c>
      <c r="CQ3466" s="110">
        <v>6.3</v>
      </c>
      <c r="CR3466" s="110">
        <v>1.3</v>
      </c>
      <c r="CS3466" s="110">
        <v>4.0999999999999996</v>
      </c>
      <c r="CT3466" s="110">
        <v>0.7</v>
      </c>
      <c r="CU3466" s="110">
        <v>5.3</v>
      </c>
      <c r="CV3466" s="110">
        <v>0.92</v>
      </c>
      <c r="CW3466" s="60">
        <f t="shared" si="190"/>
        <v>411.16000000000008</v>
      </c>
      <c r="CX3466" s="110"/>
      <c r="CY3466" s="110"/>
      <c r="CZ3466" s="110"/>
      <c r="DA3466" s="110"/>
      <c r="DB3466" s="22"/>
      <c r="DC3466" s="110"/>
      <c r="DD3466" s="110"/>
      <c r="DE3466" s="110"/>
      <c r="DF3466" s="110"/>
      <c r="DG3466" s="110"/>
      <c r="DH3466" s="22"/>
      <c r="DI3466" s="22"/>
      <c r="DJ3466" s="22"/>
      <c r="DK3466" s="22"/>
      <c r="DL3466" s="22"/>
      <c r="DM3466" s="22"/>
      <c r="DN3466" s="22"/>
      <c r="DO3466" s="22"/>
      <c r="DP3466" s="22"/>
      <c r="DQ3466" s="22"/>
    </row>
    <row r="3467" spans="1:121" ht="14.5" customHeight="1" x14ac:dyDescent="0.3">
      <c r="A3467" s="61" t="s">
        <v>5021</v>
      </c>
      <c r="B3467" s="61" t="s">
        <v>5000</v>
      </c>
      <c r="C3467" s="22" t="s">
        <v>2941</v>
      </c>
      <c r="D3467" s="22" t="s">
        <v>5257</v>
      </c>
      <c r="E3467" s="71"/>
      <c r="F3467" s="71">
        <v>42670</v>
      </c>
      <c r="G3467" s="22" t="s">
        <v>5020</v>
      </c>
      <c r="H3467" s="61"/>
      <c r="I3467" s="61"/>
      <c r="K3467" s="29" t="s">
        <v>1253</v>
      </c>
      <c r="L3467" s="29" t="s">
        <v>878</v>
      </c>
      <c r="M3467" s="22" t="s">
        <v>1165</v>
      </c>
      <c r="N3467" s="70" t="s">
        <v>3393</v>
      </c>
      <c r="O3467" s="70" t="s">
        <v>3394</v>
      </c>
      <c r="W3467" s="110">
        <v>57.84</v>
      </c>
      <c r="X3467" s="110">
        <v>0.14599999999999999</v>
      </c>
      <c r="Y3467" s="110">
        <v>18.989999999999998</v>
      </c>
      <c r="Z3467" s="110">
        <v>5.47</v>
      </c>
      <c r="AA3467" s="110">
        <v>0.26400000000000001</v>
      </c>
      <c r="AB3467" s="110">
        <v>0.2</v>
      </c>
      <c r="AC3467" s="110">
        <v>1.18</v>
      </c>
      <c r="AD3467" s="110">
        <v>7.37</v>
      </c>
      <c r="AE3467" s="110">
        <v>5.16</v>
      </c>
      <c r="AF3467" s="110">
        <v>0.05</v>
      </c>
      <c r="AG3467" s="110">
        <v>3.14</v>
      </c>
      <c r="AH3467" s="110"/>
      <c r="AI3467" s="110"/>
      <c r="AJ3467" s="110"/>
      <c r="AK3467" s="22"/>
      <c r="AL3467" s="110"/>
      <c r="AM3467" s="110"/>
      <c r="AN3467" s="110"/>
      <c r="AO3467" s="57">
        <f t="shared" si="203"/>
        <v>99.81</v>
      </c>
      <c r="AP3467" s="109">
        <f t="shared" si="204"/>
        <v>2.4189289000000023</v>
      </c>
      <c r="AQ3467" s="109">
        <f t="shared" si="205"/>
        <v>2.7737009999999973</v>
      </c>
      <c r="AR3467" s="110">
        <f t="shared" si="206"/>
        <v>4.9727272727272718</v>
      </c>
      <c r="AS3467" s="22"/>
      <c r="AT3467" s="22"/>
      <c r="AU3467" s="110"/>
      <c r="AV3467" s="110"/>
      <c r="AW3467" s="110" t="s">
        <v>412</v>
      </c>
      <c r="AX3467" s="110"/>
      <c r="AY3467" s="110">
        <v>49</v>
      </c>
      <c r="AZ3467" s="110">
        <v>17</v>
      </c>
      <c r="BA3467" s="110" t="s">
        <v>413</v>
      </c>
      <c r="BB3467" s="110"/>
      <c r="BC3467" s="110"/>
      <c r="BD3467" s="110">
        <v>1</v>
      </c>
      <c r="BE3467" s="110" t="s">
        <v>411</v>
      </c>
      <c r="BF3467" s="110">
        <v>3.9</v>
      </c>
      <c r="BG3467" s="110" t="s">
        <v>471</v>
      </c>
      <c r="BH3467" s="110">
        <v>40</v>
      </c>
      <c r="BI3467" s="110">
        <v>2</v>
      </c>
      <c r="BJ3467" s="110">
        <v>30.4</v>
      </c>
      <c r="BK3467" s="110"/>
      <c r="BL3467" s="110" t="s">
        <v>1420</v>
      </c>
      <c r="BM3467" s="110"/>
      <c r="BN3467" s="110">
        <v>9</v>
      </c>
      <c r="BO3467" s="110">
        <v>207</v>
      </c>
      <c r="BP3467" s="110" t="s">
        <v>411</v>
      </c>
      <c r="BQ3467" s="110">
        <v>49</v>
      </c>
      <c r="BR3467" s="110">
        <v>170</v>
      </c>
      <c r="BS3467" s="110"/>
      <c r="BT3467" s="110">
        <v>0.9</v>
      </c>
      <c r="BU3467" s="110">
        <v>1</v>
      </c>
      <c r="BV3467" s="110"/>
      <c r="BW3467" s="110">
        <v>14</v>
      </c>
      <c r="BX3467" s="110">
        <v>69</v>
      </c>
      <c r="BY3467" s="110">
        <v>17.3</v>
      </c>
      <c r="BZ3467" s="110"/>
      <c r="CA3467" s="110">
        <v>29.6</v>
      </c>
      <c r="CB3467" s="110">
        <v>1.2</v>
      </c>
      <c r="CC3467" s="110">
        <v>17.8</v>
      </c>
      <c r="CD3467" s="110" t="s">
        <v>412</v>
      </c>
      <c r="CE3467" s="110">
        <v>13</v>
      </c>
      <c r="CF3467" s="110">
        <v>47</v>
      </c>
      <c r="CG3467" s="110">
        <v>1395</v>
      </c>
      <c r="CH3467" s="110">
        <v>220</v>
      </c>
      <c r="CI3467" s="110">
        <v>113</v>
      </c>
      <c r="CJ3467" s="110">
        <v>195</v>
      </c>
      <c r="CK3467" s="110">
        <v>17.100000000000001</v>
      </c>
      <c r="CL3467" s="110">
        <v>50.4</v>
      </c>
      <c r="CM3467" s="110">
        <v>7.8</v>
      </c>
      <c r="CN3467" s="110">
        <v>0.77</v>
      </c>
      <c r="CO3467" s="110">
        <v>6</v>
      </c>
      <c r="CP3467" s="110">
        <v>1.1000000000000001</v>
      </c>
      <c r="CQ3467" s="110">
        <v>7.4</v>
      </c>
      <c r="CR3467" s="110">
        <v>1.7</v>
      </c>
      <c r="CS3467" s="110">
        <v>5.0999999999999996</v>
      </c>
      <c r="CT3467" s="110">
        <v>0.9</v>
      </c>
      <c r="CU3467" s="110">
        <v>6.7</v>
      </c>
      <c r="CV3467" s="110">
        <v>1.19</v>
      </c>
      <c r="CW3467" s="60">
        <f t="shared" ref="CW3467:CW3530" si="207">SUM(CI3467:CV3467)</f>
        <v>414.15999999999997</v>
      </c>
      <c r="CX3467" s="110"/>
      <c r="CY3467" s="110"/>
      <c r="CZ3467" s="110"/>
      <c r="DA3467" s="110"/>
      <c r="DB3467" s="22"/>
      <c r="DC3467" s="110"/>
      <c r="DD3467" s="110"/>
      <c r="DE3467" s="110"/>
      <c r="DF3467" s="110"/>
      <c r="DG3467" s="110"/>
      <c r="DH3467" s="22"/>
      <c r="DI3467" s="22"/>
      <c r="DJ3467" s="22"/>
      <c r="DK3467" s="22"/>
      <c r="DL3467" s="22"/>
      <c r="DM3467" s="22"/>
      <c r="DN3467" s="22"/>
      <c r="DO3467" s="22"/>
      <c r="DP3467" s="22"/>
      <c r="DQ3467" s="22"/>
    </row>
    <row r="3468" spans="1:121" ht="14.5" customHeight="1" x14ac:dyDescent="0.3">
      <c r="A3468" s="65" t="s">
        <v>5022</v>
      </c>
      <c r="B3468" s="61" t="s">
        <v>5000</v>
      </c>
      <c r="C3468" s="22" t="s">
        <v>2941</v>
      </c>
      <c r="D3468" s="22" t="s">
        <v>5257</v>
      </c>
      <c r="E3468" s="71"/>
      <c r="F3468" s="71">
        <v>41079</v>
      </c>
      <c r="G3468" s="25" t="s">
        <v>5023</v>
      </c>
      <c r="H3468" s="22">
        <v>32.032466999999997</v>
      </c>
      <c r="I3468" s="22">
        <v>-105.522479</v>
      </c>
      <c r="J3468" s="22" t="s">
        <v>873</v>
      </c>
      <c r="K3468" s="29" t="s">
        <v>1253</v>
      </c>
      <c r="L3468" s="29" t="s">
        <v>878</v>
      </c>
      <c r="M3468" s="22" t="s">
        <v>1165</v>
      </c>
      <c r="N3468" s="70" t="s">
        <v>3393</v>
      </c>
      <c r="O3468" s="70" t="s">
        <v>3394</v>
      </c>
      <c r="P3468" s="65"/>
      <c r="Q3468" s="126"/>
      <c r="R3468" s="126"/>
      <c r="S3468" s="126"/>
      <c r="U3468" s="25"/>
      <c r="V3468" s="126"/>
      <c r="W3468" s="60">
        <v>54</v>
      </c>
      <c r="X3468" s="60">
        <v>0.04</v>
      </c>
      <c r="Y3468" s="60">
        <v>17.64</v>
      </c>
      <c r="Z3468" s="60">
        <v>7.13</v>
      </c>
      <c r="AA3468" s="60">
        <v>0.254</v>
      </c>
      <c r="AB3468" s="60">
        <v>0.09</v>
      </c>
      <c r="AC3468" s="60">
        <v>1.52</v>
      </c>
      <c r="AD3468" s="60">
        <v>9.61</v>
      </c>
      <c r="AE3468" s="60">
        <v>5.19</v>
      </c>
      <c r="AF3468" s="60">
        <v>0.04</v>
      </c>
      <c r="AG3468" s="60">
        <v>1.98</v>
      </c>
      <c r="AH3468" s="60"/>
      <c r="AI3468" s="128"/>
      <c r="AJ3468" s="128"/>
      <c r="AK3468" s="22"/>
      <c r="AL3468" s="128"/>
      <c r="AM3468" s="128"/>
      <c r="AN3468" s="129"/>
      <c r="AO3468" s="57">
        <f t="shared" si="203"/>
        <v>97.494000000000014</v>
      </c>
      <c r="AP3468" s="109">
        <f t="shared" si="204"/>
        <v>2.8009181000000005</v>
      </c>
      <c r="AQ3468" s="109">
        <f t="shared" si="205"/>
        <v>3.9355289999999989</v>
      </c>
      <c r="AR3468" s="110">
        <f t="shared" si="206"/>
        <v>6.4818181818181815</v>
      </c>
      <c r="AS3468" s="22"/>
      <c r="AT3468" s="22"/>
      <c r="AU3468" s="132"/>
      <c r="AV3468" s="60"/>
      <c r="AW3468" s="60" t="s">
        <v>412</v>
      </c>
      <c r="AX3468" s="110"/>
      <c r="AY3468" s="60">
        <v>29</v>
      </c>
      <c r="AZ3468" s="60">
        <v>23</v>
      </c>
      <c r="BA3468" s="60" t="s">
        <v>413</v>
      </c>
      <c r="BB3468" s="110"/>
      <c r="BC3468" s="110"/>
      <c r="BD3468" s="60" t="s">
        <v>420</v>
      </c>
      <c r="BE3468" s="60" t="s">
        <v>411</v>
      </c>
      <c r="BF3468" s="60">
        <v>3.2</v>
      </c>
      <c r="BG3468" s="60" t="s">
        <v>471</v>
      </c>
      <c r="BH3468" s="60">
        <v>51</v>
      </c>
      <c r="BI3468" s="60">
        <v>3</v>
      </c>
      <c r="BJ3468" s="60">
        <v>122</v>
      </c>
      <c r="BK3468" s="110"/>
      <c r="BL3468" s="60" t="s">
        <v>1420</v>
      </c>
      <c r="BM3468" s="110"/>
      <c r="BN3468" s="60">
        <v>5</v>
      </c>
      <c r="BO3468" s="60">
        <v>393</v>
      </c>
      <c r="BP3468" s="60" t="s">
        <v>411</v>
      </c>
      <c r="BQ3468" s="60">
        <v>46</v>
      </c>
      <c r="BR3468" s="60">
        <v>257</v>
      </c>
      <c r="BS3468" s="110"/>
      <c r="BT3468" s="60">
        <v>0.5</v>
      </c>
      <c r="BU3468" s="60" t="s">
        <v>420</v>
      </c>
      <c r="BV3468" s="110"/>
      <c r="BW3468" s="60">
        <v>32</v>
      </c>
      <c r="BX3468" s="60">
        <v>165</v>
      </c>
      <c r="BY3468" s="60">
        <v>51.5</v>
      </c>
      <c r="BZ3468" s="110"/>
      <c r="CA3468" s="60">
        <v>25.5</v>
      </c>
      <c r="CB3468" s="60">
        <v>1.1000000000000001</v>
      </c>
      <c r="CC3468" s="60">
        <v>10.3</v>
      </c>
      <c r="CD3468" s="60" t="s">
        <v>412</v>
      </c>
      <c r="CE3468" s="60">
        <v>15</v>
      </c>
      <c r="CF3468" s="60">
        <v>183</v>
      </c>
      <c r="CG3468" s="60">
        <v>6067</v>
      </c>
      <c r="CH3468" s="60">
        <v>160</v>
      </c>
      <c r="CI3468" s="60">
        <v>284</v>
      </c>
      <c r="CJ3468" s="60">
        <v>483</v>
      </c>
      <c r="CK3468" s="60">
        <v>46.5</v>
      </c>
      <c r="CL3468" s="60">
        <v>147</v>
      </c>
      <c r="CM3468" s="60">
        <v>27.4</v>
      </c>
      <c r="CN3468" s="60">
        <v>1.83</v>
      </c>
      <c r="CO3468" s="60">
        <v>21.4</v>
      </c>
      <c r="CP3468" s="60">
        <v>4.4000000000000004</v>
      </c>
      <c r="CQ3468" s="60">
        <v>28.6</v>
      </c>
      <c r="CR3468" s="60">
        <v>6.4</v>
      </c>
      <c r="CS3468" s="60">
        <v>20.2</v>
      </c>
      <c r="CT3468" s="60">
        <v>3.34</v>
      </c>
      <c r="CU3468" s="60">
        <v>24.4</v>
      </c>
      <c r="CV3468" s="60">
        <v>3.97</v>
      </c>
      <c r="CW3468" s="60">
        <f t="shared" si="207"/>
        <v>1102.44</v>
      </c>
      <c r="CX3468" s="110"/>
      <c r="CY3468" s="110"/>
      <c r="CZ3468" s="110"/>
      <c r="DA3468" s="110"/>
      <c r="DB3468" s="22"/>
      <c r="DC3468" s="110"/>
      <c r="DD3468" s="110"/>
      <c r="DE3468" s="110"/>
      <c r="DF3468" s="110"/>
      <c r="DG3468" s="110"/>
      <c r="DH3468" s="22"/>
      <c r="DI3468" s="22"/>
      <c r="DJ3468" s="22"/>
      <c r="DK3468" s="22"/>
      <c r="DL3468" s="22"/>
      <c r="DM3468" s="22"/>
      <c r="DN3468" s="22"/>
      <c r="DO3468" s="22"/>
      <c r="DP3468" s="22"/>
      <c r="DQ3468" s="22"/>
    </row>
    <row r="3469" spans="1:121" ht="14.5" customHeight="1" x14ac:dyDescent="0.3">
      <c r="A3469" s="61" t="s">
        <v>5024</v>
      </c>
      <c r="B3469" s="61" t="s">
        <v>5000</v>
      </c>
      <c r="C3469" s="22" t="s">
        <v>2941</v>
      </c>
      <c r="D3469" s="22" t="s">
        <v>5257</v>
      </c>
      <c r="E3469" s="71"/>
      <c r="F3469" s="71">
        <v>42670</v>
      </c>
      <c r="G3469" s="22" t="s">
        <v>5017</v>
      </c>
      <c r="H3469" s="61"/>
      <c r="I3469" s="61"/>
      <c r="J3469" s="61"/>
      <c r="K3469" s="29" t="s">
        <v>1253</v>
      </c>
      <c r="L3469" s="29" t="s">
        <v>878</v>
      </c>
      <c r="M3469" s="22" t="s">
        <v>1165</v>
      </c>
      <c r="N3469" s="70" t="s">
        <v>3393</v>
      </c>
      <c r="O3469" s="70" t="s">
        <v>3394</v>
      </c>
      <c r="W3469" s="110">
        <v>55.27</v>
      </c>
      <c r="X3469" s="110">
        <v>8.5999999999999993E-2</v>
      </c>
      <c r="Y3469" s="110">
        <v>16.54</v>
      </c>
      <c r="Z3469" s="110">
        <v>8.4600000000000009</v>
      </c>
      <c r="AA3469" s="110">
        <v>0.39200000000000002</v>
      </c>
      <c r="AB3469" s="110">
        <v>0.12</v>
      </c>
      <c r="AC3469" s="110">
        <v>1.28</v>
      </c>
      <c r="AD3469" s="110">
        <v>9.61</v>
      </c>
      <c r="AE3469" s="110">
        <v>4.2</v>
      </c>
      <c r="AF3469" s="110">
        <v>0.05</v>
      </c>
      <c r="AG3469" s="110">
        <v>1.94</v>
      </c>
      <c r="AH3469" s="110"/>
      <c r="AI3469" s="110"/>
      <c r="AJ3469" s="110"/>
      <c r="AK3469" s="22"/>
      <c r="AL3469" s="110"/>
      <c r="AM3469" s="110"/>
      <c r="AN3469" s="110"/>
      <c r="AO3469" s="57">
        <f t="shared" si="203"/>
        <v>97.947999999999993</v>
      </c>
      <c r="AP3469" s="109">
        <f t="shared" si="204"/>
        <v>3.1060602000000008</v>
      </c>
      <c r="AQ3469" s="109">
        <f t="shared" si="205"/>
        <v>4.8672179999999994</v>
      </c>
      <c r="AR3469" s="110">
        <f t="shared" si="206"/>
        <v>7.6909090909090914</v>
      </c>
      <c r="AS3469" s="22"/>
      <c r="AT3469" s="22"/>
      <c r="AU3469" s="110"/>
      <c r="AV3469" s="110"/>
      <c r="AW3469" s="110">
        <v>9</v>
      </c>
      <c r="AX3469" s="110"/>
      <c r="AY3469" s="110">
        <v>77</v>
      </c>
      <c r="AZ3469" s="110">
        <v>42</v>
      </c>
      <c r="BA3469" s="110">
        <v>1.8</v>
      </c>
      <c r="BB3469" s="110"/>
      <c r="BC3469" s="110"/>
      <c r="BD3469" s="110">
        <v>1</v>
      </c>
      <c r="BE3469" s="110" t="s">
        <v>411</v>
      </c>
      <c r="BF3469" s="110">
        <v>7.2</v>
      </c>
      <c r="BG3469" s="110" t="s">
        <v>471</v>
      </c>
      <c r="BH3469" s="110">
        <v>59</v>
      </c>
      <c r="BI3469" s="110">
        <v>3</v>
      </c>
      <c r="BJ3469" s="110">
        <v>149</v>
      </c>
      <c r="BK3469" s="110"/>
      <c r="BL3469" s="110" t="s">
        <v>1420</v>
      </c>
      <c r="BM3469" s="110"/>
      <c r="BN3469" s="110">
        <v>13</v>
      </c>
      <c r="BO3469" s="110">
        <v>595</v>
      </c>
      <c r="BP3469" s="110" t="s">
        <v>411</v>
      </c>
      <c r="BQ3469" s="110">
        <v>26</v>
      </c>
      <c r="BR3469" s="110">
        <v>242</v>
      </c>
      <c r="BS3469" s="110"/>
      <c r="BT3469" s="110">
        <v>1.5</v>
      </c>
      <c r="BU3469" s="110" t="s">
        <v>420</v>
      </c>
      <c r="BV3469" s="110"/>
      <c r="BW3469" s="110">
        <v>65</v>
      </c>
      <c r="BX3469" s="110">
        <v>228</v>
      </c>
      <c r="BY3469" s="110">
        <v>72.8</v>
      </c>
      <c r="BZ3469" s="110"/>
      <c r="CA3469" s="110">
        <v>25.3</v>
      </c>
      <c r="CB3469" s="110">
        <v>0.5</v>
      </c>
      <c r="CC3469" s="110">
        <v>8.1</v>
      </c>
      <c r="CD3469" s="110" t="s">
        <v>412</v>
      </c>
      <c r="CE3469" s="110">
        <v>3</v>
      </c>
      <c r="CF3469" s="110">
        <v>198</v>
      </c>
      <c r="CG3469" s="110">
        <v>6847</v>
      </c>
      <c r="CH3469" s="110">
        <v>300</v>
      </c>
      <c r="CI3469" s="110">
        <v>391</v>
      </c>
      <c r="CJ3469" s="110">
        <v>671</v>
      </c>
      <c r="CK3469" s="110">
        <v>63.6</v>
      </c>
      <c r="CL3469" s="110">
        <v>187</v>
      </c>
      <c r="CM3469" s="110">
        <v>31.6</v>
      </c>
      <c r="CN3469" s="110">
        <v>2.2999999999999998</v>
      </c>
      <c r="CO3469" s="110">
        <v>26.9</v>
      </c>
      <c r="CP3469" s="110">
        <v>5.3</v>
      </c>
      <c r="CQ3469" s="110">
        <v>33.799999999999997</v>
      </c>
      <c r="CR3469" s="110">
        <v>7.5</v>
      </c>
      <c r="CS3469" s="110">
        <v>23.7</v>
      </c>
      <c r="CT3469" s="110">
        <v>4.3899999999999997</v>
      </c>
      <c r="CU3469" s="110">
        <v>30.2</v>
      </c>
      <c r="CV3469" s="110">
        <v>4.83</v>
      </c>
      <c r="CW3469" s="60">
        <f t="shared" si="207"/>
        <v>1483.12</v>
      </c>
      <c r="CX3469" s="110"/>
      <c r="CY3469" s="110"/>
      <c r="CZ3469" s="110"/>
      <c r="DA3469" s="110"/>
      <c r="DB3469" s="22"/>
      <c r="DC3469" s="110"/>
      <c r="DD3469" s="110"/>
      <c r="DE3469" s="110"/>
      <c r="DF3469" s="110"/>
      <c r="DG3469" s="110"/>
      <c r="DH3469" s="22"/>
      <c r="DI3469" s="22"/>
      <c r="DJ3469" s="22"/>
      <c r="DK3469" s="22"/>
      <c r="DL3469" s="22"/>
      <c r="DM3469" s="22"/>
      <c r="DN3469" s="22"/>
      <c r="DO3469" s="22"/>
      <c r="DP3469" s="22"/>
      <c r="DQ3469" s="22"/>
    </row>
    <row r="3470" spans="1:121" ht="14.5" customHeight="1" x14ac:dyDescent="0.3">
      <c r="A3470" s="61" t="s">
        <v>5025</v>
      </c>
      <c r="B3470" s="61" t="s">
        <v>5000</v>
      </c>
      <c r="C3470" s="22" t="s">
        <v>2941</v>
      </c>
      <c r="D3470" s="22" t="s">
        <v>5257</v>
      </c>
      <c r="E3470" s="71"/>
      <c r="F3470" s="71">
        <v>42670</v>
      </c>
      <c r="G3470" s="22" t="s">
        <v>5017</v>
      </c>
      <c r="H3470" s="61"/>
      <c r="I3470" s="61"/>
      <c r="J3470" s="61"/>
      <c r="K3470" s="29" t="s">
        <v>1253</v>
      </c>
      <c r="L3470" s="29" t="s">
        <v>878</v>
      </c>
      <c r="M3470" s="22" t="s">
        <v>1165</v>
      </c>
      <c r="N3470" s="70" t="s">
        <v>3393</v>
      </c>
      <c r="O3470" s="70" t="s">
        <v>3394</v>
      </c>
      <c r="W3470" s="110">
        <v>54.79</v>
      </c>
      <c r="X3470" s="110">
        <v>4.5999999999999999E-2</v>
      </c>
      <c r="Y3470" s="110">
        <v>17.27</v>
      </c>
      <c r="Z3470" s="110">
        <v>7.92</v>
      </c>
      <c r="AA3470" s="110">
        <v>0.51</v>
      </c>
      <c r="AB3470" s="110">
        <v>0.08</v>
      </c>
      <c r="AC3470" s="110">
        <v>0.86</v>
      </c>
      <c r="AD3470" s="110">
        <v>9.1999999999999993</v>
      </c>
      <c r="AE3470" s="110">
        <v>4.93</v>
      </c>
      <c r="AF3470" s="110">
        <v>0.02</v>
      </c>
      <c r="AG3470" s="110">
        <v>1.65</v>
      </c>
      <c r="AH3470" s="110"/>
      <c r="AI3470" s="110"/>
      <c r="AJ3470" s="110"/>
      <c r="AK3470" s="22"/>
      <c r="AL3470" s="110"/>
      <c r="AM3470" s="110"/>
      <c r="AN3470" s="110"/>
      <c r="AO3470" s="57">
        <f t="shared" si="203"/>
        <v>97.275999999999996</v>
      </c>
      <c r="AP3470" s="109">
        <f t="shared" si="204"/>
        <v>2.9961953999999995</v>
      </c>
      <c r="AQ3470" s="109">
        <f t="shared" si="205"/>
        <v>4.4761860000000002</v>
      </c>
      <c r="AR3470" s="110">
        <f t="shared" si="206"/>
        <v>7.1999999999999993</v>
      </c>
      <c r="AS3470" s="22"/>
      <c r="AT3470" s="22"/>
      <c r="AU3470" s="110"/>
      <c r="AV3470" s="110"/>
      <c r="AW3470" s="110">
        <v>29</v>
      </c>
      <c r="AX3470" s="110"/>
      <c r="AY3470" s="110">
        <v>32</v>
      </c>
      <c r="AZ3470" s="110">
        <v>24</v>
      </c>
      <c r="BA3470" s="110">
        <v>3</v>
      </c>
      <c r="BB3470" s="110"/>
      <c r="BC3470" s="110"/>
      <c r="BD3470" s="110">
        <v>2</v>
      </c>
      <c r="BE3470" s="110" t="s">
        <v>411</v>
      </c>
      <c r="BF3470" s="110">
        <v>3.9</v>
      </c>
      <c r="BG3470" s="110">
        <v>10</v>
      </c>
      <c r="BH3470" s="110">
        <v>66</v>
      </c>
      <c r="BI3470" s="110">
        <v>3</v>
      </c>
      <c r="BJ3470" s="110">
        <v>190</v>
      </c>
      <c r="BK3470" s="110"/>
      <c r="BL3470" s="110" t="s">
        <v>1420</v>
      </c>
      <c r="BM3470" s="110"/>
      <c r="BN3470" s="110">
        <v>33</v>
      </c>
      <c r="BO3470" s="110">
        <v>493</v>
      </c>
      <c r="BP3470" s="110" t="s">
        <v>411</v>
      </c>
      <c r="BQ3470" s="110">
        <v>21</v>
      </c>
      <c r="BR3470" s="110">
        <v>327</v>
      </c>
      <c r="BS3470" s="110"/>
      <c r="BT3470" s="110" t="s">
        <v>421</v>
      </c>
      <c r="BU3470" s="110" t="s">
        <v>420</v>
      </c>
      <c r="BV3470" s="110"/>
      <c r="BW3470" s="110">
        <v>51</v>
      </c>
      <c r="BX3470" s="110">
        <v>49</v>
      </c>
      <c r="BY3470" s="110">
        <v>75.8</v>
      </c>
      <c r="BZ3470" s="110"/>
      <c r="CA3470" s="110">
        <v>18.100000000000001</v>
      </c>
      <c r="CB3470" s="110">
        <v>0.4</v>
      </c>
      <c r="CC3470" s="110">
        <v>5.9</v>
      </c>
      <c r="CD3470" s="110">
        <v>9</v>
      </c>
      <c r="CE3470" s="110">
        <v>9</v>
      </c>
      <c r="CF3470" s="110">
        <v>283</v>
      </c>
      <c r="CG3470" s="110">
        <v>9462</v>
      </c>
      <c r="CH3470" s="110">
        <v>120</v>
      </c>
      <c r="CI3470" s="110">
        <v>603</v>
      </c>
      <c r="CJ3470" s="110">
        <v>1070</v>
      </c>
      <c r="CK3470" s="110">
        <v>103</v>
      </c>
      <c r="CL3470" s="110">
        <v>296</v>
      </c>
      <c r="CM3470" s="110">
        <v>49.2</v>
      </c>
      <c r="CN3470" s="110">
        <v>3.7</v>
      </c>
      <c r="CO3470" s="110">
        <v>40.799999999999997</v>
      </c>
      <c r="CP3470" s="110">
        <v>7.7</v>
      </c>
      <c r="CQ3470" s="110">
        <v>48</v>
      </c>
      <c r="CR3470" s="110">
        <v>10.3</v>
      </c>
      <c r="CS3470" s="110">
        <v>32.1</v>
      </c>
      <c r="CT3470" s="110">
        <v>5.85</v>
      </c>
      <c r="CU3470" s="110">
        <v>39.799999999999997</v>
      </c>
      <c r="CV3470" s="110">
        <v>6.28</v>
      </c>
      <c r="CW3470" s="60">
        <f t="shared" si="207"/>
        <v>2315.73</v>
      </c>
      <c r="CX3470" s="110"/>
      <c r="CY3470" s="110"/>
      <c r="CZ3470" s="110"/>
      <c r="DA3470" s="110"/>
      <c r="DB3470" s="22"/>
      <c r="DC3470" s="110"/>
      <c r="DD3470" s="110"/>
      <c r="DE3470" s="110"/>
      <c r="DF3470" s="110"/>
      <c r="DG3470" s="110"/>
      <c r="DH3470" s="22"/>
      <c r="DI3470" s="22"/>
      <c r="DJ3470" s="22"/>
      <c r="DK3470" s="22"/>
      <c r="DL3470" s="22"/>
      <c r="DM3470" s="22"/>
      <c r="DN3470" s="22"/>
      <c r="DO3470" s="22"/>
      <c r="DP3470" s="22"/>
      <c r="DQ3470" s="22"/>
    </row>
    <row r="3471" spans="1:121" ht="14.5" customHeight="1" x14ac:dyDescent="0.3">
      <c r="A3471" s="61" t="s">
        <v>5026</v>
      </c>
      <c r="B3471" s="61" t="s">
        <v>5000</v>
      </c>
      <c r="C3471" s="22" t="s">
        <v>2941</v>
      </c>
      <c r="D3471" s="22" t="s">
        <v>5257</v>
      </c>
      <c r="E3471" s="71"/>
      <c r="F3471" s="71">
        <v>42670</v>
      </c>
      <c r="G3471" s="22" t="s">
        <v>5017</v>
      </c>
      <c r="H3471" s="61"/>
      <c r="I3471" s="61"/>
      <c r="J3471" s="61"/>
      <c r="K3471" s="29" t="s">
        <v>1253</v>
      </c>
      <c r="L3471" s="29" t="s">
        <v>878</v>
      </c>
      <c r="M3471" s="22" t="s">
        <v>1165</v>
      </c>
      <c r="N3471" s="70" t="s">
        <v>3393</v>
      </c>
      <c r="O3471" s="70" t="s">
        <v>3394</v>
      </c>
      <c r="W3471" s="110">
        <v>57.08</v>
      </c>
      <c r="X3471" s="110">
        <v>0.107</v>
      </c>
      <c r="Y3471" s="110">
        <v>18.46</v>
      </c>
      <c r="Z3471" s="110">
        <v>5.71</v>
      </c>
      <c r="AA3471" s="110">
        <v>0.28699999999999998</v>
      </c>
      <c r="AB3471" s="110">
        <v>0.17</v>
      </c>
      <c r="AC3471" s="110">
        <v>0.85</v>
      </c>
      <c r="AD3471" s="110">
        <v>9.64</v>
      </c>
      <c r="AE3471" s="110">
        <v>4.9400000000000004</v>
      </c>
      <c r="AF3471" s="110">
        <v>0.04</v>
      </c>
      <c r="AG3471" s="110">
        <v>0.89</v>
      </c>
      <c r="AH3471" s="110"/>
      <c r="AI3471" s="110"/>
      <c r="AJ3471" s="110"/>
      <c r="AK3471" s="22"/>
      <c r="AL3471" s="110"/>
      <c r="AM3471" s="110"/>
      <c r="AN3471" s="110"/>
      <c r="AO3471" s="57">
        <f t="shared" si="203"/>
        <v>98.173999999999992</v>
      </c>
      <c r="AP3471" s="109">
        <f t="shared" si="204"/>
        <v>2.4575826999999983</v>
      </c>
      <c r="AQ3471" s="109">
        <f t="shared" si="205"/>
        <v>2.9567430000000012</v>
      </c>
      <c r="AR3471" s="110">
        <f t="shared" si="206"/>
        <v>5.1909090909090905</v>
      </c>
      <c r="AS3471" s="22"/>
      <c r="AT3471" s="22"/>
      <c r="AU3471" s="110"/>
      <c r="AV3471" s="110"/>
      <c r="AW3471" s="110" t="s">
        <v>412</v>
      </c>
      <c r="AX3471" s="110"/>
      <c r="AY3471" s="110">
        <v>29</v>
      </c>
      <c r="AZ3471" s="110">
        <v>25</v>
      </c>
      <c r="BA3471" s="110" t="s">
        <v>413</v>
      </c>
      <c r="BB3471" s="110"/>
      <c r="BC3471" s="110"/>
      <c r="BD3471" s="110">
        <v>2</v>
      </c>
      <c r="BE3471" s="110">
        <v>20</v>
      </c>
      <c r="BF3471" s="110">
        <v>5.0999999999999996</v>
      </c>
      <c r="BG3471" s="110" t="s">
        <v>471</v>
      </c>
      <c r="BH3471" s="110">
        <v>41</v>
      </c>
      <c r="BI3471" s="110">
        <v>2</v>
      </c>
      <c r="BJ3471" s="110">
        <v>42.2</v>
      </c>
      <c r="BK3471" s="110"/>
      <c r="BL3471" s="110" t="s">
        <v>1420</v>
      </c>
      <c r="BM3471" s="110"/>
      <c r="BN3471" s="110">
        <v>5</v>
      </c>
      <c r="BO3471" s="110">
        <v>273</v>
      </c>
      <c r="BP3471" s="110" t="s">
        <v>411</v>
      </c>
      <c r="BQ3471" s="110">
        <v>16</v>
      </c>
      <c r="BR3471" s="110">
        <v>222</v>
      </c>
      <c r="BS3471" s="110"/>
      <c r="BT3471" s="110" t="s">
        <v>421</v>
      </c>
      <c r="BU3471" s="110">
        <v>1</v>
      </c>
      <c r="BV3471" s="110"/>
      <c r="BW3471" s="110">
        <v>23</v>
      </c>
      <c r="BX3471" s="110">
        <v>60</v>
      </c>
      <c r="BY3471" s="110">
        <v>21</v>
      </c>
      <c r="BZ3471" s="110"/>
      <c r="CA3471" s="110">
        <v>16</v>
      </c>
      <c r="CB3471" s="110">
        <v>0.5</v>
      </c>
      <c r="CC3471" s="110">
        <v>5.2</v>
      </c>
      <c r="CD3471" s="110" t="s">
        <v>412</v>
      </c>
      <c r="CE3471" s="110">
        <v>1</v>
      </c>
      <c r="CF3471" s="110">
        <v>44</v>
      </c>
      <c r="CG3471" s="110">
        <v>1844</v>
      </c>
      <c r="CH3471" s="110">
        <v>240</v>
      </c>
      <c r="CI3471" s="110">
        <v>111</v>
      </c>
      <c r="CJ3471" s="110">
        <v>191</v>
      </c>
      <c r="CK3471" s="110">
        <v>18</v>
      </c>
      <c r="CL3471" s="110">
        <v>54.1</v>
      </c>
      <c r="CM3471" s="110">
        <v>8.9</v>
      </c>
      <c r="CN3471" s="110">
        <v>0.75</v>
      </c>
      <c r="CO3471" s="110">
        <v>7.2</v>
      </c>
      <c r="CP3471" s="110">
        <v>1.3</v>
      </c>
      <c r="CQ3471" s="110">
        <v>7.8</v>
      </c>
      <c r="CR3471" s="110">
        <v>1.7</v>
      </c>
      <c r="CS3471" s="110">
        <v>5.3</v>
      </c>
      <c r="CT3471" s="110">
        <v>0.97</v>
      </c>
      <c r="CU3471" s="110">
        <v>7.1</v>
      </c>
      <c r="CV3471" s="110">
        <v>1.26</v>
      </c>
      <c r="CW3471" s="60">
        <f t="shared" si="207"/>
        <v>416.38000000000005</v>
      </c>
      <c r="CX3471" s="110"/>
      <c r="CY3471" s="110"/>
      <c r="CZ3471" s="110"/>
      <c r="DA3471" s="110"/>
      <c r="DB3471" s="22"/>
      <c r="DC3471" s="110"/>
      <c r="DD3471" s="110"/>
      <c r="DE3471" s="110"/>
      <c r="DF3471" s="110"/>
      <c r="DG3471" s="110"/>
      <c r="DH3471" s="22"/>
      <c r="DI3471" s="22"/>
      <c r="DJ3471" s="22"/>
      <c r="DK3471" s="22"/>
      <c r="DL3471" s="22"/>
      <c r="DM3471" s="22"/>
      <c r="DN3471" s="22"/>
      <c r="DO3471" s="22"/>
      <c r="DP3471" s="22"/>
      <c r="DQ3471" s="22"/>
    </row>
    <row r="3472" spans="1:121" ht="14.5" customHeight="1" x14ac:dyDescent="0.3">
      <c r="A3472" s="61" t="s">
        <v>5027</v>
      </c>
      <c r="B3472" s="61" t="s">
        <v>5000</v>
      </c>
      <c r="C3472" s="22" t="s">
        <v>2941</v>
      </c>
      <c r="D3472" s="22" t="s">
        <v>5257</v>
      </c>
      <c r="E3472" s="71"/>
      <c r="F3472" s="71">
        <v>42670</v>
      </c>
      <c r="G3472" s="22" t="s">
        <v>5017</v>
      </c>
      <c r="H3472" s="61"/>
      <c r="I3472" s="61"/>
      <c r="J3472" s="61"/>
      <c r="K3472" s="29" t="s">
        <v>1253</v>
      </c>
      <c r="L3472" s="29" t="s">
        <v>878</v>
      </c>
      <c r="M3472" s="22" t="s">
        <v>1165</v>
      </c>
      <c r="N3472" s="70" t="s">
        <v>3393</v>
      </c>
      <c r="O3472" s="70" t="s">
        <v>3394</v>
      </c>
      <c r="W3472" s="110">
        <v>56.74</v>
      </c>
      <c r="X3472" s="110">
        <v>0.104</v>
      </c>
      <c r="Y3472" s="110">
        <v>17.48</v>
      </c>
      <c r="Z3472" s="110">
        <v>6.59</v>
      </c>
      <c r="AA3472" s="110">
        <v>0.38600000000000001</v>
      </c>
      <c r="AB3472" s="110">
        <v>0.16</v>
      </c>
      <c r="AC3472" s="110">
        <v>0.94</v>
      </c>
      <c r="AD3472" s="110">
        <v>9.7200000000000006</v>
      </c>
      <c r="AE3472" s="110">
        <v>4.88</v>
      </c>
      <c r="AF3472" s="110">
        <v>0.03</v>
      </c>
      <c r="AG3472" s="110">
        <v>1.03</v>
      </c>
      <c r="AH3472" s="110"/>
      <c r="AI3472" s="110"/>
      <c r="AJ3472" s="110"/>
      <c r="AK3472" s="22"/>
      <c r="AL3472" s="110"/>
      <c r="AM3472" s="110"/>
      <c r="AN3472" s="110"/>
      <c r="AO3472" s="57">
        <f t="shared" si="203"/>
        <v>98.059999999999988</v>
      </c>
      <c r="AP3472" s="109">
        <f t="shared" si="204"/>
        <v>2.6469983000000008</v>
      </c>
      <c r="AQ3472" s="109">
        <f t="shared" si="205"/>
        <v>3.5845469999999988</v>
      </c>
      <c r="AR3472" s="110">
        <f t="shared" si="206"/>
        <v>5.9909090909090903</v>
      </c>
      <c r="AS3472" s="22"/>
      <c r="AT3472" s="22"/>
      <c r="AU3472" s="110"/>
      <c r="AV3472" s="110"/>
      <c r="AW3472" s="110">
        <v>6</v>
      </c>
      <c r="AX3472" s="110"/>
      <c r="AY3472" s="110">
        <v>39</v>
      </c>
      <c r="AZ3472" s="110">
        <v>31</v>
      </c>
      <c r="BA3472" s="110">
        <v>0.4</v>
      </c>
      <c r="BB3472" s="110"/>
      <c r="BC3472" s="110"/>
      <c r="BD3472" s="110">
        <v>1</v>
      </c>
      <c r="BE3472" s="110" t="s">
        <v>411</v>
      </c>
      <c r="BF3472" s="110">
        <v>6.3</v>
      </c>
      <c r="BG3472" s="110" t="s">
        <v>471</v>
      </c>
      <c r="BH3472" s="110">
        <v>47</v>
      </c>
      <c r="BI3472" s="110">
        <v>3</v>
      </c>
      <c r="BJ3472" s="110">
        <v>93.6</v>
      </c>
      <c r="BK3472" s="110"/>
      <c r="BL3472" s="110" t="s">
        <v>1420</v>
      </c>
      <c r="BM3472" s="110"/>
      <c r="BN3472" s="110">
        <v>7</v>
      </c>
      <c r="BO3472" s="110">
        <v>464</v>
      </c>
      <c r="BP3472" s="110" t="s">
        <v>411</v>
      </c>
      <c r="BQ3472" s="110">
        <v>28</v>
      </c>
      <c r="BR3472" s="110">
        <v>238</v>
      </c>
      <c r="BS3472" s="110"/>
      <c r="BT3472" s="110">
        <v>0.7</v>
      </c>
      <c r="BU3472" s="110" t="s">
        <v>420</v>
      </c>
      <c r="BV3472" s="110"/>
      <c r="BW3472" s="110">
        <v>33</v>
      </c>
      <c r="BX3472" s="110">
        <v>88</v>
      </c>
      <c r="BY3472" s="110">
        <v>49.1</v>
      </c>
      <c r="BZ3472" s="110"/>
      <c r="CA3472" s="110">
        <v>30.8</v>
      </c>
      <c r="CB3472" s="110">
        <v>0.4</v>
      </c>
      <c r="CC3472" s="110">
        <v>9.6999999999999993</v>
      </c>
      <c r="CD3472" s="110" t="s">
        <v>412</v>
      </c>
      <c r="CE3472" s="110">
        <v>2</v>
      </c>
      <c r="CF3472" s="110">
        <v>122</v>
      </c>
      <c r="CG3472" s="110">
        <v>4208</v>
      </c>
      <c r="CH3472" s="110">
        <v>290</v>
      </c>
      <c r="CI3472" s="110">
        <v>246</v>
      </c>
      <c r="CJ3472" s="110">
        <v>421</v>
      </c>
      <c r="CK3472" s="110">
        <v>39.799999999999997</v>
      </c>
      <c r="CL3472" s="110">
        <v>118</v>
      </c>
      <c r="CM3472" s="110">
        <v>19.899999999999999</v>
      </c>
      <c r="CN3472" s="110">
        <v>1.58</v>
      </c>
      <c r="CO3472" s="110">
        <v>17.600000000000001</v>
      </c>
      <c r="CP3472" s="110">
        <v>3.3</v>
      </c>
      <c r="CQ3472" s="110">
        <v>20.8</v>
      </c>
      <c r="CR3472" s="110">
        <v>4.5999999999999996</v>
      </c>
      <c r="CS3472" s="110">
        <v>14.3</v>
      </c>
      <c r="CT3472" s="110">
        <v>2.63</v>
      </c>
      <c r="CU3472" s="110">
        <v>18.3</v>
      </c>
      <c r="CV3472" s="110">
        <v>2.96</v>
      </c>
      <c r="CW3472" s="60">
        <f t="shared" si="207"/>
        <v>930.76999999999987</v>
      </c>
      <c r="CX3472" s="110"/>
      <c r="CY3472" s="110"/>
      <c r="CZ3472" s="110"/>
      <c r="DA3472" s="110"/>
      <c r="DB3472" s="22"/>
      <c r="DC3472" s="110"/>
      <c r="DD3472" s="110"/>
      <c r="DE3472" s="110"/>
      <c r="DF3472" s="110"/>
      <c r="DG3472" s="110"/>
      <c r="DH3472" s="22"/>
      <c r="DI3472" s="22"/>
      <c r="DJ3472" s="22"/>
      <c r="DK3472" s="22"/>
      <c r="DL3472" s="22"/>
      <c r="DM3472" s="22"/>
      <c r="DN3472" s="22"/>
      <c r="DO3472" s="22"/>
      <c r="DP3472" s="22"/>
      <c r="DQ3472" s="22"/>
    </row>
    <row r="3473" spans="1:121" ht="14.5" customHeight="1" x14ac:dyDescent="0.3">
      <c r="A3473" s="65" t="s">
        <v>5028</v>
      </c>
      <c r="B3473" s="61" t="s">
        <v>5000</v>
      </c>
      <c r="C3473" s="22" t="s">
        <v>2941</v>
      </c>
      <c r="D3473" s="22" t="s">
        <v>5257</v>
      </c>
      <c r="E3473" s="71"/>
      <c r="F3473" s="71">
        <v>40546</v>
      </c>
      <c r="G3473" s="25" t="s">
        <v>5017</v>
      </c>
      <c r="H3473" s="22" t="s">
        <v>5018</v>
      </c>
      <c r="I3473" s="22" t="s">
        <v>5018</v>
      </c>
      <c r="K3473" s="29" t="s">
        <v>1253</v>
      </c>
      <c r="L3473" s="29" t="s">
        <v>878</v>
      </c>
      <c r="M3473" s="22" t="s">
        <v>1165</v>
      </c>
      <c r="N3473" s="70" t="s">
        <v>3393</v>
      </c>
      <c r="O3473" s="70" t="s">
        <v>3394</v>
      </c>
      <c r="P3473" s="65"/>
      <c r="Q3473" s="118"/>
      <c r="R3473" s="118"/>
      <c r="S3473" s="118"/>
      <c r="U3473" s="118"/>
      <c r="V3473" s="118"/>
      <c r="W3473" s="60">
        <v>58.12</v>
      </c>
      <c r="X3473" s="60">
        <v>0.154</v>
      </c>
      <c r="Y3473" s="60">
        <v>18.190000000000001</v>
      </c>
      <c r="Z3473" s="60">
        <v>5.43</v>
      </c>
      <c r="AA3473" s="60">
        <v>0.254</v>
      </c>
      <c r="AB3473" s="60">
        <v>0.23</v>
      </c>
      <c r="AC3473" s="60">
        <v>1.55</v>
      </c>
      <c r="AD3473" s="60">
        <v>7.5</v>
      </c>
      <c r="AE3473" s="60">
        <v>5.6</v>
      </c>
      <c r="AF3473" s="60">
        <v>0.1</v>
      </c>
      <c r="AG3473" s="60">
        <v>2.98</v>
      </c>
      <c r="AH3473" s="60"/>
      <c r="AI3473" s="131"/>
      <c r="AJ3473" s="131"/>
      <c r="AK3473" s="22"/>
      <c r="AL3473" s="131"/>
      <c r="AM3473" s="131"/>
      <c r="AN3473" s="131"/>
      <c r="AO3473" s="57">
        <f t="shared" si="203"/>
        <v>100.108</v>
      </c>
      <c r="AP3473" s="109">
        <f t="shared" si="204"/>
        <v>2.3685141000000005</v>
      </c>
      <c r="AQ3473" s="109">
        <f t="shared" si="205"/>
        <v>2.7831689999999991</v>
      </c>
      <c r="AR3473" s="110">
        <f t="shared" si="206"/>
        <v>4.9363636363636356</v>
      </c>
      <c r="AS3473" s="22"/>
      <c r="AT3473" s="22"/>
      <c r="AU3473" s="132"/>
      <c r="AV3473" s="60"/>
      <c r="AW3473" s="60">
        <v>6</v>
      </c>
      <c r="AX3473" s="110"/>
      <c r="AY3473" s="60">
        <v>170</v>
      </c>
      <c r="AZ3473" s="60">
        <v>17</v>
      </c>
      <c r="BA3473" s="60" t="s">
        <v>413</v>
      </c>
      <c r="BB3473" s="110"/>
      <c r="BC3473" s="110"/>
      <c r="BD3473" s="60">
        <v>2</v>
      </c>
      <c r="BE3473" s="60" t="s">
        <v>411</v>
      </c>
      <c r="BF3473" s="60">
        <v>3.4</v>
      </c>
      <c r="BG3473" s="60" t="s">
        <v>471</v>
      </c>
      <c r="BH3473" s="60">
        <v>35</v>
      </c>
      <c r="BI3473" s="60">
        <v>2</v>
      </c>
      <c r="BJ3473" s="60">
        <v>33.200000000000003</v>
      </c>
      <c r="BK3473" s="110"/>
      <c r="BL3473" s="60" t="s">
        <v>1420</v>
      </c>
      <c r="BM3473" s="110"/>
      <c r="BN3473" s="60">
        <v>3</v>
      </c>
      <c r="BO3473" s="60">
        <v>211</v>
      </c>
      <c r="BP3473" s="60" t="s">
        <v>411</v>
      </c>
      <c r="BQ3473" s="60">
        <v>25</v>
      </c>
      <c r="BR3473" s="60">
        <v>147</v>
      </c>
      <c r="BS3473" s="110"/>
      <c r="BT3473" s="60" t="s">
        <v>421</v>
      </c>
      <c r="BU3473" s="60">
        <v>1</v>
      </c>
      <c r="BV3473" s="110"/>
      <c r="BW3473" s="60">
        <v>15</v>
      </c>
      <c r="BX3473" s="60">
        <v>74</v>
      </c>
      <c r="BY3473" s="60">
        <v>19.600000000000001</v>
      </c>
      <c r="BZ3473" s="110"/>
      <c r="CA3473" s="60">
        <v>34.5</v>
      </c>
      <c r="CB3473" s="60">
        <v>0.5</v>
      </c>
      <c r="CC3473" s="60">
        <v>9.5</v>
      </c>
      <c r="CD3473" s="60" t="s">
        <v>412</v>
      </c>
      <c r="CE3473" s="60" t="s">
        <v>420</v>
      </c>
      <c r="CF3473" s="60">
        <v>46</v>
      </c>
      <c r="CG3473" s="60">
        <v>1572</v>
      </c>
      <c r="CH3473" s="60">
        <v>160</v>
      </c>
      <c r="CI3473" s="60">
        <v>122</v>
      </c>
      <c r="CJ3473" s="60">
        <v>214</v>
      </c>
      <c r="CK3473" s="60">
        <v>19.899999999999999</v>
      </c>
      <c r="CL3473" s="60">
        <v>59.7</v>
      </c>
      <c r="CM3473" s="60">
        <v>9.5</v>
      </c>
      <c r="CN3473" s="60">
        <v>1.02</v>
      </c>
      <c r="CO3473" s="60">
        <v>7.6</v>
      </c>
      <c r="CP3473" s="60">
        <v>1.3</v>
      </c>
      <c r="CQ3473" s="60">
        <v>7.9</v>
      </c>
      <c r="CR3473" s="60">
        <v>1.7</v>
      </c>
      <c r="CS3473" s="60">
        <v>5.2</v>
      </c>
      <c r="CT3473" s="60">
        <v>0.96</v>
      </c>
      <c r="CU3473" s="60">
        <v>6.9</v>
      </c>
      <c r="CV3473" s="60">
        <v>1.18</v>
      </c>
      <c r="CW3473" s="60">
        <f t="shared" si="207"/>
        <v>458.8599999999999</v>
      </c>
      <c r="CX3473" s="110"/>
      <c r="CY3473" s="110"/>
      <c r="CZ3473" s="110"/>
      <c r="DA3473" s="110"/>
      <c r="DB3473" s="22"/>
      <c r="DC3473" s="110"/>
      <c r="DD3473" s="110"/>
      <c r="DE3473" s="110"/>
      <c r="DF3473" s="110"/>
      <c r="DG3473" s="110"/>
      <c r="DH3473" s="22"/>
      <c r="DI3473" s="22"/>
      <c r="DJ3473" s="22"/>
      <c r="DK3473" s="22"/>
      <c r="DL3473" s="22"/>
      <c r="DM3473" s="22"/>
      <c r="DN3473" s="22"/>
      <c r="DO3473" s="22"/>
      <c r="DP3473" s="22"/>
      <c r="DQ3473" s="22"/>
    </row>
    <row r="3474" spans="1:121" ht="14.5" customHeight="1" x14ac:dyDescent="0.3">
      <c r="A3474" s="65" t="s">
        <v>5029</v>
      </c>
      <c r="B3474" s="61" t="s">
        <v>5000</v>
      </c>
      <c r="C3474" s="22" t="s">
        <v>2941</v>
      </c>
      <c r="D3474" s="22" t="s">
        <v>5257</v>
      </c>
      <c r="E3474" s="71"/>
      <c r="F3474" s="71">
        <v>40546</v>
      </c>
      <c r="G3474" s="25" t="s">
        <v>5017</v>
      </c>
      <c r="H3474" s="22" t="s">
        <v>5018</v>
      </c>
      <c r="I3474" s="22" t="s">
        <v>5018</v>
      </c>
      <c r="K3474" s="29" t="s">
        <v>1253</v>
      </c>
      <c r="L3474" s="29" t="s">
        <v>878</v>
      </c>
      <c r="M3474" s="22" t="s">
        <v>1165</v>
      </c>
      <c r="N3474" s="70" t="s">
        <v>3393</v>
      </c>
      <c r="O3474" s="70" t="s">
        <v>3394</v>
      </c>
      <c r="P3474" s="65"/>
      <c r="Q3474" s="118"/>
      <c r="R3474" s="118"/>
      <c r="S3474" s="118"/>
      <c r="U3474" s="118"/>
      <c r="V3474" s="118"/>
      <c r="W3474" s="60">
        <v>57.98</v>
      </c>
      <c r="X3474" s="60">
        <v>0.161</v>
      </c>
      <c r="Y3474" s="60">
        <v>17.78</v>
      </c>
      <c r="Z3474" s="60">
        <v>5.94</v>
      </c>
      <c r="AA3474" s="60">
        <v>0.29799999999999999</v>
      </c>
      <c r="AB3474" s="60">
        <v>0.22</v>
      </c>
      <c r="AC3474" s="60">
        <v>1.04</v>
      </c>
      <c r="AD3474" s="60">
        <v>8.36</v>
      </c>
      <c r="AE3474" s="60">
        <v>5.25</v>
      </c>
      <c r="AF3474" s="60">
        <v>0.12</v>
      </c>
      <c r="AG3474" s="60">
        <v>2.13</v>
      </c>
      <c r="AH3474" s="60"/>
      <c r="AI3474" s="131"/>
      <c r="AJ3474" s="131"/>
      <c r="AK3474" s="22"/>
      <c r="AL3474" s="131"/>
      <c r="AM3474" s="131"/>
      <c r="AN3474" s="131"/>
      <c r="AO3474" s="57">
        <f t="shared" si="203"/>
        <v>99.278999999999996</v>
      </c>
      <c r="AP3474" s="109">
        <f t="shared" si="204"/>
        <v>2.486107800000001</v>
      </c>
      <c r="AQ3474" s="109">
        <f t="shared" si="205"/>
        <v>3.1399019999999993</v>
      </c>
      <c r="AR3474" s="110">
        <f t="shared" si="206"/>
        <v>5.4</v>
      </c>
      <c r="AS3474" s="22"/>
      <c r="AT3474" s="22"/>
      <c r="AU3474" s="132"/>
      <c r="AV3474" s="60"/>
      <c r="AW3474" s="60">
        <v>5</v>
      </c>
      <c r="AX3474" s="110"/>
      <c r="AY3474" s="60">
        <v>80</v>
      </c>
      <c r="AZ3474" s="60">
        <v>18</v>
      </c>
      <c r="BA3474" s="60" t="s">
        <v>413</v>
      </c>
      <c r="BB3474" s="110"/>
      <c r="BC3474" s="110"/>
      <c r="BD3474" s="60">
        <v>2</v>
      </c>
      <c r="BE3474" s="60" t="s">
        <v>411</v>
      </c>
      <c r="BF3474" s="60">
        <v>3.7</v>
      </c>
      <c r="BG3474" s="60" t="s">
        <v>471</v>
      </c>
      <c r="BH3474" s="60">
        <v>37</v>
      </c>
      <c r="BI3474" s="60">
        <v>2</v>
      </c>
      <c r="BJ3474" s="60">
        <v>39.700000000000003</v>
      </c>
      <c r="BK3474" s="110"/>
      <c r="BL3474" s="60" t="s">
        <v>1420</v>
      </c>
      <c r="BM3474" s="110"/>
      <c r="BN3474" s="60">
        <v>12</v>
      </c>
      <c r="BO3474" s="60">
        <v>242</v>
      </c>
      <c r="BP3474" s="60" t="s">
        <v>411</v>
      </c>
      <c r="BQ3474" s="60">
        <v>33</v>
      </c>
      <c r="BR3474" s="60">
        <v>151</v>
      </c>
      <c r="BS3474" s="110"/>
      <c r="BT3474" s="60" t="s">
        <v>421</v>
      </c>
      <c r="BU3474" s="60">
        <v>1</v>
      </c>
      <c r="BV3474" s="110"/>
      <c r="BW3474" s="60">
        <v>18</v>
      </c>
      <c r="BX3474" s="60">
        <v>33</v>
      </c>
      <c r="BY3474" s="60">
        <v>23.1</v>
      </c>
      <c r="BZ3474" s="110"/>
      <c r="CA3474" s="60">
        <v>40.200000000000003</v>
      </c>
      <c r="CB3474" s="60">
        <v>0.6</v>
      </c>
      <c r="CC3474" s="60">
        <v>12.1</v>
      </c>
      <c r="CD3474" s="60" t="s">
        <v>412</v>
      </c>
      <c r="CE3474" s="60" t="s">
        <v>420</v>
      </c>
      <c r="CF3474" s="60">
        <v>51</v>
      </c>
      <c r="CG3474" s="60">
        <v>1776</v>
      </c>
      <c r="CH3474" s="60">
        <v>190</v>
      </c>
      <c r="CI3474" s="60">
        <v>142</v>
      </c>
      <c r="CJ3474" s="60">
        <v>247</v>
      </c>
      <c r="CK3474" s="60">
        <v>22.9</v>
      </c>
      <c r="CL3474" s="60">
        <v>68.8</v>
      </c>
      <c r="CM3474" s="60">
        <v>10.9</v>
      </c>
      <c r="CN3474" s="60">
        <v>1.1000000000000001</v>
      </c>
      <c r="CO3474" s="60">
        <v>8.9</v>
      </c>
      <c r="CP3474" s="60">
        <v>1.5</v>
      </c>
      <c r="CQ3474" s="60">
        <v>9.1999999999999993</v>
      </c>
      <c r="CR3474" s="60">
        <v>2</v>
      </c>
      <c r="CS3474" s="60">
        <v>6.1</v>
      </c>
      <c r="CT3474" s="60">
        <v>1.1200000000000001</v>
      </c>
      <c r="CU3474" s="60">
        <v>8</v>
      </c>
      <c r="CV3474" s="60">
        <v>1.37</v>
      </c>
      <c r="CW3474" s="60">
        <f t="shared" si="207"/>
        <v>530.89</v>
      </c>
      <c r="CX3474" s="110"/>
      <c r="CY3474" s="110"/>
      <c r="CZ3474" s="110"/>
      <c r="DA3474" s="110"/>
      <c r="DB3474" s="22"/>
      <c r="DC3474" s="110"/>
      <c r="DD3474" s="110"/>
      <c r="DE3474" s="110"/>
      <c r="DF3474" s="110"/>
      <c r="DG3474" s="110"/>
      <c r="DH3474" s="22"/>
      <c r="DI3474" s="22"/>
      <c r="DJ3474" s="22"/>
      <c r="DK3474" s="22"/>
      <c r="DL3474" s="22"/>
      <c r="DM3474" s="22"/>
      <c r="DN3474" s="22"/>
      <c r="DO3474" s="22"/>
      <c r="DP3474" s="22"/>
      <c r="DQ3474" s="22"/>
    </row>
    <row r="3475" spans="1:121" ht="14.5" customHeight="1" x14ac:dyDescent="0.3">
      <c r="A3475" s="65" t="s">
        <v>5030</v>
      </c>
      <c r="B3475" s="61" t="s">
        <v>5000</v>
      </c>
      <c r="C3475" s="22" t="s">
        <v>2941</v>
      </c>
      <c r="D3475" s="22" t="s">
        <v>5257</v>
      </c>
      <c r="E3475" s="71"/>
      <c r="F3475" s="71">
        <v>40637</v>
      </c>
      <c r="G3475" s="25" t="s">
        <v>5020</v>
      </c>
      <c r="H3475" s="22">
        <v>32.023971000000003</v>
      </c>
      <c r="I3475" s="22">
        <v>-105.48034199999999</v>
      </c>
      <c r="J3475" s="22" t="s">
        <v>873</v>
      </c>
      <c r="K3475" s="29" t="s">
        <v>1253</v>
      </c>
      <c r="L3475" s="29" t="s">
        <v>878</v>
      </c>
      <c r="M3475" s="22" t="s">
        <v>1165</v>
      </c>
      <c r="N3475" s="70" t="s">
        <v>3393</v>
      </c>
      <c r="O3475" s="70" t="s">
        <v>3394</v>
      </c>
      <c r="P3475" s="65"/>
      <c r="Q3475" s="118"/>
      <c r="R3475" s="118"/>
      <c r="S3475" s="118"/>
      <c r="U3475" s="118"/>
      <c r="V3475" s="118"/>
      <c r="W3475" s="60">
        <v>58.04</v>
      </c>
      <c r="X3475" s="60">
        <v>0.14799999999999999</v>
      </c>
      <c r="Y3475" s="60">
        <v>17.170000000000002</v>
      </c>
      <c r="Z3475" s="60">
        <v>5.67</v>
      </c>
      <c r="AA3475" s="60">
        <v>0.28899999999999998</v>
      </c>
      <c r="AB3475" s="60">
        <v>0.22</v>
      </c>
      <c r="AC3475" s="60">
        <v>1.07</v>
      </c>
      <c r="AD3475" s="60">
        <v>7.81</v>
      </c>
      <c r="AE3475" s="60">
        <v>5.27</v>
      </c>
      <c r="AF3475" s="60">
        <v>0.09</v>
      </c>
      <c r="AG3475" s="60">
        <v>2.52</v>
      </c>
      <c r="AH3475" s="60"/>
      <c r="AI3475" s="131"/>
      <c r="AJ3475" s="131"/>
      <c r="AK3475" s="22"/>
      <c r="AL3475" s="131"/>
      <c r="AM3475" s="131"/>
      <c r="AN3475" s="131"/>
      <c r="AO3475" s="57">
        <f t="shared" si="203"/>
        <v>98.296999999999997</v>
      </c>
      <c r="AP3475" s="109">
        <f t="shared" si="204"/>
        <v>2.3829129</v>
      </c>
      <c r="AQ3475" s="109">
        <f t="shared" si="205"/>
        <v>2.9882609999999996</v>
      </c>
      <c r="AR3475" s="110">
        <f t="shared" si="206"/>
        <v>5.1545454545454543</v>
      </c>
      <c r="AS3475" s="22"/>
      <c r="AT3475" s="22"/>
      <c r="AU3475" s="132"/>
      <c r="AV3475" s="60"/>
      <c r="AW3475" s="60">
        <v>8</v>
      </c>
      <c r="AX3475" s="110"/>
      <c r="AY3475" s="60">
        <v>102</v>
      </c>
      <c r="AZ3475" s="60">
        <v>17</v>
      </c>
      <c r="BA3475" s="60">
        <v>0.6</v>
      </c>
      <c r="BB3475" s="110"/>
      <c r="BC3475" s="110"/>
      <c r="BD3475" s="60">
        <v>2</v>
      </c>
      <c r="BE3475" s="60" t="s">
        <v>411</v>
      </c>
      <c r="BF3475" s="60">
        <v>3</v>
      </c>
      <c r="BG3475" s="60" t="s">
        <v>471</v>
      </c>
      <c r="BH3475" s="60">
        <v>36</v>
      </c>
      <c r="BI3475" s="60">
        <v>2</v>
      </c>
      <c r="BJ3475" s="60">
        <v>37.200000000000003</v>
      </c>
      <c r="BK3475" s="110"/>
      <c r="BL3475" s="60" t="s">
        <v>1420</v>
      </c>
      <c r="BM3475" s="110"/>
      <c r="BN3475" s="60">
        <v>12</v>
      </c>
      <c r="BO3475" s="60">
        <v>233</v>
      </c>
      <c r="BP3475" s="60" t="s">
        <v>411</v>
      </c>
      <c r="BQ3475" s="60">
        <v>35</v>
      </c>
      <c r="BR3475" s="60">
        <v>162</v>
      </c>
      <c r="BS3475" s="110"/>
      <c r="BT3475" s="60">
        <v>1.2</v>
      </c>
      <c r="BU3475" s="60">
        <v>1</v>
      </c>
      <c r="BV3475" s="110"/>
      <c r="BW3475" s="60">
        <v>15</v>
      </c>
      <c r="BX3475" s="60">
        <v>40</v>
      </c>
      <c r="BY3475" s="60">
        <v>20.399999999999999</v>
      </c>
      <c r="BZ3475" s="110"/>
      <c r="CA3475" s="60">
        <v>39.299999999999997</v>
      </c>
      <c r="CB3475" s="60">
        <v>0.6</v>
      </c>
      <c r="CC3475" s="60">
        <v>12.4</v>
      </c>
      <c r="CD3475" s="60" t="s">
        <v>412</v>
      </c>
      <c r="CE3475" s="60">
        <v>3</v>
      </c>
      <c r="CF3475" s="60">
        <v>51</v>
      </c>
      <c r="CG3475" s="60">
        <v>1840</v>
      </c>
      <c r="CH3475" s="60">
        <v>200</v>
      </c>
      <c r="CI3475" s="60">
        <v>148</v>
      </c>
      <c r="CJ3475" s="60">
        <v>257</v>
      </c>
      <c r="CK3475" s="60">
        <v>22.5</v>
      </c>
      <c r="CL3475" s="60">
        <v>64.8</v>
      </c>
      <c r="CM3475" s="60">
        <v>10.199999999999999</v>
      </c>
      <c r="CN3475" s="60">
        <v>1.06</v>
      </c>
      <c r="CO3475" s="60">
        <v>7.7</v>
      </c>
      <c r="CP3475" s="60">
        <v>1.3</v>
      </c>
      <c r="CQ3475" s="60">
        <v>8.5</v>
      </c>
      <c r="CR3475" s="60">
        <v>1.8</v>
      </c>
      <c r="CS3475" s="60">
        <v>5.6</v>
      </c>
      <c r="CT3475" s="60">
        <v>0.99</v>
      </c>
      <c r="CU3475" s="60">
        <v>7.4</v>
      </c>
      <c r="CV3475" s="60">
        <v>1.25</v>
      </c>
      <c r="CW3475" s="60">
        <f t="shared" si="207"/>
        <v>538.09999999999991</v>
      </c>
      <c r="CX3475" s="110"/>
      <c r="CY3475" s="110"/>
      <c r="CZ3475" s="110"/>
      <c r="DA3475" s="110"/>
      <c r="DB3475" s="22"/>
      <c r="DC3475" s="110"/>
      <c r="DD3475" s="110"/>
      <c r="DE3475" s="110"/>
      <c r="DF3475" s="110"/>
      <c r="DG3475" s="110"/>
      <c r="DH3475" s="22"/>
      <c r="DI3475" s="22"/>
      <c r="DJ3475" s="22"/>
      <c r="DK3475" s="22"/>
      <c r="DL3475" s="22"/>
      <c r="DM3475" s="22"/>
      <c r="DN3475" s="22"/>
      <c r="DO3475" s="22"/>
      <c r="DP3475" s="22"/>
      <c r="DQ3475" s="22"/>
    </row>
    <row r="3476" spans="1:121" ht="14.5" customHeight="1" x14ac:dyDescent="0.3">
      <c r="A3476" s="65" t="s">
        <v>5031</v>
      </c>
      <c r="B3476" s="61" t="s">
        <v>5000</v>
      </c>
      <c r="C3476" s="22" t="s">
        <v>2941</v>
      </c>
      <c r="D3476" s="22" t="s">
        <v>5257</v>
      </c>
      <c r="E3476" s="71"/>
      <c r="F3476" s="71">
        <v>40637</v>
      </c>
      <c r="G3476" s="25" t="s">
        <v>5020</v>
      </c>
      <c r="H3476" s="22">
        <v>32.025131000000002</v>
      </c>
      <c r="I3476" s="22">
        <v>-105.478222</v>
      </c>
      <c r="J3476" s="22" t="s">
        <v>873</v>
      </c>
      <c r="K3476" s="29" t="s">
        <v>1253</v>
      </c>
      <c r="L3476" s="29" t="s">
        <v>878</v>
      </c>
      <c r="M3476" s="22" t="s">
        <v>1165</v>
      </c>
      <c r="N3476" s="70" t="s">
        <v>3393</v>
      </c>
      <c r="O3476" s="70" t="s">
        <v>3394</v>
      </c>
      <c r="P3476" s="65"/>
      <c r="Q3476" s="118"/>
      <c r="R3476" s="118"/>
      <c r="S3476" s="118"/>
      <c r="U3476" s="118"/>
      <c r="V3476" s="118"/>
      <c r="W3476" s="60">
        <v>57.73</v>
      </c>
      <c r="X3476" s="60">
        <v>0.14899999999999999</v>
      </c>
      <c r="Y3476" s="60">
        <v>17.350000000000001</v>
      </c>
      <c r="Z3476" s="60">
        <v>5.6</v>
      </c>
      <c r="AA3476" s="60">
        <v>0.29799999999999999</v>
      </c>
      <c r="AB3476" s="60">
        <v>0.25</v>
      </c>
      <c r="AC3476" s="60">
        <v>1.5</v>
      </c>
      <c r="AD3476" s="60">
        <v>7.26</v>
      </c>
      <c r="AE3476" s="60">
        <v>5.28</v>
      </c>
      <c r="AF3476" s="60">
        <v>0.11</v>
      </c>
      <c r="AG3476" s="60">
        <v>2.98</v>
      </c>
      <c r="AH3476" s="60"/>
      <c r="AI3476" s="131"/>
      <c r="AJ3476" s="131"/>
      <c r="AK3476" s="22"/>
      <c r="AL3476" s="131"/>
      <c r="AM3476" s="131"/>
      <c r="AN3476" s="131"/>
      <c r="AO3476" s="57">
        <f t="shared" si="203"/>
        <v>98.507000000000005</v>
      </c>
      <c r="AP3476" s="109">
        <f t="shared" si="204"/>
        <v>2.3728969999999987</v>
      </c>
      <c r="AQ3476" s="109">
        <f t="shared" si="205"/>
        <v>2.9337300000000006</v>
      </c>
      <c r="AR3476" s="110">
        <f t="shared" si="206"/>
        <v>5.0909090909090899</v>
      </c>
      <c r="AS3476" s="22"/>
      <c r="AT3476" s="22"/>
      <c r="AU3476" s="132"/>
      <c r="AV3476" s="60"/>
      <c r="AW3476" s="60">
        <v>12</v>
      </c>
      <c r="AX3476" s="110"/>
      <c r="AY3476" s="60">
        <v>136</v>
      </c>
      <c r="AZ3476" s="60">
        <v>17</v>
      </c>
      <c r="BA3476" s="60" t="s">
        <v>413</v>
      </c>
      <c r="BB3476" s="110"/>
      <c r="BC3476" s="110"/>
      <c r="BD3476" s="60">
        <v>3</v>
      </c>
      <c r="BE3476" s="60" t="s">
        <v>411</v>
      </c>
      <c r="BF3476" s="60">
        <v>3</v>
      </c>
      <c r="BG3476" s="60" t="s">
        <v>471</v>
      </c>
      <c r="BH3476" s="60">
        <v>36</v>
      </c>
      <c r="BI3476" s="60">
        <v>2</v>
      </c>
      <c r="BJ3476" s="60">
        <v>36.1</v>
      </c>
      <c r="BK3476" s="110"/>
      <c r="BL3476" s="60" t="s">
        <v>1420</v>
      </c>
      <c r="BM3476" s="110"/>
      <c r="BN3476" s="60">
        <v>5</v>
      </c>
      <c r="BO3476" s="60">
        <v>224</v>
      </c>
      <c r="BP3476" s="60" t="s">
        <v>411</v>
      </c>
      <c r="BQ3476" s="60">
        <v>36</v>
      </c>
      <c r="BR3476" s="60">
        <v>161</v>
      </c>
      <c r="BS3476" s="110"/>
      <c r="BT3476" s="60">
        <v>1.4</v>
      </c>
      <c r="BU3476" s="60">
        <v>1</v>
      </c>
      <c r="BV3476" s="110"/>
      <c r="BW3476" s="60">
        <v>15</v>
      </c>
      <c r="BX3476" s="60">
        <v>69</v>
      </c>
      <c r="BY3476" s="60">
        <v>19.7</v>
      </c>
      <c r="BZ3476" s="110"/>
      <c r="CA3476" s="60">
        <v>36</v>
      </c>
      <c r="CB3476" s="60">
        <v>0.6</v>
      </c>
      <c r="CC3476" s="60">
        <v>11.7</v>
      </c>
      <c r="CD3476" s="60" t="s">
        <v>412</v>
      </c>
      <c r="CE3476" s="60">
        <v>3</v>
      </c>
      <c r="CF3476" s="60">
        <v>48</v>
      </c>
      <c r="CG3476" s="60">
        <v>1757</v>
      </c>
      <c r="CH3476" s="60">
        <v>200</v>
      </c>
      <c r="CI3476" s="60">
        <v>141</v>
      </c>
      <c r="CJ3476" s="60">
        <v>251</v>
      </c>
      <c r="CK3476" s="60">
        <v>21.7</v>
      </c>
      <c r="CL3476" s="60">
        <v>63.3</v>
      </c>
      <c r="CM3476" s="60">
        <v>10</v>
      </c>
      <c r="CN3476" s="60">
        <v>1</v>
      </c>
      <c r="CO3476" s="60">
        <v>7.4</v>
      </c>
      <c r="CP3476" s="60">
        <v>1.3</v>
      </c>
      <c r="CQ3476" s="60">
        <v>8</v>
      </c>
      <c r="CR3476" s="60">
        <v>1.7</v>
      </c>
      <c r="CS3476" s="60">
        <v>5.3</v>
      </c>
      <c r="CT3476" s="60">
        <v>0.93</v>
      </c>
      <c r="CU3476" s="60">
        <v>7</v>
      </c>
      <c r="CV3476" s="60">
        <v>1.19</v>
      </c>
      <c r="CW3476" s="60">
        <f t="shared" si="207"/>
        <v>520.82000000000005</v>
      </c>
      <c r="CX3476" s="110"/>
      <c r="CY3476" s="110"/>
      <c r="CZ3476" s="110"/>
      <c r="DA3476" s="110"/>
      <c r="DB3476" s="22"/>
      <c r="DC3476" s="110"/>
      <c r="DD3476" s="110"/>
      <c r="DE3476" s="110"/>
      <c r="DF3476" s="110"/>
      <c r="DG3476" s="110"/>
      <c r="DH3476" s="22"/>
      <c r="DI3476" s="22"/>
      <c r="DJ3476" s="22"/>
      <c r="DK3476" s="22"/>
      <c r="DL3476" s="22"/>
      <c r="DM3476" s="22"/>
      <c r="DN3476" s="22"/>
      <c r="DO3476" s="22"/>
      <c r="DP3476" s="22"/>
      <c r="DQ3476" s="22"/>
    </row>
    <row r="3477" spans="1:121" ht="14.5" customHeight="1" x14ac:dyDescent="0.3">
      <c r="A3477" s="65" t="s">
        <v>5032</v>
      </c>
      <c r="B3477" s="61" t="s">
        <v>5000</v>
      </c>
      <c r="C3477" s="22" t="s">
        <v>2941</v>
      </c>
      <c r="D3477" s="22" t="s">
        <v>5257</v>
      </c>
      <c r="E3477" s="71"/>
      <c r="F3477" s="71">
        <v>40637</v>
      </c>
      <c r="G3477" s="25" t="s">
        <v>5020</v>
      </c>
      <c r="H3477" s="22">
        <v>32.023463</v>
      </c>
      <c r="I3477" s="22">
        <v>-105.478297</v>
      </c>
      <c r="J3477" s="22" t="s">
        <v>873</v>
      </c>
      <c r="K3477" s="29" t="s">
        <v>1253</v>
      </c>
      <c r="L3477" s="29" t="s">
        <v>878</v>
      </c>
      <c r="M3477" s="22" t="s">
        <v>1165</v>
      </c>
      <c r="N3477" s="70" t="s">
        <v>3393</v>
      </c>
      <c r="O3477" s="70" t="s">
        <v>3394</v>
      </c>
      <c r="P3477" s="65"/>
      <c r="Q3477" s="118"/>
      <c r="R3477" s="118"/>
      <c r="S3477" s="118"/>
      <c r="U3477" s="118"/>
      <c r="V3477" s="118"/>
      <c r="W3477" s="60">
        <v>57.71</v>
      </c>
      <c r="X3477" s="60">
        <v>0.151</v>
      </c>
      <c r="Y3477" s="60">
        <v>17.329999999999998</v>
      </c>
      <c r="Z3477" s="60">
        <v>5.82</v>
      </c>
      <c r="AA3477" s="60">
        <v>0.28599999999999998</v>
      </c>
      <c r="AB3477" s="60">
        <v>0.26</v>
      </c>
      <c r="AC3477" s="60">
        <v>1.35</v>
      </c>
      <c r="AD3477" s="60">
        <v>7.5</v>
      </c>
      <c r="AE3477" s="60">
        <v>5.41</v>
      </c>
      <c r="AF3477" s="60">
        <v>0.08</v>
      </c>
      <c r="AG3477" s="60">
        <v>2.57</v>
      </c>
      <c r="AH3477" s="60"/>
      <c r="AI3477" s="131"/>
      <c r="AJ3477" s="131"/>
      <c r="AK3477" s="22"/>
      <c r="AL3477" s="131"/>
      <c r="AM3477" s="131"/>
      <c r="AN3477" s="131"/>
      <c r="AO3477" s="57">
        <f t="shared" si="203"/>
        <v>98.466999999999985</v>
      </c>
      <c r="AP3477" s="109">
        <f t="shared" si="204"/>
        <v>2.4313884000000003</v>
      </c>
      <c r="AQ3477" s="109">
        <f t="shared" si="205"/>
        <v>3.0805559999999996</v>
      </c>
      <c r="AR3477" s="110">
        <f t="shared" si="206"/>
        <v>5.290909090909091</v>
      </c>
      <c r="AS3477" s="22"/>
      <c r="AT3477" s="22"/>
      <c r="AU3477" s="132"/>
      <c r="AV3477" s="60"/>
      <c r="AW3477" s="60">
        <v>11</v>
      </c>
      <c r="AX3477" s="110"/>
      <c r="AY3477" s="60">
        <v>214</v>
      </c>
      <c r="AZ3477" s="60">
        <v>18</v>
      </c>
      <c r="BA3477" s="60" t="s">
        <v>413</v>
      </c>
      <c r="BB3477" s="110"/>
      <c r="BC3477" s="110"/>
      <c r="BD3477" s="60">
        <v>2</v>
      </c>
      <c r="BE3477" s="60" t="s">
        <v>411</v>
      </c>
      <c r="BF3477" s="60">
        <v>2.9</v>
      </c>
      <c r="BG3477" s="60" t="s">
        <v>471</v>
      </c>
      <c r="BH3477" s="60">
        <v>36</v>
      </c>
      <c r="BI3477" s="60">
        <v>2</v>
      </c>
      <c r="BJ3477" s="60">
        <v>40.700000000000003</v>
      </c>
      <c r="BK3477" s="110"/>
      <c r="BL3477" s="60" t="s">
        <v>1420</v>
      </c>
      <c r="BM3477" s="110"/>
      <c r="BN3477" s="60">
        <v>19</v>
      </c>
      <c r="BO3477" s="60">
        <v>249</v>
      </c>
      <c r="BP3477" s="60" t="s">
        <v>411</v>
      </c>
      <c r="BQ3477" s="60">
        <v>37</v>
      </c>
      <c r="BR3477" s="60">
        <v>174</v>
      </c>
      <c r="BS3477" s="110"/>
      <c r="BT3477" s="60">
        <v>1.5</v>
      </c>
      <c r="BU3477" s="60">
        <v>1</v>
      </c>
      <c r="BV3477" s="110"/>
      <c r="BW3477" s="60">
        <v>17</v>
      </c>
      <c r="BX3477" s="60">
        <v>100</v>
      </c>
      <c r="BY3477" s="60">
        <v>21.9</v>
      </c>
      <c r="BZ3477" s="110"/>
      <c r="CA3477" s="60">
        <v>40.799999999999997</v>
      </c>
      <c r="CB3477" s="60">
        <v>0.6</v>
      </c>
      <c r="CC3477" s="60">
        <v>12.1</v>
      </c>
      <c r="CD3477" s="60" t="s">
        <v>412</v>
      </c>
      <c r="CE3477" s="60">
        <v>4</v>
      </c>
      <c r="CF3477" s="60">
        <v>52</v>
      </c>
      <c r="CG3477" s="60">
        <v>1948</v>
      </c>
      <c r="CH3477" s="60">
        <v>210</v>
      </c>
      <c r="CI3477" s="60">
        <v>156</v>
      </c>
      <c r="CJ3477" s="60">
        <v>265</v>
      </c>
      <c r="CK3477" s="60">
        <v>23.3</v>
      </c>
      <c r="CL3477" s="60">
        <v>68.5</v>
      </c>
      <c r="CM3477" s="60">
        <v>10.8</v>
      </c>
      <c r="CN3477" s="60">
        <v>1.05</v>
      </c>
      <c r="CO3477" s="60">
        <v>8.1</v>
      </c>
      <c r="CP3477" s="60">
        <v>1.4</v>
      </c>
      <c r="CQ3477" s="60">
        <v>8.8000000000000007</v>
      </c>
      <c r="CR3477" s="60">
        <v>1.9</v>
      </c>
      <c r="CS3477" s="60">
        <v>5.8</v>
      </c>
      <c r="CT3477" s="60">
        <v>1</v>
      </c>
      <c r="CU3477" s="60">
        <v>7.6</v>
      </c>
      <c r="CV3477" s="60">
        <v>1.31</v>
      </c>
      <c r="CW3477" s="60">
        <f t="shared" si="207"/>
        <v>560.55999999999972</v>
      </c>
      <c r="CX3477" s="110"/>
      <c r="CY3477" s="110"/>
      <c r="CZ3477" s="110"/>
      <c r="DA3477" s="110"/>
      <c r="DB3477" s="22"/>
      <c r="DC3477" s="110"/>
      <c r="DD3477" s="110"/>
      <c r="DE3477" s="110"/>
      <c r="DF3477" s="110"/>
      <c r="DG3477" s="110"/>
      <c r="DH3477" s="22"/>
      <c r="DI3477" s="22"/>
      <c r="DJ3477" s="22"/>
      <c r="DK3477" s="22"/>
      <c r="DL3477" s="22"/>
      <c r="DM3477" s="22"/>
      <c r="DN3477" s="22"/>
      <c r="DO3477" s="22"/>
      <c r="DP3477" s="22"/>
      <c r="DQ3477" s="22"/>
    </row>
    <row r="3478" spans="1:121" ht="14.5" customHeight="1" x14ac:dyDescent="0.3">
      <c r="A3478" s="65" t="s">
        <v>5033</v>
      </c>
      <c r="B3478" s="61" t="s">
        <v>5000</v>
      </c>
      <c r="C3478" s="22" t="s">
        <v>2941</v>
      </c>
      <c r="D3478" s="22" t="s">
        <v>5257</v>
      </c>
      <c r="E3478" s="71"/>
      <c r="F3478" s="71">
        <v>40637</v>
      </c>
      <c r="G3478" s="25" t="s">
        <v>5020</v>
      </c>
      <c r="H3478" s="22">
        <v>32.023240999999999</v>
      </c>
      <c r="I3478" s="22">
        <v>-105.477006</v>
      </c>
      <c r="J3478" s="22" t="s">
        <v>873</v>
      </c>
      <c r="K3478" s="29" t="s">
        <v>1253</v>
      </c>
      <c r="L3478" s="29" t="s">
        <v>878</v>
      </c>
      <c r="M3478" s="22" t="s">
        <v>1165</v>
      </c>
      <c r="N3478" s="70" t="s">
        <v>3393</v>
      </c>
      <c r="O3478" s="70" t="s">
        <v>3394</v>
      </c>
      <c r="P3478" s="65"/>
      <c r="Q3478" s="118"/>
      <c r="R3478" s="118"/>
      <c r="S3478" s="118"/>
      <c r="U3478" s="118"/>
      <c r="V3478" s="118"/>
      <c r="W3478" s="60">
        <v>57.4</v>
      </c>
      <c r="X3478" s="60">
        <v>0.14899999999999999</v>
      </c>
      <c r="Y3478" s="60">
        <v>17.62</v>
      </c>
      <c r="Z3478" s="60">
        <v>5.81</v>
      </c>
      <c r="AA3478" s="60">
        <v>0.29099999999999998</v>
      </c>
      <c r="AB3478" s="60">
        <v>0.33</v>
      </c>
      <c r="AC3478" s="60">
        <v>1.25</v>
      </c>
      <c r="AD3478" s="60">
        <v>7.9</v>
      </c>
      <c r="AE3478" s="60">
        <v>5.18</v>
      </c>
      <c r="AF3478" s="60">
        <v>7.0000000000000007E-2</v>
      </c>
      <c r="AG3478" s="60">
        <v>3.08</v>
      </c>
      <c r="AH3478" s="60"/>
      <c r="AI3478" s="131"/>
      <c r="AJ3478" s="131"/>
      <c r="AK3478" s="22"/>
      <c r="AL3478" s="131"/>
      <c r="AM3478" s="131"/>
      <c r="AN3478" s="131"/>
      <c r="AO3478" s="57">
        <f t="shared" si="203"/>
        <v>99.08</v>
      </c>
      <c r="AP3478" s="109">
        <f t="shared" si="204"/>
        <v>2.4430397000000004</v>
      </c>
      <c r="AQ3478" s="109">
        <f t="shared" si="205"/>
        <v>3.0608729999999991</v>
      </c>
      <c r="AR3478" s="110">
        <f t="shared" si="206"/>
        <v>5.2818181818181813</v>
      </c>
      <c r="AS3478" s="22"/>
      <c r="AT3478" s="22"/>
      <c r="AU3478" s="132"/>
      <c r="AV3478" s="60"/>
      <c r="AW3478" s="60">
        <v>10</v>
      </c>
      <c r="AX3478" s="110"/>
      <c r="AY3478" s="60">
        <v>234</v>
      </c>
      <c r="AZ3478" s="60">
        <v>18</v>
      </c>
      <c r="BA3478" s="60">
        <v>0.5</v>
      </c>
      <c r="BB3478" s="110"/>
      <c r="BC3478" s="110"/>
      <c r="BD3478" s="60">
        <v>2</v>
      </c>
      <c r="BE3478" s="60" t="s">
        <v>411</v>
      </c>
      <c r="BF3478" s="60">
        <v>3.1</v>
      </c>
      <c r="BG3478" s="60" t="s">
        <v>471</v>
      </c>
      <c r="BH3478" s="60">
        <v>37</v>
      </c>
      <c r="BI3478" s="60">
        <v>2</v>
      </c>
      <c r="BJ3478" s="60">
        <v>38.6</v>
      </c>
      <c r="BK3478" s="110"/>
      <c r="BL3478" s="60" t="s">
        <v>1420</v>
      </c>
      <c r="BM3478" s="110"/>
      <c r="BN3478" s="60">
        <v>13</v>
      </c>
      <c r="BO3478" s="60">
        <v>240</v>
      </c>
      <c r="BP3478" s="60" t="s">
        <v>411</v>
      </c>
      <c r="BQ3478" s="60">
        <v>37</v>
      </c>
      <c r="BR3478" s="60">
        <v>163</v>
      </c>
      <c r="BS3478" s="110"/>
      <c r="BT3478" s="60">
        <v>1.4</v>
      </c>
      <c r="BU3478" s="60">
        <v>1</v>
      </c>
      <c r="BV3478" s="110"/>
      <c r="BW3478" s="60">
        <v>16</v>
      </c>
      <c r="BX3478" s="60">
        <v>136</v>
      </c>
      <c r="BY3478" s="60">
        <v>21.5</v>
      </c>
      <c r="BZ3478" s="110"/>
      <c r="CA3478" s="60">
        <v>40.4</v>
      </c>
      <c r="CB3478" s="60">
        <v>0.5</v>
      </c>
      <c r="CC3478" s="60">
        <v>9.6</v>
      </c>
      <c r="CD3478" s="60">
        <v>24</v>
      </c>
      <c r="CE3478" s="60">
        <v>3</v>
      </c>
      <c r="CF3478" s="60">
        <v>47</v>
      </c>
      <c r="CG3478" s="60">
        <v>1859</v>
      </c>
      <c r="CH3478" s="60">
        <v>200</v>
      </c>
      <c r="CI3478" s="60">
        <v>151</v>
      </c>
      <c r="CJ3478" s="60">
        <v>263</v>
      </c>
      <c r="CK3478" s="60">
        <v>22.9</v>
      </c>
      <c r="CL3478" s="60">
        <v>66.8</v>
      </c>
      <c r="CM3478" s="60">
        <v>10.199999999999999</v>
      </c>
      <c r="CN3478" s="60">
        <v>0.98</v>
      </c>
      <c r="CO3478" s="60">
        <v>7.6</v>
      </c>
      <c r="CP3478" s="60">
        <v>1.3</v>
      </c>
      <c r="CQ3478" s="60">
        <v>8.1999999999999993</v>
      </c>
      <c r="CR3478" s="60">
        <v>1.7</v>
      </c>
      <c r="CS3478" s="60">
        <v>5.3</v>
      </c>
      <c r="CT3478" s="60">
        <v>0.94</v>
      </c>
      <c r="CU3478" s="60">
        <v>7.1</v>
      </c>
      <c r="CV3478" s="60">
        <v>1.22</v>
      </c>
      <c r="CW3478" s="60">
        <f t="shared" si="207"/>
        <v>548.24000000000012</v>
      </c>
      <c r="CX3478" s="110"/>
      <c r="CY3478" s="110"/>
      <c r="CZ3478" s="110"/>
      <c r="DA3478" s="110"/>
      <c r="DB3478" s="22"/>
      <c r="DC3478" s="110"/>
      <c r="DD3478" s="110"/>
      <c r="DE3478" s="110"/>
      <c r="DF3478" s="110"/>
      <c r="DG3478" s="110"/>
      <c r="DH3478" s="22"/>
      <c r="DI3478" s="22"/>
      <c r="DJ3478" s="22"/>
      <c r="DK3478" s="22"/>
      <c r="DL3478" s="22"/>
      <c r="DM3478" s="22"/>
      <c r="DN3478" s="22"/>
      <c r="DO3478" s="22"/>
      <c r="DP3478" s="22"/>
      <c r="DQ3478" s="22"/>
    </row>
    <row r="3479" spans="1:121" ht="14.5" customHeight="1" x14ac:dyDescent="0.3">
      <c r="A3479" s="65" t="s">
        <v>5034</v>
      </c>
      <c r="B3479" s="61" t="s">
        <v>5000</v>
      </c>
      <c r="C3479" s="22" t="s">
        <v>2941</v>
      </c>
      <c r="D3479" s="22" t="s">
        <v>5257</v>
      </c>
      <c r="E3479" s="71"/>
      <c r="F3479" s="71">
        <v>40637</v>
      </c>
      <c r="G3479" s="25" t="s">
        <v>5020</v>
      </c>
      <c r="H3479" s="22">
        <v>32.033289000000003</v>
      </c>
      <c r="I3479" s="22">
        <v>-105.47332400000001</v>
      </c>
      <c r="J3479" s="22" t="s">
        <v>873</v>
      </c>
      <c r="K3479" s="29" t="s">
        <v>1253</v>
      </c>
      <c r="L3479" s="29" t="s">
        <v>878</v>
      </c>
      <c r="M3479" s="22" t="s">
        <v>1165</v>
      </c>
      <c r="N3479" s="70" t="s">
        <v>3393</v>
      </c>
      <c r="O3479" s="70" t="s">
        <v>3394</v>
      </c>
      <c r="P3479" s="65"/>
      <c r="Q3479" s="118"/>
      <c r="R3479" s="118"/>
      <c r="S3479" s="118"/>
      <c r="U3479" s="118"/>
      <c r="V3479" s="118"/>
      <c r="W3479" s="60">
        <v>58.77</v>
      </c>
      <c r="X3479" s="60">
        <v>0.13600000000000001</v>
      </c>
      <c r="Y3479" s="60">
        <v>17.84</v>
      </c>
      <c r="Z3479" s="60">
        <v>5.3</v>
      </c>
      <c r="AA3479" s="60">
        <v>0.26100000000000001</v>
      </c>
      <c r="AB3479" s="60">
        <v>0.21</v>
      </c>
      <c r="AC3479" s="60">
        <v>1.04</v>
      </c>
      <c r="AD3479" s="60">
        <v>7.76</v>
      </c>
      <c r="AE3479" s="60">
        <v>5.41</v>
      </c>
      <c r="AF3479" s="60">
        <v>0.1</v>
      </c>
      <c r="AG3479" s="60">
        <v>2.38</v>
      </c>
      <c r="AH3479" s="60"/>
      <c r="AI3479" s="131"/>
      <c r="AJ3479" s="131"/>
      <c r="AK3479" s="22"/>
      <c r="AL3479" s="131"/>
      <c r="AM3479" s="131"/>
      <c r="AN3479" s="131"/>
      <c r="AO3479" s="57">
        <f t="shared" si="203"/>
        <v>99.206999999999994</v>
      </c>
      <c r="AP3479" s="109">
        <f t="shared" si="204"/>
        <v>2.3160409999999994</v>
      </c>
      <c r="AQ3479" s="109">
        <f t="shared" si="205"/>
        <v>2.7126900000000003</v>
      </c>
      <c r="AR3479" s="110">
        <f t="shared" si="206"/>
        <v>4.8181818181818175</v>
      </c>
      <c r="AS3479" s="22"/>
      <c r="AT3479" s="22"/>
      <c r="AU3479" s="132"/>
      <c r="AV3479" s="60"/>
      <c r="AW3479" s="60" t="s">
        <v>412</v>
      </c>
      <c r="AX3479" s="110"/>
      <c r="AY3479" s="60">
        <v>137</v>
      </c>
      <c r="AZ3479" s="60">
        <v>17</v>
      </c>
      <c r="BA3479" s="60" t="s">
        <v>413</v>
      </c>
      <c r="BB3479" s="110"/>
      <c r="BC3479" s="110"/>
      <c r="BD3479" s="60">
        <v>2</v>
      </c>
      <c r="BE3479" s="60" t="s">
        <v>411</v>
      </c>
      <c r="BF3479" s="60">
        <v>3</v>
      </c>
      <c r="BG3479" s="60" t="s">
        <v>471</v>
      </c>
      <c r="BH3479" s="60">
        <v>37</v>
      </c>
      <c r="BI3479" s="60">
        <v>2</v>
      </c>
      <c r="BJ3479" s="60">
        <v>35.1</v>
      </c>
      <c r="BK3479" s="110"/>
      <c r="BL3479" s="60" t="s">
        <v>1420</v>
      </c>
      <c r="BM3479" s="110"/>
      <c r="BN3479" s="60">
        <v>13</v>
      </c>
      <c r="BO3479" s="60">
        <v>211</v>
      </c>
      <c r="BP3479" s="60" t="s">
        <v>411</v>
      </c>
      <c r="BQ3479" s="60">
        <v>31</v>
      </c>
      <c r="BR3479" s="60">
        <v>159</v>
      </c>
      <c r="BS3479" s="110"/>
      <c r="BT3479" s="60">
        <v>1.5</v>
      </c>
      <c r="BU3479" s="60" t="s">
        <v>420</v>
      </c>
      <c r="BV3479" s="110"/>
      <c r="BW3479" s="60">
        <v>14</v>
      </c>
      <c r="BX3479" s="60">
        <v>110</v>
      </c>
      <c r="BY3479" s="60">
        <v>18.8</v>
      </c>
      <c r="BZ3479" s="110"/>
      <c r="CA3479" s="60">
        <v>35</v>
      </c>
      <c r="CB3479" s="60">
        <v>0.6</v>
      </c>
      <c r="CC3479" s="60">
        <v>11.1</v>
      </c>
      <c r="CD3479" s="60" t="s">
        <v>412</v>
      </c>
      <c r="CE3479" s="60">
        <v>4</v>
      </c>
      <c r="CF3479" s="60">
        <v>46</v>
      </c>
      <c r="CG3479" s="60">
        <v>1670</v>
      </c>
      <c r="CH3479" s="60">
        <v>180</v>
      </c>
      <c r="CI3479" s="60">
        <v>135</v>
      </c>
      <c r="CJ3479" s="60">
        <v>235</v>
      </c>
      <c r="CK3479" s="60">
        <v>20.5</v>
      </c>
      <c r="CL3479" s="60">
        <v>59.9</v>
      </c>
      <c r="CM3479" s="60">
        <v>9.4</v>
      </c>
      <c r="CN3479" s="60">
        <v>0.99</v>
      </c>
      <c r="CO3479" s="60">
        <v>7.1</v>
      </c>
      <c r="CP3479" s="60">
        <v>1.2</v>
      </c>
      <c r="CQ3479" s="60">
        <v>7.8</v>
      </c>
      <c r="CR3479" s="60">
        <v>1.7</v>
      </c>
      <c r="CS3479" s="60">
        <v>5.2</v>
      </c>
      <c r="CT3479" s="60">
        <v>0.91</v>
      </c>
      <c r="CU3479" s="60">
        <v>6.8</v>
      </c>
      <c r="CV3479" s="60">
        <v>1.1599999999999999</v>
      </c>
      <c r="CW3479" s="60">
        <f t="shared" si="207"/>
        <v>492.66</v>
      </c>
      <c r="CX3479" s="110"/>
      <c r="CY3479" s="110"/>
      <c r="CZ3479" s="110"/>
      <c r="DA3479" s="110"/>
      <c r="DB3479" s="22"/>
      <c r="DC3479" s="110"/>
      <c r="DD3479" s="110"/>
      <c r="DE3479" s="110"/>
      <c r="DF3479" s="110"/>
      <c r="DG3479" s="110"/>
      <c r="DH3479" s="22"/>
      <c r="DI3479" s="22"/>
      <c r="DJ3479" s="22"/>
      <c r="DK3479" s="22"/>
      <c r="DL3479" s="22"/>
      <c r="DM3479" s="22"/>
      <c r="DN3479" s="22"/>
      <c r="DO3479" s="22"/>
      <c r="DP3479" s="22"/>
      <c r="DQ3479" s="22"/>
    </row>
    <row r="3480" spans="1:121" ht="14.5" customHeight="1" x14ac:dyDescent="0.3">
      <c r="A3480" s="65" t="s">
        <v>5035</v>
      </c>
      <c r="B3480" s="61" t="s">
        <v>5000</v>
      </c>
      <c r="C3480" s="22" t="s">
        <v>2941</v>
      </c>
      <c r="D3480" s="22" t="s">
        <v>5257</v>
      </c>
      <c r="E3480" s="71"/>
      <c r="F3480" s="71">
        <v>40637</v>
      </c>
      <c r="G3480" s="25" t="s">
        <v>5020</v>
      </c>
      <c r="H3480" s="22">
        <v>32.034629000000002</v>
      </c>
      <c r="I3480" s="22">
        <v>-105.473596</v>
      </c>
      <c r="J3480" s="22" t="s">
        <v>873</v>
      </c>
      <c r="K3480" s="29" t="s">
        <v>1253</v>
      </c>
      <c r="L3480" s="29" t="s">
        <v>878</v>
      </c>
      <c r="M3480" s="22" t="s">
        <v>1165</v>
      </c>
      <c r="N3480" s="70" t="s">
        <v>3393</v>
      </c>
      <c r="O3480" s="70" t="s">
        <v>3394</v>
      </c>
      <c r="P3480" s="65"/>
      <c r="Q3480" s="118"/>
      <c r="R3480" s="118"/>
      <c r="S3480" s="118"/>
      <c r="U3480" s="118"/>
      <c r="V3480" s="118"/>
      <c r="W3480" s="60">
        <v>58.93</v>
      </c>
      <c r="X3480" s="60">
        <v>0.14699999999999999</v>
      </c>
      <c r="Y3480" s="60">
        <v>17.850000000000001</v>
      </c>
      <c r="Z3480" s="60">
        <v>5.69</v>
      </c>
      <c r="AA3480" s="60">
        <v>0.26900000000000002</v>
      </c>
      <c r="AB3480" s="60">
        <v>0.26</v>
      </c>
      <c r="AC3480" s="60">
        <v>1.31</v>
      </c>
      <c r="AD3480" s="60">
        <v>7.55</v>
      </c>
      <c r="AE3480" s="60">
        <v>5.16</v>
      </c>
      <c r="AF3480" s="60">
        <v>0.09</v>
      </c>
      <c r="AG3480" s="60">
        <v>2.4700000000000002</v>
      </c>
      <c r="AH3480" s="60"/>
      <c r="AI3480" s="131"/>
      <c r="AJ3480" s="131"/>
      <c r="AK3480" s="22"/>
      <c r="AL3480" s="131"/>
      <c r="AM3480" s="131"/>
      <c r="AN3480" s="131"/>
      <c r="AO3480" s="57">
        <f t="shared" si="203"/>
        <v>99.725999999999999</v>
      </c>
      <c r="AP3480" s="109">
        <f t="shared" si="204"/>
        <v>2.4219803000000004</v>
      </c>
      <c r="AQ3480" s="109">
        <f t="shared" si="205"/>
        <v>2.9709269999999997</v>
      </c>
      <c r="AR3480" s="110">
        <f t="shared" si="206"/>
        <v>5.1727272727272728</v>
      </c>
      <c r="AS3480" s="22"/>
      <c r="AT3480" s="22"/>
      <c r="AU3480" s="132"/>
      <c r="AV3480" s="60"/>
      <c r="AW3480" s="60">
        <v>9</v>
      </c>
      <c r="AX3480" s="110"/>
      <c r="AY3480" s="60">
        <v>106</v>
      </c>
      <c r="AZ3480" s="60">
        <v>17</v>
      </c>
      <c r="BA3480" s="60" t="s">
        <v>413</v>
      </c>
      <c r="BB3480" s="110"/>
      <c r="BC3480" s="110"/>
      <c r="BD3480" s="60">
        <v>2</v>
      </c>
      <c r="BE3480" s="60" t="s">
        <v>411</v>
      </c>
      <c r="BF3480" s="60">
        <v>2.8</v>
      </c>
      <c r="BG3480" s="60" t="s">
        <v>471</v>
      </c>
      <c r="BH3480" s="60">
        <v>36</v>
      </c>
      <c r="BI3480" s="60">
        <v>2</v>
      </c>
      <c r="BJ3480" s="60">
        <v>37.9</v>
      </c>
      <c r="BK3480" s="110"/>
      <c r="BL3480" s="60" t="s">
        <v>1420</v>
      </c>
      <c r="BM3480" s="110"/>
      <c r="BN3480" s="60">
        <v>13</v>
      </c>
      <c r="BO3480" s="60">
        <v>219</v>
      </c>
      <c r="BP3480" s="60" t="s">
        <v>411</v>
      </c>
      <c r="BQ3480" s="60">
        <v>34</v>
      </c>
      <c r="BR3480" s="60">
        <v>154</v>
      </c>
      <c r="BS3480" s="110"/>
      <c r="BT3480" s="60">
        <v>1.2</v>
      </c>
      <c r="BU3480" s="60">
        <v>1</v>
      </c>
      <c r="BV3480" s="110"/>
      <c r="BW3480" s="60">
        <v>15</v>
      </c>
      <c r="BX3480" s="60">
        <v>196</v>
      </c>
      <c r="BY3480" s="60">
        <v>21.1</v>
      </c>
      <c r="BZ3480" s="110"/>
      <c r="CA3480" s="60">
        <v>37.4</v>
      </c>
      <c r="CB3480" s="60">
        <v>0.5</v>
      </c>
      <c r="CC3480" s="60">
        <v>11.7</v>
      </c>
      <c r="CD3480" s="60" t="s">
        <v>412</v>
      </c>
      <c r="CE3480" s="60">
        <v>9</v>
      </c>
      <c r="CF3480" s="60">
        <v>51</v>
      </c>
      <c r="CG3480" s="60">
        <v>1777</v>
      </c>
      <c r="CH3480" s="60">
        <v>210</v>
      </c>
      <c r="CI3480" s="60">
        <v>147</v>
      </c>
      <c r="CJ3480" s="60">
        <v>253</v>
      </c>
      <c r="CK3480" s="60">
        <v>22</v>
      </c>
      <c r="CL3480" s="60">
        <v>65.599999999999994</v>
      </c>
      <c r="CM3480" s="60">
        <v>10.3</v>
      </c>
      <c r="CN3480" s="60">
        <v>1.01</v>
      </c>
      <c r="CO3480" s="60">
        <v>8.4</v>
      </c>
      <c r="CP3480" s="60">
        <v>1.4</v>
      </c>
      <c r="CQ3480" s="60">
        <v>8.6999999999999993</v>
      </c>
      <c r="CR3480" s="60">
        <v>1.8</v>
      </c>
      <c r="CS3480" s="60">
        <v>5.8</v>
      </c>
      <c r="CT3480" s="60">
        <v>1.02</v>
      </c>
      <c r="CU3480" s="60">
        <v>7.4</v>
      </c>
      <c r="CV3480" s="60">
        <v>1.32</v>
      </c>
      <c r="CW3480" s="60">
        <f t="shared" si="207"/>
        <v>534.74999999999989</v>
      </c>
      <c r="CX3480" s="110"/>
      <c r="CY3480" s="110"/>
      <c r="CZ3480" s="110"/>
      <c r="DA3480" s="110"/>
      <c r="DB3480" s="22"/>
      <c r="DC3480" s="110"/>
      <c r="DD3480" s="110"/>
      <c r="DE3480" s="110"/>
      <c r="DF3480" s="110"/>
      <c r="DG3480" s="110"/>
      <c r="DH3480" s="22"/>
      <c r="DI3480" s="22"/>
      <c r="DJ3480" s="22"/>
      <c r="DK3480" s="22"/>
      <c r="DL3480" s="22"/>
      <c r="DM3480" s="22"/>
      <c r="DN3480" s="22"/>
      <c r="DO3480" s="22"/>
      <c r="DP3480" s="22"/>
      <c r="DQ3480" s="22"/>
    </row>
    <row r="3481" spans="1:121" ht="14.5" customHeight="1" x14ac:dyDescent="0.3">
      <c r="A3481" s="65" t="s">
        <v>5036</v>
      </c>
      <c r="B3481" s="61" t="s">
        <v>5000</v>
      </c>
      <c r="C3481" s="22" t="s">
        <v>2941</v>
      </c>
      <c r="D3481" s="22" t="s">
        <v>5257</v>
      </c>
      <c r="E3481" s="71"/>
      <c r="F3481" s="71">
        <v>40637</v>
      </c>
      <c r="G3481" s="25" t="s">
        <v>5020</v>
      </c>
      <c r="H3481" s="22">
        <v>32.036701000000001</v>
      </c>
      <c r="I3481" s="22">
        <v>-105.4734</v>
      </c>
      <c r="J3481" s="22" t="s">
        <v>873</v>
      </c>
      <c r="K3481" s="29" t="s">
        <v>1253</v>
      </c>
      <c r="L3481" s="29" t="s">
        <v>878</v>
      </c>
      <c r="M3481" s="22" t="s">
        <v>1165</v>
      </c>
      <c r="N3481" s="70" t="s">
        <v>3393</v>
      </c>
      <c r="O3481" s="70" t="s">
        <v>3394</v>
      </c>
      <c r="P3481" s="65"/>
      <c r="Q3481" s="118"/>
      <c r="R3481" s="118"/>
      <c r="S3481" s="118"/>
      <c r="U3481" s="118"/>
      <c r="V3481" s="118"/>
      <c r="W3481" s="60">
        <v>58.62</v>
      </c>
      <c r="X3481" s="60">
        <v>0.14799999999999999</v>
      </c>
      <c r="Y3481" s="60">
        <v>17.73</v>
      </c>
      <c r="Z3481" s="60">
        <v>5.75</v>
      </c>
      <c r="AA3481" s="60">
        <v>0.28699999999999998</v>
      </c>
      <c r="AB3481" s="60">
        <v>0.31</v>
      </c>
      <c r="AC3481" s="60">
        <v>1.21</v>
      </c>
      <c r="AD3481" s="60">
        <v>7.11</v>
      </c>
      <c r="AE3481" s="60">
        <v>5.31</v>
      </c>
      <c r="AF3481" s="60">
        <v>0.11</v>
      </c>
      <c r="AG3481" s="60">
        <v>2.72</v>
      </c>
      <c r="AH3481" s="60"/>
      <c r="AI3481" s="131"/>
      <c r="AJ3481" s="131"/>
      <c r="AK3481" s="22"/>
      <c r="AL3481" s="131"/>
      <c r="AM3481" s="131"/>
      <c r="AN3481" s="131"/>
      <c r="AO3481" s="57">
        <f t="shared" si="203"/>
        <v>99.305000000000007</v>
      </c>
      <c r="AP3481" s="109">
        <f t="shared" si="204"/>
        <v>2.4322625000000011</v>
      </c>
      <c r="AQ3481" s="109">
        <f t="shared" si="205"/>
        <v>3.0161249999999988</v>
      </c>
      <c r="AR3481" s="110">
        <f t="shared" si="206"/>
        <v>5.2272727272727266</v>
      </c>
      <c r="AS3481" s="22"/>
      <c r="AT3481" s="22"/>
      <c r="AU3481" s="132"/>
      <c r="AV3481" s="60"/>
      <c r="AW3481" s="60">
        <v>13</v>
      </c>
      <c r="AX3481" s="110"/>
      <c r="AY3481" s="60">
        <v>216</v>
      </c>
      <c r="AZ3481" s="60">
        <v>17</v>
      </c>
      <c r="BA3481" s="60">
        <v>3.5</v>
      </c>
      <c r="BB3481" s="110"/>
      <c r="BC3481" s="110"/>
      <c r="BD3481" s="60">
        <v>2</v>
      </c>
      <c r="BE3481" s="60" t="s">
        <v>411</v>
      </c>
      <c r="BF3481" s="60">
        <v>3</v>
      </c>
      <c r="BG3481" s="60">
        <v>10</v>
      </c>
      <c r="BH3481" s="60">
        <v>36</v>
      </c>
      <c r="BI3481" s="60">
        <v>2</v>
      </c>
      <c r="BJ3481" s="60">
        <v>37.5</v>
      </c>
      <c r="BK3481" s="110"/>
      <c r="BL3481" s="60" t="s">
        <v>1420</v>
      </c>
      <c r="BM3481" s="110"/>
      <c r="BN3481" s="60">
        <v>9</v>
      </c>
      <c r="BO3481" s="60">
        <v>225</v>
      </c>
      <c r="BP3481" s="60" t="s">
        <v>411</v>
      </c>
      <c r="BQ3481" s="60">
        <v>36</v>
      </c>
      <c r="BR3481" s="60">
        <v>161</v>
      </c>
      <c r="BS3481" s="110"/>
      <c r="BT3481" s="60">
        <v>1.4</v>
      </c>
      <c r="BU3481" s="60">
        <v>1</v>
      </c>
      <c r="BV3481" s="110"/>
      <c r="BW3481" s="60">
        <v>15</v>
      </c>
      <c r="BX3481" s="60">
        <v>100</v>
      </c>
      <c r="BY3481" s="60">
        <v>22.2</v>
      </c>
      <c r="BZ3481" s="110"/>
      <c r="CA3481" s="60">
        <v>37.200000000000003</v>
      </c>
      <c r="CB3481" s="60">
        <v>0.6</v>
      </c>
      <c r="CC3481" s="60">
        <v>10.6</v>
      </c>
      <c r="CD3481" s="60" t="s">
        <v>412</v>
      </c>
      <c r="CE3481" s="60">
        <v>5</v>
      </c>
      <c r="CF3481" s="60">
        <v>49</v>
      </c>
      <c r="CG3481" s="60">
        <v>1774</v>
      </c>
      <c r="CH3481" s="60">
        <v>230</v>
      </c>
      <c r="CI3481" s="60">
        <v>150</v>
      </c>
      <c r="CJ3481" s="60">
        <v>256</v>
      </c>
      <c r="CK3481" s="60">
        <v>22.3</v>
      </c>
      <c r="CL3481" s="60">
        <v>66.400000000000006</v>
      </c>
      <c r="CM3481" s="60">
        <v>10.5</v>
      </c>
      <c r="CN3481" s="60">
        <v>1.04</v>
      </c>
      <c r="CO3481" s="60">
        <v>8.4</v>
      </c>
      <c r="CP3481" s="60">
        <v>1.4</v>
      </c>
      <c r="CQ3481" s="60">
        <v>8.5</v>
      </c>
      <c r="CR3481" s="60">
        <v>1.8</v>
      </c>
      <c r="CS3481" s="60">
        <v>5.6</v>
      </c>
      <c r="CT3481" s="60">
        <v>0.99</v>
      </c>
      <c r="CU3481" s="60">
        <v>7.4</v>
      </c>
      <c r="CV3481" s="60">
        <v>1.31</v>
      </c>
      <c r="CW3481" s="60">
        <f t="shared" si="207"/>
        <v>541.64</v>
      </c>
      <c r="CX3481" s="110"/>
      <c r="CY3481" s="110"/>
      <c r="CZ3481" s="110"/>
      <c r="DA3481" s="110"/>
      <c r="DB3481" s="22"/>
      <c r="DC3481" s="110"/>
      <c r="DD3481" s="110"/>
      <c r="DE3481" s="110"/>
      <c r="DF3481" s="110"/>
      <c r="DG3481" s="110"/>
      <c r="DH3481" s="22"/>
      <c r="DI3481" s="22"/>
      <c r="DJ3481" s="22"/>
      <c r="DK3481" s="22"/>
      <c r="DL3481" s="22"/>
      <c r="DM3481" s="22"/>
      <c r="DN3481" s="22"/>
      <c r="DO3481" s="22"/>
      <c r="DP3481" s="22"/>
      <c r="DQ3481" s="22"/>
    </row>
    <row r="3482" spans="1:121" ht="14.5" customHeight="1" x14ac:dyDescent="0.3">
      <c r="A3482" s="65" t="s">
        <v>5037</v>
      </c>
      <c r="B3482" s="61" t="s">
        <v>5000</v>
      </c>
      <c r="C3482" s="22" t="s">
        <v>2941</v>
      </c>
      <c r="D3482" s="22" t="s">
        <v>5257</v>
      </c>
      <c r="E3482" s="71"/>
      <c r="F3482" s="71">
        <v>40637</v>
      </c>
      <c r="G3482" s="25" t="s">
        <v>5020</v>
      </c>
      <c r="H3482" s="22">
        <v>32.038119000000002</v>
      </c>
      <c r="I3482" s="22">
        <v>-105.473495</v>
      </c>
      <c r="J3482" s="22" t="s">
        <v>873</v>
      </c>
      <c r="K3482" s="29" t="s">
        <v>1253</v>
      </c>
      <c r="L3482" s="29" t="s">
        <v>878</v>
      </c>
      <c r="M3482" s="22" t="s">
        <v>1165</v>
      </c>
      <c r="N3482" s="70" t="s">
        <v>3393</v>
      </c>
      <c r="O3482" s="70" t="s">
        <v>3394</v>
      </c>
      <c r="P3482" s="65"/>
      <c r="Q3482" s="118"/>
      <c r="R3482" s="118"/>
      <c r="S3482" s="118"/>
      <c r="U3482" s="118"/>
      <c r="V3482" s="118"/>
      <c r="W3482" s="60">
        <v>59.06</v>
      </c>
      <c r="X3482" s="60">
        <v>0.14199999999999999</v>
      </c>
      <c r="Y3482" s="60">
        <v>17.84</v>
      </c>
      <c r="Z3482" s="60">
        <v>5.73</v>
      </c>
      <c r="AA3482" s="60">
        <v>0.3</v>
      </c>
      <c r="AB3482" s="60">
        <v>0.23</v>
      </c>
      <c r="AC3482" s="60">
        <v>0.95</v>
      </c>
      <c r="AD3482" s="60">
        <v>7.31</v>
      </c>
      <c r="AE3482" s="60">
        <v>5.3</v>
      </c>
      <c r="AF3482" s="60">
        <v>0.13</v>
      </c>
      <c r="AG3482" s="60">
        <v>2.61</v>
      </c>
      <c r="AH3482" s="60"/>
      <c r="AI3482" s="131"/>
      <c r="AJ3482" s="131"/>
      <c r="AK3482" s="22"/>
      <c r="AL3482" s="131"/>
      <c r="AM3482" s="131"/>
      <c r="AN3482" s="131"/>
      <c r="AO3482" s="57">
        <f t="shared" si="203"/>
        <v>99.602000000000004</v>
      </c>
      <c r="AP3482" s="109">
        <f t="shared" si="204"/>
        <v>2.4323001000000004</v>
      </c>
      <c r="AQ3482" s="109">
        <f t="shared" si="205"/>
        <v>2.9979089999999999</v>
      </c>
      <c r="AR3482" s="110">
        <f t="shared" si="206"/>
        <v>5.209090909090909</v>
      </c>
      <c r="AS3482" s="22"/>
      <c r="AT3482" s="22"/>
      <c r="AU3482" s="132"/>
      <c r="AV3482" s="60"/>
      <c r="AW3482" s="60">
        <v>13</v>
      </c>
      <c r="AX3482" s="110"/>
      <c r="AY3482" s="60">
        <v>108</v>
      </c>
      <c r="AZ3482" s="60">
        <v>18</v>
      </c>
      <c r="BA3482" s="60" t="s">
        <v>413</v>
      </c>
      <c r="BB3482" s="110"/>
      <c r="BC3482" s="110"/>
      <c r="BD3482" s="60">
        <v>2</v>
      </c>
      <c r="BE3482" s="60" t="s">
        <v>411</v>
      </c>
      <c r="BF3482" s="60">
        <v>2.9</v>
      </c>
      <c r="BG3482" s="60" t="s">
        <v>471</v>
      </c>
      <c r="BH3482" s="60">
        <v>37</v>
      </c>
      <c r="BI3482" s="60">
        <v>2</v>
      </c>
      <c r="BJ3482" s="60">
        <v>39.200000000000003</v>
      </c>
      <c r="BK3482" s="110"/>
      <c r="BL3482" s="60" t="s">
        <v>1420</v>
      </c>
      <c r="BM3482" s="110"/>
      <c r="BN3482" s="60">
        <v>8</v>
      </c>
      <c r="BO3482" s="60">
        <v>238</v>
      </c>
      <c r="BP3482" s="60">
        <v>20</v>
      </c>
      <c r="BQ3482" s="60">
        <v>39</v>
      </c>
      <c r="BR3482" s="60">
        <v>166</v>
      </c>
      <c r="BS3482" s="110"/>
      <c r="BT3482" s="60">
        <v>3</v>
      </c>
      <c r="BU3482" s="60">
        <v>1</v>
      </c>
      <c r="BV3482" s="110"/>
      <c r="BW3482" s="60">
        <v>16</v>
      </c>
      <c r="BX3482" s="60">
        <v>70</v>
      </c>
      <c r="BY3482" s="60">
        <v>22.1</v>
      </c>
      <c r="BZ3482" s="110"/>
      <c r="CA3482" s="60">
        <v>40.200000000000003</v>
      </c>
      <c r="CB3482" s="60">
        <v>0.6</v>
      </c>
      <c r="CC3482" s="60">
        <v>12.8</v>
      </c>
      <c r="CD3482" s="60" t="s">
        <v>412</v>
      </c>
      <c r="CE3482" s="60">
        <v>6</v>
      </c>
      <c r="CF3482" s="60">
        <v>51</v>
      </c>
      <c r="CG3482" s="60">
        <v>1908</v>
      </c>
      <c r="CH3482" s="60">
        <v>260</v>
      </c>
      <c r="CI3482" s="60">
        <v>151</v>
      </c>
      <c r="CJ3482" s="60">
        <v>262</v>
      </c>
      <c r="CK3482" s="60">
        <v>22.3</v>
      </c>
      <c r="CL3482" s="60">
        <v>66.599999999999994</v>
      </c>
      <c r="CM3482" s="60">
        <v>10.7</v>
      </c>
      <c r="CN3482" s="60">
        <v>1.01</v>
      </c>
      <c r="CO3482" s="60">
        <v>8.4</v>
      </c>
      <c r="CP3482" s="60">
        <v>1.3</v>
      </c>
      <c r="CQ3482" s="60">
        <v>8.6999999999999993</v>
      </c>
      <c r="CR3482" s="60">
        <v>1.8</v>
      </c>
      <c r="CS3482" s="60">
        <v>5.9</v>
      </c>
      <c r="CT3482" s="60">
        <v>1.04</v>
      </c>
      <c r="CU3482" s="60">
        <v>7.6</v>
      </c>
      <c r="CV3482" s="60">
        <v>1.35</v>
      </c>
      <c r="CW3482" s="60">
        <f t="shared" si="207"/>
        <v>549.69999999999993</v>
      </c>
      <c r="CX3482" s="110"/>
      <c r="CY3482" s="110"/>
      <c r="CZ3482" s="110"/>
      <c r="DA3482" s="110"/>
      <c r="DB3482" s="22"/>
      <c r="DC3482" s="110"/>
      <c r="DD3482" s="110"/>
      <c r="DE3482" s="110"/>
      <c r="DF3482" s="110"/>
      <c r="DG3482" s="110"/>
      <c r="DH3482" s="22"/>
      <c r="DI3482" s="22"/>
      <c r="DJ3482" s="22"/>
      <c r="DK3482" s="22"/>
      <c r="DL3482" s="22"/>
      <c r="DM3482" s="22"/>
      <c r="DN3482" s="22"/>
      <c r="DO3482" s="22"/>
      <c r="DP3482" s="22"/>
      <c r="DQ3482" s="22"/>
    </row>
    <row r="3483" spans="1:121" ht="14.5" customHeight="1" x14ac:dyDescent="0.3">
      <c r="A3483" s="65" t="s">
        <v>5038</v>
      </c>
      <c r="B3483" s="61" t="s">
        <v>5000</v>
      </c>
      <c r="C3483" s="22" t="s">
        <v>2941</v>
      </c>
      <c r="D3483" s="22" t="s">
        <v>5257</v>
      </c>
      <c r="E3483" s="71"/>
      <c r="F3483" s="71">
        <v>40637</v>
      </c>
      <c r="G3483" s="25" t="s">
        <v>5020</v>
      </c>
      <c r="H3483" s="22">
        <v>32.037587000000002</v>
      </c>
      <c r="I3483" s="22">
        <v>-105.473456</v>
      </c>
      <c r="J3483" s="22" t="s">
        <v>873</v>
      </c>
      <c r="K3483" s="29" t="s">
        <v>1253</v>
      </c>
      <c r="L3483" s="29" t="s">
        <v>878</v>
      </c>
      <c r="M3483" s="22" t="s">
        <v>1165</v>
      </c>
      <c r="N3483" s="70" t="s">
        <v>3393</v>
      </c>
      <c r="O3483" s="70" t="s">
        <v>3394</v>
      </c>
      <c r="P3483" s="65"/>
      <c r="Q3483" s="118"/>
      <c r="R3483" s="118"/>
      <c r="S3483" s="118"/>
      <c r="U3483" s="118"/>
      <c r="V3483" s="118"/>
      <c r="W3483" s="60">
        <v>59.7</v>
      </c>
      <c r="X3483" s="60">
        <v>0.13700000000000001</v>
      </c>
      <c r="Y3483" s="60">
        <v>18.03</v>
      </c>
      <c r="Z3483" s="60">
        <v>5.52</v>
      </c>
      <c r="AA3483" s="60">
        <v>0.29299999999999998</v>
      </c>
      <c r="AB3483" s="60">
        <v>0.27</v>
      </c>
      <c r="AC3483" s="60">
        <v>1.1299999999999999</v>
      </c>
      <c r="AD3483" s="60">
        <v>7.63</v>
      </c>
      <c r="AE3483" s="60">
        <v>5.42</v>
      </c>
      <c r="AF3483" s="60">
        <v>0.12</v>
      </c>
      <c r="AG3483" s="60">
        <v>2.23</v>
      </c>
      <c r="AH3483" s="60"/>
      <c r="AI3483" s="131"/>
      <c r="AJ3483" s="131"/>
      <c r="AK3483" s="22"/>
      <c r="AL3483" s="131"/>
      <c r="AM3483" s="131"/>
      <c r="AN3483" s="131"/>
      <c r="AO3483" s="57">
        <f t="shared" si="203"/>
        <v>100.48</v>
      </c>
      <c r="AP3483" s="109">
        <f t="shared" si="204"/>
        <v>2.3849274000000014</v>
      </c>
      <c r="AQ3483" s="109">
        <f t="shared" si="205"/>
        <v>2.8500659999999982</v>
      </c>
      <c r="AR3483" s="110">
        <f t="shared" si="206"/>
        <v>5.0181818181818176</v>
      </c>
      <c r="AS3483" s="22"/>
      <c r="AT3483" s="22"/>
      <c r="AU3483" s="132"/>
      <c r="AV3483" s="60"/>
      <c r="AW3483" s="60">
        <v>10</v>
      </c>
      <c r="AX3483" s="110"/>
      <c r="AY3483" s="60">
        <v>81</v>
      </c>
      <c r="AZ3483" s="60">
        <v>18</v>
      </c>
      <c r="BA3483" s="60" t="s">
        <v>413</v>
      </c>
      <c r="BB3483" s="110"/>
      <c r="BC3483" s="110"/>
      <c r="BD3483" s="60">
        <v>2</v>
      </c>
      <c r="BE3483" s="60" t="s">
        <v>411</v>
      </c>
      <c r="BF3483" s="60">
        <v>3.1</v>
      </c>
      <c r="BG3483" s="60" t="s">
        <v>471</v>
      </c>
      <c r="BH3483" s="60">
        <v>36</v>
      </c>
      <c r="BI3483" s="60">
        <v>2</v>
      </c>
      <c r="BJ3483" s="60">
        <v>36.200000000000003</v>
      </c>
      <c r="BK3483" s="110"/>
      <c r="BL3483" s="60" t="s">
        <v>1420</v>
      </c>
      <c r="BM3483" s="110"/>
      <c r="BN3483" s="60">
        <v>9</v>
      </c>
      <c r="BO3483" s="60">
        <v>231</v>
      </c>
      <c r="BP3483" s="60" t="s">
        <v>411</v>
      </c>
      <c r="BQ3483" s="60">
        <v>38</v>
      </c>
      <c r="BR3483" s="60">
        <v>159</v>
      </c>
      <c r="BS3483" s="110"/>
      <c r="BT3483" s="60">
        <v>1.8</v>
      </c>
      <c r="BU3483" s="60">
        <v>1</v>
      </c>
      <c r="BV3483" s="110"/>
      <c r="BW3483" s="60">
        <v>14</v>
      </c>
      <c r="BX3483" s="60">
        <v>69</v>
      </c>
      <c r="BY3483" s="60">
        <v>21.4</v>
      </c>
      <c r="BZ3483" s="110"/>
      <c r="CA3483" s="60">
        <v>38.5</v>
      </c>
      <c r="CB3483" s="60">
        <v>0.6</v>
      </c>
      <c r="CC3483" s="60">
        <v>12.3</v>
      </c>
      <c r="CD3483" s="60" t="s">
        <v>412</v>
      </c>
      <c r="CE3483" s="60">
        <v>6</v>
      </c>
      <c r="CF3483" s="60">
        <v>52</v>
      </c>
      <c r="CG3483" s="60">
        <v>1797</v>
      </c>
      <c r="CH3483" s="60">
        <v>230</v>
      </c>
      <c r="CI3483" s="60">
        <v>152</v>
      </c>
      <c r="CJ3483" s="60">
        <v>261</v>
      </c>
      <c r="CK3483" s="60">
        <v>22.5</v>
      </c>
      <c r="CL3483" s="60">
        <v>67.2</v>
      </c>
      <c r="CM3483" s="60">
        <v>10.5</v>
      </c>
      <c r="CN3483" s="60">
        <v>1.08</v>
      </c>
      <c r="CO3483" s="60">
        <v>8.3000000000000007</v>
      </c>
      <c r="CP3483" s="60">
        <v>1.4</v>
      </c>
      <c r="CQ3483" s="60">
        <v>8.6999999999999993</v>
      </c>
      <c r="CR3483" s="60">
        <v>1.9</v>
      </c>
      <c r="CS3483" s="60">
        <v>5.9</v>
      </c>
      <c r="CT3483" s="60">
        <v>1.03</v>
      </c>
      <c r="CU3483" s="60">
        <v>7.6</v>
      </c>
      <c r="CV3483" s="60">
        <v>1.29</v>
      </c>
      <c r="CW3483" s="60">
        <f t="shared" si="207"/>
        <v>550.4</v>
      </c>
      <c r="CX3483" s="110"/>
      <c r="CY3483" s="110"/>
      <c r="CZ3483" s="110"/>
      <c r="DA3483" s="110"/>
      <c r="DB3483" s="22"/>
      <c r="DC3483" s="110"/>
      <c r="DD3483" s="110"/>
      <c r="DE3483" s="110"/>
      <c r="DF3483" s="110"/>
      <c r="DG3483" s="110"/>
      <c r="DH3483" s="22"/>
      <c r="DI3483" s="22"/>
      <c r="DJ3483" s="22"/>
      <c r="DK3483" s="22"/>
      <c r="DL3483" s="22"/>
      <c r="DM3483" s="22"/>
      <c r="DN3483" s="22"/>
      <c r="DO3483" s="22"/>
      <c r="DP3483" s="22"/>
      <c r="DQ3483" s="22"/>
    </row>
    <row r="3484" spans="1:121" ht="14.5" customHeight="1" x14ac:dyDescent="0.3">
      <c r="A3484" s="65" t="s">
        <v>5039</v>
      </c>
      <c r="B3484" s="61" t="s">
        <v>5000</v>
      </c>
      <c r="C3484" s="22" t="s">
        <v>2941</v>
      </c>
      <c r="D3484" s="22" t="s">
        <v>5257</v>
      </c>
      <c r="E3484" s="71"/>
      <c r="F3484" s="71">
        <v>40637</v>
      </c>
      <c r="G3484" s="25" t="s">
        <v>5020</v>
      </c>
      <c r="H3484" s="22">
        <v>32.036267000000002</v>
      </c>
      <c r="I3484" s="22">
        <v>-105.47714000000001</v>
      </c>
      <c r="J3484" s="22" t="s">
        <v>873</v>
      </c>
      <c r="K3484" s="29" t="s">
        <v>1253</v>
      </c>
      <c r="L3484" s="29" t="s">
        <v>878</v>
      </c>
      <c r="M3484" s="22" t="s">
        <v>1165</v>
      </c>
      <c r="N3484" s="70" t="s">
        <v>3393</v>
      </c>
      <c r="O3484" s="70" t="s">
        <v>3394</v>
      </c>
      <c r="P3484" s="65"/>
      <c r="Q3484" s="118"/>
      <c r="R3484" s="118"/>
      <c r="S3484" s="118"/>
      <c r="U3484" s="118"/>
      <c r="V3484" s="118"/>
      <c r="W3484" s="60">
        <v>59.85</v>
      </c>
      <c r="X3484" s="60">
        <v>0.15</v>
      </c>
      <c r="Y3484" s="60">
        <v>17.88</v>
      </c>
      <c r="Z3484" s="60">
        <v>5.77</v>
      </c>
      <c r="AA3484" s="60">
        <v>0.29399999999999998</v>
      </c>
      <c r="AB3484" s="60">
        <v>0.26</v>
      </c>
      <c r="AC3484" s="60">
        <v>1.19</v>
      </c>
      <c r="AD3484" s="60">
        <v>7.76</v>
      </c>
      <c r="AE3484" s="60">
        <v>5.37</v>
      </c>
      <c r="AF3484" s="60">
        <v>0.1</v>
      </c>
      <c r="AG3484" s="60">
        <v>2.19</v>
      </c>
      <c r="AH3484" s="60"/>
      <c r="AI3484" s="131"/>
      <c r="AJ3484" s="131"/>
      <c r="AK3484" s="22"/>
      <c r="AL3484" s="131"/>
      <c r="AM3484" s="131"/>
      <c r="AN3484" s="131"/>
      <c r="AO3484" s="57">
        <f t="shared" si="203"/>
        <v>100.81399999999999</v>
      </c>
      <c r="AP3484" s="109">
        <f t="shared" si="204"/>
        <v>2.4450948999999991</v>
      </c>
      <c r="AQ3484" s="109">
        <f t="shared" si="205"/>
        <v>3.0226410000000001</v>
      </c>
      <c r="AR3484" s="110">
        <f t="shared" si="206"/>
        <v>5.2454545454545443</v>
      </c>
      <c r="AS3484" s="22"/>
      <c r="AT3484" s="22"/>
      <c r="AU3484" s="132"/>
      <c r="AV3484" s="60"/>
      <c r="AW3484" s="60">
        <v>9</v>
      </c>
      <c r="AX3484" s="110"/>
      <c r="AY3484" s="60">
        <v>73</v>
      </c>
      <c r="AZ3484" s="60">
        <v>19</v>
      </c>
      <c r="BA3484" s="60">
        <v>2.2000000000000002</v>
      </c>
      <c r="BB3484" s="110"/>
      <c r="BC3484" s="110"/>
      <c r="BD3484" s="60">
        <v>2</v>
      </c>
      <c r="BE3484" s="60" t="s">
        <v>411</v>
      </c>
      <c r="BF3484" s="60">
        <v>3.1</v>
      </c>
      <c r="BG3484" s="60" t="s">
        <v>471</v>
      </c>
      <c r="BH3484" s="60">
        <v>36</v>
      </c>
      <c r="BI3484" s="60">
        <v>2</v>
      </c>
      <c r="BJ3484" s="60">
        <v>37.799999999999997</v>
      </c>
      <c r="BK3484" s="110"/>
      <c r="BL3484" s="60" t="s">
        <v>1420</v>
      </c>
      <c r="BM3484" s="110"/>
      <c r="BN3484" s="60">
        <v>13</v>
      </c>
      <c r="BO3484" s="60">
        <v>239</v>
      </c>
      <c r="BP3484" s="60" t="s">
        <v>411</v>
      </c>
      <c r="BQ3484" s="60">
        <v>37</v>
      </c>
      <c r="BR3484" s="60">
        <v>159</v>
      </c>
      <c r="BS3484" s="110"/>
      <c r="BT3484" s="60">
        <v>1.3</v>
      </c>
      <c r="BU3484" s="60">
        <v>1</v>
      </c>
      <c r="BV3484" s="110"/>
      <c r="BW3484" s="60">
        <v>15</v>
      </c>
      <c r="BX3484" s="60">
        <v>47</v>
      </c>
      <c r="BY3484" s="60">
        <v>22.7</v>
      </c>
      <c r="BZ3484" s="110"/>
      <c r="CA3484" s="60">
        <v>40.4</v>
      </c>
      <c r="CB3484" s="60">
        <v>0.6</v>
      </c>
      <c r="CC3484" s="60">
        <v>13.7</v>
      </c>
      <c r="CD3484" s="60" t="s">
        <v>412</v>
      </c>
      <c r="CE3484" s="60">
        <v>4</v>
      </c>
      <c r="CF3484" s="60">
        <v>53</v>
      </c>
      <c r="CG3484" s="60">
        <v>1860</v>
      </c>
      <c r="CH3484" s="60">
        <v>230</v>
      </c>
      <c r="CI3484" s="60">
        <v>154</v>
      </c>
      <c r="CJ3484" s="60">
        <v>262</v>
      </c>
      <c r="CK3484" s="60">
        <v>22.8</v>
      </c>
      <c r="CL3484" s="60">
        <v>68</v>
      </c>
      <c r="CM3484" s="60">
        <v>10.6</v>
      </c>
      <c r="CN3484" s="60">
        <v>1.06</v>
      </c>
      <c r="CO3484" s="60">
        <v>8.6</v>
      </c>
      <c r="CP3484" s="60">
        <v>1.4</v>
      </c>
      <c r="CQ3484" s="60">
        <v>9</v>
      </c>
      <c r="CR3484" s="60">
        <v>1.9</v>
      </c>
      <c r="CS3484" s="60">
        <v>6</v>
      </c>
      <c r="CT3484" s="60">
        <v>1.04</v>
      </c>
      <c r="CU3484" s="60">
        <v>7.6</v>
      </c>
      <c r="CV3484" s="60">
        <v>1.3</v>
      </c>
      <c r="CW3484" s="60">
        <f t="shared" si="207"/>
        <v>555.29999999999984</v>
      </c>
      <c r="CX3484" s="110"/>
      <c r="CY3484" s="110"/>
      <c r="CZ3484" s="110"/>
      <c r="DA3484" s="110"/>
      <c r="DB3484" s="22"/>
      <c r="DC3484" s="110"/>
      <c r="DD3484" s="110"/>
      <c r="DE3484" s="110"/>
      <c r="DF3484" s="110"/>
      <c r="DG3484" s="110"/>
      <c r="DH3484" s="22"/>
      <c r="DI3484" s="22"/>
      <c r="DJ3484" s="22"/>
      <c r="DK3484" s="22"/>
      <c r="DL3484" s="22"/>
      <c r="DM3484" s="22"/>
      <c r="DN3484" s="22"/>
      <c r="DO3484" s="22"/>
      <c r="DP3484" s="22"/>
      <c r="DQ3484" s="22"/>
    </row>
    <row r="3485" spans="1:121" ht="14.5" customHeight="1" x14ac:dyDescent="0.3">
      <c r="A3485" s="65" t="s">
        <v>5040</v>
      </c>
      <c r="B3485" s="61" t="s">
        <v>5000</v>
      </c>
      <c r="C3485" s="22" t="s">
        <v>2941</v>
      </c>
      <c r="D3485" s="22" t="s">
        <v>5257</v>
      </c>
      <c r="E3485" s="71"/>
      <c r="F3485" s="71">
        <v>40637</v>
      </c>
      <c r="G3485" s="25" t="s">
        <v>5020</v>
      </c>
      <c r="H3485" s="22">
        <v>32.031556000000002</v>
      </c>
      <c r="I3485" s="22">
        <v>-105.47768499999999</v>
      </c>
      <c r="J3485" s="22" t="s">
        <v>873</v>
      </c>
      <c r="K3485" s="29" t="s">
        <v>1253</v>
      </c>
      <c r="L3485" s="29" t="s">
        <v>878</v>
      </c>
      <c r="M3485" s="22" t="s">
        <v>1165</v>
      </c>
      <c r="N3485" s="70" t="s">
        <v>3393</v>
      </c>
      <c r="O3485" s="70" t="s">
        <v>3394</v>
      </c>
      <c r="P3485" s="65"/>
      <c r="Q3485" s="118"/>
      <c r="R3485" s="118"/>
      <c r="S3485" s="118"/>
      <c r="U3485" s="118"/>
      <c r="V3485" s="118"/>
      <c r="W3485" s="60">
        <v>60.05</v>
      </c>
      <c r="X3485" s="60">
        <v>0.14499999999999999</v>
      </c>
      <c r="Y3485" s="60">
        <v>18.02</v>
      </c>
      <c r="Z3485" s="60">
        <v>5.64</v>
      </c>
      <c r="AA3485" s="60">
        <v>0.27700000000000002</v>
      </c>
      <c r="AB3485" s="60">
        <v>0.25</v>
      </c>
      <c r="AC3485" s="60">
        <v>1.1399999999999999</v>
      </c>
      <c r="AD3485" s="60">
        <v>7.88</v>
      </c>
      <c r="AE3485" s="60">
        <v>5.42</v>
      </c>
      <c r="AF3485" s="60">
        <v>0.08</v>
      </c>
      <c r="AG3485" s="60">
        <v>1.82</v>
      </c>
      <c r="AH3485" s="60"/>
      <c r="AI3485" s="131"/>
      <c r="AJ3485" s="131"/>
      <c r="AK3485" s="22"/>
      <c r="AL3485" s="131"/>
      <c r="AM3485" s="131"/>
      <c r="AN3485" s="131"/>
      <c r="AO3485" s="57">
        <f t="shared" si="203"/>
        <v>100.72199999999999</v>
      </c>
      <c r="AP3485" s="109">
        <f t="shared" si="204"/>
        <v>2.4168768000000003</v>
      </c>
      <c r="AQ3485" s="109">
        <f t="shared" si="205"/>
        <v>2.9301119999999994</v>
      </c>
      <c r="AR3485" s="110">
        <f t="shared" si="206"/>
        <v>5.127272727272727</v>
      </c>
      <c r="AS3485" s="22"/>
      <c r="AT3485" s="22"/>
      <c r="AU3485" s="132"/>
      <c r="AV3485" s="60"/>
      <c r="AW3485" s="60">
        <v>9</v>
      </c>
      <c r="AX3485" s="110"/>
      <c r="AY3485" s="60">
        <v>124</v>
      </c>
      <c r="AZ3485" s="60">
        <v>18</v>
      </c>
      <c r="BA3485" s="60" t="s">
        <v>413</v>
      </c>
      <c r="BB3485" s="110"/>
      <c r="BC3485" s="110"/>
      <c r="BD3485" s="60">
        <v>2</v>
      </c>
      <c r="BE3485" s="60" t="s">
        <v>411</v>
      </c>
      <c r="BF3485" s="60">
        <v>3.1</v>
      </c>
      <c r="BG3485" s="60" t="s">
        <v>471</v>
      </c>
      <c r="BH3485" s="60">
        <v>37</v>
      </c>
      <c r="BI3485" s="60">
        <v>2</v>
      </c>
      <c r="BJ3485" s="60">
        <v>38.299999999999997</v>
      </c>
      <c r="BK3485" s="110"/>
      <c r="BL3485" s="60" t="s">
        <v>1420</v>
      </c>
      <c r="BM3485" s="110"/>
      <c r="BN3485" s="60">
        <v>18</v>
      </c>
      <c r="BO3485" s="60">
        <v>234</v>
      </c>
      <c r="BP3485" s="60" t="s">
        <v>411</v>
      </c>
      <c r="BQ3485" s="60">
        <v>36</v>
      </c>
      <c r="BR3485" s="60">
        <v>163</v>
      </c>
      <c r="BS3485" s="110"/>
      <c r="BT3485" s="60">
        <v>1.5</v>
      </c>
      <c r="BU3485" s="60">
        <v>1</v>
      </c>
      <c r="BV3485" s="110"/>
      <c r="BW3485" s="60">
        <v>15</v>
      </c>
      <c r="BX3485" s="60">
        <v>52</v>
      </c>
      <c r="BY3485" s="60">
        <v>21.6</v>
      </c>
      <c r="BZ3485" s="110"/>
      <c r="CA3485" s="60">
        <v>38.200000000000003</v>
      </c>
      <c r="CB3485" s="60">
        <v>0.5</v>
      </c>
      <c r="CC3485" s="60">
        <v>11.8</v>
      </c>
      <c r="CD3485" s="60" t="s">
        <v>412</v>
      </c>
      <c r="CE3485" s="60">
        <v>4</v>
      </c>
      <c r="CF3485" s="60">
        <v>51</v>
      </c>
      <c r="CG3485" s="60">
        <v>1839</v>
      </c>
      <c r="CH3485" s="60">
        <v>220</v>
      </c>
      <c r="CI3485" s="60">
        <v>150</v>
      </c>
      <c r="CJ3485" s="60">
        <v>254</v>
      </c>
      <c r="CK3485" s="60">
        <v>22.1</v>
      </c>
      <c r="CL3485" s="60">
        <v>65.7</v>
      </c>
      <c r="CM3485" s="60">
        <v>10.4</v>
      </c>
      <c r="CN3485" s="60">
        <v>1.07</v>
      </c>
      <c r="CO3485" s="60">
        <v>8.3000000000000007</v>
      </c>
      <c r="CP3485" s="60">
        <v>1.4</v>
      </c>
      <c r="CQ3485" s="60">
        <v>8.5</v>
      </c>
      <c r="CR3485" s="60">
        <v>1.8</v>
      </c>
      <c r="CS3485" s="60">
        <v>5.9</v>
      </c>
      <c r="CT3485" s="60">
        <v>1.03</v>
      </c>
      <c r="CU3485" s="60">
        <v>7.5</v>
      </c>
      <c r="CV3485" s="60">
        <v>1.31</v>
      </c>
      <c r="CW3485" s="60">
        <f t="shared" si="207"/>
        <v>539.00999999999988</v>
      </c>
      <c r="CX3485" s="110"/>
      <c r="CY3485" s="110"/>
      <c r="CZ3485" s="110"/>
      <c r="DA3485" s="110"/>
      <c r="DB3485" s="22"/>
      <c r="DC3485" s="110"/>
      <c r="DD3485" s="110"/>
      <c r="DE3485" s="110"/>
      <c r="DF3485" s="110"/>
      <c r="DG3485" s="110"/>
      <c r="DH3485" s="22"/>
      <c r="DI3485" s="22"/>
      <c r="DJ3485" s="22"/>
      <c r="DK3485" s="22"/>
      <c r="DL3485" s="22"/>
      <c r="DM3485" s="22"/>
      <c r="DN3485" s="22"/>
      <c r="DO3485" s="22"/>
      <c r="DP3485" s="22"/>
      <c r="DQ3485" s="22"/>
    </row>
    <row r="3486" spans="1:121" ht="14.5" customHeight="1" x14ac:dyDescent="0.3">
      <c r="A3486" s="65" t="s">
        <v>5041</v>
      </c>
      <c r="B3486" s="61" t="s">
        <v>5000</v>
      </c>
      <c r="C3486" s="22" t="s">
        <v>2941</v>
      </c>
      <c r="D3486" s="22" t="s">
        <v>5257</v>
      </c>
      <c r="E3486" s="71"/>
      <c r="F3486" s="71">
        <v>40637</v>
      </c>
      <c r="G3486" s="25" t="s">
        <v>5020</v>
      </c>
      <c r="H3486" s="22">
        <v>32.029499000000001</v>
      </c>
      <c r="I3486" s="22">
        <v>-105.47906500000001</v>
      </c>
      <c r="J3486" s="22" t="s">
        <v>873</v>
      </c>
      <c r="K3486" s="29" t="s">
        <v>1253</v>
      </c>
      <c r="L3486" s="29" t="s">
        <v>878</v>
      </c>
      <c r="M3486" s="22" t="s">
        <v>1165</v>
      </c>
      <c r="N3486" s="70" t="s">
        <v>3393</v>
      </c>
      <c r="O3486" s="70" t="s">
        <v>3394</v>
      </c>
      <c r="P3486" s="65"/>
      <c r="Q3486" s="118"/>
      <c r="R3486" s="118"/>
      <c r="S3486" s="118"/>
      <c r="U3486" s="118"/>
      <c r="V3486" s="118"/>
      <c r="W3486" s="60">
        <v>59.69</v>
      </c>
      <c r="X3486" s="60">
        <v>0.156</v>
      </c>
      <c r="Y3486" s="60">
        <v>18.010000000000002</v>
      </c>
      <c r="Z3486" s="60">
        <v>5.77</v>
      </c>
      <c r="AA3486" s="60">
        <v>0.29299999999999998</v>
      </c>
      <c r="AB3486" s="60">
        <v>0.23</v>
      </c>
      <c r="AC3486" s="60">
        <v>1</v>
      </c>
      <c r="AD3486" s="60">
        <v>7.86</v>
      </c>
      <c r="AE3486" s="60">
        <v>5.45</v>
      </c>
      <c r="AF3486" s="60">
        <v>0.09</v>
      </c>
      <c r="AG3486" s="60">
        <v>2.37</v>
      </c>
      <c r="AH3486" s="60"/>
      <c r="AI3486" s="131"/>
      <c r="AJ3486" s="131"/>
      <c r="AK3486" s="22"/>
      <c r="AL3486" s="131"/>
      <c r="AM3486" s="131"/>
      <c r="AN3486" s="131"/>
      <c r="AO3486" s="57">
        <f t="shared" si="203"/>
        <v>100.91900000000001</v>
      </c>
      <c r="AP3486" s="109">
        <f t="shared" si="204"/>
        <v>2.4515298999999997</v>
      </c>
      <c r="AQ3486" s="109">
        <f t="shared" si="205"/>
        <v>3.0167909999999996</v>
      </c>
      <c r="AR3486" s="110">
        <f t="shared" si="206"/>
        <v>5.2454545454545443</v>
      </c>
      <c r="AS3486" s="22"/>
      <c r="AT3486" s="22"/>
      <c r="AU3486" s="132"/>
      <c r="AV3486" s="60"/>
      <c r="AW3486" s="60">
        <v>9</v>
      </c>
      <c r="AX3486" s="110"/>
      <c r="AY3486" s="60">
        <v>157</v>
      </c>
      <c r="AZ3486" s="60">
        <v>17</v>
      </c>
      <c r="BA3486" s="60">
        <v>1</v>
      </c>
      <c r="BB3486" s="110"/>
      <c r="BC3486" s="110"/>
      <c r="BD3486" s="60">
        <v>2</v>
      </c>
      <c r="BE3486" s="60" t="s">
        <v>411</v>
      </c>
      <c r="BF3486" s="60">
        <v>2.9</v>
      </c>
      <c r="BG3486" s="60" t="s">
        <v>471</v>
      </c>
      <c r="BH3486" s="60">
        <v>36</v>
      </c>
      <c r="BI3486" s="60">
        <v>2</v>
      </c>
      <c r="BJ3486" s="60">
        <v>35.5</v>
      </c>
      <c r="BK3486" s="110"/>
      <c r="BL3486" s="60" t="s">
        <v>1420</v>
      </c>
      <c r="BM3486" s="110"/>
      <c r="BN3486" s="60">
        <v>7</v>
      </c>
      <c r="BO3486" s="60">
        <v>222</v>
      </c>
      <c r="BP3486" s="60" t="s">
        <v>411</v>
      </c>
      <c r="BQ3486" s="60">
        <v>35</v>
      </c>
      <c r="BR3486" s="60">
        <v>162</v>
      </c>
      <c r="BS3486" s="110"/>
      <c r="BT3486" s="60">
        <v>1.4</v>
      </c>
      <c r="BU3486" s="60">
        <v>1</v>
      </c>
      <c r="BV3486" s="110"/>
      <c r="BW3486" s="60">
        <v>14</v>
      </c>
      <c r="BX3486" s="60">
        <v>68</v>
      </c>
      <c r="BY3486" s="60">
        <v>20.3</v>
      </c>
      <c r="BZ3486" s="110"/>
      <c r="CA3486" s="60">
        <v>35.6</v>
      </c>
      <c r="CB3486" s="60">
        <v>0.6</v>
      </c>
      <c r="CC3486" s="60">
        <v>10.3</v>
      </c>
      <c r="CD3486" s="60" t="s">
        <v>412</v>
      </c>
      <c r="CE3486" s="60">
        <v>4</v>
      </c>
      <c r="CF3486" s="60">
        <v>50</v>
      </c>
      <c r="CG3486" s="60">
        <v>1742</v>
      </c>
      <c r="CH3486" s="60">
        <v>210</v>
      </c>
      <c r="CI3486" s="60">
        <v>145</v>
      </c>
      <c r="CJ3486" s="60">
        <v>249</v>
      </c>
      <c r="CK3486" s="60">
        <v>21.8</v>
      </c>
      <c r="CL3486" s="60">
        <v>64.7</v>
      </c>
      <c r="CM3486" s="60">
        <v>10.1</v>
      </c>
      <c r="CN3486" s="60">
        <v>1.06</v>
      </c>
      <c r="CO3486" s="60">
        <v>8</v>
      </c>
      <c r="CP3486" s="60">
        <v>1.3</v>
      </c>
      <c r="CQ3486" s="60">
        <v>8.1999999999999993</v>
      </c>
      <c r="CR3486" s="60">
        <v>1.8</v>
      </c>
      <c r="CS3486" s="60">
        <v>5.7</v>
      </c>
      <c r="CT3486" s="60">
        <v>0.98</v>
      </c>
      <c r="CU3486" s="60">
        <v>7.2</v>
      </c>
      <c r="CV3486" s="60">
        <v>1.25</v>
      </c>
      <c r="CW3486" s="60">
        <f t="shared" si="207"/>
        <v>526.09000000000015</v>
      </c>
      <c r="CX3486" s="110"/>
      <c r="CY3486" s="110"/>
      <c r="CZ3486" s="110"/>
      <c r="DA3486" s="110"/>
      <c r="DB3486" s="22"/>
      <c r="DC3486" s="110"/>
      <c r="DD3486" s="110"/>
      <c r="DE3486" s="110"/>
      <c r="DF3486" s="110"/>
      <c r="DG3486" s="110"/>
      <c r="DH3486" s="22"/>
      <c r="DI3486" s="22"/>
      <c r="DJ3486" s="22"/>
      <c r="DK3486" s="22"/>
      <c r="DL3486" s="22"/>
      <c r="DM3486" s="22"/>
      <c r="DN3486" s="22"/>
      <c r="DO3486" s="22"/>
      <c r="DP3486" s="22"/>
      <c r="DQ3486" s="22"/>
    </row>
    <row r="3487" spans="1:121" ht="14.5" customHeight="1" x14ac:dyDescent="0.3">
      <c r="A3487" s="65" t="s">
        <v>5042</v>
      </c>
      <c r="B3487" s="61" t="s">
        <v>5000</v>
      </c>
      <c r="C3487" s="22" t="s">
        <v>2941</v>
      </c>
      <c r="D3487" s="22" t="s">
        <v>5257</v>
      </c>
      <c r="E3487" s="71"/>
      <c r="F3487" s="71">
        <v>40759</v>
      </c>
      <c r="G3487" s="25" t="s">
        <v>5043</v>
      </c>
      <c r="H3487" s="22" t="s">
        <v>5018</v>
      </c>
      <c r="I3487" s="22" t="s">
        <v>5018</v>
      </c>
      <c r="K3487" s="29" t="s">
        <v>1253</v>
      </c>
      <c r="L3487" s="29" t="s">
        <v>878</v>
      </c>
      <c r="M3487" s="22" t="s">
        <v>1165</v>
      </c>
      <c r="N3487" s="70" t="s">
        <v>3393</v>
      </c>
      <c r="O3487" s="70" t="s">
        <v>3394</v>
      </c>
      <c r="P3487" s="65"/>
      <c r="Q3487" s="118"/>
      <c r="R3487" s="118"/>
      <c r="S3487" s="118"/>
      <c r="U3487" s="118"/>
      <c r="V3487" s="118"/>
      <c r="W3487" s="60">
        <v>45.44</v>
      </c>
      <c r="X3487" s="60">
        <v>0.18</v>
      </c>
      <c r="Y3487" s="60">
        <v>23.65</v>
      </c>
      <c r="Z3487" s="60">
        <v>5.58</v>
      </c>
      <c r="AA3487" s="60">
        <v>5.3999999999999999E-2</v>
      </c>
      <c r="AB3487" s="60">
        <v>0.18</v>
      </c>
      <c r="AC3487" s="60">
        <v>5.69</v>
      </c>
      <c r="AD3487" s="60">
        <v>0.21</v>
      </c>
      <c r="AE3487" s="60">
        <v>5.88</v>
      </c>
      <c r="AF3487" s="60">
        <v>0.15</v>
      </c>
      <c r="AG3487" s="60">
        <v>11.43</v>
      </c>
      <c r="AH3487" s="60"/>
      <c r="AI3487" s="131"/>
      <c r="AJ3487" s="131"/>
      <c r="AK3487" s="22"/>
      <c r="AL3487" s="131"/>
      <c r="AM3487" s="131"/>
      <c r="AN3487" s="131"/>
      <c r="AO3487" s="57">
        <f t="shared" si="203"/>
        <v>98.443999999999988</v>
      </c>
      <c r="AP3487" s="109">
        <f t="shared" si="204"/>
        <v>2.6793396000000009</v>
      </c>
      <c r="AQ3487" s="109">
        <f t="shared" si="205"/>
        <v>2.636963999999999</v>
      </c>
      <c r="AR3487" s="110">
        <f t="shared" si="206"/>
        <v>5.0727272727272723</v>
      </c>
      <c r="AS3487" s="22"/>
      <c r="AT3487" s="22"/>
      <c r="AU3487" s="132"/>
      <c r="AV3487" s="60"/>
      <c r="AW3487" s="60">
        <v>19</v>
      </c>
      <c r="AX3487" s="110"/>
      <c r="AY3487" s="60">
        <v>99</v>
      </c>
      <c r="AZ3487" s="60">
        <v>5</v>
      </c>
      <c r="BA3487" s="60">
        <v>1.7</v>
      </c>
      <c r="BB3487" s="110"/>
      <c r="BC3487" s="110"/>
      <c r="BD3487" s="60">
        <v>4</v>
      </c>
      <c r="BE3487" s="60" t="s">
        <v>411</v>
      </c>
      <c r="BF3487" s="60">
        <v>0.6</v>
      </c>
      <c r="BG3487" s="60" t="s">
        <v>471</v>
      </c>
      <c r="BH3487" s="60">
        <v>63</v>
      </c>
      <c r="BI3487" s="60">
        <v>5</v>
      </c>
      <c r="BJ3487" s="60">
        <v>49.2</v>
      </c>
      <c r="BK3487" s="110"/>
      <c r="BL3487" s="60" t="s">
        <v>1420</v>
      </c>
      <c r="BM3487" s="110"/>
      <c r="BN3487" s="60">
        <v>24</v>
      </c>
      <c r="BO3487" s="60">
        <v>312</v>
      </c>
      <c r="BP3487" s="60">
        <v>20</v>
      </c>
      <c r="BQ3487" s="60">
        <v>53</v>
      </c>
      <c r="BR3487" s="60">
        <v>166</v>
      </c>
      <c r="BS3487" s="110"/>
      <c r="BT3487" s="60">
        <v>2.7</v>
      </c>
      <c r="BU3487" s="60">
        <v>2</v>
      </c>
      <c r="BV3487" s="110"/>
      <c r="BW3487" s="60">
        <v>25</v>
      </c>
      <c r="BX3487" s="60">
        <v>95</v>
      </c>
      <c r="BY3487" s="60">
        <v>23.7</v>
      </c>
      <c r="BZ3487" s="110"/>
      <c r="CA3487" s="60">
        <v>51.3</v>
      </c>
      <c r="CB3487" s="60">
        <v>1</v>
      </c>
      <c r="CC3487" s="60">
        <v>10.9</v>
      </c>
      <c r="CD3487" s="60">
        <v>25</v>
      </c>
      <c r="CE3487" s="60">
        <v>5</v>
      </c>
      <c r="CF3487" s="60">
        <v>75</v>
      </c>
      <c r="CG3487" s="60">
        <v>2323</v>
      </c>
      <c r="CH3487" s="60">
        <v>120</v>
      </c>
      <c r="CI3487" s="60">
        <v>188</v>
      </c>
      <c r="CJ3487" s="60">
        <v>326</v>
      </c>
      <c r="CK3487" s="60">
        <v>30.5</v>
      </c>
      <c r="CL3487" s="60">
        <v>91.6</v>
      </c>
      <c r="CM3487" s="60">
        <v>15.1</v>
      </c>
      <c r="CN3487" s="60">
        <v>1.66</v>
      </c>
      <c r="CO3487" s="60">
        <v>12.5</v>
      </c>
      <c r="CP3487" s="60">
        <v>2</v>
      </c>
      <c r="CQ3487" s="60">
        <v>12.5</v>
      </c>
      <c r="CR3487" s="60">
        <v>2.7</v>
      </c>
      <c r="CS3487" s="60">
        <v>8.6</v>
      </c>
      <c r="CT3487" s="60">
        <v>1.48</v>
      </c>
      <c r="CU3487" s="60">
        <v>11.3</v>
      </c>
      <c r="CV3487" s="60">
        <v>1.93</v>
      </c>
      <c r="CW3487" s="60">
        <f t="shared" si="207"/>
        <v>705.87</v>
      </c>
      <c r="CX3487" s="110"/>
      <c r="CY3487" s="110"/>
      <c r="CZ3487" s="110"/>
      <c r="DA3487" s="110"/>
      <c r="DB3487" s="22"/>
      <c r="DC3487" s="110"/>
      <c r="DD3487" s="110"/>
      <c r="DE3487" s="110"/>
      <c r="DF3487" s="110"/>
      <c r="DG3487" s="110"/>
      <c r="DH3487" s="22"/>
      <c r="DI3487" s="22"/>
      <c r="DJ3487" s="22"/>
      <c r="DK3487" s="22"/>
      <c r="DL3487" s="22"/>
      <c r="DM3487" s="22"/>
      <c r="DN3487" s="22"/>
      <c r="DO3487" s="22"/>
      <c r="DP3487" s="22"/>
      <c r="DQ3487" s="22"/>
    </row>
    <row r="3488" spans="1:121" ht="14.5" customHeight="1" x14ac:dyDescent="0.3">
      <c r="A3488" s="65" t="s">
        <v>5044</v>
      </c>
      <c r="B3488" s="61" t="s">
        <v>5000</v>
      </c>
      <c r="C3488" s="22" t="s">
        <v>2941</v>
      </c>
      <c r="D3488" s="22" t="s">
        <v>5257</v>
      </c>
      <c r="E3488" s="71"/>
      <c r="F3488" s="71">
        <v>40546</v>
      </c>
      <c r="G3488" s="25" t="s">
        <v>5017</v>
      </c>
      <c r="H3488" s="22" t="s">
        <v>5018</v>
      </c>
      <c r="I3488" s="22" t="s">
        <v>5018</v>
      </c>
      <c r="K3488" s="29" t="s">
        <v>1253</v>
      </c>
      <c r="L3488" s="29" t="s">
        <v>878</v>
      </c>
      <c r="M3488" s="25" t="s">
        <v>907</v>
      </c>
      <c r="N3488" s="70" t="s">
        <v>3393</v>
      </c>
      <c r="O3488" s="70" t="s">
        <v>3394</v>
      </c>
      <c r="P3488" s="65"/>
      <c r="Q3488" s="118"/>
      <c r="R3488" s="118"/>
      <c r="S3488" s="118"/>
      <c r="U3488" s="25"/>
      <c r="V3488" s="118"/>
      <c r="W3488" s="60">
        <v>57</v>
      </c>
      <c r="X3488" s="60">
        <v>0.28599999999999998</v>
      </c>
      <c r="Y3488" s="60">
        <v>18.75</v>
      </c>
      <c r="Z3488" s="60">
        <v>4.8600000000000003</v>
      </c>
      <c r="AA3488" s="60">
        <v>0.27100000000000002</v>
      </c>
      <c r="AB3488" s="60">
        <v>0.34</v>
      </c>
      <c r="AC3488" s="60">
        <v>1.28</v>
      </c>
      <c r="AD3488" s="60">
        <v>9.32</v>
      </c>
      <c r="AE3488" s="60">
        <v>4.93</v>
      </c>
      <c r="AF3488" s="60">
        <v>0.05</v>
      </c>
      <c r="AG3488" s="60">
        <v>2.38</v>
      </c>
      <c r="AH3488" s="60"/>
      <c r="AI3488" s="131"/>
      <c r="AJ3488" s="131"/>
      <c r="AK3488" s="22"/>
      <c r="AL3488" s="131"/>
      <c r="AM3488" s="131"/>
      <c r="AN3488" s="131"/>
      <c r="AO3488" s="57">
        <f t="shared" si="203"/>
        <v>99.466999999999999</v>
      </c>
      <c r="AP3488" s="109">
        <f t="shared" si="204"/>
        <v>2.2421232000000009</v>
      </c>
      <c r="AQ3488" s="109">
        <f t="shared" si="205"/>
        <v>2.3798879999999993</v>
      </c>
      <c r="AR3488" s="110">
        <f t="shared" si="206"/>
        <v>4.418181818181818</v>
      </c>
      <c r="AS3488" s="22"/>
      <c r="AT3488" s="22"/>
      <c r="AU3488" s="132"/>
      <c r="AV3488" s="60"/>
      <c r="AW3488" s="60" t="s">
        <v>412</v>
      </c>
      <c r="AX3488" s="110"/>
      <c r="AY3488" s="60">
        <v>152</v>
      </c>
      <c r="AZ3488" s="60">
        <v>30</v>
      </c>
      <c r="BA3488" s="60">
        <v>0.4</v>
      </c>
      <c r="BB3488" s="110"/>
      <c r="BC3488" s="110"/>
      <c r="BD3488" s="60">
        <v>3</v>
      </c>
      <c r="BE3488" s="60" t="s">
        <v>411</v>
      </c>
      <c r="BF3488" s="60">
        <v>8.8000000000000007</v>
      </c>
      <c r="BG3488" s="60" t="s">
        <v>471</v>
      </c>
      <c r="BH3488" s="60">
        <v>50</v>
      </c>
      <c r="BI3488" s="60">
        <v>2</v>
      </c>
      <c r="BJ3488" s="60">
        <v>51.5</v>
      </c>
      <c r="BK3488" s="110"/>
      <c r="BL3488" s="60" t="s">
        <v>1420</v>
      </c>
      <c r="BM3488" s="110"/>
      <c r="BN3488" s="60">
        <v>5</v>
      </c>
      <c r="BO3488" s="60">
        <v>338</v>
      </c>
      <c r="BP3488" s="60" t="s">
        <v>411</v>
      </c>
      <c r="BQ3488" s="60">
        <v>49</v>
      </c>
      <c r="BR3488" s="60">
        <v>226</v>
      </c>
      <c r="BS3488" s="110"/>
      <c r="BT3488" s="60">
        <v>0.9</v>
      </c>
      <c r="BU3488" s="60" t="s">
        <v>420</v>
      </c>
      <c r="BV3488" s="110"/>
      <c r="BW3488" s="60">
        <v>15</v>
      </c>
      <c r="BX3488" s="60">
        <v>126</v>
      </c>
      <c r="BY3488" s="60">
        <v>33.5</v>
      </c>
      <c r="BZ3488" s="110"/>
      <c r="CA3488" s="60">
        <v>75.8</v>
      </c>
      <c r="CB3488" s="60">
        <v>1</v>
      </c>
      <c r="CC3488" s="60">
        <v>20.399999999999999</v>
      </c>
      <c r="CD3488" s="60">
        <v>7</v>
      </c>
      <c r="CE3488" s="60">
        <v>2</v>
      </c>
      <c r="CF3488" s="60">
        <v>60</v>
      </c>
      <c r="CG3488" s="60">
        <v>2331</v>
      </c>
      <c r="CH3488" s="60">
        <v>250</v>
      </c>
      <c r="CI3488" s="60">
        <v>174</v>
      </c>
      <c r="CJ3488" s="60">
        <v>285</v>
      </c>
      <c r="CK3488" s="60">
        <v>26.9</v>
      </c>
      <c r="CL3488" s="60">
        <v>80.599999999999994</v>
      </c>
      <c r="CM3488" s="60">
        <v>13.4</v>
      </c>
      <c r="CN3488" s="60">
        <v>1.53</v>
      </c>
      <c r="CO3488" s="60">
        <v>11</v>
      </c>
      <c r="CP3488" s="60">
        <v>1.9</v>
      </c>
      <c r="CQ3488" s="60">
        <v>10.8</v>
      </c>
      <c r="CR3488" s="60">
        <v>2.1</v>
      </c>
      <c r="CS3488" s="60">
        <v>6.2</v>
      </c>
      <c r="CT3488" s="60">
        <v>1.05</v>
      </c>
      <c r="CU3488" s="60">
        <v>7</v>
      </c>
      <c r="CV3488" s="60">
        <v>1.05</v>
      </c>
      <c r="CW3488" s="60">
        <f t="shared" si="207"/>
        <v>622.52999999999986</v>
      </c>
      <c r="CX3488" s="110"/>
      <c r="CY3488" s="110"/>
      <c r="CZ3488" s="110"/>
      <c r="DA3488" s="110"/>
      <c r="DB3488" s="22"/>
      <c r="DC3488" s="110"/>
      <c r="DD3488" s="110"/>
      <c r="DE3488" s="110"/>
      <c r="DF3488" s="110"/>
      <c r="DG3488" s="110"/>
      <c r="DH3488" s="22"/>
      <c r="DI3488" s="22"/>
      <c r="DJ3488" s="22"/>
      <c r="DK3488" s="22"/>
      <c r="DL3488" s="22"/>
      <c r="DM3488" s="22"/>
      <c r="DN3488" s="22"/>
      <c r="DO3488" s="22"/>
      <c r="DP3488" s="22"/>
      <c r="DQ3488" s="22"/>
    </row>
    <row r="3489" spans="1:121" ht="14.5" customHeight="1" x14ac:dyDescent="0.3">
      <c r="A3489" s="65" t="s">
        <v>5045</v>
      </c>
      <c r="B3489" s="61" t="s">
        <v>5000</v>
      </c>
      <c r="C3489" s="22" t="s">
        <v>2941</v>
      </c>
      <c r="D3489" s="22" t="s">
        <v>5257</v>
      </c>
      <c r="E3489" s="71"/>
      <c r="F3489" s="71">
        <v>40637</v>
      </c>
      <c r="G3489" s="25" t="s">
        <v>5020</v>
      </c>
      <c r="H3489" s="61">
        <v>32.002721000000001</v>
      </c>
      <c r="I3489" s="61">
        <v>-105.514173</v>
      </c>
      <c r="J3489" s="22" t="s">
        <v>873</v>
      </c>
      <c r="K3489" s="29" t="s">
        <v>1253</v>
      </c>
      <c r="L3489" s="29" t="s">
        <v>878</v>
      </c>
      <c r="M3489" s="25" t="s">
        <v>907</v>
      </c>
      <c r="N3489" s="70" t="s">
        <v>3393</v>
      </c>
      <c r="O3489" s="70" t="s">
        <v>3394</v>
      </c>
      <c r="P3489" s="65"/>
      <c r="Q3489" s="118"/>
      <c r="R3489" s="118"/>
      <c r="S3489" s="118"/>
      <c r="U3489" s="25"/>
      <c r="V3489" s="118"/>
      <c r="W3489" s="60">
        <v>56.66</v>
      </c>
      <c r="X3489" s="60">
        <v>0.23599999999999999</v>
      </c>
      <c r="Y3489" s="60">
        <v>18.86</v>
      </c>
      <c r="Z3489" s="60">
        <v>4.37</v>
      </c>
      <c r="AA3489" s="60">
        <v>0.28699999999999998</v>
      </c>
      <c r="AB3489" s="60">
        <v>0.31</v>
      </c>
      <c r="AC3489" s="60">
        <v>0.95</v>
      </c>
      <c r="AD3489" s="60">
        <v>9.2100000000000009</v>
      </c>
      <c r="AE3489" s="60">
        <v>4.66</v>
      </c>
      <c r="AF3489" s="60">
        <v>0.03</v>
      </c>
      <c r="AG3489" s="60">
        <v>3.25</v>
      </c>
      <c r="AH3489" s="60"/>
      <c r="AI3489" s="131"/>
      <c r="AJ3489" s="131"/>
      <c r="AK3489" s="22"/>
      <c r="AL3489" s="131"/>
      <c r="AM3489" s="131"/>
      <c r="AN3489" s="131"/>
      <c r="AO3489" s="57">
        <f t="shared" si="203"/>
        <v>98.823000000000008</v>
      </c>
      <c r="AP3489" s="109">
        <f t="shared" si="204"/>
        <v>2.1150869000000005</v>
      </c>
      <c r="AQ3489" s="109">
        <f t="shared" si="205"/>
        <v>2.0499209999999994</v>
      </c>
      <c r="AR3489" s="110">
        <f t="shared" si="206"/>
        <v>3.9727272727272727</v>
      </c>
      <c r="AS3489" s="22"/>
      <c r="AT3489" s="22"/>
      <c r="AU3489" s="132"/>
      <c r="AV3489" s="60"/>
      <c r="AW3489" s="60">
        <v>18</v>
      </c>
      <c r="AX3489" s="110"/>
      <c r="AY3489" s="60">
        <v>156</v>
      </c>
      <c r="AZ3489" s="60">
        <v>33</v>
      </c>
      <c r="BA3489" s="60">
        <v>0.7</v>
      </c>
      <c r="BB3489" s="110"/>
      <c r="BC3489" s="110"/>
      <c r="BD3489" s="60">
        <v>3</v>
      </c>
      <c r="BE3489" s="60" t="s">
        <v>411</v>
      </c>
      <c r="BF3489" s="60">
        <v>7.5</v>
      </c>
      <c r="BG3489" s="60" t="s">
        <v>471</v>
      </c>
      <c r="BH3489" s="60">
        <v>52</v>
      </c>
      <c r="BI3489" s="60">
        <v>2</v>
      </c>
      <c r="BJ3489" s="60">
        <v>58.3</v>
      </c>
      <c r="BK3489" s="110"/>
      <c r="BL3489" s="60" t="s">
        <v>1420</v>
      </c>
      <c r="BM3489" s="110"/>
      <c r="BN3489" s="60">
        <v>12</v>
      </c>
      <c r="BO3489" s="60">
        <v>362</v>
      </c>
      <c r="BP3489" s="60" t="s">
        <v>411</v>
      </c>
      <c r="BQ3489" s="60">
        <v>70</v>
      </c>
      <c r="BR3489" s="60">
        <v>252</v>
      </c>
      <c r="BS3489" s="110"/>
      <c r="BT3489" s="60">
        <v>3</v>
      </c>
      <c r="BU3489" s="60" t="s">
        <v>420</v>
      </c>
      <c r="BV3489" s="110"/>
      <c r="BW3489" s="60">
        <v>15</v>
      </c>
      <c r="BX3489" s="60">
        <v>80</v>
      </c>
      <c r="BY3489" s="60">
        <v>36.200000000000003</v>
      </c>
      <c r="BZ3489" s="110"/>
      <c r="CA3489" s="60">
        <v>78.900000000000006</v>
      </c>
      <c r="CB3489" s="60">
        <v>1</v>
      </c>
      <c r="CC3489" s="60">
        <v>22.6</v>
      </c>
      <c r="CD3489" s="60">
        <v>7</v>
      </c>
      <c r="CE3489" s="60">
        <v>8</v>
      </c>
      <c r="CF3489" s="60">
        <v>66</v>
      </c>
      <c r="CG3489" s="60">
        <v>2596</v>
      </c>
      <c r="CH3489" s="60">
        <v>320</v>
      </c>
      <c r="CI3489" s="60">
        <v>205</v>
      </c>
      <c r="CJ3489" s="60">
        <v>345</v>
      </c>
      <c r="CK3489" s="60">
        <v>30.1</v>
      </c>
      <c r="CL3489" s="60">
        <v>86.9</v>
      </c>
      <c r="CM3489" s="60">
        <v>14.4</v>
      </c>
      <c r="CN3489" s="60">
        <v>1.5</v>
      </c>
      <c r="CO3489" s="60">
        <v>11.6</v>
      </c>
      <c r="CP3489" s="60">
        <v>1.9</v>
      </c>
      <c r="CQ3489" s="60">
        <v>11.6</v>
      </c>
      <c r="CR3489" s="60">
        <v>2.2999999999999998</v>
      </c>
      <c r="CS3489" s="60">
        <v>6.7</v>
      </c>
      <c r="CT3489" s="60">
        <v>1.05</v>
      </c>
      <c r="CU3489" s="60">
        <v>7.1</v>
      </c>
      <c r="CV3489" s="60">
        <v>1.1000000000000001</v>
      </c>
      <c r="CW3489" s="60">
        <f t="shared" si="207"/>
        <v>726.25</v>
      </c>
      <c r="CX3489" s="110"/>
      <c r="CY3489" s="110"/>
      <c r="CZ3489" s="110"/>
      <c r="DA3489" s="110"/>
      <c r="DB3489" s="22"/>
      <c r="DC3489" s="110"/>
      <c r="DD3489" s="110"/>
      <c r="DE3489" s="110"/>
      <c r="DF3489" s="110"/>
      <c r="DG3489" s="110"/>
      <c r="DH3489" s="22"/>
      <c r="DI3489" s="22"/>
      <c r="DJ3489" s="22"/>
      <c r="DK3489" s="22"/>
      <c r="DL3489" s="22"/>
      <c r="DM3489" s="22"/>
      <c r="DN3489" s="22"/>
      <c r="DO3489" s="22"/>
      <c r="DP3489" s="22"/>
      <c r="DQ3489" s="22"/>
    </row>
    <row r="3490" spans="1:121" ht="14.5" customHeight="1" x14ac:dyDescent="0.3">
      <c r="A3490" s="65" t="s">
        <v>5046</v>
      </c>
      <c r="B3490" s="61" t="s">
        <v>5000</v>
      </c>
      <c r="C3490" s="22" t="s">
        <v>2941</v>
      </c>
      <c r="D3490" s="22" t="s">
        <v>5257</v>
      </c>
      <c r="E3490" s="71"/>
      <c r="F3490" s="71">
        <v>40637</v>
      </c>
      <c r="G3490" s="25" t="s">
        <v>5020</v>
      </c>
      <c r="H3490" s="61">
        <v>32.002522999999997</v>
      </c>
      <c r="I3490" s="61">
        <v>-105.513729</v>
      </c>
      <c r="J3490" s="22" t="s">
        <v>873</v>
      </c>
      <c r="K3490" s="29" t="s">
        <v>1253</v>
      </c>
      <c r="L3490" s="29" t="s">
        <v>878</v>
      </c>
      <c r="M3490" s="25" t="s">
        <v>907</v>
      </c>
      <c r="N3490" s="70" t="s">
        <v>3393</v>
      </c>
      <c r="O3490" s="70" t="s">
        <v>3394</v>
      </c>
      <c r="P3490" s="65"/>
      <c r="Q3490" s="118"/>
      <c r="R3490" s="118"/>
      <c r="S3490" s="118"/>
      <c r="U3490" s="25"/>
      <c r="V3490" s="118"/>
      <c r="W3490" s="60">
        <v>57.23</v>
      </c>
      <c r="X3490" s="60">
        <v>0.28399999999999997</v>
      </c>
      <c r="Y3490" s="60">
        <v>18.34</v>
      </c>
      <c r="Z3490" s="60">
        <v>4.43</v>
      </c>
      <c r="AA3490" s="60">
        <v>0.28000000000000003</v>
      </c>
      <c r="AB3490" s="60">
        <v>0.33</v>
      </c>
      <c r="AC3490" s="60">
        <v>1.1200000000000001</v>
      </c>
      <c r="AD3490" s="60">
        <v>8.58</v>
      </c>
      <c r="AE3490" s="60">
        <v>4.67</v>
      </c>
      <c r="AF3490" s="60">
        <v>7.0000000000000007E-2</v>
      </c>
      <c r="AG3490" s="60">
        <v>2.99</v>
      </c>
      <c r="AH3490" s="60"/>
      <c r="AI3490" s="131"/>
      <c r="AJ3490" s="131"/>
      <c r="AK3490" s="22"/>
      <c r="AL3490" s="131"/>
      <c r="AM3490" s="131"/>
      <c r="AN3490" s="131"/>
      <c r="AO3490" s="57">
        <f t="shared" si="203"/>
        <v>98.323999999999984</v>
      </c>
      <c r="AP3490" s="109">
        <f t="shared" si="204"/>
        <v>2.1055691000000003</v>
      </c>
      <c r="AQ3490" s="109">
        <f t="shared" si="205"/>
        <v>2.1131189999999993</v>
      </c>
      <c r="AR3490" s="110">
        <f t="shared" si="206"/>
        <v>4.0272727272727264</v>
      </c>
      <c r="AS3490" s="22"/>
      <c r="AT3490" s="22"/>
      <c r="AU3490" s="132"/>
      <c r="AV3490" s="60"/>
      <c r="AW3490" s="60">
        <v>20</v>
      </c>
      <c r="AX3490" s="110"/>
      <c r="AY3490" s="60">
        <v>148</v>
      </c>
      <c r="AZ3490" s="60">
        <v>30</v>
      </c>
      <c r="BA3490" s="60">
        <v>0.5</v>
      </c>
      <c r="BB3490" s="110"/>
      <c r="BC3490" s="110"/>
      <c r="BD3490" s="60">
        <v>3</v>
      </c>
      <c r="BE3490" s="60" t="s">
        <v>411</v>
      </c>
      <c r="BF3490" s="60">
        <v>7.7</v>
      </c>
      <c r="BG3490" s="60" t="s">
        <v>471</v>
      </c>
      <c r="BH3490" s="60">
        <v>51</v>
      </c>
      <c r="BI3490" s="60">
        <v>3</v>
      </c>
      <c r="BJ3490" s="60">
        <v>54.5</v>
      </c>
      <c r="BK3490" s="110"/>
      <c r="BL3490" s="60" t="s">
        <v>1420</v>
      </c>
      <c r="BM3490" s="110"/>
      <c r="BN3490" s="60">
        <v>13</v>
      </c>
      <c r="BO3490" s="60">
        <v>346</v>
      </c>
      <c r="BP3490" s="60" t="s">
        <v>411</v>
      </c>
      <c r="BQ3490" s="60">
        <v>66</v>
      </c>
      <c r="BR3490" s="60">
        <v>245</v>
      </c>
      <c r="BS3490" s="110"/>
      <c r="BT3490" s="60">
        <v>2.9</v>
      </c>
      <c r="BU3490" s="60" t="s">
        <v>420</v>
      </c>
      <c r="BV3490" s="110"/>
      <c r="BW3490" s="60">
        <v>14</v>
      </c>
      <c r="BX3490" s="60">
        <v>127</v>
      </c>
      <c r="BY3490" s="60">
        <v>33.299999999999997</v>
      </c>
      <c r="BZ3490" s="110"/>
      <c r="CA3490" s="60">
        <v>77.5</v>
      </c>
      <c r="CB3490" s="60">
        <v>1.1000000000000001</v>
      </c>
      <c r="CC3490" s="60">
        <v>23.6</v>
      </c>
      <c r="CD3490" s="60">
        <v>8</v>
      </c>
      <c r="CE3490" s="60">
        <v>7</v>
      </c>
      <c r="CF3490" s="60">
        <v>60</v>
      </c>
      <c r="CG3490" s="60">
        <v>2542</v>
      </c>
      <c r="CH3490" s="60">
        <v>310</v>
      </c>
      <c r="CI3490" s="60">
        <v>194</v>
      </c>
      <c r="CJ3490" s="60">
        <v>328</v>
      </c>
      <c r="CK3490" s="60">
        <v>28.2</v>
      </c>
      <c r="CL3490" s="60">
        <v>82.1</v>
      </c>
      <c r="CM3490" s="60">
        <v>13.6</v>
      </c>
      <c r="CN3490" s="60">
        <v>1.5</v>
      </c>
      <c r="CO3490" s="60">
        <v>10.9</v>
      </c>
      <c r="CP3490" s="60">
        <v>1.8</v>
      </c>
      <c r="CQ3490" s="60">
        <v>10.9</v>
      </c>
      <c r="CR3490" s="60">
        <v>2.2000000000000002</v>
      </c>
      <c r="CS3490" s="60">
        <v>6.3</v>
      </c>
      <c r="CT3490" s="60">
        <v>0.99</v>
      </c>
      <c r="CU3490" s="60">
        <v>6.9</v>
      </c>
      <c r="CV3490" s="60">
        <v>1.05</v>
      </c>
      <c r="CW3490" s="60">
        <f t="shared" si="207"/>
        <v>688.43999999999994</v>
      </c>
      <c r="CX3490" s="110"/>
      <c r="CY3490" s="110"/>
      <c r="CZ3490" s="110"/>
      <c r="DA3490" s="110"/>
      <c r="DB3490" s="22"/>
      <c r="DC3490" s="110"/>
      <c r="DD3490" s="110"/>
      <c r="DE3490" s="110"/>
      <c r="DF3490" s="110"/>
      <c r="DG3490" s="110"/>
      <c r="DH3490" s="22"/>
      <c r="DI3490" s="22"/>
      <c r="DJ3490" s="22"/>
      <c r="DK3490" s="22"/>
      <c r="DL3490" s="22"/>
      <c r="DM3490" s="22"/>
      <c r="DN3490" s="22"/>
      <c r="DO3490" s="22"/>
      <c r="DP3490" s="22"/>
      <c r="DQ3490" s="22"/>
    </row>
    <row r="3491" spans="1:121" ht="14.5" customHeight="1" x14ac:dyDescent="0.3">
      <c r="A3491" s="65" t="s">
        <v>5047</v>
      </c>
      <c r="B3491" s="61" t="s">
        <v>5000</v>
      </c>
      <c r="C3491" s="22" t="s">
        <v>2941</v>
      </c>
      <c r="D3491" s="22" t="s">
        <v>5257</v>
      </c>
      <c r="E3491" s="71"/>
      <c r="F3491" s="71">
        <v>40637</v>
      </c>
      <c r="G3491" s="25" t="s">
        <v>5020</v>
      </c>
      <c r="H3491" s="61">
        <v>32.002020999999999</v>
      </c>
      <c r="I3491" s="61">
        <v>-105.513271</v>
      </c>
      <c r="J3491" s="22" t="s">
        <v>873</v>
      </c>
      <c r="K3491" s="29" t="s">
        <v>1253</v>
      </c>
      <c r="L3491" s="29" t="s">
        <v>878</v>
      </c>
      <c r="M3491" s="25" t="s">
        <v>907</v>
      </c>
      <c r="N3491" s="70" t="s">
        <v>3393</v>
      </c>
      <c r="O3491" s="70" t="s">
        <v>3394</v>
      </c>
      <c r="P3491" s="65"/>
      <c r="Q3491" s="118"/>
      <c r="R3491" s="118"/>
      <c r="S3491" s="118"/>
      <c r="U3491" s="25"/>
      <c r="V3491" s="118"/>
      <c r="W3491" s="60">
        <v>57.35</v>
      </c>
      <c r="X3491" s="60">
        <v>0.23</v>
      </c>
      <c r="Y3491" s="60">
        <v>18.690000000000001</v>
      </c>
      <c r="Z3491" s="60">
        <v>4.2300000000000004</v>
      </c>
      <c r="AA3491" s="60">
        <v>0.28299999999999997</v>
      </c>
      <c r="AB3491" s="60">
        <v>0.2</v>
      </c>
      <c r="AC3491" s="60">
        <v>0.82</v>
      </c>
      <c r="AD3491" s="60">
        <v>9.5500000000000007</v>
      </c>
      <c r="AE3491" s="60">
        <v>4.74</v>
      </c>
      <c r="AF3491" s="60">
        <v>0.05</v>
      </c>
      <c r="AG3491" s="60">
        <v>2.1800000000000002</v>
      </c>
      <c r="AH3491" s="60"/>
      <c r="AI3491" s="131"/>
      <c r="AJ3491" s="131"/>
      <c r="AK3491" s="22"/>
      <c r="AL3491" s="131"/>
      <c r="AM3491" s="131"/>
      <c r="AN3491" s="131"/>
      <c r="AO3491" s="57">
        <f t="shared" si="203"/>
        <v>98.322999999999993</v>
      </c>
      <c r="AP3491" s="109">
        <f t="shared" si="204"/>
        <v>2.0688201000000013</v>
      </c>
      <c r="AQ3491" s="109">
        <f t="shared" si="205"/>
        <v>1.9647089999999992</v>
      </c>
      <c r="AR3491" s="110">
        <f t="shared" si="206"/>
        <v>3.8454545454545457</v>
      </c>
      <c r="AS3491" s="22"/>
      <c r="AT3491" s="22"/>
      <c r="AU3491" s="132"/>
      <c r="AV3491" s="60"/>
      <c r="AW3491" s="60">
        <v>26</v>
      </c>
      <c r="AX3491" s="110"/>
      <c r="AY3491" s="60">
        <v>101</v>
      </c>
      <c r="AZ3491" s="60">
        <v>32</v>
      </c>
      <c r="BA3491" s="60">
        <v>1</v>
      </c>
      <c r="BB3491" s="110"/>
      <c r="BC3491" s="110"/>
      <c r="BD3491" s="60">
        <v>2</v>
      </c>
      <c r="BE3491" s="60" t="s">
        <v>411</v>
      </c>
      <c r="BF3491" s="60">
        <v>8</v>
      </c>
      <c r="BG3491" s="60" t="s">
        <v>471</v>
      </c>
      <c r="BH3491" s="60">
        <v>54</v>
      </c>
      <c r="BI3491" s="60">
        <v>3</v>
      </c>
      <c r="BJ3491" s="60">
        <v>58.1</v>
      </c>
      <c r="BK3491" s="110"/>
      <c r="BL3491" s="60" t="s">
        <v>1420</v>
      </c>
      <c r="BM3491" s="110"/>
      <c r="BN3491" s="60">
        <v>10</v>
      </c>
      <c r="BO3491" s="60">
        <v>365</v>
      </c>
      <c r="BP3491" s="60" t="s">
        <v>411</v>
      </c>
      <c r="BQ3491" s="60">
        <v>71</v>
      </c>
      <c r="BR3491" s="60">
        <v>262</v>
      </c>
      <c r="BS3491" s="110"/>
      <c r="BT3491" s="60">
        <v>2.1</v>
      </c>
      <c r="BU3491" s="60" t="s">
        <v>420</v>
      </c>
      <c r="BV3491" s="110"/>
      <c r="BW3491" s="60">
        <v>15</v>
      </c>
      <c r="BX3491" s="60">
        <v>66</v>
      </c>
      <c r="BY3491" s="60">
        <v>35.200000000000003</v>
      </c>
      <c r="BZ3491" s="110"/>
      <c r="CA3491" s="60">
        <v>80.400000000000006</v>
      </c>
      <c r="CB3491" s="60">
        <v>1.1000000000000001</v>
      </c>
      <c r="CC3491" s="60">
        <v>24.7</v>
      </c>
      <c r="CD3491" s="60">
        <v>5</v>
      </c>
      <c r="CE3491" s="60">
        <v>8</v>
      </c>
      <c r="CF3491" s="60">
        <v>62</v>
      </c>
      <c r="CG3491" s="60">
        <v>2673</v>
      </c>
      <c r="CH3491" s="60">
        <v>320</v>
      </c>
      <c r="CI3491" s="60">
        <v>199</v>
      </c>
      <c r="CJ3491" s="60">
        <v>336</v>
      </c>
      <c r="CK3491" s="60">
        <v>29.2</v>
      </c>
      <c r="CL3491" s="60">
        <v>85</v>
      </c>
      <c r="CM3491" s="60">
        <v>13.5</v>
      </c>
      <c r="CN3491" s="60">
        <v>1.46</v>
      </c>
      <c r="CO3491" s="60">
        <v>11</v>
      </c>
      <c r="CP3491" s="60">
        <v>1.9</v>
      </c>
      <c r="CQ3491" s="60">
        <v>11.2</v>
      </c>
      <c r="CR3491" s="60">
        <v>2.2999999999999998</v>
      </c>
      <c r="CS3491" s="60">
        <v>6.5</v>
      </c>
      <c r="CT3491" s="60">
        <v>1.03</v>
      </c>
      <c r="CU3491" s="60">
        <v>6.9</v>
      </c>
      <c r="CV3491" s="60">
        <v>1.1000000000000001</v>
      </c>
      <c r="CW3491" s="60">
        <f t="shared" si="207"/>
        <v>706.09</v>
      </c>
      <c r="CX3491" s="110"/>
      <c r="CY3491" s="110"/>
      <c r="CZ3491" s="110"/>
      <c r="DA3491" s="110"/>
      <c r="DB3491" s="22"/>
      <c r="DC3491" s="110"/>
      <c r="DD3491" s="110"/>
      <c r="DE3491" s="110"/>
      <c r="DF3491" s="110"/>
      <c r="DG3491" s="110"/>
      <c r="DH3491" s="22"/>
      <c r="DI3491" s="22"/>
      <c r="DJ3491" s="22"/>
      <c r="DK3491" s="22"/>
      <c r="DL3491" s="22"/>
      <c r="DM3491" s="22"/>
      <c r="DN3491" s="22"/>
      <c r="DO3491" s="22"/>
      <c r="DP3491" s="22"/>
      <c r="DQ3491" s="22"/>
    </row>
    <row r="3492" spans="1:121" ht="14.5" customHeight="1" x14ac:dyDescent="0.3">
      <c r="A3492" s="65" t="s">
        <v>5048</v>
      </c>
      <c r="B3492" s="61" t="s">
        <v>5000</v>
      </c>
      <c r="C3492" s="22" t="s">
        <v>2941</v>
      </c>
      <c r="D3492" s="22" t="s">
        <v>5257</v>
      </c>
      <c r="E3492" s="71"/>
      <c r="F3492" s="71">
        <v>40637</v>
      </c>
      <c r="G3492" s="25" t="s">
        <v>5020</v>
      </c>
      <c r="H3492" s="61">
        <v>32.001928999999997</v>
      </c>
      <c r="I3492" s="61">
        <v>-105.51272899999999</v>
      </c>
      <c r="J3492" s="22" t="s">
        <v>873</v>
      </c>
      <c r="K3492" s="29" t="s">
        <v>1253</v>
      </c>
      <c r="L3492" s="29" t="s">
        <v>878</v>
      </c>
      <c r="M3492" s="25" t="s">
        <v>907</v>
      </c>
      <c r="N3492" s="70" t="s">
        <v>3393</v>
      </c>
      <c r="O3492" s="70" t="s">
        <v>3394</v>
      </c>
      <c r="P3492" s="65"/>
      <c r="Q3492" s="118"/>
      <c r="R3492" s="118"/>
      <c r="S3492" s="118"/>
      <c r="U3492" s="25"/>
      <c r="V3492" s="118"/>
      <c r="W3492" s="60">
        <v>56.95</v>
      </c>
      <c r="X3492" s="60">
        <v>0.255</v>
      </c>
      <c r="Y3492" s="60">
        <v>18.57</v>
      </c>
      <c r="Z3492" s="60">
        <v>4.3899999999999997</v>
      </c>
      <c r="AA3492" s="60">
        <v>0.28399999999999997</v>
      </c>
      <c r="AB3492" s="60">
        <v>0.32</v>
      </c>
      <c r="AC3492" s="60">
        <v>1.25</v>
      </c>
      <c r="AD3492" s="60">
        <v>9.27</v>
      </c>
      <c r="AE3492" s="60">
        <v>4.68</v>
      </c>
      <c r="AF3492" s="60">
        <v>0.1</v>
      </c>
      <c r="AG3492" s="60">
        <v>2.52</v>
      </c>
      <c r="AH3492" s="60"/>
      <c r="AI3492" s="131"/>
      <c r="AJ3492" s="131"/>
      <c r="AK3492" s="22"/>
      <c r="AL3492" s="131"/>
      <c r="AM3492" s="131"/>
      <c r="AN3492" s="131"/>
      <c r="AO3492" s="57">
        <f t="shared" si="203"/>
        <v>98.588999999999984</v>
      </c>
      <c r="AP3492" s="109">
        <f t="shared" si="204"/>
        <v>2.1061392999999988</v>
      </c>
      <c r="AQ3492" s="109">
        <f t="shared" si="205"/>
        <v>2.0762370000000008</v>
      </c>
      <c r="AR3492" s="110">
        <f t="shared" si="206"/>
        <v>3.9909090909090903</v>
      </c>
      <c r="AS3492" s="22"/>
      <c r="AT3492" s="22"/>
      <c r="AU3492" s="132"/>
      <c r="AV3492" s="60"/>
      <c r="AW3492" s="60">
        <v>19</v>
      </c>
      <c r="AX3492" s="110"/>
      <c r="AY3492" s="60">
        <v>200</v>
      </c>
      <c r="AZ3492" s="60">
        <v>30</v>
      </c>
      <c r="BA3492" s="60">
        <v>0.6</v>
      </c>
      <c r="BB3492" s="110"/>
      <c r="BC3492" s="110"/>
      <c r="BD3492" s="60">
        <v>3</v>
      </c>
      <c r="BE3492" s="60" t="s">
        <v>411</v>
      </c>
      <c r="BF3492" s="60">
        <v>7.2</v>
      </c>
      <c r="BG3492" s="60" t="s">
        <v>471</v>
      </c>
      <c r="BH3492" s="60">
        <v>51</v>
      </c>
      <c r="BI3492" s="60">
        <v>2</v>
      </c>
      <c r="BJ3492" s="60">
        <v>55.9</v>
      </c>
      <c r="BK3492" s="110"/>
      <c r="BL3492" s="60" t="s">
        <v>1420</v>
      </c>
      <c r="BM3492" s="110"/>
      <c r="BN3492" s="60">
        <v>20</v>
      </c>
      <c r="BO3492" s="60">
        <v>340</v>
      </c>
      <c r="BP3492" s="60" t="s">
        <v>411</v>
      </c>
      <c r="BQ3492" s="60">
        <v>66</v>
      </c>
      <c r="BR3492" s="60">
        <v>237</v>
      </c>
      <c r="BS3492" s="110"/>
      <c r="BT3492" s="60">
        <v>2.4</v>
      </c>
      <c r="BU3492" s="60" t="s">
        <v>420</v>
      </c>
      <c r="BV3492" s="110"/>
      <c r="BW3492" s="60">
        <v>14</v>
      </c>
      <c r="BX3492" s="60">
        <v>152</v>
      </c>
      <c r="BY3492" s="60">
        <v>34</v>
      </c>
      <c r="BZ3492" s="110"/>
      <c r="CA3492" s="60">
        <v>77.599999999999994</v>
      </c>
      <c r="CB3492" s="60">
        <v>1.1000000000000001</v>
      </c>
      <c r="CC3492" s="60">
        <v>23.6</v>
      </c>
      <c r="CD3492" s="60">
        <v>7</v>
      </c>
      <c r="CE3492" s="60">
        <v>6</v>
      </c>
      <c r="CF3492" s="60">
        <v>62</v>
      </c>
      <c r="CG3492" s="60">
        <v>2510</v>
      </c>
      <c r="CH3492" s="60">
        <v>300</v>
      </c>
      <c r="CI3492" s="60">
        <v>198</v>
      </c>
      <c r="CJ3492" s="60">
        <v>335</v>
      </c>
      <c r="CK3492" s="60">
        <v>29</v>
      </c>
      <c r="CL3492" s="60">
        <v>83.5</v>
      </c>
      <c r="CM3492" s="60">
        <v>13.3</v>
      </c>
      <c r="CN3492" s="60">
        <v>1.46</v>
      </c>
      <c r="CO3492" s="60">
        <v>10.6</v>
      </c>
      <c r="CP3492" s="60">
        <v>1.8</v>
      </c>
      <c r="CQ3492" s="60">
        <v>10.7</v>
      </c>
      <c r="CR3492" s="60">
        <v>2.1</v>
      </c>
      <c r="CS3492" s="60">
        <v>6.2</v>
      </c>
      <c r="CT3492" s="60">
        <v>0.99</v>
      </c>
      <c r="CU3492" s="60">
        <v>6.8</v>
      </c>
      <c r="CV3492" s="60">
        <v>1.03</v>
      </c>
      <c r="CW3492" s="60">
        <f t="shared" si="207"/>
        <v>700.48</v>
      </c>
      <c r="CX3492" s="110"/>
      <c r="CY3492" s="110"/>
      <c r="CZ3492" s="110"/>
      <c r="DA3492" s="110"/>
      <c r="DB3492" s="22"/>
      <c r="DC3492" s="110"/>
      <c r="DD3492" s="110"/>
      <c r="DE3492" s="110"/>
      <c r="DF3492" s="110"/>
      <c r="DG3492" s="110"/>
      <c r="DH3492" s="22"/>
      <c r="DI3492" s="22"/>
      <c r="DJ3492" s="22"/>
      <c r="DK3492" s="22"/>
      <c r="DL3492" s="22"/>
      <c r="DM3492" s="22"/>
      <c r="DN3492" s="22"/>
      <c r="DO3492" s="22"/>
      <c r="DP3492" s="22"/>
      <c r="DQ3492" s="22"/>
    </row>
    <row r="3493" spans="1:121" ht="14.5" customHeight="1" x14ac:dyDescent="0.3">
      <c r="A3493" s="65" t="s">
        <v>5049</v>
      </c>
      <c r="B3493" s="61" t="s">
        <v>5000</v>
      </c>
      <c r="C3493" s="22" t="s">
        <v>2941</v>
      </c>
      <c r="D3493" s="22" t="s">
        <v>5257</v>
      </c>
      <c r="E3493" s="71"/>
      <c r="F3493" s="71">
        <v>40637</v>
      </c>
      <c r="G3493" s="25" t="s">
        <v>5020</v>
      </c>
      <c r="H3493" s="61">
        <v>32.001750999999999</v>
      </c>
      <c r="I3493" s="61">
        <v>-105.511595</v>
      </c>
      <c r="J3493" s="22" t="s">
        <v>873</v>
      </c>
      <c r="K3493" s="29" t="s">
        <v>1253</v>
      </c>
      <c r="L3493" s="29" t="s">
        <v>878</v>
      </c>
      <c r="M3493" s="25" t="s">
        <v>907</v>
      </c>
      <c r="N3493" s="70" t="s">
        <v>3393</v>
      </c>
      <c r="O3493" s="70" t="s">
        <v>3394</v>
      </c>
      <c r="P3493" s="65"/>
      <c r="Q3493" s="118"/>
      <c r="R3493" s="118"/>
      <c r="S3493" s="118"/>
      <c r="U3493" s="25"/>
      <c r="V3493" s="118"/>
      <c r="W3493" s="60">
        <v>55.91</v>
      </c>
      <c r="X3493" s="60">
        <v>0.247</v>
      </c>
      <c r="Y3493" s="60">
        <v>18.28</v>
      </c>
      <c r="Z3493" s="60">
        <v>4.2300000000000004</v>
      </c>
      <c r="AA3493" s="60">
        <v>0.28499999999999998</v>
      </c>
      <c r="AB3493" s="60">
        <v>0.41</v>
      </c>
      <c r="AC3493" s="60">
        <v>0.79</v>
      </c>
      <c r="AD3493" s="60">
        <v>9.2100000000000009</v>
      </c>
      <c r="AE3493" s="60">
        <v>4.6100000000000003</v>
      </c>
      <c r="AF3493" s="60">
        <v>0.06</v>
      </c>
      <c r="AG3493" s="60">
        <v>4.43</v>
      </c>
      <c r="AH3493" s="60"/>
      <c r="AI3493" s="131"/>
      <c r="AJ3493" s="131"/>
      <c r="AK3493" s="22"/>
      <c r="AL3493" s="131"/>
      <c r="AM3493" s="131"/>
      <c r="AN3493" s="131"/>
      <c r="AO3493" s="57">
        <f t="shared" si="203"/>
        <v>98.461999999999989</v>
      </c>
      <c r="AP3493" s="109">
        <f t="shared" si="204"/>
        <v>2.0485250999999995</v>
      </c>
      <c r="AQ3493" s="109">
        <f t="shared" si="205"/>
        <v>1.9831590000000006</v>
      </c>
      <c r="AR3493" s="110">
        <f t="shared" si="206"/>
        <v>3.8454545454545457</v>
      </c>
      <c r="AS3493" s="22"/>
      <c r="AT3493" s="22"/>
      <c r="AU3493" s="132"/>
      <c r="AV3493" s="60"/>
      <c r="AW3493" s="60">
        <v>17</v>
      </c>
      <c r="AX3493" s="110"/>
      <c r="AY3493" s="60">
        <v>121</v>
      </c>
      <c r="AZ3493" s="60">
        <v>32</v>
      </c>
      <c r="BA3493" s="60">
        <v>0.6</v>
      </c>
      <c r="BB3493" s="110"/>
      <c r="BC3493" s="110"/>
      <c r="BD3493" s="60">
        <v>2</v>
      </c>
      <c r="BE3493" s="60" t="s">
        <v>411</v>
      </c>
      <c r="BF3493" s="60">
        <v>7.5</v>
      </c>
      <c r="BG3493" s="60" t="s">
        <v>471</v>
      </c>
      <c r="BH3493" s="60">
        <v>52</v>
      </c>
      <c r="BI3493" s="60">
        <v>2</v>
      </c>
      <c r="BJ3493" s="60">
        <v>56.1</v>
      </c>
      <c r="BK3493" s="110"/>
      <c r="BL3493" s="60" t="s">
        <v>1420</v>
      </c>
      <c r="BM3493" s="110"/>
      <c r="BN3493" s="60">
        <v>8</v>
      </c>
      <c r="BO3493" s="60">
        <v>361</v>
      </c>
      <c r="BP3493" s="60" t="s">
        <v>411</v>
      </c>
      <c r="BQ3493" s="60">
        <v>70</v>
      </c>
      <c r="BR3493" s="60">
        <v>248</v>
      </c>
      <c r="BS3493" s="110"/>
      <c r="BT3493" s="60">
        <v>1.4</v>
      </c>
      <c r="BU3493" s="60" t="s">
        <v>420</v>
      </c>
      <c r="BV3493" s="110"/>
      <c r="BW3493" s="60">
        <v>14</v>
      </c>
      <c r="BX3493" s="60">
        <v>133</v>
      </c>
      <c r="BY3493" s="60">
        <v>34.5</v>
      </c>
      <c r="BZ3493" s="110"/>
      <c r="CA3493" s="60">
        <v>80.099999999999994</v>
      </c>
      <c r="CB3493" s="60">
        <v>1.2</v>
      </c>
      <c r="CC3493" s="60">
        <v>24.6</v>
      </c>
      <c r="CD3493" s="60">
        <v>6</v>
      </c>
      <c r="CE3493" s="60">
        <v>9</v>
      </c>
      <c r="CF3493" s="60">
        <v>63</v>
      </c>
      <c r="CG3493" s="60">
        <v>2455</v>
      </c>
      <c r="CH3493" s="60">
        <v>320</v>
      </c>
      <c r="CI3493" s="60">
        <v>202</v>
      </c>
      <c r="CJ3493" s="60">
        <v>341</v>
      </c>
      <c r="CK3493" s="60">
        <v>29.3</v>
      </c>
      <c r="CL3493" s="60">
        <v>85.7</v>
      </c>
      <c r="CM3493" s="60">
        <v>13.8</v>
      </c>
      <c r="CN3493" s="60">
        <v>1.5</v>
      </c>
      <c r="CO3493" s="60">
        <v>11.1</v>
      </c>
      <c r="CP3493" s="60">
        <v>1.8</v>
      </c>
      <c r="CQ3493" s="60">
        <v>11.1</v>
      </c>
      <c r="CR3493" s="60">
        <v>2.2999999999999998</v>
      </c>
      <c r="CS3493" s="60">
        <v>6.5</v>
      </c>
      <c r="CT3493" s="60">
        <v>1.03</v>
      </c>
      <c r="CU3493" s="60">
        <v>6.9</v>
      </c>
      <c r="CV3493" s="60">
        <v>1.06</v>
      </c>
      <c r="CW3493" s="60">
        <f t="shared" si="207"/>
        <v>715.0899999999998</v>
      </c>
      <c r="CX3493" s="110"/>
      <c r="CY3493" s="110"/>
      <c r="CZ3493" s="110"/>
      <c r="DA3493" s="110"/>
      <c r="DB3493" s="22"/>
      <c r="DC3493" s="110"/>
      <c r="DD3493" s="110"/>
      <c r="DE3493" s="110"/>
      <c r="DF3493" s="110"/>
      <c r="DG3493" s="110"/>
      <c r="DH3493" s="22"/>
      <c r="DI3493" s="22"/>
      <c r="DJ3493" s="22"/>
      <c r="DK3493" s="22"/>
      <c r="DL3493" s="22"/>
      <c r="DM3493" s="22"/>
      <c r="DN3493" s="22"/>
      <c r="DO3493" s="22"/>
      <c r="DP3493" s="22"/>
      <c r="DQ3493" s="22"/>
    </row>
    <row r="3494" spans="1:121" ht="14.5" customHeight="1" x14ac:dyDescent="0.3">
      <c r="A3494" s="65" t="s">
        <v>5050</v>
      </c>
      <c r="B3494" s="61" t="s">
        <v>5000</v>
      </c>
      <c r="C3494" s="22" t="s">
        <v>2941</v>
      </c>
      <c r="D3494" s="22" t="s">
        <v>5257</v>
      </c>
      <c r="E3494" s="71"/>
      <c r="F3494" s="71">
        <v>40637</v>
      </c>
      <c r="G3494" s="25" t="s">
        <v>5020</v>
      </c>
      <c r="H3494" s="61">
        <v>32.002954000000003</v>
      </c>
      <c r="I3494" s="61">
        <v>-105.507898</v>
      </c>
      <c r="J3494" s="22" t="s">
        <v>873</v>
      </c>
      <c r="K3494" s="29" t="s">
        <v>1253</v>
      </c>
      <c r="L3494" s="29" t="s">
        <v>878</v>
      </c>
      <c r="M3494" s="25" t="s">
        <v>907</v>
      </c>
      <c r="N3494" s="70" t="s">
        <v>3393</v>
      </c>
      <c r="O3494" s="70" t="s">
        <v>3394</v>
      </c>
      <c r="P3494" s="65"/>
      <c r="Q3494" s="118"/>
      <c r="R3494" s="118"/>
      <c r="S3494" s="118"/>
      <c r="U3494" s="25"/>
      <c r="V3494" s="118"/>
      <c r="W3494" s="60">
        <v>57.06</v>
      </c>
      <c r="X3494" s="60">
        <v>0.17100000000000001</v>
      </c>
      <c r="Y3494" s="60">
        <v>18.73</v>
      </c>
      <c r="Z3494" s="60">
        <v>4.21</v>
      </c>
      <c r="AA3494" s="60">
        <v>0.308</v>
      </c>
      <c r="AB3494" s="60">
        <v>0.17</v>
      </c>
      <c r="AC3494" s="60">
        <v>0.74</v>
      </c>
      <c r="AD3494" s="60">
        <v>9.6</v>
      </c>
      <c r="AE3494" s="60">
        <v>4.75</v>
      </c>
      <c r="AF3494" s="60">
        <v>0.06</v>
      </c>
      <c r="AG3494" s="60">
        <v>2.54</v>
      </c>
      <c r="AH3494" s="60"/>
      <c r="AI3494" s="131"/>
      <c r="AJ3494" s="131"/>
      <c r="AK3494" s="22"/>
      <c r="AL3494" s="131"/>
      <c r="AM3494" s="131"/>
      <c r="AN3494" s="131"/>
      <c r="AO3494" s="57">
        <f t="shared" si="203"/>
        <v>98.338999999999999</v>
      </c>
      <c r="AP3494" s="109">
        <f t="shared" si="204"/>
        <v>2.0653926999999999</v>
      </c>
      <c r="AQ3494" s="109">
        <f t="shared" si="205"/>
        <v>1.949643</v>
      </c>
      <c r="AR3494" s="110">
        <f t="shared" si="206"/>
        <v>3.8272727272727267</v>
      </c>
      <c r="AS3494" s="22"/>
      <c r="AT3494" s="22"/>
      <c r="AU3494" s="132"/>
      <c r="AV3494" s="60"/>
      <c r="AW3494" s="60">
        <v>19</v>
      </c>
      <c r="AX3494" s="110"/>
      <c r="AY3494" s="60">
        <v>107</v>
      </c>
      <c r="AZ3494" s="60">
        <v>35</v>
      </c>
      <c r="BA3494" s="60">
        <v>0.7</v>
      </c>
      <c r="BB3494" s="110"/>
      <c r="BC3494" s="110"/>
      <c r="BD3494" s="60">
        <v>2</v>
      </c>
      <c r="BE3494" s="60" t="s">
        <v>411</v>
      </c>
      <c r="BF3494" s="60">
        <v>8.1</v>
      </c>
      <c r="BG3494" s="60" t="s">
        <v>471</v>
      </c>
      <c r="BH3494" s="60">
        <v>54</v>
      </c>
      <c r="BI3494" s="60">
        <v>2</v>
      </c>
      <c r="BJ3494" s="60">
        <v>58.6</v>
      </c>
      <c r="BK3494" s="110"/>
      <c r="BL3494" s="60" t="s">
        <v>1420</v>
      </c>
      <c r="BM3494" s="110"/>
      <c r="BN3494" s="60">
        <v>13</v>
      </c>
      <c r="BO3494" s="60">
        <v>386</v>
      </c>
      <c r="BP3494" s="60" t="s">
        <v>411</v>
      </c>
      <c r="BQ3494" s="60">
        <v>70</v>
      </c>
      <c r="BR3494" s="60">
        <v>267</v>
      </c>
      <c r="BS3494" s="110"/>
      <c r="BT3494" s="60">
        <v>1.7</v>
      </c>
      <c r="BU3494" s="60" t="s">
        <v>420</v>
      </c>
      <c r="BV3494" s="110"/>
      <c r="BW3494" s="60">
        <v>15</v>
      </c>
      <c r="BX3494" s="60">
        <v>66</v>
      </c>
      <c r="BY3494" s="60">
        <v>36.1</v>
      </c>
      <c r="BZ3494" s="110"/>
      <c r="CA3494" s="60">
        <v>86.5</v>
      </c>
      <c r="CB3494" s="60">
        <v>1.2</v>
      </c>
      <c r="CC3494" s="60">
        <v>25.2</v>
      </c>
      <c r="CD3494" s="60" t="s">
        <v>412</v>
      </c>
      <c r="CE3494" s="60">
        <v>9</v>
      </c>
      <c r="CF3494" s="60">
        <v>65</v>
      </c>
      <c r="CG3494" s="60">
        <v>2635</v>
      </c>
      <c r="CH3494" s="60">
        <v>330</v>
      </c>
      <c r="CI3494" s="60">
        <v>207</v>
      </c>
      <c r="CJ3494" s="60">
        <v>344</v>
      </c>
      <c r="CK3494" s="60">
        <v>29.9</v>
      </c>
      <c r="CL3494" s="60">
        <v>85.7</v>
      </c>
      <c r="CM3494" s="60">
        <v>13.9</v>
      </c>
      <c r="CN3494" s="60">
        <v>1.39</v>
      </c>
      <c r="CO3494" s="60">
        <v>10.9</v>
      </c>
      <c r="CP3494" s="60">
        <v>1.8</v>
      </c>
      <c r="CQ3494" s="60">
        <v>11.1</v>
      </c>
      <c r="CR3494" s="60">
        <v>2.2000000000000002</v>
      </c>
      <c r="CS3494" s="60">
        <v>6.6</v>
      </c>
      <c r="CT3494" s="60">
        <v>1.04</v>
      </c>
      <c r="CU3494" s="60">
        <v>7</v>
      </c>
      <c r="CV3494" s="60">
        <v>1.0900000000000001</v>
      </c>
      <c r="CW3494" s="60">
        <f t="shared" si="207"/>
        <v>723.62</v>
      </c>
      <c r="CX3494" s="110"/>
      <c r="CY3494" s="110"/>
      <c r="CZ3494" s="110"/>
      <c r="DA3494" s="110"/>
      <c r="DB3494" s="22"/>
      <c r="DC3494" s="110"/>
      <c r="DD3494" s="110"/>
      <c r="DE3494" s="110"/>
      <c r="DF3494" s="110"/>
      <c r="DG3494" s="110"/>
      <c r="DH3494" s="22"/>
      <c r="DI3494" s="22"/>
      <c r="DJ3494" s="22"/>
      <c r="DK3494" s="22"/>
      <c r="DL3494" s="22"/>
      <c r="DM3494" s="22"/>
      <c r="DN3494" s="22"/>
      <c r="DO3494" s="22"/>
      <c r="DP3494" s="22"/>
      <c r="DQ3494" s="22"/>
    </row>
    <row r="3495" spans="1:121" ht="14.5" customHeight="1" x14ac:dyDescent="0.3">
      <c r="A3495" s="65" t="s">
        <v>5051</v>
      </c>
      <c r="B3495" s="61" t="s">
        <v>5000</v>
      </c>
      <c r="C3495" s="22" t="s">
        <v>2941</v>
      </c>
      <c r="D3495" s="22" t="s">
        <v>5257</v>
      </c>
      <c r="E3495" s="71"/>
      <c r="F3495" s="71">
        <v>40637</v>
      </c>
      <c r="G3495" s="25" t="s">
        <v>5020</v>
      </c>
      <c r="H3495" s="61">
        <v>32.001707000000003</v>
      </c>
      <c r="I3495" s="61">
        <v>-105.503013</v>
      </c>
      <c r="J3495" s="22" t="s">
        <v>873</v>
      </c>
      <c r="K3495" s="29" t="s">
        <v>1253</v>
      </c>
      <c r="L3495" s="29" t="s">
        <v>878</v>
      </c>
      <c r="M3495" s="25" t="s">
        <v>907</v>
      </c>
      <c r="N3495" s="70" t="s">
        <v>3393</v>
      </c>
      <c r="O3495" s="70" t="s">
        <v>3394</v>
      </c>
      <c r="P3495" s="65"/>
      <c r="Q3495" s="118"/>
      <c r="R3495" s="118"/>
      <c r="S3495" s="118"/>
      <c r="U3495" s="25"/>
      <c r="V3495" s="118"/>
      <c r="W3495" s="60">
        <v>57.35</v>
      </c>
      <c r="X3495" s="60">
        <v>0.25600000000000001</v>
      </c>
      <c r="Y3495" s="60">
        <v>18.8</v>
      </c>
      <c r="Z3495" s="60">
        <v>4.4000000000000004</v>
      </c>
      <c r="AA3495" s="60">
        <v>0.28199999999999997</v>
      </c>
      <c r="AB3495" s="60">
        <v>0.24</v>
      </c>
      <c r="AC3495" s="60">
        <v>0.84</v>
      </c>
      <c r="AD3495" s="60">
        <v>9.6300000000000008</v>
      </c>
      <c r="AE3495" s="60">
        <v>4.58</v>
      </c>
      <c r="AF3495" s="60">
        <v>7.0000000000000007E-2</v>
      </c>
      <c r="AG3495" s="60">
        <v>1.95</v>
      </c>
      <c r="AH3495" s="60"/>
      <c r="AI3495" s="131"/>
      <c r="AJ3495" s="131"/>
      <c r="AK3495" s="22"/>
      <c r="AL3495" s="131"/>
      <c r="AM3495" s="131"/>
      <c r="AN3495" s="131"/>
      <c r="AO3495" s="57">
        <f t="shared" si="203"/>
        <v>98.397999999999996</v>
      </c>
      <c r="AP3495" s="109">
        <f t="shared" si="204"/>
        <v>2.1202279999999991</v>
      </c>
      <c r="AQ3495" s="109">
        <f t="shared" si="205"/>
        <v>2.0725200000000008</v>
      </c>
      <c r="AR3495" s="110">
        <f t="shared" si="206"/>
        <v>4</v>
      </c>
      <c r="AS3495" s="22"/>
      <c r="AT3495" s="22"/>
      <c r="AU3495" s="132"/>
      <c r="AV3495" s="60"/>
      <c r="AW3495" s="60">
        <v>21</v>
      </c>
      <c r="AX3495" s="110"/>
      <c r="AY3495" s="60">
        <v>100</v>
      </c>
      <c r="AZ3495" s="60">
        <v>32</v>
      </c>
      <c r="BA3495" s="60">
        <v>0.8</v>
      </c>
      <c r="BB3495" s="110"/>
      <c r="BC3495" s="110"/>
      <c r="BD3495" s="60">
        <v>2</v>
      </c>
      <c r="BE3495" s="60" t="s">
        <v>411</v>
      </c>
      <c r="BF3495" s="60">
        <v>7.4</v>
      </c>
      <c r="BG3495" s="60" t="s">
        <v>471</v>
      </c>
      <c r="BH3495" s="60">
        <v>52</v>
      </c>
      <c r="BI3495" s="60">
        <v>3</v>
      </c>
      <c r="BJ3495" s="60">
        <v>56.4</v>
      </c>
      <c r="BK3495" s="110"/>
      <c r="BL3495" s="60" t="s">
        <v>1420</v>
      </c>
      <c r="BM3495" s="110"/>
      <c r="BN3495" s="60">
        <v>8</v>
      </c>
      <c r="BO3495" s="60">
        <v>353</v>
      </c>
      <c r="BP3495" s="60" t="s">
        <v>411</v>
      </c>
      <c r="BQ3495" s="60">
        <v>66</v>
      </c>
      <c r="BR3495" s="60">
        <v>250</v>
      </c>
      <c r="BS3495" s="110"/>
      <c r="BT3495" s="60">
        <v>1.9</v>
      </c>
      <c r="BU3495" s="60" t="s">
        <v>420</v>
      </c>
      <c r="BV3495" s="110"/>
      <c r="BW3495" s="60">
        <v>14</v>
      </c>
      <c r="BX3495" s="60">
        <v>86</v>
      </c>
      <c r="BY3495" s="60">
        <v>34.200000000000003</v>
      </c>
      <c r="BZ3495" s="110"/>
      <c r="CA3495" s="60">
        <v>81.8</v>
      </c>
      <c r="CB3495" s="60">
        <v>1.1000000000000001</v>
      </c>
      <c r="CC3495" s="60">
        <v>24</v>
      </c>
      <c r="CD3495" s="60">
        <v>6</v>
      </c>
      <c r="CE3495" s="60">
        <v>8</v>
      </c>
      <c r="CF3495" s="60">
        <v>63</v>
      </c>
      <c r="CG3495" s="60">
        <v>2533</v>
      </c>
      <c r="CH3495" s="60">
        <v>320</v>
      </c>
      <c r="CI3495" s="60">
        <v>201</v>
      </c>
      <c r="CJ3495" s="60">
        <v>342</v>
      </c>
      <c r="CK3495" s="60">
        <v>29.4</v>
      </c>
      <c r="CL3495" s="60">
        <v>84.4</v>
      </c>
      <c r="CM3495" s="60">
        <v>13.7</v>
      </c>
      <c r="CN3495" s="60">
        <v>1.49</v>
      </c>
      <c r="CO3495" s="60">
        <v>10.9</v>
      </c>
      <c r="CP3495" s="60">
        <v>1.8</v>
      </c>
      <c r="CQ3495" s="60">
        <v>11.2</v>
      </c>
      <c r="CR3495" s="60">
        <v>2.2000000000000002</v>
      </c>
      <c r="CS3495" s="60">
        <v>6.4</v>
      </c>
      <c r="CT3495" s="60">
        <v>0.99</v>
      </c>
      <c r="CU3495" s="60">
        <v>6.8</v>
      </c>
      <c r="CV3495" s="60">
        <v>1.04</v>
      </c>
      <c r="CW3495" s="60">
        <f t="shared" si="207"/>
        <v>713.31999999999994</v>
      </c>
      <c r="CX3495" s="110"/>
      <c r="CY3495" s="110"/>
      <c r="CZ3495" s="110"/>
      <c r="DA3495" s="110"/>
      <c r="DB3495" s="22"/>
      <c r="DC3495" s="110"/>
      <c r="DD3495" s="110"/>
      <c r="DE3495" s="110"/>
      <c r="DF3495" s="110"/>
      <c r="DG3495" s="110"/>
      <c r="DH3495" s="22"/>
      <c r="DI3495" s="22"/>
      <c r="DJ3495" s="22"/>
      <c r="DK3495" s="22"/>
      <c r="DL3495" s="22"/>
      <c r="DM3495" s="22"/>
      <c r="DN3495" s="22"/>
      <c r="DO3495" s="22"/>
      <c r="DP3495" s="22"/>
      <c r="DQ3495" s="22"/>
    </row>
    <row r="3496" spans="1:121" ht="14.5" customHeight="1" x14ac:dyDescent="0.3">
      <c r="A3496" s="65" t="s">
        <v>5052</v>
      </c>
      <c r="B3496" s="61" t="s">
        <v>5000</v>
      </c>
      <c r="C3496" s="22" t="s">
        <v>2941</v>
      </c>
      <c r="D3496" s="22" t="s">
        <v>5257</v>
      </c>
      <c r="E3496" s="71"/>
      <c r="F3496" s="71">
        <v>40637</v>
      </c>
      <c r="G3496" s="25" t="s">
        <v>5020</v>
      </c>
      <c r="H3496" s="61"/>
      <c r="I3496" s="61"/>
      <c r="K3496" s="29" t="s">
        <v>1253</v>
      </c>
      <c r="L3496" s="29" t="s">
        <v>878</v>
      </c>
      <c r="M3496" s="25" t="s">
        <v>907</v>
      </c>
      <c r="N3496" s="70" t="s">
        <v>3393</v>
      </c>
      <c r="O3496" s="70" t="s">
        <v>3394</v>
      </c>
      <c r="P3496" s="65"/>
      <c r="Q3496" s="118"/>
      <c r="R3496" s="118"/>
      <c r="S3496" s="118"/>
      <c r="U3496" s="25"/>
      <c r="V3496" s="118"/>
      <c r="W3496" s="60">
        <v>56.83</v>
      </c>
      <c r="X3496" s="60">
        <v>0.25900000000000001</v>
      </c>
      <c r="Y3496" s="60">
        <v>18.64</v>
      </c>
      <c r="Z3496" s="60">
        <v>4.4000000000000004</v>
      </c>
      <c r="AA3496" s="60">
        <v>0.28000000000000003</v>
      </c>
      <c r="AB3496" s="60">
        <v>0.43</v>
      </c>
      <c r="AC3496" s="60">
        <v>1.19</v>
      </c>
      <c r="AD3496" s="60">
        <v>9.01</v>
      </c>
      <c r="AE3496" s="60">
        <v>4.67</v>
      </c>
      <c r="AF3496" s="60">
        <v>0.06</v>
      </c>
      <c r="AG3496" s="60">
        <v>2.62</v>
      </c>
      <c r="AH3496" s="60"/>
      <c r="AI3496" s="131"/>
      <c r="AJ3496" s="131"/>
      <c r="AK3496" s="22"/>
      <c r="AL3496" s="131"/>
      <c r="AM3496" s="131"/>
      <c r="AN3496" s="131"/>
      <c r="AO3496" s="57">
        <f t="shared" si="203"/>
        <v>98.389000000000024</v>
      </c>
      <c r="AP3496" s="109">
        <f t="shared" si="204"/>
        <v>2.1123080000000023</v>
      </c>
      <c r="AQ3496" s="109">
        <f t="shared" si="205"/>
        <v>2.0797199999999982</v>
      </c>
      <c r="AR3496" s="110">
        <f t="shared" si="206"/>
        <v>4</v>
      </c>
      <c r="AS3496" s="22"/>
      <c r="AT3496" s="22"/>
      <c r="AU3496" s="132"/>
      <c r="AV3496" s="60"/>
      <c r="AW3496" s="60">
        <v>22</v>
      </c>
      <c r="AX3496" s="110"/>
      <c r="AY3496" s="60">
        <v>178</v>
      </c>
      <c r="AZ3496" s="60">
        <v>31</v>
      </c>
      <c r="BA3496" s="60">
        <v>0.8</v>
      </c>
      <c r="BB3496" s="110"/>
      <c r="BC3496" s="110"/>
      <c r="BD3496" s="60">
        <v>3</v>
      </c>
      <c r="BE3496" s="60" t="s">
        <v>411</v>
      </c>
      <c r="BF3496" s="60">
        <v>7.3</v>
      </c>
      <c r="BG3496" s="60" t="s">
        <v>471</v>
      </c>
      <c r="BH3496" s="60">
        <v>52</v>
      </c>
      <c r="BI3496" s="60">
        <v>3</v>
      </c>
      <c r="BJ3496" s="60">
        <v>55.3</v>
      </c>
      <c r="BK3496" s="110"/>
      <c r="BL3496" s="60" t="s">
        <v>1420</v>
      </c>
      <c r="BM3496" s="110"/>
      <c r="BN3496" s="60">
        <v>9</v>
      </c>
      <c r="BO3496" s="60">
        <v>343</v>
      </c>
      <c r="BP3496" s="60" t="s">
        <v>411</v>
      </c>
      <c r="BQ3496" s="60">
        <v>70</v>
      </c>
      <c r="BR3496" s="60">
        <v>241</v>
      </c>
      <c r="BS3496" s="110"/>
      <c r="BT3496" s="60">
        <v>2.7</v>
      </c>
      <c r="BU3496" s="60" t="s">
        <v>420</v>
      </c>
      <c r="BV3496" s="110"/>
      <c r="BW3496" s="60">
        <v>14</v>
      </c>
      <c r="BX3496" s="60">
        <v>345</v>
      </c>
      <c r="BY3496" s="60">
        <v>33.799999999999997</v>
      </c>
      <c r="BZ3496" s="110"/>
      <c r="CA3496" s="60">
        <v>77.900000000000006</v>
      </c>
      <c r="CB3496" s="60">
        <v>1.1000000000000001</v>
      </c>
      <c r="CC3496" s="60">
        <v>21.3</v>
      </c>
      <c r="CD3496" s="60">
        <v>12</v>
      </c>
      <c r="CE3496" s="60">
        <v>8</v>
      </c>
      <c r="CF3496" s="60">
        <v>61</v>
      </c>
      <c r="CG3496" s="60">
        <v>2446</v>
      </c>
      <c r="CH3496" s="60">
        <v>320</v>
      </c>
      <c r="CI3496" s="60">
        <v>193</v>
      </c>
      <c r="CJ3496" s="60">
        <v>333</v>
      </c>
      <c r="CK3496" s="60">
        <v>28.3</v>
      </c>
      <c r="CL3496" s="60">
        <v>82.9</v>
      </c>
      <c r="CM3496" s="60">
        <v>13.3</v>
      </c>
      <c r="CN3496" s="60">
        <v>1.45</v>
      </c>
      <c r="CO3496" s="60">
        <v>10.5</v>
      </c>
      <c r="CP3496" s="60">
        <v>1.8</v>
      </c>
      <c r="CQ3496" s="60">
        <v>10.9</v>
      </c>
      <c r="CR3496" s="60">
        <v>2.2000000000000002</v>
      </c>
      <c r="CS3496" s="60">
        <v>6.4</v>
      </c>
      <c r="CT3496" s="60">
        <v>1</v>
      </c>
      <c r="CU3496" s="60">
        <v>6.9</v>
      </c>
      <c r="CV3496" s="60">
        <v>1.05</v>
      </c>
      <c r="CW3496" s="60">
        <f t="shared" si="207"/>
        <v>692.69999999999982</v>
      </c>
      <c r="CX3496" s="110"/>
      <c r="CY3496" s="110"/>
      <c r="CZ3496" s="110"/>
      <c r="DA3496" s="110"/>
      <c r="DB3496" s="22"/>
      <c r="DC3496" s="110"/>
      <c r="DD3496" s="110"/>
      <c r="DE3496" s="110"/>
      <c r="DF3496" s="110"/>
      <c r="DG3496" s="110"/>
      <c r="DH3496" s="22"/>
      <c r="DI3496" s="22"/>
      <c r="DJ3496" s="22"/>
      <c r="DK3496" s="22"/>
      <c r="DL3496" s="22"/>
      <c r="DM3496" s="22"/>
      <c r="DN3496" s="22"/>
      <c r="DO3496" s="22"/>
      <c r="DP3496" s="22"/>
      <c r="DQ3496" s="22"/>
    </row>
    <row r="3497" spans="1:121" ht="14.5" customHeight="1" x14ac:dyDescent="0.3">
      <c r="A3497" s="65" t="s">
        <v>5053</v>
      </c>
      <c r="B3497" s="61" t="s">
        <v>5000</v>
      </c>
      <c r="C3497" s="22" t="s">
        <v>2941</v>
      </c>
      <c r="D3497" s="22" t="s">
        <v>5257</v>
      </c>
      <c r="E3497" s="71"/>
      <c r="F3497" s="71">
        <v>40637</v>
      </c>
      <c r="G3497" s="25" t="s">
        <v>5020</v>
      </c>
      <c r="H3497" s="22">
        <v>32.002785000000003</v>
      </c>
      <c r="I3497" s="22">
        <v>-105.49860700000001</v>
      </c>
      <c r="J3497" s="22" t="s">
        <v>873</v>
      </c>
      <c r="K3497" s="29" t="s">
        <v>1253</v>
      </c>
      <c r="L3497" s="29" t="s">
        <v>878</v>
      </c>
      <c r="M3497" s="25" t="s">
        <v>907</v>
      </c>
      <c r="N3497" s="70" t="s">
        <v>3393</v>
      </c>
      <c r="O3497" s="70" t="s">
        <v>3394</v>
      </c>
      <c r="P3497" s="65"/>
      <c r="Q3497" s="118"/>
      <c r="R3497" s="118"/>
      <c r="S3497" s="118"/>
      <c r="U3497" s="25"/>
      <c r="V3497" s="118"/>
      <c r="W3497" s="60">
        <v>56.86</v>
      </c>
      <c r="X3497" s="60">
        <v>0.28100000000000003</v>
      </c>
      <c r="Y3497" s="60">
        <v>18.78</v>
      </c>
      <c r="Z3497" s="60">
        <v>4.51</v>
      </c>
      <c r="AA3497" s="60">
        <v>0.28499999999999998</v>
      </c>
      <c r="AB3497" s="60">
        <v>0.28999999999999998</v>
      </c>
      <c r="AC3497" s="60">
        <v>1.1599999999999999</v>
      </c>
      <c r="AD3497" s="60">
        <v>9.58</v>
      </c>
      <c r="AE3497" s="60">
        <v>4.71</v>
      </c>
      <c r="AF3497" s="60">
        <v>0.06</v>
      </c>
      <c r="AG3497" s="60">
        <v>1.64</v>
      </c>
      <c r="AH3497" s="60"/>
      <c r="AI3497" s="131"/>
      <c r="AJ3497" s="131"/>
      <c r="AK3497" s="22"/>
      <c r="AL3497" s="131"/>
      <c r="AM3497" s="131"/>
      <c r="AN3497" s="131"/>
      <c r="AO3497" s="57">
        <f t="shared" si="203"/>
        <v>98.155999999999992</v>
      </c>
      <c r="AP3497" s="109">
        <f t="shared" si="204"/>
        <v>2.1489787000000016</v>
      </c>
      <c r="AQ3497" s="109">
        <f t="shared" si="205"/>
        <v>2.1463829999999984</v>
      </c>
      <c r="AR3497" s="110">
        <f t="shared" si="206"/>
        <v>4.0999999999999996</v>
      </c>
      <c r="AS3497" s="22"/>
      <c r="AT3497" s="22"/>
      <c r="AU3497" s="132"/>
      <c r="AV3497" s="60"/>
      <c r="AW3497" s="60">
        <v>18</v>
      </c>
      <c r="AX3497" s="110"/>
      <c r="AY3497" s="60">
        <v>117</v>
      </c>
      <c r="AZ3497" s="60">
        <v>31</v>
      </c>
      <c r="BA3497" s="60">
        <v>0.9</v>
      </c>
      <c r="BB3497" s="110"/>
      <c r="BC3497" s="110"/>
      <c r="BD3497" s="60">
        <v>3</v>
      </c>
      <c r="BE3497" s="60" t="s">
        <v>411</v>
      </c>
      <c r="BF3497" s="60">
        <v>7.1</v>
      </c>
      <c r="BG3497" s="60" t="s">
        <v>471</v>
      </c>
      <c r="BH3497" s="60">
        <v>53</v>
      </c>
      <c r="BI3497" s="60">
        <v>3</v>
      </c>
      <c r="BJ3497" s="60">
        <v>56.5</v>
      </c>
      <c r="BK3497" s="110"/>
      <c r="BL3497" s="60" t="s">
        <v>1420</v>
      </c>
      <c r="BM3497" s="110"/>
      <c r="BN3497" s="60">
        <v>24</v>
      </c>
      <c r="BO3497" s="60">
        <v>359</v>
      </c>
      <c r="BP3497" s="60" t="s">
        <v>411</v>
      </c>
      <c r="BQ3497" s="60">
        <v>71</v>
      </c>
      <c r="BR3497" s="60">
        <v>245</v>
      </c>
      <c r="BS3497" s="110"/>
      <c r="BT3497" s="60">
        <v>2.9</v>
      </c>
      <c r="BU3497" s="60" t="s">
        <v>420</v>
      </c>
      <c r="BV3497" s="110"/>
      <c r="BW3497" s="60">
        <v>14</v>
      </c>
      <c r="BX3497" s="60">
        <v>100</v>
      </c>
      <c r="BY3497" s="60">
        <v>34.799999999999997</v>
      </c>
      <c r="BZ3497" s="110"/>
      <c r="CA3497" s="60">
        <v>82</v>
      </c>
      <c r="CB3497" s="60">
        <v>1</v>
      </c>
      <c r="CC3497" s="60">
        <v>24.7</v>
      </c>
      <c r="CD3497" s="60">
        <v>8</v>
      </c>
      <c r="CE3497" s="60">
        <v>8</v>
      </c>
      <c r="CF3497" s="60">
        <v>62</v>
      </c>
      <c r="CG3497" s="60">
        <v>2466</v>
      </c>
      <c r="CH3497" s="60">
        <v>320</v>
      </c>
      <c r="CI3497" s="60">
        <v>201</v>
      </c>
      <c r="CJ3497" s="60">
        <v>342</v>
      </c>
      <c r="CK3497" s="60">
        <v>29.5</v>
      </c>
      <c r="CL3497" s="60">
        <v>86</v>
      </c>
      <c r="CM3497" s="60">
        <v>14</v>
      </c>
      <c r="CN3497" s="60">
        <v>1.54</v>
      </c>
      <c r="CO3497" s="60">
        <v>11</v>
      </c>
      <c r="CP3497" s="60">
        <v>1.8</v>
      </c>
      <c r="CQ3497" s="60">
        <v>11</v>
      </c>
      <c r="CR3497" s="60">
        <v>2.2000000000000002</v>
      </c>
      <c r="CS3497" s="60">
        <v>6.4</v>
      </c>
      <c r="CT3497" s="60">
        <v>1.02</v>
      </c>
      <c r="CU3497" s="60">
        <v>6.9</v>
      </c>
      <c r="CV3497" s="60">
        <v>1.05</v>
      </c>
      <c r="CW3497" s="60">
        <f t="shared" si="207"/>
        <v>715.40999999999985</v>
      </c>
      <c r="CX3497" s="110"/>
      <c r="CY3497" s="110"/>
      <c r="CZ3497" s="110"/>
      <c r="DA3497" s="110"/>
      <c r="DB3497" s="22"/>
      <c r="DC3497" s="110"/>
      <c r="DD3497" s="110"/>
      <c r="DE3497" s="110"/>
      <c r="DF3497" s="110"/>
      <c r="DG3497" s="110"/>
      <c r="DH3497" s="22"/>
      <c r="DI3497" s="22"/>
      <c r="DJ3497" s="22"/>
      <c r="DK3497" s="22"/>
      <c r="DL3497" s="22"/>
      <c r="DM3497" s="22"/>
      <c r="DN3497" s="22"/>
      <c r="DO3497" s="22"/>
      <c r="DP3497" s="22"/>
      <c r="DQ3497" s="22"/>
    </row>
    <row r="3498" spans="1:121" ht="14.5" customHeight="1" x14ac:dyDescent="0.3">
      <c r="A3498" s="65" t="s">
        <v>5054</v>
      </c>
      <c r="B3498" s="61" t="s">
        <v>5000</v>
      </c>
      <c r="C3498" s="22" t="s">
        <v>2941</v>
      </c>
      <c r="D3498" s="22" t="s">
        <v>5257</v>
      </c>
      <c r="E3498" s="71"/>
      <c r="F3498" s="71">
        <v>40637</v>
      </c>
      <c r="G3498" s="25" t="s">
        <v>5020</v>
      </c>
      <c r="H3498" s="22">
        <v>32.005274999999997</v>
      </c>
      <c r="I3498" s="22">
        <v>-105.50817600000001</v>
      </c>
      <c r="J3498" s="22" t="s">
        <v>873</v>
      </c>
      <c r="K3498" s="29" t="s">
        <v>1253</v>
      </c>
      <c r="L3498" s="29" t="s">
        <v>878</v>
      </c>
      <c r="M3498" s="25" t="s">
        <v>907</v>
      </c>
      <c r="N3498" s="70" t="s">
        <v>3393</v>
      </c>
      <c r="O3498" s="70" t="s">
        <v>3394</v>
      </c>
      <c r="P3498" s="65"/>
      <c r="Q3498" s="118"/>
      <c r="R3498" s="118"/>
      <c r="S3498" s="118"/>
      <c r="U3498" s="25"/>
      <c r="V3498" s="118"/>
      <c r="W3498" s="60">
        <v>57.12</v>
      </c>
      <c r="X3498" s="60">
        <v>0.26900000000000002</v>
      </c>
      <c r="Y3498" s="60">
        <v>18.3</v>
      </c>
      <c r="Z3498" s="60">
        <v>4.4000000000000004</v>
      </c>
      <c r="AA3498" s="60">
        <v>0.28799999999999998</v>
      </c>
      <c r="AB3498" s="60">
        <v>0.27</v>
      </c>
      <c r="AC3498" s="60">
        <v>1.1499999999999999</v>
      </c>
      <c r="AD3498" s="60">
        <v>8.85</v>
      </c>
      <c r="AE3498" s="60">
        <v>4.7</v>
      </c>
      <c r="AF3498" s="60">
        <v>0.06</v>
      </c>
      <c r="AG3498" s="60">
        <v>2.61</v>
      </c>
      <c r="AH3498" s="60"/>
      <c r="AI3498" s="131"/>
      <c r="AJ3498" s="131"/>
      <c r="AK3498" s="22"/>
      <c r="AL3498" s="131"/>
      <c r="AM3498" s="131"/>
      <c r="AN3498" s="131"/>
      <c r="AO3498" s="57">
        <f t="shared" si="203"/>
        <v>98.016999999999996</v>
      </c>
      <c r="AP3498" s="109">
        <f t="shared" si="204"/>
        <v>2.0954780000000004</v>
      </c>
      <c r="AQ3498" s="109">
        <f t="shared" si="205"/>
        <v>2.0950199999999999</v>
      </c>
      <c r="AR3498" s="110">
        <f t="shared" si="206"/>
        <v>4</v>
      </c>
      <c r="AS3498" s="22"/>
      <c r="AT3498" s="22"/>
      <c r="AU3498" s="132"/>
      <c r="AV3498" s="60"/>
      <c r="AW3498" s="60">
        <v>18</v>
      </c>
      <c r="AX3498" s="110"/>
      <c r="AY3498" s="60">
        <v>149</v>
      </c>
      <c r="AZ3498" s="60">
        <v>31</v>
      </c>
      <c r="BA3498" s="60" t="s">
        <v>413</v>
      </c>
      <c r="BB3498" s="110"/>
      <c r="BC3498" s="110"/>
      <c r="BD3498" s="60">
        <v>3</v>
      </c>
      <c r="BE3498" s="60" t="s">
        <v>411</v>
      </c>
      <c r="BF3498" s="60">
        <v>7.5</v>
      </c>
      <c r="BG3498" s="60" t="s">
        <v>471</v>
      </c>
      <c r="BH3498" s="60">
        <v>51</v>
      </c>
      <c r="BI3498" s="60">
        <v>3</v>
      </c>
      <c r="BJ3498" s="60">
        <v>55.4</v>
      </c>
      <c r="BK3498" s="110"/>
      <c r="BL3498" s="60" t="s">
        <v>1420</v>
      </c>
      <c r="BM3498" s="110"/>
      <c r="BN3498" s="60">
        <v>11</v>
      </c>
      <c r="BO3498" s="60">
        <v>355</v>
      </c>
      <c r="BP3498" s="60" t="s">
        <v>411</v>
      </c>
      <c r="BQ3498" s="60">
        <v>69</v>
      </c>
      <c r="BR3498" s="60">
        <v>248</v>
      </c>
      <c r="BS3498" s="110"/>
      <c r="BT3498" s="60">
        <v>2.2000000000000002</v>
      </c>
      <c r="BU3498" s="60" t="s">
        <v>420</v>
      </c>
      <c r="BV3498" s="110"/>
      <c r="BW3498" s="60">
        <v>14</v>
      </c>
      <c r="BX3498" s="60">
        <v>123</v>
      </c>
      <c r="BY3498" s="60">
        <v>34.1</v>
      </c>
      <c r="BZ3498" s="110"/>
      <c r="CA3498" s="60">
        <v>78.099999999999994</v>
      </c>
      <c r="CB3498" s="60">
        <v>1.1000000000000001</v>
      </c>
      <c r="CC3498" s="60">
        <v>22.2</v>
      </c>
      <c r="CD3498" s="60">
        <v>7</v>
      </c>
      <c r="CE3498" s="60">
        <v>8</v>
      </c>
      <c r="CF3498" s="60">
        <v>61</v>
      </c>
      <c r="CG3498" s="60">
        <v>2652</v>
      </c>
      <c r="CH3498" s="60">
        <v>320</v>
      </c>
      <c r="CI3498" s="60">
        <v>201</v>
      </c>
      <c r="CJ3498" s="60">
        <v>338</v>
      </c>
      <c r="CK3498" s="60">
        <v>28.8</v>
      </c>
      <c r="CL3498" s="60">
        <v>84.1</v>
      </c>
      <c r="CM3498" s="60">
        <v>13.7</v>
      </c>
      <c r="CN3498" s="60">
        <v>1.51</v>
      </c>
      <c r="CO3498" s="60">
        <v>11.1</v>
      </c>
      <c r="CP3498" s="60">
        <v>1.8</v>
      </c>
      <c r="CQ3498" s="60">
        <v>10.9</v>
      </c>
      <c r="CR3498" s="60">
        <v>2.2000000000000002</v>
      </c>
      <c r="CS3498" s="60">
        <v>6.3</v>
      </c>
      <c r="CT3498" s="60">
        <v>0.99</v>
      </c>
      <c r="CU3498" s="60">
        <v>6.8</v>
      </c>
      <c r="CV3498" s="60">
        <v>1.06</v>
      </c>
      <c r="CW3498" s="60">
        <f t="shared" si="207"/>
        <v>708.25999999999988</v>
      </c>
      <c r="CX3498" s="110"/>
      <c r="CY3498" s="110"/>
      <c r="CZ3498" s="110"/>
      <c r="DA3498" s="110"/>
      <c r="DB3498" s="22"/>
      <c r="DC3498" s="110"/>
      <c r="DD3498" s="110"/>
      <c r="DE3498" s="110"/>
      <c r="DF3498" s="110"/>
      <c r="DG3498" s="110"/>
      <c r="DH3498" s="22"/>
      <c r="DI3498" s="22"/>
      <c r="DJ3498" s="22"/>
      <c r="DK3498" s="22"/>
      <c r="DL3498" s="22"/>
      <c r="DM3498" s="22"/>
      <c r="DN3498" s="22"/>
      <c r="DO3498" s="22"/>
      <c r="DP3498" s="22"/>
      <c r="DQ3498" s="22"/>
    </row>
    <row r="3499" spans="1:121" ht="14.5" customHeight="1" x14ac:dyDescent="0.3">
      <c r="A3499" s="65" t="s">
        <v>5055</v>
      </c>
      <c r="B3499" s="61" t="s">
        <v>5000</v>
      </c>
      <c r="C3499" s="22" t="s">
        <v>2941</v>
      </c>
      <c r="D3499" s="22" t="s">
        <v>5257</v>
      </c>
      <c r="E3499" s="71"/>
      <c r="F3499" s="71">
        <v>40546</v>
      </c>
      <c r="G3499" s="25" t="s">
        <v>5017</v>
      </c>
      <c r="H3499" s="22" t="s">
        <v>5018</v>
      </c>
      <c r="I3499" s="22" t="s">
        <v>5018</v>
      </c>
      <c r="K3499" s="29" t="s">
        <v>1253</v>
      </c>
      <c r="L3499" s="29" t="s">
        <v>878</v>
      </c>
      <c r="M3499" s="25" t="s">
        <v>907</v>
      </c>
      <c r="N3499" s="70" t="s">
        <v>3393</v>
      </c>
      <c r="O3499" s="70" t="s">
        <v>3394</v>
      </c>
      <c r="P3499" s="65"/>
      <c r="Q3499" s="118"/>
      <c r="R3499" s="118"/>
      <c r="S3499" s="118"/>
      <c r="U3499" s="25"/>
      <c r="V3499" s="118"/>
      <c r="W3499" s="60">
        <v>56.94</v>
      </c>
      <c r="X3499" s="60">
        <v>0.17199999999999999</v>
      </c>
      <c r="Y3499" s="60">
        <v>19.34</v>
      </c>
      <c r="Z3499" s="60">
        <v>4.38</v>
      </c>
      <c r="AA3499" s="60">
        <v>0.29599999999999999</v>
      </c>
      <c r="AB3499" s="60">
        <v>0.17</v>
      </c>
      <c r="AC3499" s="60">
        <v>0.77</v>
      </c>
      <c r="AD3499" s="60">
        <v>10.210000000000001</v>
      </c>
      <c r="AE3499" s="60">
        <v>4.96</v>
      </c>
      <c r="AF3499" s="60" t="s">
        <v>415</v>
      </c>
      <c r="AG3499" s="60">
        <v>2.52</v>
      </c>
      <c r="AH3499" s="60"/>
      <c r="AI3499" s="131"/>
      <c r="AJ3499" s="131"/>
      <c r="AK3499" s="22"/>
      <c r="AL3499" s="131"/>
      <c r="AM3499" s="131"/>
      <c r="AN3499" s="131"/>
      <c r="AO3499" s="57">
        <f t="shared" si="203"/>
        <v>99.757999999999981</v>
      </c>
      <c r="AP3499" s="109">
        <f t="shared" si="204"/>
        <v>2.1415506000000009</v>
      </c>
      <c r="AQ3499" s="109">
        <f t="shared" si="205"/>
        <v>2.034953999999999</v>
      </c>
      <c r="AR3499" s="110">
        <f t="shared" si="206"/>
        <v>3.9818181818181815</v>
      </c>
      <c r="AS3499" s="22"/>
      <c r="AT3499" s="22"/>
      <c r="AU3499" s="132"/>
      <c r="AV3499" s="60"/>
      <c r="AW3499" s="60">
        <v>9</v>
      </c>
      <c r="AX3499" s="110"/>
      <c r="AY3499" s="60">
        <v>77</v>
      </c>
      <c r="AZ3499" s="60">
        <v>33</v>
      </c>
      <c r="BA3499" s="60">
        <v>0.4</v>
      </c>
      <c r="BB3499" s="110"/>
      <c r="BC3499" s="110"/>
      <c r="BD3499" s="60">
        <v>2</v>
      </c>
      <c r="BE3499" s="60" t="s">
        <v>411</v>
      </c>
      <c r="BF3499" s="60">
        <v>10.8</v>
      </c>
      <c r="BG3499" s="60" t="s">
        <v>471</v>
      </c>
      <c r="BH3499" s="60">
        <v>53</v>
      </c>
      <c r="BI3499" s="60">
        <v>2</v>
      </c>
      <c r="BJ3499" s="60">
        <v>57.2</v>
      </c>
      <c r="BK3499" s="110"/>
      <c r="BL3499" s="60" t="s">
        <v>1420</v>
      </c>
      <c r="BM3499" s="110"/>
      <c r="BN3499" s="60">
        <v>11</v>
      </c>
      <c r="BO3499" s="60">
        <v>373</v>
      </c>
      <c r="BP3499" s="60" t="s">
        <v>411</v>
      </c>
      <c r="BQ3499" s="60">
        <v>58</v>
      </c>
      <c r="BR3499" s="60">
        <v>249</v>
      </c>
      <c r="BS3499" s="110"/>
      <c r="BT3499" s="60">
        <v>1.5</v>
      </c>
      <c r="BU3499" s="60" t="s">
        <v>420</v>
      </c>
      <c r="BV3499" s="110"/>
      <c r="BW3499" s="60">
        <v>16</v>
      </c>
      <c r="BX3499" s="60">
        <v>44</v>
      </c>
      <c r="BY3499" s="60">
        <v>37.299999999999997</v>
      </c>
      <c r="BZ3499" s="110"/>
      <c r="CA3499" s="60">
        <v>83.6</v>
      </c>
      <c r="CB3499" s="60">
        <v>1</v>
      </c>
      <c r="CC3499" s="60">
        <v>24.7</v>
      </c>
      <c r="CD3499" s="60" t="s">
        <v>412</v>
      </c>
      <c r="CE3499" s="60">
        <v>3</v>
      </c>
      <c r="CF3499" s="60">
        <v>65</v>
      </c>
      <c r="CG3499" s="60">
        <v>2594</v>
      </c>
      <c r="CH3499" s="60">
        <v>270</v>
      </c>
      <c r="CI3499" s="60">
        <v>192</v>
      </c>
      <c r="CJ3499" s="60">
        <v>312</v>
      </c>
      <c r="CK3499" s="60">
        <v>28.8</v>
      </c>
      <c r="CL3499" s="60">
        <v>85.2</v>
      </c>
      <c r="CM3499" s="60">
        <v>14</v>
      </c>
      <c r="CN3499" s="60">
        <v>1.46</v>
      </c>
      <c r="CO3499" s="60">
        <v>11.5</v>
      </c>
      <c r="CP3499" s="60">
        <v>2</v>
      </c>
      <c r="CQ3499" s="60">
        <v>11.3</v>
      </c>
      <c r="CR3499" s="60">
        <v>2.2999999999999998</v>
      </c>
      <c r="CS3499" s="60">
        <v>6.6</v>
      </c>
      <c r="CT3499" s="60">
        <v>1.0900000000000001</v>
      </c>
      <c r="CU3499" s="60">
        <v>7.3</v>
      </c>
      <c r="CV3499" s="60">
        <v>1.1299999999999999</v>
      </c>
      <c r="CW3499" s="60">
        <f t="shared" si="207"/>
        <v>676.68</v>
      </c>
      <c r="CX3499" s="110"/>
      <c r="CY3499" s="110"/>
      <c r="CZ3499" s="110"/>
      <c r="DA3499" s="110"/>
      <c r="DB3499" s="22"/>
      <c r="DC3499" s="110"/>
      <c r="DD3499" s="110"/>
      <c r="DE3499" s="110"/>
      <c r="DF3499" s="110"/>
      <c r="DG3499" s="110"/>
      <c r="DH3499" s="22"/>
      <c r="DI3499" s="22"/>
      <c r="DJ3499" s="22"/>
      <c r="DK3499" s="22"/>
      <c r="DL3499" s="22"/>
      <c r="DM3499" s="22"/>
      <c r="DN3499" s="22"/>
      <c r="DO3499" s="22"/>
      <c r="DP3499" s="22"/>
      <c r="DQ3499" s="22"/>
    </row>
    <row r="3500" spans="1:121" ht="14.5" customHeight="1" x14ac:dyDescent="0.3">
      <c r="A3500" s="65" t="s">
        <v>5056</v>
      </c>
      <c r="B3500" s="61" t="s">
        <v>5000</v>
      </c>
      <c r="C3500" s="22" t="s">
        <v>2941</v>
      </c>
      <c r="D3500" s="22" t="s">
        <v>5257</v>
      </c>
      <c r="E3500" s="71"/>
      <c r="F3500" s="71">
        <v>40546</v>
      </c>
      <c r="G3500" s="25" t="s">
        <v>5017</v>
      </c>
      <c r="H3500" s="22" t="s">
        <v>5018</v>
      </c>
      <c r="I3500" s="22" t="s">
        <v>5018</v>
      </c>
      <c r="K3500" s="29" t="s">
        <v>1253</v>
      </c>
      <c r="L3500" s="29" t="s">
        <v>878</v>
      </c>
      <c r="M3500" s="22" t="s">
        <v>1165</v>
      </c>
      <c r="N3500" s="70" t="s">
        <v>3393</v>
      </c>
      <c r="O3500" s="70" t="s">
        <v>3394</v>
      </c>
      <c r="R3500" s="25" t="s">
        <v>3060</v>
      </c>
      <c r="S3500" s="25"/>
      <c r="U3500" s="25"/>
      <c r="V3500" s="118"/>
      <c r="W3500" s="60">
        <v>56.98</v>
      </c>
      <c r="X3500" s="60">
        <v>0.48099999999999998</v>
      </c>
      <c r="Y3500" s="60">
        <v>19.36</v>
      </c>
      <c r="Z3500" s="60">
        <v>4.67</v>
      </c>
      <c r="AA3500" s="60">
        <v>0.13</v>
      </c>
      <c r="AB3500" s="60">
        <v>0.43</v>
      </c>
      <c r="AC3500" s="60">
        <v>2.0299999999999998</v>
      </c>
      <c r="AD3500" s="60">
        <v>6.58</v>
      </c>
      <c r="AE3500" s="60">
        <v>5.85</v>
      </c>
      <c r="AF3500" s="60">
        <v>0.16</v>
      </c>
      <c r="AG3500" s="60">
        <v>3.04</v>
      </c>
      <c r="AH3500" s="60"/>
      <c r="AI3500" s="131"/>
      <c r="AJ3500" s="131"/>
      <c r="AK3500" s="22"/>
      <c r="AL3500" s="131"/>
      <c r="AM3500" s="131"/>
      <c r="AN3500" s="131"/>
      <c r="AO3500" s="57">
        <f t="shared" ref="AO3500:AO3563" si="208">SUM(W3500:AG3500)+AI3500</f>
        <v>99.710999999999999</v>
      </c>
      <c r="AP3500" s="109">
        <f t="shared" ref="AP3500:AP3563" si="209">(Z3500-(1.1*AQ3500))</f>
        <v>2.2209478999999992</v>
      </c>
      <c r="AQ3500" s="109">
        <f t="shared" ref="AQ3500:AQ3563" si="210">(0.6633*(Y3500+Z3500)-0.7083*Y3500)</f>
        <v>2.2264110000000006</v>
      </c>
      <c r="AR3500" s="110">
        <f t="shared" ref="AR3500:AR3563" si="211">(Z3500/1.1)</f>
        <v>4.2454545454545451</v>
      </c>
      <c r="AS3500" s="22"/>
      <c r="AT3500" s="22"/>
      <c r="AU3500" s="132"/>
      <c r="AV3500" s="60" t="s">
        <v>421</v>
      </c>
      <c r="AW3500" s="60" t="s">
        <v>412</v>
      </c>
      <c r="AX3500" s="110"/>
      <c r="AY3500" s="60">
        <v>567</v>
      </c>
      <c r="AZ3500" s="60">
        <v>8</v>
      </c>
      <c r="BA3500" s="60" t="s">
        <v>413</v>
      </c>
      <c r="BB3500" s="110"/>
      <c r="BC3500" s="110"/>
      <c r="BD3500" s="60" t="s">
        <v>420</v>
      </c>
      <c r="BE3500" s="60" t="s">
        <v>411</v>
      </c>
      <c r="BF3500" s="60" t="s">
        <v>421</v>
      </c>
      <c r="BG3500" s="60" t="s">
        <v>471</v>
      </c>
      <c r="BH3500" s="60" t="s">
        <v>420</v>
      </c>
      <c r="BI3500" s="60" t="s">
        <v>420</v>
      </c>
      <c r="BJ3500" s="60" t="s">
        <v>1420</v>
      </c>
      <c r="BK3500" s="110"/>
      <c r="BL3500" s="60" t="s">
        <v>1420</v>
      </c>
      <c r="BM3500" s="110"/>
      <c r="BN3500" s="60" t="s">
        <v>416</v>
      </c>
      <c r="BO3500" s="60" t="s">
        <v>420</v>
      </c>
      <c r="BP3500" s="60" t="s">
        <v>411</v>
      </c>
      <c r="BQ3500" s="60" t="s">
        <v>412</v>
      </c>
      <c r="BR3500" s="60" t="s">
        <v>416</v>
      </c>
      <c r="BS3500" s="110"/>
      <c r="BT3500" s="60" t="s">
        <v>421</v>
      </c>
      <c r="BU3500" s="60">
        <v>2</v>
      </c>
      <c r="BV3500" s="110"/>
      <c r="BW3500" s="60" t="s">
        <v>420</v>
      </c>
      <c r="BX3500" s="60">
        <v>297</v>
      </c>
      <c r="BY3500" s="60" t="s">
        <v>417</v>
      </c>
      <c r="BZ3500" s="110"/>
      <c r="CA3500" s="60" t="s">
        <v>417</v>
      </c>
      <c r="CB3500" s="60" t="s">
        <v>417</v>
      </c>
      <c r="CC3500" s="60" t="s">
        <v>417</v>
      </c>
      <c r="CD3500" s="60" t="s">
        <v>412</v>
      </c>
      <c r="CE3500" s="60" t="s">
        <v>420</v>
      </c>
      <c r="CF3500" s="60">
        <v>31</v>
      </c>
      <c r="CG3500" s="60">
        <v>783</v>
      </c>
      <c r="CH3500" s="60" t="s">
        <v>472</v>
      </c>
      <c r="CI3500" s="60" t="s">
        <v>417</v>
      </c>
      <c r="CJ3500" s="60" t="s">
        <v>417</v>
      </c>
      <c r="CK3500" s="60" t="s">
        <v>791</v>
      </c>
      <c r="CL3500" s="60" t="s">
        <v>417</v>
      </c>
      <c r="CM3500" s="60" t="s">
        <v>417</v>
      </c>
      <c r="CN3500" s="60" t="s">
        <v>791</v>
      </c>
      <c r="CO3500" s="60" t="s">
        <v>417</v>
      </c>
      <c r="CP3500" s="60" t="s">
        <v>417</v>
      </c>
      <c r="CQ3500" s="60" t="s">
        <v>417</v>
      </c>
      <c r="CR3500" s="60" t="s">
        <v>417</v>
      </c>
      <c r="CS3500" s="60" t="s">
        <v>417</v>
      </c>
      <c r="CT3500" s="60" t="s">
        <v>791</v>
      </c>
      <c r="CU3500" s="60" t="s">
        <v>417</v>
      </c>
      <c r="CV3500" s="60" t="s">
        <v>1459</v>
      </c>
      <c r="CW3500" s="60">
        <f t="shared" si="207"/>
        <v>0</v>
      </c>
      <c r="CX3500" s="110"/>
      <c r="CY3500" s="110"/>
      <c r="CZ3500" s="110"/>
      <c r="DA3500" s="110"/>
      <c r="DB3500" s="22"/>
      <c r="DC3500" s="110"/>
      <c r="DD3500" s="110"/>
      <c r="DE3500" s="110"/>
      <c r="DF3500" s="110"/>
      <c r="DG3500" s="110"/>
      <c r="DH3500" s="22"/>
      <c r="DI3500" s="22"/>
      <c r="DJ3500" s="22"/>
      <c r="DK3500" s="22"/>
      <c r="DL3500" s="22"/>
      <c r="DM3500" s="22"/>
      <c r="DN3500" s="22"/>
      <c r="DO3500" s="22"/>
      <c r="DP3500" s="22"/>
      <c r="DQ3500" s="22"/>
    </row>
    <row r="3501" spans="1:121" ht="14.5" customHeight="1" x14ac:dyDescent="0.3">
      <c r="A3501" s="65" t="s">
        <v>5057</v>
      </c>
      <c r="B3501" s="61" t="s">
        <v>5000</v>
      </c>
      <c r="C3501" s="22" t="s">
        <v>2941</v>
      </c>
      <c r="D3501" s="22" t="s">
        <v>5257</v>
      </c>
      <c r="E3501" s="71"/>
      <c r="F3501" s="71">
        <v>40599</v>
      </c>
      <c r="G3501" s="25" t="s">
        <v>5058</v>
      </c>
      <c r="H3501" s="22" t="s">
        <v>5018</v>
      </c>
      <c r="I3501" s="22" t="s">
        <v>5018</v>
      </c>
      <c r="K3501" s="29" t="s">
        <v>1253</v>
      </c>
      <c r="L3501" s="29" t="s">
        <v>878</v>
      </c>
      <c r="M3501" s="25"/>
      <c r="N3501" s="70" t="s">
        <v>3393</v>
      </c>
      <c r="O3501" s="70" t="s">
        <v>3394</v>
      </c>
      <c r="P3501" s="65"/>
      <c r="Q3501" s="118"/>
      <c r="R3501" s="118"/>
      <c r="S3501" s="118"/>
      <c r="U3501" s="126"/>
      <c r="V3501" s="118"/>
      <c r="W3501" s="60">
        <v>57.44</v>
      </c>
      <c r="X3501" s="60">
        <v>3.5000000000000003E-2</v>
      </c>
      <c r="Y3501" s="60">
        <v>20.440000000000001</v>
      </c>
      <c r="Z3501" s="60">
        <v>2.7</v>
      </c>
      <c r="AA3501" s="60">
        <v>0.17699999999999999</v>
      </c>
      <c r="AB3501" s="60">
        <v>7.0000000000000007E-2</v>
      </c>
      <c r="AC3501" s="60">
        <v>0.8</v>
      </c>
      <c r="AD3501" s="60">
        <v>8.2799999999999994</v>
      </c>
      <c r="AE3501" s="60">
        <v>5.89</v>
      </c>
      <c r="AF3501" s="60">
        <v>0.02</v>
      </c>
      <c r="AG3501" s="60">
        <v>1.82</v>
      </c>
      <c r="AH3501" s="60"/>
      <c r="AI3501" s="131"/>
      <c r="AJ3501" s="131"/>
      <c r="AK3501" s="22"/>
      <c r="AL3501" s="131"/>
      <c r="AM3501" s="131"/>
      <c r="AN3501" s="131"/>
      <c r="AO3501" s="57">
        <f t="shared" si="208"/>
        <v>97.671999999999983</v>
      </c>
      <c r="AP3501" s="109">
        <f t="shared" si="209"/>
        <v>1.7417790000000002</v>
      </c>
      <c r="AQ3501" s="109">
        <f t="shared" si="210"/>
        <v>0.87110999999999983</v>
      </c>
      <c r="AR3501" s="110">
        <f t="shared" si="211"/>
        <v>2.4545454545454546</v>
      </c>
      <c r="AS3501" s="22"/>
      <c r="AT3501" s="22"/>
      <c r="AU3501" s="132"/>
      <c r="AV3501" s="60"/>
      <c r="AW3501" s="60">
        <v>5</v>
      </c>
      <c r="AX3501" s="110"/>
      <c r="AY3501" s="60">
        <v>37</v>
      </c>
      <c r="AZ3501" s="60">
        <v>26</v>
      </c>
      <c r="BA3501" s="60">
        <v>2</v>
      </c>
      <c r="BB3501" s="110"/>
      <c r="BC3501" s="110"/>
      <c r="BD3501" s="60">
        <v>1</v>
      </c>
      <c r="BE3501" s="60">
        <v>30</v>
      </c>
      <c r="BF3501" s="60">
        <v>4.3</v>
      </c>
      <c r="BG3501" s="60">
        <v>20</v>
      </c>
      <c r="BH3501" s="60">
        <v>61</v>
      </c>
      <c r="BI3501" s="60">
        <v>4</v>
      </c>
      <c r="BJ3501" s="60">
        <v>67.400000000000006</v>
      </c>
      <c r="BK3501" s="110"/>
      <c r="BL3501" s="60">
        <v>0.3</v>
      </c>
      <c r="BM3501" s="110"/>
      <c r="BN3501" s="60">
        <v>10</v>
      </c>
      <c r="BO3501" s="60">
        <v>352</v>
      </c>
      <c r="BP3501" s="60">
        <v>30</v>
      </c>
      <c r="BQ3501" s="60">
        <v>148</v>
      </c>
      <c r="BR3501" s="60">
        <v>279</v>
      </c>
      <c r="BS3501" s="110"/>
      <c r="BT3501" s="60">
        <v>5.0999999999999996</v>
      </c>
      <c r="BU3501" s="60" t="s">
        <v>420</v>
      </c>
      <c r="BV3501" s="110"/>
      <c r="BW3501" s="60">
        <v>33</v>
      </c>
      <c r="BX3501" s="60">
        <v>213</v>
      </c>
      <c r="BY3501" s="60">
        <v>35.4</v>
      </c>
      <c r="BZ3501" s="110"/>
      <c r="CA3501" s="60">
        <v>33.4</v>
      </c>
      <c r="CB3501" s="60">
        <v>0.8</v>
      </c>
      <c r="CC3501" s="60">
        <v>10.7</v>
      </c>
      <c r="CD3501" s="60" t="s">
        <v>412</v>
      </c>
      <c r="CE3501" s="60">
        <v>14</v>
      </c>
      <c r="CF3501" s="60">
        <v>111</v>
      </c>
      <c r="CG3501" s="60">
        <v>3096</v>
      </c>
      <c r="CH3501" s="60">
        <v>730</v>
      </c>
      <c r="CI3501" s="60">
        <v>230</v>
      </c>
      <c r="CJ3501" s="60">
        <v>379</v>
      </c>
      <c r="CK3501" s="60">
        <v>35</v>
      </c>
      <c r="CL3501" s="60">
        <v>101</v>
      </c>
      <c r="CM3501" s="60">
        <v>16.899999999999999</v>
      </c>
      <c r="CN3501" s="60">
        <v>1.36</v>
      </c>
      <c r="CO3501" s="60">
        <v>13.7</v>
      </c>
      <c r="CP3501" s="60">
        <v>2.9</v>
      </c>
      <c r="CQ3501" s="60">
        <v>18.600000000000001</v>
      </c>
      <c r="CR3501" s="60">
        <v>4</v>
      </c>
      <c r="CS3501" s="60">
        <v>13.6</v>
      </c>
      <c r="CT3501" s="60">
        <v>2.41</v>
      </c>
      <c r="CU3501" s="60">
        <v>16.899999999999999</v>
      </c>
      <c r="CV3501" s="60">
        <v>2.75</v>
      </c>
      <c r="CW3501" s="60">
        <f t="shared" si="207"/>
        <v>838.12</v>
      </c>
      <c r="CX3501" s="110"/>
      <c r="CY3501" s="110"/>
      <c r="CZ3501" s="110"/>
      <c r="DA3501" s="110"/>
      <c r="DB3501" s="22"/>
      <c r="DC3501" s="110"/>
      <c r="DD3501" s="110"/>
      <c r="DE3501" s="110"/>
      <c r="DF3501" s="110"/>
      <c r="DG3501" s="110"/>
      <c r="DH3501" s="22"/>
      <c r="DI3501" s="22"/>
      <c r="DJ3501" s="22"/>
      <c r="DK3501" s="22"/>
      <c r="DL3501" s="22"/>
      <c r="DM3501" s="22"/>
      <c r="DN3501" s="22"/>
      <c r="DO3501" s="22"/>
      <c r="DP3501" s="22"/>
      <c r="DQ3501" s="22"/>
    </row>
    <row r="3502" spans="1:121" ht="14.5" customHeight="1" x14ac:dyDescent="0.3">
      <c r="A3502" s="65" t="s">
        <v>5059</v>
      </c>
      <c r="B3502" s="61" t="s">
        <v>5000</v>
      </c>
      <c r="C3502" s="22" t="s">
        <v>2941</v>
      </c>
      <c r="D3502" s="22" t="s">
        <v>5257</v>
      </c>
      <c r="E3502" s="71"/>
      <c r="F3502" s="71">
        <v>40599</v>
      </c>
      <c r="G3502" s="25" t="s">
        <v>5058</v>
      </c>
      <c r="H3502" s="22" t="s">
        <v>5018</v>
      </c>
      <c r="I3502" s="22" t="s">
        <v>5018</v>
      </c>
      <c r="K3502" s="29" t="s">
        <v>1253</v>
      </c>
      <c r="L3502" s="29" t="s">
        <v>878</v>
      </c>
      <c r="M3502" s="25"/>
      <c r="N3502" s="70" t="s">
        <v>3393</v>
      </c>
      <c r="O3502" s="70" t="s">
        <v>3394</v>
      </c>
      <c r="P3502" s="65"/>
      <c r="Q3502" s="118"/>
      <c r="R3502" s="118"/>
      <c r="S3502" s="118"/>
      <c r="U3502" s="126"/>
      <c r="V3502" s="118"/>
      <c r="W3502" s="60">
        <v>52.39</v>
      </c>
      <c r="X3502" s="60">
        <v>0.23100000000000001</v>
      </c>
      <c r="Y3502" s="60">
        <v>13.5</v>
      </c>
      <c r="Z3502" s="60">
        <v>13.77</v>
      </c>
      <c r="AA3502" s="60">
        <v>0.68400000000000005</v>
      </c>
      <c r="AB3502" s="60">
        <v>0.33</v>
      </c>
      <c r="AC3502" s="60">
        <v>1.85</v>
      </c>
      <c r="AD3502" s="60">
        <v>9.6999999999999993</v>
      </c>
      <c r="AE3502" s="60">
        <v>3.28</v>
      </c>
      <c r="AF3502" s="60">
        <v>7.0000000000000007E-2</v>
      </c>
      <c r="AG3502" s="60">
        <v>1.41</v>
      </c>
      <c r="AH3502" s="60"/>
      <c r="AI3502" s="131"/>
      <c r="AJ3502" s="131"/>
      <c r="AK3502" s="22"/>
      <c r="AL3502" s="131"/>
      <c r="AM3502" s="131"/>
      <c r="AN3502" s="131"/>
      <c r="AO3502" s="57">
        <f t="shared" si="208"/>
        <v>97.214999999999989</v>
      </c>
      <c r="AP3502" s="109">
        <f t="shared" si="209"/>
        <v>4.391244900000002</v>
      </c>
      <c r="AQ3502" s="109">
        <f t="shared" si="210"/>
        <v>8.5261409999999973</v>
      </c>
      <c r="AR3502" s="110">
        <f t="shared" si="211"/>
        <v>12.518181818181818</v>
      </c>
      <c r="AS3502" s="22"/>
      <c r="AT3502" s="22"/>
      <c r="AU3502" s="132"/>
      <c r="AV3502" s="60"/>
      <c r="AW3502" s="60">
        <v>15</v>
      </c>
      <c r="AX3502" s="110"/>
      <c r="AY3502" s="60">
        <v>47</v>
      </c>
      <c r="AZ3502" s="60">
        <v>26</v>
      </c>
      <c r="BA3502" s="60">
        <v>3.2</v>
      </c>
      <c r="BB3502" s="110"/>
      <c r="BC3502" s="110"/>
      <c r="BD3502" s="60">
        <v>10</v>
      </c>
      <c r="BE3502" s="60">
        <v>150</v>
      </c>
      <c r="BF3502" s="60">
        <v>3.8</v>
      </c>
      <c r="BG3502" s="60">
        <v>30</v>
      </c>
      <c r="BH3502" s="60">
        <v>54</v>
      </c>
      <c r="BI3502" s="60">
        <v>6</v>
      </c>
      <c r="BJ3502" s="60">
        <v>162</v>
      </c>
      <c r="BK3502" s="110"/>
      <c r="BL3502" s="60" t="s">
        <v>1420</v>
      </c>
      <c r="BM3502" s="110"/>
      <c r="BN3502" s="60">
        <v>36</v>
      </c>
      <c r="BO3502" s="60">
        <v>670</v>
      </c>
      <c r="BP3502" s="60">
        <v>160</v>
      </c>
      <c r="BQ3502" s="60">
        <v>73</v>
      </c>
      <c r="BR3502" s="60">
        <v>159</v>
      </c>
      <c r="BS3502" s="110"/>
      <c r="BT3502" s="60" t="s">
        <v>421</v>
      </c>
      <c r="BU3502" s="60" t="s">
        <v>420</v>
      </c>
      <c r="BV3502" s="110"/>
      <c r="BW3502" s="60">
        <v>58</v>
      </c>
      <c r="BX3502" s="60">
        <v>219</v>
      </c>
      <c r="BY3502" s="60">
        <v>68.2</v>
      </c>
      <c r="BZ3502" s="110"/>
      <c r="CA3502" s="60">
        <v>48.3</v>
      </c>
      <c r="CB3502" s="60">
        <v>0.6</v>
      </c>
      <c r="CC3502" s="60">
        <v>18.7</v>
      </c>
      <c r="CD3502" s="60" t="s">
        <v>412</v>
      </c>
      <c r="CE3502" s="60">
        <v>33</v>
      </c>
      <c r="CF3502" s="60">
        <v>221</v>
      </c>
      <c r="CG3502" s="60">
        <v>7534</v>
      </c>
      <c r="CH3502" s="60">
        <v>430</v>
      </c>
      <c r="CI3502" s="60">
        <v>508</v>
      </c>
      <c r="CJ3502" s="60">
        <v>832</v>
      </c>
      <c r="CK3502" s="60">
        <v>80</v>
      </c>
      <c r="CL3502" s="60">
        <v>231</v>
      </c>
      <c r="CM3502" s="60">
        <v>37.299999999999997</v>
      </c>
      <c r="CN3502" s="60">
        <v>2.82</v>
      </c>
      <c r="CO3502" s="60">
        <v>28.6</v>
      </c>
      <c r="CP3502" s="60">
        <v>5.9</v>
      </c>
      <c r="CQ3502" s="60">
        <v>38.200000000000003</v>
      </c>
      <c r="CR3502" s="60">
        <v>8</v>
      </c>
      <c r="CS3502" s="60">
        <v>27.3</v>
      </c>
      <c r="CT3502" s="60">
        <v>4.8499999999999996</v>
      </c>
      <c r="CU3502" s="60">
        <v>34.4</v>
      </c>
      <c r="CV3502" s="60">
        <v>5.69</v>
      </c>
      <c r="CW3502" s="60">
        <f t="shared" si="207"/>
        <v>1844.06</v>
      </c>
      <c r="CX3502" s="110"/>
      <c r="CY3502" s="110"/>
      <c r="CZ3502" s="110"/>
      <c r="DA3502" s="110"/>
      <c r="DB3502" s="22"/>
      <c r="DC3502" s="110"/>
      <c r="DD3502" s="110"/>
      <c r="DE3502" s="110"/>
      <c r="DF3502" s="110"/>
      <c r="DG3502" s="110"/>
      <c r="DH3502" s="22"/>
      <c r="DI3502" s="22"/>
      <c r="DJ3502" s="22"/>
      <c r="DK3502" s="22"/>
      <c r="DL3502" s="22"/>
      <c r="DM3502" s="22"/>
      <c r="DN3502" s="22"/>
      <c r="DO3502" s="22"/>
      <c r="DP3502" s="22"/>
      <c r="DQ3502" s="22"/>
    </row>
    <row r="3503" spans="1:121" ht="14.5" customHeight="1" x14ac:dyDescent="0.3">
      <c r="A3503" s="65" t="s">
        <v>5060</v>
      </c>
      <c r="B3503" s="61" t="s">
        <v>5000</v>
      </c>
      <c r="C3503" s="22" t="s">
        <v>2941</v>
      </c>
      <c r="D3503" s="22" t="s">
        <v>5257</v>
      </c>
      <c r="E3503" s="71"/>
      <c r="F3503" s="71">
        <v>40599</v>
      </c>
      <c r="G3503" s="25" t="s">
        <v>5058</v>
      </c>
      <c r="H3503" s="22" t="s">
        <v>5018</v>
      </c>
      <c r="I3503" s="22" t="s">
        <v>5018</v>
      </c>
      <c r="K3503" s="29" t="s">
        <v>1253</v>
      </c>
      <c r="L3503" s="29" t="s">
        <v>878</v>
      </c>
      <c r="M3503" s="25"/>
      <c r="N3503" s="70" t="s">
        <v>3393</v>
      </c>
      <c r="O3503" s="70" t="s">
        <v>3394</v>
      </c>
      <c r="P3503" s="65"/>
      <c r="Q3503" s="118"/>
      <c r="R3503" s="118"/>
      <c r="S3503" s="118"/>
      <c r="U3503" s="126"/>
      <c r="V3503" s="118"/>
      <c r="W3503" s="60">
        <v>51.44</v>
      </c>
      <c r="X3503" s="60">
        <v>0.39400000000000002</v>
      </c>
      <c r="Y3503" s="60">
        <v>6.8</v>
      </c>
      <c r="Z3503" s="60">
        <v>24.2</v>
      </c>
      <c r="AA3503" s="60">
        <v>0.81399999999999995</v>
      </c>
      <c r="AB3503" s="60">
        <v>0.54</v>
      </c>
      <c r="AC3503" s="60">
        <v>2.4700000000000002</v>
      </c>
      <c r="AD3503" s="60">
        <v>9.89</v>
      </c>
      <c r="AE3503" s="60">
        <v>1.82</v>
      </c>
      <c r="AF3503" s="60">
        <v>0.12</v>
      </c>
      <c r="AG3503" s="60">
        <v>0.41</v>
      </c>
      <c r="AH3503" s="60"/>
      <c r="AI3503" s="131"/>
      <c r="AJ3503" s="131"/>
      <c r="AK3503" s="22"/>
      <c r="AL3503" s="131"/>
      <c r="AM3503" s="131"/>
      <c r="AN3503" s="131"/>
      <c r="AO3503" s="57">
        <f t="shared" si="208"/>
        <v>98.897999999999982</v>
      </c>
      <c r="AP3503" s="109">
        <f t="shared" si="209"/>
        <v>6.8795539999999988</v>
      </c>
      <c r="AQ3503" s="109">
        <f t="shared" si="210"/>
        <v>15.74586</v>
      </c>
      <c r="AR3503" s="110">
        <f t="shared" si="211"/>
        <v>21.999999999999996</v>
      </c>
      <c r="AS3503" s="22"/>
      <c r="AT3503" s="22"/>
      <c r="AU3503" s="132"/>
      <c r="AV3503" s="60"/>
      <c r="AW3503" s="60">
        <v>25</v>
      </c>
      <c r="AX3503" s="110"/>
      <c r="AY3503" s="60">
        <v>53</v>
      </c>
      <c r="AZ3503" s="60">
        <v>16</v>
      </c>
      <c r="BA3503" s="60">
        <v>2.8</v>
      </c>
      <c r="BB3503" s="110"/>
      <c r="BC3503" s="110"/>
      <c r="BD3503" s="60">
        <v>12</v>
      </c>
      <c r="BE3503" s="60">
        <v>420</v>
      </c>
      <c r="BF3503" s="60">
        <v>1.9</v>
      </c>
      <c r="BG3503" s="60">
        <v>90</v>
      </c>
      <c r="BH3503" s="60">
        <v>40</v>
      </c>
      <c r="BI3503" s="60">
        <v>8</v>
      </c>
      <c r="BJ3503" s="60">
        <v>121</v>
      </c>
      <c r="BK3503" s="110"/>
      <c r="BL3503" s="60" t="s">
        <v>1420</v>
      </c>
      <c r="BM3503" s="110"/>
      <c r="BN3503" s="60">
        <v>104</v>
      </c>
      <c r="BO3503" s="60">
        <v>421</v>
      </c>
      <c r="BP3503" s="60">
        <v>450</v>
      </c>
      <c r="BQ3503" s="60">
        <v>42</v>
      </c>
      <c r="BR3503" s="60">
        <v>78</v>
      </c>
      <c r="BS3503" s="110"/>
      <c r="BT3503" s="60" t="s">
        <v>421</v>
      </c>
      <c r="BU3503" s="60">
        <v>2</v>
      </c>
      <c r="BV3503" s="110"/>
      <c r="BW3503" s="60">
        <v>108</v>
      </c>
      <c r="BX3503" s="60">
        <v>117</v>
      </c>
      <c r="BY3503" s="60">
        <v>30.1</v>
      </c>
      <c r="BZ3503" s="110"/>
      <c r="CA3503" s="60">
        <v>38.9</v>
      </c>
      <c r="CB3503" s="60">
        <v>0.2</v>
      </c>
      <c r="CC3503" s="60">
        <v>13.8</v>
      </c>
      <c r="CD3503" s="60" t="s">
        <v>412</v>
      </c>
      <c r="CE3503" s="60">
        <v>127</v>
      </c>
      <c r="CF3503" s="60">
        <v>83</v>
      </c>
      <c r="CG3503" s="60">
        <v>5139</v>
      </c>
      <c r="CH3503" s="60">
        <v>500</v>
      </c>
      <c r="CI3503" s="60">
        <v>322</v>
      </c>
      <c r="CJ3503" s="60">
        <v>534</v>
      </c>
      <c r="CK3503" s="60">
        <v>50.1</v>
      </c>
      <c r="CL3503" s="60">
        <v>148</v>
      </c>
      <c r="CM3503" s="60">
        <v>21.4</v>
      </c>
      <c r="CN3503" s="60">
        <v>1.68</v>
      </c>
      <c r="CO3503" s="60">
        <v>14.5</v>
      </c>
      <c r="CP3503" s="60">
        <v>2.6</v>
      </c>
      <c r="CQ3503" s="60">
        <v>15.4</v>
      </c>
      <c r="CR3503" s="60">
        <v>3.2</v>
      </c>
      <c r="CS3503" s="60">
        <v>10.7</v>
      </c>
      <c r="CT3503" s="60">
        <v>1.95</v>
      </c>
      <c r="CU3503" s="60">
        <v>15.1</v>
      </c>
      <c r="CV3503" s="60">
        <v>2.83</v>
      </c>
      <c r="CW3503" s="60">
        <f t="shared" si="207"/>
        <v>1143.46</v>
      </c>
      <c r="CX3503" s="110"/>
      <c r="CY3503" s="110"/>
      <c r="CZ3503" s="110"/>
      <c r="DA3503" s="110"/>
      <c r="DB3503" s="22"/>
      <c r="DC3503" s="110"/>
      <c r="DD3503" s="110"/>
      <c r="DE3503" s="110"/>
      <c r="DF3503" s="110"/>
      <c r="DG3503" s="110"/>
      <c r="DH3503" s="22"/>
      <c r="DI3503" s="22"/>
      <c r="DJ3503" s="22"/>
      <c r="DK3503" s="22"/>
      <c r="DL3503" s="22"/>
      <c r="DM3503" s="22"/>
      <c r="DN3503" s="22"/>
      <c r="DO3503" s="22"/>
      <c r="DP3503" s="22"/>
      <c r="DQ3503" s="22"/>
    </row>
    <row r="3504" spans="1:121" ht="14.5" customHeight="1" x14ac:dyDescent="0.3">
      <c r="A3504" s="65" t="s">
        <v>5061</v>
      </c>
      <c r="B3504" s="61" t="s">
        <v>5000</v>
      </c>
      <c r="C3504" s="22" t="s">
        <v>2941</v>
      </c>
      <c r="D3504" s="22" t="s">
        <v>5257</v>
      </c>
      <c r="E3504" s="71"/>
      <c r="F3504" s="71">
        <v>40599</v>
      </c>
      <c r="G3504" s="25" t="s">
        <v>5058</v>
      </c>
      <c r="H3504" s="22" t="s">
        <v>5018</v>
      </c>
      <c r="I3504" s="22" t="s">
        <v>5018</v>
      </c>
      <c r="K3504" s="29" t="s">
        <v>1253</v>
      </c>
      <c r="L3504" s="29" t="s">
        <v>878</v>
      </c>
      <c r="M3504" s="25"/>
      <c r="N3504" s="70" t="s">
        <v>3393</v>
      </c>
      <c r="O3504" s="70" t="s">
        <v>3394</v>
      </c>
      <c r="P3504" s="65"/>
      <c r="Q3504" s="118"/>
      <c r="R3504" s="118"/>
      <c r="S3504" s="118"/>
      <c r="U3504" s="126"/>
      <c r="V3504" s="118"/>
      <c r="W3504" s="60">
        <v>50.4</v>
      </c>
      <c r="X3504" s="60">
        <v>0.41199999999999998</v>
      </c>
      <c r="Y3504" s="60">
        <v>5.59</v>
      </c>
      <c r="Z3504" s="60">
        <v>25.65</v>
      </c>
      <c r="AA3504" s="60">
        <v>0.83899999999999997</v>
      </c>
      <c r="AB3504" s="60">
        <v>0.52</v>
      </c>
      <c r="AC3504" s="60">
        <v>2.5499999999999998</v>
      </c>
      <c r="AD3504" s="60">
        <v>9.89</v>
      </c>
      <c r="AE3504" s="60">
        <v>1.52</v>
      </c>
      <c r="AF3504" s="60">
        <v>0.15</v>
      </c>
      <c r="AG3504" s="60">
        <v>0.22</v>
      </c>
      <c r="AH3504" s="60"/>
      <c r="AI3504" s="131"/>
      <c r="AJ3504" s="131"/>
      <c r="AK3504" s="22"/>
      <c r="AL3504" s="131"/>
      <c r="AM3504" s="131"/>
      <c r="AN3504" s="131"/>
      <c r="AO3504" s="57">
        <f t="shared" si="208"/>
        <v>97.740999999999985</v>
      </c>
      <c r="AP3504" s="109">
        <f t="shared" si="209"/>
        <v>7.2116954999999976</v>
      </c>
      <c r="AQ3504" s="109">
        <f t="shared" si="210"/>
        <v>16.762094999999999</v>
      </c>
      <c r="AR3504" s="110">
        <f t="shared" si="211"/>
        <v>23.318181818181817</v>
      </c>
      <c r="AS3504" s="22"/>
      <c r="AT3504" s="22"/>
      <c r="AU3504" s="132"/>
      <c r="AV3504" s="60"/>
      <c r="AW3504" s="60">
        <v>39</v>
      </c>
      <c r="AX3504" s="110"/>
      <c r="AY3504" s="60">
        <v>67</v>
      </c>
      <c r="AZ3504" s="60">
        <v>15</v>
      </c>
      <c r="BA3504" s="60">
        <v>15.6</v>
      </c>
      <c r="BB3504" s="110"/>
      <c r="BC3504" s="110"/>
      <c r="BD3504" s="60">
        <v>14</v>
      </c>
      <c r="BE3504" s="60">
        <v>530</v>
      </c>
      <c r="BF3504" s="60">
        <v>1.6</v>
      </c>
      <c r="BG3504" s="60">
        <v>110</v>
      </c>
      <c r="BH3504" s="60">
        <v>39</v>
      </c>
      <c r="BI3504" s="60">
        <v>9</v>
      </c>
      <c r="BJ3504" s="60">
        <v>123</v>
      </c>
      <c r="BK3504" s="110"/>
      <c r="BL3504" s="60" t="s">
        <v>1420</v>
      </c>
      <c r="BM3504" s="110"/>
      <c r="BN3504" s="60">
        <v>151</v>
      </c>
      <c r="BO3504" s="60">
        <v>436</v>
      </c>
      <c r="BP3504" s="60">
        <v>570</v>
      </c>
      <c r="BQ3504" s="60">
        <v>46</v>
      </c>
      <c r="BR3504" s="60">
        <v>64</v>
      </c>
      <c r="BS3504" s="110"/>
      <c r="BT3504" s="60" t="s">
        <v>421</v>
      </c>
      <c r="BU3504" s="60">
        <v>2</v>
      </c>
      <c r="BV3504" s="110"/>
      <c r="BW3504" s="60">
        <v>117</v>
      </c>
      <c r="BX3504" s="60">
        <v>116</v>
      </c>
      <c r="BY3504" s="60">
        <v>31</v>
      </c>
      <c r="BZ3504" s="110"/>
      <c r="CA3504" s="60">
        <v>40.700000000000003</v>
      </c>
      <c r="CB3504" s="60">
        <v>0.1</v>
      </c>
      <c r="CC3504" s="60">
        <v>14.8</v>
      </c>
      <c r="CD3504" s="60" t="s">
        <v>412</v>
      </c>
      <c r="CE3504" s="60">
        <v>1030</v>
      </c>
      <c r="CF3504" s="60">
        <v>86</v>
      </c>
      <c r="CG3504" s="60">
        <v>5276</v>
      </c>
      <c r="CH3504" s="60">
        <v>510</v>
      </c>
      <c r="CI3504" s="60">
        <v>373</v>
      </c>
      <c r="CJ3504" s="60">
        <v>613</v>
      </c>
      <c r="CK3504" s="60">
        <v>58.1</v>
      </c>
      <c r="CL3504" s="60">
        <v>167</v>
      </c>
      <c r="CM3504" s="60">
        <v>24.1</v>
      </c>
      <c r="CN3504" s="60">
        <v>1.9</v>
      </c>
      <c r="CO3504" s="60">
        <v>15.9</v>
      </c>
      <c r="CP3504" s="60">
        <v>2.7</v>
      </c>
      <c r="CQ3504" s="60">
        <v>16.399999999999999</v>
      </c>
      <c r="CR3504" s="60">
        <v>3.3</v>
      </c>
      <c r="CS3504" s="60">
        <v>11</v>
      </c>
      <c r="CT3504" s="60">
        <v>1.96</v>
      </c>
      <c r="CU3504" s="60">
        <v>15.2</v>
      </c>
      <c r="CV3504" s="60">
        <v>2.82</v>
      </c>
      <c r="CW3504" s="60">
        <f t="shared" si="207"/>
        <v>1306.3800000000001</v>
      </c>
      <c r="CX3504" s="110"/>
      <c r="CY3504" s="110"/>
      <c r="CZ3504" s="110"/>
      <c r="DA3504" s="110"/>
      <c r="DB3504" s="22"/>
      <c r="DC3504" s="110"/>
      <c r="DD3504" s="110"/>
      <c r="DE3504" s="110"/>
      <c r="DF3504" s="110"/>
      <c r="DG3504" s="110"/>
      <c r="DH3504" s="22"/>
      <c r="DI3504" s="22"/>
      <c r="DJ3504" s="22"/>
      <c r="DK3504" s="22"/>
      <c r="DL3504" s="22"/>
      <c r="DM3504" s="22"/>
      <c r="DN3504" s="22"/>
      <c r="DO3504" s="22"/>
      <c r="DP3504" s="22"/>
      <c r="DQ3504" s="22"/>
    </row>
    <row r="3505" spans="1:121" ht="14.5" customHeight="1" x14ac:dyDescent="0.3">
      <c r="A3505" s="65" t="s">
        <v>5062</v>
      </c>
      <c r="B3505" s="61" t="s">
        <v>5000</v>
      </c>
      <c r="C3505" s="22" t="s">
        <v>2941</v>
      </c>
      <c r="D3505" s="22" t="s">
        <v>5257</v>
      </c>
      <c r="E3505" s="71"/>
      <c r="F3505" s="71">
        <v>40599</v>
      </c>
      <c r="G3505" s="25" t="s">
        <v>5058</v>
      </c>
      <c r="H3505" s="22" t="s">
        <v>5018</v>
      </c>
      <c r="I3505" s="22" t="s">
        <v>5018</v>
      </c>
      <c r="K3505" s="29" t="s">
        <v>1253</v>
      </c>
      <c r="L3505" s="29" t="s">
        <v>878</v>
      </c>
      <c r="M3505" s="25"/>
      <c r="N3505" s="70" t="s">
        <v>3393</v>
      </c>
      <c r="O3505" s="70" t="s">
        <v>3394</v>
      </c>
      <c r="P3505" s="65"/>
      <c r="Q3505" s="118"/>
      <c r="R3505" s="118"/>
      <c r="S3505" s="118"/>
      <c r="U3505" s="126"/>
      <c r="V3505" s="118"/>
      <c r="W3505" s="60">
        <v>54.06</v>
      </c>
      <c r="X3505" s="60">
        <v>0.13100000000000001</v>
      </c>
      <c r="Y3505" s="60">
        <v>16.63</v>
      </c>
      <c r="Z3505" s="60">
        <v>8.83</v>
      </c>
      <c r="AA3505" s="60">
        <v>0.47899999999999998</v>
      </c>
      <c r="AB3505" s="60">
        <v>0.24</v>
      </c>
      <c r="AC3505" s="60">
        <v>1.88</v>
      </c>
      <c r="AD3505" s="60">
        <v>8.99</v>
      </c>
      <c r="AE3505" s="60">
        <v>4.17</v>
      </c>
      <c r="AF3505" s="60">
        <v>7.0000000000000007E-2</v>
      </c>
      <c r="AG3505" s="60">
        <v>1.94</v>
      </c>
      <c r="AH3505" s="60"/>
      <c r="AI3505" s="131"/>
      <c r="AJ3505" s="131"/>
      <c r="AK3505" s="22"/>
      <c r="AL3505" s="131"/>
      <c r="AM3505" s="131"/>
      <c r="AN3505" s="131"/>
      <c r="AO3505" s="57">
        <f t="shared" si="208"/>
        <v>97.419999999999973</v>
      </c>
      <c r="AP3505" s="109">
        <f t="shared" si="209"/>
        <v>3.2105520999999992</v>
      </c>
      <c r="AQ3505" s="109">
        <f t="shared" si="210"/>
        <v>5.1085890000000003</v>
      </c>
      <c r="AR3505" s="110">
        <f t="shared" si="211"/>
        <v>8.0272727272727273</v>
      </c>
      <c r="AS3505" s="22"/>
      <c r="AT3505" s="22"/>
      <c r="AU3505" s="132"/>
      <c r="AV3505" s="60"/>
      <c r="AW3505" s="60">
        <v>15</v>
      </c>
      <c r="AX3505" s="110"/>
      <c r="AY3505" s="60">
        <v>52</v>
      </c>
      <c r="AZ3505" s="60">
        <v>30</v>
      </c>
      <c r="BA3505" s="60">
        <v>2.2999999999999998</v>
      </c>
      <c r="BB3505" s="110"/>
      <c r="BC3505" s="110"/>
      <c r="BD3505" s="60">
        <v>6</v>
      </c>
      <c r="BE3505" s="60">
        <v>230</v>
      </c>
      <c r="BF3505" s="60">
        <v>4.4000000000000004</v>
      </c>
      <c r="BG3505" s="60">
        <v>30</v>
      </c>
      <c r="BH3505" s="60">
        <v>61</v>
      </c>
      <c r="BI3505" s="60">
        <v>4</v>
      </c>
      <c r="BJ3505" s="60">
        <v>158</v>
      </c>
      <c r="BK3505" s="110"/>
      <c r="BL3505" s="60" t="s">
        <v>1420</v>
      </c>
      <c r="BM3505" s="110"/>
      <c r="BN3505" s="60">
        <v>63</v>
      </c>
      <c r="BO3505" s="60">
        <v>745</v>
      </c>
      <c r="BP3505" s="60">
        <v>260</v>
      </c>
      <c r="BQ3505" s="60">
        <v>67</v>
      </c>
      <c r="BR3505" s="60">
        <v>207</v>
      </c>
      <c r="BS3505" s="110"/>
      <c r="BT3505" s="60" t="s">
        <v>421</v>
      </c>
      <c r="BU3505" s="60" t="s">
        <v>420</v>
      </c>
      <c r="BV3505" s="110"/>
      <c r="BW3505" s="60">
        <v>41</v>
      </c>
      <c r="BX3505" s="60">
        <v>268</v>
      </c>
      <c r="BY3505" s="60">
        <v>76</v>
      </c>
      <c r="BZ3505" s="110"/>
      <c r="CA3505" s="60">
        <v>64.5</v>
      </c>
      <c r="CB3505" s="60">
        <v>0.7</v>
      </c>
      <c r="CC3505" s="60">
        <v>24.3</v>
      </c>
      <c r="CD3505" s="60" t="s">
        <v>412</v>
      </c>
      <c r="CE3505" s="60">
        <v>27</v>
      </c>
      <c r="CF3505" s="60">
        <v>242</v>
      </c>
      <c r="CG3505" s="60">
        <v>7182</v>
      </c>
      <c r="CH3505" s="60">
        <v>300</v>
      </c>
      <c r="CI3505" s="60">
        <v>514</v>
      </c>
      <c r="CJ3505" s="60">
        <v>844</v>
      </c>
      <c r="CK3505" s="60">
        <v>82.3</v>
      </c>
      <c r="CL3505" s="60">
        <v>235</v>
      </c>
      <c r="CM3505" s="60">
        <v>38.6</v>
      </c>
      <c r="CN3505" s="60">
        <v>2.97</v>
      </c>
      <c r="CO3505" s="60">
        <v>30.2</v>
      </c>
      <c r="CP3505" s="60">
        <v>6.3</v>
      </c>
      <c r="CQ3505" s="60">
        <v>40.799999999999997</v>
      </c>
      <c r="CR3505" s="60">
        <v>8.6</v>
      </c>
      <c r="CS3505" s="60">
        <v>28.5</v>
      </c>
      <c r="CT3505" s="60">
        <v>5.12</v>
      </c>
      <c r="CU3505" s="60">
        <v>36.4</v>
      </c>
      <c r="CV3505" s="60">
        <v>5.9</v>
      </c>
      <c r="CW3505" s="60">
        <f t="shared" si="207"/>
        <v>1878.6899999999998</v>
      </c>
      <c r="CX3505" s="110"/>
      <c r="CY3505" s="110"/>
      <c r="CZ3505" s="110"/>
      <c r="DA3505" s="110"/>
      <c r="DB3505" s="22"/>
      <c r="DC3505" s="110"/>
      <c r="DD3505" s="110"/>
      <c r="DE3505" s="110"/>
      <c r="DF3505" s="110"/>
      <c r="DG3505" s="110"/>
      <c r="DH3505" s="22"/>
      <c r="DI3505" s="22"/>
      <c r="DJ3505" s="22"/>
      <c r="DK3505" s="22"/>
      <c r="DL3505" s="22"/>
      <c r="DM3505" s="22"/>
      <c r="DN3505" s="22"/>
      <c r="DO3505" s="22"/>
      <c r="DP3505" s="22"/>
      <c r="DQ3505" s="22"/>
    </row>
    <row r="3506" spans="1:121" ht="14.5" customHeight="1" x14ac:dyDescent="0.3">
      <c r="A3506" s="65" t="s">
        <v>5063</v>
      </c>
      <c r="B3506" s="61" t="s">
        <v>5000</v>
      </c>
      <c r="C3506" s="22" t="s">
        <v>2941</v>
      </c>
      <c r="D3506" s="22" t="s">
        <v>5257</v>
      </c>
      <c r="E3506" s="71"/>
      <c r="F3506" s="71">
        <v>40599</v>
      </c>
      <c r="G3506" s="25" t="s">
        <v>5058</v>
      </c>
      <c r="H3506" s="22" t="s">
        <v>5018</v>
      </c>
      <c r="I3506" s="22" t="s">
        <v>5018</v>
      </c>
      <c r="K3506" s="29" t="s">
        <v>1253</v>
      </c>
      <c r="L3506" s="29" t="s">
        <v>878</v>
      </c>
      <c r="M3506" s="25"/>
      <c r="N3506" s="70" t="s">
        <v>3393</v>
      </c>
      <c r="O3506" s="70" t="s">
        <v>3394</v>
      </c>
      <c r="P3506" s="65"/>
      <c r="Q3506" s="118"/>
      <c r="R3506" s="118"/>
      <c r="S3506" s="118"/>
      <c r="U3506" s="126"/>
      <c r="V3506" s="118"/>
      <c r="W3506" s="60">
        <v>52.64</v>
      </c>
      <c r="X3506" s="60">
        <v>0.27800000000000002</v>
      </c>
      <c r="Y3506" s="60">
        <v>10.51</v>
      </c>
      <c r="Z3506" s="60">
        <v>18.09</v>
      </c>
      <c r="AA3506" s="60">
        <v>0.68799999999999994</v>
      </c>
      <c r="AB3506" s="60">
        <v>0.44</v>
      </c>
      <c r="AC3506" s="60">
        <v>2.1800000000000002</v>
      </c>
      <c r="AD3506" s="60">
        <v>9.11</v>
      </c>
      <c r="AE3506" s="60">
        <v>2.72</v>
      </c>
      <c r="AF3506" s="60">
        <v>0.05</v>
      </c>
      <c r="AG3506" s="60">
        <v>0.94</v>
      </c>
      <c r="AH3506" s="60"/>
      <c r="AI3506" s="131"/>
      <c r="AJ3506" s="131"/>
      <c r="AK3506" s="22"/>
      <c r="AL3506" s="131"/>
      <c r="AM3506" s="131"/>
      <c r="AN3506" s="131"/>
      <c r="AO3506" s="57">
        <f t="shared" si="208"/>
        <v>97.646000000000001</v>
      </c>
      <c r="AP3506" s="109">
        <f t="shared" si="209"/>
        <v>5.4112382999999973</v>
      </c>
      <c r="AQ3506" s="109">
        <f t="shared" si="210"/>
        <v>11.526147000000002</v>
      </c>
      <c r="AR3506" s="110">
        <f t="shared" si="211"/>
        <v>16.445454545454545</v>
      </c>
      <c r="AS3506" s="22"/>
      <c r="AT3506" s="22"/>
      <c r="AU3506" s="132"/>
      <c r="AV3506" s="60"/>
      <c r="AW3506" s="60">
        <v>13</v>
      </c>
      <c r="AX3506" s="110"/>
      <c r="AY3506" s="60">
        <v>31</v>
      </c>
      <c r="AZ3506" s="60">
        <v>22</v>
      </c>
      <c r="BA3506" s="60">
        <v>6.7</v>
      </c>
      <c r="BB3506" s="110"/>
      <c r="BC3506" s="110"/>
      <c r="BD3506" s="60">
        <v>8</v>
      </c>
      <c r="BE3506" s="60">
        <v>290</v>
      </c>
      <c r="BF3506" s="60">
        <v>2.9</v>
      </c>
      <c r="BG3506" s="60">
        <v>30</v>
      </c>
      <c r="BH3506" s="60">
        <v>49</v>
      </c>
      <c r="BI3506" s="60">
        <v>6</v>
      </c>
      <c r="BJ3506" s="60">
        <v>132</v>
      </c>
      <c r="BK3506" s="110"/>
      <c r="BL3506" s="60" t="s">
        <v>1420</v>
      </c>
      <c r="BM3506" s="110"/>
      <c r="BN3506" s="60">
        <v>75</v>
      </c>
      <c r="BO3506" s="60">
        <v>507</v>
      </c>
      <c r="BP3506" s="60">
        <v>320</v>
      </c>
      <c r="BQ3506" s="60">
        <v>52</v>
      </c>
      <c r="BR3506" s="60">
        <v>137</v>
      </c>
      <c r="BS3506" s="110"/>
      <c r="BT3506" s="60" t="s">
        <v>421</v>
      </c>
      <c r="BU3506" s="60">
        <v>2</v>
      </c>
      <c r="BV3506" s="110"/>
      <c r="BW3506" s="60">
        <v>80</v>
      </c>
      <c r="BX3506" s="60">
        <v>146</v>
      </c>
      <c r="BY3506" s="60">
        <v>45.6</v>
      </c>
      <c r="BZ3506" s="110"/>
      <c r="CA3506" s="60">
        <v>43.9</v>
      </c>
      <c r="CB3506" s="60">
        <v>0.4</v>
      </c>
      <c r="CC3506" s="60">
        <v>17.5</v>
      </c>
      <c r="CD3506" s="60" t="s">
        <v>412</v>
      </c>
      <c r="CE3506" s="60">
        <v>119</v>
      </c>
      <c r="CF3506" s="60">
        <v>138</v>
      </c>
      <c r="CG3506" s="60">
        <v>5634</v>
      </c>
      <c r="CH3506" s="60">
        <v>410</v>
      </c>
      <c r="CI3506" s="60">
        <v>305</v>
      </c>
      <c r="CJ3506" s="60">
        <v>523</v>
      </c>
      <c r="CK3506" s="60">
        <v>49.6</v>
      </c>
      <c r="CL3506" s="60">
        <v>145</v>
      </c>
      <c r="CM3506" s="60">
        <v>23.7</v>
      </c>
      <c r="CN3506" s="60">
        <v>1.81</v>
      </c>
      <c r="CO3506" s="60">
        <v>18</v>
      </c>
      <c r="CP3506" s="60">
        <v>3.6</v>
      </c>
      <c r="CQ3506" s="60">
        <v>23.6</v>
      </c>
      <c r="CR3506" s="60">
        <v>4.9000000000000004</v>
      </c>
      <c r="CS3506" s="60">
        <v>16.7</v>
      </c>
      <c r="CT3506" s="60">
        <v>3</v>
      </c>
      <c r="CU3506" s="60">
        <v>22.6</v>
      </c>
      <c r="CV3506" s="60">
        <v>3.89</v>
      </c>
      <c r="CW3506" s="60">
        <f t="shared" si="207"/>
        <v>1144.3999999999999</v>
      </c>
      <c r="CX3506" s="110"/>
      <c r="CY3506" s="110"/>
      <c r="CZ3506" s="110"/>
      <c r="DA3506" s="110"/>
      <c r="DB3506" s="22"/>
      <c r="DC3506" s="110"/>
      <c r="DD3506" s="110"/>
      <c r="DE3506" s="110"/>
      <c r="DF3506" s="110"/>
      <c r="DG3506" s="110"/>
      <c r="DH3506" s="22"/>
      <c r="DI3506" s="22"/>
      <c r="DJ3506" s="22"/>
      <c r="DK3506" s="22"/>
      <c r="DL3506" s="22"/>
      <c r="DM3506" s="22"/>
      <c r="DN3506" s="22"/>
      <c r="DO3506" s="22"/>
      <c r="DP3506" s="22"/>
      <c r="DQ3506" s="22"/>
    </row>
    <row r="3507" spans="1:121" ht="14.5" customHeight="1" x14ac:dyDescent="0.3">
      <c r="A3507" s="65" t="s">
        <v>5064</v>
      </c>
      <c r="B3507" s="61" t="s">
        <v>5000</v>
      </c>
      <c r="C3507" s="22" t="s">
        <v>2941</v>
      </c>
      <c r="D3507" s="22" t="s">
        <v>5257</v>
      </c>
      <c r="E3507" s="71"/>
      <c r="F3507" s="71">
        <v>40599</v>
      </c>
      <c r="G3507" s="25" t="s">
        <v>5058</v>
      </c>
      <c r="H3507" s="22" t="s">
        <v>5018</v>
      </c>
      <c r="I3507" s="22" t="s">
        <v>5018</v>
      </c>
      <c r="K3507" s="29" t="s">
        <v>1253</v>
      </c>
      <c r="L3507" s="29" t="s">
        <v>878</v>
      </c>
      <c r="M3507" s="25"/>
      <c r="N3507" s="70" t="s">
        <v>3393</v>
      </c>
      <c r="O3507" s="70" t="s">
        <v>3394</v>
      </c>
      <c r="P3507" s="65"/>
      <c r="Q3507" s="118"/>
      <c r="R3507" s="118"/>
      <c r="S3507" s="118"/>
      <c r="U3507" s="126"/>
      <c r="V3507" s="118"/>
      <c r="W3507" s="60">
        <v>60.37</v>
      </c>
      <c r="X3507" s="60">
        <v>6.0000000000000001E-3</v>
      </c>
      <c r="Y3507" s="60">
        <v>21.16</v>
      </c>
      <c r="Z3507" s="60">
        <v>0.83</v>
      </c>
      <c r="AA3507" s="60">
        <v>6.6000000000000003E-2</v>
      </c>
      <c r="AB3507" s="60">
        <v>0.02</v>
      </c>
      <c r="AC3507" s="60">
        <v>0.36</v>
      </c>
      <c r="AD3507" s="60">
        <v>7.69</v>
      </c>
      <c r="AE3507" s="60">
        <v>7.05</v>
      </c>
      <c r="AF3507" s="60">
        <v>0.02</v>
      </c>
      <c r="AG3507" s="60">
        <v>0.99</v>
      </c>
      <c r="AH3507" s="60"/>
      <c r="AI3507" s="131"/>
      <c r="AJ3507" s="131"/>
      <c r="AK3507" s="22"/>
      <c r="AL3507" s="131"/>
      <c r="AM3507" s="131"/>
      <c r="AN3507" s="131"/>
      <c r="AO3507" s="57">
        <f t="shared" si="208"/>
        <v>98.561999999999983</v>
      </c>
      <c r="AP3507" s="109">
        <f t="shared" si="209"/>
        <v>1.2718271000000028</v>
      </c>
      <c r="AQ3507" s="109">
        <f t="shared" si="210"/>
        <v>-0.40166100000000249</v>
      </c>
      <c r="AR3507" s="110">
        <f t="shared" si="211"/>
        <v>0.75454545454545441</v>
      </c>
      <c r="AS3507" s="22"/>
      <c r="AT3507" s="22"/>
      <c r="AU3507" s="132"/>
      <c r="AV3507" s="60"/>
      <c r="AW3507" s="60" t="s">
        <v>412</v>
      </c>
      <c r="AX3507" s="110"/>
      <c r="AY3507" s="60">
        <v>35</v>
      </c>
      <c r="AZ3507" s="60">
        <v>21</v>
      </c>
      <c r="BA3507" s="60">
        <v>0.5</v>
      </c>
      <c r="BB3507" s="110"/>
      <c r="BC3507" s="110"/>
      <c r="BD3507" s="60" t="s">
        <v>420</v>
      </c>
      <c r="BE3507" s="60" t="s">
        <v>411</v>
      </c>
      <c r="BF3507" s="60">
        <v>3.2</v>
      </c>
      <c r="BG3507" s="60" t="s">
        <v>471</v>
      </c>
      <c r="BH3507" s="60">
        <v>60</v>
      </c>
      <c r="BI3507" s="60">
        <v>2</v>
      </c>
      <c r="BJ3507" s="60">
        <v>27.3</v>
      </c>
      <c r="BK3507" s="110"/>
      <c r="BL3507" s="60" t="s">
        <v>1420</v>
      </c>
      <c r="BM3507" s="110"/>
      <c r="BN3507" s="60">
        <v>6</v>
      </c>
      <c r="BO3507" s="60">
        <v>177</v>
      </c>
      <c r="BP3507" s="60" t="s">
        <v>411</v>
      </c>
      <c r="BQ3507" s="60">
        <v>23</v>
      </c>
      <c r="BR3507" s="60">
        <v>324</v>
      </c>
      <c r="BS3507" s="110"/>
      <c r="BT3507" s="60" t="s">
        <v>421</v>
      </c>
      <c r="BU3507" s="60" t="s">
        <v>420</v>
      </c>
      <c r="BV3507" s="110"/>
      <c r="BW3507" s="60">
        <v>3</v>
      </c>
      <c r="BX3507" s="60">
        <v>140</v>
      </c>
      <c r="BY3507" s="60">
        <v>15.3</v>
      </c>
      <c r="BZ3507" s="110"/>
      <c r="CA3507" s="60">
        <v>28</v>
      </c>
      <c r="CB3507" s="60">
        <v>0.7</v>
      </c>
      <c r="CC3507" s="60">
        <v>7.2</v>
      </c>
      <c r="CD3507" s="60" t="s">
        <v>412</v>
      </c>
      <c r="CE3507" s="60" t="s">
        <v>420</v>
      </c>
      <c r="CF3507" s="60">
        <v>47</v>
      </c>
      <c r="CG3507" s="60">
        <v>1319</v>
      </c>
      <c r="CH3507" s="60">
        <v>120</v>
      </c>
      <c r="CI3507" s="60">
        <v>94.5</v>
      </c>
      <c r="CJ3507" s="60">
        <v>157</v>
      </c>
      <c r="CK3507" s="60">
        <v>14.5</v>
      </c>
      <c r="CL3507" s="60">
        <v>41.3</v>
      </c>
      <c r="CM3507" s="60">
        <v>6.9</v>
      </c>
      <c r="CN3507" s="60">
        <v>0.59</v>
      </c>
      <c r="CO3507" s="60">
        <v>5.8</v>
      </c>
      <c r="CP3507" s="60">
        <v>1.2</v>
      </c>
      <c r="CQ3507" s="60">
        <v>7.7</v>
      </c>
      <c r="CR3507" s="60">
        <v>1.8</v>
      </c>
      <c r="CS3507" s="60">
        <v>5.6</v>
      </c>
      <c r="CT3507" s="60">
        <v>1.02</v>
      </c>
      <c r="CU3507" s="60">
        <v>6.9</v>
      </c>
      <c r="CV3507" s="60">
        <v>1.0900000000000001</v>
      </c>
      <c r="CW3507" s="60">
        <f t="shared" si="207"/>
        <v>345.89999999999992</v>
      </c>
      <c r="CX3507" s="110"/>
      <c r="CY3507" s="110"/>
      <c r="CZ3507" s="110"/>
      <c r="DA3507" s="110"/>
      <c r="DB3507" s="22"/>
      <c r="DC3507" s="110"/>
      <c r="DD3507" s="110"/>
      <c r="DE3507" s="110"/>
      <c r="DF3507" s="110"/>
      <c r="DG3507" s="110"/>
      <c r="DH3507" s="22"/>
      <c r="DI3507" s="22"/>
      <c r="DJ3507" s="22"/>
      <c r="DK3507" s="22"/>
      <c r="DL3507" s="22"/>
      <c r="DM3507" s="22"/>
      <c r="DN3507" s="22"/>
      <c r="DO3507" s="22"/>
      <c r="DP3507" s="22"/>
      <c r="DQ3507" s="22"/>
    </row>
    <row r="3508" spans="1:121" ht="14.5" customHeight="1" x14ac:dyDescent="0.3">
      <c r="A3508" s="65" t="s">
        <v>5065</v>
      </c>
      <c r="B3508" s="61" t="s">
        <v>5000</v>
      </c>
      <c r="C3508" s="22" t="s">
        <v>2941</v>
      </c>
      <c r="D3508" s="22" t="s">
        <v>5257</v>
      </c>
      <c r="E3508" s="71"/>
      <c r="F3508" s="71">
        <v>40599</v>
      </c>
      <c r="G3508" s="25" t="s">
        <v>5058</v>
      </c>
      <c r="H3508" s="22" t="s">
        <v>5018</v>
      </c>
      <c r="I3508" s="22" t="s">
        <v>5018</v>
      </c>
      <c r="K3508" s="29" t="s">
        <v>1253</v>
      </c>
      <c r="L3508" s="29" t="s">
        <v>878</v>
      </c>
      <c r="M3508" s="25"/>
      <c r="N3508" s="70" t="s">
        <v>3393</v>
      </c>
      <c r="O3508" s="70" t="s">
        <v>3394</v>
      </c>
      <c r="P3508" s="65"/>
      <c r="Q3508" s="118"/>
      <c r="R3508" s="118"/>
      <c r="S3508" s="118"/>
      <c r="U3508" s="126"/>
      <c r="V3508" s="118"/>
      <c r="W3508" s="60">
        <v>56.97</v>
      </c>
      <c r="X3508" s="60">
        <v>0.13600000000000001</v>
      </c>
      <c r="Y3508" s="60">
        <v>18.91</v>
      </c>
      <c r="Z3508" s="60">
        <v>3.42</v>
      </c>
      <c r="AA3508" s="60">
        <v>0.20799999999999999</v>
      </c>
      <c r="AB3508" s="60">
        <v>0.08</v>
      </c>
      <c r="AC3508" s="60">
        <v>1.57</v>
      </c>
      <c r="AD3508" s="60">
        <v>7.88</v>
      </c>
      <c r="AE3508" s="60">
        <v>5.76</v>
      </c>
      <c r="AF3508" s="60">
        <v>0.15</v>
      </c>
      <c r="AG3508" s="60">
        <v>1.77</v>
      </c>
      <c r="AH3508" s="60"/>
      <c r="AI3508" s="131"/>
      <c r="AJ3508" s="131"/>
      <c r="AK3508" s="22"/>
      <c r="AL3508" s="131"/>
      <c r="AM3508" s="131"/>
      <c r="AN3508" s="131"/>
      <c r="AO3508" s="57">
        <f t="shared" si="208"/>
        <v>96.853999999999999</v>
      </c>
      <c r="AP3508" s="109">
        <f t="shared" si="209"/>
        <v>1.8607104000000037</v>
      </c>
      <c r="AQ3508" s="109">
        <f t="shared" si="210"/>
        <v>1.4175359999999966</v>
      </c>
      <c r="AR3508" s="110">
        <f t="shared" si="211"/>
        <v>3.1090909090909089</v>
      </c>
      <c r="AS3508" s="22"/>
      <c r="AT3508" s="22"/>
      <c r="AU3508" s="132"/>
      <c r="AV3508" s="60"/>
      <c r="AW3508" s="60">
        <v>27</v>
      </c>
      <c r="AX3508" s="110"/>
      <c r="AY3508" s="60">
        <v>60</v>
      </c>
      <c r="AZ3508" s="60">
        <v>32</v>
      </c>
      <c r="BA3508" s="60">
        <v>1</v>
      </c>
      <c r="BB3508" s="110"/>
      <c r="BC3508" s="110"/>
      <c r="BD3508" s="60">
        <v>18</v>
      </c>
      <c r="BE3508" s="60">
        <v>920</v>
      </c>
      <c r="BF3508" s="60">
        <v>3.4</v>
      </c>
      <c r="BG3508" s="60">
        <v>70</v>
      </c>
      <c r="BH3508" s="60">
        <v>61</v>
      </c>
      <c r="BI3508" s="60">
        <v>2</v>
      </c>
      <c r="BJ3508" s="60">
        <v>99.4</v>
      </c>
      <c r="BK3508" s="110"/>
      <c r="BL3508" s="60" t="s">
        <v>1420</v>
      </c>
      <c r="BM3508" s="110"/>
      <c r="BN3508" s="60">
        <v>221</v>
      </c>
      <c r="BO3508" s="60">
        <v>494</v>
      </c>
      <c r="BP3508" s="60">
        <v>970</v>
      </c>
      <c r="BQ3508" s="60">
        <v>79</v>
      </c>
      <c r="BR3508" s="60">
        <v>276</v>
      </c>
      <c r="BS3508" s="110"/>
      <c r="BT3508" s="60" t="s">
        <v>421</v>
      </c>
      <c r="BU3508" s="60">
        <v>1</v>
      </c>
      <c r="BV3508" s="110"/>
      <c r="BW3508" s="60">
        <v>15</v>
      </c>
      <c r="BX3508" s="60">
        <v>234</v>
      </c>
      <c r="BY3508" s="60">
        <v>42.9</v>
      </c>
      <c r="BZ3508" s="110"/>
      <c r="CA3508" s="60">
        <v>79.400000000000006</v>
      </c>
      <c r="CB3508" s="60">
        <v>0.7</v>
      </c>
      <c r="CC3508" s="60">
        <v>25.6</v>
      </c>
      <c r="CD3508" s="60">
        <v>6</v>
      </c>
      <c r="CE3508" s="60">
        <v>125</v>
      </c>
      <c r="CF3508" s="60">
        <v>141</v>
      </c>
      <c r="CG3508" s="60">
        <v>4581</v>
      </c>
      <c r="CH3508" s="60">
        <v>190</v>
      </c>
      <c r="CI3508" s="60">
        <v>354</v>
      </c>
      <c r="CJ3508" s="60">
        <v>590</v>
      </c>
      <c r="CK3508" s="60">
        <v>55.9</v>
      </c>
      <c r="CL3508" s="60">
        <v>161</v>
      </c>
      <c r="CM3508" s="60">
        <v>25.8</v>
      </c>
      <c r="CN3508" s="60">
        <v>2.0299999999999998</v>
      </c>
      <c r="CO3508" s="60">
        <v>19.100000000000001</v>
      </c>
      <c r="CP3508" s="60">
        <v>3.7</v>
      </c>
      <c r="CQ3508" s="60">
        <v>23.5</v>
      </c>
      <c r="CR3508" s="60">
        <v>5.0999999999999996</v>
      </c>
      <c r="CS3508" s="60">
        <v>16.3</v>
      </c>
      <c r="CT3508" s="60">
        <v>2.93</v>
      </c>
      <c r="CU3508" s="60">
        <v>19.7</v>
      </c>
      <c r="CV3508" s="60">
        <v>3.19</v>
      </c>
      <c r="CW3508" s="60">
        <f t="shared" si="207"/>
        <v>1282.25</v>
      </c>
      <c r="CX3508" s="110"/>
      <c r="CY3508" s="110"/>
      <c r="CZ3508" s="110"/>
      <c r="DA3508" s="110"/>
      <c r="DB3508" s="22"/>
      <c r="DC3508" s="110"/>
      <c r="DD3508" s="110"/>
      <c r="DE3508" s="110"/>
      <c r="DF3508" s="110"/>
      <c r="DG3508" s="110"/>
      <c r="DH3508" s="22"/>
      <c r="DI3508" s="22"/>
      <c r="DJ3508" s="22"/>
      <c r="DK3508" s="22"/>
      <c r="DL3508" s="22"/>
      <c r="DM3508" s="22"/>
      <c r="DN3508" s="22"/>
      <c r="DO3508" s="22"/>
      <c r="DP3508" s="22"/>
      <c r="DQ3508" s="22"/>
    </row>
    <row r="3509" spans="1:121" ht="14.5" customHeight="1" x14ac:dyDescent="0.3">
      <c r="A3509" s="65" t="s">
        <v>5066</v>
      </c>
      <c r="B3509" s="61" t="s">
        <v>5000</v>
      </c>
      <c r="C3509" s="22" t="s">
        <v>2941</v>
      </c>
      <c r="D3509" s="22" t="s">
        <v>5257</v>
      </c>
      <c r="E3509" s="71"/>
      <c r="F3509" s="71">
        <v>40599</v>
      </c>
      <c r="G3509" s="25" t="s">
        <v>5058</v>
      </c>
      <c r="H3509" s="22" t="s">
        <v>5018</v>
      </c>
      <c r="I3509" s="22" t="s">
        <v>5018</v>
      </c>
      <c r="K3509" s="29" t="s">
        <v>1253</v>
      </c>
      <c r="L3509" s="29" t="s">
        <v>878</v>
      </c>
      <c r="M3509" s="25"/>
      <c r="N3509" s="70" t="s">
        <v>3393</v>
      </c>
      <c r="O3509" s="70" t="s">
        <v>3394</v>
      </c>
      <c r="P3509" s="65"/>
      <c r="Q3509" s="118"/>
      <c r="R3509" s="118"/>
      <c r="S3509" s="118"/>
      <c r="U3509" s="126"/>
      <c r="V3509" s="118"/>
      <c r="W3509" s="60">
        <v>60.83</v>
      </c>
      <c r="X3509" s="60">
        <v>8.0000000000000002E-3</v>
      </c>
      <c r="Y3509" s="60">
        <v>20.6</v>
      </c>
      <c r="Z3509" s="60">
        <v>0.94</v>
      </c>
      <c r="AA3509" s="60">
        <v>7.1999999999999995E-2</v>
      </c>
      <c r="AB3509" s="60">
        <v>0.02</v>
      </c>
      <c r="AC3509" s="60">
        <v>0.38</v>
      </c>
      <c r="AD3509" s="60">
        <v>7.72</v>
      </c>
      <c r="AE3509" s="60">
        <v>6.94</v>
      </c>
      <c r="AF3509" s="60">
        <v>0.02</v>
      </c>
      <c r="AG3509" s="60">
        <v>0.94</v>
      </c>
      <c r="AH3509" s="60"/>
      <c r="AI3509" s="131"/>
      <c r="AJ3509" s="131"/>
      <c r="AK3509" s="22"/>
      <c r="AL3509" s="131"/>
      <c r="AM3509" s="131"/>
      <c r="AN3509" s="131"/>
      <c r="AO3509" s="57">
        <f t="shared" si="208"/>
        <v>98.469999999999985</v>
      </c>
      <c r="AP3509" s="109">
        <f t="shared" si="209"/>
        <v>1.2738477999999993</v>
      </c>
      <c r="AQ3509" s="109">
        <f t="shared" si="210"/>
        <v>-0.30349799999999938</v>
      </c>
      <c r="AR3509" s="110">
        <f t="shared" si="211"/>
        <v>0.85454545454545439</v>
      </c>
      <c r="AS3509" s="22"/>
      <c r="AT3509" s="22"/>
      <c r="AU3509" s="132"/>
      <c r="AV3509" s="60"/>
      <c r="AW3509" s="60" t="s">
        <v>412</v>
      </c>
      <c r="AX3509" s="110"/>
      <c r="AY3509" s="60">
        <v>36</v>
      </c>
      <c r="AZ3509" s="60">
        <v>22</v>
      </c>
      <c r="BA3509" s="60">
        <v>0.5</v>
      </c>
      <c r="BB3509" s="110"/>
      <c r="BC3509" s="110"/>
      <c r="BD3509" s="60" t="s">
        <v>420</v>
      </c>
      <c r="BE3509" s="60">
        <v>30</v>
      </c>
      <c r="BF3509" s="60">
        <v>3.1</v>
      </c>
      <c r="BG3509" s="60" t="s">
        <v>471</v>
      </c>
      <c r="BH3509" s="60">
        <v>61</v>
      </c>
      <c r="BI3509" s="60">
        <v>2</v>
      </c>
      <c r="BJ3509" s="60">
        <v>31</v>
      </c>
      <c r="BK3509" s="110"/>
      <c r="BL3509" s="60" t="s">
        <v>1420</v>
      </c>
      <c r="BM3509" s="110"/>
      <c r="BN3509" s="60">
        <v>10</v>
      </c>
      <c r="BO3509" s="60">
        <v>206</v>
      </c>
      <c r="BP3509" s="60">
        <v>30</v>
      </c>
      <c r="BQ3509" s="60">
        <v>27</v>
      </c>
      <c r="BR3509" s="60">
        <v>325</v>
      </c>
      <c r="BS3509" s="110"/>
      <c r="BT3509" s="60" t="s">
        <v>421</v>
      </c>
      <c r="BU3509" s="60" t="s">
        <v>420</v>
      </c>
      <c r="BV3509" s="110"/>
      <c r="BW3509" s="60">
        <v>3</v>
      </c>
      <c r="BX3509" s="60">
        <v>141</v>
      </c>
      <c r="BY3509" s="60">
        <v>17.5</v>
      </c>
      <c r="BZ3509" s="110"/>
      <c r="CA3509" s="60">
        <v>30.8</v>
      </c>
      <c r="CB3509" s="60">
        <v>0.7</v>
      </c>
      <c r="CC3509" s="60">
        <v>8.1999999999999993</v>
      </c>
      <c r="CD3509" s="60" t="s">
        <v>412</v>
      </c>
      <c r="CE3509" s="60" t="s">
        <v>420</v>
      </c>
      <c r="CF3509" s="60">
        <v>53</v>
      </c>
      <c r="CG3509" s="60">
        <v>1446</v>
      </c>
      <c r="CH3509" s="60">
        <v>110</v>
      </c>
      <c r="CI3509" s="60">
        <v>108</v>
      </c>
      <c r="CJ3509" s="60">
        <v>181</v>
      </c>
      <c r="CK3509" s="60">
        <v>16.5</v>
      </c>
      <c r="CL3509" s="60">
        <v>46.7</v>
      </c>
      <c r="CM3509" s="60">
        <v>8</v>
      </c>
      <c r="CN3509" s="60">
        <v>0.67</v>
      </c>
      <c r="CO3509" s="60">
        <v>6.3</v>
      </c>
      <c r="CP3509" s="60">
        <v>1.4</v>
      </c>
      <c r="CQ3509" s="60">
        <v>8.8000000000000007</v>
      </c>
      <c r="CR3509" s="60">
        <v>2</v>
      </c>
      <c r="CS3509" s="60">
        <v>6.3</v>
      </c>
      <c r="CT3509" s="60">
        <v>1.1299999999999999</v>
      </c>
      <c r="CU3509" s="60">
        <v>7.8</v>
      </c>
      <c r="CV3509" s="60">
        <v>1.24</v>
      </c>
      <c r="CW3509" s="60">
        <f t="shared" si="207"/>
        <v>395.84000000000003</v>
      </c>
      <c r="CX3509" s="110"/>
      <c r="CY3509" s="110"/>
      <c r="CZ3509" s="110"/>
      <c r="DA3509" s="110"/>
      <c r="DB3509" s="22"/>
      <c r="DC3509" s="110"/>
      <c r="DD3509" s="110"/>
      <c r="DE3509" s="110"/>
      <c r="DF3509" s="110"/>
      <c r="DG3509" s="110"/>
      <c r="DH3509" s="22"/>
      <c r="DI3509" s="22"/>
      <c r="DJ3509" s="22"/>
      <c r="DK3509" s="22"/>
      <c r="DL3509" s="22"/>
      <c r="DM3509" s="22"/>
      <c r="DN3509" s="22"/>
      <c r="DO3509" s="22"/>
      <c r="DP3509" s="22"/>
      <c r="DQ3509" s="22"/>
    </row>
    <row r="3510" spans="1:121" ht="14.5" customHeight="1" x14ac:dyDescent="0.3">
      <c r="A3510" s="65" t="s">
        <v>5067</v>
      </c>
      <c r="B3510" s="61" t="s">
        <v>5000</v>
      </c>
      <c r="C3510" s="22" t="s">
        <v>2941</v>
      </c>
      <c r="D3510" s="22" t="s">
        <v>5257</v>
      </c>
      <c r="E3510" s="71"/>
      <c r="F3510" s="71">
        <v>40599</v>
      </c>
      <c r="G3510" s="25" t="s">
        <v>5058</v>
      </c>
      <c r="H3510" s="22" t="s">
        <v>5018</v>
      </c>
      <c r="I3510" s="22" t="s">
        <v>5018</v>
      </c>
      <c r="K3510" s="29" t="s">
        <v>1253</v>
      </c>
      <c r="L3510" s="29" t="s">
        <v>878</v>
      </c>
      <c r="M3510" s="25"/>
      <c r="N3510" s="70" t="s">
        <v>3393</v>
      </c>
      <c r="O3510" s="70" t="s">
        <v>3394</v>
      </c>
      <c r="P3510" s="65"/>
      <c r="Q3510" s="118"/>
      <c r="R3510" s="118"/>
      <c r="S3510" s="118"/>
      <c r="U3510" s="126"/>
      <c r="V3510" s="118"/>
      <c r="W3510" s="60">
        <v>51.84</v>
      </c>
      <c r="X3510" s="60">
        <v>0.53500000000000003</v>
      </c>
      <c r="Y3510" s="60">
        <v>15.04</v>
      </c>
      <c r="Z3510" s="60">
        <v>8.8800000000000008</v>
      </c>
      <c r="AA3510" s="60">
        <v>0.38200000000000001</v>
      </c>
      <c r="AB3510" s="60">
        <v>0.22</v>
      </c>
      <c r="AC3510" s="60">
        <v>4.91</v>
      </c>
      <c r="AD3510" s="60">
        <v>7.69</v>
      </c>
      <c r="AE3510" s="60">
        <v>4.22</v>
      </c>
      <c r="AF3510" s="60">
        <v>0.41</v>
      </c>
      <c r="AG3510" s="60">
        <v>2.91</v>
      </c>
      <c r="AH3510" s="60"/>
      <c r="AI3510" s="131"/>
      <c r="AJ3510" s="131"/>
      <c r="AK3510" s="22"/>
      <c r="AL3510" s="131"/>
      <c r="AM3510" s="131"/>
      <c r="AN3510" s="131"/>
      <c r="AO3510" s="57">
        <f t="shared" si="208"/>
        <v>97.036999999999978</v>
      </c>
      <c r="AP3510" s="109">
        <f t="shared" si="209"/>
        <v>3.145365599999999</v>
      </c>
      <c r="AQ3510" s="109">
        <f t="shared" si="210"/>
        <v>5.2133040000000008</v>
      </c>
      <c r="AR3510" s="110">
        <f t="shared" si="211"/>
        <v>8.0727272727272723</v>
      </c>
      <c r="AS3510" s="22"/>
      <c r="AT3510" s="22"/>
      <c r="AU3510" s="132"/>
      <c r="AV3510" s="60"/>
      <c r="AW3510" s="60">
        <v>64</v>
      </c>
      <c r="AX3510" s="110"/>
      <c r="AY3510" s="60">
        <v>127</v>
      </c>
      <c r="AZ3510" s="60">
        <v>41</v>
      </c>
      <c r="BA3510" s="60">
        <v>2.7</v>
      </c>
      <c r="BB3510" s="110"/>
      <c r="BC3510" s="110"/>
      <c r="BD3510" s="60">
        <v>47</v>
      </c>
      <c r="BE3510" s="60">
        <v>2390</v>
      </c>
      <c r="BF3510" s="60">
        <v>3.2</v>
      </c>
      <c r="BG3510" s="60">
        <v>190</v>
      </c>
      <c r="BH3510" s="60">
        <v>62</v>
      </c>
      <c r="BI3510" s="60">
        <v>4</v>
      </c>
      <c r="BJ3510" s="60">
        <v>189</v>
      </c>
      <c r="BK3510" s="110"/>
      <c r="BL3510" s="60" t="s">
        <v>1420</v>
      </c>
      <c r="BM3510" s="110"/>
      <c r="BN3510" s="60">
        <v>547</v>
      </c>
      <c r="BO3510" s="60">
        <v>645</v>
      </c>
      <c r="BP3510" s="60">
        <v>2010</v>
      </c>
      <c r="BQ3510" s="60">
        <v>98</v>
      </c>
      <c r="BR3510" s="60">
        <v>216</v>
      </c>
      <c r="BS3510" s="110"/>
      <c r="BT3510" s="60" t="s">
        <v>421</v>
      </c>
      <c r="BU3510" s="60">
        <v>5</v>
      </c>
      <c r="BV3510" s="110"/>
      <c r="BW3510" s="60">
        <v>36</v>
      </c>
      <c r="BX3510" s="60">
        <v>320</v>
      </c>
      <c r="BY3510" s="60">
        <v>47.6</v>
      </c>
      <c r="BZ3510" s="110"/>
      <c r="CA3510" s="60">
        <v>145</v>
      </c>
      <c r="CB3510" s="60">
        <v>0.6</v>
      </c>
      <c r="CC3510" s="60">
        <v>45</v>
      </c>
      <c r="CD3510" s="60">
        <v>15</v>
      </c>
      <c r="CE3510" s="60">
        <v>510</v>
      </c>
      <c r="CF3510" s="60">
        <v>234</v>
      </c>
      <c r="CG3510" s="60">
        <v>8497</v>
      </c>
      <c r="CH3510" s="60">
        <v>300</v>
      </c>
      <c r="CI3510" s="60">
        <v>743</v>
      </c>
      <c r="CJ3510" s="60">
        <v>1220</v>
      </c>
      <c r="CK3510" s="60">
        <v>120</v>
      </c>
      <c r="CL3510" s="60">
        <v>350</v>
      </c>
      <c r="CM3510" s="60">
        <v>53.3</v>
      </c>
      <c r="CN3510" s="60">
        <v>4.2</v>
      </c>
      <c r="CO3510" s="60">
        <v>38.6</v>
      </c>
      <c r="CP3510" s="60">
        <v>6.5</v>
      </c>
      <c r="CQ3510" s="60">
        <v>38.700000000000003</v>
      </c>
      <c r="CR3510" s="60">
        <v>8.1999999999999993</v>
      </c>
      <c r="CS3510" s="60">
        <v>25.6</v>
      </c>
      <c r="CT3510" s="60">
        <v>4.32</v>
      </c>
      <c r="CU3510" s="60">
        <v>30.9</v>
      </c>
      <c r="CV3510" s="60">
        <v>5.24</v>
      </c>
      <c r="CW3510" s="60">
        <f t="shared" si="207"/>
        <v>2648.5599999999995</v>
      </c>
      <c r="CX3510" s="110"/>
      <c r="CY3510" s="110"/>
      <c r="CZ3510" s="110"/>
      <c r="DA3510" s="110"/>
      <c r="DB3510" s="22"/>
      <c r="DC3510" s="110"/>
      <c r="DD3510" s="110"/>
      <c r="DE3510" s="110"/>
      <c r="DF3510" s="110"/>
      <c r="DG3510" s="110"/>
      <c r="DH3510" s="22"/>
      <c r="DI3510" s="22"/>
      <c r="DJ3510" s="22"/>
      <c r="DK3510" s="22"/>
      <c r="DL3510" s="22"/>
      <c r="DM3510" s="22"/>
      <c r="DN3510" s="22"/>
      <c r="DO3510" s="22"/>
      <c r="DP3510" s="22"/>
      <c r="DQ3510" s="22"/>
    </row>
    <row r="3511" spans="1:121" ht="14.5" customHeight="1" x14ac:dyDescent="0.3">
      <c r="A3511" s="65" t="s">
        <v>5068</v>
      </c>
      <c r="B3511" s="61" t="s">
        <v>5000</v>
      </c>
      <c r="C3511" s="22" t="s">
        <v>2941</v>
      </c>
      <c r="D3511" s="22" t="s">
        <v>5257</v>
      </c>
      <c r="E3511" s="71"/>
      <c r="F3511" s="71">
        <v>40599</v>
      </c>
      <c r="G3511" s="25" t="s">
        <v>5058</v>
      </c>
      <c r="H3511" s="22" t="s">
        <v>5018</v>
      </c>
      <c r="I3511" s="22" t="s">
        <v>5018</v>
      </c>
      <c r="K3511" s="29" t="s">
        <v>1253</v>
      </c>
      <c r="L3511" s="29" t="s">
        <v>878</v>
      </c>
      <c r="M3511" s="25"/>
      <c r="N3511" s="70" t="s">
        <v>3393</v>
      </c>
      <c r="O3511" s="70" t="s">
        <v>3394</v>
      </c>
      <c r="P3511" s="65"/>
      <c r="Q3511" s="118"/>
      <c r="R3511" s="118"/>
      <c r="S3511" s="118"/>
      <c r="U3511" s="126"/>
      <c r="V3511" s="118"/>
      <c r="W3511" s="60">
        <v>58</v>
      </c>
      <c r="X3511" s="60">
        <v>1.2E-2</v>
      </c>
      <c r="Y3511" s="60">
        <v>21.41</v>
      </c>
      <c r="Z3511" s="60">
        <v>1.25</v>
      </c>
      <c r="AA3511" s="60">
        <v>0.127</v>
      </c>
      <c r="AB3511" s="60">
        <v>0.06</v>
      </c>
      <c r="AC3511" s="60">
        <v>1.05</v>
      </c>
      <c r="AD3511" s="60">
        <v>8.4499999999999993</v>
      </c>
      <c r="AE3511" s="60">
        <v>6.35</v>
      </c>
      <c r="AF3511" s="60">
        <v>0.01</v>
      </c>
      <c r="AG3511" s="60">
        <v>1.92</v>
      </c>
      <c r="AH3511" s="60"/>
      <c r="AI3511" s="131"/>
      <c r="AJ3511" s="131"/>
      <c r="AK3511" s="22"/>
      <c r="AL3511" s="131"/>
      <c r="AM3511" s="131"/>
      <c r="AN3511" s="131"/>
      <c r="AO3511" s="57">
        <f t="shared" si="208"/>
        <v>98.638999999999996</v>
      </c>
      <c r="AP3511" s="109">
        <f t="shared" si="209"/>
        <v>1.3977575000000004</v>
      </c>
      <c r="AQ3511" s="109">
        <f t="shared" si="210"/>
        <v>-0.13432500000000047</v>
      </c>
      <c r="AR3511" s="110">
        <f t="shared" si="211"/>
        <v>1.1363636363636362</v>
      </c>
      <c r="AS3511" s="22"/>
      <c r="AT3511" s="22"/>
      <c r="AU3511" s="132"/>
      <c r="AV3511" s="60"/>
      <c r="AW3511" s="60" t="s">
        <v>412</v>
      </c>
      <c r="AX3511" s="110"/>
      <c r="AY3511" s="60">
        <v>63</v>
      </c>
      <c r="AZ3511" s="60">
        <v>25</v>
      </c>
      <c r="BA3511" s="60">
        <v>0.6</v>
      </c>
      <c r="BB3511" s="110"/>
      <c r="BC3511" s="110"/>
      <c r="BD3511" s="60" t="s">
        <v>420</v>
      </c>
      <c r="BE3511" s="60" t="s">
        <v>411</v>
      </c>
      <c r="BF3511" s="60">
        <v>4.2</v>
      </c>
      <c r="BG3511" s="60">
        <v>10</v>
      </c>
      <c r="BH3511" s="60">
        <v>61</v>
      </c>
      <c r="BI3511" s="60">
        <v>2</v>
      </c>
      <c r="BJ3511" s="60">
        <v>58.5</v>
      </c>
      <c r="BK3511" s="110"/>
      <c r="BL3511" s="60" t="s">
        <v>1420</v>
      </c>
      <c r="BM3511" s="110"/>
      <c r="BN3511" s="60">
        <v>7</v>
      </c>
      <c r="BO3511" s="60">
        <v>317</v>
      </c>
      <c r="BP3511" s="60" t="s">
        <v>411</v>
      </c>
      <c r="BQ3511" s="60">
        <v>30</v>
      </c>
      <c r="BR3511" s="60">
        <v>295</v>
      </c>
      <c r="BS3511" s="110"/>
      <c r="BT3511" s="60" t="s">
        <v>421</v>
      </c>
      <c r="BU3511" s="60" t="s">
        <v>420</v>
      </c>
      <c r="BV3511" s="110"/>
      <c r="BW3511" s="60">
        <v>5</v>
      </c>
      <c r="BX3511" s="60">
        <v>216</v>
      </c>
      <c r="BY3511" s="60">
        <v>32.299999999999997</v>
      </c>
      <c r="BZ3511" s="110"/>
      <c r="CA3511" s="60">
        <v>31.1</v>
      </c>
      <c r="CB3511" s="60">
        <v>0.8</v>
      </c>
      <c r="CC3511" s="60">
        <v>9.6999999999999993</v>
      </c>
      <c r="CD3511" s="60" t="s">
        <v>412</v>
      </c>
      <c r="CE3511" s="60" t="s">
        <v>420</v>
      </c>
      <c r="CF3511" s="60">
        <v>104</v>
      </c>
      <c r="CG3511" s="60">
        <v>2810</v>
      </c>
      <c r="CH3511" s="60">
        <v>130</v>
      </c>
      <c r="CI3511" s="60">
        <v>210</v>
      </c>
      <c r="CJ3511" s="60">
        <v>350</v>
      </c>
      <c r="CK3511" s="60">
        <v>32.200000000000003</v>
      </c>
      <c r="CL3511" s="60">
        <v>92.8</v>
      </c>
      <c r="CM3511" s="60">
        <v>15.5</v>
      </c>
      <c r="CN3511" s="60">
        <v>1.25</v>
      </c>
      <c r="CO3511" s="60">
        <v>12.5</v>
      </c>
      <c r="CP3511" s="60">
        <v>2.6</v>
      </c>
      <c r="CQ3511" s="60">
        <v>17.3</v>
      </c>
      <c r="CR3511" s="60">
        <v>3.9</v>
      </c>
      <c r="CS3511" s="60">
        <v>12.2</v>
      </c>
      <c r="CT3511" s="60">
        <v>2.29</v>
      </c>
      <c r="CU3511" s="60">
        <v>15.3</v>
      </c>
      <c r="CV3511" s="60">
        <v>2.44</v>
      </c>
      <c r="CW3511" s="60">
        <f t="shared" si="207"/>
        <v>770.28</v>
      </c>
      <c r="CX3511" s="110"/>
      <c r="CY3511" s="110"/>
      <c r="CZ3511" s="110"/>
      <c r="DA3511" s="110"/>
      <c r="DB3511" s="22"/>
      <c r="DC3511" s="110"/>
      <c r="DD3511" s="110"/>
      <c r="DE3511" s="110"/>
      <c r="DF3511" s="110"/>
      <c r="DG3511" s="110"/>
      <c r="DH3511" s="22"/>
      <c r="DI3511" s="22"/>
      <c r="DJ3511" s="22"/>
      <c r="DK3511" s="22"/>
      <c r="DL3511" s="22"/>
      <c r="DM3511" s="22"/>
      <c r="DN3511" s="22"/>
      <c r="DO3511" s="22"/>
      <c r="DP3511" s="22"/>
      <c r="DQ3511" s="22"/>
    </row>
    <row r="3512" spans="1:121" ht="14.5" customHeight="1" x14ac:dyDescent="0.3">
      <c r="A3512" s="65" t="s">
        <v>5069</v>
      </c>
      <c r="B3512" s="61" t="s">
        <v>5000</v>
      </c>
      <c r="C3512" s="22" t="s">
        <v>2941</v>
      </c>
      <c r="D3512" s="22" t="s">
        <v>5257</v>
      </c>
      <c r="E3512" s="71"/>
      <c r="F3512" s="71">
        <v>40599</v>
      </c>
      <c r="G3512" s="25" t="s">
        <v>5058</v>
      </c>
      <c r="H3512" s="22" t="s">
        <v>5018</v>
      </c>
      <c r="I3512" s="22" t="s">
        <v>5018</v>
      </c>
      <c r="K3512" s="29" t="s">
        <v>1253</v>
      </c>
      <c r="L3512" s="29" t="s">
        <v>878</v>
      </c>
      <c r="M3512" s="25"/>
      <c r="N3512" s="70" t="s">
        <v>3393</v>
      </c>
      <c r="O3512" s="70" t="s">
        <v>3394</v>
      </c>
      <c r="P3512" s="65"/>
      <c r="Q3512" s="118"/>
      <c r="R3512" s="118"/>
      <c r="S3512" s="118"/>
      <c r="U3512" s="126"/>
      <c r="V3512" s="118"/>
      <c r="W3512" s="60">
        <v>56.1</v>
      </c>
      <c r="X3512" s="60">
        <v>5.2999999999999999E-2</v>
      </c>
      <c r="Y3512" s="60">
        <v>19.79</v>
      </c>
      <c r="Z3512" s="60">
        <v>3.41</v>
      </c>
      <c r="AA3512" s="60">
        <v>0.309</v>
      </c>
      <c r="AB3512" s="60">
        <v>0.09</v>
      </c>
      <c r="AC3512" s="60">
        <v>0.92</v>
      </c>
      <c r="AD3512" s="60">
        <v>9.1</v>
      </c>
      <c r="AE3512" s="60">
        <v>5.61</v>
      </c>
      <c r="AF3512" s="60">
        <v>0.02</v>
      </c>
      <c r="AG3512" s="60">
        <v>1.8</v>
      </c>
      <c r="AH3512" s="60"/>
      <c r="AI3512" s="131"/>
      <c r="AJ3512" s="131"/>
      <c r="AK3512" s="22"/>
      <c r="AL3512" s="131"/>
      <c r="AM3512" s="131"/>
      <c r="AN3512" s="131"/>
      <c r="AO3512" s="57">
        <f t="shared" si="208"/>
        <v>97.201999999999984</v>
      </c>
      <c r="AP3512" s="109">
        <f t="shared" si="209"/>
        <v>1.9015667000000007</v>
      </c>
      <c r="AQ3512" s="109">
        <f t="shared" si="210"/>
        <v>1.3713029999999993</v>
      </c>
      <c r="AR3512" s="110">
        <f t="shared" si="211"/>
        <v>3.1</v>
      </c>
      <c r="AS3512" s="22"/>
      <c r="AT3512" s="22"/>
      <c r="AU3512" s="132"/>
      <c r="AV3512" s="60"/>
      <c r="AW3512" s="60">
        <v>8</v>
      </c>
      <c r="AX3512" s="110"/>
      <c r="AY3512" s="60">
        <v>35</v>
      </c>
      <c r="AZ3512" s="60">
        <v>26</v>
      </c>
      <c r="BA3512" s="60">
        <v>2</v>
      </c>
      <c r="BB3512" s="110"/>
      <c r="BC3512" s="110"/>
      <c r="BD3512" s="60">
        <v>1</v>
      </c>
      <c r="BE3512" s="60" t="s">
        <v>411</v>
      </c>
      <c r="BF3512" s="60">
        <v>4.5999999999999996</v>
      </c>
      <c r="BG3512" s="60">
        <v>20</v>
      </c>
      <c r="BH3512" s="60">
        <v>63</v>
      </c>
      <c r="BI3512" s="60">
        <v>5</v>
      </c>
      <c r="BJ3512" s="60">
        <v>114</v>
      </c>
      <c r="BK3512" s="110"/>
      <c r="BL3512" s="60">
        <v>0.4</v>
      </c>
      <c r="BM3512" s="110"/>
      <c r="BN3512" s="60">
        <v>6</v>
      </c>
      <c r="BO3512" s="60">
        <v>526</v>
      </c>
      <c r="BP3512" s="60" t="s">
        <v>411</v>
      </c>
      <c r="BQ3512" s="60">
        <v>238</v>
      </c>
      <c r="BR3512" s="60">
        <v>269</v>
      </c>
      <c r="BS3512" s="110"/>
      <c r="BT3512" s="60">
        <v>8.3000000000000007</v>
      </c>
      <c r="BU3512" s="60" t="s">
        <v>420</v>
      </c>
      <c r="BV3512" s="110"/>
      <c r="BW3512" s="60">
        <v>45</v>
      </c>
      <c r="BX3512" s="60">
        <v>209</v>
      </c>
      <c r="BY3512" s="60">
        <v>60</v>
      </c>
      <c r="BZ3512" s="110"/>
      <c r="CA3512" s="60">
        <v>31.4</v>
      </c>
      <c r="CB3512" s="60">
        <v>1</v>
      </c>
      <c r="CC3512" s="60">
        <v>11.2</v>
      </c>
      <c r="CD3512" s="60" t="s">
        <v>412</v>
      </c>
      <c r="CE3512" s="60">
        <v>7</v>
      </c>
      <c r="CF3512" s="60">
        <v>198</v>
      </c>
      <c r="CG3512" s="60">
        <v>5481</v>
      </c>
      <c r="CH3512" s="60">
        <v>1030</v>
      </c>
      <c r="CI3512" s="60">
        <v>387</v>
      </c>
      <c r="CJ3512" s="60">
        <v>644</v>
      </c>
      <c r="CK3512" s="60">
        <v>60.4</v>
      </c>
      <c r="CL3512" s="60">
        <v>171</v>
      </c>
      <c r="CM3512" s="60">
        <v>28.9</v>
      </c>
      <c r="CN3512" s="60">
        <v>2.2200000000000002</v>
      </c>
      <c r="CO3512" s="60">
        <v>23.4</v>
      </c>
      <c r="CP3512" s="60">
        <v>5</v>
      </c>
      <c r="CQ3512" s="60">
        <v>32.6</v>
      </c>
      <c r="CR3512" s="60">
        <v>7</v>
      </c>
      <c r="CS3512" s="60">
        <v>23.8</v>
      </c>
      <c r="CT3512" s="60">
        <v>4.24</v>
      </c>
      <c r="CU3512" s="60">
        <v>29.5</v>
      </c>
      <c r="CV3512" s="60">
        <v>4.82</v>
      </c>
      <c r="CW3512" s="60">
        <f t="shared" si="207"/>
        <v>1423.88</v>
      </c>
      <c r="CX3512" s="110"/>
      <c r="CY3512" s="110"/>
      <c r="CZ3512" s="110"/>
      <c r="DA3512" s="110"/>
      <c r="DB3512" s="22"/>
      <c r="DC3512" s="110"/>
      <c r="DD3512" s="110"/>
      <c r="DE3512" s="110"/>
      <c r="DF3512" s="110"/>
      <c r="DG3512" s="110"/>
      <c r="DH3512" s="22"/>
      <c r="DI3512" s="22"/>
      <c r="DJ3512" s="22"/>
      <c r="DK3512" s="22"/>
      <c r="DL3512" s="22"/>
      <c r="DM3512" s="22"/>
      <c r="DN3512" s="22"/>
      <c r="DO3512" s="22"/>
      <c r="DP3512" s="22"/>
      <c r="DQ3512" s="22"/>
    </row>
    <row r="3513" spans="1:121" ht="14.5" customHeight="1" x14ac:dyDescent="0.3">
      <c r="A3513" s="65" t="s">
        <v>5070</v>
      </c>
      <c r="B3513" s="61" t="s">
        <v>5000</v>
      </c>
      <c r="C3513" s="22" t="s">
        <v>2941</v>
      </c>
      <c r="D3513" s="22" t="s">
        <v>5257</v>
      </c>
      <c r="E3513" s="71"/>
      <c r="F3513" s="71">
        <v>40599</v>
      </c>
      <c r="G3513" s="25" t="s">
        <v>5058</v>
      </c>
      <c r="H3513" s="22" t="s">
        <v>5018</v>
      </c>
      <c r="I3513" s="22" t="s">
        <v>5018</v>
      </c>
      <c r="K3513" s="29" t="s">
        <v>1253</v>
      </c>
      <c r="L3513" s="29" t="s">
        <v>878</v>
      </c>
      <c r="M3513" s="25"/>
      <c r="N3513" s="70" t="s">
        <v>3393</v>
      </c>
      <c r="O3513" s="70" t="s">
        <v>3394</v>
      </c>
      <c r="P3513" s="65"/>
      <c r="Q3513" s="118"/>
      <c r="R3513" s="118"/>
      <c r="S3513" s="118"/>
      <c r="U3513" s="126"/>
      <c r="V3513" s="118"/>
      <c r="W3513" s="60">
        <v>57.85</v>
      </c>
      <c r="X3513" s="60">
        <v>7.5999999999999998E-2</v>
      </c>
      <c r="Y3513" s="60">
        <v>17.010000000000002</v>
      </c>
      <c r="Z3513" s="60">
        <v>5.1100000000000003</v>
      </c>
      <c r="AA3513" s="60">
        <v>0.47599999999999998</v>
      </c>
      <c r="AB3513" s="60">
        <v>0.11</v>
      </c>
      <c r="AC3513" s="60">
        <v>1.51</v>
      </c>
      <c r="AD3513" s="60">
        <v>8.73</v>
      </c>
      <c r="AE3513" s="60">
        <v>5.22</v>
      </c>
      <c r="AF3513" s="60">
        <v>0.03</v>
      </c>
      <c r="AG3513" s="60">
        <v>1.32</v>
      </c>
      <c r="AH3513" s="60"/>
      <c r="AI3513" s="131"/>
      <c r="AJ3513" s="131"/>
      <c r="AK3513" s="22"/>
      <c r="AL3513" s="131"/>
      <c r="AM3513" s="131"/>
      <c r="AN3513" s="131"/>
      <c r="AO3513" s="57">
        <f t="shared" si="208"/>
        <v>97.442000000000007</v>
      </c>
      <c r="AP3513" s="109">
        <f t="shared" si="209"/>
        <v>2.2235857000000006</v>
      </c>
      <c r="AQ3513" s="109">
        <f t="shared" si="210"/>
        <v>2.6240129999999997</v>
      </c>
      <c r="AR3513" s="110">
        <f t="shared" si="211"/>
        <v>4.6454545454545455</v>
      </c>
      <c r="AS3513" s="22"/>
      <c r="AT3513" s="22"/>
      <c r="AU3513" s="132"/>
      <c r="AV3513" s="60"/>
      <c r="AW3513" s="60">
        <v>8</v>
      </c>
      <c r="AX3513" s="110"/>
      <c r="AY3513" s="60">
        <v>34</v>
      </c>
      <c r="AZ3513" s="60">
        <v>22</v>
      </c>
      <c r="BA3513" s="60">
        <v>1.2</v>
      </c>
      <c r="BB3513" s="110"/>
      <c r="BC3513" s="110"/>
      <c r="BD3513" s="60" t="s">
        <v>420</v>
      </c>
      <c r="BE3513" s="60" t="s">
        <v>411</v>
      </c>
      <c r="BF3513" s="60">
        <v>3.3</v>
      </c>
      <c r="BG3513" s="60">
        <v>10</v>
      </c>
      <c r="BH3513" s="60">
        <v>63</v>
      </c>
      <c r="BI3513" s="60">
        <v>4</v>
      </c>
      <c r="BJ3513" s="60">
        <v>215</v>
      </c>
      <c r="BK3513" s="110"/>
      <c r="BL3513" s="60" t="s">
        <v>1420</v>
      </c>
      <c r="BM3513" s="110"/>
      <c r="BN3513" s="60">
        <v>5</v>
      </c>
      <c r="BO3513" s="60">
        <v>958</v>
      </c>
      <c r="BP3513" s="60" t="s">
        <v>411</v>
      </c>
      <c r="BQ3513" s="60">
        <v>70</v>
      </c>
      <c r="BR3513" s="60">
        <v>247</v>
      </c>
      <c r="BS3513" s="110"/>
      <c r="BT3513" s="60" t="s">
        <v>421</v>
      </c>
      <c r="BU3513" s="60" t="s">
        <v>420</v>
      </c>
      <c r="BV3513" s="110"/>
      <c r="BW3513" s="60">
        <v>30</v>
      </c>
      <c r="BX3513" s="60">
        <v>205</v>
      </c>
      <c r="BY3513" s="60">
        <v>114</v>
      </c>
      <c r="BZ3513" s="110"/>
      <c r="CA3513" s="60">
        <v>47.9</v>
      </c>
      <c r="CB3513" s="60">
        <v>0.6</v>
      </c>
      <c r="CC3513" s="60">
        <v>19.5</v>
      </c>
      <c r="CD3513" s="60" t="s">
        <v>412</v>
      </c>
      <c r="CE3513" s="60">
        <v>19</v>
      </c>
      <c r="CF3513" s="60">
        <v>373</v>
      </c>
      <c r="CG3513" s="60">
        <v>10100</v>
      </c>
      <c r="CH3513" s="60">
        <v>210</v>
      </c>
      <c r="CI3513" s="60">
        <v>703</v>
      </c>
      <c r="CJ3513" s="60">
        <v>1190</v>
      </c>
      <c r="CK3513" s="60">
        <v>115</v>
      </c>
      <c r="CL3513" s="60">
        <v>329</v>
      </c>
      <c r="CM3513" s="60">
        <v>56.9</v>
      </c>
      <c r="CN3513" s="60">
        <v>4.2300000000000004</v>
      </c>
      <c r="CO3513" s="60">
        <v>44.9</v>
      </c>
      <c r="CP3513" s="60">
        <v>9.5</v>
      </c>
      <c r="CQ3513" s="60">
        <v>62.4</v>
      </c>
      <c r="CR3513" s="60">
        <v>14.2</v>
      </c>
      <c r="CS3513" s="60">
        <v>45.5</v>
      </c>
      <c r="CT3513" s="60">
        <v>7.89</v>
      </c>
      <c r="CU3513" s="60">
        <v>55.8</v>
      </c>
      <c r="CV3513" s="60">
        <v>9.07</v>
      </c>
      <c r="CW3513" s="60">
        <f t="shared" si="207"/>
        <v>2647.3900000000003</v>
      </c>
      <c r="CX3513" s="110"/>
      <c r="CY3513" s="110"/>
      <c r="CZ3513" s="110"/>
      <c r="DA3513" s="110"/>
      <c r="DB3513" s="22"/>
      <c r="DC3513" s="110"/>
      <c r="DD3513" s="110"/>
      <c r="DE3513" s="110"/>
      <c r="DF3513" s="110"/>
      <c r="DG3513" s="110"/>
      <c r="DH3513" s="22"/>
      <c r="DI3513" s="22"/>
      <c r="DJ3513" s="22"/>
      <c r="DK3513" s="22"/>
      <c r="DL3513" s="22"/>
      <c r="DM3513" s="22"/>
      <c r="DN3513" s="22"/>
      <c r="DO3513" s="22"/>
      <c r="DP3513" s="22"/>
      <c r="DQ3513" s="22"/>
    </row>
    <row r="3514" spans="1:121" ht="14.5" customHeight="1" x14ac:dyDescent="0.3">
      <c r="A3514" s="65" t="s">
        <v>5071</v>
      </c>
      <c r="B3514" s="61" t="s">
        <v>5000</v>
      </c>
      <c r="C3514" s="22" t="s">
        <v>2941</v>
      </c>
      <c r="D3514" s="22" t="s">
        <v>5257</v>
      </c>
      <c r="E3514" s="71"/>
      <c r="F3514" s="71">
        <v>40599</v>
      </c>
      <c r="G3514" s="25" t="s">
        <v>5058</v>
      </c>
      <c r="H3514" s="22" t="s">
        <v>5018</v>
      </c>
      <c r="I3514" s="22" t="s">
        <v>5018</v>
      </c>
      <c r="K3514" s="29" t="s">
        <v>1253</v>
      </c>
      <c r="L3514" s="29" t="s">
        <v>878</v>
      </c>
      <c r="M3514" s="25"/>
      <c r="N3514" s="70" t="s">
        <v>3393</v>
      </c>
      <c r="O3514" s="70" t="s">
        <v>3394</v>
      </c>
      <c r="P3514" s="65"/>
      <c r="Q3514" s="118"/>
      <c r="R3514" s="118"/>
      <c r="S3514" s="118"/>
      <c r="U3514" s="126"/>
      <c r="V3514" s="118"/>
      <c r="W3514" s="60">
        <v>55.59</v>
      </c>
      <c r="X3514" s="60">
        <v>8.1000000000000003E-2</v>
      </c>
      <c r="Y3514" s="60">
        <v>19.05</v>
      </c>
      <c r="Z3514" s="60">
        <v>4.8499999999999996</v>
      </c>
      <c r="AA3514" s="60">
        <v>0.373</v>
      </c>
      <c r="AB3514" s="60">
        <v>0.14000000000000001</v>
      </c>
      <c r="AC3514" s="60">
        <v>1.04</v>
      </c>
      <c r="AD3514" s="60">
        <v>9.01</v>
      </c>
      <c r="AE3514" s="60">
        <v>5.33</v>
      </c>
      <c r="AF3514" s="60">
        <v>0.01</v>
      </c>
      <c r="AG3514" s="60">
        <v>1.75</v>
      </c>
      <c r="AH3514" s="60"/>
      <c r="AI3514" s="131"/>
      <c r="AJ3514" s="131"/>
      <c r="AK3514" s="22"/>
      <c r="AL3514" s="131"/>
      <c r="AM3514" s="131"/>
      <c r="AN3514" s="131"/>
      <c r="AO3514" s="57">
        <f t="shared" si="208"/>
        <v>97.224000000000018</v>
      </c>
      <c r="AP3514" s="109">
        <f t="shared" si="209"/>
        <v>2.2542695000000017</v>
      </c>
      <c r="AQ3514" s="109">
        <f t="shared" si="210"/>
        <v>2.359754999999998</v>
      </c>
      <c r="AR3514" s="110">
        <f t="shared" si="211"/>
        <v>4.4090909090909083</v>
      </c>
      <c r="AS3514" s="22"/>
      <c r="AT3514" s="22"/>
      <c r="AU3514" s="132"/>
      <c r="AV3514" s="60"/>
      <c r="AW3514" s="60" t="s">
        <v>412</v>
      </c>
      <c r="AX3514" s="110"/>
      <c r="AY3514" s="60">
        <v>33</v>
      </c>
      <c r="AZ3514" s="60">
        <v>26</v>
      </c>
      <c r="BA3514" s="60">
        <v>1</v>
      </c>
      <c r="BB3514" s="110"/>
      <c r="BC3514" s="110"/>
      <c r="BD3514" s="60">
        <v>1</v>
      </c>
      <c r="BE3514" s="60" t="s">
        <v>411</v>
      </c>
      <c r="BF3514" s="60">
        <v>4.5999999999999996</v>
      </c>
      <c r="BG3514" s="60">
        <v>20</v>
      </c>
      <c r="BH3514" s="60">
        <v>61</v>
      </c>
      <c r="BI3514" s="60">
        <v>3</v>
      </c>
      <c r="BJ3514" s="60">
        <v>123</v>
      </c>
      <c r="BK3514" s="110"/>
      <c r="BL3514" s="60" t="s">
        <v>1420</v>
      </c>
      <c r="BM3514" s="110"/>
      <c r="BN3514" s="60">
        <v>5</v>
      </c>
      <c r="BO3514" s="60">
        <v>541</v>
      </c>
      <c r="BP3514" s="60" t="s">
        <v>411</v>
      </c>
      <c r="BQ3514" s="60">
        <v>62</v>
      </c>
      <c r="BR3514" s="60">
        <v>253</v>
      </c>
      <c r="BS3514" s="110"/>
      <c r="BT3514" s="60" t="s">
        <v>421</v>
      </c>
      <c r="BU3514" s="60" t="s">
        <v>420</v>
      </c>
      <c r="BV3514" s="110"/>
      <c r="BW3514" s="60">
        <v>21</v>
      </c>
      <c r="BX3514" s="60">
        <v>206</v>
      </c>
      <c r="BY3514" s="60">
        <v>62.8</v>
      </c>
      <c r="BZ3514" s="110"/>
      <c r="CA3514" s="60">
        <v>33.299999999999997</v>
      </c>
      <c r="CB3514" s="60">
        <v>0.8</v>
      </c>
      <c r="CC3514" s="60">
        <v>12.3</v>
      </c>
      <c r="CD3514" s="60" t="s">
        <v>412</v>
      </c>
      <c r="CE3514" s="60">
        <v>5</v>
      </c>
      <c r="CF3514" s="60">
        <v>199</v>
      </c>
      <c r="CG3514" s="60">
        <v>5819</v>
      </c>
      <c r="CH3514" s="60">
        <v>330</v>
      </c>
      <c r="CI3514" s="60">
        <v>413</v>
      </c>
      <c r="CJ3514" s="60">
        <v>682</v>
      </c>
      <c r="CK3514" s="60">
        <v>64.7</v>
      </c>
      <c r="CL3514" s="60">
        <v>186</v>
      </c>
      <c r="CM3514" s="60">
        <v>31.3</v>
      </c>
      <c r="CN3514" s="60">
        <v>2.38</v>
      </c>
      <c r="CO3514" s="60">
        <v>24.3</v>
      </c>
      <c r="CP3514" s="60">
        <v>5.2</v>
      </c>
      <c r="CQ3514" s="60">
        <v>34.200000000000003</v>
      </c>
      <c r="CR3514" s="60">
        <v>7.3</v>
      </c>
      <c r="CS3514" s="60">
        <v>24.7</v>
      </c>
      <c r="CT3514" s="60">
        <v>4.37</v>
      </c>
      <c r="CU3514" s="60">
        <v>30.8</v>
      </c>
      <c r="CV3514" s="60">
        <v>5.01</v>
      </c>
      <c r="CW3514" s="60">
        <f t="shared" si="207"/>
        <v>1515.26</v>
      </c>
      <c r="CX3514" s="110"/>
      <c r="CY3514" s="110"/>
      <c r="CZ3514" s="110"/>
      <c r="DA3514" s="110"/>
      <c r="DB3514" s="22"/>
      <c r="DC3514" s="110"/>
      <c r="DD3514" s="110"/>
      <c r="DE3514" s="110"/>
      <c r="DF3514" s="110"/>
      <c r="DG3514" s="110"/>
      <c r="DH3514" s="22"/>
      <c r="DI3514" s="22"/>
      <c r="DJ3514" s="22"/>
      <c r="DK3514" s="22"/>
      <c r="DL3514" s="22"/>
      <c r="DM3514" s="22"/>
      <c r="DN3514" s="22"/>
      <c r="DO3514" s="22"/>
      <c r="DP3514" s="22"/>
      <c r="DQ3514" s="22"/>
    </row>
    <row r="3515" spans="1:121" ht="14.5" customHeight="1" x14ac:dyDescent="0.3">
      <c r="A3515" s="65" t="s">
        <v>5072</v>
      </c>
      <c r="B3515" s="61" t="s">
        <v>5000</v>
      </c>
      <c r="C3515" s="22" t="s">
        <v>2941</v>
      </c>
      <c r="D3515" s="22" t="s">
        <v>5257</v>
      </c>
      <c r="E3515" s="71"/>
      <c r="F3515" s="71">
        <v>40599</v>
      </c>
      <c r="G3515" s="25" t="s">
        <v>5058</v>
      </c>
      <c r="H3515" s="22" t="s">
        <v>5018</v>
      </c>
      <c r="I3515" s="22" t="s">
        <v>5018</v>
      </c>
      <c r="K3515" s="29" t="s">
        <v>1253</v>
      </c>
      <c r="L3515" s="29" t="s">
        <v>878</v>
      </c>
      <c r="M3515" s="25"/>
      <c r="N3515" s="70" t="s">
        <v>3393</v>
      </c>
      <c r="O3515" s="70" t="s">
        <v>3394</v>
      </c>
      <c r="P3515" s="65"/>
      <c r="Q3515" s="118"/>
      <c r="R3515" s="118"/>
      <c r="S3515" s="118"/>
      <c r="U3515" s="126"/>
      <c r="V3515" s="118"/>
      <c r="W3515" s="60">
        <v>54.94</v>
      </c>
      <c r="X3515" s="60">
        <v>0.13200000000000001</v>
      </c>
      <c r="Y3515" s="60">
        <v>19.2</v>
      </c>
      <c r="Z3515" s="60">
        <v>4.07</v>
      </c>
      <c r="AA3515" s="60">
        <v>0.22800000000000001</v>
      </c>
      <c r="AB3515" s="60">
        <v>0.1</v>
      </c>
      <c r="AC3515" s="60">
        <v>1.28</v>
      </c>
      <c r="AD3515" s="60">
        <v>8.2899999999999991</v>
      </c>
      <c r="AE3515" s="60">
        <v>5.79</v>
      </c>
      <c r="AF3515" s="60">
        <v>0.1</v>
      </c>
      <c r="AG3515" s="60"/>
      <c r="AH3515" s="60"/>
      <c r="AI3515" s="131"/>
      <c r="AJ3515" s="131"/>
      <c r="AK3515" s="22"/>
      <c r="AL3515" s="131"/>
      <c r="AM3515" s="131"/>
      <c r="AN3515" s="131"/>
      <c r="AO3515" s="57">
        <f t="shared" si="208"/>
        <v>94.129999999999981</v>
      </c>
      <c r="AP3515" s="109">
        <f t="shared" si="209"/>
        <v>2.0508059000000007</v>
      </c>
      <c r="AQ3515" s="109">
        <f t="shared" si="210"/>
        <v>1.8356309999999993</v>
      </c>
      <c r="AR3515" s="110">
        <f t="shared" si="211"/>
        <v>3.7</v>
      </c>
      <c r="AS3515" s="22"/>
      <c r="AT3515" s="22"/>
      <c r="AU3515" s="132"/>
      <c r="AV3515" s="60"/>
      <c r="AW3515" s="60">
        <v>14</v>
      </c>
      <c r="AX3515" s="110"/>
      <c r="AY3515" s="60">
        <v>61</v>
      </c>
      <c r="AZ3515" s="60">
        <v>32</v>
      </c>
      <c r="BA3515" s="60" t="s">
        <v>413</v>
      </c>
      <c r="BB3515" s="110"/>
      <c r="BC3515" s="110"/>
      <c r="BD3515" s="60">
        <v>32</v>
      </c>
      <c r="BE3515" s="60">
        <v>1620</v>
      </c>
      <c r="BF3515" s="60">
        <v>3.5</v>
      </c>
      <c r="BG3515" s="60">
        <v>70</v>
      </c>
      <c r="BH3515" s="60">
        <v>61</v>
      </c>
      <c r="BI3515" s="60">
        <v>3</v>
      </c>
      <c r="BJ3515" s="60">
        <v>81.599999999999994</v>
      </c>
      <c r="BK3515" s="110"/>
      <c r="BL3515" s="60" t="s">
        <v>1420</v>
      </c>
      <c r="BM3515" s="110"/>
      <c r="BN3515" s="60">
        <v>400</v>
      </c>
      <c r="BO3515" s="60">
        <v>462</v>
      </c>
      <c r="BP3515" s="60">
        <v>1790</v>
      </c>
      <c r="BQ3515" s="60">
        <v>38</v>
      </c>
      <c r="BR3515" s="60">
        <v>271</v>
      </c>
      <c r="BS3515" s="110"/>
      <c r="BT3515" s="60" t="s">
        <v>421</v>
      </c>
      <c r="BU3515" s="60" t="s">
        <v>420</v>
      </c>
      <c r="BV3515" s="110"/>
      <c r="BW3515" s="60">
        <v>16</v>
      </c>
      <c r="BX3515" s="60">
        <v>191</v>
      </c>
      <c r="BY3515" s="60">
        <v>38.5</v>
      </c>
      <c r="BZ3515" s="110"/>
      <c r="CA3515" s="60">
        <v>79.8</v>
      </c>
      <c r="CB3515" s="60">
        <v>0.6</v>
      </c>
      <c r="CC3515" s="60">
        <v>23.9</v>
      </c>
      <c r="CD3515" s="60">
        <v>10</v>
      </c>
      <c r="CE3515" s="60">
        <v>220</v>
      </c>
      <c r="CF3515" s="60">
        <v>119</v>
      </c>
      <c r="CG3515" s="60">
        <v>4063</v>
      </c>
      <c r="CH3515" s="60">
        <v>180</v>
      </c>
      <c r="CI3515" s="60">
        <v>385</v>
      </c>
      <c r="CJ3515" s="60">
        <v>624</v>
      </c>
      <c r="CK3515" s="60">
        <v>58.6</v>
      </c>
      <c r="CL3515" s="60">
        <v>166</v>
      </c>
      <c r="CM3515" s="60">
        <v>25.4</v>
      </c>
      <c r="CN3515" s="60">
        <v>2.0299999999999998</v>
      </c>
      <c r="CO3515" s="60">
        <v>18</v>
      </c>
      <c r="CP3515" s="60">
        <v>3.3</v>
      </c>
      <c r="CQ3515" s="60">
        <v>20.6</v>
      </c>
      <c r="CR3515" s="60">
        <v>4.2</v>
      </c>
      <c r="CS3515" s="60">
        <v>14.1</v>
      </c>
      <c r="CT3515" s="60">
        <v>2.41</v>
      </c>
      <c r="CU3515" s="60">
        <v>17.2</v>
      </c>
      <c r="CV3515" s="60">
        <v>2.82</v>
      </c>
      <c r="CW3515" s="60">
        <f t="shared" si="207"/>
        <v>1343.6599999999999</v>
      </c>
      <c r="CX3515" s="110"/>
      <c r="CY3515" s="110"/>
      <c r="CZ3515" s="110"/>
      <c r="DA3515" s="110"/>
      <c r="DB3515" s="22"/>
      <c r="DC3515" s="110"/>
      <c r="DD3515" s="110"/>
      <c r="DE3515" s="110"/>
      <c r="DF3515" s="110"/>
      <c r="DG3515" s="110"/>
      <c r="DH3515" s="22"/>
      <c r="DI3515" s="22"/>
      <c r="DJ3515" s="22"/>
      <c r="DK3515" s="22"/>
      <c r="DL3515" s="22"/>
      <c r="DM3515" s="22"/>
      <c r="DN3515" s="22"/>
      <c r="DO3515" s="22"/>
      <c r="DP3515" s="22"/>
      <c r="DQ3515" s="22"/>
    </row>
    <row r="3516" spans="1:121" ht="14.5" customHeight="1" x14ac:dyDescent="0.3">
      <c r="A3516" s="65" t="s">
        <v>5073</v>
      </c>
      <c r="B3516" s="61" t="s">
        <v>5000</v>
      </c>
      <c r="C3516" s="22" t="s">
        <v>2941</v>
      </c>
      <c r="D3516" s="22" t="s">
        <v>5257</v>
      </c>
      <c r="E3516" s="71"/>
      <c r="F3516" s="71">
        <v>40599</v>
      </c>
      <c r="G3516" s="25" t="s">
        <v>5058</v>
      </c>
      <c r="H3516" s="22" t="s">
        <v>5018</v>
      </c>
      <c r="I3516" s="22" t="s">
        <v>5018</v>
      </c>
      <c r="K3516" s="29" t="s">
        <v>1253</v>
      </c>
      <c r="L3516" s="29" t="s">
        <v>878</v>
      </c>
      <c r="M3516" s="25"/>
      <c r="N3516" s="70" t="s">
        <v>3393</v>
      </c>
      <c r="O3516" s="70" t="s">
        <v>3394</v>
      </c>
      <c r="P3516" s="65"/>
      <c r="Q3516" s="118"/>
      <c r="R3516" s="118"/>
      <c r="S3516" s="118"/>
      <c r="U3516" s="126"/>
      <c r="V3516" s="118"/>
      <c r="W3516" s="60">
        <v>51.67</v>
      </c>
      <c r="X3516" s="60">
        <v>0.33700000000000002</v>
      </c>
      <c r="Y3516" s="60">
        <v>10.49</v>
      </c>
      <c r="Z3516" s="60">
        <v>18.45</v>
      </c>
      <c r="AA3516" s="60">
        <v>0.89200000000000002</v>
      </c>
      <c r="AB3516" s="60">
        <v>0.52</v>
      </c>
      <c r="AC3516" s="60">
        <v>1.99</v>
      </c>
      <c r="AD3516" s="60">
        <v>9.19</v>
      </c>
      <c r="AE3516" s="60">
        <v>2.79</v>
      </c>
      <c r="AF3516" s="60">
        <v>0.06</v>
      </c>
      <c r="AG3516" s="60">
        <v>1.07</v>
      </c>
      <c r="AH3516" s="60"/>
      <c r="AI3516" s="131"/>
      <c r="AJ3516" s="131"/>
      <c r="AK3516" s="22"/>
      <c r="AL3516" s="131"/>
      <c r="AM3516" s="131"/>
      <c r="AN3516" s="131"/>
      <c r="AO3516" s="57">
        <f t="shared" si="208"/>
        <v>97.458999999999989</v>
      </c>
      <c r="AP3516" s="109">
        <f t="shared" si="209"/>
        <v>5.5075814999999988</v>
      </c>
      <c r="AQ3516" s="109">
        <f t="shared" si="210"/>
        <v>11.765834999999999</v>
      </c>
      <c r="AR3516" s="110">
        <f t="shared" si="211"/>
        <v>16.77272727272727</v>
      </c>
      <c r="AS3516" s="22"/>
      <c r="AT3516" s="22"/>
      <c r="AU3516" s="132"/>
      <c r="AV3516" s="60"/>
      <c r="AW3516" s="60">
        <v>11</v>
      </c>
      <c r="AX3516" s="110"/>
      <c r="AY3516" s="60">
        <v>45</v>
      </c>
      <c r="AZ3516" s="60">
        <v>22</v>
      </c>
      <c r="BA3516" s="60">
        <v>2.7</v>
      </c>
      <c r="BB3516" s="110"/>
      <c r="BC3516" s="110"/>
      <c r="BD3516" s="60">
        <v>10</v>
      </c>
      <c r="BE3516" s="60">
        <v>300</v>
      </c>
      <c r="BF3516" s="60">
        <v>3</v>
      </c>
      <c r="BG3516" s="60">
        <v>30</v>
      </c>
      <c r="BH3516" s="60">
        <v>47</v>
      </c>
      <c r="BI3516" s="60">
        <v>7</v>
      </c>
      <c r="BJ3516" s="60">
        <v>144</v>
      </c>
      <c r="BK3516" s="110"/>
      <c r="BL3516" s="60" t="s">
        <v>1420</v>
      </c>
      <c r="BM3516" s="110"/>
      <c r="BN3516" s="60">
        <v>62</v>
      </c>
      <c r="BO3516" s="60">
        <v>598</v>
      </c>
      <c r="BP3516" s="60">
        <v>290</v>
      </c>
      <c r="BQ3516" s="60">
        <v>77</v>
      </c>
      <c r="BR3516" s="60">
        <v>129</v>
      </c>
      <c r="BS3516" s="110"/>
      <c r="BT3516" s="60" t="s">
        <v>421</v>
      </c>
      <c r="BU3516" s="60">
        <v>1</v>
      </c>
      <c r="BV3516" s="110"/>
      <c r="BW3516" s="60">
        <v>66</v>
      </c>
      <c r="BX3516" s="60">
        <v>164</v>
      </c>
      <c r="BY3516" s="60">
        <v>54.7</v>
      </c>
      <c r="BZ3516" s="110"/>
      <c r="CA3516" s="60">
        <v>41.3</v>
      </c>
      <c r="CB3516" s="60">
        <v>0.5</v>
      </c>
      <c r="CC3516" s="60">
        <v>16.399999999999999</v>
      </c>
      <c r="CD3516" s="60" t="s">
        <v>412</v>
      </c>
      <c r="CE3516" s="60">
        <v>20</v>
      </c>
      <c r="CF3516" s="60">
        <v>160</v>
      </c>
      <c r="CG3516" s="60">
        <v>6473</v>
      </c>
      <c r="CH3516" s="60">
        <v>660</v>
      </c>
      <c r="CI3516" s="60">
        <v>363</v>
      </c>
      <c r="CJ3516" s="60">
        <v>612</v>
      </c>
      <c r="CK3516" s="60">
        <v>57.5</v>
      </c>
      <c r="CL3516" s="60">
        <v>168</v>
      </c>
      <c r="CM3516" s="60">
        <v>27.3</v>
      </c>
      <c r="CN3516" s="60">
        <v>2.06</v>
      </c>
      <c r="CO3516" s="60">
        <v>20.5</v>
      </c>
      <c r="CP3516" s="60">
        <v>4.3</v>
      </c>
      <c r="CQ3516" s="60">
        <v>28.2</v>
      </c>
      <c r="CR3516" s="60">
        <v>6</v>
      </c>
      <c r="CS3516" s="60">
        <v>20.3</v>
      </c>
      <c r="CT3516" s="60">
        <v>3.69</v>
      </c>
      <c r="CU3516" s="60">
        <v>27.6</v>
      </c>
      <c r="CV3516" s="60">
        <v>4.66</v>
      </c>
      <c r="CW3516" s="60">
        <f t="shared" si="207"/>
        <v>1345.11</v>
      </c>
      <c r="CX3516" s="110"/>
      <c r="CY3516" s="110"/>
      <c r="CZ3516" s="110"/>
      <c r="DA3516" s="110"/>
      <c r="DB3516" s="22"/>
      <c r="DC3516" s="110"/>
      <c r="DD3516" s="110"/>
      <c r="DE3516" s="110"/>
      <c r="DF3516" s="110"/>
      <c r="DG3516" s="110"/>
      <c r="DH3516" s="22"/>
      <c r="DI3516" s="22"/>
      <c r="DJ3516" s="22"/>
      <c r="DK3516" s="22"/>
      <c r="DL3516" s="22"/>
      <c r="DM3516" s="22"/>
      <c r="DN3516" s="22"/>
      <c r="DO3516" s="22"/>
      <c r="DP3516" s="22"/>
      <c r="DQ3516" s="22"/>
    </row>
    <row r="3517" spans="1:121" ht="14.5" customHeight="1" x14ac:dyDescent="0.3">
      <c r="A3517" s="65" t="s">
        <v>5074</v>
      </c>
      <c r="B3517" s="61" t="s">
        <v>5000</v>
      </c>
      <c r="C3517" s="22" t="s">
        <v>2941</v>
      </c>
      <c r="D3517" s="22" t="s">
        <v>5257</v>
      </c>
      <c r="E3517" s="71"/>
      <c r="F3517" s="71">
        <v>40599</v>
      </c>
      <c r="G3517" s="25" t="s">
        <v>5058</v>
      </c>
      <c r="H3517" s="22" t="s">
        <v>5018</v>
      </c>
      <c r="I3517" s="22" t="s">
        <v>5018</v>
      </c>
      <c r="K3517" s="29" t="s">
        <v>1253</v>
      </c>
      <c r="L3517" s="29" t="s">
        <v>878</v>
      </c>
      <c r="M3517" s="25"/>
      <c r="N3517" s="70" t="s">
        <v>3393</v>
      </c>
      <c r="O3517" s="70" t="s">
        <v>3394</v>
      </c>
      <c r="P3517" s="65"/>
      <c r="Q3517" s="118"/>
      <c r="R3517" s="118"/>
      <c r="S3517" s="118"/>
      <c r="U3517" s="126"/>
      <c r="V3517" s="118"/>
      <c r="W3517" s="60">
        <v>53.96</v>
      </c>
      <c r="X3517" s="60">
        <v>0.377</v>
      </c>
      <c r="Y3517" s="60">
        <v>14.61</v>
      </c>
      <c r="Z3517" s="60">
        <v>8.85</v>
      </c>
      <c r="AA3517" s="60">
        <v>0.52800000000000002</v>
      </c>
      <c r="AB3517" s="60">
        <v>0.26</v>
      </c>
      <c r="AC3517" s="60">
        <v>2.36</v>
      </c>
      <c r="AD3517" s="60">
        <v>8.43</v>
      </c>
      <c r="AE3517" s="60">
        <v>4.45</v>
      </c>
      <c r="AF3517" s="60">
        <v>0.17</v>
      </c>
      <c r="AG3517" s="60">
        <v>2.8</v>
      </c>
      <c r="AH3517" s="60"/>
      <c r="AI3517" s="131"/>
      <c r="AJ3517" s="131"/>
      <c r="AK3517" s="22"/>
      <c r="AL3517" s="131"/>
      <c r="AM3517" s="131"/>
      <c r="AN3517" s="131"/>
      <c r="AO3517" s="57">
        <f t="shared" si="208"/>
        <v>96.795000000000002</v>
      </c>
      <c r="AP3517" s="109">
        <f t="shared" si="209"/>
        <v>3.1159694999999976</v>
      </c>
      <c r="AQ3517" s="109">
        <f t="shared" si="210"/>
        <v>5.2127550000000014</v>
      </c>
      <c r="AR3517" s="110">
        <f t="shared" si="211"/>
        <v>8.045454545454545</v>
      </c>
      <c r="AS3517" s="22"/>
      <c r="AT3517" s="22"/>
      <c r="AU3517" s="132"/>
      <c r="AV3517" s="60"/>
      <c r="AW3517" s="60">
        <v>22</v>
      </c>
      <c r="AX3517" s="110"/>
      <c r="AY3517" s="60">
        <v>75</v>
      </c>
      <c r="AZ3517" s="60">
        <v>28</v>
      </c>
      <c r="BA3517" s="60">
        <v>2.2999999999999998</v>
      </c>
      <c r="BB3517" s="110"/>
      <c r="BC3517" s="110"/>
      <c r="BD3517" s="60">
        <v>52</v>
      </c>
      <c r="BE3517" s="60">
        <v>170</v>
      </c>
      <c r="BF3517" s="60">
        <v>3.4</v>
      </c>
      <c r="BG3517" s="60">
        <v>70</v>
      </c>
      <c r="BH3517" s="60">
        <v>60</v>
      </c>
      <c r="BI3517" s="60">
        <v>5</v>
      </c>
      <c r="BJ3517" s="60">
        <v>201</v>
      </c>
      <c r="BK3517" s="110"/>
      <c r="BL3517" s="60" t="s">
        <v>1420</v>
      </c>
      <c r="BM3517" s="110"/>
      <c r="BN3517" s="60">
        <v>16</v>
      </c>
      <c r="BO3517" s="60">
        <v>714</v>
      </c>
      <c r="BP3517" s="60">
        <v>90</v>
      </c>
      <c r="BQ3517" s="60">
        <v>89</v>
      </c>
      <c r="BR3517" s="60">
        <v>213</v>
      </c>
      <c r="BS3517" s="110"/>
      <c r="BT3517" s="60" t="s">
        <v>421</v>
      </c>
      <c r="BU3517" s="60">
        <v>4</v>
      </c>
      <c r="BV3517" s="110"/>
      <c r="BW3517" s="60">
        <v>43</v>
      </c>
      <c r="BX3517" s="60">
        <v>256</v>
      </c>
      <c r="BY3517" s="60">
        <v>81.2</v>
      </c>
      <c r="BZ3517" s="110"/>
      <c r="CA3517" s="60">
        <v>121</v>
      </c>
      <c r="CB3517" s="60">
        <v>0.6</v>
      </c>
      <c r="CC3517" s="60">
        <v>29.3</v>
      </c>
      <c r="CD3517" s="60">
        <v>23</v>
      </c>
      <c r="CE3517" s="60">
        <v>46</v>
      </c>
      <c r="CF3517" s="60">
        <v>336</v>
      </c>
      <c r="CG3517" s="60">
        <v>9282</v>
      </c>
      <c r="CH3517" s="60">
        <v>320</v>
      </c>
      <c r="CI3517" s="60">
        <v>824</v>
      </c>
      <c r="CJ3517" s="60">
        <v>1410</v>
      </c>
      <c r="CK3517" s="60">
        <v>142</v>
      </c>
      <c r="CL3517" s="60">
        <v>425</v>
      </c>
      <c r="CM3517" s="60">
        <v>71.400000000000006</v>
      </c>
      <c r="CN3517" s="60">
        <v>5.42</v>
      </c>
      <c r="CO3517" s="60">
        <v>52.7</v>
      </c>
      <c r="CP3517" s="60">
        <v>9.9</v>
      </c>
      <c r="CQ3517" s="60">
        <v>61</v>
      </c>
      <c r="CR3517" s="60">
        <v>12.4</v>
      </c>
      <c r="CS3517" s="60">
        <v>41.3</v>
      </c>
      <c r="CT3517" s="60">
        <v>6.97</v>
      </c>
      <c r="CU3517" s="60">
        <v>49.3</v>
      </c>
      <c r="CV3517" s="60">
        <v>7.93</v>
      </c>
      <c r="CW3517" s="60">
        <f t="shared" si="207"/>
        <v>3119.32</v>
      </c>
      <c r="CX3517" s="110"/>
      <c r="CY3517" s="110"/>
      <c r="CZ3517" s="110"/>
      <c r="DA3517" s="110"/>
      <c r="DB3517" s="22"/>
      <c r="DC3517" s="110"/>
      <c r="DD3517" s="110"/>
      <c r="DE3517" s="110"/>
      <c r="DF3517" s="110"/>
      <c r="DG3517" s="110"/>
      <c r="DH3517" s="22"/>
      <c r="DI3517" s="22"/>
      <c r="DJ3517" s="22"/>
      <c r="DK3517" s="22"/>
      <c r="DL3517" s="22"/>
      <c r="DM3517" s="22"/>
      <c r="DN3517" s="22"/>
      <c r="DO3517" s="22"/>
      <c r="DP3517" s="22"/>
      <c r="DQ3517" s="22"/>
    </row>
    <row r="3518" spans="1:121" ht="14.5" customHeight="1" x14ac:dyDescent="0.3">
      <c r="A3518" s="65" t="s">
        <v>5075</v>
      </c>
      <c r="B3518" s="61" t="s">
        <v>5000</v>
      </c>
      <c r="C3518" s="22" t="s">
        <v>2941</v>
      </c>
      <c r="D3518" s="22" t="s">
        <v>5257</v>
      </c>
      <c r="E3518" s="71"/>
      <c r="F3518" s="71">
        <v>40599</v>
      </c>
      <c r="G3518" s="25" t="s">
        <v>5058</v>
      </c>
      <c r="H3518" s="22" t="s">
        <v>5018</v>
      </c>
      <c r="I3518" s="22" t="s">
        <v>5018</v>
      </c>
      <c r="K3518" s="29" t="s">
        <v>1253</v>
      </c>
      <c r="L3518" s="29" t="s">
        <v>878</v>
      </c>
      <c r="M3518" s="25"/>
      <c r="N3518" s="70" t="s">
        <v>3393</v>
      </c>
      <c r="O3518" s="70" t="s">
        <v>3394</v>
      </c>
      <c r="P3518" s="65"/>
      <c r="Q3518" s="118"/>
      <c r="R3518" s="118"/>
      <c r="S3518" s="118"/>
      <c r="U3518" s="126"/>
      <c r="V3518" s="118"/>
      <c r="W3518" s="60">
        <v>50.76</v>
      </c>
      <c r="X3518" s="60">
        <v>0.39400000000000002</v>
      </c>
      <c r="Y3518" s="60">
        <v>5.9</v>
      </c>
      <c r="Z3518" s="60">
        <v>24.45</v>
      </c>
      <c r="AA3518" s="60">
        <v>0.82899999999999996</v>
      </c>
      <c r="AB3518" s="60">
        <v>0.46</v>
      </c>
      <c r="AC3518" s="60">
        <v>2.19</v>
      </c>
      <c r="AD3518" s="60">
        <v>9.6199999999999992</v>
      </c>
      <c r="AE3518" s="60">
        <v>1.49</v>
      </c>
      <c r="AF3518" s="60">
        <v>0.1</v>
      </c>
      <c r="AG3518" s="60">
        <v>0.56000000000000005</v>
      </c>
      <c r="AH3518" s="60"/>
      <c r="AI3518" s="131"/>
      <c r="AJ3518" s="131"/>
      <c r="AK3518" s="22"/>
      <c r="AL3518" s="131"/>
      <c r="AM3518" s="131"/>
      <c r="AN3518" s="131"/>
      <c r="AO3518" s="57">
        <f t="shared" si="208"/>
        <v>96.752999999999972</v>
      </c>
      <c r="AP3518" s="109">
        <f t="shared" si="209"/>
        <v>6.9025964999999978</v>
      </c>
      <c r="AQ3518" s="109">
        <f t="shared" si="210"/>
        <v>15.952185</v>
      </c>
      <c r="AR3518" s="110">
        <f t="shared" si="211"/>
        <v>22.227272727272723</v>
      </c>
      <c r="AS3518" s="22"/>
      <c r="AT3518" s="22"/>
      <c r="AU3518" s="132"/>
      <c r="AV3518" s="60"/>
      <c r="AW3518" s="60">
        <v>16</v>
      </c>
      <c r="AX3518" s="110"/>
      <c r="AY3518" s="60">
        <v>27</v>
      </c>
      <c r="AZ3518" s="60">
        <v>16</v>
      </c>
      <c r="BA3518" s="60">
        <v>1.4</v>
      </c>
      <c r="BB3518" s="110"/>
      <c r="BC3518" s="110"/>
      <c r="BD3518" s="60">
        <v>32</v>
      </c>
      <c r="BE3518" s="60">
        <v>310</v>
      </c>
      <c r="BF3518" s="60">
        <v>1.9</v>
      </c>
      <c r="BG3518" s="60">
        <v>30</v>
      </c>
      <c r="BH3518" s="60">
        <v>40</v>
      </c>
      <c r="BI3518" s="60">
        <v>8</v>
      </c>
      <c r="BJ3518" s="60">
        <v>140</v>
      </c>
      <c r="BK3518" s="110"/>
      <c r="BL3518" s="60" t="s">
        <v>1420</v>
      </c>
      <c r="BM3518" s="110"/>
      <c r="BN3518" s="60">
        <v>63</v>
      </c>
      <c r="BO3518" s="60">
        <v>492</v>
      </c>
      <c r="BP3518" s="60">
        <v>300</v>
      </c>
      <c r="BQ3518" s="60">
        <v>51</v>
      </c>
      <c r="BR3518" s="60">
        <v>69</v>
      </c>
      <c r="BS3518" s="110"/>
      <c r="BT3518" s="60" t="s">
        <v>421</v>
      </c>
      <c r="BU3518" s="60">
        <v>1</v>
      </c>
      <c r="BV3518" s="110"/>
      <c r="BW3518" s="60">
        <v>116</v>
      </c>
      <c r="BX3518" s="60">
        <v>103</v>
      </c>
      <c r="BY3518" s="60">
        <v>39.299999999999997</v>
      </c>
      <c r="BZ3518" s="110"/>
      <c r="CA3518" s="60">
        <v>39.200000000000003</v>
      </c>
      <c r="CB3518" s="60">
        <v>0.2</v>
      </c>
      <c r="CC3518" s="60">
        <v>15.6</v>
      </c>
      <c r="CD3518" s="60" t="s">
        <v>412</v>
      </c>
      <c r="CE3518" s="60">
        <v>37</v>
      </c>
      <c r="CF3518" s="60">
        <v>115</v>
      </c>
      <c r="CG3518" s="60">
        <v>5999</v>
      </c>
      <c r="CH3518" s="60">
        <v>500</v>
      </c>
      <c r="CI3518" s="60">
        <v>346</v>
      </c>
      <c r="CJ3518" s="60">
        <v>594</v>
      </c>
      <c r="CK3518" s="60">
        <v>56.4</v>
      </c>
      <c r="CL3518" s="60">
        <v>167</v>
      </c>
      <c r="CM3518" s="60">
        <v>26</v>
      </c>
      <c r="CN3518" s="60">
        <v>1.88</v>
      </c>
      <c r="CO3518" s="60">
        <v>18.899999999999999</v>
      </c>
      <c r="CP3518" s="60">
        <v>3.5</v>
      </c>
      <c r="CQ3518" s="60">
        <v>21.6</v>
      </c>
      <c r="CR3518" s="60">
        <v>4.4000000000000004</v>
      </c>
      <c r="CS3518" s="60">
        <v>14.7</v>
      </c>
      <c r="CT3518" s="60">
        <v>2.65</v>
      </c>
      <c r="CU3518" s="60">
        <v>20.100000000000001</v>
      </c>
      <c r="CV3518" s="60">
        <v>3.56</v>
      </c>
      <c r="CW3518" s="60">
        <f t="shared" si="207"/>
        <v>1280.6900000000003</v>
      </c>
      <c r="CX3518" s="110"/>
      <c r="CY3518" s="110"/>
      <c r="CZ3518" s="110"/>
      <c r="DA3518" s="110"/>
      <c r="DB3518" s="22"/>
      <c r="DC3518" s="110"/>
      <c r="DD3518" s="110"/>
      <c r="DE3518" s="110"/>
      <c r="DF3518" s="110"/>
      <c r="DG3518" s="110"/>
      <c r="DH3518" s="22"/>
      <c r="DI3518" s="22"/>
      <c r="DJ3518" s="22"/>
      <c r="DK3518" s="22"/>
      <c r="DL3518" s="22"/>
      <c r="DM3518" s="22"/>
      <c r="DN3518" s="22"/>
      <c r="DO3518" s="22"/>
      <c r="DP3518" s="22"/>
      <c r="DQ3518" s="22"/>
    </row>
    <row r="3519" spans="1:121" ht="14.5" customHeight="1" x14ac:dyDescent="0.3">
      <c r="A3519" s="65" t="s">
        <v>5076</v>
      </c>
      <c r="B3519" s="61" t="s">
        <v>5000</v>
      </c>
      <c r="C3519" s="22" t="s">
        <v>2941</v>
      </c>
      <c r="D3519" s="22" t="s">
        <v>5257</v>
      </c>
      <c r="E3519" s="71"/>
      <c r="F3519" s="71">
        <v>40599</v>
      </c>
      <c r="G3519" s="25" t="s">
        <v>5058</v>
      </c>
      <c r="H3519" s="22" t="s">
        <v>5018</v>
      </c>
      <c r="I3519" s="22" t="s">
        <v>5018</v>
      </c>
      <c r="K3519" s="29" t="s">
        <v>1253</v>
      </c>
      <c r="L3519" s="29" t="s">
        <v>878</v>
      </c>
      <c r="M3519" s="25"/>
      <c r="N3519" s="70" t="s">
        <v>3393</v>
      </c>
      <c r="O3519" s="70" t="s">
        <v>3394</v>
      </c>
      <c r="P3519" s="65"/>
      <c r="Q3519" s="118"/>
      <c r="R3519" s="118"/>
      <c r="S3519" s="118"/>
      <c r="U3519" s="126"/>
      <c r="V3519" s="118"/>
      <c r="W3519" s="60">
        <v>55.22</v>
      </c>
      <c r="X3519" s="60">
        <v>0.15</v>
      </c>
      <c r="Y3519" s="60">
        <v>15.85</v>
      </c>
      <c r="Z3519" s="60">
        <v>6.84</v>
      </c>
      <c r="AA3519" s="60">
        <v>0.51300000000000001</v>
      </c>
      <c r="AB3519" s="60">
        <v>0.22</v>
      </c>
      <c r="AC3519" s="60">
        <v>2.57</v>
      </c>
      <c r="AD3519" s="60">
        <v>8.26</v>
      </c>
      <c r="AE3519" s="60">
        <v>4.7300000000000004</v>
      </c>
      <c r="AF3519" s="60">
        <v>0.14000000000000001</v>
      </c>
      <c r="AG3519" s="60">
        <v>3.14</v>
      </c>
      <c r="AH3519" s="60"/>
      <c r="AI3519" s="131"/>
      <c r="AJ3519" s="131"/>
      <c r="AK3519" s="22"/>
      <c r="AL3519" s="131"/>
      <c r="AM3519" s="131"/>
      <c r="AN3519" s="131"/>
      <c r="AO3519" s="57">
        <f t="shared" si="208"/>
        <v>97.63300000000001</v>
      </c>
      <c r="AP3519" s="109">
        <f t="shared" si="209"/>
        <v>2.6339058000000035</v>
      </c>
      <c r="AQ3519" s="109">
        <f t="shared" si="210"/>
        <v>3.8237219999999965</v>
      </c>
      <c r="AR3519" s="110">
        <f t="shared" si="211"/>
        <v>6.2181818181818178</v>
      </c>
      <c r="AS3519" s="22"/>
      <c r="AT3519" s="22"/>
      <c r="AU3519" s="132"/>
      <c r="AV3519" s="60"/>
      <c r="AW3519" s="60">
        <v>17</v>
      </c>
      <c r="AX3519" s="110"/>
      <c r="AY3519" s="60">
        <v>57</v>
      </c>
      <c r="AZ3519" s="60">
        <v>31</v>
      </c>
      <c r="BA3519" s="60">
        <v>1.8</v>
      </c>
      <c r="BB3519" s="110"/>
      <c r="BC3519" s="110"/>
      <c r="BD3519" s="60">
        <v>12</v>
      </c>
      <c r="BE3519" s="60">
        <v>70</v>
      </c>
      <c r="BF3519" s="60">
        <v>3.6</v>
      </c>
      <c r="BG3519" s="60">
        <v>40</v>
      </c>
      <c r="BH3519" s="60">
        <v>60</v>
      </c>
      <c r="BI3519" s="60">
        <v>4</v>
      </c>
      <c r="BJ3519" s="60">
        <v>198</v>
      </c>
      <c r="BK3519" s="110"/>
      <c r="BL3519" s="60" t="s">
        <v>1420</v>
      </c>
      <c r="BM3519" s="110"/>
      <c r="BN3519" s="60">
        <v>11</v>
      </c>
      <c r="BO3519" s="60">
        <v>837</v>
      </c>
      <c r="BP3519" s="60">
        <v>30</v>
      </c>
      <c r="BQ3519" s="60">
        <v>130</v>
      </c>
      <c r="BR3519" s="60">
        <v>225</v>
      </c>
      <c r="BS3519" s="110"/>
      <c r="BT3519" s="60" t="s">
        <v>421</v>
      </c>
      <c r="BU3519" s="60" t="s">
        <v>420</v>
      </c>
      <c r="BV3519" s="110"/>
      <c r="BW3519" s="60">
        <v>41</v>
      </c>
      <c r="BX3519" s="60">
        <v>264</v>
      </c>
      <c r="BY3519" s="60">
        <v>97.9</v>
      </c>
      <c r="BZ3519" s="110"/>
      <c r="CA3519" s="60">
        <v>84.3</v>
      </c>
      <c r="CB3519" s="60">
        <v>0.6</v>
      </c>
      <c r="CC3519" s="60">
        <v>25.5</v>
      </c>
      <c r="CD3519" s="60">
        <v>7</v>
      </c>
      <c r="CE3519" s="60">
        <v>35</v>
      </c>
      <c r="CF3519" s="60">
        <v>341</v>
      </c>
      <c r="CG3519" s="60">
        <v>9473</v>
      </c>
      <c r="CH3519" s="60">
        <v>350</v>
      </c>
      <c r="CI3519" s="60">
        <v>748</v>
      </c>
      <c r="CJ3519" s="60">
        <v>1260</v>
      </c>
      <c r="CK3519" s="60">
        <v>121</v>
      </c>
      <c r="CL3519" s="60">
        <v>352</v>
      </c>
      <c r="CM3519" s="60">
        <v>58.5</v>
      </c>
      <c r="CN3519" s="60">
        <v>4.4000000000000004</v>
      </c>
      <c r="CO3519" s="60">
        <v>44.1</v>
      </c>
      <c r="CP3519" s="60">
        <v>9.1</v>
      </c>
      <c r="CQ3519" s="60">
        <v>58</v>
      </c>
      <c r="CR3519" s="60">
        <v>12.3</v>
      </c>
      <c r="CS3519" s="60">
        <v>41.1</v>
      </c>
      <c r="CT3519" s="60">
        <v>7.13</v>
      </c>
      <c r="CU3519" s="60">
        <v>49.7</v>
      </c>
      <c r="CV3519" s="60">
        <v>8.06</v>
      </c>
      <c r="CW3519" s="60">
        <f t="shared" si="207"/>
        <v>2773.39</v>
      </c>
      <c r="CX3519" s="110"/>
      <c r="CY3519" s="110"/>
      <c r="CZ3519" s="110"/>
      <c r="DA3519" s="110"/>
      <c r="DB3519" s="22"/>
      <c r="DC3519" s="110"/>
      <c r="DD3519" s="110"/>
      <c r="DE3519" s="110"/>
      <c r="DF3519" s="110"/>
      <c r="DG3519" s="110"/>
      <c r="DH3519" s="22"/>
      <c r="DI3519" s="22"/>
      <c r="DJ3519" s="22"/>
      <c r="DK3519" s="22"/>
      <c r="DL3519" s="22"/>
      <c r="DM3519" s="22"/>
      <c r="DN3519" s="22"/>
      <c r="DO3519" s="22"/>
      <c r="DP3519" s="22"/>
      <c r="DQ3519" s="22"/>
    </row>
    <row r="3520" spans="1:121" ht="14.5" customHeight="1" x14ac:dyDescent="0.3">
      <c r="A3520" s="65" t="s">
        <v>5077</v>
      </c>
      <c r="B3520" s="61" t="s">
        <v>5000</v>
      </c>
      <c r="C3520" s="22" t="s">
        <v>2941</v>
      </c>
      <c r="D3520" s="22" t="s">
        <v>5257</v>
      </c>
      <c r="E3520" s="71"/>
      <c r="F3520" s="71">
        <v>40599</v>
      </c>
      <c r="G3520" s="25" t="s">
        <v>5058</v>
      </c>
      <c r="H3520" s="22" t="s">
        <v>5018</v>
      </c>
      <c r="I3520" s="22" t="s">
        <v>5018</v>
      </c>
      <c r="K3520" s="29" t="s">
        <v>1253</v>
      </c>
      <c r="L3520" s="29" t="s">
        <v>878</v>
      </c>
      <c r="M3520" s="25"/>
      <c r="N3520" s="70" t="s">
        <v>3393</v>
      </c>
      <c r="O3520" s="70" t="s">
        <v>3394</v>
      </c>
      <c r="P3520" s="65"/>
      <c r="Q3520" s="118"/>
      <c r="R3520" s="118"/>
      <c r="S3520" s="118"/>
      <c r="U3520" s="126"/>
      <c r="V3520" s="118"/>
      <c r="W3520" s="60">
        <v>50.59</v>
      </c>
      <c r="X3520" s="60">
        <v>0.41799999999999998</v>
      </c>
      <c r="Y3520" s="60">
        <v>5.98</v>
      </c>
      <c r="Z3520" s="60">
        <v>25.18</v>
      </c>
      <c r="AA3520" s="60">
        <v>0.89800000000000002</v>
      </c>
      <c r="AB3520" s="60">
        <v>0.51</v>
      </c>
      <c r="AC3520" s="60">
        <v>2.2200000000000002</v>
      </c>
      <c r="AD3520" s="60">
        <v>9.92</v>
      </c>
      <c r="AE3520" s="60">
        <v>1.52</v>
      </c>
      <c r="AF3520" s="60">
        <v>0.11</v>
      </c>
      <c r="AG3520" s="60">
        <v>0.42</v>
      </c>
      <c r="AH3520" s="60"/>
      <c r="AI3520" s="131"/>
      <c r="AJ3520" s="131"/>
      <c r="AK3520" s="22"/>
      <c r="AL3520" s="131"/>
      <c r="AM3520" s="131"/>
      <c r="AN3520" s="131"/>
      <c r="AO3520" s="57">
        <f t="shared" si="208"/>
        <v>97.766000000000005</v>
      </c>
      <c r="AP3520" s="109">
        <f t="shared" si="209"/>
        <v>7.1039266000000012</v>
      </c>
      <c r="AQ3520" s="109">
        <f t="shared" si="210"/>
        <v>16.432793999999998</v>
      </c>
      <c r="AR3520" s="110">
        <f t="shared" si="211"/>
        <v>22.890909090909087</v>
      </c>
      <c r="AS3520" s="22"/>
      <c r="AT3520" s="22"/>
      <c r="AU3520" s="132"/>
      <c r="AV3520" s="60"/>
      <c r="AW3520" s="60">
        <v>18</v>
      </c>
      <c r="AX3520" s="110"/>
      <c r="AY3520" s="60">
        <v>24</v>
      </c>
      <c r="AZ3520" s="60">
        <v>16</v>
      </c>
      <c r="BA3520" s="60">
        <v>1.7</v>
      </c>
      <c r="BB3520" s="110"/>
      <c r="BC3520" s="110"/>
      <c r="BD3520" s="60">
        <v>32</v>
      </c>
      <c r="BE3520" s="60">
        <v>460</v>
      </c>
      <c r="BF3520" s="60">
        <v>1.8</v>
      </c>
      <c r="BG3520" s="60">
        <v>30</v>
      </c>
      <c r="BH3520" s="60">
        <v>40</v>
      </c>
      <c r="BI3520" s="60">
        <v>9</v>
      </c>
      <c r="BJ3520" s="60">
        <v>137</v>
      </c>
      <c r="BK3520" s="110"/>
      <c r="BL3520" s="60" t="s">
        <v>1420</v>
      </c>
      <c r="BM3520" s="110"/>
      <c r="BN3520" s="60">
        <v>93</v>
      </c>
      <c r="BO3520" s="60">
        <v>503</v>
      </c>
      <c r="BP3520" s="60">
        <v>440</v>
      </c>
      <c r="BQ3520" s="60">
        <v>52</v>
      </c>
      <c r="BR3520" s="60">
        <v>67</v>
      </c>
      <c r="BS3520" s="110"/>
      <c r="BT3520" s="60" t="s">
        <v>421</v>
      </c>
      <c r="BU3520" s="60">
        <v>1</v>
      </c>
      <c r="BV3520" s="110"/>
      <c r="BW3520" s="60">
        <v>110</v>
      </c>
      <c r="BX3520" s="60">
        <v>105</v>
      </c>
      <c r="BY3520" s="60">
        <v>38.9</v>
      </c>
      <c r="BZ3520" s="110"/>
      <c r="CA3520" s="60">
        <v>40.299999999999997</v>
      </c>
      <c r="CB3520" s="60">
        <v>0.2</v>
      </c>
      <c r="CC3520" s="60">
        <v>16.8</v>
      </c>
      <c r="CD3520" s="60" t="s">
        <v>412</v>
      </c>
      <c r="CE3520" s="60">
        <v>39</v>
      </c>
      <c r="CF3520" s="60">
        <v>108</v>
      </c>
      <c r="CG3520" s="60">
        <v>5956</v>
      </c>
      <c r="CH3520" s="60">
        <v>540</v>
      </c>
      <c r="CI3520" s="60">
        <v>327</v>
      </c>
      <c r="CJ3520" s="60">
        <v>559</v>
      </c>
      <c r="CK3520" s="60">
        <v>53</v>
      </c>
      <c r="CL3520" s="60">
        <v>153</v>
      </c>
      <c r="CM3520" s="60">
        <v>24.3</v>
      </c>
      <c r="CN3520" s="60">
        <v>1.77</v>
      </c>
      <c r="CO3520" s="60">
        <v>17.399999999999999</v>
      </c>
      <c r="CP3520" s="60">
        <v>3.3</v>
      </c>
      <c r="CQ3520" s="60">
        <v>20.2</v>
      </c>
      <c r="CR3520" s="60">
        <v>4.0999999999999996</v>
      </c>
      <c r="CS3520" s="60">
        <v>13.9</v>
      </c>
      <c r="CT3520" s="60">
        <v>2.4700000000000002</v>
      </c>
      <c r="CU3520" s="60">
        <v>19.100000000000001</v>
      </c>
      <c r="CV3520" s="60">
        <v>3.49</v>
      </c>
      <c r="CW3520" s="60">
        <f t="shared" si="207"/>
        <v>1202.03</v>
      </c>
      <c r="CX3520" s="110"/>
      <c r="CY3520" s="110"/>
      <c r="CZ3520" s="110"/>
      <c r="DA3520" s="110"/>
      <c r="DB3520" s="22"/>
      <c r="DC3520" s="110"/>
      <c r="DD3520" s="110"/>
      <c r="DE3520" s="110"/>
      <c r="DF3520" s="110"/>
      <c r="DG3520" s="110"/>
      <c r="DH3520" s="22"/>
      <c r="DI3520" s="22"/>
      <c r="DJ3520" s="22"/>
      <c r="DK3520" s="22"/>
      <c r="DL3520" s="22"/>
      <c r="DM3520" s="22"/>
      <c r="DN3520" s="22"/>
      <c r="DO3520" s="22"/>
      <c r="DP3520" s="22"/>
      <c r="DQ3520" s="22"/>
    </row>
    <row r="3521" spans="1:121" ht="14.5" customHeight="1" x14ac:dyDescent="0.3">
      <c r="A3521" s="65" t="s">
        <v>5078</v>
      </c>
      <c r="B3521" s="61" t="s">
        <v>5000</v>
      </c>
      <c r="C3521" s="22" t="s">
        <v>2941</v>
      </c>
      <c r="D3521" s="22" t="s">
        <v>5257</v>
      </c>
      <c r="E3521" s="71"/>
      <c r="F3521" s="71">
        <v>40546</v>
      </c>
      <c r="G3521" s="25" t="s">
        <v>5017</v>
      </c>
      <c r="H3521" s="22" t="s">
        <v>5018</v>
      </c>
      <c r="I3521" s="22" t="s">
        <v>5018</v>
      </c>
      <c r="K3521" s="29" t="s">
        <v>1253</v>
      </c>
      <c r="L3521" s="29" t="s">
        <v>878</v>
      </c>
      <c r="M3521" s="25"/>
      <c r="N3521" s="70" t="s">
        <v>3393</v>
      </c>
      <c r="O3521" s="70" t="s">
        <v>3394</v>
      </c>
      <c r="P3521" s="65"/>
      <c r="Q3521" s="118"/>
      <c r="R3521" s="118"/>
      <c r="S3521" s="118"/>
      <c r="U3521" s="126"/>
      <c r="V3521" s="118"/>
      <c r="W3521" s="60">
        <v>59.43</v>
      </c>
      <c r="X3521" s="60">
        <v>0.214</v>
      </c>
      <c r="Y3521" s="60">
        <v>18.21</v>
      </c>
      <c r="Z3521" s="60">
        <v>3.77</v>
      </c>
      <c r="AA3521" s="60">
        <v>0.28100000000000003</v>
      </c>
      <c r="AB3521" s="60">
        <v>0.11</v>
      </c>
      <c r="AC3521" s="60">
        <v>0.9</v>
      </c>
      <c r="AD3521" s="60">
        <v>8.2200000000000006</v>
      </c>
      <c r="AE3521" s="60">
        <v>5.15</v>
      </c>
      <c r="AF3521" s="60">
        <v>0.02</v>
      </c>
      <c r="AG3521" s="60">
        <v>2.38</v>
      </c>
      <c r="AH3521" s="60"/>
      <c r="AI3521" s="131"/>
      <c r="AJ3521" s="131"/>
      <c r="AK3521" s="22"/>
      <c r="AL3521" s="131"/>
      <c r="AM3521" s="131"/>
      <c r="AN3521" s="131"/>
      <c r="AO3521" s="57">
        <f t="shared" si="208"/>
        <v>98.685000000000002</v>
      </c>
      <c r="AP3521" s="109">
        <f t="shared" si="209"/>
        <v>1.9206898999999997</v>
      </c>
      <c r="AQ3521" s="109">
        <f t="shared" si="210"/>
        <v>1.6811910000000001</v>
      </c>
      <c r="AR3521" s="110">
        <f t="shared" si="211"/>
        <v>3.4272727272727268</v>
      </c>
      <c r="AS3521" s="22"/>
      <c r="AT3521" s="22"/>
      <c r="AU3521" s="132"/>
      <c r="AV3521" s="60"/>
      <c r="AW3521" s="60" t="s">
        <v>412</v>
      </c>
      <c r="AX3521" s="110"/>
      <c r="AY3521" s="60">
        <v>56</v>
      </c>
      <c r="AZ3521" s="60">
        <v>17</v>
      </c>
      <c r="BA3521" s="60" t="s">
        <v>413</v>
      </c>
      <c r="BB3521" s="110"/>
      <c r="BC3521" s="110"/>
      <c r="BD3521" s="60" t="s">
        <v>420</v>
      </c>
      <c r="BE3521" s="60" t="s">
        <v>411</v>
      </c>
      <c r="BF3521" s="60">
        <v>5.3</v>
      </c>
      <c r="BG3521" s="60" t="s">
        <v>471</v>
      </c>
      <c r="BH3521" s="60">
        <v>43</v>
      </c>
      <c r="BI3521" s="60">
        <v>2</v>
      </c>
      <c r="BJ3521" s="60">
        <v>37.700000000000003</v>
      </c>
      <c r="BK3521" s="110"/>
      <c r="BL3521" s="60" t="s">
        <v>1420</v>
      </c>
      <c r="BM3521" s="110"/>
      <c r="BN3521" s="60">
        <v>9</v>
      </c>
      <c r="BO3521" s="60">
        <v>327</v>
      </c>
      <c r="BP3521" s="60" t="s">
        <v>411</v>
      </c>
      <c r="BQ3521" s="60">
        <v>31</v>
      </c>
      <c r="BR3521" s="60">
        <v>225</v>
      </c>
      <c r="BS3521" s="110"/>
      <c r="BT3521" s="60" t="s">
        <v>421</v>
      </c>
      <c r="BU3521" s="60" t="s">
        <v>420</v>
      </c>
      <c r="BV3521" s="110"/>
      <c r="BW3521" s="60">
        <v>11</v>
      </c>
      <c r="BX3521" s="60">
        <v>33</v>
      </c>
      <c r="BY3521" s="60">
        <v>22</v>
      </c>
      <c r="BZ3521" s="110"/>
      <c r="CA3521" s="60">
        <v>51</v>
      </c>
      <c r="CB3521" s="60">
        <v>0.7</v>
      </c>
      <c r="CC3521" s="60">
        <v>15.3</v>
      </c>
      <c r="CD3521" s="60" t="s">
        <v>412</v>
      </c>
      <c r="CE3521" s="60">
        <v>2</v>
      </c>
      <c r="CF3521" s="60">
        <v>56</v>
      </c>
      <c r="CG3521" s="60">
        <v>1710</v>
      </c>
      <c r="CH3521" s="60">
        <v>180</v>
      </c>
      <c r="CI3521" s="60">
        <v>149</v>
      </c>
      <c r="CJ3521" s="60">
        <v>246</v>
      </c>
      <c r="CK3521" s="60">
        <v>21.6</v>
      </c>
      <c r="CL3521" s="60">
        <v>61.9</v>
      </c>
      <c r="CM3521" s="60">
        <v>9.6</v>
      </c>
      <c r="CN3521" s="60">
        <v>0.87</v>
      </c>
      <c r="CO3521" s="60">
        <v>8.4</v>
      </c>
      <c r="CP3521" s="60">
        <v>1.5</v>
      </c>
      <c r="CQ3521" s="60">
        <v>9.1</v>
      </c>
      <c r="CR3521" s="60">
        <v>2</v>
      </c>
      <c r="CS3521" s="60">
        <v>6.1</v>
      </c>
      <c r="CT3521" s="60">
        <v>1.0900000000000001</v>
      </c>
      <c r="CU3521" s="60">
        <v>7.5</v>
      </c>
      <c r="CV3521" s="60">
        <v>1.24</v>
      </c>
      <c r="CW3521" s="60">
        <f t="shared" si="207"/>
        <v>525.90000000000009</v>
      </c>
      <c r="CX3521" s="110"/>
      <c r="CY3521" s="110"/>
      <c r="CZ3521" s="110"/>
      <c r="DA3521" s="110"/>
      <c r="DB3521" s="22"/>
      <c r="DC3521" s="110"/>
      <c r="DD3521" s="110"/>
      <c r="DE3521" s="110"/>
      <c r="DF3521" s="110"/>
      <c r="DG3521" s="110"/>
      <c r="DH3521" s="22"/>
      <c r="DI3521" s="22"/>
      <c r="DJ3521" s="22"/>
      <c r="DK3521" s="22"/>
      <c r="DL3521" s="22"/>
      <c r="DM3521" s="22"/>
      <c r="DN3521" s="22"/>
      <c r="DO3521" s="22"/>
      <c r="DP3521" s="22"/>
      <c r="DQ3521" s="22"/>
    </row>
    <row r="3522" spans="1:121" ht="14.5" customHeight="1" x14ac:dyDescent="0.3">
      <c r="A3522" s="65" t="s">
        <v>5079</v>
      </c>
      <c r="B3522" s="61" t="s">
        <v>5000</v>
      </c>
      <c r="C3522" s="22" t="s">
        <v>2941</v>
      </c>
      <c r="D3522" s="22" t="s">
        <v>5257</v>
      </c>
      <c r="E3522" s="71"/>
      <c r="F3522" s="71">
        <v>40546</v>
      </c>
      <c r="G3522" s="25" t="s">
        <v>5017</v>
      </c>
      <c r="H3522" s="22" t="s">
        <v>5018</v>
      </c>
      <c r="I3522" s="22" t="s">
        <v>5018</v>
      </c>
      <c r="K3522" s="29" t="s">
        <v>1253</v>
      </c>
      <c r="L3522" s="29" t="s">
        <v>878</v>
      </c>
      <c r="M3522" s="25"/>
      <c r="N3522" s="70" t="s">
        <v>3393</v>
      </c>
      <c r="O3522" s="70" t="s">
        <v>3394</v>
      </c>
      <c r="P3522" s="65"/>
      <c r="Q3522" s="118"/>
      <c r="R3522" s="118"/>
      <c r="S3522" s="118"/>
      <c r="U3522" s="126"/>
      <c r="V3522" s="118"/>
      <c r="W3522" s="60">
        <v>59.57</v>
      </c>
      <c r="X3522" s="60">
        <v>0.218</v>
      </c>
      <c r="Y3522" s="60">
        <v>18.690000000000001</v>
      </c>
      <c r="Z3522" s="60">
        <v>3.39</v>
      </c>
      <c r="AA3522" s="60">
        <v>0.29299999999999998</v>
      </c>
      <c r="AB3522" s="60">
        <v>0.08</v>
      </c>
      <c r="AC3522" s="60">
        <v>1.01</v>
      </c>
      <c r="AD3522" s="60">
        <v>8.17</v>
      </c>
      <c r="AE3522" s="60">
        <v>5.15</v>
      </c>
      <c r="AF3522" s="60" t="s">
        <v>415</v>
      </c>
      <c r="AG3522" s="60">
        <v>1.89</v>
      </c>
      <c r="AH3522" s="60"/>
      <c r="AI3522" s="131"/>
      <c r="AJ3522" s="131"/>
      <c r="AK3522" s="22"/>
      <c r="AL3522" s="131"/>
      <c r="AM3522" s="131"/>
      <c r="AN3522" s="131"/>
      <c r="AO3522" s="57">
        <f t="shared" si="208"/>
        <v>98.461000000000027</v>
      </c>
      <c r="AP3522" s="109">
        <f t="shared" si="209"/>
        <v>1.8417093000000004</v>
      </c>
      <c r="AQ3522" s="109">
        <f t="shared" si="210"/>
        <v>1.4075369999999996</v>
      </c>
      <c r="AR3522" s="110">
        <f t="shared" si="211"/>
        <v>3.0818181818181816</v>
      </c>
      <c r="AS3522" s="22"/>
      <c r="AT3522" s="22"/>
      <c r="AU3522" s="132"/>
      <c r="AV3522" s="60"/>
      <c r="AW3522" s="60" t="s">
        <v>412</v>
      </c>
      <c r="AX3522" s="110"/>
      <c r="AY3522" s="60">
        <v>85</v>
      </c>
      <c r="AZ3522" s="60">
        <v>17</v>
      </c>
      <c r="BA3522" s="60" t="s">
        <v>413</v>
      </c>
      <c r="BB3522" s="110"/>
      <c r="BC3522" s="110"/>
      <c r="BD3522" s="60">
        <v>1</v>
      </c>
      <c r="BE3522" s="60" t="s">
        <v>411</v>
      </c>
      <c r="BF3522" s="60">
        <v>5.5</v>
      </c>
      <c r="BG3522" s="60" t="s">
        <v>471</v>
      </c>
      <c r="BH3522" s="60">
        <v>44</v>
      </c>
      <c r="BI3522" s="60">
        <v>2</v>
      </c>
      <c r="BJ3522" s="60">
        <v>38.9</v>
      </c>
      <c r="BK3522" s="110"/>
      <c r="BL3522" s="60" t="s">
        <v>1420</v>
      </c>
      <c r="BM3522" s="110"/>
      <c r="BN3522" s="60">
        <v>4</v>
      </c>
      <c r="BO3522" s="60">
        <v>337</v>
      </c>
      <c r="BP3522" s="60" t="s">
        <v>411</v>
      </c>
      <c r="BQ3522" s="60">
        <v>34</v>
      </c>
      <c r="BR3522" s="60">
        <v>232</v>
      </c>
      <c r="BS3522" s="110"/>
      <c r="BT3522" s="60" t="s">
        <v>421</v>
      </c>
      <c r="BU3522" s="60" t="s">
        <v>420</v>
      </c>
      <c r="BV3522" s="110"/>
      <c r="BW3522" s="60">
        <v>11</v>
      </c>
      <c r="BX3522" s="60">
        <v>59</v>
      </c>
      <c r="BY3522" s="60">
        <v>22.8</v>
      </c>
      <c r="BZ3522" s="110"/>
      <c r="CA3522" s="60">
        <v>52.7</v>
      </c>
      <c r="CB3522" s="60">
        <v>0.8</v>
      </c>
      <c r="CC3522" s="60">
        <v>15.4</v>
      </c>
      <c r="CD3522" s="60" t="s">
        <v>412</v>
      </c>
      <c r="CE3522" s="60">
        <v>2</v>
      </c>
      <c r="CF3522" s="60">
        <v>55</v>
      </c>
      <c r="CG3522" s="60">
        <v>1747</v>
      </c>
      <c r="CH3522" s="60">
        <v>190</v>
      </c>
      <c r="CI3522" s="60">
        <v>150</v>
      </c>
      <c r="CJ3522" s="60">
        <v>249</v>
      </c>
      <c r="CK3522" s="60">
        <v>21.5</v>
      </c>
      <c r="CL3522" s="60">
        <v>61.7</v>
      </c>
      <c r="CM3522" s="60">
        <v>9.8000000000000007</v>
      </c>
      <c r="CN3522" s="60">
        <v>0.85</v>
      </c>
      <c r="CO3522" s="60">
        <v>8.4</v>
      </c>
      <c r="CP3522" s="60">
        <v>1.5</v>
      </c>
      <c r="CQ3522" s="60">
        <v>9.1999999999999993</v>
      </c>
      <c r="CR3522" s="60">
        <v>2</v>
      </c>
      <c r="CS3522" s="60">
        <v>6.2</v>
      </c>
      <c r="CT3522" s="60">
        <v>1.1100000000000001</v>
      </c>
      <c r="CU3522" s="60">
        <v>7.7</v>
      </c>
      <c r="CV3522" s="60">
        <v>1.25</v>
      </c>
      <c r="CW3522" s="60">
        <f t="shared" si="207"/>
        <v>530.21000000000015</v>
      </c>
      <c r="CX3522" s="110"/>
      <c r="CY3522" s="110"/>
      <c r="CZ3522" s="110"/>
      <c r="DA3522" s="110"/>
      <c r="DB3522" s="22"/>
      <c r="DC3522" s="110"/>
      <c r="DD3522" s="110"/>
      <c r="DE3522" s="110"/>
      <c r="DF3522" s="110"/>
      <c r="DG3522" s="110"/>
      <c r="DH3522" s="22"/>
      <c r="DI3522" s="22"/>
      <c r="DJ3522" s="22"/>
      <c r="DK3522" s="22"/>
      <c r="DL3522" s="22"/>
      <c r="DM3522" s="22"/>
      <c r="DN3522" s="22"/>
      <c r="DO3522" s="22"/>
      <c r="DP3522" s="22"/>
      <c r="DQ3522" s="22"/>
    </row>
    <row r="3523" spans="1:121" ht="14.5" customHeight="1" x14ac:dyDescent="0.3">
      <c r="A3523" s="65" t="s">
        <v>5080</v>
      </c>
      <c r="B3523" s="61" t="s">
        <v>5000</v>
      </c>
      <c r="C3523" s="22" t="s">
        <v>2941</v>
      </c>
      <c r="D3523" s="22" t="s">
        <v>5257</v>
      </c>
      <c r="E3523" s="71"/>
      <c r="F3523" s="71">
        <v>40546</v>
      </c>
      <c r="G3523" s="25" t="s">
        <v>5017</v>
      </c>
      <c r="H3523" s="22" t="s">
        <v>5018</v>
      </c>
      <c r="I3523" s="22" t="s">
        <v>5018</v>
      </c>
      <c r="K3523" s="29" t="s">
        <v>1253</v>
      </c>
      <c r="L3523" s="29" t="s">
        <v>878</v>
      </c>
      <c r="M3523" s="25"/>
      <c r="N3523" s="70" t="s">
        <v>3393</v>
      </c>
      <c r="O3523" s="70" t="s">
        <v>3394</v>
      </c>
      <c r="P3523" s="65"/>
      <c r="Q3523" s="118"/>
      <c r="R3523" s="118"/>
      <c r="S3523" s="118"/>
      <c r="U3523" s="126"/>
      <c r="V3523" s="118"/>
      <c r="W3523" s="60">
        <v>53.88</v>
      </c>
      <c r="X3523" s="60">
        <v>2.5499999999999998</v>
      </c>
      <c r="Y3523" s="60">
        <v>9.7200000000000006</v>
      </c>
      <c r="Z3523" s="60">
        <v>4.32</v>
      </c>
      <c r="AA3523" s="60">
        <v>5.3999999999999999E-2</v>
      </c>
      <c r="AB3523" s="60">
        <v>5.95</v>
      </c>
      <c r="AC3523" s="60">
        <v>3.2</v>
      </c>
      <c r="AD3523" s="60">
        <v>1.53</v>
      </c>
      <c r="AE3523" s="60">
        <v>11.98</v>
      </c>
      <c r="AF3523" s="60">
        <v>1.65</v>
      </c>
      <c r="AG3523" s="60">
        <v>3.13</v>
      </c>
      <c r="AH3523" s="60"/>
      <c r="AI3523" s="131"/>
      <c r="AJ3523" s="131"/>
      <c r="AK3523" s="22"/>
      <c r="AL3523" s="131"/>
      <c r="AM3523" s="131"/>
      <c r="AN3523" s="131"/>
      <c r="AO3523" s="57">
        <f t="shared" si="208"/>
        <v>97.964000000000013</v>
      </c>
      <c r="AP3523" s="109">
        <f t="shared" si="209"/>
        <v>1.6491384000000004</v>
      </c>
      <c r="AQ3523" s="109">
        <f t="shared" si="210"/>
        <v>2.4280559999999998</v>
      </c>
      <c r="AR3523" s="110">
        <f t="shared" si="211"/>
        <v>3.9272727272727272</v>
      </c>
      <c r="AS3523" s="22"/>
      <c r="AT3523" s="22"/>
      <c r="AU3523" s="132"/>
      <c r="AV3523" s="60"/>
      <c r="AW3523" s="60" t="s">
        <v>412</v>
      </c>
      <c r="AX3523" s="110"/>
      <c r="AY3523" s="60">
        <v>5479</v>
      </c>
      <c r="AZ3523" s="60">
        <v>10</v>
      </c>
      <c r="BA3523" s="60" t="s">
        <v>413</v>
      </c>
      <c r="BB3523" s="110"/>
      <c r="BC3523" s="110"/>
      <c r="BD3523" s="60">
        <v>18</v>
      </c>
      <c r="BE3523" s="60">
        <v>250</v>
      </c>
      <c r="BF3523" s="60">
        <v>2.4</v>
      </c>
      <c r="BG3523" s="60">
        <v>40</v>
      </c>
      <c r="BH3523" s="60">
        <v>22</v>
      </c>
      <c r="BI3523" s="60">
        <v>2</v>
      </c>
      <c r="BJ3523" s="60">
        <v>11.2</v>
      </c>
      <c r="BK3523" s="110"/>
      <c r="BL3523" s="60" t="s">
        <v>1420</v>
      </c>
      <c r="BM3523" s="110"/>
      <c r="BN3523" s="60" t="s">
        <v>416</v>
      </c>
      <c r="BO3523" s="60">
        <v>53</v>
      </c>
      <c r="BP3523" s="60">
        <v>190</v>
      </c>
      <c r="BQ3523" s="60">
        <v>22</v>
      </c>
      <c r="BR3523" s="60">
        <v>249</v>
      </c>
      <c r="BS3523" s="110"/>
      <c r="BT3523" s="60" t="s">
        <v>421</v>
      </c>
      <c r="BU3523" s="60">
        <v>11</v>
      </c>
      <c r="BV3523" s="110"/>
      <c r="BW3523" s="60">
        <v>8</v>
      </c>
      <c r="BX3523" s="60">
        <v>2027</v>
      </c>
      <c r="BY3523" s="60">
        <v>2.5</v>
      </c>
      <c r="BZ3523" s="110"/>
      <c r="CA3523" s="60">
        <v>12.3</v>
      </c>
      <c r="CB3523" s="60" t="s">
        <v>417</v>
      </c>
      <c r="CC3523" s="60">
        <v>3.7</v>
      </c>
      <c r="CD3523" s="60">
        <v>92</v>
      </c>
      <c r="CE3523" s="60" t="s">
        <v>420</v>
      </c>
      <c r="CF3523" s="60">
        <v>13</v>
      </c>
      <c r="CG3523" s="60">
        <v>1254</v>
      </c>
      <c r="CH3523" s="60">
        <v>80</v>
      </c>
      <c r="CI3523" s="60">
        <v>113</v>
      </c>
      <c r="CJ3523" s="60">
        <v>234</v>
      </c>
      <c r="CK3523" s="60">
        <v>26.3</v>
      </c>
      <c r="CL3523" s="60">
        <v>94.9</v>
      </c>
      <c r="CM3523" s="60">
        <v>13.1</v>
      </c>
      <c r="CN3523" s="60">
        <v>2.97</v>
      </c>
      <c r="CO3523" s="60">
        <v>8</v>
      </c>
      <c r="CP3523" s="60">
        <v>0.8</v>
      </c>
      <c r="CQ3523" s="60">
        <v>3.2</v>
      </c>
      <c r="CR3523" s="60">
        <v>0.5</v>
      </c>
      <c r="CS3523" s="60">
        <v>1.3</v>
      </c>
      <c r="CT3523" s="60">
        <v>0.13</v>
      </c>
      <c r="CU3523" s="60">
        <v>0.8</v>
      </c>
      <c r="CV3523" s="60">
        <v>0.12</v>
      </c>
      <c r="CW3523" s="60">
        <f t="shared" si="207"/>
        <v>499.12000000000012</v>
      </c>
      <c r="CX3523" s="110"/>
      <c r="CY3523" s="110"/>
      <c r="CZ3523" s="110"/>
      <c r="DA3523" s="110"/>
      <c r="DB3523" s="22"/>
      <c r="DC3523" s="110"/>
      <c r="DD3523" s="110"/>
      <c r="DE3523" s="110"/>
      <c r="DF3523" s="110"/>
      <c r="DG3523" s="110"/>
      <c r="DH3523" s="22"/>
      <c r="DI3523" s="22"/>
      <c r="DJ3523" s="22"/>
      <c r="DK3523" s="22"/>
      <c r="DL3523" s="22"/>
      <c r="DM3523" s="22"/>
      <c r="DN3523" s="22"/>
      <c r="DO3523" s="22"/>
      <c r="DP3523" s="22"/>
      <c r="DQ3523" s="22"/>
    </row>
    <row r="3524" spans="1:121" ht="14.5" customHeight="1" x14ac:dyDescent="0.3">
      <c r="A3524" s="65" t="s">
        <v>5081</v>
      </c>
      <c r="B3524" s="61" t="s">
        <v>5000</v>
      </c>
      <c r="C3524" s="22" t="s">
        <v>2941</v>
      </c>
      <c r="D3524" s="22" t="s">
        <v>5257</v>
      </c>
      <c r="E3524" s="71"/>
      <c r="F3524" s="71">
        <v>41079</v>
      </c>
      <c r="G3524" s="25" t="s">
        <v>5023</v>
      </c>
      <c r="H3524" s="22">
        <v>32.032466999999997</v>
      </c>
      <c r="I3524" s="22">
        <v>-105.522479</v>
      </c>
      <c r="J3524" s="22" t="s">
        <v>873</v>
      </c>
      <c r="K3524" s="29" t="s">
        <v>1253</v>
      </c>
      <c r="L3524" s="29" t="s">
        <v>878</v>
      </c>
      <c r="M3524" s="22" t="s">
        <v>1165</v>
      </c>
      <c r="N3524" s="70" t="s">
        <v>3393</v>
      </c>
      <c r="O3524" s="70" t="s">
        <v>3394</v>
      </c>
      <c r="P3524" s="65"/>
      <c r="Q3524" s="126"/>
      <c r="R3524" s="126"/>
      <c r="S3524" s="126"/>
      <c r="U3524" s="126"/>
      <c r="V3524" s="126"/>
      <c r="W3524" s="60">
        <v>53.61</v>
      </c>
      <c r="X3524" s="60">
        <v>0.157</v>
      </c>
      <c r="Y3524" s="60">
        <v>14.84</v>
      </c>
      <c r="Z3524" s="60">
        <v>12.57</v>
      </c>
      <c r="AA3524" s="60">
        <v>0.58299999999999996</v>
      </c>
      <c r="AB3524" s="60">
        <v>0.16</v>
      </c>
      <c r="AC3524" s="60">
        <v>0.87</v>
      </c>
      <c r="AD3524" s="60">
        <v>9.51</v>
      </c>
      <c r="AE3524" s="60">
        <v>3.88</v>
      </c>
      <c r="AF3524" s="60">
        <v>0.09</v>
      </c>
      <c r="AG3524" s="60">
        <v>3.14</v>
      </c>
      <c r="AH3524" s="60"/>
      <c r="AI3524" s="128"/>
      <c r="AJ3524" s="128"/>
      <c r="AK3524" s="22"/>
      <c r="AL3524" s="128"/>
      <c r="AM3524" s="128"/>
      <c r="AN3524" s="129"/>
      <c r="AO3524" s="57">
        <f t="shared" si="208"/>
        <v>99.41</v>
      </c>
      <c r="AP3524" s="109">
        <f t="shared" si="209"/>
        <v>4.1331309000000012</v>
      </c>
      <c r="AQ3524" s="109">
        <f t="shared" si="210"/>
        <v>7.6698809999999984</v>
      </c>
      <c r="AR3524" s="110">
        <f t="shared" si="211"/>
        <v>11.427272727272726</v>
      </c>
      <c r="AS3524" s="22"/>
      <c r="AT3524" s="22"/>
      <c r="AU3524" s="132"/>
      <c r="AV3524" s="60"/>
      <c r="AW3524" s="60">
        <v>11</v>
      </c>
      <c r="AX3524" s="110"/>
      <c r="AY3524" s="60">
        <v>58</v>
      </c>
      <c r="AZ3524" s="60">
        <v>47</v>
      </c>
      <c r="BA3524" s="60">
        <v>1.6</v>
      </c>
      <c r="BB3524" s="110"/>
      <c r="BC3524" s="110"/>
      <c r="BD3524" s="60">
        <v>2</v>
      </c>
      <c r="BE3524" s="60" t="s">
        <v>411</v>
      </c>
      <c r="BF3524" s="60">
        <v>5.4</v>
      </c>
      <c r="BG3524" s="60">
        <v>20</v>
      </c>
      <c r="BH3524" s="60">
        <v>59</v>
      </c>
      <c r="BI3524" s="60">
        <v>4</v>
      </c>
      <c r="BJ3524" s="60">
        <v>180</v>
      </c>
      <c r="BK3524" s="110"/>
      <c r="BL3524" s="60" t="s">
        <v>1420</v>
      </c>
      <c r="BM3524" s="110"/>
      <c r="BN3524" s="60">
        <v>15</v>
      </c>
      <c r="BO3524" s="60">
        <v>817</v>
      </c>
      <c r="BP3524" s="60" t="s">
        <v>411</v>
      </c>
      <c r="BQ3524" s="60">
        <v>74</v>
      </c>
      <c r="BR3524" s="60">
        <v>211</v>
      </c>
      <c r="BS3524" s="110"/>
      <c r="BT3524" s="60">
        <v>0.8</v>
      </c>
      <c r="BU3524" s="60" t="s">
        <v>420</v>
      </c>
      <c r="BV3524" s="110"/>
      <c r="BW3524" s="60">
        <v>60</v>
      </c>
      <c r="BX3524" s="60">
        <v>82</v>
      </c>
      <c r="BY3524" s="60">
        <v>79.8</v>
      </c>
      <c r="BZ3524" s="110"/>
      <c r="CA3524" s="60">
        <v>91.4</v>
      </c>
      <c r="CB3524" s="60">
        <v>1.2</v>
      </c>
      <c r="CC3524" s="60">
        <v>27.2</v>
      </c>
      <c r="CD3524" s="60" t="s">
        <v>412</v>
      </c>
      <c r="CE3524" s="60">
        <v>10</v>
      </c>
      <c r="CF3524" s="60">
        <v>315</v>
      </c>
      <c r="CG3524" s="60">
        <v>8239</v>
      </c>
      <c r="CH3524" s="60">
        <v>500</v>
      </c>
      <c r="CI3524" s="60">
        <v>667</v>
      </c>
      <c r="CJ3524" s="60">
        <v>1120</v>
      </c>
      <c r="CK3524" s="60">
        <v>108</v>
      </c>
      <c r="CL3524" s="60">
        <v>327</v>
      </c>
      <c r="CM3524" s="60">
        <v>55.9</v>
      </c>
      <c r="CN3524" s="60">
        <v>3.73</v>
      </c>
      <c r="CO3524" s="60">
        <v>42.5</v>
      </c>
      <c r="CP3524" s="60">
        <v>8.1999999999999993</v>
      </c>
      <c r="CQ3524" s="60">
        <v>51.3</v>
      </c>
      <c r="CR3524" s="60">
        <v>11.1</v>
      </c>
      <c r="CS3524" s="60">
        <v>35.1</v>
      </c>
      <c r="CT3524" s="60">
        <v>6.15</v>
      </c>
      <c r="CU3524" s="60">
        <v>41.2</v>
      </c>
      <c r="CV3524" s="60">
        <v>6.54</v>
      </c>
      <c r="CW3524" s="60">
        <f t="shared" si="207"/>
        <v>2483.7199999999998</v>
      </c>
      <c r="CX3524" s="110"/>
      <c r="CY3524" s="110"/>
      <c r="CZ3524" s="110"/>
      <c r="DA3524" s="110"/>
      <c r="DB3524" s="22"/>
      <c r="DC3524" s="110"/>
      <c r="DD3524" s="110"/>
      <c r="DE3524" s="110"/>
      <c r="DF3524" s="110"/>
      <c r="DG3524" s="110"/>
      <c r="DH3524" s="22"/>
      <c r="DI3524" s="22"/>
      <c r="DJ3524" s="22"/>
      <c r="DK3524" s="22"/>
      <c r="DL3524" s="22"/>
      <c r="DM3524" s="22"/>
      <c r="DN3524" s="22"/>
      <c r="DO3524" s="22"/>
      <c r="DP3524" s="22"/>
      <c r="DQ3524" s="22"/>
    </row>
    <row r="3525" spans="1:121" ht="14.5" customHeight="1" x14ac:dyDescent="0.3">
      <c r="A3525" s="65" t="s">
        <v>5082</v>
      </c>
      <c r="B3525" s="61" t="s">
        <v>5000</v>
      </c>
      <c r="C3525" s="22" t="s">
        <v>2941</v>
      </c>
      <c r="D3525" s="22" t="s">
        <v>5257</v>
      </c>
      <c r="E3525" s="71"/>
      <c r="F3525" s="71">
        <v>41079</v>
      </c>
      <c r="G3525" s="25" t="s">
        <v>5023</v>
      </c>
      <c r="H3525" s="22">
        <v>32.032466999999997</v>
      </c>
      <c r="I3525" s="22">
        <v>-105.522479</v>
      </c>
      <c r="J3525" s="22" t="s">
        <v>873</v>
      </c>
      <c r="K3525" s="29" t="s">
        <v>1253</v>
      </c>
      <c r="L3525" s="29" t="s">
        <v>878</v>
      </c>
      <c r="M3525" s="22" t="s">
        <v>1165</v>
      </c>
      <c r="N3525" s="70" t="s">
        <v>3393</v>
      </c>
      <c r="O3525" s="70" t="s">
        <v>3394</v>
      </c>
      <c r="P3525" s="65"/>
      <c r="Q3525" s="126"/>
      <c r="R3525" s="126"/>
      <c r="S3525" s="126"/>
      <c r="U3525" s="126"/>
      <c r="V3525" s="126"/>
      <c r="W3525" s="60">
        <v>56.2</v>
      </c>
      <c r="X3525" s="60">
        <v>7.5999999999999998E-2</v>
      </c>
      <c r="Y3525" s="60">
        <v>18.170000000000002</v>
      </c>
      <c r="Z3525" s="60">
        <v>6.07</v>
      </c>
      <c r="AA3525" s="60">
        <v>0.46300000000000002</v>
      </c>
      <c r="AB3525" s="60">
        <v>0.15</v>
      </c>
      <c r="AC3525" s="60">
        <v>0.94</v>
      </c>
      <c r="AD3525" s="60">
        <v>8.76</v>
      </c>
      <c r="AE3525" s="60">
        <v>4.7699999999999996</v>
      </c>
      <c r="AF3525" s="60">
        <v>0.05</v>
      </c>
      <c r="AG3525" s="60">
        <v>3.88</v>
      </c>
      <c r="AH3525" s="60"/>
      <c r="AI3525" s="128"/>
      <c r="AJ3525" s="128"/>
      <c r="AK3525" s="22"/>
      <c r="AL3525" s="128"/>
      <c r="AM3525" s="128"/>
      <c r="AN3525" s="129"/>
      <c r="AO3525" s="57">
        <f t="shared" si="208"/>
        <v>99.528999999999982</v>
      </c>
      <c r="AP3525" s="109">
        <f t="shared" si="209"/>
        <v>2.5405609000000013</v>
      </c>
      <c r="AQ3525" s="109">
        <f t="shared" si="210"/>
        <v>3.2085809999999988</v>
      </c>
      <c r="AR3525" s="110">
        <f t="shared" si="211"/>
        <v>5.5181818181818176</v>
      </c>
      <c r="AS3525" s="22"/>
      <c r="AT3525" s="22"/>
      <c r="AU3525" s="132"/>
      <c r="AV3525" s="60"/>
      <c r="AW3525" s="60">
        <v>23</v>
      </c>
      <c r="AX3525" s="110"/>
      <c r="AY3525" s="60">
        <v>54</v>
      </c>
      <c r="AZ3525" s="60">
        <v>41</v>
      </c>
      <c r="BA3525" s="60">
        <v>0.5</v>
      </c>
      <c r="BB3525" s="110"/>
      <c r="BC3525" s="110"/>
      <c r="BD3525" s="60" t="s">
        <v>420</v>
      </c>
      <c r="BE3525" s="60" t="s">
        <v>411</v>
      </c>
      <c r="BF3525" s="60">
        <v>6.5</v>
      </c>
      <c r="BG3525" s="60" t="s">
        <v>471</v>
      </c>
      <c r="BH3525" s="60">
        <v>52</v>
      </c>
      <c r="BI3525" s="60">
        <v>3</v>
      </c>
      <c r="BJ3525" s="60">
        <v>141</v>
      </c>
      <c r="BK3525" s="110"/>
      <c r="BL3525" s="60" t="s">
        <v>1420</v>
      </c>
      <c r="BM3525" s="110"/>
      <c r="BN3525" s="60">
        <v>14</v>
      </c>
      <c r="BO3525" s="60">
        <v>829</v>
      </c>
      <c r="BP3525" s="60" t="s">
        <v>411</v>
      </c>
      <c r="BQ3525" s="60">
        <v>81</v>
      </c>
      <c r="BR3525" s="60">
        <v>238</v>
      </c>
      <c r="BS3525" s="110"/>
      <c r="BT3525" s="60">
        <v>0.5</v>
      </c>
      <c r="BU3525" s="60" t="s">
        <v>420</v>
      </c>
      <c r="BV3525" s="110"/>
      <c r="BW3525" s="60">
        <v>23</v>
      </c>
      <c r="BX3525" s="60">
        <v>55</v>
      </c>
      <c r="BY3525" s="60">
        <v>94.8</v>
      </c>
      <c r="BZ3525" s="110"/>
      <c r="CA3525" s="60">
        <v>91.2</v>
      </c>
      <c r="CB3525" s="60">
        <v>1.2</v>
      </c>
      <c r="CC3525" s="60">
        <v>27.3</v>
      </c>
      <c r="CD3525" s="60" t="s">
        <v>412</v>
      </c>
      <c r="CE3525" s="60">
        <v>17</v>
      </c>
      <c r="CF3525" s="60">
        <v>258</v>
      </c>
      <c r="CG3525" s="60">
        <v>6485</v>
      </c>
      <c r="CH3525" s="60">
        <v>390</v>
      </c>
      <c r="CI3525" s="60">
        <v>501</v>
      </c>
      <c r="CJ3525" s="60">
        <v>815</v>
      </c>
      <c r="CK3525" s="60">
        <v>76.3</v>
      </c>
      <c r="CL3525" s="60">
        <v>228</v>
      </c>
      <c r="CM3525" s="60">
        <v>38</v>
      </c>
      <c r="CN3525" s="60">
        <v>2.58</v>
      </c>
      <c r="CO3525" s="60">
        <v>30.2</v>
      </c>
      <c r="CP3525" s="60">
        <v>6.1</v>
      </c>
      <c r="CQ3525" s="60">
        <v>39.299999999999997</v>
      </c>
      <c r="CR3525" s="60">
        <v>8.9</v>
      </c>
      <c r="CS3525" s="60">
        <v>28.8</v>
      </c>
      <c r="CT3525" s="60">
        <v>5.29</v>
      </c>
      <c r="CU3525" s="60">
        <v>35.5</v>
      </c>
      <c r="CV3525" s="60">
        <v>5.92</v>
      </c>
      <c r="CW3525" s="60">
        <f t="shared" si="207"/>
        <v>1820.8899999999999</v>
      </c>
      <c r="CX3525" s="110"/>
      <c r="CY3525" s="110"/>
      <c r="CZ3525" s="110"/>
      <c r="DA3525" s="110"/>
      <c r="DB3525" s="22"/>
      <c r="DC3525" s="110"/>
      <c r="DD3525" s="110"/>
      <c r="DE3525" s="110"/>
      <c r="DF3525" s="110"/>
      <c r="DG3525" s="110"/>
      <c r="DH3525" s="22"/>
      <c r="DI3525" s="22"/>
      <c r="DJ3525" s="22"/>
      <c r="DK3525" s="22"/>
      <c r="DL3525" s="22"/>
      <c r="DM3525" s="22"/>
      <c r="DN3525" s="22"/>
      <c r="DO3525" s="22"/>
      <c r="DP3525" s="22"/>
      <c r="DQ3525" s="22"/>
    </row>
    <row r="3526" spans="1:121" ht="14.5" customHeight="1" x14ac:dyDescent="0.3">
      <c r="A3526" s="65" t="s">
        <v>5083</v>
      </c>
      <c r="B3526" s="61" t="s">
        <v>5000</v>
      </c>
      <c r="C3526" s="22" t="s">
        <v>2941</v>
      </c>
      <c r="D3526" s="22" t="s">
        <v>5257</v>
      </c>
      <c r="E3526" s="71"/>
      <c r="F3526" s="71">
        <v>41079</v>
      </c>
      <c r="G3526" s="25" t="s">
        <v>5023</v>
      </c>
      <c r="H3526" s="22">
        <v>32.032466999999997</v>
      </c>
      <c r="I3526" s="22">
        <v>-105.522479</v>
      </c>
      <c r="J3526" s="22" t="s">
        <v>873</v>
      </c>
      <c r="K3526" s="29" t="s">
        <v>1253</v>
      </c>
      <c r="L3526" s="29" t="s">
        <v>878</v>
      </c>
      <c r="M3526" s="22" t="s">
        <v>1165</v>
      </c>
      <c r="N3526" s="70" t="s">
        <v>3393</v>
      </c>
      <c r="O3526" s="70" t="s">
        <v>3394</v>
      </c>
      <c r="P3526" s="65"/>
      <c r="Q3526" s="126"/>
      <c r="R3526" s="126"/>
      <c r="S3526" s="126"/>
      <c r="U3526" s="126"/>
      <c r="V3526" s="126"/>
      <c r="W3526" s="60">
        <v>57.81</v>
      </c>
      <c r="X3526" s="60">
        <v>0.11</v>
      </c>
      <c r="Y3526" s="60">
        <v>17.46</v>
      </c>
      <c r="Z3526" s="60">
        <v>7.23</v>
      </c>
      <c r="AA3526" s="60">
        <v>0.30399999999999999</v>
      </c>
      <c r="AB3526" s="60">
        <v>0.39</v>
      </c>
      <c r="AC3526" s="60">
        <v>1.27</v>
      </c>
      <c r="AD3526" s="60">
        <v>7.78</v>
      </c>
      <c r="AE3526" s="60">
        <v>4.97</v>
      </c>
      <c r="AF3526" s="60">
        <v>0.03</v>
      </c>
      <c r="AG3526" s="60">
        <v>2.2599999999999998</v>
      </c>
      <c r="AH3526" s="60"/>
      <c r="AI3526" s="128"/>
      <c r="AJ3526" s="128"/>
      <c r="AK3526" s="22"/>
      <c r="AL3526" s="128"/>
      <c r="AM3526" s="128"/>
      <c r="AN3526" s="129"/>
      <c r="AO3526" s="57">
        <f t="shared" si="208"/>
        <v>99.614000000000004</v>
      </c>
      <c r="AP3526" s="109">
        <f t="shared" si="209"/>
        <v>2.8190451000000021</v>
      </c>
      <c r="AQ3526" s="109">
        <f t="shared" si="210"/>
        <v>4.0099589999999985</v>
      </c>
      <c r="AR3526" s="110">
        <f t="shared" si="211"/>
        <v>6.5727272727272723</v>
      </c>
      <c r="AS3526" s="22"/>
      <c r="AT3526" s="22"/>
      <c r="AU3526" s="132"/>
      <c r="AV3526" s="60"/>
      <c r="AW3526" s="60">
        <v>11</v>
      </c>
      <c r="AX3526" s="110"/>
      <c r="AY3526" s="60">
        <v>25</v>
      </c>
      <c r="AZ3526" s="60">
        <v>15</v>
      </c>
      <c r="BA3526" s="60">
        <v>0.9</v>
      </c>
      <c r="BB3526" s="110"/>
      <c r="BC3526" s="110"/>
      <c r="BD3526" s="60" t="s">
        <v>420</v>
      </c>
      <c r="BE3526" s="60" t="s">
        <v>411</v>
      </c>
      <c r="BF3526" s="60">
        <v>2.4</v>
      </c>
      <c r="BG3526" s="60">
        <v>20</v>
      </c>
      <c r="BH3526" s="60">
        <v>42</v>
      </c>
      <c r="BI3526" s="60">
        <v>3</v>
      </c>
      <c r="BJ3526" s="60">
        <v>54</v>
      </c>
      <c r="BK3526" s="110"/>
      <c r="BL3526" s="60" t="s">
        <v>1420</v>
      </c>
      <c r="BM3526" s="110"/>
      <c r="BN3526" s="60">
        <v>4</v>
      </c>
      <c r="BO3526" s="60">
        <v>216</v>
      </c>
      <c r="BP3526" s="60" t="s">
        <v>411</v>
      </c>
      <c r="BQ3526" s="60">
        <v>37</v>
      </c>
      <c r="BR3526" s="60">
        <v>224</v>
      </c>
      <c r="BS3526" s="110"/>
      <c r="BT3526" s="60">
        <v>0.7</v>
      </c>
      <c r="BU3526" s="60">
        <v>1</v>
      </c>
      <c r="BV3526" s="110"/>
      <c r="BW3526" s="60">
        <v>25</v>
      </c>
      <c r="BX3526" s="60">
        <v>64</v>
      </c>
      <c r="BY3526" s="60">
        <v>19.399999999999999</v>
      </c>
      <c r="BZ3526" s="110"/>
      <c r="CA3526" s="60">
        <v>25.5</v>
      </c>
      <c r="CB3526" s="60">
        <v>1</v>
      </c>
      <c r="CC3526" s="60">
        <v>10.1</v>
      </c>
      <c r="CD3526" s="60" t="s">
        <v>412</v>
      </c>
      <c r="CE3526" s="60" t="s">
        <v>420</v>
      </c>
      <c r="CF3526" s="60">
        <v>59</v>
      </c>
      <c r="CG3526" s="60">
        <v>2586</v>
      </c>
      <c r="CH3526" s="60">
        <v>200</v>
      </c>
      <c r="CI3526" s="60">
        <v>138</v>
      </c>
      <c r="CJ3526" s="60">
        <v>235</v>
      </c>
      <c r="CK3526" s="60">
        <v>22.8</v>
      </c>
      <c r="CL3526" s="60">
        <v>70.7</v>
      </c>
      <c r="CM3526" s="60">
        <v>12</v>
      </c>
      <c r="CN3526" s="60">
        <v>0.92</v>
      </c>
      <c r="CO3526" s="60">
        <v>8.6999999999999993</v>
      </c>
      <c r="CP3526" s="60">
        <v>1.7</v>
      </c>
      <c r="CQ3526" s="60">
        <v>9.8000000000000007</v>
      </c>
      <c r="CR3526" s="60">
        <v>2.1</v>
      </c>
      <c r="CS3526" s="60">
        <v>6.7</v>
      </c>
      <c r="CT3526" s="60">
        <v>1.1599999999999999</v>
      </c>
      <c r="CU3526" s="60">
        <v>8.6999999999999993</v>
      </c>
      <c r="CV3526" s="60">
        <v>1.52</v>
      </c>
      <c r="CW3526" s="60">
        <f t="shared" si="207"/>
        <v>519.80000000000007</v>
      </c>
      <c r="CX3526" s="110"/>
      <c r="CY3526" s="110"/>
      <c r="CZ3526" s="110"/>
      <c r="DA3526" s="110"/>
      <c r="DB3526" s="22"/>
      <c r="DC3526" s="110"/>
      <c r="DD3526" s="110"/>
      <c r="DE3526" s="110"/>
      <c r="DF3526" s="110"/>
      <c r="DG3526" s="110"/>
      <c r="DH3526" s="22"/>
      <c r="DI3526" s="22"/>
      <c r="DJ3526" s="22"/>
      <c r="DK3526" s="22"/>
      <c r="DL3526" s="22"/>
      <c r="DM3526" s="22"/>
      <c r="DN3526" s="22"/>
      <c r="DO3526" s="22"/>
      <c r="DP3526" s="22"/>
      <c r="DQ3526" s="22"/>
    </row>
    <row r="3527" spans="1:121" ht="14.5" customHeight="1" x14ac:dyDescent="0.3">
      <c r="A3527" s="65" t="s">
        <v>5084</v>
      </c>
      <c r="B3527" s="61" t="s">
        <v>5000</v>
      </c>
      <c r="C3527" s="22" t="s">
        <v>2941</v>
      </c>
      <c r="D3527" s="22" t="s">
        <v>5257</v>
      </c>
      <c r="E3527" s="71"/>
      <c r="F3527" s="71">
        <v>41079</v>
      </c>
      <c r="G3527" s="25" t="s">
        <v>5023</v>
      </c>
      <c r="H3527" s="22">
        <v>32.032466999999997</v>
      </c>
      <c r="I3527" s="22">
        <v>-105.522479</v>
      </c>
      <c r="J3527" s="22" t="s">
        <v>873</v>
      </c>
      <c r="K3527" s="29" t="s">
        <v>1253</v>
      </c>
      <c r="L3527" s="29" t="s">
        <v>878</v>
      </c>
      <c r="M3527" s="22" t="s">
        <v>1165</v>
      </c>
      <c r="N3527" s="70" t="s">
        <v>3393</v>
      </c>
      <c r="O3527" s="70" t="s">
        <v>3394</v>
      </c>
      <c r="P3527" s="65"/>
      <c r="Q3527" s="126"/>
      <c r="R3527" s="126"/>
      <c r="S3527" s="126"/>
      <c r="U3527" s="126"/>
      <c r="V3527" s="126"/>
      <c r="W3527" s="60">
        <v>56.12</v>
      </c>
      <c r="X3527" s="60">
        <v>3.9E-2</v>
      </c>
      <c r="Y3527" s="60">
        <v>20.079999999999998</v>
      </c>
      <c r="Z3527" s="60">
        <v>4.84</v>
      </c>
      <c r="AA3527" s="60">
        <v>0.20100000000000001</v>
      </c>
      <c r="AB3527" s="60">
        <v>0.1</v>
      </c>
      <c r="AC3527" s="60">
        <v>0.96</v>
      </c>
      <c r="AD3527" s="60">
        <v>8.5399999999999991</v>
      </c>
      <c r="AE3527" s="60">
        <v>4.72</v>
      </c>
      <c r="AF3527" s="60">
        <v>7.0000000000000007E-2</v>
      </c>
      <c r="AG3527" s="60">
        <v>3.78</v>
      </c>
      <c r="AH3527" s="60"/>
      <c r="AI3527" s="128"/>
      <c r="AJ3527" s="128"/>
      <c r="AK3527" s="22"/>
      <c r="AL3527" s="128"/>
      <c r="AM3527" s="128"/>
      <c r="AN3527" s="129"/>
      <c r="AO3527" s="57">
        <f t="shared" si="208"/>
        <v>99.449999999999989</v>
      </c>
      <c r="AP3527" s="109">
        <f t="shared" si="209"/>
        <v>2.3025507999999992</v>
      </c>
      <c r="AQ3527" s="109">
        <f t="shared" si="210"/>
        <v>2.3067720000000005</v>
      </c>
      <c r="AR3527" s="110">
        <f t="shared" si="211"/>
        <v>4.3999999999999995</v>
      </c>
      <c r="AS3527" s="22"/>
      <c r="AT3527" s="22"/>
      <c r="AU3527" s="132"/>
      <c r="AV3527" s="60"/>
      <c r="AW3527" s="60">
        <v>10</v>
      </c>
      <c r="AX3527" s="110"/>
      <c r="AY3527" s="60">
        <v>14</v>
      </c>
      <c r="AZ3527" s="60">
        <v>25</v>
      </c>
      <c r="BA3527" s="60">
        <v>0.6</v>
      </c>
      <c r="BB3527" s="110"/>
      <c r="BC3527" s="110"/>
      <c r="BD3527" s="60" t="s">
        <v>420</v>
      </c>
      <c r="BE3527" s="60" t="s">
        <v>411</v>
      </c>
      <c r="BF3527" s="60">
        <v>4.4000000000000004</v>
      </c>
      <c r="BG3527" s="60" t="s">
        <v>471</v>
      </c>
      <c r="BH3527" s="60">
        <v>46</v>
      </c>
      <c r="BI3527" s="60">
        <v>2</v>
      </c>
      <c r="BJ3527" s="60">
        <v>44.9</v>
      </c>
      <c r="BK3527" s="110"/>
      <c r="BL3527" s="60" t="s">
        <v>1420</v>
      </c>
      <c r="BM3527" s="110"/>
      <c r="BN3527" s="60">
        <v>5</v>
      </c>
      <c r="BO3527" s="60">
        <v>259</v>
      </c>
      <c r="BP3527" s="60" t="s">
        <v>411</v>
      </c>
      <c r="BQ3527" s="60">
        <v>37</v>
      </c>
      <c r="BR3527" s="60">
        <v>191</v>
      </c>
      <c r="BS3527" s="110"/>
      <c r="BT3527" s="60">
        <v>0.6</v>
      </c>
      <c r="BU3527" s="60" t="s">
        <v>420</v>
      </c>
      <c r="BV3527" s="110"/>
      <c r="BW3527" s="60">
        <v>20</v>
      </c>
      <c r="BX3527" s="60">
        <v>41</v>
      </c>
      <c r="BY3527" s="60">
        <v>20.8</v>
      </c>
      <c r="BZ3527" s="110"/>
      <c r="CA3527" s="60">
        <v>45.8</v>
      </c>
      <c r="CB3527" s="60">
        <v>0.9</v>
      </c>
      <c r="CC3527" s="60">
        <v>14.7</v>
      </c>
      <c r="CD3527" s="60" t="s">
        <v>412</v>
      </c>
      <c r="CE3527" s="60" t="s">
        <v>420</v>
      </c>
      <c r="CF3527" s="60">
        <v>48</v>
      </c>
      <c r="CG3527" s="60">
        <v>1894</v>
      </c>
      <c r="CH3527" s="60">
        <v>210</v>
      </c>
      <c r="CI3527" s="60">
        <v>130</v>
      </c>
      <c r="CJ3527" s="60">
        <v>218</v>
      </c>
      <c r="CK3527" s="60">
        <v>20.2</v>
      </c>
      <c r="CL3527" s="60">
        <v>60.8</v>
      </c>
      <c r="CM3527" s="60">
        <v>9.5</v>
      </c>
      <c r="CN3527" s="60">
        <v>0.67</v>
      </c>
      <c r="CO3527" s="60">
        <v>7.2</v>
      </c>
      <c r="CP3527" s="60">
        <v>1.4</v>
      </c>
      <c r="CQ3527" s="60">
        <v>7.9</v>
      </c>
      <c r="CR3527" s="60">
        <v>1.7</v>
      </c>
      <c r="CS3527" s="60">
        <v>5.4</v>
      </c>
      <c r="CT3527" s="60">
        <v>0.96</v>
      </c>
      <c r="CU3527" s="60">
        <v>7.3</v>
      </c>
      <c r="CV3527" s="60">
        <v>1.26</v>
      </c>
      <c r="CW3527" s="60">
        <f t="shared" si="207"/>
        <v>472.28999999999991</v>
      </c>
      <c r="CX3527" s="110"/>
      <c r="CY3527" s="110"/>
      <c r="CZ3527" s="110"/>
      <c r="DA3527" s="110"/>
      <c r="DB3527" s="22"/>
      <c r="DC3527" s="110"/>
      <c r="DD3527" s="110"/>
      <c r="DE3527" s="110"/>
      <c r="DF3527" s="110"/>
      <c r="DG3527" s="110"/>
      <c r="DH3527" s="22"/>
      <c r="DI3527" s="22"/>
      <c r="DJ3527" s="22"/>
      <c r="DK3527" s="22"/>
      <c r="DL3527" s="22"/>
      <c r="DM3527" s="22"/>
      <c r="DN3527" s="22"/>
      <c r="DO3527" s="22"/>
      <c r="DP3527" s="22"/>
      <c r="DQ3527" s="22"/>
    </row>
    <row r="3528" spans="1:121" ht="14.5" customHeight="1" x14ac:dyDescent="0.3">
      <c r="A3528" s="65" t="s">
        <v>5085</v>
      </c>
      <c r="B3528" s="61" t="s">
        <v>5000</v>
      </c>
      <c r="C3528" s="22" t="s">
        <v>2941</v>
      </c>
      <c r="D3528" s="22" t="s">
        <v>5257</v>
      </c>
      <c r="E3528" s="71"/>
      <c r="F3528" s="71">
        <v>41079</v>
      </c>
      <c r="G3528" s="25" t="s">
        <v>5023</v>
      </c>
      <c r="H3528" s="22">
        <v>32.032466999999997</v>
      </c>
      <c r="I3528" s="22">
        <v>-105.522479</v>
      </c>
      <c r="J3528" s="22" t="s">
        <v>873</v>
      </c>
      <c r="K3528" s="29" t="s">
        <v>1253</v>
      </c>
      <c r="L3528" s="29" t="s">
        <v>878</v>
      </c>
      <c r="M3528" s="22" t="s">
        <v>1165</v>
      </c>
      <c r="N3528" s="70" t="s">
        <v>3393</v>
      </c>
      <c r="O3528" s="70" t="s">
        <v>3394</v>
      </c>
      <c r="P3528" s="65"/>
      <c r="Q3528" s="126"/>
      <c r="R3528" s="126"/>
      <c r="S3528" s="126"/>
      <c r="U3528" s="126"/>
      <c r="V3528" s="126"/>
      <c r="W3528" s="60">
        <v>55.39</v>
      </c>
      <c r="X3528" s="60">
        <v>6.6000000000000003E-2</v>
      </c>
      <c r="Y3528" s="60">
        <v>19.489999999999998</v>
      </c>
      <c r="Z3528" s="60">
        <v>5.2</v>
      </c>
      <c r="AA3528" s="60">
        <v>0.219</v>
      </c>
      <c r="AB3528" s="60">
        <v>0.14000000000000001</v>
      </c>
      <c r="AC3528" s="60">
        <v>1.02</v>
      </c>
      <c r="AD3528" s="60">
        <v>8.4</v>
      </c>
      <c r="AE3528" s="60">
        <v>5</v>
      </c>
      <c r="AF3528" s="60">
        <v>0.05</v>
      </c>
      <c r="AG3528" s="60">
        <v>3.74</v>
      </c>
      <c r="AH3528" s="60"/>
      <c r="AI3528" s="128"/>
      <c r="AJ3528" s="128"/>
      <c r="AK3528" s="22"/>
      <c r="AL3528" s="128"/>
      <c r="AM3528" s="128"/>
      <c r="AN3528" s="129"/>
      <c r="AO3528" s="57">
        <f t="shared" si="208"/>
        <v>98.714999999999989</v>
      </c>
      <c r="AP3528" s="109">
        <f t="shared" si="209"/>
        <v>2.3706790000000035</v>
      </c>
      <c r="AQ3528" s="109">
        <f t="shared" si="210"/>
        <v>2.5721099999999968</v>
      </c>
      <c r="AR3528" s="110">
        <f t="shared" si="211"/>
        <v>4.7272727272727266</v>
      </c>
      <c r="AS3528" s="22"/>
      <c r="AT3528" s="22"/>
      <c r="AU3528" s="132"/>
      <c r="AV3528" s="60"/>
      <c r="AW3528" s="60">
        <v>9</v>
      </c>
      <c r="AX3528" s="110"/>
      <c r="AY3528" s="60">
        <v>44</v>
      </c>
      <c r="AZ3528" s="60">
        <v>23</v>
      </c>
      <c r="BA3528" s="60" t="s">
        <v>413</v>
      </c>
      <c r="BB3528" s="110"/>
      <c r="BC3528" s="110"/>
      <c r="BD3528" s="60" t="s">
        <v>420</v>
      </c>
      <c r="BE3528" s="60" t="s">
        <v>411</v>
      </c>
      <c r="BF3528" s="60">
        <v>3.4</v>
      </c>
      <c r="BG3528" s="60" t="s">
        <v>471</v>
      </c>
      <c r="BH3528" s="60">
        <v>47</v>
      </c>
      <c r="BI3528" s="60">
        <v>3</v>
      </c>
      <c r="BJ3528" s="60">
        <v>37.299999999999997</v>
      </c>
      <c r="BK3528" s="110"/>
      <c r="BL3528" s="60" t="s">
        <v>1420</v>
      </c>
      <c r="BM3528" s="110"/>
      <c r="BN3528" s="60">
        <v>11</v>
      </c>
      <c r="BO3528" s="60">
        <v>189</v>
      </c>
      <c r="BP3528" s="60" t="s">
        <v>411</v>
      </c>
      <c r="BQ3528" s="60">
        <v>32</v>
      </c>
      <c r="BR3528" s="60">
        <v>197</v>
      </c>
      <c r="BS3528" s="110"/>
      <c r="BT3528" s="60">
        <v>1.1000000000000001</v>
      </c>
      <c r="BU3528" s="60" t="s">
        <v>420</v>
      </c>
      <c r="BV3528" s="110"/>
      <c r="BW3528" s="60">
        <v>21</v>
      </c>
      <c r="BX3528" s="60">
        <v>53</v>
      </c>
      <c r="BY3528" s="60">
        <v>11.8</v>
      </c>
      <c r="BZ3528" s="110"/>
      <c r="CA3528" s="60">
        <v>41.9</v>
      </c>
      <c r="CB3528" s="60">
        <v>1.2</v>
      </c>
      <c r="CC3528" s="60">
        <v>11.3</v>
      </c>
      <c r="CD3528" s="60" t="s">
        <v>412</v>
      </c>
      <c r="CE3528" s="60">
        <v>1</v>
      </c>
      <c r="CF3528" s="60">
        <v>22</v>
      </c>
      <c r="CG3528" s="60">
        <v>1532</v>
      </c>
      <c r="CH3528" s="60">
        <v>210</v>
      </c>
      <c r="CI3528" s="60">
        <v>77.8</v>
      </c>
      <c r="CJ3528" s="60">
        <v>131</v>
      </c>
      <c r="CK3528" s="60">
        <v>12.1</v>
      </c>
      <c r="CL3528" s="60">
        <v>36.4</v>
      </c>
      <c r="CM3528" s="60">
        <v>5.6</v>
      </c>
      <c r="CN3528" s="60">
        <v>0.43</v>
      </c>
      <c r="CO3528" s="60">
        <v>3.9</v>
      </c>
      <c r="CP3528" s="60">
        <v>0.7</v>
      </c>
      <c r="CQ3528" s="60">
        <v>3.7</v>
      </c>
      <c r="CR3528" s="60">
        <v>0.8</v>
      </c>
      <c r="CS3528" s="60">
        <v>2.4</v>
      </c>
      <c r="CT3528" s="60">
        <v>0.47</v>
      </c>
      <c r="CU3528" s="60">
        <v>4</v>
      </c>
      <c r="CV3528" s="60">
        <v>0.81</v>
      </c>
      <c r="CW3528" s="60">
        <f t="shared" si="207"/>
        <v>280.11</v>
      </c>
      <c r="CX3528" s="110"/>
      <c r="CY3528" s="110"/>
      <c r="CZ3528" s="110"/>
      <c r="DA3528" s="110"/>
      <c r="DB3528" s="22"/>
      <c r="DC3528" s="110"/>
      <c r="DD3528" s="110"/>
      <c r="DE3528" s="110"/>
      <c r="DF3528" s="110"/>
      <c r="DG3528" s="110"/>
      <c r="DH3528" s="22"/>
      <c r="DI3528" s="22"/>
      <c r="DJ3528" s="22"/>
      <c r="DK3528" s="22"/>
      <c r="DL3528" s="22"/>
      <c r="DM3528" s="22"/>
      <c r="DN3528" s="22"/>
      <c r="DO3528" s="22"/>
      <c r="DP3528" s="22"/>
      <c r="DQ3528" s="22"/>
    </row>
    <row r="3529" spans="1:121" ht="14.5" customHeight="1" x14ac:dyDescent="0.3">
      <c r="A3529" s="65" t="s">
        <v>5086</v>
      </c>
      <c r="B3529" s="61" t="s">
        <v>5000</v>
      </c>
      <c r="C3529" s="22" t="s">
        <v>2941</v>
      </c>
      <c r="D3529" s="22" t="s">
        <v>5257</v>
      </c>
      <c r="E3529" s="71"/>
      <c r="F3529" s="71">
        <v>41079</v>
      </c>
      <c r="G3529" s="25" t="s">
        <v>5023</v>
      </c>
      <c r="H3529" s="22">
        <v>32.032466999999997</v>
      </c>
      <c r="I3529" s="22">
        <v>-105.522479</v>
      </c>
      <c r="J3529" s="22" t="s">
        <v>873</v>
      </c>
      <c r="K3529" s="29" t="s">
        <v>1253</v>
      </c>
      <c r="L3529" s="29" t="s">
        <v>878</v>
      </c>
      <c r="M3529" s="22" t="s">
        <v>1165</v>
      </c>
      <c r="N3529" s="70" t="s">
        <v>3393</v>
      </c>
      <c r="O3529" s="70" t="s">
        <v>3394</v>
      </c>
      <c r="P3529" s="65"/>
      <c r="Q3529" s="126"/>
      <c r="R3529" s="126"/>
      <c r="S3529" s="126"/>
      <c r="U3529" s="126"/>
      <c r="V3529" s="126"/>
      <c r="W3529" s="60">
        <v>56.1</v>
      </c>
      <c r="X3529" s="60">
        <v>5.7000000000000002E-2</v>
      </c>
      <c r="Y3529" s="60">
        <v>20.39</v>
      </c>
      <c r="Z3529" s="60">
        <v>5.18</v>
      </c>
      <c r="AA3529" s="60">
        <v>0.246</v>
      </c>
      <c r="AB3529" s="60">
        <v>0.19</v>
      </c>
      <c r="AC3529" s="60">
        <v>1.1499999999999999</v>
      </c>
      <c r="AD3529" s="60">
        <v>7.99</v>
      </c>
      <c r="AE3529" s="60">
        <v>5.0599999999999996</v>
      </c>
      <c r="AF3529" s="60">
        <v>0.04</v>
      </c>
      <c r="AG3529" s="60">
        <v>4.38</v>
      </c>
      <c r="AH3529" s="60"/>
      <c r="AI3529" s="128"/>
      <c r="AJ3529" s="128"/>
      <c r="AK3529" s="22"/>
      <c r="AL3529" s="128"/>
      <c r="AM3529" s="128"/>
      <c r="AN3529" s="129"/>
      <c r="AO3529" s="57">
        <f t="shared" si="208"/>
        <v>100.783</v>
      </c>
      <c r="AP3529" s="109">
        <f t="shared" si="209"/>
        <v>2.4098215999999986</v>
      </c>
      <c r="AQ3529" s="109">
        <f t="shared" si="210"/>
        <v>2.5183440000000008</v>
      </c>
      <c r="AR3529" s="110">
        <f t="shared" si="211"/>
        <v>4.7090909090909081</v>
      </c>
      <c r="AS3529" s="22"/>
      <c r="AT3529" s="22"/>
      <c r="AU3529" s="132"/>
      <c r="AV3529" s="60"/>
      <c r="AW3529" s="60">
        <v>11</v>
      </c>
      <c r="AX3529" s="110"/>
      <c r="AY3529" s="60">
        <v>226</v>
      </c>
      <c r="AZ3529" s="60">
        <v>27</v>
      </c>
      <c r="BA3529" s="60" t="s">
        <v>413</v>
      </c>
      <c r="BB3529" s="110"/>
      <c r="BC3529" s="110"/>
      <c r="BD3529" s="60" t="s">
        <v>420</v>
      </c>
      <c r="BE3529" s="60" t="s">
        <v>411</v>
      </c>
      <c r="BF3529" s="60">
        <v>3.5</v>
      </c>
      <c r="BG3529" s="60" t="s">
        <v>471</v>
      </c>
      <c r="BH3529" s="60">
        <v>46</v>
      </c>
      <c r="BI3529" s="60">
        <v>3</v>
      </c>
      <c r="BJ3529" s="60">
        <v>42</v>
      </c>
      <c r="BK3529" s="110"/>
      <c r="BL3529" s="60" t="s">
        <v>1420</v>
      </c>
      <c r="BM3529" s="110"/>
      <c r="BN3529" s="60">
        <v>9</v>
      </c>
      <c r="BO3529" s="60">
        <v>246</v>
      </c>
      <c r="BP3529" s="60" t="s">
        <v>411</v>
      </c>
      <c r="BQ3529" s="60">
        <v>38</v>
      </c>
      <c r="BR3529" s="60">
        <v>179</v>
      </c>
      <c r="BS3529" s="110"/>
      <c r="BT3529" s="60">
        <v>0.9</v>
      </c>
      <c r="BU3529" s="60" t="s">
        <v>420</v>
      </c>
      <c r="BV3529" s="110"/>
      <c r="BW3529" s="60">
        <v>20</v>
      </c>
      <c r="BX3529" s="60">
        <v>78</v>
      </c>
      <c r="BY3529" s="60">
        <v>16.2</v>
      </c>
      <c r="BZ3529" s="110"/>
      <c r="CA3529" s="60">
        <v>55.4</v>
      </c>
      <c r="CB3529" s="60">
        <v>0.8</v>
      </c>
      <c r="CC3529" s="60">
        <v>15.7</v>
      </c>
      <c r="CD3529" s="60" t="s">
        <v>412</v>
      </c>
      <c r="CE3529" s="60" t="s">
        <v>420</v>
      </c>
      <c r="CF3529" s="60">
        <v>39</v>
      </c>
      <c r="CG3529" s="60">
        <v>1913</v>
      </c>
      <c r="CH3529" s="60">
        <v>230</v>
      </c>
      <c r="CI3529" s="60">
        <v>116</v>
      </c>
      <c r="CJ3529" s="60">
        <v>196</v>
      </c>
      <c r="CK3529" s="60">
        <v>18.8</v>
      </c>
      <c r="CL3529" s="60">
        <v>57.6</v>
      </c>
      <c r="CM3529" s="60">
        <v>9.3000000000000007</v>
      </c>
      <c r="CN3529" s="60">
        <v>0.6</v>
      </c>
      <c r="CO3529" s="60">
        <v>6.4</v>
      </c>
      <c r="CP3529" s="60">
        <v>1.1000000000000001</v>
      </c>
      <c r="CQ3529" s="60">
        <v>6.6</v>
      </c>
      <c r="CR3529" s="60">
        <v>1.3</v>
      </c>
      <c r="CS3529" s="60">
        <v>4.3</v>
      </c>
      <c r="CT3529" s="60">
        <v>0.83</v>
      </c>
      <c r="CU3529" s="60">
        <v>6.3</v>
      </c>
      <c r="CV3529" s="60">
        <v>1.26</v>
      </c>
      <c r="CW3529" s="60">
        <f t="shared" si="207"/>
        <v>426.3900000000001</v>
      </c>
      <c r="CX3529" s="110"/>
      <c r="CY3529" s="110"/>
      <c r="CZ3529" s="110"/>
      <c r="DA3529" s="110"/>
      <c r="DB3529" s="22"/>
      <c r="DC3529" s="110"/>
      <c r="DD3529" s="110"/>
      <c r="DE3529" s="110"/>
      <c r="DF3529" s="110"/>
      <c r="DG3529" s="110"/>
      <c r="DH3529" s="22"/>
      <c r="DI3529" s="22"/>
      <c r="DJ3529" s="22"/>
      <c r="DK3529" s="22"/>
      <c r="DL3529" s="22"/>
      <c r="DM3529" s="22"/>
      <c r="DN3529" s="22"/>
      <c r="DO3529" s="22"/>
      <c r="DP3529" s="22"/>
      <c r="DQ3529" s="22"/>
    </row>
    <row r="3530" spans="1:121" ht="14.5" customHeight="1" x14ac:dyDescent="0.3">
      <c r="A3530" s="65" t="s">
        <v>5087</v>
      </c>
      <c r="B3530" s="61" t="s">
        <v>5000</v>
      </c>
      <c r="C3530" s="22" t="s">
        <v>2941</v>
      </c>
      <c r="D3530" s="22" t="s">
        <v>5257</v>
      </c>
      <c r="E3530" s="71"/>
      <c r="F3530" s="71">
        <v>41079</v>
      </c>
      <c r="G3530" s="25" t="s">
        <v>5023</v>
      </c>
      <c r="H3530" s="22">
        <v>32.032466999999997</v>
      </c>
      <c r="I3530" s="22">
        <v>-105.522479</v>
      </c>
      <c r="J3530" s="22" t="s">
        <v>873</v>
      </c>
      <c r="K3530" s="29" t="s">
        <v>1253</v>
      </c>
      <c r="L3530" s="29" t="s">
        <v>878</v>
      </c>
      <c r="M3530" s="22" t="s">
        <v>1165</v>
      </c>
      <c r="N3530" s="70" t="s">
        <v>3393</v>
      </c>
      <c r="O3530" s="70" t="s">
        <v>3394</v>
      </c>
      <c r="P3530" s="65"/>
      <c r="Q3530" s="126"/>
      <c r="R3530" s="126"/>
      <c r="S3530" s="126"/>
      <c r="U3530" s="126"/>
      <c r="V3530" s="126"/>
      <c r="W3530" s="60">
        <v>55.15</v>
      </c>
      <c r="X3530" s="60">
        <v>5.7000000000000002E-2</v>
      </c>
      <c r="Y3530" s="60">
        <v>18.96</v>
      </c>
      <c r="Z3530" s="60">
        <v>5.15</v>
      </c>
      <c r="AA3530" s="60">
        <v>0.34</v>
      </c>
      <c r="AB3530" s="60">
        <v>0.15</v>
      </c>
      <c r="AC3530" s="60">
        <v>1.02</v>
      </c>
      <c r="AD3530" s="60">
        <v>8.27</v>
      </c>
      <c r="AE3530" s="60">
        <v>4.72</v>
      </c>
      <c r="AF3530" s="60">
        <v>0.05</v>
      </c>
      <c r="AG3530" s="60">
        <v>3.41</v>
      </c>
      <c r="AH3530" s="60"/>
      <c r="AI3530" s="128"/>
      <c r="AJ3530" s="128"/>
      <c r="AK3530" s="22"/>
      <c r="AL3530" s="128"/>
      <c r="AM3530" s="128"/>
      <c r="AN3530" s="129"/>
      <c r="AO3530" s="57">
        <f t="shared" si="208"/>
        <v>97.277000000000001</v>
      </c>
      <c r="AP3530" s="109">
        <f t="shared" si="209"/>
        <v>2.3309255000000024</v>
      </c>
      <c r="AQ3530" s="109">
        <f t="shared" si="210"/>
        <v>2.5627949999999977</v>
      </c>
      <c r="AR3530" s="110">
        <f t="shared" si="211"/>
        <v>4.6818181818181817</v>
      </c>
      <c r="AS3530" s="22"/>
      <c r="AT3530" s="22"/>
      <c r="AU3530" s="132"/>
      <c r="AV3530" s="60"/>
      <c r="AW3530" s="60">
        <v>11</v>
      </c>
      <c r="AX3530" s="110"/>
      <c r="AY3530" s="60">
        <v>166</v>
      </c>
      <c r="AZ3530" s="60">
        <v>21</v>
      </c>
      <c r="BA3530" s="60">
        <v>0.6</v>
      </c>
      <c r="BB3530" s="110"/>
      <c r="BC3530" s="110"/>
      <c r="BD3530" s="60">
        <v>2</v>
      </c>
      <c r="BE3530" s="60" t="s">
        <v>411</v>
      </c>
      <c r="BF3530" s="60">
        <v>2.7</v>
      </c>
      <c r="BG3530" s="60">
        <v>40</v>
      </c>
      <c r="BH3530" s="60">
        <v>48</v>
      </c>
      <c r="BI3530" s="60">
        <v>3</v>
      </c>
      <c r="BJ3530" s="60">
        <v>131</v>
      </c>
      <c r="BK3530" s="110"/>
      <c r="BL3530" s="60" t="s">
        <v>1420</v>
      </c>
      <c r="BM3530" s="110"/>
      <c r="BN3530" s="60">
        <v>11</v>
      </c>
      <c r="BO3530" s="60">
        <v>595</v>
      </c>
      <c r="BP3530" s="60" t="s">
        <v>411</v>
      </c>
      <c r="BQ3530" s="60">
        <v>39</v>
      </c>
      <c r="BR3530" s="60">
        <v>193</v>
      </c>
      <c r="BS3530" s="110"/>
      <c r="BT3530" s="60">
        <v>0.7</v>
      </c>
      <c r="BU3530" s="60" t="s">
        <v>420</v>
      </c>
      <c r="BV3530" s="110"/>
      <c r="BW3530" s="60">
        <v>20</v>
      </c>
      <c r="BX3530" s="60">
        <v>86</v>
      </c>
      <c r="BY3530" s="60">
        <v>71.5</v>
      </c>
      <c r="BZ3530" s="110"/>
      <c r="CA3530" s="60">
        <v>43.1</v>
      </c>
      <c r="CB3530" s="60">
        <v>0.9</v>
      </c>
      <c r="CC3530" s="60">
        <v>15.5</v>
      </c>
      <c r="CD3530" s="60" t="s">
        <v>412</v>
      </c>
      <c r="CE3530" s="60">
        <v>9</v>
      </c>
      <c r="CF3530" s="60">
        <v>218</v>
      </c>
      <c r="CG3530" s="60">
        <v>6111</v>
      </c>
      <c r="CH3530" s="60">
        <v>200</v>
      </c>
      <c r="CI3530" s="60">
        <v>419</v>
      </c>
      <c r="CJ3530" s="60">
        <v>710</v>
      </c>
      <c r="CK3530" s="60">
        <v>66.2</v>
      </c>
      <c r="CL3530" s="60">
        <v>203</v>
      </c>
      <c r="CM3530" s="60">
        <v>34.700000000000003</v>
      </c>
      <c r="CN3530" s="60">
        <v>2.34</v>
      </c>
      <c r="CO3530" s="60">
        <v>27.5</v>
      </c>
      <c r="CP3530" s="60">
        <v>5.5</v>
      </c>
      <c r="CQ3530" s="60">
        <v>35.5</v>
      </c>
      <c r="CR3530" s="60">
        <v>8</v>
      </c>
      <c r="CS3530" s="60">
        <v>25.7</v>
      </c>
      <c r="CT3530" s="60">
        <v>4.59</v>
      </c>
      <c r="CU3530" s="60">
        <v>31.3</v>
      </c>
      <c r="CV3530" s="60">
        <v>5.07</v>
      </c>
      <c r="CW3530" s="60">
        <f t="shared" si="207"/>
        <v>1578.3999999999999</v>
      </c>
      <c r="CX3530" s="110"/>
      <c r="CY3530" s="110"/>
      <c r="CZ3530" s="110"/>
      <c r="DA3530" s="110"/>
      <c r="DB3530" s="22"/>
      <c r="DC3530" s="110"/>
      <c r="DD3530" s="110"/>
      <c r="DE3530" s="110"/>
      <c r="DF3530" s="110"/>
      <c r="DG3530" s="110"/>
      <c r="DH3530" s="22"/>
      <c r="DI3530" s="22"/>
      <c r="DJ3530" s="22"/>
      <c r="DK3530" s="22"/>
      <c r="DL3530" s="22"/>
      <c r="DM3530" s="22"/>
      <c r="DN3530" s="22"/>
      <c r="DO3530" s="22"/>
      <c r="DP3530" s="22"/>
      <c r="DQ3530" s="22"/>
    </row>
    <row r="3531" spans="1:121" ht="14.5" customHeight="1" x14ac:dyDescent="0.3">
      <c r="A3531" s="65" t="s">
        <v>5088</v>
      </c>
      <c r="B3531" s="61" t="s">
        <v>5000</v>
      </c>
      <c r="C3531" s="22" t="s">
        <v>2941</v>
      </c>
      <c r="D3531" s="22" t="s">
        <v>5257</v>
      </c>
      <c r="E3531" s="71"/>
      <c r="F3531" s="71">
        <v>41079</v>
      </c>
      <c r="G3531" s="25" t="s">
        <v>5023</v>
      </c>
      <c r="H3531" s="22">
        <v>32.032466999999997</v>
      </c>
      <c r="I3531" s="22">
        <v>-105.522479</v>
      </c>
      <c r="J3531" s="22" t="s">
        <v>873</v>
      </c>
      <c r="K3531" s="29" t="s">
        <v>1253</v>
      </c>
      <c r="L3531" s="29" t="s">
        <v>878</v>
      </c>
      <c r="M3531" s="22" t="s">
        <v>1165</v>
      </c>
      <c r="N3531" s="70" t="s">
        <v>3393</v>
      </c>
      <c r="O3531" s="70" t="s">
        <v>3394</v>
      </c>
      <c r="P3531" s="65"/>
      <c r="Q3531" s="126"/>
      <c r="R3531" s="126"/>
      <c r="S3531" s="126"/>
      <c r="U3531" s="126"/>
      <c r="V3531" s="126"/>
      <c r="W3531" s="60">
        <v>56.74</v>
      </c>
      <c r="X3531" s="60">
        <v>7.5999999999999998E-2</v>
      </c>
      <c r="Y3531" s="60">
        <v>18.190000000000001</v>
      </c>
      <c r="Z3531" s="60">
        <v>6.34</v>
      </c>
      <c r="AA3531" s="60">
        <v>0.30199999999999999</v>
      </c>
      <c r="AB3531" s="60">
        <v>0.19</v>
      </c>
      <c r="AC3531" s="60">
        <v>1.24</v>
      </c>
      <c r="AD3531" s="60">
        <v>7.87</v>
      </c>
      <c r="AE3531" s="60">
        <v>4.6399999999999997</v>
      </c>
      <c r="AF3531" s="60">
        <v>0.06</v>
      </c>
      <c r="AG3531" s="60">
        <v>3.76</v>
      </c>
      <c r="AH3531" s="60"/>
      <c r="AI3531" s="128"/>
      <c r="AJ3531" s="128"/>
      <c r="AK3531" s="22"/>
      <c r="AL3531" s="128"/>
      <c r="AM3531" s="128"/>
      <c r="AN3531" s="129"/>
      <c r="AO3531" s="57">
        <f t="shared" si="208"/>
        <v>99.408000000000015</v>
      </c>
      <c r="AP3531" s="109">
        <f t="shared" si="209"/>
        <v>2.6145507999999991</v>
      </c>
      <c r="AQ3531" s="109">
        <f t="shared" si="210"/>
        <v>3.3867720000000006</v>
      </c>
      <c r="AR3531" s="110">
        <f t="shared" si="211"/>
        <v>5.7636363636363628</v>
      </c>
      <c r="AS3531" s="22"/>
      <c r="AT3531" s="22"/>
      <c r="AU3531" s="132"/>
      <c r="AV3531" s="60"/>
      <c r="AW3531" s="60">
        <v>5</v>
      </c>
      <c r="AX3531" s="110"/>
      <c r="AY3531" s="60">
        <v>87</v>
      </c>
      <c r="AZ3531" s="60">
        <v>27</v>
      </c>
      <c r="BA3531" s="60">
        <v>0.4</v>
      </c>
      <c r="BB3531" s="110"/>
      <c r="BC3531" s="110"/>
      <c r="BD3531" s="60" t="s">
        <v>420</v>
      </c>
      <c r="BE3531" s="60" t="s">
        <v>411</v>
      </c>
      <c r="BF3531" s="60">
        <v>3.7</v>
      </c>
      <c r="BG3531" s="60" t="s">
        <v>471</v>
      </c>
      <c r="BH3531" s="60">
        <v>46</v>
      </c>
      <c r="BI3531" s="60">
        <v>3</v>
      </c>
      <c r="BJ3531" s="60">
        <v>59</v>
      </c>
      <c r="BK3531" s="110"/>
      <c r="BL3531" s="60" t="s">
        <v>1420</v>
      </c>
      <c r="BM3531" s="110"/>
      <c r="BN3531" s="60">
        <v>7</v>
      </c>
      <c r="BO3531" s="60">
        <v>312</v>
      </c>
      <c r="BP3531" s="60" t="s">
        <v>411</v>
      </c>
      <c r="BQ3531" s="60">
        <v>45</v>
      </c>
      <c r="BR3531" s="60">
        <v>194</v>
      </c>
      <c r="BS3531" s="110"/>
      <c r="BT3531" s="60">
        <v>1</v>
      </c>
      <c r="BU3531" s="60" t="s">
        <v>420</v>
      </c>
      <c r="BV3531" s="110"/>
      <c r="BW3531" s="60">
        <v>25</v>
      </c>
      <c r="BX3531" s="60">
        <v>133</v>
      </c>
      <c r="BY3531" s="60">
        <v>24.9</v>
      </c>
      <c r="BZ3531" s="110"/>
      <c r="CA3531" s="60">
        <v>52</v>
      </c>
      <c r="CB3531" s="60">
        <v>0.9</v>
      </c>
      <c r="CC3531" s="60">
        <v>15.2</v>
      </c>
      <c r="CD3531" s="60" t="s">
        <v>412</v>
      </c>
      <c r="CE3531" s="60">
        <v>1</v>
      </c>
      <c r="CF3531" s="60">
        <v>64</v>
      </c>
      <c r="CG3531" s="60">
        <v>2571</v>
      </c>
      <c r="CH3531" s="60">
        <v>280</v>
      </c>
      <c r="CI3531" s="60">
        <v>155</v>
      </c>
      <c r="CJ3531" s="60">
        <v>254</v>
      </c>
      <c r="CK3531" s="60">
        <v>24.1</v>
      </c>
      <c r="CL3531" s="60">
        <v>71.599999999999994</v>
      </c>
      <c r="CM3531" s="60">
        <v>12.1</v>
      </c>
      <c r="CN3531" s="60">
        <v>0.85</v>
      </c>
      <c r="CO3531" s="60">
        <v>8.6999999999999993</v>
      </c>
      <c r="CP3531" s="60">
        <v>1.7</v>
      </c>
      <c r="CQ3531" s="60">
        <v>10.7</v>
      </c>
      <c r="CR3531" s="60">
        <v>2.2999999999999998</v>
      </c>
      <c r="CS3531" s="60">
        <v>7.4</v>
      </c>
      <c r="CT3531" s="60">
        <v>1.27</v>
      </c>
      <c r="CU3531" s="60">
        <v>9.5</v>
      </c>
      <c r="CV3531" s="60">
        <v>1.67</v>
      </c>
      <c r="CW3531" s="60">
        <f t="shared" ref="CW3531:CW3594" si="212">SUM(CI3531:CV3531)</f>
        <v>560.8900000000001</v>
      </c>
      <c r="CX3531" s="110"/>
      <c r="CY3531" s="110"/>
      <c r="CZ3531" s="110"/>
      <c r="DA3531" s="110"/>
      <c r="DB3531" s="22"/>
      <c r="DC3531" s="110"/>
      <c r="DD3531" s="110"/>
      <c r="DE3531" s="110"/>
      <c r="DF3531" s="110"/>
      <c r="DG3531" s="110"/>
      <c r="DH3531" s="22"/>
      <c r="DI3531" s="22"/>
      <c r="DJ3531" s="22"/>
      <c r="DK3531" s="22"/>
      <c r="DL3531" s="22"/>
      <c r="DM3531" s="22"/>
      <c r="DN3531" s="22"/>
      <c r="DO3531" s="22"/>
      <c r="DP3531" s="22"/>
      <c r="DQ3531" s="22"/>
    </row>
    <row r="3532" spans="1:121" ht="14.5" customHeight="1" x14ac:dyDescent="0.3">
      <c r="A3532" s="65" t="s">
        <v>5089</v>
      </c>
      <c r="B3532" s="61" t="s">
        <v>5000</v>
      </c>
      <c r="C3532" s="22" t="s">
        <v>2941</v>
      </c>
      <c r="D3532" s="22" t="s">
        <v>5257</v>
      </c>
      <c r="E3532" s="71"/>
      <c r="F3532" s="71">
        <v>41079</v>
      </c>
      <c r="G3532" s="25" t="s">
        <v>5023</v>
      </c>
      <c r="H3532" s="22">
        <v>32.032466999999997</v>
      </c>
      <c r="I3532" s="22">
        <v>-105.522479</v>
      </c>
      <c r="J3532" s="22" t="s">
        <v>873</v>
      </c>
      <c r="K3532" s="29" t="s">
        <v>1253</v>
      </c>
      <c r="L3532" s="29" t="s">
        <v>878</v>
      </c>
      <c r="M3532" s="22" t="s">
        <v>1165</v>
      </c>
      <c r="N3532" s="70" t="s">
        <v>3393</v>
      </c>
      <c r="O3532" s="70" t="s">
        <v>3394</v>
      </c>
      <c r="P3532" s="65"/>
      <c r="Q3532" s="126"/>
      <c r="R3532" s="126"/>
      <c r="S3532" s="126"/>
      <c r="U3532" s="126"/>
      <c r="V3532" s="126"/>
      <c r="W3532" s="60">
        <v>53.65</v>
      </c>
      <c r="X3532" s="60">
        <v>9.5000000000000001E-2</v>
      </c>
      <c r="Y3532" s="60">
        <v>13.9</v>
      </c>
      <c r="Z3532" s="60">
        <v>11.57</v>
      </c>
      <c r="AA3532" s="60">
        <v>0.495</v>
      </c>
      <c r="AB3532" s="60">
        <v>0.23</v>
      </c>
      <c r="AC3532" s="60">
        <v>2.5499999999999998</v>
      </c>
      <c r="AD3532" s="60">
        <v>9.3699999999999992</v>
      </c>
      <c r="AE3532" s="60">
        <v>3.21</v>
      </c>
      <c r="AF3532" s="60">
        <v>0.14000000000000001</v>
      </c>
      <c r="AG3532" s="60">
        <v>3.7</v>
      </c>
      <c r="AH3532" s="60"/>
      <c r="AI3532" s="128"/>
      <c r="AJ3532" s="128"/>
      <c r="AK3532" s="22"/>
      <c r="AL3532" s="128"/>
      <c r="AM3532" s="128"/>
      <c r="AN3532" s="129"/>
      <c r="AO3532" s="57">
        <f t="shared" si="208"/>
        <v>98.910000000000011</v>
      </c>
      <c r="AP3532" s="109">
        <f t="shared" si="209"/>
        <v>3.8162308999999999</v>
      </c>
      <c r="AQ3532" s="109">
        <f t="shared" si="210"/>
        <v>7.0488809999999997</v>
      </c>
      <c r="AR3532" s="110">
        <f t="shared" si="211"/>
        <v>10.518181818181818</v>
      </c>
      <c r="AS3532" s="22"/>
      <c r="AT3532" s="22"/>
      <c r="AU3532" s="132"/>
      <c r="AV3532" s="60"/>
      <c r="AW3532" s="60">
        <v>7</v>
      </c>
      <c r="AX3532" s="110"/>
      <c r="AY3532" s="60">
        <v>39</v>
      </c>
      <c r="AZ3532" s="60">
        <v>44</v>
      </c>
      <c r="BA3532" s="60">
        <v>0.7</v>
      </c>
      <c r="BB3532" s="110"/>
      <c r="BC3532" s="110"/>
      <c r="BD3532" s="60" t="s">
        <v>420</v>
      </c>
      <c r="BE3532" s="60" t="s">
        <v>411</v>
      </c>
      <c r="BF3532" s="60">
        <v>7.8</v>
      </c>
      <c r="BG3532" s="60" t="s">
        <v>471</v>
      </c>
      <c r="BH3532" s="60">
        <v>58</v>
      </c>
      <c r="BI3532" s="60">
        <v>4</v>
      </c>
      <c r="BJ3532" s="60">
        <v>117</v>
      </c>
      <c r="BK3532" s="110"/>
      <c r="BL3532" s="60" t="s">
        <v>1420</v>
      </c>
      <c r="BM3532" s="110"/>
      <c r="BN3532" s="60">
        <v>8</v>
      </c>
      <c r="BO3532" s="60">
        <v>740</v>
      </c>
      <c r="BP3532" s="60" t="s">
        <v>411</v>
      </c>
      <c r="BQ3532" s="60">
        <v>110</v>
      </c>
      <c r="BR3532" s="60">
        <v>200</v>
      </c>
      <c r="BS3532" s="110"/>
      <c r="BT3532" s="60">
        <v>1.4</v>
      </c>
      <c r="BU3532" s="60" t="s">
        <v>420</v>
      </c>
      <c r="BV3532" s="110"/>
      <c r="BW3532" s="60">
        <v>64</v>
      </c>
      <c r="BX3532" s="60">
        <v>145</v>
      </c>
      <c r="BY3532" s="60">
        <v>63.7</v>
      </c>
      <c r="BZ3532" s="110"/>
      <c r="CA3532" s="60">
        <v>106</v>
      </c>
      <c r="CB3532" s="60">
        <v>1</v>
      </c>
      <c r="CC3532" s="60">
        <v>44.6</v>
      </c>
      <c r="CD3532" s="60" t="s">
        <v>412</v>
      </c>
      <c r="CE3532" s="60">
        <v>10</v>
      </c>
      <c r="CF3532" s="60">
        <v>120</v>
      </c>
      <c r="CG3532" s="60">
        <v>6920</v>
      </c>
      <c r="CH3532" s="60">
        <v>420</v>
      </c>
      <c r="CI3532" s="60">
        <v>298</v>
      </c>
      <c r="CJ3532" s="60">
        <v>484</v>
      </c>
      <c r="CK3532" s="60">
        <v>45.7</v>
      </c>
      <c r="CL3532" s="60">
        <v>136</v>
      </c>
      <c r="CM3532" s="60">
        <v>22.1</v>
      </c>
      <c r="CN3532" s="60">
        <v>1.45</v>
      </c>
      <c r="CO3532" s="60">
        <v>15.8</v>
      </c>
      <c r="CP3532" s="60">
        <v>2.9</v>
      </c>
      <c r="CQ3532" s="60">
        <v>17.3</v>
      </c>
      <c r="CR3532" s="60">
        <v>3.6</v>
      </c>
      <c r="CS3532" s="60">
        <v>11.1</v>
      </c>
      <c r="CT3532" s="60">
        <v>1.88</v>
      </c>
      <c r="CU3532" s="60">
        <v>13.8</v>
      </c>
      <c r="CV3532" s="60">
        <v>2.3199999999999998</v>
      </c>
      <c r="CW3532" s="60">
        <f t="shared" si="212"/>
        <v>1055.9499999999998</v>
      </c>
      <c r="CX3532" s="110"/>
      <c r="CY3532" s="110"/>
      <c r="CZ3532" s="110"/>
      <c r="DA3532" s="110"/>
      <c r="DB3532" s="22"/>
      <c r="DC3532" s="110"/>
      <c r="DD3532" s="110"/>
      <c r="DE3532" s="110"/>
      <c r="DF3532" s="110"/>
      <c r="DG3532" s="110"/>
      <c r="DH3532" s="22"/>
      <c r="DI3532" s="22"/>
      <c r="DJ3532" s="22"/>
      <c r="DK3532" s="22"/>
      <c r="DL3532" s="22"/>
      <c r="DM3532" s="22"/>
      <c r="DN3532" s="22"/>
      <c r="DO3532" s="22"/>
      <c r="DP3532" s="22"/>
      <c r="DQ3532" s="22"/>
    </row>
    <row r="3533" spans="1:121" ht="14.5" customHeight="1" x14ac:dyDescent="0.3">
      <c r="A3533" s="65" t="s">
        <v>5090</v>
      </c>
      <c r="B3533" s="61" t="s">
        <v>5000</v>
      </c>
      <c r="C3533" s="22" t="s">
        <v>2941</v>
      </c>
      <c r="D3533" s="22" t="s">
        <v>5257</v>
      </c>
      <c r="E3533" s="71"/>
      <c r="F3533" s="71">
        <v>41079</v>
      </c>
      <c r="G3533" s="25" t="s">
        <v>5023</v>
      </c>
      <c r="H3533" s="22">
        <v>32.032466999999997</v>
      </c>
      <c r="I3533" s="22">
        <v>-105.522479</v>
      </c>
      <c r="J3533" s="22" t="s">
        <v>873</v>
      </c>
      <c r="K3533" s="29" t="s">
        <v>1253</v>
      </c>
      <c r="L3533" s="29" t="s">
        <v>878</v>
      </c>
      <c r="M3533" s="22" t="s">
        <v>1165</v>
      </c>
      <c r="N3533" s="70" t="s">
        <v>3393</v>
      </c>
      <c r="O3533" s="70" t="s">
        <v>3394</v>
      </c>
      <c r="P3533" s="65"/>
      <c r="Q3533" s="126"/>
      <c r="R3533" s="126"/>
      <c r="S3533" s="126"/>
      <c r="U3533" s="126"/>
      <c r="V3533" s="126"/>
      <c r="W3533" s="60">
        <v>57.34</v>
      </c>
      <c r="X3533" s="60">
        <v>0.123</v>
      </c>
      <c r="Y3533" s="60">
        <v>17.170000000000002</v>
      </c>
      <c r="Z3533" s="60">
        <v>6.68</v>
      </c>
      <c r="AA3533" s="60">
        <v>0.309</v>
      </c>
      <c r="AB3533" s="60">
        <v>0.26</v>
      </c>
      <c r="AC3533" s="60">
        <v>1.55</v>
      </c>
      <c r="AD3533" s="60">
        <v>6.9</v>
      </c>
      <c r="AE3533" s="60">
        <v>4.87</v>
      </c>
      <c r="AF3533" s="60">
        <v>0.17</v>
      </c>
      <c r="AG3533" s="60">
        <v>2.96</v>
      </c>
      <c r="AH3533" s="60"/>
      <c r="AI3533" s="128"/>
      <c r="AJ3533" s="128"/>
      <c r="AK3533" s="22"/>
      <c r="AL3533" s="128"/>
      <c r="AM3533" s="128"/>
      <c r="AN3533" s="129"/>
      <c r="AO3533" s="57">
        <f t="shared" si="208"/>
        <v>98.332000000000022</v>
      </c>
      <c r="AP3533" s="109">
        <f t="shared" si="209"/>
        <v>2.6559866000000012</v>
      </c>
      <c r="AQ3533" s="109">
        <f t="shared" si="210"/>
        <v>3.6581939999999982</v>
      </c>
      <c r="AR3533" s="110">
        <f t="shared" si="211"/>
        <v>6.0727272727272723</v>
      </c>
      <c r="AS3533" s="22"/>
      <c r="AT3533" s="22"/>
      <c r="AU3533" s="132"/>
      <c r="AV3533" s="60"/>
      <c r="AW3533" s="60">
        <v>10</v>
      </c>
      <c r="AX3533" s="110"/>
      <c r="AY3533" s="60">
        <v>60</v>
      </c>
      <c r="AZ3533" s="60">
        <v>17</v>
      </c>
      <c r="BA3533" s="60" t="s">
        <v>413</v>
      </c>
      <c r="BB3533" s="110"/>
      <c r="BC3533" s="110"/>
      <c r="BD3533" s="60" t="s">
        <v>420</v>
      </c>
      <c r="BE3533" s="60" t="s">
        <v>411</v>
      </c>
      <c r="BF3533" s="60">
        <v>3.7</v>
      </c>
      <c r="BG3533" s="60" t="s">
        <v>471</v>
      </c>
      <c r="BH3533" s="60">
        <v>42</v>
      </c>
      <c r="BI3533" s="60">
        <v>3</v>
      </c>
      <c r="BJ3533" s="60">
        <v>52.4</v>
      </c>
      <c r="BK3533" s="110"/>
      <c r="BL3533" s="60" t="s">
        <v>1420</v>
      </c>
      <c r="BM3533" s="110"/>
      <c r="BN3533" s="60">
        <v>13</v>
      </c>
      <c r="BO3533" s="60">
        <v>263</v>
      </c>
      <c r="BP3533" s="60" t="s">
        <v>411</v>
      </c>
      <c r="BQ3533" s="60">
        <v>21</v>
      </c>
      <c r="BR3533" s="60">
        <v>193</v>
      </c>
      <c r="BS3533" s="110"/>
      <c r="BT3533" s="60">
        <v>0.6</v>
      </c>
      <c r="BU3533" s="60">
        <v>2</v>
      </c>
      <c r="BV3533" s="110"/>
      <c r="BW3533" s="60">
        <v>22</v>
      </c>
      <c r="BX3533" s="60">
        <v>156</v>
      </c>
      <c r="BY3533" s="60">
        <v>25.2</v>
      </c>
      <c r="BZ3533" s="110"/>
      <c r="CA3533" s="60">
        <v>31.1</v>
      </c>
      <c r="CB3533" s="60">
        <v>0.8</v>
      </c>
      <c r="CC3533" s="60">
        <v>12.1</v>
      </c>
      <c r="CD3533" s="60" t="s">
        <v>412</v>
      </c>
      <c r="CE3533" s="60">
        <v>4</v>
      </c>
      <c r="CF3533" s="60">
        <v>75</v>
      </c>
      <c r="CG3533" s="60">
        <v>2578</v>
      </c>
      <c r="CH3533" s="60">
        <v>200</v>
      </c>
      <c r="CI3533" s="60">
        <v>160</v>
      </c>
      <c r="CJ3533" s="60">
        <v>274</v>
      </c>
      <c r="CK3533" s="60">
        <v>26.4</v>
      </c>
      <c r="CL3533" s="60">
        <v>83.1</v>
      </c>
      <c r="CM3533" s="60">
        <v>13.9</v>
      </c>
      <c r="CN3533" s="60">
        <v>1.1200000000000001</v>
      </c>
      <c r="CO3533" s="60">
        <v>10.8</v>
      </c>
      <c r="CP3533" s="60">
        <v>2</v>
      </c>
      <c r="CQ3533" s="60">
        <v>12.7</v>
      </c>
      <c r="CR3533" s="60">
        <v>2.8</v>
      </c>
      <c r="CS3533" s="60">
        <v>8.6</v>
      </c>
      <c r="CT3533" s="60">
        <v>1.44</v>
      </c>
      <c r="CU3533" s="60">
        <v>11</v>
      </c>
      <c r="CV3533" s="60">
        <v>1.89</v>
      </c>
      <c r="CW3533" s="60">
        <f t="shared" si="212"/>
        <v>609.75</v>
      </c>
      <c r="CX3533" s="110"/>
      <c r="CY3533" s="110"/>
      <c r="CZ3533" s="110"/>
      <c r="DA3533" s="110"/>
      <c r="DB3533" s="22"/>
      <c r="DC3533" s="110"/>
      <c r="DD3533" s="110"/>
      <c r="DE3533" s="110"/>
      <c r="DF3533" s="110"/>
      <c r="DG3533" s="110"/>
      <c r="DH3533" s="22"/>
      <c r="DI3533" s="22"/>
      <c r="DJ3533" s="22"/>
      <c r="DK3533" s="22"/>
      <c r="DL3533" s="22"/>
      <c r="DM3533" s="22"/>
      <c r="DN3533" s="22"/>
      <c r="DO3533" s="22"/>
      <c r="DP3533" s="22"/>
      <c r="DQ3533" s="22"/>
    </row>
    <row r="3534" spans="1:121" ht="14.5" customHeight="1" x14ac:dyDescent="0.3">
      <c r="A3534" s="65" t="s">
        <v>5091</v>
      </c>
      <c r="B3534" s="61" t="s">
        <v>5000</v>
      </c>
      <c r="C3534" s="22" t="s">
        <v>2941</v>
      </c>
      <c r="D3534" s="22" t="s">
        <v>5257</v>
      </c>
      <c r="E3534" s="71"/>
      <c r="F3534" s="71">
        <v>41079</v>
      </c>
      <c r="G3534" s="25" t="s">
        <v>5023</v>
      </c>
      <c r="H3534" s="22">
        <v>32.032466999999997</v>
      </c>
      <c r="I3534" s="22">
        <v>-105.522479</v>
      </c>
      <c r="J3534" s="22" t="s">
        <v>873</v>
      </c>
      <c r="K3534" s="29" t="s">
        <v>1253</v>
      </c>
      <c r="L3534" s="29" t="s">
        <v>878</v>
      </c>
      <c r="M3534" s="22" t="s">
        <v>1165</v>
      </c>
      <c r="N3534" s="70" t="s">
        <v>3393</v>
      </c>
      <c r="O3534" s="70" t="s">
        <v>3394</v>
      </c>
      <c r="P3534" s="65"/>
      <c r="Q3534" s="126"/>
      <c r="R3534" s="126"/>
      <c r="S3534" s="126"/>
      <c r="U3534" s="126"/>
      <c r="V3534" s="126"/>
      <c r="W3534" s="60">
        <v>55.56</v>
      </c>
      <c r="X3534" s="60">
        <v>0.06</v>
      </c>
      <c r="Y3534" s="60">
        <v>18.420000000000002</v>
      </c>
      <c r="Z3534" s="60">
        <v>5.43</v>
      </c>
      <c r="AA3534" s="60">
        <v>0.27200000000000002</v>
      </c>
      <c r="AB3534" s="60">
        <v>0.14000000000000001</v>
      </c>
      <c r="AC3534" s="60">
        <v>1.31</v>
      </c>
      <c r="AD3534" s="60">
        <v>8.17</v>
      </c>
      <c r="AE3534" s="60">
        <v>5.04</v>
      </c>
      <c r="AF3534" s="60">
        <v>0.06</v>
      </c>
      <c r="AG3534" s="60">
        <v>3.73</v>
      </c>
      <c r="AH3534" s="60"/>
      <c r="AI3534" s="128"/>
      <c r="AJ3534" s="128"/>
      <c r="AK3534" s="22"/>
      <c r="AL3534" s="128"/>
      <c r="AM3534" s="128"/>
      <c r="AN3534" s="129"/>
      <c r="AO3534" s="57">
        <f t="shared" si="208"/>
        <v>98.192000000000021</v>
      </c>
      <c r="AP3534" s="109">
        <f t="shared" si="209"/>
        <v>2.3798991000000012</v>
      </c>
      <c r="AQ3534" s="109">
        <f t="shared" si="210"/>
        <v>2.7728189999999984</v>
      </c>
      <c r="AR3534" s="110">
        <f t="shared" si="211"/>
        <v>4.9363636363636356</v>
      </c>
      <c r="AS3534" s="22"/>
      <c r="AT3534" s="22"/>
      <c r="AU3534" s="132"/>
      <c r="AV3534" s="60"/>
      <c r="AW3534" s="60">
        <v>14</v>
      </c>
      <c r="AX3534" s="110"/>
      <c r="AY3534" s="60">
        <v>71</v>
      </c>
      <c r="AZ3534" s="60">
        <v>30</v>
      </c>
      <c r="BA3534" s="60">
        <v>0.4</v>
      </c>
      <c r="BB3534" s="110"/>
      <c r="BC3534" s="110"/>
      <c r="BD3534" s="60" t="s">
        <v>420</v>
      </c>
      <c r="BE3534" s="60" t="s">
        <v>411</v>
      </c>
      <c r="BF3534" s="60">
        <v>4.5999999999999996</v>
      </c>
      <c r="BG3534" s="60" t="s">
        <v>471</v>
      </c>
      <c r="BH3534" s="60">
        <v>49</v>
      </c>
      <c r="BI3534" s="60">
        <v>3</v>
      </c>
      <c r="BJ3534" s="60">
        <v>45.4</v>
      </c>
      <c r="BK3534" s="110"/>
      <c r="BL3534" s="60" t="s">
        <v>1420</v>
      </c>
      <c r="BM3534" s="110"/>
      <c r="BN3534" s="60">
        <v>9</v>
      </c>
      <c r="BO3534" s="60">
        <v>289</v>
      </c>
      <c r="BP3534" s="60" t="s">
        <v>411</v>
      </c>
      <c r="BQ3534" s="60">
        <v>44</v>
      </c>
      <c r="BR3534" s="60">
        <v>223</v>
      </c>
      <c r="BS3534" s="110"/>
      <c r="BT3534" s="60">
        <v>1.2</v>
      </c>
      <c r="BU3534" s="60" t="s">
        <v>420</v>
      </c>
      <c r="BV3534" s="110"/>
      <c r="BW3534" s="60">
        <v>23</v>
      </c>
      <c r="BX3534" s="60">
        <v>72</v>
      </c>
      <c r="BY3534" s="60">
        <v>19.100000000000001</v>
      </c>
      <c r="BZ3534" s="110"/>
      <c r="CA3534" s="60">
        <v>57.8</v>
      </c>
      <c r="CB3534" s="60">
        <v>1</v>
      </c>
      <c r="CC3534" s="60">
        <v>17.7</v>
      </c>
      <c r="CD3534" s="60" t="s">
        <v>412</v>
      </c>
      <c r="CE3534" s="60">
        <v>2</v>
      </c>
      <c r="CF3534" s="60">
        <v>36</v>
      </c>
      <c r="CG3534" s="60">
        <v>2207</v>
      </c>
      <c r="CH3534" s="60">
        <v>280</v>
      </c>
      <c r="CI3534" s="60">
        <v>114</v>
      </c>
      <c r="CJ3534" s="60">
        <v>188</v>
      </c>
      <c r="CK3534" s="60">
        <v>17.399999999999999</v>
      </c>
      <c r="CL3534" s="60">
        <v>52</v>
      </c>
      <c r="CM3534" s="60">
        <v>8.1999999999999993</v>
      </c>
      <c r="CN3534" s="60">
        <v>0.55000000000000004</v>
      </c>
      <c r="CO3534" s="60">
        <v>5.4</v>
      </c>
      <c r="CP3534" s="60">
        <v>0.9</v>
      </c>
      <c r="CQ3534" s="60">
        <v>5.8</v>
      </c>
      <c r="CR3534" s="60">
        <v>1.2</v>
      </c>
      <c r="CS3534" s="60">
        <v>3.7</v>
      </c>
      <c r="CT3534" s="60">
        <v>0.68</v>
      </c>
      <c r="CU3534" s="60">
        <v>5.7</v>
      </c>
      <c r="CV3534" s="60">
        <v>1.1299999999999999</v>
      </c>
      <c r="CW3534" s="60">
        <f t="shared" si="212"/>
        <v>404.65999999999991</v>
      </c>
      <c r="CX3534" s="110"/>
      <c r="CY3534" s="110"/>
      <c r="CZ3534" s="110"/>
      <c r="DA3534" s="110"/>
      <c r="DB3534" s="22"/>
      <c r="DC3534" s="110"/>
      <c r="DD3534" s="110"/>
      <c r="DE3534" s="110"/>
      <c r="DF3534" s="110"/>
      <c r="DG3534" s="110"/>
      <c r="DH3534" s="22"/>
      <c r="DI3534" s="22"/>
      <c r="DJ3534" s="22"/>
      <c r="DK3534" s="22"/>
      <c r="DL3534" s="22"/>
      <c r="DM3534" s="22"/>
      <c r="DN3534" s="22"/>
      <c r="DO3534" s="22"/>
      <c r="DP3534" s="22"/>
      <c r="DQ3534" s="22"/>
    </row>
    <row r="3535" spans="1:121" ht="14.5" customHeight="1" x14ac:dyDescent="0.3">
      <c r="A3535" s="65" t="s">
        <v>5092</v>
      </c>
      <c r="B3535" s="61" t="s">
        <v>5000</v>
      </c>
      <c r="C3535" s="22" t="s">
        <v>2941</v>
      </c>
      <c r="D3535" s="22" t="s">
        <v>5257</v>
      </c>
      <c r="E3535" s="71"/>
      <c r="F3535" s="71">
        <v>41079</v>
      </c>
      <c r="G3535" s="25" t="s">
        <v>5023</v>
      </c>
      <c r="H3535" s="22">
        <v>32.032466999999997</v>
      </c>
      <c r="I3535" s="22">
        <v>-105.522479</v>
      </c>
      <c r="J3535" s="22" t="s">
        <v>873</v>
      </c>
      <c r="K3535" s="29" t="s">
        <v>1253</v>
      </c>
      <c r="L3535" s="29" t="s">
        <v>878</v>
      </c>
      <c r="M3535" s="22" t="s">
        <v>1165</v>
      </c>
      <c r="N3535" s="70" t="s">
        <v>3393</v>
      </c>
      <c r="O3535" s="70" t="s">
        <v>3394</v>
      </c>
      <c r="P3535" s="65"/>
      <c r="Q3535" s="126"/>
      <c r="R3535" s="126"/>
      <c r="S3535" s="126"/>
      <c r="U3535" s="126"/>
      <c r="V3535" s="126"/>
      <c r="W3535" s="60">
        <v>54.8</v>
      </c>
      <c r="X3535" s="60">
        <v>0.06</v>
      </c>
      <c r="Y3535" s="60">
        <v>19.13</v>
      </c>
      <c r="Z3535" s="60">
        <v>4.6900000000000004</v>
      </c>
      <c r="AA3535" s="60">
        <v>0.26700000000000002</v>
      </c>
      <c r="AB3535" s="60">
        <v>0.08</v>
      </c>
      <c r="AC3535" s="60">
        <v>0.99</v>
      </c>
      <c r="AD3535" s="60">
        <v>8.56</v>
      </c>
      <c r="AE3535" s="60">
        <v>4.6100000000000003</v>
      </c>
      <c r="AF3535" s="60">
        <v>0.03</v>
      </c>
      <c r="AG3535" s="60">
        <v>5.25</v>
      </c>
      <c r="AH3535" s="60"/>
      <c r="AI3535" s="128"/>
      <c r="AJ3535" s="128"/>
      <c r="AK3535" s="22"/>
      <c r="AL3535" s="128"/>
      <c r="AM3535" s="128"/>
      <c r="AN3535" s="129"/>
      <c r="AO3535" s="57">
        <f t="shared" si="208"/>
        <v>98.466999999999985</v>
      </c>
      <c r="AP3535" s="109">
        <f t="shared" si="209"/>
        <v>2.2149703000000009</v>
      </c>
      <c r="AQ3535" s="109">
        <f t="shared" si="210"/>
        <v>2.2500269999999993</v>
      </c>
      <c r="AR3535" s="110">
        <f t="shared" si="211"/>
        <v>4.2636363636363637</v>
      </c>
      <c r="AS3535" s="22"/>
      <c r="AT3535" s="22"/>
      <c r="AU3535" s="132"/>
      <c r="AV3535" s="60"/>
      <c r="AW3535" s="60">
        <v>13</v>
      </c>
      <c r="AX3535" s="110"/>
      <c r="AY3535" s="60">
        <v>40</v>
      </c>
      <c r="AZ3535" s="60">
        <v>30</v>
      </c>
      <c r="BA3535" s="60" t="s">
        <v>413</v>
      </c>
      <c r="BB3535" s="110"/>
      <c r="BC3535" s="110"/>
      <c r="BD3535" s="60" t="s">
        <v>420</v>
      </c>
      <c r="BE3535" s="60" t="s">
        <v>411</v>
      </c>
      <c r="BF3535" s="60">
        <v>6.6</v>
      </c>
      <c r="BG3535" s="60" t="s">
        <v>471</v>
      </c>
      <c r="BH3535" s="60">
        <v>42</v>
      </c>
      <c r="BI3535" s="60">
        <v>2</v>
      </c>
      <c r="BJ3535" s="60">
        <v>43.1</v>
      </c>
      <c r="BK3535" s="110"/>
      <c r="BL3535" s="60" t="s">
        <v>1420</v>
      </c>
      <c r="BM3535" s="110"/>
      <c r="BN3535" s="60">
        <v>2</v>
      </c>
      <c r="BO3535" s="60">
        <v>314</v>
      </c>
      <c r="BP3535" s="60" t="s">
        <v>411</v>
      </c>
      <c r="BQ3535" s="60">
        <v>46</v>
      </c>
      <c r="BR3535" s="60">
        <v>179</v>
      </c>
      <c r="BS3535" s="110"/>
      <c r="BT3535" s="60">
        <v>2.1</v>
      </c>
      <c r="BU3535" s="60" t="s">
        <v>420</v>
      </c>
      <c r="BV3535" s="110"/>
      <c r="BW3535" s="60">
        <v>17</v>
      </c>
      <c r="BX3535" s="60">
        <v>48</v>
      </c>
      <c r="BY3535" s="60">
        <v>22.7</v>
      </c>
      <c r="BZ3535" s="110"/>
      <c r="CA3535" s="60">
        <v>60.8</v>
      </c>
      <c r="CB3535" s="60">
        <v>0.8</v>
      </c>
      <c r="CC3535" s="60">
        <v>15.7</v>
      </c>
      <c r="CD3535" s="60" t="s">
        <v>412</v>
      </c>
      <c r="CE3535" s="60">
        <v>1</v>
      </c>
      <c r="CF3535" s="60">
        <v>50</v>
      </c>
      <c r="CG3535" s="60">
        <v>1904</v>
      </c>
      <c r="CH3535" s="60">
        <v>280</v>
      </c>
      <c r="CI3535" s="60">
        <v>140</v>
      </c>
      <c r="CJ3535" s="60">
        <v>234</v>
      </c>
      <c r="CK3535" s="60">
        <v>21.5</v>
      </c>
      <c r="CL3535" s="60">
        <v>63.8</v>
      </c>
      <c r="CM3535" s="60">
        <v>10.1</v>
      </c>
      <c r="CN3535" s="60">
        <v>0.69</v>
      </c>
      <c r="CO3535" s="60">
        <v>7.1</v>
      </c>
      <c r="CP3535" s="60">
        <v>1.4</v>
      </c>
      <c r="CQ3535" s="60">
        <v>8</v>
      </c>
      <c r="CR3535" s="60">
        <v>1.8</v>
      </c>
      <c r="CS3535" s="60">
        <v>5.6</v>
      </c>
      <c r="CT3535" s="60">
        <v>0.96</v>
      </c>
      <c r="CU3535" s="60">
        <v>7.4</v>
      </c>
      <c r="CV3535" s="60">
        <v>1.24</v>
      </c>
      <c r="CW3535" s="60">
        <f t="shared" si="212"/>
        <v>503.59000000000003</v>
      </c>
      <c r="CX3535" s="110"/>
      <c r="CY3535" s="110"/>
      <c r="CZ3535" s="110"/>
      <c r="DA3535" s="110"/>
      <c r="DB3535" s="22"/>
      <c r="DC3535" s="110"/>
      <c r="DD3535" s="110"/>
      <c r="DE3535" s="110"/>
      <c r="DF3535" s="110"/>
      <c r="DG3535" s="110"/>
      <c r="DH3535" s="22"/>
      <c r="DI3535" s="22"/>
      <c r="DJ3535" s="22"/>
      <c r="DK3535" s="22"/>
      <c r="DL3535" s="22"/>
      <c r="DM3535" s="22"/>
      <c r="DN3535" s="22"/>
      <c r="DO3535" s="22"/>
      <c r="DP3535" s="22"/>
      <c r="DQ3535" s="22"/>
    </row>
    <row r="3536" spans="1:121" ht="14.5" customHeight="1" x14ac:dyDescent="0.3">
      <c r="A3536" s="65" t="s">
        <v>5093</v>
      </c>
      <c r="B3536" s="61" t="s">
        <v>5000</v>
      </c>
      <c r="C3536" s="22" t="s">
        <v>2941</v>
      </c>
      <c r="D3536" s="22" t="s">
        <v>5257</v>
      </c>
      <c r="E3536" s="71"/>
      <c r="F3536" s="71">
        <v>41079</v>
      </c>
      <c r="G3536" s="25" t="s">
        <v>5023</v>
      </c>
      <c r="H3536" s="22">
        <v>32.032466999999997</v>
      </c>
      <c r="I3536" s="22">
        <v>-105.522479</v>
      </c>
      <c r="J3536" s="22" t="s">
        <v>873</v>
      </c>
      <c r="K3536" s="29" t="s">
        <v>1253</v>
      </c>
      <c r="L3536" s="29" t="s">
        <v>878</v>
      </c>
      <c r="M3536" s="22" t="s">
        <v>1165</v>
      </c>
      <c r="N3536" s="70" t="s">
        <v>3393</v>
      </c>
      <c r="O3536" s="70" t="s">
        <v>3394</v>
      </c>
      <c r="P3536" s="65"/>
      <c r="Q3536" s="126"/>
      <c r="R3536" s="126"/>
      <c r="S3536" s="126"/>
      <c r="U3536" s="126"/>
      <c r="V3536" s="126"/>
      <c r="W3536" s="60">
        <v>54.52</v>
      </c>
      <c r="X3536" s="60">
        <v>8.3000000000000004E-2</v>
      </c>
      <c r="Y3536" s="60">
        <v>17.7</v>
      </c>
      <c r="Z3536" s="60">
        <v>6.62</v>
      </c>
      <c r="AA3536" s="60">
        <v>0.318</v>
      </c>
      <c r="AB3536" s="60">
        <v>0.14000000000000001</v>
      </c>
      <c r="AC3536" s="60">
        <v>0.66</v>
      </c>
      <c r="AD3536" s="60">
        <v>9.1199999999999992</v>
      </c>
      <c r="AE3536" s="60">
        <v>4.82</v>
      </c>
      <c r="AF3536" s="60">
        <v>0.01</v>
      </c>
      <c r="AG3536" s="60">
        <v>3.51</v>
      </c>
      <c r="AH3536" s="60"/>
      <c r="AI3536" s="128"/>
      <c r="AJ3536" s="128"/>
      <c r="AK3536" s="22"/>
      <c r="AL3536" s="128"/>
      <c r="AM3536" s="128"/>
      <c r="AN3536" s="129"/>
      <c r="AO3536" s="57">
        <f t="shared" si="208"/>
        <v>97.501000000000005</v>
      </c>
      <c r="AP3536" s="109">
        <f t="shared" si="209"/>
        <v>2.6659994000000005</v>
      </c>
      <c r="AQ3536" s="109">
        <f t="shared" si="210"/>
        <v>3.5945459999999994</v>
      </c>
      <c r="AR3536" s="110">
        <f t="shared" si="211"/>
        <v>6.0181818181818176</v>
      </c>
      <c r="AS3536" s="22"/>
      <c r="AT3536" s="22"/>
      <c r="AU3536" s="132"/>
      <c r="AV3536" s="60"/>
      <c r="AW3536" s="60">
        <v>12</v>
      </c>
      <c r="AX3536" s="110"/>
      <c r="AY3536" s="60">
        <v>25</v>
      </c>
      <c r="AZ3536" s="60">
        <v>37</v>
      </c>
      <c r="BA3536" s="60">
        <v>0.6</v>
      </c>
      <c r="BB3536" s="110"/>
      <c r="BC3536" s="110"/>
      <c r="BD3536" s="60">
        <v>1</v>
      </c>
      <c r="BE3536" s="60" t="s">
        <v>411</v>
      </c>
      <c r="BF3536" s="60">
        <v>4.4000000000000004</v>
      </c>
      <c r="BG3536" s="60">
        <v>10</v>
      </c>
      <c r="BH3536" s="60">
        <v>51</v>
      </c>
      <c r="BI3536" s="60">
        <v>3</v>
      </c>
      <c r="BJ3536" s="60">
        <v>50.5</v>
      </c>
      <c r="BK3536" s="110"/>
      <c r="BL3536" s="60" t="s">
        <v>1420</v>
      </c>
      <c r="BM3536" s="110"/>
      <c r="BN3536" s="60">
        <v>13</v>
      </c>
      <c r="BO3536" s="60">
        <v>364</v>
      </c>
      <c r="BP3536" s="60" t="s">
        <v>411</v>
      </c>
      <c r="BQ3536" s="60">
        <v>57</v>
      </c>
      <c r="BR3536" s="60">
        <v>271</v>
      </c>
      <c r="BS3536" s="110"/>
      <c r="BT3536" s="60">
        <v>1.7</v>
      </c>
      <c r="BU3536" s="60" t="s">
        <v>420</v>
      </c>
      <c r="BV3536" s="110"/>
      <c r="BW3536" s="60">
        <v>29</v>
      </c>
      <c r="BX3536" s="60">
        <v>23</v>
      </c>
      <c r="BY3536" s="60">
        <v>25</v>
      </c>
      <c r="BZ3536" s="110"/>
      <c r="CA3536" s="60">
        <v>80.2</v>
      </c>
      <c r="CB3536" s="60">
        <v>1.1000000000000001</v>
      </c>
      <c r="CC3536" s="60">
        <v>23</v>
      </c>
      <c r="CD3536" s="60" t="s">
        <v>412</v>
      </c>
      <c r="CE3536" s="60">
        <v>3</v>
      </c>
      <c r="CF3536" s="60">
        <v>50</v>
      </c>
      <c r="CG3536" s="60">
        <v>2291</v>
      </c>
      <c r="CH3536" s="60">
        <v>350</v>
      </c>
      <c r="CI3536" s="60">
        <v>152</v>
      </c>
      <c r="CJ3536" s="60">
        <v>243</v>
      </c>
      <c r="CK3536" s="60">
        <v>22</v>
      </c>
      <c r="CL3536" s="60">
        <v>63</v>
      </c>
      <c r="CM3536" s="60">
        <v>9.8000000000000007</v>
      </c>
      <c r="CN3536" s="60">
        <v>0.63</v>
      </c>
      <c r="CO3536" s="60">
        <v>7.3</v>
      </c>
      <c r="CP3536" s="60">
        <v>1.4</v>
      </c>
      <c r="CQ3536" s="60">
        <v>8.1999999999999993</v>
      </c>
      <c r="CR3536" s="60">
        <v>1.8</v>
      </c>
      <c r="CS3536" s="60">
        <v>5.6</v>
      </c>
      <c r="CT3536" s="60">
        <v>0.98</v>
      </c>
      <c r="CU3536" s="60">
        <v>7.2</v>
      </c>
      <c r="CV3536" s="60">
        <v>1.24</v>
      </c>
      <c r="CW3536" s="60">
        <f t="shared" si="212"/>
        <v>524.15000000000009</v>
      </c>
      <c r="CX3536" s="110"/>
      <c r="CY3536" s="110"/>
      <c r="CZ3536" s="110"/>
      <c r="DA3536" s="110"/>
      <c r="DB3536" s="22"/>
      <c r="DC3536" s="110"/>
      <c r="DD3536" s="110"/>
      <c r="DE3536" s="110"/>
      <c r="DF3536" s="110"/>
      <c r="DG3536" s="110"/>
      <c r="DH3536" s="22"/>
      <c r="DI3536" s="22"/>
      <c r="DJ3536" s="22"/>
      <c r="DK3536" s="22"/>
      <c r="DL3536" s="22"/>
      <c r="DM3536" s="22"/>
      <c r="DN3536" s="22"/>
      <c r="DO3536" s="22"/>
      <c r="DP3536" s="22"/>
      <c r="DQ3536" s="22"/>
    </row>
    <row r="3537" spans="1:121" ht="14.5" customHeight="1" x14ac:dyDescent="0.3">
      <c r="A3537" s="65" t="s">
        <v>5094</v>
      </c>
      <c r="B3537" s="61" t="s">
        <v>5000</v>
      </c>
      <c r="C3537" s="22" t="s">
        <v>2941</v>
      </c>
      <c r="D3537" s="22" t="s">
        <v>5257</v>
      </c>
      <c r="E3537" s="71"/>
      <c r="F3537" s="71">
        <v>41079</v>
      </c>
      <c r="G3537" s="25" t="s">
        <v>5023</v>
      </c>
      <c r="H3537" s="22">
        <v>32.032466999999997</v>
      </c>
      <c r="I3537" s="22">
        <v>-105.522479</v>
      </c>
      <c r="J3537" s="22" t="s">
        <v>873</v>
      </c>
      <c r="K3537" s="29" t="s">
        <v>1253</v>
      </c>
      <c r="L3537" s="29" t="s">
        <v>878</v>
      </c>
      <c r="M3537" s="22" t="s">
        <v>1165</v>
      </c>
      <c r="N3537" s="70" t="s">
        <v>3393</v>
      </c>
      <c r="O3537" s="70" t="s">
        <v>3394</v>
      </c>
      <c r="P3537" s="65"/>
      <c r="Q3537" s="126"/>
      <c r="R3537" s="126"/>
      <c r="S3537" s="126"/>
      <c r="U3537" s="126"/>
      <c r="V3537" s="126"/>
      <c r="W3537" s="60">
        <v>55.1</v>
      </c>
      <c r="X3537" s="60">
        <v>7.4999999999999997E-2</v>
      </c>
      <c r="Y3537" s="60">
        <v>18.86</v>
      </c>
      <c r="Z3537" s="60">
        <v>5.99</v>
      </c>
      <c r="AA3537" s="60">
        <v>0.312</v>
      </c>
      <c r="AB3537" s="60">
        <v>0.11</v>
      </c>
      <c r="AC3537" s="60">
        <v>0.85</v>
      </c>
      <c r="AD3537" s="60">
        <v>9.36</v>
      </c>
      <c r="AE3537" s="60">
        <v>4.93</v>
      </c>
      <c r="AF3537" s="60">
        <v>0.05</v>
      </c>
      <c r="AG3537" s="60">
        <v>4.3499999999999996</v>
      </c>
      <c r="AH3537" s="60"/>
      <c r="AI3537" s="128"/>
      <c r="AJ3537" s="128"/>
      <c r="AK3537" s="22"/>
      <c r="AL3537" s="128"/>
      <c r="AM3537" s="128"/>
      <c r="AN3537" s="129"/>
      <c r="AO3537" s="57">
        <f t="shared" si="208"/>
        <v>99.986999999999981</v>
      </c>
      <c r="AP3537" s="109">
        <f t="shared" si="209"/>
        <v>2.553086299999999</v>
      </c>
      <c r="AQ3537" s="109">
        <f t="shared" si="210"/>
        <v>3.124467000000001</v>
      </c>
      <c r="AR3537" s="110">
        <f t="shared" si="211"/>
        <v>5.4454545454545453</v>
      </c>
      <c r="AS3537" s="22"/>
      <c r="AT3537" s="22"/>
      <c r="AU3537" s="132"/>
      <c r="AV3537" s="60"/>
      <c r="AW3537" s="60">
        <v>17</v>
      </c>
      <c r="AX3537" s="110"/>
      <c r="AY3537" s="60">
        <v>50</v>
      </c>
      <c r="AZ3537" s="60">
        <v>37</v>
      </c>
      <c r="BA3537" s="60">
        <v>0.7</v>
      </c>
      <c r="BB3537" s="110"/>
      <c r="BC3537" s="110"/>
      <c r="BD3537" s="60">
        <v>2</v>
      </c>
      <c r="BE3537" s="60" t="s">
        <v>411</v>
      </c>
      <c r="BF3537" s="60">
        <v>4.4000000000000004</v>
      </c>
      <c r="BG3537" s="60">
        <v>30</v>
      </c>
      <c r="BH3537" s="60">
        <v>51</v>
      </c>
      <c r="BI3537" s="60">
        <v>3</v>
      </c>
      <c r="BJ3537" s="60">
        <v>44.1</v>
      </c>
      <c r="BK3537" s="110"/>
      <c r="BL3537" s="60" t="s">
        <v>1420</v>
      </c>
      <c r="BM3537" s="110"/>
      <c r="BN3537" s="60">
        <v>10</v>
      </c>
      <c r="BO3537" s="60">
        <v>314</v>
      </c>
      <c r="BP3537" s="60" t="s">
        <v>411</v>
      </c>
      <c r="BQ3537" s="60">
        <v>56</v>
      </c>
      <c r="BR3537" s="60">
        <v>251</v>
      </c>
      <c r="BS3537" s="110"/>
      <c r="BT3537" s="60">
        <v>1.8</v>
      </c>
      <c r="BU3537" s="60" t="s">
        <v>420</v>
      </c>
      <c r="BV3537" s="110"/>
      <c r="BW3537" s="60">
        <v>24</v>
      </c>
      <c r="BX3537" s="60">
        <v>18</v>
      </c>
      <c r="BY3537" s="60">
        <v>19.899999999999999</v>
      </c>
      <c r="BZ3537" s="110"/>
      <c r="CA3537" s="60">
        <v>74.599999999999994</v>
      </c>
      <c r="CB3537" s="60">
        <v>1.1000000000000001</v>
      </c>
      <c r="CC3537" s="60">
        <v>19.600000000000001</v>
      </c>
      <c r="CD3537" s="60" t="s">
        <v>412</v>
      </c>
      <c r="CE3537" s="60" t="s">
        <v>420</v>
      </c>
      <c r="CF3537" s="60">
        <v>31</v>
      </c>
      <c r="CG3537" s="60">
        <v>2239</v>
      </c>
      <c r="CH3537" s="60">
        <v>320</v>
      </c>
      <c r="CI3537" s="60">
        <v>124</v>
      </c>
      <c r="CJ3537" s="60">
        <v>203</v>
      </c>
      <c r="CK3537" s="60">
        <v>18.600000000000001</v>
      </c>
      <c r="CL3537" s="60">
        <v>53.9</v>
      </c>
      <c r="CM3537" s="60">
        <v>7.9</v>
      </c>
      <c r="CN3537" s="60">
        <v>0.53</v>
      </c>
      <c r="CO3537" s="60">
        <v>5.2</v>
      </c>
      <c r="CP3537" s="60">
        <v>0.9</v>
      </c>
      <c r="CQ3537" s="60">
        <v>5</v>
      </c>
      <c r="CR3537" s="60">
        <v>1</v>
      </c>
      <c r="CS3537" s="60">
        <v>3.2</v>
      </c>
      <c r="CT3537" s="60">
        <v>0.59</v>
      </c>
      <c r="CU3537" s="60">
        <v>4.7</v>
      </c>
      <c r="CV3537" s="60">
        <v>0.95</v>
      </c>
      <c r="CW3537" s="60">
        <f t="shared" si="212"/>
        <v>429.46999999999986</v>
      </c>
      <c r="CX3537" s="110"/>
      <c r="CY3537" s="110"/>
      <c r="CZ3537" s="110"/>
      <c r="DA3537" s="110"/>
      <c r="DB3537" s="22"/>
      <c r="DC3537" s="110"/>
      <c r="DD3537" s="110"/>
      <c r="DE3537" s="110"/>
      <c r="DF3537" s="110"/>
      <c r="DG3537" s="110"/>
      <c r="DH3537" s="22"/>
      <c r="DI3537" s="22"/>
      <c r="DJ3537" s="22"/>
      <c r="DK3537" s="22"/>
      <c r="DL3537" s="22"/>
      <c r="DM3537" s="22"/>
      <c r="DN3537" s="22"/>
      <c r="DO3537" s="22"/>
      <c r="DP3537" s="22"/>
      <c r="DQ3537" s="22"/>
    </row>
    <row r="3538" spans="1:121" ht="14.5" customHeight="1" x14ac:dyDescent="0.3">
      <c r="A3538" s="65" t="s">
        <v>5095</v>
      </c>
      <c r="B3538" s="61" t="s">
        <v>5000</v>
      </c>
      <c r="C3538" s="22" t="s">
        <v>2941</v>
      </c>
      <c r="D3538" s="22" t="s">
        <v>5257</v>
      </c>
      <c r="E3538" s="71"/>
      <c r="F3538" s="71">
        <v>40637</v>
      </c>
      <c r="G3538" s="25" t="s">
        <v>5020</v>
      </c>
      <c r="H3538" s="61">
        <v>32.029448000000002</v>
      </c>
      <c r="I3538" s="61">
        <v>-105.51680500000001</v>
      </c>
      <c r="J3538" s="22" t="s">
        <v>873</v>
      </c>
      <c r="K3538" s="29" t="s">
        <v>1253</v>
      </c>
      <c r="L3538" s="29" t="s">
        <v>878</v>
      </c>
      <c r="M3538" s="25" t="s">
        <v>907</v>
      </c>
      <c r="N3538" s="70" t="s">
        <v>3393</v>
      </c>
      <c r="O3538" s="70" t="s">
        <v>3394</v>
      </c>
      <c r="P3538" s="65"/>
      <c r="Q3538" s="126"/>
      <c r="R3538" s="126"/>
      <c r="S3538" s="126"/>
      <c r="U3538" s="126"/>
      <c r="V3538" s="126"/>
      <c r="W3538" s="60">
        <v>58.54</v>
      </c>
      <c r="X3538" s="60">
        <v>0.187</v>
      </c>
      <c r="Y3538" s="60">
        <v>18.899999999999999</v>
      </c>
      <c r="Z3538" s="60">
        <v>2.72</v>
      </c>
      <c r="AA3538" s="60">
        <v>0.28399999999999997</v>
      </c>
      <c r="AB3538" s="60">
        <v>0.08</v>
      </c>
      <c r="AC3538" s="60">
        <v>0.56999999999999995</v>
      </c>
      <c r="AD3538" s="60">
        <v>8.74</v>
      </c>
      <c r="AE3538" s="60">
        <v>4.93</v>
      </c>
      <c r="AF3538" s="60">
        <v>0.04</v>
      </c>
      <c r="AG3538" s="60">
        <v>3.13</v>
      </c>
      <c r="AH3538" s="60"/>
      <c r="AI3538" s="128"/>
      <c r="AJ3538" s="128"/>
      <c r="AK3538" s="22"/>
      <c r="AL3538" s="128"/>
      <c r="AM3538" s="128"/>
      <c r="AN3538" s="129"/>
      <c r="AO3538" s="57">
        <f t="shared" si="208"/>
        <v>98.120999999999995</v>
      </c>
      <c r="AP3538" s="109">
        <f t="shared" si="209"/>
        <v>1.6709564000000023</v>
      </c>
      <c r="AQ3538" s="109">
        <f t="shared" si="210"/>
        <v>0.95367599999999797</v>
      </c>
      <c r="AR3538" s="110">
        <f t="shared" si="211"/>
        <v>2.4727272727272727</v>
      </c>
      <c r="AS3538" s="22"/>
      <c r="AT3538" s="22"/>
      <c r="AU3538" s="132"/>
      <c r="AV3538" s="60"/>
      <c r="AW3538" s="60">
        <v>9</v>
      </c>
      <c r="AX3538" s="110"/>
      <c r="AY3538" s="60">
        <v>35</v>
      </c>
      <c r="AZ3538" s="60">
        <v>22</v>
      </c>
      <c r="BA3538" s="60">
        <v>0.5</v>
      </c>
      <c r="BB3538" s="110"/>
      <c r="BC3538" s="110"/>
      <c r="BD3538" s="60" t="s">
        <v>420</v>
      </c>
      <c r="BE3538" s="60" t="s">
        <v>411</v>
      </c>
      <c r="BF3538" s="60">
        <v>6.3</v>
      </c>
      <c r="BG3538" s="60" t="s">
        <v>471</v>
      </c>
      <c r="BH3538" s="60">
        <v>48</v>
      </c>
      <c r="BI3538" s="60">
        <v>2</v>
      </c>
      <c r="BJ3538" s="60">
        <v>43</v>
      </c>
      <c r="BK3538" s="110"/>
      <c r="BL3538" s="60" t="s">
        <v>1420</v>
      </c>
      <c r="BM3538" s="110"/>
      <c r="BN3538" s="60">
        <v>7</v>
      </c>
      <c r="BO3538" s="60">
        <v>333</v>
      </c>
      <c r="BP3538" s="60" t="s">
        <v>411</v>
      </c>
      <c r="BQ3538" s="60">
        <v>43</v>
      </c>
      <c r="BR3538" s="60">
        <v>278</v>
      </c>
      <c r="BS3538" s="110"/>
      <c r="BT3538" s="60">
        <v>1.8</v>
      </c>
      <c r="BU3538" s="60" t="s">
        <v>420</v>
      </c>
      <c r="BV3538" s="110"/>
      <c r="BW3538" s="60">
        <v>10</v>
      </c>
      <c r="BX3538" s="60">
        <v>24</v>
      </c>
      <c r="BY3538" s="60">
        <v>18.2</v>
      </c>
      <c r="BZ3538" s="110"/>
      <c r="CA3538" s="60">
        <v>65.400000000000006</v>
      </c>
      <c r="CB3538" s="60">
        <v>0.9</v>
      </c>
      <c r="CC3538" s="60">
        <v>20.9</v>
      </c>
      <c r="CD3538" s="60" t="s">
        <v>412</v>
      </c>
      <c r="CE3538" s="60">
        <v>7</v>
      </c>
      <c r="CF3538" s="60">
        <v>50</v>
      </c>
      <c r="CG3538" s="60">
        <v>2022</v>
      </c>
      <c r="CH3538" s="60">
        <v>220</v>
      </c>
      <c r="CI3538" s="60">
        <v>165</v>
      </c>
      <c r="CJ3538" s="60">
        <v>242</v>
      </c>
      <c r="CK3538" s="60">
        <v>17.600000000000001</v>
      </c>
      <c r="CL3538" s="60">
        <v>43.9</v>
      </c>
      <c r="CM3538" s="60">
        <v>6.2</v>
      </c>
      <c r="CN3538" s="60">
        <v>0.64</v>
      </c>
      <c r="CO3538" s="60">
        <v>5.6</v>
      </c>
      <c r="CP3538" s="60">
        <v>1</v>
      </c>
      <c r="CQ3538" s="60">
        <v>7.1</v>
      </c>
      <c r="CR3538" s="60">
        <v>1.6</v>
      </c>
      <c r="CS3538" s="60">
        <v>5.3</v>
      </c>
      <c r="CT3538" s="60">
        <v>0.99</v>
      </c>
      <c r="CU3538" s="60">
        <v>7.3</v>
      </c>
      <c r="CV3538" s="60">
        <v>1.23</v>
      </c>
      <c r="CW3538" s="60">
        <f t="shared" si="212"/>
        <v>505.46000000000009</v>
      </c>
      <c r="CX3538" s="110"/>
      <c r="CY3538" s="110"/>
      <c r="CZ3538" s="110"/>
      <c r="DA3538" s="110"/>
      <c r="DB3538" s="22"/>
      <c r="DC3538" s="110"/>
      <c r="DD3538" s="110"/>
      <c r="DE3538" s="110"/>
      <c r="DF3538" s="110"/>
      <c r="DG3538" s="110"/>
      <c r="DH3538" s="22"/>
      <c r="DI3538" s="22"/>
      <c r="DJ3538" s="22"/>
      <c r="DK3538" s="22"/>
      <c r="DL3538" s="22"/>
      <c r="DM3538" s="22"/>
      <c r="DN3538" s="22"/>
      <c r="DO3538" s="22"/>
      <c r="DP3538" s="22"/>
      <c r="DQ3538" s="22"/>
    </row>
    <row r="3539" spans="1:121" ht="14.5" customHeight="1" x14ac:dyDescent="0.3">
      <c r="A3539" s="65" t="s">
        <v>5096</v>
      </c>
      <c r="B3539" s="61" t="s">
        <v>5000</v>
      </c>
      <c r="C3539" s="22" t="s">
        <v>2941</v>
      </c>
      <c r="D3539" s="22" t="s">
        <v>5257</v>
      </c>
      <c r="E3539" s="71"/>
      <c r="F3539" s="71">
        <v>41079</v>
      </c>
      <c r="G3539" s="25" t="s">
        <v>5023</v>
      </c>
      <c r="H3539" s="22">
        <v>32.032466999999997</v>
      </c>
      <c r="I3539" s="22">
        <v>-105.522479</v>
      </c>
      <c r="J3539" s="22" t="s">
        <v>873</v>
      </c>
      <c r="K3539" s="29" t="s">
        <v>1253</v>
      </c>
      <c r="L3539" s="29" t="s">
        <v>878</v>
      </c>
      <c r="M3539" s="22" t="s">
        <v>1165</v>
      </c>
      <c r="N3539" s="70" t="s">
        <v>3393</v>
      </c>
      <c r="O3539" s="70" t="s">
        <v>3394</v>
      </c>
      <c r="P3539" s="65"/>
      <c r="Q3539" s="126"/>
      <c r="R3539" s="126"/>
      <c r="S3539" s="126"/>
      <c r="U3539" s="126"/>
      <c r="V3539" s="126"/>
      <c r="W3539" s="60">
        <v>55.59</v>
      </c>
      <c r="X3539" s="60">
        <v>9.6000000000000002E-2</v>
      </c>
      <c r="Y3539" s="60">
        <v>15.4</v>
      </c>
      <c r="Z3539" s="60">
        <v>10.84</v>
      </c>
      <c r="AA3539" s="60">
        <v>0.40300000000000002</v>
      </c>
      <c r="AB3539" s="60">
        <v>0.11</v>
      </c>
      <c r="AC3539" s="60">
        <v>1.1200000000000001</v>
      </c>
      <c r="AD3539" s="60">
        <v>9.3699999999999992</v>
      </c>
      <c r="AE3539" s="60">
        <v>4.17</v>
      </c>
      <c r="AF3539" s="60">
        <v>0.03</v>
      </c>
      <c r="AG3539" s="60">
        <v>3.02</v>
      </c>
      <c r="AH3539" s="60"/>
      <c r="AI3539" s="128"/>
      <c r="AJ3539" s="128"/>
      <c r="AK3539" s="22"/>
      <c r="AL3539" s="128"/>
      <c r="AM3539" s="128"/>
      <c r="AN3539" s="129"/>
      <c r="AO3539" s="57">
        <f t="shared" si="208"/>
        <v>100.14900000000002</v>
      </c>
      <c r="AP3539" s="109">
        <f t="shared" si="209"/>
        <v>3.6931108000000004</v>
      </c>
      <c r="AQ3539" s="109">
        <f t="shared" si="210"/>
        <v>6.4971719999999991</v>
      </c>
      <c r="AR3539" s="110">
        <f t="shared" si="211"/>
        <v>9.8545454545454536</v>
      </c>
      <c r="AS3539" s="22"/>
      <c r="AT3539" s="22"/>
      <c r="AU3539" s="132"/>
      <c r="AV3539" s="60"/>
      <c r="AW3539" s="60">
        <v>10</v>
      </c>
      <c r="AX3539" s="110"/>
      <c r="AY3539" s="60">
        <v>24</v>
      </c>
      <c r="AZ3539" s="60">
        <v>29</v>
      </c>
      <c r="BA3539" s="60">
        <v>1.3</v>
      </c>
      <c r="BB3539" s="110"/>
      <c r="BC3539" s="110"/>
      <c r="BD3539" s="60" t="s">
        <v>420</v>
      </c>
      <c r="BE3539" s="60" t="s">
        <v>411</v>
      </c>
      <c r="BF3539" s="60">
        <v>3.3</v>
      </c>
      <c r="BG3539" s="60">
        <v>20</v>
      </c>
      <c r="BH3539" s="60">
        <v>58</v>
      </c>
      <c r="BI3539" s="60">
        <v>4</v>
      </c>
      <c r="BJ3539" s="60">
        <v>153</v>
      </c>
      <c r="BK3539" s="110"/>
      <c r="BL3539" s="60" t="s">
        <v>1420</v>
      </c>
      <c r="BM3539" s="110"/>
      <c r="BN3539" s="60">
        <v>10</v>
      </c>
      <c r="BO3539" s="60">
        <v>496</v>
      </c>
      <c r="BP3539" s="60" t="s">
        <v>411</v>
      </c>
      <c r="BQ3539" s="60">
        <v>60</v>
      </c>
      <c r="BR3539" s="60">
        <v>262</v>
      </c>
      <c r="BS3539" s="110"/>
      <c r="BT3539" s="60">
        <v>0.6</v>
      </c>
      <c r="BU3539" s="60" t="s">
        <v>420</v>
      </c>
      <c r="BV3539" s="110"/>
      <c r="BW3539" s="60">
        <v>57</v>
      </c>
      <c r="BX3539" s="60">
        <v>102</v>
      </c>
      <c r="BY3539" s="60">
        <v>56.6</v>
      </c>
      <c r="BZ3539" s="110"/>
      <c r="CA3539" s="60">
        <v>52.9</v>
      </c>
      <c r="CB3539" s="60">
        <v>1.3</v>
      </c>
      <c r="CC3539" s="60">
        <v>14.9</v>
      </c>
      <c r="CD3539" s="60" t="s">
        <v>412</v>
      </c>
      <c r="CE3539" s="60">
        <v>6</v>
      </c>
      <c r="CF3539" s="60">
        <v>202</v>
      </c>
      <c r="CG3539" s="60">
        <v>7162</v>
      </c>
      <c r="CH3539" s="60">
        <v>230</v>
      </c>
      <c r="CI3539" s="60">
        <v>407</v>
      </c>
      <c r="CJ3539" s="60">
        <v>689</v>
      </c>
      <c r="CK3539" s="60">
        <v>65.2</v>
      </c>
      <c r="CL3539" s="60">
        <v>197</v>
      </c>
      <c r="CM3539" s="60">
        <v>33.4</v>
      </c>
      <c r="CN3539" s="60">
        <v>2.2200000000000002</v>
      </c>
      <c r="CO3539" s="60">
        <v>26.3</v>
      </c>
      <c r="CP3539" s="60">
        <v>5.0999999999999996</v>
      </c>
      <c r="CQ3539" s="60">
        <v>32.200000000000003</v>
      </c>
      <c r="CR3539" s="60">
        <v>7.1</v>
      </c>
      <c r="CS3539" s="60">
        <v>24.2</v>
      </c>
      <c r="CT3539" s="60">
        <v>4.22</v>
      </c>
      <c r="CU3539" s="60">
        <v>28.8</v>
      </c>
      <c r="CV3539" s="60">
        <v>4.7</v>
      </c>
      <c r="CW3539" s="60">
        <f t="shared" si="212"/>
        <v>1526.44</v>
      </c>
      <c r="CX3539" s="110"/>
      <c r="CY3539" s="110"/>
      <c r="CZ3539" s="110"/>
      <c r="DA3539" s="110"/>
      <c r="DB3539" s="22"/>
      <c r="DC3539" s="110"/>
      <c r="DD3539" s="110"/>
      <c r="DE3539" s="110"/>
      <c r="DF3539" s="110"/>
      <c r="DG3539" s="110"/>
      <c r="DH3539" s="22"/>
      <c r="DI3539" s="22"/>
      <c r="DJ3539" s="22"/>
      <c r="DK3539" s="22"/>
      <c r="DL3539" s="22"/>
      <c r="DM3539" s="22"/>
      <c r="DN3539" s="22"/>
      <c r="DO3539" s="22"/>
      <c r="DP3539" s="22"/>
      <c r="DQ3539" s="22"/>
    </row>
    <row r="3540" spans="1:121" ht="14.5" customHeight="1" x14ac:dyDescent="0.3">
      <c r="A3540" s="65" t="s">
        <v>5097</v>
      </c>
      <c r="B3540" s="61" t="s">
        <v>5000</v>
      </c>
      <c r="C3540" s="22" t="s">
        <v>2941</v>
      </c>
      <c r="D3540" s="22" t="s">
        <v>5257</v>
      </c>
      <c r="E3540" s="71"/>
      <c r="F3540" s="71">
        <v>41079</v>
      </c>
      <c r="G3540" s="25" t="s">
        <v>5023</v>
      </c>
      <c r="H3540" s="22">
        <v>32.032466999999997</v>
      </c>
      <c r="I3540" s="22">
        <v>-105.522479</v>
      </c>
      <c r="J3540" s="22" t="s">
        <v>873</v>
      </c>
      <c r="K3540" s="29" t="s">
        <v>1253</v>
      </c>
      <c r="L3540" s="29" t="s">
        <v>878</v>
      </c>
      <c r="M3540" s="22" t="s">
        <v>1165</v>
      </c>
      <c r="N3540" s="70" t="s">
        <v>3393</v>
      </c>
      <c r="O3540" s="70" t="s">
        <v>3394</v>
      </c>
      <c r="P3540" s="65"/>
      <c r="Q3540" s="126"/>
      <c r="R3540" s="126"/>
      <c r="S3540" s="126"/>
      <c r="U3540" s="126"/>
      <c r="V3540" s="126"/>
      <c r="W3540" s="60">
        <v>54.64</v>
      </c>
      <c r="X3540" s="60">
        <v>6.3E-2</v>
      </c>
      <c r="Y3540" s="60">
        <v>18.09</v>
      </c>
      <c r="Z3540" s="60">
        <v>6.41</v>
      </c>
      <c r="AA3540" s="60">
        <v>0.36299999999999999</v>
      </c>
      <c r="AB3540" s="60">
        <v>0.16</v>
      </c>
      <c r="AC3540" s="60">
        <v>1.88</v>
      </c>
      <c r="AD3540" s="60">
        <v>8.06</v>
      </c>
      <c r="AE3540" s="60">
        <v>4.13</v>
      </c>
      <c r="AF3540" s="60">
        <v>0.04</v>
      </c>
      <c r="AG3540" s="60">
        <v>5.43</v>
      </c>
      <c r="AH3540" s="60"/>
      <c r="AI3540" s="128"/>
      <c r="AJ3540" s="128"/>
      <c r="AK3540" s="22"/>
      <c r="AL3540" s="128"/>
      <c r="AM3540" s="128"/>
      <c r="AN3540" s="129"/>
      <c r="AO3540" s="57">
        <f t="shared" si="208"/>
        <v>99.265999999999991</v>
      </c>
      <c r="AP3540" s="109">
        <f t="shared" si="209"/>
        <v>2.628526700000001</v>
      </c>
      <c r="AQ3540" s="109">
        <f t="shared" si="210"/>
        <v>3.4377029999999991</v>
      </c>
      <c r="AR3540" s="110">
        <f t="shared" si="211"/>
        <v>5.8272727272727272</v>
      </c>
      <c r="AS3540" s="22"/>
      <c r="AT3540" s="22"/>
      <c r="AU3540" s="132"/>
      <c r="AV3540" s="60"/>
      <c r="AW3540" s="60">
        <v>20</v>
      </c>
      <c r="AX3540" s="110"/>
      <c r="AY3540" s="60">
        <v>15</v>
      </c>
      <c r="AZ3540" s="60">
        <v>41</v>
      </c>
      <c r="BA3540" s="60">
        <v>0.5</v>
      </c>
      <c r="BB3540" s="110"/>
      <c r="BC3540" s="110"/>
      <c r="BD3540" s="60" t="s">
        <v>420</v>
      </c>
      <c r="BE3540" s="60" t="s">
        <v>411</v>
      </c>
      <c r="BF3540" s="60">
        <v>7.7</v>
      </c>
      <c r="BG3540" s="60" t="s">
        <v>471</v>
      </c>
      <c r="BH3540" s="60">
        <v>56</v>
      </c>
      <c r="BI3540" s="60">
        <v>3</v>
      </c>
      <c r="BJ3540" s="60">
        <v>96.7</v>
      </c>
      <c r="BK3540" s="110"/>
      <c r="BL3540" s="60" t="s">
        <v>1420</v>
      </c>
      <c r="BM3540" s="110"/>
      <c r="BN3540" s="60">
        <v>11</v>
      </c>
      <c r="BO3540" s="60">
        <v>511</v>
      </c>
      <c r="BP3540" s="60" t="s">
        <v>411</v>
      </c>
      <c r="BQ3540" s="60">
        <v>63</v>
      </c>
      <c r="BR3540" s="60">
        <v>219</v>
      </c>
      <c r="BS3540" s="110"/>
      <c r="BT3540" s="60">
        <v>0.9</v>
      </c>
      <c r="BU3540" s="60" t="s">
        <v>420</v>
      </c>
      <c r="BV3540" s="110"/>
      <c r="BW3540" s="60">
        <v>36</v>
      </c>
      <c r="BX3540" s="60">
        <v>302</v>
      </c>
      <c r="BY3540" s="60">
        <v>46.3</v>
      </c>
      <c r="BZ3540" s="110"/>
      <c r="CA3540" s="60">
        <v>83.8</v>
      </c>
      <c r="CB3540" s="60">
        <v>0.9</v>
      </c>
      <c r="CC3540" s="60">
        <v>30.1</v>
      </c>
      <c r="CD3540" s="60" t="s">
        <v>412</v>
      </c>
      <c r="CE3540" s="60">
        <v>5</v>
      </c>
      <c r="CF3540" s="60">
        <v>139</v>
      </c>
      <c r="CG3540" s="60">
        <v>4976</v>
      </c>
      <c r="CH3540" s="60">
        <v>340</v>
      </c>
      <c r="CI3540" s="60">
        <v>291</v>
      </c>
      <c r="CJ3540" s="60">
        <v>484</v>
      </c>
      <c r="CK3540" s="60">
        <v>45.3</v>
      </c>
      <c r="CL3540" s="60">
        <v>136</v>
      </c>
      <c r="CM3540" s="60">
        <v>23.3</v>
      </c>
      <c r="CN3540" s="60">
        <v>1.53</v>
      </c>
      <c r="CO3540" s="60">
        <v>17.5</v>
      </c>
      <c r="CP3540" s="60">
        <v>3.5</v>
      </c>
      <c r="CQ3540" s="60">
        <v>22.1</v>
      </c>
      <c r="CR3540" s="60">
        <v>4.8</v>
      </c>
      <c r="CS3540" s="60">
        <v>16.899999999999999</v>
      </c>
      <c r="CT3540" s="60">
        <v>2.78</v>
      </c>
      <c r="CU3540" s="60">
        <v>19.3</v>
      </c>
      <c r="CV3540" s="60">
        <v>3.21</v>
      </c>
      <c r="CW3540" s="60">
        <f t="shared" si="212"/>
        <v>1071.2199999999998</v>
      </c>
      <c r="CX3540" s="110"/>
      <c r="CY3540" s="110"/>
      <c r="CZ3540" s="110"/>
      <c r="DA3540" s="110"/>
      <c r="DB3540" s="22"/>
      <c r="DC3540" s="110"/>
      <c r="DD3540" s="110"/>
      <c r="DE3540" s="110"/>
      <c r="DF3540" s="110"/>
      <c r="DG3540" s="110"/>
      <c r="DH3540" s="22"/>
      <c r="DI3540" s="22"/>
      <c r="DJ3540" s="22"/>
      <c r="DK3540" s="22"/>
      <c r="DL3540" s="22"/>
      <c r="DM3540" s="22"/>
      <c r="DN3540" s="22"/>
      <c r="DO3540" s="22"/>
      <c r="DP3540" s="22"/>
      <c r="DQ3540" s="22"/>
    </row>
    <row r="3541" spans="1:121" ht="14.5" customHeight="1" x14ac:dyDescent="0.3">
      <c r="A3541" s="65" t="s">
        <v>5098</v>
      </c>
      <c r="B3541" s="61" t="s">
        <v>5000</v>
      </c>
      <c r="C3541" s="22" t="s">
        <v>2941</v>
      </c>
      <c r="D3541" s="22" t="s">
        <v>5257</v>
      </c>
      <c r="E3541" s="71"/>
      <c r="F3541" s="71">
        <v>41079</v>
      </c>
      <c r="G3541" s="25" t="s">
        <v>5023</v>
      </c>
      <c r="H3541" s="22">
        <v>32.032466999999997</v>
      </c>
      <c r="I3541" s="22">
        <v>-105.522479</v>
      </c>
      <c r="J3541" s="22" t="s">
        <v>873</v>
      </c>
      <c r="K3541" s="29" t="s">
        <v>1253</v>
      </c>
      <c r="L3541" s="29" t="s">
        <v>878</v>
      </c>
      <c r="M3541" s="22" t="s">
        <v>1165</v>
      </c>
      <c r="N3541" s="70" t="s">
        <v>3393</v>
      </c>
      <c r="O3541" s="70" t="s">
        <v>3394</v>
      </c>
      <c r="P3541" s="65"/>
      <c r="Q3541" s="126"/>
      <c r="R3541" s="126"/>
      <c r="S3541" s="126"/>
      <c r="U3541" s="126"/>
      <c r="V3541" s="126"/>
      <c r="W3541" s="60">
        <v>54.97</v>
      </c>
      <c r="X3541" s="60">
        <v>7.4999999999999997E-2</v>
      </c>
      <c r="Y3541" s="60">
        <v>17.38</v>
      </c>
      <c r="Z3541" s="60">
        <v>7.71</v>
      </c>
      <c r="AA3541" s="60">
        <v>0.38700000000000001</v>
      </c>
      <c r="AB3541" s="60">
        <v>0.13</v>
      </c>
      <c r="AC3541" s="60">
        <v>0.96</v>
      </c>
      <c r="AD3541" s="60">
        <v>8.9499999999999993</v>
      </c>
      <c r="AE3541" s="60">
        <v>4.54</v>
      </c>
      <c r="AF3541" s="60">
        <v>0.03</v>
      </c>
      <c r="AG3541" s="60">
        <v>3.6</v>
      </c>
      <c r="AH3541" s="60"/>
      <c r="AI3541" s="128"/>
      <c r="AJ3541" s="128"/>
      <c r="AK3541" s="22"/>
      <c r="AL3541" s="128"/>
      <c r="AM3541" s="128"/>
      <c r="AN3541" s="129"/>
      <c r="AO3541" s="57">
        <f t="shared" si="208"/>
        <v>98.731999999999985</v>
      </c>
      <c r="AP3541" s="109">
        <f t="shared" si="209"/>
        <v>2.9448627000000007</v>
      </c>
      <c r="AQ3541" s="109">
        <f t="shared" si="210"/>
        <v>4.331942999999999</v>
      </c>
      <c r="AR3541" s="110">
        <f t="shared" si="211"/>
        <v>7.0090909090909088</v>
      </c>
      <c r="AS3541" s="22"/>
      <c r="AT3541" s="22"/>
      <c r="AU3541" s="132"/>
      <c r="AV3541" s="60"/>
      <c r="AW3541" s="60">
        <v>23</v>
      </c>
      <c r="AX3541" s="110"/>
      <c r="AY3541" s="60">
        <v>14</v>
      </c>
      <c r="AZ3541" s="60">
        <v>42</v>
      </c>
      <c r="BA3541" s="60">
        <v>0.6</v>
      </c>
      <c r="BB3541" s="110"/>
      <c r="BC3541" s="110"/>
      <c r="BD3541" s="60" t="s">
        <v>420</v>
      </c>
      <c r="BE3541" s="60" t="s">
        <v>411</v>
      </c>
      <c r="BF3541" s="60">
        <v>7.3</v>
      </c>
      <c r="BG3541" s="60">
        <v>20</v>
      </c>
      <c r="BH3541" s="60">
        <v>57</v>
      </c>
      <c r="BI3541" s="60">
        <v>3</v>
      </c>
      <c r="BJ3541" s="60">
        <v>78</v>
      </c>
      <c r="BK3541" s="110"/>
      <c r="BL3541" s="60" t="s">
        <v>1420</v>
      </c>
      <c r="BM3541" s="110"/>
      <c r="BN3541" s="60">
        <v>5</v>
      </c>
      <c r="BO3541" s="60">
        <v>500</v>
      </c>
      <c r="BP3541" s="60" t="s">
        <v>411</v>
      </c>
      <c r="BQ3541" s="60">
        <v>81</v>
      </c>
      <c r="BR3541" s="60">
        <v>253</v>
      </c>
      <c r="BS3541" s="110"/>
      <c r="BT3541" s="60">
        <v>1.8</v>
      </c>
      <c r="BU3541" s="60" t="s">
        <v>420</v>
      </c>
      <c r="BV3541" s="110"/>
      <c r="BW3541" s="60">
        <v>37</v>
      </c>
      <c r="BX3541" s="60">
        <v>118</v>
      </c>
      <c r="BY3541" s="60">
        <v>41.2</v>
      </c>
      <c r="BZ3541" s="110"/>
      <c r="CA3541" s="60">
        <v>82.3</v>
      </c>
      <c r="CB3541" s="60">
        <v>1.4</v>
      </c>
      <c r="CC3541" s="60">
        <v>28.5</v>
      </c>
      <c r="CD3541" s="60" t="s">
        <v>412</v>
      </c>
      <c r="CE3541" s="60">
        <v>4</v>
      </c>
      <c r="CF3541" s="60">
        <v>75</v>
      </c>
      <c r="CG3541" s="60">
        <v>3679</v>
      </c>
      <c r="CH3541" s="60">
        <v>420</v>
      </c>
      <c r="CI3541" s="60">
        <v>189</v>
      </c>
      <c r="CJ3541" s="60">
        <v>300</v>
      </c>
      <c r="CK3541" s="60">
        <v>27.7</v>
      </c>
      <c r="CL3541" s="60">
        <v>81.599999999999994</v>
      </c>
      <c r="CM3541" s="60">
        <v>13.4</v>
      </c>
      <c r="CN3541" s="60">
        <v>0.85</v>
      </c>
      <c r="CO3541" s="60">
        <v>9.6</v>
      </c>
      <c r="CP3541" s="60">
        <v>1.8</v>
      </c>
      <c r="CQ3541" s="60">
        <v>11.8</v>
      </c>
      <c r="CR3541" s="60">
        <v>2.5</v>
      </c>
      <c r="CS3541" s="60">
        <v>8.8000000000000007</v>
      </c>
      <c r="CT3541" s="60">
        <v>1.53</v>
      </c>
      <c r="CU3541" s="60">
        <v>11</v>
      </c>
      <c r="CV3541" s="60">
        <v>2</v>
      </c>
      <c r="CW3541" s="60">
        <f t="shared" si="212"/>
        <v>661.57999999999993</v>
      </c>
      <c r="CX3541" s="110"/>
      <c r="CY3541" s="110"/>
      <c r="CZ3541" s="110"/>
      <c r="DA3541" s="110"/>
      <c r="DB3541" s="22"/>
      <c r="DC3541" s="110"/>
      <c r="DD3541" s="110"/>
      <c r="DE3541" s="110"/>
      <c r="DF3541" s="110"/>
      <c r="DG3541" s="110"/>
      <c r="DH3541" s="22"/>
      <c r="DI3541" s="22"/>
      <c r="DJ3541" s="22"/>
      <c r="DK3541" s="22"/>
      <c r="DL3541" s="22"/>
      <c r="DM3541" s="22"/>
      <c r="DN3541" s="22"/>
      <c r="DO3541" s="22"/>
      <c r="DP3541" s="22"/>
      <c r="DQ3541" s="22"/>
    </row>
    <row r="3542" spans="1:121" ht="14.5" customHeight="1" x14ac:dyDescent="0.3">
      <c r="A3542" s="65" t="s">
        <v>5099</v>
      </c>
      <c r="B3542" s="61" t="s">
        <v>5000</v>
      </c>
      <c r="C3542" s="22" t="s">
        <v>2941</v>
      </c>
      <c r="D3542" s="22" t="s">
        <v>5257</v>
      </c>
      <c r="E3542" s="71"/>
      <c r="F3542" s="71">
        <v>41079</v>
      </c>
      <c r="G3542" s="25" t="s">
        <v>5023</v>
      </c>
      <c r="H3542" s="22">
        <v>32.032466999999997</v>
      </c>
      <c r="I3542" s="22">
        <v>-105.522479</v>
      </c>
      <c r="J3542" s="22" t="s">
        <v>873</v>
      </c>
      <c r="K3542" s="29" t="s">
        <v>1253</v>
      </c>
      <c r="L3542" s="29" t="s">
        <v>878</v>
      </c>
      <c r="M3542" s="22" t="s">
        <v>1165</v>
      </c>
      <c r="N3542" s="70" t="s">
        <v>3393</v>
      </c>
      <c r="O3542" s="70" t="s">
        <v>3394</v>
      </c>
      <c r="P3542" s="65"/>
      <c r="Q3542" s="126"/>
      <c r="R3542" s="126"/>
      <c r="S3542" s="126"/>
      <c r="U3542" s="126"/>
      <c r="V3542" s="126"/>
      <c r="W3542" s="60">
        <v>56.26</v>
      </c>
      <c r="X3542" s="60">
        <v>6.3E-2</v>
      </c>
      <c r="Y3542" s="60">
        <v>19.57</v>
      </c>
      <c r="Z3542" s="60">
        <v>5.25</v>
      </c>
      <c r="AA3542" s="60">
        <v>0.28000000000000003</v>
      </c>
      <c r="AB3542" s="60">
        <v>0.16</v>
      </c>
      <c r="AC3542" s="60">
        <v>1.1599999999999999</v>
      </c>
      <c r="AD3542" s="60">
        <v>9.19</v>
      </c>
      <c r="AE3542" s="60">
        <v>4.92</v>
      </c>
      <c r="AF3542" s="60">
        <v>0.04</v>
      </c>
      <c r="AG3542" s="60">
        <v>3.82</v>
      </c>
      <c r="AH3542" s="60"/>
      <c r="AI3542" s="128"/>
      <c r="AJ3542" s="128"/>
      <c r="AK3542" s="22"/>
      <c r="AL3542" s="128"/>
      <c r="AM3542" s="128"/>
      <c r="AN3542" s="129"/>
      <c r="AO3542" s="57">
        <f t="shared" si="208"/>
        <v>100.71299999999999</v>
      </c>
      <c r="AP3542" s="109">
        <f t="shared" si="209"/>
        <v>2.3881575000000015</v>
      </c>
      <c r="AQ3542" s="109">
        <f t="shared" si="210"/>
        <v>2.6016749999999984</v>
      </c>
      <c r="AR3542" s="110">
        <f t="shared" si="211"/>
        <v>4.7727272727272725</v>
      </c>
      <c r="AS3542" s="22"/>
      <c r="AT3542" s="22"/>
      <c r="AU3542" s="132"/>
      <c r="AV3542" s="60"/>
      <c r="AW3542" s="60">
        <v>18</v>
      </c>
      <c r="AX3542" s="110"/>
      <c r="AY3542" s="60">
        <v>8</v>
      </c>
      <c r="AZ3542" s="60">
        <v>30</v>
      </c>
      <c r="BA3542" s="60">
        <v>0.5</v>
      </c>
      <c r="BB3542" s="110"/>
      <c r="BC3542" s="110"/>
      <c r="BD3542" s="60" t="s">
        <v>420</v>
      </c>
      <c r="BE3542" s="60" t="s">
        <v>411</v>
      </c>
      <c r="BF3542" s="60">
        <v>4.5999999999999996</v>
      </c>
      <c r="BG3542" s="60">
        <v>20</v>
      </c>
      <c r="BH3542" s="60">
        <v>47</v>
      </c>
      <c r="BI3542" s="60">
        <v>3</v>
      </c>
      <c r="BJ3542" s="60">
        <v>56.1</v>
      </c>
      <c r="BK3542" s="110"/>
      <c r="BL3542" s="60" t="s">
        <v>1420</v>
      </c>
      <c r="BM3542" s="110"/>
      <c r="BN3542" s="60">
        <v>22</v>
      </c>
      <c r="BO3542" s="60">
        <v>353</v>
      </c>
      <c r="BP3542" s="60" t="s">
        <v>411</v>
      </c>
      <c r="BQ3542" s="60">
        <v>45</v>
      </c>
      <c r="BR3542" s="60">
        <v>199</v>
      </c>
      <c r="BS3542" s="110"/>
      <c r="BT3542" s="60">
        <v>1.8</v>
      </c>
      <c r="BU3542" s="60" t="s">
        <v>420</v>
      </c>
      <c r="BV3542" s="110"/>
      <c r="BW3542" s="60">
        <v>20</v>
      </c>
      <c r="BX3542" s="60">
        <v>73</v>
      </c>
      <c r="BY3542" s="60">
        <v>29.5</v>
      </c>
      <c r="BZ3542" s="110"/>
      <c r="CA3542" s="60">
        <v>60.9</v>
      </c>
      <c r="CB3542" s="60">
        <v>0.9</v>
      </c>
      <c r="CC3542" s="60">
        <v>18</v>
      </c>
      <c r="CD3542" s="60" t="s">
        <v>412</v>
      </c>
      <c r="CE3542" s="60">
        <v>5</v>
      </c>
      <c r="CF3542" s="60">
        <v>80</v>
      </c>
      <c r="CG3542" s="60">
        <v>2844</v>
      </c>
      <c r="CH3542" s="60">
        <v>280</v>
      </c>
      <c r="CI3542" s="60">
        <v>196</v>
      </c>
      <c r="CJ3542" s="60">
        <v>324</v>
      </c>
      <c r="CK3542" s="60">
        <v>29.8</v>
      </c>
      <c r="CL3542" s="60">
        <v>89.2</v>
      </c>
      <c r="CM3542" s="60">
        <v>14.6</v>
      </c>
      <c r="CN3542" s="60">
        <v>0.98</v>
      </c>
      <c r="CO3542" s="60">
        <v>10.7</v>
      </c>
      <c r="CP3542" s="60">
        <v>2</v>
      </c>
      <c r="CQ3542" s="60">
        <v>12.5</v>
      </c>
      <c r="CR3542" s="60">
        <v>2.8</v>
      </c>
      <c r="CS3542" s="60">
        <v>9.6</v>
      </c>
      <c r="CT3542" s="60">
        <v>1.63</v>
      </c>
      <c r="CU3542" s="60">
        <v>11.7</v>
      </c>
      <c r="CV3542" s="60">
        <v>2.02</v>
      </c>
      <c r="CW3542" s="60">
        <f t="shared" si="212"/>
        <v>707.53000000000009</v>
      </c>
      <c r="CX3542" s="110"/>
      <c r="CY3542" s="110"/>
      <c r="CZ3542" s="110"/>
      <c r="DA3542" s="110"/>
      <c r="DB3542" s="22"/>
      <c r="DC3542" s="110"/>
      <c r="DD3542" s="110"/>
      <c r="DE3542" s="110"/>
      <c r="DF3542" s="110"/>
      <c r="DG3542" s="110"/>
      <c r="DH3542" s="22"/>
      <c r="DI3542" s="22"/>
      <c r="DJ3542" s="22"/>
      <c r="DK3542" s="22"/>
      <c r="DL3542" s="22"/>
      <c r="DM3542" s="22"/>
      <c r="DN3542" s="22"/>
      <c r="DO3542" s="22"/>
      <c r="DP3542" s="22"/>
      <c r="DQ3542" s="22"/>
    </row>
    <row r="3543" spans="1:121" ht="14.5" customHeight="1" x14ac:dyDescent="0.3">
      <c r="A3543" s="65" t="s">
        <v>5100</v>
      </c>
      <c r="B3543" s="61" t="s">
        <v>5000</v>
      </c>
      <c r="C3543" s="22" t="s">
        <v>2941</v>
      </c>
      <c r="D3543" s="22" t="s">
        <v>5257</v>
      </c>
      <c r="E3543" s="71"/>
      <c r="F3543" s="71">
        <v>41079</v>
      </c>
      <c r="G3543" s="25" t="s">
        <v>5023</v>
      </c>
      <c r="H3543" s="22">
        <v>32.032466999999997</v>
      </c>
      <c r="I3543" s="22">
        <v>-105.522479</v>
      </c>
      <c r="J3543" s="22" t="s">
        <v>873</v>
      </c>
      <c r="K3543" s="29" t="s">
        <v>1253</v>
      </c>
      <c r="L3543" s="29" t="s">
        <v>878</v>
      </c>
      <c r="M3543" s="22" t="s">
        <v>1165</v>
      </c>
      <c r="N3543" s="70" t="s">
        <v>3393</v>
      </c>
      <c r="O3543" s="70" t="s">
        <v>3394</v>
      </c>
      <c r="P3543" s="65"/>
      <c r="Q3543" s="126"/>
      <c r="R3543" s="126"/>
      <c r="S3543" s="126"/>
      <c r="U3543" s="126"/>
      <c r="V3543" s="126"/>
      <c r="W3543" s="60">
        <v>54.75</v>
      </c>
      <c r="X3543" s="60">
        <v>0.109</v>
      </c>
      <c r="Y3543" s="60">
        <v>14.98</v>
      </c>
      <c r="Z3543" s="60">
        <v>10.37</v>
      </c>
      <c r="AA3543" s="60">
        <v>0.56200000000000006</v>
      </c>
      <c r="AB3543" s="60">
        <v>0.13</v>
      </c>
      <c r="AC3543" s="60">
        <v>0.88</v>
      </c>
      <c r="AD3543" s="60">
        <v>9.23</v>
      </c>
      <c r="AE3543" s="60">
        <v>4.46</v>
      </c>
      <c r="AF3543" s="60">
        <v>0.24</v>
      </c>
      <c r="AG3543" s="60">
        <v>2.98</v>
      </c>
      <c r="AH3543" s="60"/>
      <c r="AI3543" s="128"/>
      <c r="AJ3543" s="128"/>
      <c r="AK3543" s="22"/>
      <c r="AL3543" s="128"/>
      <c r="AM3543" s="128"/>
      <c r="AN3543" s="129"/>
      <c r="AO3543" s="57">
        <f t="shared" si="208"/>
        <v>98.690999999999988</v>
      </c>
      <c r="AP3543" s="109">
        <f t="shared" si="209"/>
        <v>3.5452468999999986</v>
      </c>
      <c r="AQ3543" s="109">
        <f t="shared" si="210"/>
        <v>6.2043210000000002</v>
      </c>
      <c r="AR3543" s="110">
        <f t="shared" si="211"/>
        <v>9.4272727272727259</v>
      </c>
      <c r="AS3543" s="22"/>
      <c r="AT3543" s="22"/>
      <c r="AU3543" s="132"/>
      <c r="AV3543" s="60"/>
      <c r="AW3543" s="60">
        <v>58</v>
      </c>
      <c r="AX3543" s="110"/>
      <c r="AY3543" s="60">
        <v>41</v>
      </c>
      <c r="AZ3543" s="60">
        <v>65</v>
      </c>
      <c r="BA3543" s="60">
        <v>1.6</v>
      </c>
      <c r="BB3543" s="110"/>
      <c r="BC3543" s="110"/>
      <c r="BD3543" s="60">
        <v>2</v>
      </c>
      <c r="BE3543" s="60" t="s">
        <v>411</v>
      </c>
      <c r="BF3543" s="60">
        <v>10.5</v>
      </c>
      <c r="BG3543" s="60">
        <v>30</v>
      </c>
      <c r="BH3543" s="60">
        <v>55</v>
      </c>
      <c r="BI3543" s="60">
        <v>5</v>
      </c>
      <c r="BJ3543" s="60">
        <v>83.5</v>
      </c>
      <c r="BK3543" s="110"/>
      <c r="BL3543" s="60" t="s">
        <v>1420</v>
      </c>
      <c r="BM3543" s="110"/>
      <c r="BN3543" s="60">
        <v>4</v>
      </c>
      <c r="BO3543" s="60">
        <v>635</v>
      </c>
      <c r="BP3543" s="60" t="s">
        <v>411</v>
      </c>
      <c r="BQ3543" s="60">
        <v>78</v>
      </c>
      <c r="BR3543" s="60">
        <v>284</v>
      </c>
      <c r="BS3543" s="110"/>
      <c r="BT3543" s="60">
        <v>4.8</v>
      </c>
      <c r="BU3543" s="60" t="s">
        <v>420</v>
      </c>
      <c r="BV3543" s="110"/>
      <c r="BW3543" s="60">
        <v>38</v>
      </c>
      <c r="BX3543" s="60">
        <v>43</v>
      </c>
      <c r="BY3543" s="60">
        <v>41.6</v>
      </c>
      <c r="BZ3543" s="110"/>
      <c r="CA3543" s="60">
        <v>147</v>
      </c>
      <c r="CB3543" s="60">
        <v>1.2</v>
      </c>
      <c r="CC3543" s="60">
        <v>38.200000000000003</v>
      </c>
      <c r="CD3543" s="60" t="s">
        <v>412</v>
      </c>
      <c r="CE3543" s="60">
        <v>7</v>
      </c>
      <c r="CF3543" s="60">
        <v>131</v>
      </c>
      <c r="CG3543" s="60">
        <v>4055</v>
      </c>
      <c r="CH3543" s="60">
        <v>700</v>
      </c>
      <c r="CI3543" s="60">
        <v>334</v>
      </c>
      <c r="CJ3543" s="60">
        <v>527</v>
      </c>
      <c r="CK3543" s="60">
        <v>48.8</v>
      </c>
      <c r="CL3543" s="60">
        <v>140</v>
      </c>
      <c r="CM3543" s="60">
        <v>22.8</v>
      </c>
      <c r="CN3543" s="60">
        <v>1.59</v>
      </c>
      <c r="CO3543" s="60">
        <v>17</v>
      </c>
      <c r="CP3543" s="60">
        <v>3.3</v>
      </c>
      <c r="CQ3543" s="60">
        <v>20.2</v>
      </c>
      <c r="CR3543" s="60">
        <v>4.5</v>
      </c>
      <c r="CS3543" s="60">
        <v>15.3</v>
      </c>
      <c r="CT3543" s="60">
        <v>2.62</v>
      </c>
      <c r="CU3543" s="60">
        <v>17.7</v>
      </c>
      <c r="CV3543" s="60">
        <v>3.04</v>
      </c>
      <c r="CW3543" s="60">
        <f t="shared" si="212"/>
        <v>1157.8499999999997</v>
      </c>
      <c r="CX3543" s="110"/>
      <c r="CY3543" s="110"/>
      <c r="CZ3543" s="110"/>
      <c r="DA3543" s="110"/>
      <c r="DB3543" s="22"/>
      <c r="DC3543" s="110"/>
      <c r="DD3543" s="110"/>
      <c r="DE3543" s="110"/>
      <c r="DF3543" s="110"/>
      <c r="DG3543" s="110"/>
      <c r="DH3543" s="22"/>
      <c r="DI3543" s="22"/>
      <c r="DJ3543" s="22"/>
      <c r="DK3543" s="22"/>
      <c r="DL3543" s="22"/>
      <c r="DM3543" s="22"/>
      <c r="DN3543" s="22"/>
      <c r="DO3543" s="22"/>
      <c r="DP3543" s="22"/>
      <c r="DQ3543" s="22"/>
    </row>
    <row r="3544" spans="1:121" ht="14.5" customHeight="1" x14ac:dyDescent="0.3">
      <c r="A3544" s="65" t="s">
        <v>5101</v>
      </c>
      <c r="B3544" s="61" t="s">
        <v>5000</v>
      </c>
      <c r="C3544" s="22" t="s">
        <v>2941</v>
      </c>
      <c r="D3544" s="22" t="s">
        <v>5257</v>
      </c>
      <c r="E3544" s="71"/>
      <c r="F3544" s="71">
        <v>41079</v>
      </c>
      <c r="G3544" s="25" t="s">
        <v>5023</v>
      </c>
      <c r="H3544" s="22">
        <v>32.032466999999997</v>
      </c>
      <c r="I3544" s="22">
        <v>-105.522479</v>
      </c>
      <c r="J3544" s="22" t="s">
        <v>873</v>
      </c>
      <c r="K3544" s="29" t="s">
        <v>1253</v>
      </c>
      <c r="L3544" s="29" t="s">
        <v>878</v>
      </c>
      <c r="M3544" s="22" t="s">
        <v>1165</v>
      </c>
      <c r="N3544" s="70" t="s">
        <v>3393</v>
      </c>
      <c r="O3544" s="70" t="s">
        <v>3394</v>
      </c>
      <c r="P3544" s="65"/>
      <c r="Q3544" s="126"/>
      <c r="R3544" s="126"/>
      <c r="S3544" s="126"/>
      <c r="U3544" s="126"/>
      <c r="V3544" s="126"/>
      <c r="W3544" s="60">
        <v>55.72</v>
      </c>
      <c r="X3544" s="60">
        <v>0.10299999999999999</v>
      </c>
      <c r="Y3544" s="60">
        <v>16.52</v>
      </c>
      <c r="Z3544" s="60">
        <v>7.18</v>
      </c>
      <c r="AA3544" s="60">
        <v>0.44400000000000001</v>
      </c>
      <c r="AB3544" s="60">
        <v>0.18</v>
      </c>
      <c r="AC3544" s="60">
        <v>1.1000000000000001</v>
      </c>
      <c r="AD3544" s="60">
        <v>7.99</v>
      </c>
      <c r="AE3544" s="60">
        <v>4.68</v>
      </c>
      <c r="AF3544" s="60">
        <v>7.0000000000000007E-2</v>
      </c>
      <c r="AG3544" s="60">
        <v>3.59</v>
      </c>
      <c r="AH3544" s="60"/>
      <c r="AI3544" s="128"/>
      <c r="AJ3544" s="128"/>
      <c r="AK3544" s="22"/>
      <c r="AL3544" s="128"/>
      <c r="AM3544" s="128"/>
      <c r="AN3544" s="129"/>
      <c r="AO3544" s="57">
        <f t="shared" si="208"/>
        <v>97.576999999999998</v>
      </c>
      <c r="AP3544" s="109">
        <f t="shared" si="209"/>
        <v>2.7589966000000006</v>
      </c>
      <c r="AQ3544" s="109">
        <f t="shared" si="210"/>
        <v>4.0190939999999991</v>
      </c>
      <c r="AR3544" s="110">
        <f t="shared" si="211"/>
        <v>6.5272727272727264</v>
      </c>
      <c r="AS3544" s="22"/>
      <c r="AT3544" s="22"/>
      <c r="AU3544" s="132"/>
      <c r="AV3544" s="60"/>
      <c r="AW3544" s="60">
        <v>6</v>
      </c>
      <c r="AX3544" s="110"/>
      <c r="AY3544" s="60">
        <v>148</v>
      </c>
      <c r="AZ3544" s="60">
        <v>47</v>
      </c>
      <c r="BA3544" s="60">
        <v>0.8</v>
      </c>
      <c r="BB3544" s="110"/>
      <c r="BC3544" s="110"/>
      <c r="BD3544" s="60" t="s">
        <v>420</v>
      </c>
      <c r="BE3544" s="60" t="s">
        <v>411</v>
      </c>
      <c r="BF3544" s="60">
        <v>6</v>
      </c>
      <c r="BG3544" s="60">
        <v>20</v>
      </c>
      <c r="BH3544" s="60">
        <v>51</v>
      </c>
      <c r="BI3544" s="60">
        <v>4</v>
      </c>
      <c r="BJ3544" s="60">
        <v>114</v>
      </c>
      <c r="BK3544" s="110"/>
      <c r="BL3544" s="60" t="s">
        <v>1420</v>
      </c>
      <c r="BM3544" s="110"/>
      <c r="BN3544" s="60">
        <v>5</v>
      </c>
      <c r="BO3544" s="60">
        <v>913</v>
      </c>
      <c r="BP3544" s="60" t="s">
        <v>411</v>
      </c>
      <c r="BQ3544" s="60">
        <v>85</v>
      </c>
      <c r="BR3544" s="60">
        <v>197</v>
      </c>
      <c r="BS3544" s="110"/>
      <c r="BT3544" s="60">
        <v>1</v>
      </c>
      <c r="BU3544" s="60" t="s">
        <v>420</v>
      </c>
      <c r="BV3544" s="110"/>
      <c r="BW3544" s="60">
        <v>30</v>
      </c>
      <c r="BX3544" s="60">
        <v>99</v>
      </c>
      <c r="BY3544" s="60">
        <v>80.099999999999994</v>
      </c>
      <c r="BZ3544" s="110"/>
      <c r="CA3544" s="60">
        <v>92</v>
      </c>
      <c r="CB3544" s="60">
        <v>1.2</v>
      </c>
      <c r="CC3544" s="60">
        <v>17.7</v>
      </c>
      <c r="CD3544" s="60" t="s">
        <v>412</v>
      </c>
      <c r="CE3544" s="60">
        <v>3</v>
      </c>
      <c r="CF3544" s="60">
        <v>156</v>
      </c>
      <c r="CG3544" s="60">
        <v>4987</v>
      </c>
      <c r="CH3544" s="60">
        <v>650</v>
      </c>
      <c r="CI3544" s="60">
        <v>416</v>
      </c>
      <c r="CJ3544" s="60">
        <v>617</v>
      </c>
      <c r="CK3544" s="60">
        <v>55.8</v>
      </c>
      <c r="CL3544" s="60">
        <v>163</v>
      </c>
      <c r="CM3544" s="60">
        <v>26.4</v>
      </c>
      <c r="CN3544" s="60">
        <v>1.74</v>
      </c>
      <c r="CO3544" s="60">
        <v>20.100000000000001</v>
      </c>
      <c r="CP3544" s="60">
        <v>4.0999999999999996</v>
      </c>
      <c r="CQ3544" s="60">
        <v>25.6</v>
      </c>
      <c r="CR3544" s="60">
        <v>5.7</v>
      </c>
      <c r="CS3544" s="60">
        <v>20.3</v>
      </c>
      <c r="CT3544" s="60">
        <v>3.56</v>
      </c>
      <c r="CU3544" s="60">
        <v>24.8</v>
      </c>
      <c r="CV3544" s="60">
        <v>4.26</v>
      </c>
      <c r="CW3544" s="60">
        <f t="shared" si="212"/>
        <v>1388.3599999999997</v>
      </c>
      <c r="CX3544" s="110"/>
      <c r="CY3544" s="110"/>
      <c r="CZ3544" s="110"/>
      <c r="DA3544" s="110"/>
      <c r="DB3544" s="22"/>
      <c r="DC3544" s="110"/>
      <c r="DD3544" s="110"/>
      <c r="DE3544" s="110"/>
      <c r="DF3544" s="110"/>
      <c r="DG3544" s="110"/>
      <c r="DH3544" s="22"/>
      <c r="DI3544" s="22"/>
      <c r="DJ3544" s="22"/>
      <c r="DK3544" s="22"/>
      <c r="DL3544" s="22"/>
      <c r="DM3544" s="22"/>
      <c r="DN3544" s="22"/>
      <c r="DO3544" s="22"/>
      <c r="DP3544" s="22"/>
      <c r="DQ3544" s="22"/>
    </row>
    <row r="3545" spans="1:121" ht="14.5" customHeight="1" x14ac:dyDescent="0.3">
      <c r="A3545" s="65" t="s">
        <v>5102</v>
      </c>
      <c r="B3545" s="61" t="s">
        <v>5000</v>
      </c>
      <c r="C3545" s="22" t="s">
        <v>2941</v>
      </c>
      <c r="D3545" s="22" t="s">
        <v>5257</v>
      </c>
      <c r="E3545" s="71"/>
      <c r="F3545" s="71">
        <v>41079</v>
      </c>
      <c r="G3545" s="25" t="s">
        <v>5023</v>
      </c>
      <c r="H3545" s="22">
        <v>32.032466999999997</v>
      </c>
      <c r="I3545" s="22">
        <v>-105.522479</v>
      </c>
      <c r="J3545" s="22" t="s">
        <v>873</v>
      </c>
      <c r="K3545" s="29" t="s">
        <v>1253</v>
      </c>
      <c r="L3545" s="29" t="s">
        <v>878</v>
      </c>
      <c r="M3545" s="22" t="s">
        <v>1165</v>
      </c>
      <c r="N3545" s="70" t="s">
        <v>3393</v>
      </c>
      <c r="O3545" s="70" t="s">
        <v>3394</v>
      </c>
      <c r="P3545" s="65"/>
      <c r="Q3545" s="126"/>
      <c r="R3545" s="126"/>
      <c r="S3545" s="126"/>
      <c r="U3545" s="126"/>
      <c r="V3545" s="126"/>
      <c r="W3545" s="60">
        <v>56.43</v>
      </c>
      <c r="X3545" s="60">
        <v>7.3999999999999996E-2</v>
      </c>
      <c r="Y3545" s="60">
        <v>18.73</v>
      </c>
      <c r="Z3545" s="60">
        <v>5.22</v>
      </c>
      <c r="AA3545" s="60">
        <v>0.28499999999999998</v>
      </c>
      <c r="AB3545" s="60">
        <v>0.24</v>
      </c>
      <c r="AC3545" s="60">
        <v>1.19</v>
      </c>
      <c r="AD3545" s="60">
        <v>8.34</v>
      </c>
      <c r="AE3545" s="60">
        <v>4.92</v>
      </c>
      <c r="AF3545" s="60">
        <v>0.05</v>
      </c>
      <c r="AG3545" s="60">
        <v>4.0599999999999996</v>
      </c>
      <c r="AH3545" s="60"/>
      <c r="AI3545" s="128"/>
      <c r="AJ3545" s="128"/>
      <c r="AK3545" s="22"/>
      <c r="AL3545" s="128"/>
      <c r="AM3545" s="128"/>
      <c r="AN3545" s="129"/>
      <c r="AO3545" s="57">
        <f t="shared" si="208"/>
        <v>99.538999999999987</v>
      </c>
      <c r="AP3545" s="109">
        <f t="shared" si="209"/>
        <v>2.3384664000000011</v>
      </c>
      <c r="AQ3545" s="109">
        <f t="shared" si="210"/>
        <v>2.6195759999999986</v>
      </c>
      <c r="AR3545" s="110">
        <f t="shared" si="211"/>
        <v>4.7454545454545451</v>
      </c>
      <c r="AS3545" s="22"/>
      <c r="AT3545" s="22"/>
      <c r="AU3545" s="132"/>
      <c r="AV3545" s="60"/>
      <c r="AW3545" s="60">
        <v>11</v>
      </c>
      <c r="AX3545" s="110"/>
      <c r="AY3545" s="60">
        <v>33</v>
      </c>
      <c r="AZ3545" s="60">
        <v>32</v>
      </c>
      <c r="BA3545" s="60" t="s">
        <v>413</v>
      </c>
      <c r="BB3545" s="110"/>
      <c r="BC3545" s="110"/>
      <c r="BD3545" s="60" t="s">
        <v>420</v>
      </c>
      <c r="BE3545" s="60" t="s">
        <v>411</v>
      </c>
      <c r="BF3545" s="60">
        <v>5.9</v>
      </c>
      <c r="BG3545" s="60" t="s">
        <v>471</v>
      </c>
      <c r="BH3545" s="60">
        <v>45</v>
      </c>
      <c r="BI3545" s="60">
        <v>2</v>
      </c>
      <c r="BJ3545" s="60">
        <v>38.1</v>
      </c>
      <c r="BK3545" s="110"/>
      <c r="BL3545" s="60" t="s">
        <v>1420</v>
      </c>
      <c r="BM3545" s="110"/>
      <c r="BN3545" s="60">
        <v>6</v>
      </c>
      <c r="BO3545" s="60">
        <v>317</v>
      </c>
      <c r="BP3545" s="60" t="s">
        <v>411</v>
      </c>
      <c r="BQ3545" s="60">
        <v>52</v>
      </c>
      <c r="BR3545" s="60">
        <v>206</v>
      </c>
      <c r="BS3545" s="110"/>
      <c r="BT3545" s="60">
        <v>0.7</v>
      </c>
      <c r="BU3545" s="60" t="s">
        <v>420</v>
      </c>
      <c r="BV3545" s="110"/>
      <c r="BW3545" s="60">
        <v>20</v>
      </c>
      <c r="BX3545" s="60">
        <v>112</v>
      </c>
      <c r="BY3545" s="60">
        <v>19.399999999999999</v>
      </c>
      <c r="BZ3545" s="110"/>
      <c r="CA3545" s="60">
        <v>71.099999999999994</v>
      </c>
      <c r="CB3545" s="60">
        <v>0.9</v>
      </c>
      <c r="CC3545" s="60">
        <v>22.1</v>
      </c>
      <c r="CD3545" s="60" t="s">
        <v>412</v>
      </c>
      <c r="CE3545" s="60">
        <v>1</v>
      </c>
      <c r="CF3545" s="60">
        <v>36</v>
      </c>
      <c r="CG3545" s="60">
        <v>1864</v>
      </c>
      <c r="CH3545" s="60">
        <v>300</v>
      </c>
      <c r="CI3545" s="60">
        <v>111</v>
      </c>
      <c r="CJ3545" s="60">
        <v>178</v>
      </c>
      <c r="CK3545" s="60">
        <v>16.5</v>
      </c>
      <c r="CL3545" s="60">
        <v>49.8</v>
      </c>
      <c r="CM3545" s="60">
        <v>7.7</v>
      </c>
      <c r="CN3545" s="60">
        <v>0.52</v>
      </c>
      <c r="CO3545" s="60">
        <v>5.0999999999999996</v>
      </c>
      <c r="CP3545" s="60">
        <v>1</v>
      </c>
      <c r="CQ3545" s="60">
        <v>5.9</v>
      </c>
      <c r="CR3545" s="60">
        <v>1.2</v>
      </c>
      <c r="CS3545" s="60">
        <v>3.9</v>
      </c>
      <c r="CT3545" s="60">
        <v>0.72</v>
      </c>
      <c r="CU3545" s="60">
        <v>5.4</v>
      </c>
      <c r="CV3545" s="60">
        <v>0.97</v>
      </c>
      <c r="CW3545" s="60">
        <f t="shared" si="212"/>
        <v>387.71</v>
      </c>
      <c r="CX3545" s="110"/>
      <c r="CY3545" s="110"/>
      <c r="CZ3545" s="110"/>
      <c r="DA3545" s="110"/>
      <c r="DB3545" s="22"/>
      <c r="DC3545" s="110"/>
      <c r="DD3545" s="110"/>
      <c r="DE3545" s="110"/>
      <c r="DF3545" s="110"/>
      <c r="DG3545" s="110"/>
      <c r="DH3545" s="22"/>
      <c r="DI3545" s="22"/>
      <c r="DJ3545" s="22"/>
      <c r="DK3545" s="22"/>
      <c r="DL3545" s="22"/>
      <c r="DM3545" s="22"/>
      <c r="DN3545" s="22"/>
      <c r="DO3545" s="22"/>
      <c r="DP3545" s="22"/>
      <c r="DQ3545" s="22"/>
    </row>
    <row r="3546" spans="1:121" ht="14.5" customHeight="1" x14ac:dyDescent="0.3">
      <c r="A3546" s="65" t="s">
        <v>5103</v>
      </c>
      <c r="B3546" s="61" t="s">
        <v>5000</v>
      </c>
      <c r="C3546" s="22" t="s">
        <v>2941</v>
      </c>
      <c r="D3546" s="22" t="s">
        <v>5257</v>
      </c>
      <c r="E3546" s="71"/>
      <c r="F3546" s="71">
        <v>41079</v>
      </c>
      <c r="G3546" s="25" t="s">
        <v>5023</v>
      </c>
      <c r="H3546" s="22">
        <v>32.032466999999997</v>
      </c>
      <c r="I3546" s="22">
        <v>-105.522479</v>
      </c>
      <c r="J3546" s="22" t="s">
        <v>873</v>
      </c>
      <c r="K3546" s="29" t="s">
        <v>1253</v>
      </c>
      <c r="L3546" s="29" t="s">
        <v>878</v>
      </c>
      <c r="M3546" s="22" t="s">
        <v>1165</v>
      </c>
      <c r="N3546" s="70" t="s">
        <v>3393</v>
      </c>
      <c r="O3546" s="70" t="s">
        <v>3394</v>
      </c>
      <c r="P3546" s="65"/>
      <c r="Q3546" s="126"/>
      <c r="R3546" s="126"/>
      <c r="S3546" s="126"/>
      <c r="U3546" s="126"/>
      <c r="V3546" s="126"/>
      <c r="W3546" s="60">
        <v>56.11</v>
      </c>
      <c r="X3546" s="60">
        <v>7.9000000000000001E-2</v>
      </c>
      <c r="Y3546" s="60">
        <v>17.71</v>
      </c>
      <c r="Z3546" s="60">
        <v>7.39</v>
      </c>
      <c r="AA3546" s="60">
        <v>0.34200000000000003</v>
      </c>
      <c r="AB3546" s="60">
        <v>0.24</v>
      </c>
      <c r="AC3546" s="60">
        <v>1.1299999999999999</v>
      </c>
      <c r="AD3546" s="60">
        <v>8.8000000000000007</v>
      </c>
      <c r="AE3546" s="60">
        <v>4.71</v>
      </c>
      <c r="AF3546" s="60">
        <v>0.04</v>
      </c>
      <c r="AG3546" s="60">
        <v>3.36</v>
      </c>
      <c r="AH3546" s="60"/>
      <c r="AI3546" s="128"/>
      <c r="AJ3546" s="128"/>
      <c r="AK3546" s="22"/>
      <c r="AL3546" s="128"/>
      <c r="AM3546" s="128"/>
      <c r="AN3546" s="129"/>
      <c r="AO3546" s="57">
        <f t="shared" si="208"/>
        <v>99.910999999999987</v>
      </c>
      <c r="AP3546" s="109">
        <f t="shared" si="209"/>
        <v>2.8746793000000013</v>
      </c>
      <c r="AQ3546" s="109">
        <f t="shared" si="210"/>
        <v>4.1048369999999981</v>
      </c>
      <c r="AR3546" s="110">
        <f t="shared" si="211"/>
        <v>6.7181818181818169</v>
      </c>
      <c r="AS3546" s="22"/>
      <c r="AT3546" s="22"/>
      <c r="AU3546" s="132"/>
      <c r="AV3546" s="60"/>
      <c r="AW3546" s="60">
        <v>19</v>
      </c>
      <c r="AX3546" s="110"/>
      <c r="AY3546" s="60">
        <v>37</v>
      </c>
      <c r="AZ3546" s="60">
        <v>31</v>
      </c>
      <c r="BA3546" s="60">
        <v>0.5</v>
      </c>
      <c r="BB3546" s="110"/>
      <c r="BC3546" s="110"/>
      <c r="BD3546" s="60" t="s">
        <v>420</v>
      </c>
      <c r="BE3546" s="60" t="s">
        <v>411</v>
      </c>
      <c r="BF3546" s="60">
        <v>4.7</v>
      </c>
      <c r="BG3546" s="60">
        <v>20</v>
      </c>
      <c r="BH3546" s="60">
        <v>56</v>
      </c>
      <c r="BI3546" s="60">
        <v>3</v>
      </c>
      <c r="BJ3546" s="60">
        <v>85.8</v>
      </c>
      <c r="BK3546" s="110"/>
      <c r="BL3546" s="60" t="s">
        <v>1420</v>
      </c>
      <c r="BM3546" s="110"/>
      <c r="BN3546" s="60">
        <v>12</v>
      </c>
      <c r="BO3546" s="60">
        <v>436</v>
      </c>
      <c r="BP3546" s="60" t="s">
        <v>411</v>
      </c>
      <c r="BQ3546" s="60">
        <v>52</v>
      </c>
      <c r="BR3546" s="60">
        <v>273</v>
      </c>
      <c r="BS3546" s="110"/>
      <c r="BT3546" s="60">
        <v>1.2</v>
      </c>
      <c r="BU3546" s="60" t="s">
        <v>420</v>
      </c>
      <c r="BV3546" s="110"/>
      <c r="BW3546" s="60">
        <v>34</v>
      </c>
      <c r="BX3546" s="60">
        <v>135</v>
      </c>
      <c r="BY3546" s="60">
        <v>38.299999999999997</v>
      </c>
      <c r="BZ3546" s="110"/>
      <c r="CA3546" s="60">
        <v>55</v>
      </c>
      <c r="CB3546" s="60">
        <v>1.3</v>
      </c>
      <c r="CC3546" s="60">
        <v>18.399999999999999</v>
      </c>
      <c r="CD3546" s="60" t="s">
        <v>412</v>
      </c>
      <c r="CE3546" s="60">
        <v>4</v>
      </c>
      <c r="CF3546" s="60">
        <v>101</v>
      </c>
      <c r="CG3546" s="60">
        <v>4268</v>
      </c>
      <c r="CH3546" s="60">
        <v>320</v>
      </c>
      <c r="CI3546" s="60">
        <v>226</v>
      </c>
      <c r="CJ3546" s="60">
        <v>383</v>
      </c>
      <c r="CK3546" s="60">
        <v>34.700000000000003</v>
      </c>
      <c r="CL3546" s="60">
        <v>106</v>
      </c>
      <c r="CM3546" s="60">
        <v>18.100000000000001</v>
      </c>
      <c r="CN3546" s="60">
        <v>1.2</v>
      </c>
      <c r="CO3546" s="60">
        <v>13.5</v>
      </c>
      <c r="CP3546" s="60">
        <v>2.5</v>
      </c>
      <c r="CQ3546" s="60">
        <v>16.100000000000001</v>
      </c>
      <c r="CR3546" s="60">
        <v>3.5</v>
      </c>
      <c r="CS3546" s="60">
        <v>11.2</v>
      </c>
      <c r="CT3546" s="60">
        <v>1.89</v>
      </c>
      <c r="CU3546" s="60">
        <v>14.3</v>
      </c>
      <c r="CV3546" s="60">
        <v>2.4500000000000002</v>
      </c>
      <c r="CW3546" s="60">
        <f t="shared" si="212"/>
        <v>834.44000000000017</v>
      </c>
      <c r="CX3546" s="110"/>
      <c r="CY3546" s="110"/>
      <c r="CZ3546" s="110"/>
      <c r="DA3546" s="110"/>
      <c r="DB3546" s="22"/>
      <c r="DC3546" s="110"/>
      <c r="DD3546" s="110"/>
      <c r="DE3546" s="110"/>
      <c r="DF3546" s="110"/>
      <c r="DG3546" s="110"/>
      <c r="DH3546" s="22"/>
      <c r="DI3546" s="22"/>
      <c r="DJ3546" s="22"/>
      <c r="DK3546" s="22"/>
      <c r="DL3546" s="22"/>
      <c r="DM3546" s="22"/>
      <c r="DN3546" s="22"/>
      <c r="DO3546" s="22"/>
      <c r="DP3546" s="22"/>
      <c r="DQ3546" s="22"/>
    </row>
    <row r="3547" spans="1:121" ht="14.5" customHeight="1" x14ac:dyDescent="0.3">
      <c r="A3547" s="65" t="s">
        <v>5104</v>
      </c>
      <c r="B3547" s="61" t="s">
        <v>5000</v>
      </c>
      <c r="C3547" s="22" t="s">
        <v>2941</v>
      </c>
      <c r="D3547" s="22" t="s">
        <v>5257</v>
      </c>
      <c r="E3547" s="71"/>
      <c r="F3547" s="71">
        <v>41079</v>
      </c>
      <c r="G3547" s="25" t="s">
        <v>5023</v>
      </c>
      <c r="H3547" s="22">
        <v>32.032466999999997</v>
      </c>
      <c r="I3547" s="22">
        <v>-105.522479</v>
      </c>
      <c r="J3547" s="22" t="s">
        <v>873</v>
      </c>
      <c r="K3547" s="29" t="s">
        <v>1253</v>
      </c>
      <c r="L3547" s="29" t="s">
        <v>878</v>
      </c>
      <c r="M3547" s="22" t="s">
        <v>1165</v>
      </c>
      <c r="N3547" s="70" t="s">
        <v>3393</v>
      </c>
      <c r="O3547" s="70" t="s">
        <v>3394</v>
      </c>
      <c r="P3547" s="65"/>
      <c r="Q3547" s="126"/>
      <c r="R3547" s="126"/>
      <c r="S3547" s="126"/>
      <c r="U3547" s="126"/>
      <c r="V3547" s="126"/>
      <c r="W3547" s="60">
        <v>55.76</v>
      </c>
      <c r="X3547" s="60">
        <v>5.0999999999999997E-2</v>
      </c>
      <c r="Y3547" s="60">
        <v>17.989999999999998</v>
      </c>
      <c r="Z3547" s="60">
        <v>6.47</v>
      </c>
      <c r="AA3547" s="60">
        <v>0.33100000000000002</v>
      </c>
      <c r="AB3547" s="60">
        <v>0.09</v>
      </c>
      <c r="AC3547" s="60">
        <v>1.52</v>
      </c>
      <c r="AD3547" s="60">
        <v>10.08</v>
      </c>
      <c r="AE3547" s="60">
        <v>4.49</v>
      </c>
      <c r="AF3547" s="60">
        <v>0.04</v>
      </c>
      <c r="AG3547" s="60">
        <v>2.62</v>
      </c>
      <c r="AH3547" s="60"/>
      <c r="AI3547" s="128"/>
      <c r="AJ3547" s="128"/>
      <c r="AK3547" s="22"/>
      <c r="AL3547" s="128"/>
      <c r="AM3547" s="128"/>
      <c r="AN3547" s="129"/>
      <c r="AO3547" s="57">
        <f t="shared" si="208"/>
        <v>99.442000000000007</v>
      </c>
      <c r="AP3547" s="109">
        <f t="shared" si="209"/>
        <v>2.6397989000000028</v>
      </c>
      <c r="AQ3547" s="109">
        <f t="shared" si="210"/>
        <v>3.4820009999999968</v>
      </c>
      <c r="AR3547" s="110">
        <f t="shared" si="211"/>
        <v>5.8818181818181809</v>
      </c>
      <c r="AS3547" s="22"/>
      <c r="AT3547" s="22"/>
      <c r="AU3547" s="132"/>
      <c r="AV3547" s="60"/>
      <c r="AW3547" s="60">
        <v>12</v>
      </c>
      <c r="AX3547" s="110"/>
      <c r="AY3547" s="60">
        <v>16</v>
      </c>
      <c r="AZ3547" s="60">
        <v>30</v>
      </c>
      <c r="BA3547" s="60" t="s">
        <v>413</v>
      </c>
      <c r="BB3547" s="110"/>
      <c r="BC3547" s="110"/>
      <c r="BD3547" s="60" t="s">
        <v>420</v>
      </c>
      <c r="BE3547" s="60" t="s">
        <v>411</v>
      </c>
      <c r="BF3547" s="60">
        <v>4.7</v>
      </c>
      <c r="BG3547" s="60">
        <v>40</v>
      </c>
      <c r="BH3547" s="60">
        <v>53</v>
      </c>
      <c r="BI3547" s="60">
        <v>3</v>
      </c>
      <c r="BJ3547" s="60">
        <v>134</v>
      </c>
      <c r="BK3547" s="110"/>
      <c r="BL3547" s="60" t="s">
        <v>1420</v>
      </c>
      <c r="BM3547" s="110"/>
      <c r="BN3547" s="60">
        <v>7</v>
      </c>
      <c r="BO3547" s="60">
        <v>615</v>
      </c>
      <c r="BP3547" s="60" t="s">
        <v>411</v>
      </c>
      <c r="BQ3547" s="60">
        <v>52</v>
      </c>
      <c r="BR3547" s="60">
        <v>247</v>
      </c>
      <c r="BS3547" s="110"/>
      <c r="BT3547" s="60">
        <v>1.1000000000000001</v>
      </c>
      <c r="BU3547" s="60" t="s">
        <v>420</v>
      </c>
      <c r="BV3547" s="110"/>
      <c r="BW3547" s="60">
        <v>33</v>
      </c>
      <c r="BX3547" s="60">
        <v>36</v>
      </c>
      <c r="BY3547" s="60">
        <v>72.5</v>
      </c>
      <c r="BZ3547" s="110"/>
      <c r="CA3547" s="60">
        <v>54.3</v>
      </c>
      <c r="CB3547" s="60">
        <v>1.1000000000000001</v>
      </c>
      <c r="CC3547" s="60">
        <v>18.100000000000001</v>
      </c>
      <c r="CD3547" s="60" t="s">
        <v>412</v>
      </c>
      <c r="CE3547" s="60">
        <v>21</v>
      </c>
      <c r="CF3547" s="60">
        <v>203</v>
      </c>
      <c r="CG3547" s="60">
        <v>6231</v>
      </c>
      <c r="CH3547" s="60">
        <v>280</v>
      </c>
      <c r="CI3547" s="60">
        <v>351</v>
      </c>
      <c r="CJ3547" s="60">
        <v>574</v>
      </c>
      <c r="CK3547" s="60">
        <v>53.6</v>
      </c>
      <c r="CL3547" s="60">
        <v>160</v>
      </c>
      <c r="CM3547" s="60">
        <v>28.4</v>
      </c>
      <c r="CN3547" s="60">
        <v>1.89</v>
      </c>
      <c r="CO3547" s="60">
        <v>23</v>
      </c>
      <c r="CP3547" s="60">
        <v>4.8</v>
      </c>
      <c r="CQ3547" s="60">
        <v>31.3</v>
      </c>
      <c r="CR3547" s="60">
        <v>7.4</v>
      </c>
      <c r="CS3547" s="60">
        <v>23.6</v>
      </c>
      <c r="CT3547" s="60">
        <v>4.08</v>
      </c>
      <c r="CU3547" s="60">
        <v>30.7</v>
      </c>
      <c r="CV3547" s="60">
        <v>5.33</v>
      </c>
      <c r="CW3547" s="60">
        <f t="shared" si="212"/>
        <v>1299.0999999999999</v>
      </c>
      <c r="CX3547" s="110"/>
      <c r="CY3547" s="110"/>
      <c r="CZ3547" s="110"/>
      <c r="DA3547" s="110"/>
      <c r="DB3547" s="22"/>
      <c r="DC3547" s="110"/>
      <c r="DD3547" s="110"/>
      <c r="DE3547" s="110"/>
      <c r="DF3547" s="110"/>
      <c r="DG3547" s="110"/>
      <c r="DH3547" s="22"/>
      <c r="DI3547" s="22"/>
      <c r="DJ3547" s="22"/>
      <c r="DK3547" s="22"/>
      <c r="DL3547" s="22"/>
      <c r="DM3547" s="22"/>
      <c r="DN3547" s="22"/>
      <c r="DO3547" s="22"/>
      <c r="DP3547" s="22"/>
      <c r="DQ3547" s="22"/>
    </row>
    <row r="3548" spans="1:121" ht="14.5" customHeight="1" x14ac:dyDescent="0.3">
      <c r="A3548" s="65" t="s">
        <v>5105</v>
      </c>
      <c r="B3548" s="61" t="s">
        <v>5000</v>
      </c>
      <c r="C3548" s="22" t="s">
        <v>2941</v>
      </c>
      <c r="D3548" s="22" t="s">
        <v>5257</v>
      </c>
      <c r="E3548" s="71"/>
      <c r="F3548" s="71">
        <v>41079</v>
      </c>
      <c r="G3548" s="25" t="s">
        <v>5023</v>
      </c>
      <c r="H3548" s="22">
        <v>32.032466999999997</v>
      </c>
      <c r="I3548" s="22">
        <v>-105.522479</v>
      </c>
      <c r="J3548" s="22" t="s">
        <v>873</v>
      </c>
      <c r="K3548" s="29" t="s">
        <v>1253</v>
      </c>
      <c r="L3548" s="29" t="s">
        <v>878</v>
      </c>
      <c r="M3548" s="22" t="s">
        <v>1165</v>
      </c>
      <c r="N3548" s="70" t="s">
        <v>3393</v>
      </c>
      <c r="O3548" s="70" t="s">
        <v>3394</v>
      </c>
      <c r="P3548" s="65"/>
      <c r="Q3548" s="126"/>
      <c r="R3548" s="126"/>
      <c r="S3548" s="126"/>
      <c r="U3548" s="126"/>
      <c r="V3548" s="126"/>
      <c r="W3548" s="60">
        <v>53.75</v>
      </c>
      <c r="X3548" s="60">
        <v>0.112</v>
      </c>
      <c r="Y3548" s="60">
        <v>14.32</v>
      </c>
      <c r="Z3548" s="60">
        <v>10.72</v>
      </c>
      <c r="AA3548" s="60">
        <v>0.54</v>
      </c>
      <c r="AB3548" s="60">
        <v>0.15</v>
      </c>
      <c r="AC3548" s="60">
        <v>1.1399999999999999</v>
      </c>
      <c r="AD3548" s="60">
        <v>8.7799999999999994</v>
      </c>
      <c r="AE3548" s="60">
        <v>3.88</v>
      </c>
      <c r="AF3548" s="60">
        <v>0.05</v>
      </c>
      <c r="AG3548" s="60">
        <v>3.99</v>
      </c>
      <c r="AH3548" s="60"/>
      <c r="AI3548" s="128"/>
      <c r="AJ3548" s="128"/>
      <c r="AK3548" s="22"/>
      <c r="AL3548" s="128"/>
      <c r="AM3548" s="128"/>
      <c r="AN3548" s="129"/>
      <c r="AO3548" s="57">
        <f t="shared" si="208"/>
        <v>97.432000000000002</v>
      </c>
      <c r="AP3548" s="109">
        <f t="shared" si="209"/>
        <v>3.6072064000000008</v>
      </c>
      <c r="AQ3548" s="109">
        <f t="shared" si="210"/>
        <v>6.466175999999999</v>
      </c>
      <c r="AR3548" s="110">
        <f t="shared" si="211"/>
        <v>9.745454545454546</v>
      </c>
      <c r="AS3548" s="22"/>
      <c r="AT3548" s="22"/>
      <c r="AU3548" s="132"/>
      <c r="AV3548" s="60"/>
      <c r="AW3548" s="60">
        <v>13</v>
      </c>
      <c r="AX3548" s="110"/>
      <c r="AY3548" s="60">
        <v>27</v>
      </c>
      <c r="AZ3548" s="60">
        <v>45</v>
      </c>
      <c r="BA3548" s="60">
        <v>2.5</v>
      </c>
      <c r="BB3548" s="110"/>
      <c r="BC3548" s="110"/>
      <c r="BD3548" s="60" t="s">
        <v>420</v>
      </c>
      <c r="BE3548" s="60" t="s">
        <v>411</v>
      </c>
      <c r="BF3548" s="60">
        <v>5.9</v>
      </c>
      <c r="BG3548" s="60">
        <v>30</v>
      </c>
      <c r="BH3548" s="60">
        <v>55</v>
      </c>
      <c r="BI3548" s="60">
        <v>4</v>
      </c>
      <c r="BJ3548" s="60">
        <v>164</v>
      </c>
      <c r="BK3548" s="110"/>
      <c r="BL3548" s="60" t="s">
        <v>1420</v>
      </c>
      <c r="BM3548" s="110"/>
      <c r="BN3548" s="60">
        <v>4</v>
      </c>
      <c r="BO3548" s="60">
        <v>734</v>
      </c>
      <c r="BP3548" s="60" t="s">
        <v>411</v>
      </c>
      <c r="BQ3548" s="60">
        <v>83</v>
      </c>
      <c r="BR3548" s="60">
        <v>211</v>
      </c>
      <c r="BS3548" s="110"/>
      <c r="BT3548" s="60">
        <v>1.1000000000000001</v>
      </c>
      <c r="BU3548" s="60" t="s">
        <v>420</v>
      </c>
      <c r="BV3548" s="110"/>
      <c r="BW3548" s="60">
        <v>54</v>
      </c>
      <c r="BX3548" s="60">
        <v>168</v>
      </c>
      <c r="BY3548" s="60">
        <v>81.5</v>
      </c>
      <c r="BZ3548" s="110"/>
      <c r="CA3548" s="60">
        <v>91.9</v>
      </c>
      <c r="CB3548" s="60">
        <v>1.1000000000000001</v>
      </c>
      <c r="CC3548" s="60">
        <v>29.1</v>
      </c>
      <c r="CD3548" s="60">
        <v>5</v>
      </c>
      <c r="CE3548" s="60">
        <v>10</v>
      </c>
      <c r="CF3548" s="60">
        <v>230</v>
      </c>
      <c r="CG3548" s="60">
        <v>7456</v>
      </c>
      <c r="CH3548" s="60">
        <v>430</v>
      </c>
      <c r="CI3548" s="60">
        <v>469</v>
      </c>
      <c r="CJ3548" s="60">
        <v>796</v>
      </c>
      <c r="CK3548" s="60">
        <v>73.599999999999994</v>
      </c>
      <c r="CL3548" s="60">
        <v>219</v>
      </c>
      <c r="CM3548" s="60">
        <v>37.6</v>
      </c>
      <c r="CN3548" s="60">
        <v>2.59</v>
      </c>
      <c r="CO3548" s="60">
        <v>28.3</v>
      </c>
      <c r="CP3548" s="60">
        <v>5.9</v>
      </c>
      <c r="CQ3548" s="60">
        <v>37.1</v>
      </c>
      <c r="CR3548" s="60">
        <v>8.3000000000000007</v>
      </c>
      <c r="CS3548" s="60">
        <v>27</v>
      </c>
      <c r="CT3548" s="60">
        <v>4.54</v>
      </c>
      <c r="CU3548" s="60">
        <v>33.799999999999997</v>
      </c>
      <c r="CV3548" s="60">
        <v>5.47</v>
      </c>
      <c r="CW3548" s="60">
        <f t="shared" si="212"/>
        <v>1748.1999999999996</v>
      </c>
      <c r="CX3548" s="110"/>
      <c r="CY3548" s="110"/>
      <c r="CZ3548" s="110"/>
      <c r="DA3548" s="110"/>
      <c r="DB3548" s="22"/>
      <c r="DC3548" s="110"/>
      <c r="DD3548" s="110"/>
      <c r="DE3548" s="110"/>
      <c r="DF3548" s="110"/>
      <c r="DG3548" s="110"/>
      <c r="DH3548" s="22"/>
      <c r="DI3548" s="22"/>
      <c r="DJ3548" s="22"/>
      <c r="DK3548" s="22"/>
      <c r="DL3548" s="22"/>
      <c r="DM3548" s="22"/>
      <c r="DN3548" s="22"/>
      <c r="DO3548" s="22"/>
      <c r="DP3548" s="22"/>
      <c r="DQ3548" s="22"/>
    </row>
    <row r="3549" spans="1:121" ht="14.5" customHeight="1" x14ac:dyDescent="0.3">
      <c r="A3549" s="65" t="s">
        <v>5106</v>
      </c>
      <c r="B3549" s="61" t="s">
        <v>5000</v>
      </c>
      <c r="C3549" s="22" t="s">
        <v>2941</v>
      </c>
      <c r="D3549" s="22" t="s">
        <v>5257</v>
      </c>
      <c r="E3549" s="71"/>
      <c r="F3549" s="71">
        <v>41079</v>
      </c>
      <c r="G3549" s="25" t="s">
        <v>5023</v>
      </c>
      <c r="H3549" s="22">
        <v>32.032466999999997</v>
      </c>
      <c r="I3549" s="22">
        <v>-105.522479</v>
      </c>
      <c r="J3549" s="22" t="s">
        <v>873</v>
      </c>
      <c r="K3549" s="29" t="s">
        <v>1253</v>
      </c>
      <c r="L3549" s="29" t="s">
        <v>878</v>
      </c>
      <c r="M3549" s="22" t="s">
        <v>1165</v>
      </c>
      <c r="N3549" s="70" t="s">
        <v>3393</v>
      </c>
      <c r="O3549" s="70" t="s">
        <v>3394</v>
      </c>
      <c r="P3549" s="65"/>
      <c r="Q3549" s="126"/>
      <c r="R3549" s="126"/>
      <c r="S3549" s="126"/>
      <c r="U3549" s="126"/>
      <c r="V3549" s="126"/>
      <c r="W3549" s="60">
        <v>54.91</v>
      </c>
      <c r="X3549" s="60">
        <v>5.1999999999999998E-2</v>
      </c>
      <c r="Y3549" s="60">
        <v>17.850000000000001</v>
      </c>
      <c r="Z3549" s="60">
        <v>6</v>
      </c>
      <c r="AA3549" s="60">
        <v>0.35799999999999998</v>
      </c>
      <c r="AB3549" s="60">
        <v>0.28000000000000003</v>
      </c>
      <c r="AC3549" s="60">
        <v>1.5</v>
      </c>
      <c r="AD3549" s="60">
        <v>9.2799999999999994</v>
      </c>
      <c r="AE3549" s="60">
        <v>4.4000000000000004</v>
      </c>
      <c r="AF3549" s="60">
        <v>0.05</v>
      </c>
      <c r="AG3549" s="60">
        <v>3.9</v>
      </c>
      <c r="AH3549" s="60"/>
      <c r="AI3549" s="128"/>
      <c r="AJ3549" s="128"/>
      <c r="AK3549" s="22"/>
      <c r="AL3549" s="128"/>
      <c r="AM3549" s="128"/>
      <c r="AN3549" s="129"/>
      <c r="AO3549" s="57">
        <f t="shared" si="208"/>
        <v>98.580000000000013</v>
      </c>
      <c r="AP3549" s="109">
        <f t="shared" si="209"/>
        <v>2.5057950000000009</v>
      </c>
      <c r="AQ3549" s="109">
        <f t="shared" si="210"/>
        <v>3.1765499999999989</v>
      </c>
      <c r="AR3549" s="110">
        <f t="shared" si="211"/>
        <v>5.4545454545454541</v>
      </c>
      <c r="AS3549" s="22"/>
      <c r="AT3549" s="22"/>
      <c r="AU3549" s="132"/>
      <c r="AV3549" s="60"/>
      <c r="AW3549" s="60">
        <v>11</v>
      </c>
      <c r="AX3549" s="110"/>
      <c r="AY3549" s="60">
        <v>12</v>
      </c>
      <c r="AZ3549" s="60">
        <v>35</v>
      </c>
      <c r="BA3549" s="60">
        <v>0.7</v>
      </c>
      <c r="BB3549" s="110"/>
      <c r="BC3549" s="110"/>
      <c r="BD3549" s="60" t="s">
        <v>420</v>
      </c>
      <c r="BE3549" s="60" t="s">
        <v>411</v>
      </c>
      <c r="BF3549" s="60">
        <v>5.6</v>
      </c>
      <c r="BG3549" s="60">
        <v>20</v>
      </c>
      <c r="BH3549" s="60">
        <v>53</v>
      </c>
      <c r="BI3549" s="60">
        <v>3</v>
      </c>
      <c r="BJ3549" s="60">
        <v>155</v>
      </c>
      <c r="BK3549" s="110"/>
      <c r="BL3549" s="60" t="s">
        <v>1420</v>
      </c>
      <c r="BM3549" s="110"/>
      <c r="BN3549" s="60">
        <v>9</v>
      </c>
      <c r="BO3549" s="60">
        <v>692</v>
      </c>
      <c r="BP3549" s="60" t="s">
        <v>411</v>
      </c>
      <c r="BQ3549" s="60">
        <v>61</v>
      </c>
      <c r="BR3549" s="60">
        <v>227</v>
      </c>
      <c r="BS3549" s="110"/>
      <c r="BT3549" s="60">
        <v>1.2</v>
      </c>
      <c r="BU3549" s="60" t="s">
        <v>420</v>
      </c>
      <c r="BV3549" s="110"/>
      <c r="BW3549" s="60">
        <v>30</v>
      </c>
      <c r="BX3549" s="60">
        <v>128</v>
      </c>
      <c r="BY3549" s="60">
        <v>85.5</v>
      </c>
      <c r="BZ3549" s="110"/>
      <c r="CA3549" s="60">
        <v>72.099999999999994</v>
      </c>
      <c r="CB3549" s="60">
        <v>1.3</v>
      </c>
      <c r="CC3549" s="60">
        <v>21.7</v>
      </c>
      <c r="CD3549" s="60" t="s">
        <v>412</v>
      </c>
      <c r="CE3549" s="60">
        <v>21</v>
      </c>
      <c r="CF3549" s="60">
        <v>241</v>
      </c>
      <c r="CG3549" s="60">
        <v>6888</v>
      </c>
      <c r="CH3549" s="60">
        <v>310</v>
      </c>
      <c r="CI3549" s="60">
        <v>449</v>
      </c>
      <c r="CJ3549" s="60">
        <v>721</v>
      </c>
      <c r="CK3549" s="60">
        <v>67.3</v>
      </c>
      <c r="CL3549" s="60">
        <v>203</v>
      </c>
      <c r="CM3549" s="60">
        <v>35.1</v>
      </c>
      <c r="CN3549" s="60">
        <v>2.29</v>
      </c>
      <c r="CO3549" s="60">
        <v>28</v>
      </c>
      <c r="CP3549" s="60">
        <v>6</v>
      </c>
      <c r="CQ3549" s="60">
        <v>39.5</v>
      </c>
      <c r="CR3549" s="60">
        <v>9.1</v>
      </c>
      <c r="CS3549" s="60">
        <v>31.4</v>
      </c>
      <c r="CT3549" s="60">
        <v>5.38</v>
      </c>
      <c r="CU3549" s="60">
        <v>40.4</v>
      </c>
      <c r="CV3549" s="60">
        <v>6.2</v>
      </c>
      <c r="CW3549" s="60">
        <f t="shared" si="212"/>
        <v>1643.67</v>
      </c>
      <c r="CX3549" s="110"/>
      <c r="CY3549" s="110"/>
      <c r="CZ3549" s="110"/>
      <c r="DA3549" s="110"/>
      <c r="DB3549" s="22"/>
      <c r="DC3549" s="110"/>
      <c r="DD3549" s="110"/>
      <c r="DE3549" s="110"/>
      <c r="DF3549" s="110"/>
      <c r="DG3549" s="110"/>
      <c r="DH3549" s="22"/>
      <c r="DI3549" s="22"/>
      <c r="DJ3549" s="22"/>
      <c r="DK3549" s="22"/>
      <c r="DL3549" s="22"/>
      <c r="DM3549" s="22"/>
      <c r="DN3549" s="22"/>
      <c r="DO3549" s="22"/>
      <c r="DP3549" s="22"/>
      <c r="DQ3549" s="22"/>
    </row>
    <row r="3550" spans="1:121" ht="14.5" customHeight="1" x14ac:dyDescent="0.3">
      <c r="A3550" s="65" t="s">
        <v>5107</v>
      </c>
      <c r="B3550" s="61" t="s">
        <v>5000</v>
      </c>
      <c r="C3550" s="22" t="s">
        <v>2941</v>
      </c>
      <c r="D3550" s="22" t="s">
        <v>5257</v>
      </c>
      <c r="E3550" s="71"/>
      <c r="F3550" s="71">
        <v>40546</v>
      </c>
      <c r="G3550" s="25" t="s">
        <v>5017</v>
      </c>
      <c r="H3550" s="22" t="s">
        <v>5018</v>
      </c>
      <c r="I3550" s="22" t="s">
        <v>5018</v>
      </c>
      <c r="J3550" s="22" t="s">
        <v>5108</v>
      </c>
      <c r="K3550" s="29" t="s">
        <v>1253</v>
      </c>
      <c r="L3550" s="29" t="s">
        <v>878</v>
      </c>
      <c r="M3550" s="25"/>
      <c r="N3550" s="70" t="s">
        <v>3393</v>
      </c>
      <c r="O3550" s="70" t="s">
        <v>3394</v>
      </c>
      <c r="P3550" s="65"/>
      <c r="Q3550" s="118"/>
      <c r="R3550" s="118"/>
      <c r="S3550" s="118"/>
      <c r="U3550" s="118"/>
      <c r="V3550" s="118"/>
      <c r="W3550" s="60">
        <v>56.45</v>
      </c>
      <c r="X3550" s="60">
        <v>0.248</v>
      </c>
      <c r="Y3550" s="60">
        <v>17.46</v>
      </c>
      <c r="Z3550" s="60">
        <v>6.79</v>
      </c>
      <c r="AA3550" s="60">
        <v>0.24299999999999999</v>
      </c>
      <c r="AB3550" s="60">
        <v>0.3</v>
      </c>
      <c r="AC3550" s="60">
        <v>2.17</v>
      </c>
      <c r="AD3550" s="60">
        <v>6.68</v>
      </c>
      <c r="AE3550" s="60">
        <v>5.49</v>
      </c>
      <c r="AF3550" s="60">
        <v>0.13</v>
      </c>
      <c r="AG3550" s="60">
        <v>3.63</v>
      </c>
      <c r="AH3550" s="60"/>
      <c r="AI3550" s="131"/>
      <c r="AJ3550" s="131"/>
      <c r="AK3550" s="22"/>
      <c r="AL3550" s="131"/>
      <c r="AM3550" s="131"/>
      <c r="AN3550" s="131"/>
      <c r="AO3550" s="57">
        <f t="shared" si="208"/>
        <v>99.590999999999994</v>
      </c>
      <c r="AP3550" s="109">
        <f t="shared" si="209"/>
        <v>2.7000823</v>
      </c>
      <c r="AQ3550" s="109">
        <f t="shared" si="210"/>
        <v>3.7181069999999998</v>
      </c>
      <c r="AR3550" s="110">
        <f t="shared" si="211"/>
        <v>6.172727272727272</v>
      </c>
      <c r="AS3550" s="22"/>
      <c r="AT3550" s="22"/>
      <c r="AU3550" s="132"/>
      <c r="AV3550" s="60"/>
      <c r="AW3550" s="60" t="s">
        <v>412</v>
      </c>
      <c r="AX3550" s="110"/>
      <c r="AY3550" s="60">
        <v>439</v>
      </c>
      <c r="AZ3550" s="60">
        <v>9</v>
      </c>
      <c r="BA3550" s="60" t="s">
        <v>413</v>
      </c>
      <c r="BB3550" s="110"/>
      <c r="BC3550" s="110"/>
      <c r="BD3550" s="60">
        <v>1</v>
      </c>
      <c r="BE3550" s="60" t="s">
        <v>411</v>
      </c>
      <c r="BF3550" s="60">
        <v>1.6</v>
      </c>
      <c r="BG3550" s="60" t="s">
        <v>471</v>
      </c>
      <c r="BH3550" s="60">
        <v>31</v>
      </c>
      <c r="BI3550" s="60">
        <v>2</v>
      </c>
      <c r="BJ3550" s="60">
        <v>21.9</v>
      </c>
      <c r="BK3550" s="110"/>
      <c r="BL3550" s="60" t="s">
        <v>1420</v>
      </c>
      <c r="BM3550" s="110"/>
      <c r="BN3550" s="60">
        <v>3</v>
      </c>
      <c r="BO3550" s="60">
        <v>208</v>
      </c>
      <c r="BP3550" s="60" t="s">
        <v>411</v>
      </c>
      <c r="BQ3550" s="60">
        <v>17</v>
      </c>
      <c r="BR3550" s="60">
        <v>103</v>
      </c>
      <c r="BS3550" s="110"/>
      <c r="BT3550" s="60" t="s">
        <v>421</v>
      </c>
      <c r="BU3550" s="60">
        <v>3</v>
      </c>
      <c r="BV3550" s="110"/>
      <c r="BW3550" s="60">
        <v>9</v>
      </c>
      <c r="BX3550" s="60">
        <v>161</v>
      </c>
      <c r="BY3550" s="60">
        <v>13.7</v>
      </c>
      <c r="BZ3550" s="110"/>
      <c r="CA3550" s="60">
        <v>16.7</v>
      </c>
      <c r="CB3550" s="60">
        <v>0.3</v>
      </c>
      <c r="CC3550" s="60">
        <v>4.5</v>
      </c>
      <c r="CD3550" s="60" t="s">
        <v>412</v>
      </c>
      <c r="CE3550" s="60" t="s">
        <v>420</v>
      </c>
      <c r="CF3550" s="60">
        <v>58</v>
      </c>
      <c r="CG3550" s="60">
        <v>1036</v>
      </c>
      <c r="CH3550" s="60">
        <v>150</v>
      </c>
      <c r="CI3550" s="60">
        <v>122</v>
      </c>
      <c r="CJ3550" s="60">
        <v>239</v>
      </c>
      <c r="CK3550" s="60">
        <v>25.6</v>
      </c>
      <c r="CL3550" s="60">
        <v>88.9</v>
      </c>
      <c r="CM3550" s="60">
        <v>15.8</v>
      </c>
      <c r="CN3550" s="60">
        <v>2.0699999999999998</v>
      </c>
      <c r="CO3550" s="60">
        <v>12.6</v>
      </c>
      <c r="CP3550" s="60">
        <v>2</v>
      </c>
      <c r="CQ3550" s="60">
        <v>11.1</v>
      </c>
      <c r="CR3550" s="60">
        <v>2.2000000000000002</v>
      </c>
      <c r="CS3550" s="60">
        <v>6.1</v>
      </c>
      <c r="CT3550" s="60">
        <v>0.95</v>
      </c>
      <c r="CU3550" s="60">
        <v>6.1</v>
      </c>
      <c r="CV3550" s="60">
        <v>0.96</v>
      </c>
      <c r="CW3550" s="60">
        <f t="shared" si="212"/>
        <v>535.38000000000022</v>
      </c>
      <c r="CX3550" s="110"/>
      <c r="CY3550" s="110"/>
      <c r="CZ3550" s="110"/>
      <c r="DA3550" s="110"/>
      <c r="DB3550" s="22"/>
      <c r="DC3550" s="110"/>
      <c r="DD3550" s="110"/>
      <c r="DE3550" s="110"/>
      <c r="DF3550" s="110"/>
      <c r="DG3550" s="110"/>
      <c r="DH3550" s="22"/>
      <c r="DI3550" s="22"/>
      <c r="DJ3550" s="22"/>
      <c r="DK3550" s="22"/>
      <c r="DL3550" s="22"/>
      <c r="DM3550" s="22"/>
      <c r="DN3550" s="22"/>
      <c r="DO3550" s="22"/>
      <c r="DP3550" s="22"/>
      <c r="DQ3550" s="22"/>
    </row>
    <row r="3551" spans="1:121" ht="14.5" customHeight="1" x14ac:dyDescent="0.3">
      <c r="A3551" s="65" t="s">
        <v>5109</v>
      </c>
      <c r="B3551" s="61" t="s">
        <v>5000</v>
      </c>
      <c r="C3551" s="22" t="s">
        <v>2941</v>
      </c>
      <c r="D3551" s="22" t="s">
        <v>5257</v>
      </c>
      <c r="E3551" s="71"/>
      <c r="F3551" s="71">
        <v>41079</v>
      </c>
      <c r="G3551" s="25" t="s">
        <v>5023</v>
      </c>
      <c r="H3551" s="22">
        <v>32.032466999999997</v>
      </c>
      <c r="I3551" s="22">
        <v>-105.522479</v>
      </c>
      <c r="J3551" s="22" t="s">
        <v>873</v>
      </c>
      <c r="K3551" s="29" t="s">
        <v>1253</v>
      </c>
      <c r="L3551" s="29" t="s">
        <v>878</v>
      </c>
      <c r="M3551" s="22" t="s">
        <v>1165</v>
      </c>
      <c r="N3551" s="70" t="s">
        <v>3393</v>
      </c>
      <c r="O3551" s="70" t="s">
        <v>3394</v>
      </c>
      <c r="P3551" s="65"/>
      <c r="Q3551" s="126"/>
      <c r="R3551" s="126"/>
      <c r="S3551" s="126"/>
      <c r="U3551" s="126"/>
      <c r="V3551" s="126"/>
      <c r="W3551" s="60">
        <v>55.7</v>
      </c>
      <c r="X3551" s="60">
        <v>5.8999999999999997E-2</v>
      </c>
      <c r="Y3551" s="60">
        <v>19.45</v>
      </c>
      <c r="Z3551" s="60">
        <v>5.0599999999999996</v>
      </c>
      <c r="AA3551" s="60">
        <v>0.26200000000000001</v>
      </c>
      <c r="AB3551" s="60">
        <v>0.17</v>
      </c>
      <c r="AC3551" s="60">
        <v>1.42</v>
      </c>
      <c r="AD3551" s="60">
        <v>8.15</v>
      </c>
      <c r="AE3551" s="60">
        <v>4.4800000000000004</v>
      </c>
      <c r="AF3551" s="60">
        <v>0.05</v>
      </c>
      <c r="AG3551" s="60">
        <v>5.01</v>
      </c>
      <c r="AH3551" s="60"/>
      <c r="AI3551" s="128"/>
      <c r="AJ3551" s="128"/>
      <c r="AK3551" s="22"/>
      <c r="AL3551" s="128"/>
      <c r="AM3551" s="128"/>
      <c r="AN3551" s="129"/>
      <c r="AO3551" s="57">
        <f t="shared" si="208"/>
        <v>99.811000000000021</v>
      </c>
      <c r="AP3551" s="109">
        <f t="shared" si="209"/>
        <v>2.330847200000004</v>
      </c>
      <c r="AQ3551" s="109">
        <f t="shared" si="210"/>
        <v>2.4810479999999959</v>
      </c>
      <c r="AR3551" s="110">
        <f t="shared" si="211"/>
        <v>4.5999999999999996</v>
      </c>
      <c r="AS3551" s="22"/>
      <c r="AT3551" s="22"/>
      <c r="AU3551" s="132"/>
      <c r="AV3551" s="60"/>
      <c r="AW3551" s="60">
        <v>14</v>
      </c>
      <c r="AX3551" s="110"/>
      <c r="AY3551" s="60">
        <v>34</v>
      </c>
      <c r="AZ3551" s="60">
        <v>28</v>
      </c>
      <c r="BA3551" s="60" t="s">
        <v>413</v>
      </c>
      <c r="BB3551" s="110"/>
      <c r="BC3551" s="110"/>
      <c r="BD3551" s="60" t="s">
        <v>420</v>
      </c>
      <c r="BE3551" s="60" t="s">
        <v>411</v>
      </c>
      <c r="BF3551" s="60">
        <v>5.0999999999999996</v>
      </c>
      <c r="BG3551" s="60">
        <v>20</v>
      </c>
      <c r="BH3551" s="60">
        <v>50</v>
      </c>
      <c r="BI3551" s="60">
        <v>3</v>
      </c>
      <c r="BJ3551" s="60">
        <v>50.9</v>
      </c>
      <c r="BK3551" s="110"/>
      <c r="BL3551" s="60" t="s">
        <v>1420</v>
      </c>
      <c r="BM3551" s="110"/>
      <c r="BN3551" s="60">
        <v>7</v>
      </c>
      <c r="BO3551" s="60">
        <v>305</v>
      </c>
      <c r="BP3551" s="60" t="s">
        <v>411</v>
      </c>
      <c r="BQ3551" s="60">
        <v>52</v>
      </c>
      <c r="BR3551" s="60">
        <v>187</v>
      </c>
      <c r="BS3551" s="110"/>
      <c r="BT3551" s="60" t="s">
        <v>421</v>
      </c>
      <c r="BU3551" s="60" t="s">
        <v>420</v>
      </c>
      <c r="BV3551" s="110"/>
      <c r="BW3551" s="60">
        <v>20</v>
      </c>
      <c r="BX3551" s="60">
        <v>176</v>
      </c>
      <c r="BY3551" s="60">
        <v>27.1</v>
      </c>
      <c r="BZ3551" s="110"/>
      <c r="CA3551" s="60">
        <v>56.9</v>
      </c>
      <c r="CB3551" s="60">
        <v>0.7</v>
      </c>
      <c r="CC3551" s="60">
        <v>15.3</v>
      </c>
      <c r="CD3551" s="60" t="s">
        <v>412</v>
      </c>
      <c r="CE3551" s="60">
        <v>2</v>
      </c>
      <c r="CF3551" s="60">
        <v>62</v>
      </c>
      <c r="CG3551" s="60">
        <v>2452</v>
      </c>
      <c r="CH3551" s="60">
        <v>270</v>
      </c>
      <c r="CI3551" s="60">
        <v>197</v>
      </c>
      <c r="CJ3551" s="60">
        <v>343</v>
      </c>
      <c r="CK3551" s="60">
        <v>28.3</v>
      </c>
      <c r="CL3551" s="60">
        <v>83.5</v>
      </c>
      <c r="CM3551" s="60">
        <v>13</v>
      </c>
      <c r="CN3551" s="60">
        <v>0.95</v>
      </c>
      <c r="CO3551" s="60">
        <v>10.5</v>
      </c>
      <c r="CP3551" s="60">
        <v>1.7</v>
      </c>
      <c r="CQ3551" s="60">
        <v>10.4</v>
      </c>
      <c r="CR3551" s="60">
        <v>2.2000000000000002</v>
      </c>
      <c r="CS3551" s="60">
        <v>7.3</v>
      </c>
      <c r="CT3551" s="60">
        <v>1.21</v>
      </c>
      <c r="CU3551" s="60">
        <v>9.5</v>
      </c>
      <c r="CV3551" s="60">
        <v>1.69</v>
      </c>
      <c r="CW3551" s="60">
        <f t="shared" si="212"/>
        <v>710.25000000000011</v>
      </c>
      <c r="CX3551" s="110"/>
      <c r="CY3551" s="110"/>
      <c r="CZ3551" s="110"/>
      <c r="DA3551" s="110"/>
      <c r="DB3551" s="22"/>
      <c r="DC3551" s="110"/>
      <c r="DD3551" s="110"/>
      <c r="DE3551" s="110"/>
      <c r="DF3551" s="110"/>
      <c r="DG3551" s="110"/>
      <c r="DH3551" s="22"/>
      <c r="DI3551" s="22"/>
      <c r="DJ3551" s="22"/>
      <c r="DK3551" s="22"/>
      <c r="DL3551" s="22"/>
      <c r="DM3551" s="22"/>
      <c r="DN3551" s="22"/>
      <c r="DO3551" s="22"/>
      <c r="DP3551" s="22"/>
      <c r="DQ3551" s="22"/>
    </row>
    <row r="3552" spans="1:121" ht="14.5" customHeight="1" x14ac:dyDescent="0.3">
      <c r="A3552" s="65" t="s">
        <v>5110</v>
      </c>
      <c r="B3552" s="61" t="s">
        <v>5000</v>
      </c>
      <c r="C3552" s="22" t="s">
        <v>2941</v>
      </c>
      <c r="D3552" s="22" t="s">
        <v>5257</v>
      </c>
      <c r="E3552" s="71"/>
      <c r="F3552" s="71">
        <v>41079</v>
      </c>
      <c r="G3552" s="25" t="s">
        <v>5023</v>
      </c>
      <c r="H3552" s="22">
        <v>32.032466999999997</v>
      </c>
      <c r="I3552" s="22">
        <v>-105.522479</v>
      </c>
      <c r="J3552" s="22" t="s">
        <v>873</v>
      </c>
      <c r="K3552" s="29" t="s">
        <v>1253</v>
      </c>
      <c r="L3552" s="29" t="s">
        <v>878</v>
      </c>
      <c r="M3552" s="22" t="s">
        <v>1165</v>
      </c>
      <c r="N3552" s="70" t="s">
        <v>3393</v>
      </c>
      <c r="O3552" s="70" t="s">
        <v>3394</v>
      </c>
      <c r="P3552" s="65"/>
      <c r="Q3552" s="126"/>
      <c r="R3552" s="126"/>
      <c r="S3552" s="126"/>
      <c r="U3552" s="126"/>
      <c r="V3552" s="126"/>
      <c r="W3552" s="60">
        <v>55.9</v>
      </c>
      <c r="X3552" s="60">
        <v>6.7000000000000004E-2</v>
      </c>
      <c r="Y3552" s="60">
        <v>19.239999999999998</v>
      </c>
      <c r="Z3552" s="60">
        <v>5.28</v>
      </c>
      <c r="AA3552" s="60">
        <v>0.254</v>
      </c>
      <c r="AB3552" s="60">
        <v>0.14000000000000001</v>
      </c>
      <c r="AC3552" s="60">
        <v>1.18</v>
      </c>
      <c r="AD3552" s="60">
        <v>8.49</v>
      </c>
      <c r="AE3552" s="60">
        <v>4.6900000000000004</v>
      </c>
      <c r="AF3552" s="60">
        <v>0.05</v>
      </c>
      <c r="AG3552" s="60">
        <v>3.33</v>
      </c>
      <c r="AH3552" s="60"/>
      <c r="AI3552" s="128"/>
      <c r="AJ3552" s="128"/>
      <c r="AK3552" s="22"/>
      <c r="AL3552" s="128"/>
      <c r="AM3552" s="128"/>
      <c r="AN3552" s="129"/>
      <c r="AO3552" s="57">
        <f t="shared" si="208"/>
        <v>98.620999999999995</v>
      </c>
      <c r="AP3552" s="109">
        <f t="shared" si="209"/>
        <v>2.379933599999998</v>
      </c>
      <c r="AQ3552" s="109">
        <f t="shared" si="210"/>
        <v>2.6364240000000017</v>
      </c>
      <c r="AR3552" s="110">
        <f t="shared" si="211"/>
        <v>4.8</v>
      </c>
      <c r="AS3552" s="22"/>
      <c r="AT3552" s="22"/>
      <c r="AU3552" s="132"/>
      <c r="AV3552" s="60"/>
      <c r="AW3552" s="60">
        <v>8</v>
      </c>
      <c r="AX3552" s="110"/>
      <c r="AY3552" s="60">
        <v>15</v>
      </c>
      <c r="AZ3552" s="60">
        <v>23</v>
      </c>
      <c r="BA3552" s="60">
        <v>0.4</v>
      </c>
      <c r="BB3552" s="110"/>
      <c r="BC3552" s="110"/>
      <c r="BD3552" s="60" t="s">
        <v>420</v>
      </c>
      <c r="BE3552" s="60" t="s">
        <v>411</v>
      </c>
      <c r="BF3552" s="60">
        <v>3.4</v>
      </c>
      <c r="BG3552" s="60" t="s">
        <v>471</v>
      </c>
      <c r="BH3552" s="60">
        <v>45</v>
      </c>
      <c r="BI3552" s="60">
        <v>3</v>
      </c>
      <c r="BJ3552" s="60">
        <v>47.2</v>
      </c>
      <c r="BK3552" s="110"/>
      <c r="BL3552" s="60" t="s">
        <v>1420</v>
      </c>
      <c r="BM3552" s="110"/>
      <c r="BN3552" s="60">
        <v>4</v>
      </c>
      <c r="BO3552" s="60">
        <v>222</v>
      </c>
      <c r="BP3552" s="60" t="s">
        <v>411</v>
      </c>
      <c r="BQ3552" s="60">
        <v>34</v>
      </c>
      <c r="BR3552" s="60">
        <v>180</v>
      </c>
      <c r="BS3552" s="110"/>
      <c r="BT3552" s="60">
        <v>0.6</v>
      </c>
      <c r="BU3552" s="60" t="s">
        <v>420</v>
      </c>
      <c r="BV3552" s="110"/>
      <c r="BW3552" s="60">
        <v>18</v>
      </c>
      <c r="BX3552" s="60">
        <v>85</v>
      </c>
      <c r="BY3552" s="60">
        <v>17.8</v>
      </c>
      <c r="BZ3552" s="110"/>
      <c r="CA3552" s="60">
        <v>41</v>
      </c>
      <c r="CB3552" s="60">
        <v>0.9</v>
      </c>
      <c r="CC3552" s="60">
        <v>12.8</v>
      </c>
      <c r="CD3552" s="60" t="s">
        <v>412</v>
      </c>
      <c r="CE3552" s="60" t="s">
        <v>420</v>
      </c>
      <c r="CF3552" s="60">
        <v>41</v>
      </c>
      <c r="CG3552" s="60">
        <v>2179</v>
      </c>
      <c r="CH3552" s="60">
        <v>220</v>
      </c>
      <c r="CI3552" s="60">
        <v>115</v>
      </c>
      <c r="CJ3552" s="60">
        <v>200</v>
      </c>
      <c r="CK3552" s="60">
        <v>18.600000000000001</v>
      </c>
      <c r="CL3552" s="60">
        <v>58.5</v>
      </c>
      <c r="CM3552" s="60">
        <v>8.9</v>
      </c>
      <c r="CN3552" s="60">
        <v>0.63</v>
      </c>
      <c r="CO3552" s="60">
        <v>6.5</v>
      </c>
      <c r="CP3552" s="60">
        <v>1.2</v>
      </c>
      <c r="CQ3552" s="60">
        <v>6.8</v>
      </c>
      <c r="CR3552" s="60">
        <v>1.5</v>
      </c>
      <c r="CS3552" s="60">
        <v>4.5999999999999996</v>
      </c>
      <c r="CT3552" s="60">
        <v>0.82</v>
      </c>
      <c r="CU3552" s="60">
        <v>6.9</v>
      </c>
      <c r="CV3552" s="60">
        <v>1.26</v>
      </c>
      <c r="CW3552" s="60">
        <f t="shared" si="212"/>
        <v>431.21</v>
      </c>
      <c r="CX3552" s="110"/>
      <c r="CY3552" s="110"/>
      <c r="CZ3552" s="110"/>
      <c r="DA3552" s="110"/>
      <c r="DB3552" s="22"/>
      <c r="DC3552" s="110"/>
      <c r="DD3552" s="110"/>
      <c r="DE3552" s="110"/>
      <c r="DF3552" s="110"/>
      <c r="DG3552" s="110"/>
      <c r="DH3552" s="22"/>
      <c r="DI3552" s="22"/>
      <c r="DJ3552" s="22"/>
      <c r="DK3552" s="22"/>
      <c r="DL3552" s="22"/>
      <c r="DM3552" s="22"/>
      <c r="DN3552" s="22"/>
      <c r="DO3552" s="22"/>
      <c r="DP3552" s="22"/>
      <c r="DQ3552" s="22"/>
    </row>
    <row r="3553" spans="1:121" ht="14.5" customHeight="1" x14ac:dyDescent="0.3">
      <c r="A3553" s="65" t="s">
        <v>5111</v>
      </c>
      <c r="B3553" s="61" t="s">
        <v>5000</v>
      </c>
      <c r="C3553" s="22" t="s">
        <v>2941</v>
      </c>
      <c r="D3553" s="22" t="s">
        <v>5257</v>
      </c>
      <c r="E3553" s="71"/>
      <c r="F3553" s="71">
        <v>41079</v>
      </c>
      <c r="G3553" s="25" t="s">
        <v>5023</v>
      </c>
      <c r="H3553" s="22">
        <v>32.032466999999997</v>
      </c>
      <c r="I3553" s="22">
        <v>-105.522479</v>
      </c>
      <c r="J3553" s="22" t="s">
        <v>873</v>
      </c>
      <c r="K3553" s="29" t="s">
        <v>1253</v>
      </c>
      <c r="L3553" s="29" t="s">
        <v>878</v>
      </c>
      <c r="M3553" s="22" t="s">
        <v>1165</v>
      </c>
      <c r="N3553" s="70" t="s">
        <v>3393</v>
      </c>
      <c r="O3553" s="70" t="s">
        <v>3394</v>
      </c>
      <c r="P3553" s="65"/>
      <c r="Q3553" s="126"/>
      <c r="R3553" s="126"/>
      <c r="S3553" s="126"/>
      <c r="U3553" s="126"/>
      <c r="V3553" s="126"/>
      <c r="W3553" s="60">
        <v>55.47</v>
      </c>
      <c r="X3553" s="60">
        <v>5.0999999999999997E-2</v>
      </c>
      <c r="Y3553" s="60">
        <v>18.52</v>
      </c>
      <c r="Z3553" s="60">
        <v>5.65</v>
      </c>
      <c r="AA3553" s="60">
        <v>0.28999999999999998</v>
      </c>
      <c r="AB3553" s="60">
        <v>0.12</v>
      </c>
      <c r="AC3553" s="60">
        <v>1.06</v>
      </c>
      <c r="AD3553" s="60">
        <v>8.75</v>
      </c>
      <c r="AE3553" s="60">
        <v>4.47</v>
      </c>
      <c r="AF3553" s="60">
        <v>0.05</v>
      </c>
      <c r="AG3553" s="60">
        <v>3.82</v>
      </c>
      <c r="AH3553" s="60"/>
      <c r="AI3553" s="128"/>
      <c r="AJ3553" s="128"/>
      <c r="AK3553" s="22"/>
      <c r="AL3553" s="128"/>
      <c r="AM3553" s="128"/>
      <c r="AN3553" s="129"/>
      <c r="AO3553" s="57">
        <f t="shared" si="208"/>
        <v>98.251000000000005</v>
      </c>
      <c r="AP3553" s="109">
        <f t="shared" si="209"/>
        <v>2.4443304999999969</v>
      </c>
      <c r="AQ3553" s="109">
        <f t="shared" si="210"/>
        <v>2.9142450000000029</v>
      </c>
      <c r="AR3553" s="110">
        <f t="shared" si="211"/>
        <v>5.1363636363636367</v>
      </c>
      <c r="AS3553" s="22"/>
      <c r="AT3553" s="22"/>
      <c r="AU3553" s="132"/>
      <c r="AV3553" s="60"/>
      <c r="AW3553" s="60">
        <v>16</v>
      </c>
      <c r="AX3553" s="110"/>
      <c r="AY3553" s="60">
        <v>18</v>
      </c>
      <c r="AZ3553" s="60">
        <v>30</v>
      </c>
      <c r="BA3553" s="60">
        <v>0.5</v>
      </c>
      <c r="BB3553" s="110"/>
      <c r="BC3553" s="110"/>
      <c r="BD3553" s="60" t="s">
        <v>420</v>
      </c>
      <c r="BE3553" s="60" t="s">
        <v>411</v>
      </c>
      <c r="BF3553" s="60">
        <v>4.3</v>
      </c>
      <c r="BG3553" s="60">
        <v>20</v>
      </c>
      <c r="BH3553" s="60">
        <v>49</v>
      </c>
      <c r="BI3553" s="60">
        <v>2</v>
      </c>
      <c r="BJ3553" s="60">
        <v>56.1</v>
      </c>
      <c r="BK3553" s="110"/>
      <c r="BL3553" s="60" t="s">
        <v>1420</v>
      </c>
      <c r="BM3553" s="110"/>
      <c r="BN3553" s="60">
        <v>5</v>
      </c>
      <c r="BO3553" s="60">
        <v>285</v>
      </c>
      <c r="BP3553" s="60" t="s">
        <v>411</v>
      </c>
      <c r="BQ3553" s="60">
        <v>41</v>
      </c>
      <c r="BR3553" s="60">
        <v>215</v>
      </c>
      <c r="BS3553" s="110"/>
      <c r="BT3553" s="60">
        <v>0.7</v>
      </c>
      <c r="BU3553" s="60" t="s">
        <v>420</v>
      </c>
      <c r="BV3553" s="110"/>
      <c r="BW3553" s="60">
        <v>26</v>
      </c>
      <c r="BX3553" s="60">
        <v>47</v>
      </c>
      <c r="BY3553" s="60">
        <v>22</v>
      </c>
      <c r="BZ3553" s="110"/>
      <c r="CA3553" s="60">
        <v>57.5</v>
      </c>
      <c r="CB3553" s="60">
        <v>1.1000000000000001</v>
      </c>
      <c r="CC3553" s="60">
        <v>18.8</v>
      </c>
      <c r="CD3553" s="60" t="s">
        <v>412</v>
      </c>
      <c r="CE3553" s="60">
        <v>1</v>
      </c>
      <c r="CF3553" s="60">
        <v>51</v>
      </c>
      <c r="CG3553" s="60">
        <v>2680</v>
      </c>
      <c r="CH3553" s="60">
        <v>280</v>
      </c>
      <c r="CI3553" s="60">
        <v>143</v>
      </c>
      <c r="CJ3553" s="60">
        <v>242</v>
      </c>
      <c r="CK3553" s="60">
        <v>22.5</v>
      </c>
      <c r="CL3553" s="60">
        <v>67.599999999999994</v>
      </c>
      <c r="CM3553" s="60">
        <v>10.9</v>
      </c>
      <c r="CN3553" s="60">
        <v>0.73</v>
      </c>
      <c r="CO3553" s="60">
        <v>7.6</v>
      </c>
      <c r="CP3553" s="60">
        <v>1.4</v>
      </c>
      <c r="CQ3553" s="60">
        <v>8.5</v>
      </c>
      <c r="CR3553" s="60">
        <v>1.8</v>
      </c>
      <c r="CS3553" s="60">
        <v>5.7</v>
      </c>
      <c r="CT3553" s="60">
        <v>0.99</v>
      </c>
      <c r="CU3553" s="60">
        <v>7.7</v>
      </c>
      <c r="CV3553" s="60">
        <v>1.37</v>
      </c>
      <c r="CW3553" s="60">
        <f t="shared" si="212"/>
        <v>521.79000000000008</v>
      </c>
      <c r="CX3553" s="110"/>
      <c r="CY3553" s="110"/>
      <c r="CZ3553" s="110"/>
      <c r="DA3553" s="110"/>
      <c r="DB3553" s="22"/>
      <c r="DC3553" s="110"/>
      <c r="DD3553" s="110"/>
      <c r="DE3553" s="110"/>
      <c r="DF3553" s="110"/>
      <c r="DG3553" s="110"/>
      <c r="DH3553" s="22"/>
      <c r="DI3553" s="22"/>
      <c r="DJ3553" s="22"/>
      <c r="DK3553" s="22"/>
      <c r="DL3553" s="22"/>
      <c r="DM3553" s="22"/>
      <c r="DN3553" s="22"/>
      <c r="DO3553" s="22"/>
      <c r="DP3553" s="22"/>
      <c r="DQ3553" s="22"/>
    </row>
    <row r="3554" spans="1:121" ht="14.5" customHeight="1" x14ac:dyDescent="0.3">
      <c r="A3554" s="65" t="s">
        <v>5112</v>
      </c>
      <c r="B3554" s="61" t="s">
        <v>5000</v>
      </c>
      <c r="C3554" s="22" t="s">
        <v>2941</v>
      </c>
      <c r="D3554" s="22" t="s">
        <v>5257</v>
      </c>
      <c r="E3554" s="71"/>
      <c r="F3554" s="71">
        <v>41079</v>
      </c>
      <c r="G3554" s="25" t="s">
        <v>5023</v>
      </c>
      <c r="H3554" s="22">
        <v>32.032466999999997</v>
      </c>
      <c r="I3554" s="22">
        <v>-105.522479</v>
      </c>
      <c r="J3554" s="22" t="s">
        <v>873</v>
      </c>
      <c r="K3554" s="29" t="s">
        <v>1253</v>
      </c>
      <c r="L3554" s="29" t="s">
        <v>878</v>
      </c>
      <c r="M3554" s="22" t="s">
        <v>1165</v>
      </c>
      <c r="N3554" s="70" t="s">
        <v>3393</v>
      </c>
      <c r="O3554" s="70" t="s">
        <v>3394</v>
      </c>
      <c r="P3554" s="65"/>
      <c r="Q3554" s="126"/>
      <c r="R3554" s="126"/>
      <c r="S3554" s="126"/>
      <c r="U3554" s="126"/>
      <c r="V3554" s="126"/>
      <c r="W3554" s="60">
        <v>56.5</v>
      </c>
      <c r="X3554" s="60">
        <v>7.0999999999999994E-2</v>
      </c>
      <c r="Y3554" s="60">
        <v>19.260000000000002</v>
      </c>
      <c r="Z3554" s="60">
        <v>5.25</v>
      </c>
      <c r="AA3554" s="60">
        <v>0.224</v>
      </c>
      <c r="AB3554" s="60">
        <v>0.16</v>
      </c>
      <c r="AC3554" s="60">
        <v>1.44</v>
      </c>
      <c r="AD3554" s="60">
        <v>8.02</v>
      </c>
      <c r="AE3554" s="60">
        <v>4.62</v>
      </c>
      <c r="AF3554" s="60">
        <v>0.02</v>
      </c>
      <c r="AG3554" s="60">
        <v>3.95</v>
      </c>
      <c r="AH3554" s="60"/>
      <c r="AI3554" s="128"/>
      <c r="AJ3554" s="128"/>
      <c r="AK3554" s="22"/>
      <c r="AL3554" s="128"/>
      <c r="AM3554" s="128"/>
      <c r="AN3554" s="129"/>
      <c r="AO3554" s="57">
        <f t="shared" si="208"/>
        <v>99.515000000000001</v>
      </c>
      <c r="AP3554" s="109">
        <f t="shared" si="209"/>
        <v>2.372812500000002</v>
      </c>
      <c r="AQ3554" s="109">
        <f t="shared" si="210"/>
        <v>2.6156249999999979</v>
      </c>
      <c r="AR3554" s="110">
        <f t="shared" si="211"/>
        <v>4.7727272727272725</v>
      </c>
      <c r="AS3554" s="22"/>
      <c r="AT3554" s="22"/>
      <c r="AU3554" s="132"/>
      <c r="AV3554" s="60"/>
      <c r="AW3554" s="60">
        <v>10</v>
      </c>
      <c r="AX3554" s="110"/>
      <c r="AY3554" s="60">
        <v>7</v>
      </c>
      <c r="AZ3554" s="60">
        <v>21</v>
      </c>
      <c r="BA3554" s="60">
        <v>0.4</v>
      </c>
      <c r="BB3554" s="110"/>
      <c r="BC3554" s="110"/>
      <c r="BD3554" s="60" t="s">
        <v>420</v>
      </c>
      <c r="BE3554" s="60" t="s">
        <v>411</v>
      </c>
      <c r="BF3554" s="60">
        <v>4.2</v>
      </c>
      <c r="BG3554" s="60" t="s">
        <v>471</v>
      </c>
      <c r="BH3554" s="60">
        <v>45</v>
      </c>
      <c r="BI3554" s="60">
        <v>3</v>
      </c>
      <c r="BJ3554" s="60">
        <v>37.700000000000003</v>
      </c>
      <c r="BK3554" s="110"/>
      <c r="BL3554" s="60" t="s">
        <v>1420</v>
      </c>
      <c r="BM3554" s="110"/>
      <c r="BN3554" s="60">
        <v>4</v>
      </c>
      <c r="BO3554" s="60">
        <v>205</v>
      </c>
      <c r="BP3554" s="60" t="s">
        <v>411</v>
      </c>
      <c r="BQ3554" s="60">
        <v>29</v>
      </c>
      <c r="BR3554" s="60">
        <v>180</v>
      </c>
      <c r="BS3554" s="110"/>
      <c r="BT3554" s="60">
        <v>0.7</v>
      </c>
      <c r="BU3554" s="60" t="s">
        <v>420</v>
      </c>
      <c r="BV3554" s="110"/>
      <c r="BW3554" s="60">
        <v>18</v>
      </c>
      <c r="BX3554" s="60">
        <v>175</v>
      </c>
      <c r="BY3554" s="60">
        <v>14.1</v>
      </c>
      <c r="BZ3554" s="110"/>
      <c r="CA3554" s="60">
        <v>36.4</v>
      </c>
      <c r="CB3554" s="60">
        <v>0.7</v>
      </c>
      <c r="CC3554" s="60">
        <v>12.2</v>
      </c>
      <c r="CD3554" s="60" t="s">
        <v>412</v>
      </c>
      <c r="CE3554" s="60" t="s">
        <v>420</v>
      </c>
      <c r="CF3554" s="60">
        <v>36</v>
      </c>
      <c r="CG3554" s="60">
        <v>1767</v>
      </c>
      <c r="CH3554" s="60">
        <v>200</v>
      </c>
      <c r="CI3554" s="60">
        <v>106</v>
      </c>
      <c r="CJ3554" s="60">
        <v>182</v>
      </c>
      <c r="CK3554" s="60">
        <v>17.2</v>
      </c>
      <c r="CL3554" s="60">
        <v>52.4</v>
      </c>
      <c r="CM3554" s="60">
        <v>8</v>
      </c>
      <c r="CN3554" s="60">
        <v>0.54</v>
      </c>
      <c r="CO3554" s="60">
        <v>5.5</v>
      </c>
      <c r="CP3554" s="60">
        <v>1</v>
      </c>
      <c r="CQ3554" s="60">
        <v>5.9</v>
      </c>
      <c r="CR3554" s="60">
        <v>1.3</v>
      </c>
      <c r="CS3554" s="60">
        <v>3.8</v>
      </c>
      <c r="CT3554" s="60">
        <v>0.69</v>
      </c>
      <c r="CU3554" s="60">
        <v>5.6</v>
      </c>
      <c r="CV3554" s="60">
        <v>1.1299999999999999</v>
      </c>
      <c r="CW3554" s="60">
        <f t="shared" si="212"/>
        <v>391.06</v>
      </c>
      <c r="CX3554" s="110"/>
      <c r="CY3554" s="110"/>
      <c r="CZ3554" s="110"/>
      <c r="DA3554" s="110"/>
      <c r="DB3554" s="22"/>
      <c r="DC3554" s="110"/>
      <c r="DD3554" s="110"/>
      <c r="DE3554" s="110"/>
      <c r="DF3554" s="110"/>
      <c r="DG3554" s="110"/>
      <c r="DH3554" s="22"/>
      <c r="DI3554" s="22"/>
      <c r="DJ3554" s="22"/>
      <c r="DK3554" s="22"/>
      <c r="DL3554" s="22"/>
      <c r="DM3554" s="22"/>
      <c r="DN3554" s="22"/>
      <c r="DO3554" s="22"/>
      <c r="DP3554" s="22"/>
      <c r="DQ3554" s="22"/>
    </row>
    <row r="3555" spans="1:121" ht="14.5" customHeight="1" x14ac:dyDescent="0.3">
      <c r="A3555" s="65" t="s">
        <v>5113</v>
      </c>
      <c r="B3555" s="61" t="s">
        <v>5000</v>
      </c>
      <c r="C3555" s="22" t="s">
        <v>2941</v>
      </c>
      <c r="D3555" s="22" t="s">
        <v>5257</v>
      </c>
      <c r="E3555" s="71"/>
      <c r="F3555" s="71">
        <v>41079</v>
      </c>
      <c r="G3555" s="25" t="s">
        <v>5023</v>
      </c>
      <c r="H3555" s="22">
        <v>32.032466999999997</v>
      </c>
      <c r="I3555" s="22">
        <v>-105.522479</v>
      </c>
      <c r="J3555" s="22" t="s">
        <v>873</v>
      </c>
      <c r="K3555" s="29" t="s">
        <v>1253</v>
      </c>
      <c r="L3555" s="29" t="s">
        <v>878</v>
      </c>
      <c r="M3555" s="22" t="s">
        <v>1165</v>
      </c>
      <c r="N3555" s="70" t="s">
        <v>3393</v>
      </c>
      <c r="O3555" s="70" t="s">
        <v>3394</v>
      </c>
      <c r="P3555" s="65"/>
      <c r="Q3555" s="126"/>
      <c r="R3555" s="126"/>
      <c r="S3555" s="126"/>
      <c r="U3555" s="126"/>
      <c r="V3555" s="126"/>
      <c r="W3555" s="60">
        <v>55.57</v>
      </c>
      <c r="X3555" s="60">
        <v>5.8000000000000003E-2</v>
      </c>
      <c r="Y3555" s="60">
        <v>18.829999999999998</v>
      </c>
      <c r="Z3555" s="60">
        <v>5.2</v>
      </c>
      <c r="AA3555" s="60">
        <v>0.19500000000000001</v>
      </c>
      <c r="AB3555" s="60">
        <v>0.17</v>
      </c>
      <c r="AC3555" s="60">
        <v>1.33</v>
      </c>
      <c r="AD3555" s="60">
        <v>7.86</v>
      </c>
      <c r="AE3555" s="60">
        <v>4.45</v>
      </c>
      <c r="AF3555" s="60">
        <v>0.02</v>
      </c>
      <c r="AG3555" s="60">
        <v>4.05</v>
      </c>
      <c r="AH3555" s="60"/>
      <c r="AI3555" s="128"/>
      <c r="AJ3555" s="128"/>
      <c r="AK3555" s="22"/>
      <c r="AL3555" s="128"/>
      <c r="AM3555" s="128"/>
      <c r="AN3555" s="129"/>
      <c r="AO3555" s="57">
        <f t="shared" si="208"/>
        <v>97.73299999999999</v>
      </c>
      <c r="AP3555" s="109">
        <f t="shared" si="209"/>
        <v>2.3380090000000013</v>
      </c>
      <c r="AQ3555" s="109">
        <f t="shared" si="210"/>
        <v>2.6018099999999986</v>
      </c>
      <c r="AR3555" s="110">
        <f t="shared" si="211"/>
        <v>4.7272727272727266</v>
      </c>
      <c r="AS3555" s="22"/>
      <c r="AT3555" s="22"/>
      <c r="AU3555" s="132"/>
      <c r="AV3555" s="60"/>
      <c r="AW3555" s="60">
        <v>12</v>
      </c>
      <c r="AX3555" s="110"/>
      <c r="AY3555" s="60">
        <v>10</v>
      </c>
      <c r="AZ3555" s="60">
        <v>26</v>
      </c>
      <c r="BA3555" s="60" t="s">
        <v>413</v>
      </c>
      <c r="BB3555" s="110"/>
      <c r="BC3555" s="110"/>
      <c r="BD3555" s="60" t="s">
        <v>420</v>
      </c>
      <c r="BE3555" s="60" t="s">
        <v>411</v>
      </c>
      <c r="BF3555" s="60">
        <v>6.2</v>
      </c>
      <c r="BG3555" s="60">
        <v>10</v>
      </c>
      <c r="BH3555" s="60">
        <v>47</v>
      </c>
      <c r="BI3555" s="60">
        <v>3</v>
      </c>
      <c r="BJ3555" s="60">
        <v>52</v>
      </c>
      <c r="BK3555" s="110"/>
      <c r="BL3555" s="60" t="s">
        <v>1420</v>
      </c>
      <c r="BM3555" s="110"/>
      <c r="BN3555" s="60">
        <v>8</v>
      </c>
      <c r="BO3555" s="60">
        <v>260</v>
      </c>
      <c r="BP3555" s="60" t="s">
        <v>411</v>
      </c>
      <c r="BQ3555" s="60">
        <v>33</v>
      </c>
      <c r="BR3555" s="60">
        <v>184</v>
      </c>
      <c r="BS3555" s="110"/>
      <c r="BT3555" s="60">
        <v>0.6</v>
      </c>
      <c r="BU3555" s="60" t="s">
        <v>420</v>
      </c>
      <c r="BV3555" s="110"/>
      <c r="BW3555" s="60">
        <v>20</v>
      </c>
      <c r="BX3555" s="60">
        <v>237</v>
      </c>
      <c r="BY3555" s="60">
        <v>22.7</v>
      </c>
      <c r="BZ3555" s="110"/>
      <c r="CA3555" s="60">
        <v>45.8</v>
      </c>
      <c r="CB3555" s="60">
        <v>0.7</v>
      </c>
      <c r="CC3555" s="60">
        <v>12.1</v>
      </c>
      <c r="CD3555" s="60" t="s">
        <v>412</v>
      </c>
      <c r="CE3555" s="60">
        <v>2</v>
      </c>
      <c r="CF3555" s="60">
        <v>62</v>
      </c>
      <c r="CG3555" s="60">
        <v>2429</v>
      </c>
      <c r="CH3555" s="60">
        <v>230</v>
      </c>
      <c r="CI3555" s="60">
        <v>147</v>
      </c>
      <c r="CJ3555" s="60">
        <v>248</v>
      </c>
      <c r="CK3555" s="60">
        <v>23</v>
      </c>
      <c r="CL3555" s="60">
        <v>69.599999999999994</v>
      </c>
      <c r="CM3555" s="60">
        <v>11.9</v>
      </c>
      <c r="CN3555" s="60">
        <v>0.81</v>
      </c>
      <c r="CO3555" s="60">
        <v>8.6</v>
      </c>
      <c r="CP3555" s="60">
        <v>1.6</v>
      </c>
      <c r="CQ3555" s="60">
        <v>10.1</v>
      </c>
      <c r="CR3555" s="60">
        <v>2.2000000000000002</v>
      </c>
      <c r="CS3555" s="60">
        <v>7.2</v>
      </c>
      <c r="CT3555" s="60">
        <v>1.21</v>
      </c>
      <c r="CU3555" s="60">
        <v>9.5</v>
      </c>
      <c r="CV3555" s="60">
        <v>1.67</v>
      </c>
      <c r="CW3555" s="60">
        <f t="shared" si="212"/>
        <v>542.3900000000001</v>
      </c>
      <c r="CX3555" s="110"/>
      <c r="CY3555" s="110"/>
      <c r="CZ3555" s="110"/>
      <c r="DA3555" s="110"/>
      <c r="DB3555" s="22"/>
      <c r="DC3555" s="110"/>
      <c r="DD3555" s="110"/>
      <c r="DE3555" s="110"/>
      <c r="DF3555" s="110"/>
      <c r="DG3555" s="110"/>
      <c r="DH3555" s="22"/>
      <c r="DI3555" s="22"/>
      <c r="DJ3555" s="22"/>
      <c r="DK3555" s="22"/>
      <c r="DL3555" s="22"/>
      <c r="DM3555" s="22"/>
      <c r="DN3555" s="22"/>
      <c r="DO3555" s="22"/>
      <c r="DP3555" s="22"/>
      <c r="DQ3555" s="22"/>
    </row>
    <row r="3556" spans="1:121" ht="14.5" customHeight="1" x14ac:dyDescent="0.3">
      <c r="A3556" s="65" t="s">
        <v>5114</v>
      </c>
      <c r="B3556" s="61" t="s">
        <v>5000</v>
      </c>
      <c r="C3556" s="22" t="s">
        <v>2941</v>
      </c>
      <c r="D3556" s="22" t="s">
        <v>5257</v>
      </c>
      <c r="E3556" s="71"/>
      <c r="F3556" s="71">
        <v>41079</v>
      </c>
      <c r="G3556" s="25" t="s">
        <v>5023</v>
      </c>
      <c r="H3556" s="22">
        <v>32.032466999999997</v>
      </c>
      <c r="I3556" s="22">
        <v>-105.522479</v>
      </c>
      <c r="J3556" s="22" t="s">
        <v>873</v>
      </c>
      <c r="K3556" s="29" t="s">
        <v>1253</v>
      </c>
      <c r="L3556" s="29" t="s">
        <v>878</v>
      </c>
      <c r="M3556" s="22" t="s">
        <v>1165</v>
      </c>
      <c r="N3556" s="70" t="s">
        <v>3393</v>
      </c>
      <c r="O3556" s="70" t="s">
        <v>3394</v>
      </c>
      <c r="P3556" s="65"/>
      <c r="Q3556" s="126"/>
      <c r="R3556" s="126"/>
      <c r="S3556" s="126"/>
      <c r="U3556" s="126"/>
      <c r="V3556" s="126"/>
      <c r="W3556" s="60">
        <v>55.3</v>
      </c>
      <c r="X3556" s="60">
        <v>7.2999999999999995E-2</v>
      </c>
      <c r="Y3556" s="60">
        <v>17.53</v>
      </c>
      <c r="Z3556" s="60">
        <v>6.96</v>
      </c>
      <c r="AA3556" s="60">
        <v>0.30599999999999999</v>
      </c>
      <c r="AB3556" s="60">
        <v>0.12</v>
      </c>
      <c r="AC3556" s="60">
        <v>1.24</v>
      </c>
      <c r="AD3556" s="60">
        <v>8.9600000000000009</v>
      </c>
      <c r="AE3556" s="60">
        <v>4.72</v>
      </c>
      <c r="AF3556" s="60">
        <v>0.02</v>
      </c>
      <c r="AG3556" s="60">
        <v>2.62</v>
      </c>
      <c r="AH3556" s="60"/>
      <c r="AI3556" s="128"/>
      <c r="AJ3556" s="128"/>
      <c r="AK3556" s="22"/>
      <c r="AL3556" s="128"/>
      <c r="AM3556" s="128"/>
      <c r="AN3556" s="129"/>
      <c r="AO3556" s="57">
        <f t="shared" si="208"/>
        <v>97.848999999999975</v>
      </c>
      <c r="AP3556" s="109">
        <f t="shared" si="209"/>
        <v>2.7495101999999987</v>
      </c>
      <c r="AQ3556" s="109">
        <f t="shared" si="210"/>
        <v>3.8277180000000008</v>
      </c>
      <c r="AR3556" s="110">
        <f t="shared" si="211"/>
        <v>6.3272727272727272</v>
      </c>
      <c r="AS3556" s="22"/>
      <c r="AT3556" s="22"/>
      <c r="AU3556" s="132"/>
      <c r="AV3556" s="60"/>
      <c r="AW3556" s="60">
        <v>13</v>
      </c>
      <c r="AX3556" s="110"/>
      <c r="AY3556" s="60">
        <v>39</v>
      </c>
      <c r="AZ3556" s="60">
        <v>25</v>
      </c>
      <c r="BA3556" s="60">
        <v>0.8</v>
      </c>
      <c r="BB3556" s="110"/>
      <c r="BC3556" s="110"/>
      <c r="BD3556" s="60" t="s">
        <v>420</v>
      </c>
      <c r="BE3556" s="60" t="s">
        <v>411</v>
      </c>
      <c r="BF3556" s="60">
        <v>5.3</v>
      </c>
      <c r="BG3556" s="60">
        <v>20</v>
      </c>
      <c r="BH3556" s="60">
        <v>56</v>
      </c>
      <c r="BI3556" s="60">
        <v>3</v>
      </c>
      <c r="BJ3556" s="60">
        <v>109</v>
      </c>
      <c r="BK3556" s="110"/>
      <c r="BL3556" s="60" t="s">
        <v>1420</v>
      </c>
      <c r="BM3556" s="110"/>
      <c r="BN3556" s="60">
        <v>9</v>
      </c>
      <c r="BO3556" s="60">
        <v>444</v>
      </c>
      <c r="BP3556" s="60" t="s">
        <v>411</v>
      </c>
      <c r="BQ3556" s="60">
        <v>70</v>
      </c>
      <c r="BR3556" s="60">
        <v>251</v>
      </c>
      <c r="BS3556" s="110"/>
      <c r="BT3556" s="60">
        <v>0.7</v>
      </c>
      <c r="BU3556" s="60" t="s">
        <v>420</v>
      </c>
      <c r="BV3556" s="110"/>
      <c r="BW3556" s="60">
        <v>33</v>
      </c>
      <c r="BX3556" s="60">
        <v>163</v>
      </c>
      <c r="BY3556" s="60">
        <v>52.8</v>
      </c>
      <c r="BZ3556" s="110"/>
      <c r="CA3556" s="60">
        <v>30.6</v>
      </c>
      <c r="CB3556" s="60">
        <v>1.2</v>
      </c>
      <c r="CC3556" s="60">
        <v>11.4</v>
      </c>
      <c r="CD3556" s="60" t="s">
        <v>412</v>
      </c>
      <c r="CE3556" s="60">
        <v>13</v>
      </c>
      <c r="CF3556" s="60">
        <v>155</v>
      </c>
      <c r="CG3556" s="60">
        <v>4907</v>
      </c>
      <c r="CH3556" s="60">
        <v>210</v>
      </c>
      <c r="CI3556" s="60">
        <v>298</v>
      </c>
      <c r="CJ3556" s="60">
        <v>494</v>
      </c>
      <c r="CK3556" s="60">
        <v>45.5</v>
      </c>
      <c r="CL3556" s="60">
        <v>136</v>
      </c>
      <c r="CM3556" s="60">
        <v>23.9</v>
      </c>
      <c r="CN3556" s="60">
        <v>1.67</v>
      </c>
      <c r="CO3556" s="60">
        <v>19.100000000000001</v>
      </c>
      <c r="CP3556" s="60">
        <v>3.9</v>
      </c>
      <c r="CQ3556" s="60">
        <v>24.9</v>
      </c>
      <c r="CR3556" s="60">
        <v>5.7</v>
      </c>
      <c r="CS3556" s="60">
        <v>18.3</v>
      </c>
      <c r="CT3556" s="60">
        <v>3.06</v>
      </c>
      <c r="CU3556" s="60">
        <v>23</v>
      </c>
      <c r="CV3556" s="60">
        <v>3.85</v>
      </c>
      <c r="CW3556" s="60">
        <f t="shared" si="212"/>
        <v>1100.8799999999999</v>
      </c>
      <c r="CX3556" s="110"/>
      <c r="CY3556" s="110"/>
      <c r="CZ3556" s="110"/>
      <c r="DA3556" s="110"/>
      <c r="DB3556" s="22"/>
      <c r="DC3556" s="110"/>
      <c r="DD3556" s="110"/>
      <c r="DE3556" s="110"/>
      <c r="DF3556" s="110"/>
      <c r="DG3556" s="110"/>
      <c r="DH3556" s="22"/>
      <c r="DI3556" s="22"/>
      <c r="DJ3556" s="22"/>
      <c r="DK3556" s="22"/>
      <c r="DL3556" s="22"/>
      <c r="DM3556" s="22"/>
      <c r="DN3556" s="22"/>
      <c r="DO3556" s="22"/>
      <c r="DP3556" s="22"/>
      <c r="DQ3556" s="22"/>
    </row>
    <row r="3557" spans="1:121" ht="14.5" customHeight="1" x14ac:dyDescent="0.3">
      <c r="A3557" s="65" t="s">
        <v>5115</v>
      </c>
      <c r="B3557" s="61" t="s">
        <v>5000</v>
      </c>
      <c r="C3557" s="22" t="s">
        <v>2941</v>
      </c>
      <c r="D3557" s="22" t="s">
        <v>5257</v>
      </c>
      <c r="E3557" s="71"/>
      <c r="F3557" s="71">
        <v>41079</v>
      </c>
      <c r="G3557" s="25" t="s">
        <v>5023</v>
      </c>
      <c r="H3557" s="22">
        <v>32.032466999999997</v>
      </c>
      <c r="I3557" s="22">
        <v>-105.522479</v>
      </c>
      <c r="J3557" s="22" t="s">
        <v>873</v>
      </c>
      <c r="K3557" s="29" t="s">
        <v>1253</v>
      </c>
      <c r="L3557" s="29" t="s">
        <v>878</v>
      </c>
      <c r="M3557" s="22" t="s">
        <v>1165</v>
      </c>
      <c r="N3557" s="70" t="s">
        <v>3393</v>
      </c>
      <c r="O3557" s="70" t="s">
        <v>3394</v>
      </c>
      <c r="P3557" s="65"/>
      <c r="Q3557" s="126"/>
      <c r="R3557" s="126"/>
      <c r="S3557" s="126"/>
      <c r="U3557" s="126"/>
      <c r="V3557" s="126"/>
      <c r="W3557" s="60">
        <v>55.95</v>
      </c>
      <c r="X3557" s="60">
        <v>7.4999999999999997E-2</v>
      </c>
      <c r="Y3557" s="60">
        <v>18.46</v>
      </c>
      <c r="Z3557" s="60">
        <v>5.54</v>
      </c>
      <c r="AA3557" s="60">
        <v>0.23100000000000001</v>
      </c>
      <c r="AB3557" s="60">
        <v>0.18</v>
      </c>
      <c r="AC3557" s="60">
        <v>1.1299999999999999</v>
      </c>
      <c r="AD3557" s="60">
        <v>7.96</v>
      </c>
      <c r="AE3557" s="60">
        <v>4.67</v>
      </c>
      <c r="AF3557" s="60">
        <v>0.1</v>
      </c>
      <c r="AG3557" s="60">
        <v>3.6</v>
      </c>
      <c r="AH3557" s="60"/>
      <c r="AI3557" s="128"/>
      <c r="AJ3557" s="128"/>
      <c r="AK3557" s="22"/>
      <c r="AL3557" s="128"/>
      <c r="AM3557" s="128"/>
      <c r="AN3557" s="129"/>
      <c r="AO3557" s="57">
        <f t="shared" si="208"/>
        <v>97.896000000000001</v>
      </c>
      <c r="AP3557" s="109">
        <f t="shared" si="209"/>
        <v>2.4116198000000013</v>
      </c>
      <c r="AQ3557" s="109">
        <f t="shared" si="210"/>
        <v>2.8439819999999987</v>
      </c>
      <c r="AR3557" s="110">
        <f t="shared" si="211"/>
        <v>5.0363636363636362</v>
      </c>
      <c r="AS3557" s="22"/>
      <c r="AT3557" s="22"/>
      <c r="AU3557" s="132"/>
      <c r="AV3557" s="60"/>
      <c r="AW3557" s="60">
        <v>17</v>
      </c>
      <c r="AX3557" s="110"/>
      <c r="AY3557" s="60">
        <v>31</v>
      </c>
      <c r="AZ3557" s="60">
        <v>24</v>
      </c>
      <c r="BA3557" s="60">
        <v>0.5</v>
      </c>
      <c r="BB3557" s="110"/>
      <c r="BC3557" s="110"/>
      <c r="BD3557" s="60" t="s">
        <v>420</v>
      </c>
      <c r="BE3557" s="60" t="s">
        <v>411</v>
      </c>
      <c r="BF3557" s="60">
        <v>4.0999999999999996</v>
      </c>
      <c r="BG3557" s="60" t="s">
        <v>471</v>
      </c>
      <c r="BH3557" s="60">
        <v>45</v>
      </c>
      <c r="BI3557" s="60">
        <v>3</v>
      </c>
      <c r="BJ3557" s="60">
        <v>32</v>
      </c>
      <c r="BK3557" s="110"/>
      <c r="BL3557" s="60" t="s">
        <v>1420</v>
      </c>
      <c r="BM3557" s="110"/>
      <c r="BN3557" s="60">
        <v>11</v>
      </c>
      <c r="BO3557" s="60">
        <v>198</v>
      </c>
      <c r="BP3557" s="60" t="s">
        <v>411</v>
      </c>
      <c r="BQ3557" s="60">
        <v>31</v>
      </c>
      <c r="BR3557" s="60">
        <v>188</v>
      </c>
      <c r="BS3557" s="110"/>
      <c r="BT3557" s="60">
        <v>0.8</v>
      </c>
      <c r="BU3557" s="60" t="s">
        <v>420</v>
      </c>
      <c r="BV3557" s="110"/>
      <c r="BW3557" s="60">
        <v>20</v>
      </c>
      <c r="BX3557" s="60">
        <v>142</v>
      </c>
      <c r="BY3557" s="60">
        <v>12.2</v>
      </c>
      <c r="BZ3557" s="110"/>
      <c r="CA3557" s="60">
        <v>43.5</v>
      </c>
      <c r="CB3557" s="60">
        <v>0.8</v>
      </c>
      <c r="CC3557" s="60">
        <v>13.3</v>
      </c>
      <c r="CD3557" s="60" t="s">
        <v>412</v>
      </c>
      <c r="CE3557" s="60" t="s">
        <v>420</v>
      </c>
      <c r="CF3557" s="60">
        <v>23</v>
      </c>
      <c r="CG3557" s="60">
        <v>1465</v>
      </c>
      <c r="CH3557" s="60">
        <v>230</v>
      </c>
      <c r="CI3557" s="60">
        <v>81.5</v>
      </c>
      <c r="CJ3557" s="60">
        <v>135</v>
      </c>
      <c r="CK3557" s="60">
        <v>12.9</v>
      </c>
      <c r="CL3557" s="60">
        <v>38.299999999999997</v>
      </c>
      <c r="CM3557" s="60">
        <v>5.7</v>
      </c>
      <c r="CN3557" s="60">
        <v>0.38</v>
      </c>
      <c r="CO3557" s="60">
        <v>3.8</v>
      </c>
      <c r="CP3557" s="60">
        <v>0.7</v>
      </c>
      <c r="CQ3557" s="60">
        <v>3.7</v>
      </c>
      <c r="CR3557" s="60">
        <v>0.8</v>
      </c>
      <c r="CS3557" s="60">
        <v>2.5</v>
      </c>
      <c r="CT3557" s="60">
        <v>0.46</v>
      </c>
      <c r="CU3557" s="60">
        <v>3.9</v>
      </c>
      <c r="CV3557" s="60">
        <v>0.81</v>
      </c>
      <c r="CW3557" s="60">
        <f t="shared" si="212"/>
        <v>290.44999999999993</v>
      </c>
      <c r="CX3557" s="110"/>
      <c r="CY3557" s="110"/>
      <c r="CZ3557" s="110"/>
      <c r="DA3557" s="110"/>
      <c r="DB3557" s="22"/>
      <c r="DC3557" s="110"/>
      <c r="DD3557" s="110"/>
      <c r="DE3557" s="110"/>
      <c r="DF3557" s="110"/>
      <c r="DG3557" s="110"/>
      <c r="DH3557" s="22"/>
      <c r="DI3557" s="22"/>
      <c r="DJ3557" s="22"/>
      <c r="DK3557" s="22"/>
      <c r="DL3557" s="22"/>
      <c r="DM3557" s="22"/>
      <c r="DN3557" s="22"/>
      <c r="DO3557" s="22"/>
      <c r="DP3557" s="22"/>
      <c r="DQ3557" s="22"/>
    </row>
    <row r="3558" spans="1:121" ht="14.5" customHeight="1" x14ac:dyDescent="0.3">
      <c r="A3558" s="65" t="s">
        <v>5116</v>
      </c>
      <c r="B3558" s="61" t="s">
        <v>5000</v>
      </c>
      <c r="C3558" s="22" t="s">
        <v>2941</v>
      </c>
      <c r="D3558" s="22" t="s">
        <v>5257</v>
      </c>
      <c r="E3558" s="71"/>
      <c r="F3558" s="71">
        <v>40546</v>
      </c>
      <c r="G3558" s="25" t="s">
        <v>5017</v>
      </c>
      <c r="H3558" s="22" t="s">
        <v>5018</v>
      </c>
      <c r="I3558" s="22" t="s">
        <v>5018</v>
      </c>
      <c r="J3558" s="22" t="s">
        <v>5108</v>
      </c>
      <c r="K3558" s="29" t="s">
        <v>1253</v>
      </c>
      <c r="L3558" s="29" t="s">
        <v>878</v>
      </c>
      <c r="M3558" s="25"/>
      <c r="N3558" s="70" t="s">
        <v>3393</v>
      </c>
      <c r="O3558" s="70" t="s">
        <v>3394</v>
      </c>
      <c r="P3558" s="65"/>
      <c r="Q3558" s="118"/>
      <c r="R3558" s="118"/>
      <c r="S3558" s="118"/>
      <c r="U3558" s="126"/>
      <c r="V3558" s="118"/>
      <c r="W3558" s="60">
        <v>56.66</v>
      </c>
      <c r="X3558" s="60">
        <v>0.24099999999999999</v>
      </c>
      <c r="Y3558" s="60">
        <v>17.66</v>
      </c>
      <c r="Z3558" s="60">
        <v>6.71</v>
      </c>
      <c r="AA3558" s="60">
        <v>0.22900000000000001</v>
      </c>
      <c r="AB3558" s="60">
        <v>0.34</v>
      </c>
      <c r="AC3558" s="60">
        <v>2.2000000000000002</v>
      </c>
      <c r="AD3558" s="60">
        <v>6.54</v>
      </c>
      <c r="AE3558" s="60">
        <v>5.58</v>
      </c>
      <c r="AF3558" s="60">
        <v>0.11</v>
      </c>
      <c r="AG3558" s="60">
        <v>3.06</v>
      </c>
      <c r="AH3558" s="60"/>
      <c r="AI3558" s="131"/>
      <c r="AJ3558" s="131"/>
      <c r="AK3558" s="22"/>
      <c r="AL3558" s="131"/>
      <c r="AM3558" s="131"/>
      <c r="AN3558" s="131"/>
      <c r="AO3558" s="57">
        <f t="shared" si="208"/>
        <v>99.33</v>
      </c>
      <c r="AP3558" s="109">
        <f t="shared" si="209"/>
        <v>2.6883526999999994</v>
      </c>
      <c r="AQ3558" s="109">
        <f t="shared" si="210"/>
        <v>3.6560430000000004</v>
      </c>
      <c r="AR3558" s="110">
        <f t="shared" si="211"/>
        <v>6.1</v>
      </c>
      <c r="AS3558" s="22"/>
      <c r="AT3558" s="22"/>
      <c r="AU3558" s="132"/>
      <c r="AV3558" s="60">
        <v>3.9</v>
      </c>
      <c r="AW3558" s="60" t="s">
        <v>412</v>
      </c>
      <c r="AX3558" s="110"/>
      <c r="AY3558" s="60">
        <v>291</v>
      </c>
      <c r="AZ3558" s="60">
        <v>8</v>
      </c>
      <c r="BA3558" s="60" t="s">
        <v>413</v>
      </c>
      <c r="BB3558" s="110"/>
      <c r="BC3558" s="110"/>
      <c r="BD3558" s="60">
        <v>1</v>
      </c>
      <c r="BE3558" s="60" t="s">
        <v>411</v>
      </c>
      <c r="BF3558" s="60">
        <v>1.5</v>
      </c>
      <c r="BG3558" s="60" t="s">
        <v>471</v>
      </c>
      <c r="BH3558" s="60">
        <v>33</v>
      </c>
      <c r="BI3558" s="60">
        <v>2</v>
      </c>
      <c r="BJ3558" s="60">
        <v>22.2</v>
      </c>
      <c r="BK3558" s="110"/>
      <c r="BL3558" s="60" t="s">
        <v>1420</v>
      </c>
      <c r="BM3558" s="110"/>
      <c r="BN3558" s="60">
        <v>4</v>
      </c>
      <c r="BO3558" s="60">
        <v>208</v>
      </c>
      <c r="BP3558" s="60" t="s">
        <v>411</v>
      </c>
      <c r="BQ3558" s="60">
        <v>17</v>
      </c>
      <c r="BR3558" s="60">
        <v>100</v>
      </c>
      <c r="BS3558" s="110"/>
      <c r="BT3558" s="60" t="s">
        <v>421</v>
      </c>
      <c r="BU3558" s="60">
        <v>3</v>
      </c>
      <c r="BV3558" s="110"/>
      <c r="BW3558" s="60">
        <v>9</v>
      </c>
      <c r="BX3558" s="60">
        <v>241</v>
      </c>
      <c r="BY3558" s="60">
        <v>13.8</v>
      </c>
      <c r="BZ3558" s="110"/>
      <c r="CA3558" s="60">
        <v>16.7</v>
      </c>
      <c r="CB3558" s="60">
        <v>0.3</v>
      </c>
      <c r="CC3558" s="60">
        <v>5.3</v>
      </c>
      <c r="CD3558" s="60" t="s">
        <v>412</v>
      </c>
      <c r="CE3558" s="60" t="s">
        <v>420</v>
      </c>
      <c r="CF3558" s="60">
        <v>54</v>
      </c>
      <c r="CG3558" s="60">
        <v>993</v>
      </c>
      <c r="CH3558" s="60">
        <v>140</v>
      </c>
      <c r="CI3558" s="60">
        <v>116</v>
      </c>
      <c r="CJ3558" s="60">
        <v>230</v>
      </c>
      <c r="CK3558" s="60">
        <v>24.7</v>
      </c>
      <c r="CL3558" s="60">
        <v>86.7</v>
      </c>
      <c r="CM3558" s="60">
        <v>15.2</v>
      </c>
      <c r="CN3558" s="60">
        <v>2.08</v>
      </c>
      <c r="CO3558" s="60">
        <v>12.1</v>
      </c>
      <c r="CP3558" s="60">
        <v>1.9</v>
      </c>
      <c r="CQ3558" s="60">
        <v>10.9</v>
      </c>
      <c r="CR3558" s="60">
        <v>2.1</v>
      </c>
      <c r="CS3558" s="60">
        <v>5.9</v>
      </c>
      <c r="CT3558" s="60">
        <v>0.92</v>
      </c>
      <c r="CU3558" s="60">
        <v>5.9</v>
      </c>
      <c r="CV3558" s="60">
        <v>0.95</v>
      </c>
      <c r="CW3558" s="60">
        <f t="shared" si="212"/>
        <v>515.35</v>
      </c>
      <c r="CX3558" s="110"/>
      <c r="CY3558" s="110"/>
      <c r="CZ3558" s="110"/>
      <c r="DA3558" s="110"/>
      <c r="DB3558" s="22"/>
      <c r="DC3558" s="110"/>
      <c r="DD3558" s="110"/>
      <c r="DE3558" s="110"/>
      <c r="DF3558" s="110"/>
      <c r="DG3558" s="110"/>
      <c r="DH3558" s="22"/>
      <c r="DI3558" s="22"/>
      <c r="DJ3558" s="22"/>
      <c r="DK3558" s="22"/>
      <c r="DL3558" s="22"/>
      <c r="DM3558" s="22"/>
      <c r="DN3558" s="22"/>
      <c r="DO3558" s="22"/>
      <c r="DP3558" s="22"/>
      <c r="DQ3558" s="22"/>
    </row>
    <row r="3559" spans="1:121" ht="14.5" customHeight="1" x14ac:dyDescent="0.3">
      <c r="A3559" s="61" t="s">
        <v>5117</v>
      </c>
      <c r="B3559" s="61" t="s">
        <v>4983</v>
      </c>
      <c r="C3559" s="22" t="s">
        <v>2941</v>
      </c>
      <c r="D3559" s="22" t="s">
        <v>5257</v>
      </c>
      <c r="E3559" s="71"/>
      <c r="F3559" s="71">
        <v>42670</v>
      </c>
      <c r="G3559" s="22" t="s">
        <v>5020</v>
      </c>
      <c r="H3559" s="22">
        <v>32.028702000000003</v>
      </c>
      <c r="I3559" s="22">
        <v>-105.516926</v>
      </c>
      <c r="J3559" s="22" t="s">
        <v>873</v>
      </c>
      <c r="K3559" s="29" t="s">
        <v>1253</v>
      </c>
      <c r="L3559" s="29" t="s">
        <v>878</v>
      </c>
      <c r="M3559" s="22" t="s">
        <v>1165</v>
      </c>
      <c r="N3559" s="70" t="s">
        <v>3393</v>
      </c>
      <c r="O3559" s="70" t="s">
        <v>3394</v>
      </c>
      <c r="U3559" s="126"/>
      <c r="W3559" s="110">
        <v>55.45</v>
      </c>
      <c r="X3559" s="110">
        <v>7.0000000000000007E-2</v>
      </c>
      <c r="Y3559" s="110">
        <v>18.239999999999998</v>
      </c>
      <c r="Z3559" s="110">
        <v>5.97</v>
      </c>
      <c r="AA3559" s="110">
        <v>0.29399999999999998</v>
      </c>
      <c r="AB3559" s="110">
        <v>0.1</v>
      </c>
      <c r="AC3559" s="110">
        <v>0.82</v>
      </c>
      <c r="AD3559" s="110">
        <v>9.9499999999999993</v>
      </c>
      <c r="AE3559" s="110">
        <v>4.82</v>
      </c>
      <c r="AF3559" s="110">
        <v>0.02</v>
      </c>
      <c r="AG3559" s="110">
        <v>2.48</v>
      </c>
      <c r="AH3559" s="110"/>
      <c r="AI3559" s="110"/>
      <c r="AJ3559" s="110"/>
      <c r="AK3559" s="22"/>
      <c r="AL3559" s="110"/>
      <c r="AM3559" s="110"/>
      <c r="AN3559" s="110"/>
      <c r="AO3559" s="57">
        <f t="shared" si="208"/>
        <v>98.213999999999999</v>
      </c>
      <c r="AP3559" s="109">
        <f t="shared" si="209"/>
        <v>2.5169889000000012</v>
      </c>
      <c r="AQ3559" s="109">
        <f t="shared" si="210"/>
        <v>3.1391009999999984</v>
      </c>
      <c r="AR3559" s="110">
        <f t="shared" si="211"/>
        <v>5.4272727272727268</v>
      </c>
      <c r="AS3559" s="22"/>
      <c r="AT3559" s="22"/>
      <c r="AU3559" s="110"/>
      <c r="AV3559" s="110"/>
      <c r="AW3559" s="110">
        <v>13</v>
      </c>
      <c r="AX3559" s="110"/>
      <c r="AY3559" s="110">
        <v>13</v>
      </c>
      <c r="AZ3559" s="110">
        <v>32</v>
      </c>
      <c r="BA3559" s="110">
        <v>0.4</v>
      </c>
      <c r="BB3559" s="110"/>
      <c r="BC3559" s="110"/>
      <c r="BD3559" s="110">
        <v>1</v>
      </c>
      <c r="BE3559" s="110" t="s">
        <v>411</v>
      </c>
      <c r="BF3559" s="110">
        <v>5.3</v>
      </c>
      <c r="BG3559" s="110" t="s">
        <v>471</v>
      </c>
      <c r="BH3559" s="110">
        <v>51</v>
      </c>
      <c r="BI3559" s="110">
        <v>3</v>
      </c>
      <c r="BJ3559" s="110">
        <v>69.400000000000006</v>
      </c>
      <c r="BK3559" s="110"/>
      <c r="BL3559" s="110" t="s">
        <v>1420</v>
      </c>
      <c r="BM3559" s="110"/>
      <c r="BN3559" s="110">
        <v>15</v>
      </c>
      <c r="BO3559" s="110">
        <v>381</v>
      </c>
      <c r="BP3559" s="110" t="s">
        <v>411</v>
      </c>
      <c r="BQ3559" s="110">
        <v>31</v>
      </c>
      <c r="BR3559" s="110">
        <v>265</v>
      </c>
      <c r="BS3559" s="110"/>
      <c r="BT3559" s="110">
        <v>1.7</v>
      </c>
      <c r="BU3559" s="110" t="s">
        <v>420</v>
      </c>
      <c r="BV3559" s="110"/>
      <c r="BW3559" s="110">
        <v>25</v>
      </c>
      <c r="BX3559" s="110">
        <v>7</v>
      </c>
      <c r="BY3559" s="110">
        <v>36.799999999999997</v>
      </c>
      <c r="BZ3559" s="110"/>
      <c r="CA3559" s="110">
        <v>31.9</v>
      </c>
      <c r="CB3559" s="110">
        <v>0.6</v>
      </c>
      <c r="CC3559" s="110">
        <v>10.5</v>
      </c>
      <c r="CD3559" s="110" t="s">
        <v>412</v>
      </c>
      <c r="CE3559" s="110">
        <v>4</v>
      </c>
      <c r="CF3559" s="110">
        <v>80</v>
      </c>
      <c r="CG3559" s="110">
        <v>3307</v>
      </c>
      <c r="CH3559" s="110">
        <v>310</v>
      </c>
      <c r="CI3559" s="110">
        <v>195</v>
      </c>
      <c r="CJ3559" s="110">
        <v>328</v>
      </c>
      <c r="CK3559" s="110">
        <v>27.8</v>
      </c>
      <c r="CL3559" s="110">
        <v>80</v>
      </c>
      <c r="CM3559" s="110">
        <v>13.1</v>
      </c>
      <c r="CN3559" s="110">
        <v>0.81</v>
      </c>
      <c r="CO3559" s="110">
        <v>11.4</v>
      </c>
      <c r="CP3559" s="110">
        <v>2</v>
      </c>
      <c r="CQ3559" s="110">
        <v>13.2</v>
      </c>
      <c r="CR3559" s="110">
        <v>2.9</v>
      </c>
      <c r="CS3559" s="110">
        <v>9.6</v>
      </c>
      <c r="CT3559" s="110">
        <v>1.72</v>
      </c>
      <c r="CU3559" s="110">
        <v>12.6</v>
      </c>
      <c r="CV3559" s="110">
        <v>2.2200000000000002</v>
      </c>
      <c r="CW3559" s="60">
        <f t="shared" si="212"/>
        <v>700.35</v>
      </c>
      <c r="CX3559" s="110"/>
      <c r="CY3559" s="110"/>
      <c r="CZ3559" s="110"/>
      <c r="DA3559" s="110"/>
      <c r="DB3559" s="22"/>
      <c r="DC3559" s="110"/>
      <c r="DD3559" s="110"/>
      <c r="DE3559" s="110"/>
      <c r="DF3559" s="110"/>
      <c r="DG3559" s="110"/>
      <c r="DH3559" s="22"/>
      <c r="DI3559" s="22"/>
      <c r="DJ3559" s="22"/>
      <c r="DK3559" s="22"/>
      <c r="DL3559" s="22"/>
      <c r="DM3559" s="22"/>
      <c r="DN3559" s="22"/>
      <c r="DO3559" s="22"/>
      <c r="DP3559" s="22"/>
      <c r="DQ3559" s="22"/>
    </row>
    <row r="3560" spans="1:121" ht="14.5" customHeight="1" x14ac:dyDescent="0.3">
      <c r="A3560" s="61" t="s">
        <v>5118</v>
      </c>
      <c r="B3560" s="61" t="s">
        <v>4983</v>
      </c>
      <c r="C3560" s="22" t="s">
        <v>2941</v>
      </c>
      <c r="D3560" s="22" t="s">
        <v>5257</v>
      </c>
      <c r="E3560" s="71"/>
      <c r="F3560" s="71">
        <v>42670</v>
      </c>
      <c r="G3560" s="22" t="s">
        <v>5020</v>
      </c>
      <c r="H3560" s="22">
        <v>32.019297999999999</v>
      </c>
      <c r="I3560" s="22">
        <v>-105.50742700000001</v>
      </c>
      <c r="J3560" s="22" t="s">
        <v>873</v>
      </c>
      <c r="K3560" s="29" t="s">
        <v>1253</v>
      </c>
      <c r="L3560" s="29" t="s">
        <v>878</v>
      </c>
      <c r="M3560" s="22" t="s">
        <v>1165</v>
      </c>
      <c r="N3560" s="70" t="s">
        <v>3393</v>
      </c>
      <c r="O3560" s="70" t="s">
        <v>3394</v>
      </c>
      <c r="U3560" s="126"/>
      <c r="W3560" s="110">
        <v>60.3</v>
      </c>
      <c r="X3560" s="110">
        <v>0.159</v>
      </c>
      <c r="Y3560" s="110">
        <v>17.690000000000001</v>
      </c>
      <c r="Z3560" s="110">
        <v>5.32</v>
      </c>
      <c r="AA3560" s="110">
        <v>0.25600000000000001</v>
      </c>
      <c r="AB3560" s="110">
        <v>0.24</v>
      </c>
      <c r="AC3560" s="110">
        <v>1.23</v>
      </c>
      <c r="AD3560" s="110">
        <v>7.33</v>
      </c>
      <c r="AE3560" s="110">
        <v>5.39</v>
      </c>
      <c r="AF3560" s="110">
        <v>0.12</v>
      </c>
      <c r="AG3560" s="110">
        <v>1.25</v>
      </c>
      <c r="AH3560" s="110"/>
      <c r="AI3560" s="110"/>
      <c r="AJ3560" s="110"/>
      <c r="AK3560" s="22"/>
      <c r="AL3560" s="110"/>
      <c r="AM3560" s="110"/>
      <c r="AN3560" s="110"/>
      <c r="AO3560" s="57">
        <f t="shared" si="208"/>
        <v>99.284999999999997</v>
      </c>
      <c r="AP3560" s="109">
        <f t="shared" si="209"/>
        <v>2.3140233999999995</v>
      </c>
      <c r="AQ3560" s="109">
        <f t="shared" si="210"/>
        <v>2.7327060000000003</v>
      </c>
      <c r="AR3560" s="110">
        <f t="shared" si="211"/>
        <v>4.836363636363636</v>
      </c>
      <c r="AS3560" s="22"/>
      <c r="AT3560" s="22"/>
      <c r="AU3560" s="110"/>
      <c r="AV3560" s="110"/>
      <c r="AW3560" s="110">
        <v>5</v>
      </c>
      <c r="AX3560" s="110"/>
      <c r="AY3560" s="110">
        <v>147</v>
      </c>
      <c r="AZ3560" s="110">
        <v>11</v>
      </c>
      <c r="BA3560" s="110">
        <v>0.9</v>
      </c>
      <c r="BB3560" s="110"/>
      <c r="BC3560" s="110"/>
      <c r="BD3560" s="110">
        <v>2</v>
      </c>
      <c r="BE3560" s="110" t="s">
        <v>411</v>
      </c>
      <c r="BF3560" s="110">
        <v>2.1</v>
      </c>
      <c r="BG3560" s="110" t="s">
        <v>471</v>
      </c>
      <c r="BH3560" s="110">
        <v>31</v>
      </c>
      <c r="BI3560" s="110">
        <v>2</v>
      </c>
      <c r="BJ3560" s="110">
        <v>24.4</v>
      </c>
      <c r="BK3560" s="110"/>
      <c r="BL3560" s="110" t="s">
        <v>1420</v>
      </c>
      <c r="BM3560" s="110"/>
      <c r="BN3560" s="110">
        <v>6</v>
      </c>
      <c r="BO3560" s="110">
        <v>148</v>
      </c>
      <c r="BP3560" s="110" t="s">
        <v>411</v>
      </c>
      <c r="BQ3560" s="110">
        <v>87</v>
      </c>
      <c r="BR3560" s="110">
        <v>126</v>
      </c>
      <c r="BS3560" s="110"/>
      <c r="BT3560" s="110">
        <v>1</v>
      </c>
      <c r="BU3560" s="110">
        <v>1</v>
      </c>
      <c r="BV3560" s="110"/>
      <c r="BW3560" s="110">
        <v>10</v>
      </c>
      <c r="BX3560" s="110">
        <v>51</v>
      </c>
      <c r="BY3560" s="110">
        <v>13.3</v>
      </c>
      <c r="BZ3560" s="110"/>
      <c r="CA3560" s="110">
        <v>122</v>
      </c>
      <c r="CB3560" s="110">
        <v>1.2</v>
      </c>
      <c r="CC3560" s="110">
        <v>31.4</v>
      </c>
      <c r="CD3560" s="110" t="s">
        <v>412</v>
      </c>
      <c r="CE3560" s="110">
        <v>3</v>
      </c>
      <c r="CF3560" s="110">
        <v>34</v>
      </c>
      <c r="CG3560" s="110">
        <v>1161</v>
      </c>
      <c r="CH3560" s="110">
        <v>140</v>
      </c>
      <c r="CI3560" s="110">
        <v>106</v>
      </c>
      <c r="CJ3560" s="110">
        <v>184</v>
      </c>
      <c r="CK3560" s="110">
        <v>16.600000000000001</v>
      </c>
      <c r="CL3560" s="110">
        <v>49.6</v>
      </c>
      <c r="CM3560" s="110">
        <v>7.6</v>
      </c>
      <c r="CN3560" s="110">
        <v>1</v>
      </c>
      <c r="CO3560" s="110">
        <v>5.7</v>
      </c>
      <c r="CP3560" s="110">
        <v>0.9</v>
      </c>
      <c r="CQ3560" s="110">
        <v>5.8</v>
      </c>
      <c r="CR3560" s="110">
        <v>1.2</v>
      </c>
      <c r="CS3560" s="110">
        <v>3.8</v>
      </c>
      <c r="CT3560" s="110">
        <v>0.65</v>
      </c>
      <c r="CU3560" s="110">
        <v>5</v>
      </c>
      <c r="CV3560" s="110">
        <v>0.87</v>
      </c>
      <c r="CW3560" s="60">
        <f t="shared" si="212"/>
        <v>388.72</v>
      </c>
      <c r="CX3560" s="110"/>
      <c r="CY3560" s="110"/>
      <c r="CZ3560" s="110"/>
      <c r="DA3560" s="110"/>
      <c r="DB3560" s="22"/>
      <c r="DC3560" s="110"/>
      <c r="DD3560" s="110"/>
      <c r="DE3560" s="110"/>
      <c r="DF3560" s="110"/>
      <c r="DG3560" s="110"/>
      <c r="DH3560" s="22"/>
      <c r="DI3560" s="22"/>
      <c r="DJ3560" s="22"/>
      <c r="DK3560" s="22"/>
      <c r="DL3560" s="22"/>
      <c r="DM3560" s="22"/>
      <c r="DN3560" s="22"/>
      <c r="DO3560" s="22"/>
      <c r="DP3560" s="22"/>
      <c r="DQ3560" s="22"/>
    </row>
    <row r="3561" spans="1:121" ht="14.5" customHeight="1" x14ac:dyDescent="0.3">
      <c r="A3561" s="61" t="s">
        <v>5119</v>
      </c>
      <c r="B3561" s="61" t="s">
        <v>4983</v>
      </c>
      <c r="C3561" s="22" t="s">
        <v>2941</v>
      </c>
      <c r="D3561" s="22" t="s">
        <v>5257</v>
      </c>
      <c r="E3561" s="71"/>
      <c r="F3561" s="71">
        <v>42670</v>
      </c>
      <c r="G3561" s="22" t="s">
        <v>5020</v>
      </c>
      <c r="H3561" s="61">
        <v>32.020389999999999</v>
      </c>
      <c r="I3561" s="61">
        <v>-105.507345</v>
      </c>
      <c r="J3561" s="22" t="s">
        <v>873</v>
      </c>
      <c r="K3561" s="29" t="s">
        <v>1253</v>
      </c>
      <c r="L3561" s="29" t="s">
        <v>878</v>
      </c>
      <c r="M3561" s="22" t="s">
        <v>1165</v>
      </c>
      <c r="N3561" s="70" t="s">
        <v>3393</v>
      </c>
      <c r="O3561" s="70" t="s">
        <v>3394</v>
      </c>
      <c r="U3561" s="126"/>
      <c r="W3561" s="110">
        <v>60.11</v>
      </c>
      <c r="X3561" s="110">
        <v>0.154</v>
      </c>
      <c r="Y3561" s="110">
        <v>17.579999999999998</v>
      </c>
      <c r="Z3561" s="110">
        <v>5.54</v>
      </c>
      <c r="AA3561" s="110">
        <v>0.27</v>
      </c>
      <c r="AB3561" s="110">
        <v>0.19</v>
      </c>
      <c r="AC3561" s="110">
        <v>1.1200000000000001</v>
      </c>
      <c r="AD3561" s="110">
        <v>7.34</v>
      </c>
      <c r="AE3561" s="110">
        <v>5.22</v>
      </c>
      <c r="AF3561" s="110">
        <v>7.0000000000000007E-2</v>
      </c>
      <c r="AG3561" s="110">
        <v>1.42</v>
      </c>
      <c r="AH3561" s="110"/>
      <c r="AI3561" s="110"/>
      <c r="AJ3561" s="110"/>
      <c r="AK3561" s="22"/>
      <c r="AL3561" s="110"/>
      <c r="AM3561" s="110"/>
      <c r="AN3561" s="110"/>
      <c r="AO3561" s="57">
        <f t="shared" si="208"/>
        <v>99.013999999999996</v>
      </c>
      <c r="AP3561" s="109">
        <f t="shared" si="209"/>
        <v>2.368059800000001</v>
      </c>
      <c r="AQ3561" s="109">
        <f t="shared" si="210"/>
        <v>2.8835819999999988</v>
      </c>
      <c r="AR3561" s="110">
        <f t="shared" si="211"/>
        <v>5.0363636363636362</v>
      </c>
      <c r="AS3561" s="22"/>
      <c r="AT3561" s="22"/>
      <c r="AU3561" s="110"/>
      <c r="AV3561" s="110"/>
      <c r="AW3561" s="110">
        <v>7</v>
      </c>
      <c r="AX3561" s="110"/>
      <c r="AY3561" s="110">
        <v>104</v>
      </c>
      <c r="AZ3561" s="110">
        <v>15</v>
      </c>
      <c r="BA3561" s="110" t="s">
        <v>413</v>
      </c>
      <c r="BB3561" s="110"/>
      <c r="BC3561" s="110"/>
      <c r="BD3561" s="110">
        <v>1</v>
      </c>
      <c r="BE3561" s="110" t="s">
        <v>411</v>
      </c>
      <c r="BF3561" s="110">
        <v>2.6</v>
      </c>
      <c r="BG3561" s="110" t="s">
        <v>471</v>
      </c>
      <c r="BH3561" s="110">
        <v>34</v>
      </c>
      <c r="BI3561" s="110">
        <v>2</v>
      </c>
      <c r="BJ3561" s="110">
        <v>31.8</v>
      </c>
      <c r="BK3561" s="110"/>
      <c r="BL3561" s="110" t="s">
        <v>1420</v>
      </c>
      <c r="BM3561" s="110"/>
      <c r="BN3561" s="110">
        <v>10</v>
      </c>
      <c r="BO3561" s="110">
        <v>194</v>
      </c>
      <c r="BP3561" s="110" t="s">
        <v>411</v>
      </c>
      <c r="BQ3561" s="110">
        <v>62</v>
      </c>
      <c r="BR3561" s="110">
        <v>142</v>
      </c>
      <c r="BS3561" s="110"/>
      <c r="BT3561" s="110">
        <v>1.1000000000000001</v>
      </c>
      <c r="BU3561" s="110" t="s">
        <v>420</v>
      </c>
      <c r="BV3561" s="110"/>
      <c r="BW3561" s="110">
        <v>13</v>
      </c>
      <c r="BX3561" s="110">
        <v>52</v>
      </c>
      <c r="BY3561" s="110">
        <v>17.5</v>
      </c>
      <c r="BZ3561" s="110"/>
      <c r="CA3561" s="110">
        <v>74.900000000000006</v>
      </c>
      <c r="CB3561" s="110">
        <v>1</v>
      </c>
      <c r="CC3561" s="110">
        <v>24.6</v>
      </c>
      <c r="CD3561" s="110" t="s">
        <v>412</v>
      </c>
      <c r="CE3561" s="110">
        <v>28</v>
      </c>
      <c r="CF3561" s="110">
        <v>43</v>
      </c>
      <c r="CG3561" s="110">
        <v>1532</v>
      </c>
      <c r="CH3561" s="110">
        <v>180</v>
      </c>
      <c r="CI3561" s="110">
        <v>129</v>
      </c>
      <c r="CJ3561" s="110">
        <v>222</v>
      </c>
      <c r="CK3561" s="110">
        <v>19.5</v>
      </c>
      <c r="CL3561" s="110">
        <v>57.2</v>
      </c>
      <c r="CM3561" s="110">
        <v>8.9</v>
      </c>
      <c r="CN3561" s="110">
        <v>0.99</v>
      </c>
      <c r="CO3561" s="110">
        <v>6.8</v>
      </c>
      <c r="CP3561" s="110">
        <v>1.1000000000000001</v>
      </c>
      <c r="CQ3561" s="110">
        <v>7.2</v>
      </c>
      <c r="CR3561" s="110">
        <v>1.5</v>
      </c>
      <c r="CS3561" s="110">
        <v>4.8</v>
      </c>
      <c r="CT3561" s="110">
        <v>0.84</v>
      </c>
      <c r="CU3561" s="110">
        <v>6.2</v>
      </c>
      <c r="CV3561" s="110">
        <v>1.07</v>
      </c>
      <c r="CW3561" s="60">
        <f t="shared" si="212"/>
        <v>467.09999999999997</v>
      </c>
      <c r="CX3561" s="110"/>
      <c r="CY3561" s="110"/>
      <c r="CZ3561" s="110"/>
      <c r="DA3561" s="110"/>
      <c r="DB3561" s="22"/>
      <c r="DC3561" s="110"/>
      <c r="DD3561" s="110"/>
      <c r="DE3561" s="110"/>
      <c r="DF3561" s="110"/>
      <c r="DG3561" s="110"/>
      <c r="DH3561" s="22"/>
      <c r="DI3561" s="22"/>
      <c r="DJ3561" s="22"/>
      <c r="DK3561" s="22"/>
      <c r="DL3561" s="22"/>
      <c r="DM3561" s="22"/>
      <c r="DN3561" s="22"/>
      <c r="DO3561" s="22"/>
      <c r="DP3561" s="22"/>
      <c r="DQ3561" s="22"/>
    </row>
    <row r="3562" spans="1:121" ht="14.5" customHeight="1" x14ac:dyDescent="0.3">
      <c r="A3562" s="61" t="s">
        <v>5120</v>
      </c>
      <c r="B3562" s="61" t="s">
        <v>4983</v>
      </c>
      <c r="C3562" s="22" t="s">
        <v>2941</v>
      </c>
      <c r="D3562" s="22" t="s">
        <v>5257</v>
      </c>
      <c r="E3562" s="71"/>
      <c r="F3562" s="71">
        <v>42670</v>
      </c>
      <c r="G3562" s="22" t="s">
        <v>5020</v>
      </c>
      <c r="H3562" s="22">
        <v>32.021709000000001</v>
      </c>
      <c r="I3562" s="22">
        <v>-105.50648</v>
      </c>
      <c r="J3562" s="22" t="s">
        <v>873</v>
      </c>
      <c r="K3562" s="29" t="s">
        <v>1253</v>
      </c>
      <c r="L3562" s="29" t="s">
        <v>878</v>
      </c>
      <c r="M3562" s="22" t="s">
        <v>1165</v>
      </c>
      <c r="N3562" s="70" t="s">
        <v>3393</v>
      </c>
      <c r="O3562" s="70" t="s">
        <v>3394</v>
      </c>
      <c r="U3562" s="126"/>
      <c r="W3562" s="110">
        <v>59.32</v>
      </c>
      <c r="X3562" s="110">
        <v>0.152</v>
      </c>
      <c r="Y3562" s="110">
        <v>17.63</v>
      </c>
      <c r="Z3562" s="110">
        <v>5.71</v>
      </c>
      <c r="AA3562" s="110">
        <v>0.27800000000000002</v>
      </c>
      <c r="AB3562" s="110">
        <v>0.22</v>
      </c>
      <c r="AC3562" s="110">
        <v>1.19</v>
      </c>
      <c r="AD3562" s="110">
        <v>7.55</v>
      </c>
      <c r="AE3562" s="110">
        <v>5.32</v>
      </c>
      <c r="AF3562" s="110">
        <v>0.08</v>
      </c>
      <c r="AG3562" s="110">
        <v>1.28</v>
      </c>
      <c r="AH3562" s="110"/>
      <c r="AI3562" s="110"/>
      <c r="AJ3562" s="110"/>
      <c r="AK3562" s="22"/>
      <c r="AL3562" s="110"/>
      <c r="AM3562" s="110"/>
      <c r="AN3562" s="110"/>
      <c r="AO3562" s="57">
        <f t="shared" si="208"/>
        <v>98.73</v>
      </c>
      <c r="AP3562" s="109">
        <f t="shared" si="209"/>
        <v>2.4164977000000003</v>
      </c>
      <c r="AQ3562" s="109">
        <f t="shared" si="210"/>
        <v>2.9940929999999994</v>
      </c>
      <c r="AR3562" s="110">
        <f t="shared" si="211"/>
        <v>5.1909090909090905</v>
      </c>
      <c r="AS3562" s="22"/>
      <c r="AT3562" s="22"/>
      <c r="AU3562" s="110"/>
      <c r="AV3562" s="110"/>
      <c r="AW3562" s="110">
        <v>8</v>
      </c>
      <c r="AX3562" s="110"/>
      <c r="AY3562" s="110">
        <v>104</v>
      </c>
      <c r="AZ3562" s="110">
        <v>15</v>
      </c>
      <c r="BA3562" s="110" t="s">
        <v>413</v>
      </c>
      <c r="BB3562" s="110"/>
      <c r="BC3562" s="110"/>
      <c r="BD3562" s="110">
        <v>1</v>
      </c>
      <c r="BE3562" s="110" t="s">
        <v>411</v>
      </c>
      <c r="BF3562" s="110">
        <v>3</v>
      </c>
      <c r="BG3562" s="110" t="s">
        <v>471</v>
      </c>
      <c r="BH3562" s="110">
        <v>34</v>
      </c>
      <c r="BI3562" s="110">
        <v>3</v>
      </c>
      <c r="BJ3562" s="110">
        <v>34.4</v>
      </c>
      <c r="BK3562" s="110"/>
      <c r="BL3562" s="110" t="s">
        <v>1420</v>
      </c>
      <c r="BM3562" s="110"/>
      <c r="BN3562" s="110">
        <v>7</v>
      </c>
      <c r="BO3562" s="110">
        <v>193</v>
      </c>
      <c r="BP3562" s="110" t="s">
        <v>411</v>
      </c>
      <c r="BQ3562" s="110">
        <v>57</v>
      </c>
      <c r="BR3562" s="110">
        <v>160</v>
      </c>
      <c r="BS3562" s="110"/>
      <c r="BT3562" s="110">
        <v>1.1000000000000001</v>
      </c>
      <c r="BU3562" s="110">
        <v>1</v>
      </c>
      <c r="BV3562" s="110"/>
      <c r="BW3562" s="110">
        <v>14</v>
      </c>
      <c r="BX3562" s="110">
        <v>48</v>
      </c>
      <c r="BY3562" s="110">
        <v>17.399999999999999</v>
      </c>
      <c r="BZ3562" s="110"/>
      <c r="CA3562" s="110">
        <v>74.900000000000006</v>
      </c>
      <c r="CB3562" s="110">
        <v>1</v>
      </c>
      <c r="CC3562" s="110">
        <v>24</v>
      </c>
      <c r="CD3562" s="110" t="s">
        <v>412</v>
      </c>
      <c r="CE3562" s="110">
        <v>8</v>
      </c>
      <c r="CF3562" s="110">
        <v>45</v>
      </c>
      <c r="CG3562" s="110">
        <v>1621</v>
      </c>
      <c r="CH3562" s="110">
        <v>190</v>
      </c>
      <c r="CI3562" s="110">
        <v>129</v>
      </c>
      <c r="CJ3562" s="110">
        <v>221</v>
      </c>
      <c r="CK3562" s="110">
        <v>19.600000000000001</v>
      </c>
      <c r="CL3562" s="110">
        <v>57.3</v>
      </c>
      <c r="CM3562" s="110">
        <v>8.6</v>
      </c>
      <c r="CN3562" s="110">
        <v>0.96</v>
      </c>
      <c r="CO3562" s="110">
        <v>6.9</v>
      </c>
      <c r="CP3562" s="110">
        <v>1.2</v>
      </c>
      <c r="CQ3562" s="110">
        <v>7.4</v>
      </c>
      <c r="CR3562" s="110">
        <v>1.6</v>
      </c>
      <c r="CS3562" s="110">
        <v>4.9000000000000004</v>
      </c>
      <c r="CT3562" s="110">
        <v>0.86</v>
      </c>
      <c r="CU3562" s="110">
        <v>6.7</v>
      </c>
      <c r="CV3562" s="110">
        <v>1.1499999999999999</v>
      </c>
      <c r="CW3562" s="60">
        <f t="shared" si="212"/>
        <v>467.16999999999996</v>
      </c>
      <c r="CX3562" s="110"/>
      <c r="CY3562" s="110"/>
      <c r="CZ3562" s="110"/>
      <c r="DA3562" s="110"/>
      <c r="DB3562" s="22"/>
      <c r="DC3562" s="110"/>
      <c r="DD3562" s="110"/>
      <c r="DE3562" s="110"/>
      <c r="DF3562" s="110"/>
      <c r="DG3562" s="110"/>
      <c r="DH3562" s="22"/>
      <c r="DI3562" s="22"/>
      <c r="DJ3562" s="22"/>
      <c r="DK3562" s="22"/>
      <c r="DL3562" s="22"/>
      <c r="DM3562" s="22"/>
      <c r="DN3562" s="22"/>
      <c r="DO3562" s="22"/>
      <c r="DP3562" s="22"/>
      <c r="DQ3562" s="22"/>
    </row>
    <row r="3563" spans="1:121" ht="14.5" customHeight="1" x14ac:dyDescent="0.3">
      <c r="A3563" s="61" t="s">
        <v>5121</v>
      </c>
      <c r="B3563" s="61" t="s">
        <v>4983</v>
      </c>
      <c r="C3563" s="22" t="s">
        <v>2941</v>
      </c>
      <c r="D3563" s="22" t="s">
        <v>5257</v>
      </c>
      <c r="E3563" s="71"/>
      <c r="F3563" s="71">
        <v>42670</v>
      </c>
      <c r="G3563" s="22" t="s">
        <v>5020</v>
      </c>
      <c r="H3563" s="22">
        <v>32.022205999999997</v>
      </c>
      <c r="I3563" s="22">
        <v>-105.50710100000001</v>
      </c>
      <c r="J3563" s="22" t="s">
        <v>873</v>
      </c>
      <c r="K3563" s="29" t="s">
        <v>1253</v>
      </c>
      <c r="L3563" s="29" t="s">
        <v>878</v>
      </c>
      <c r="M3563" s="22" t="s">
        <v>1165</v>
      </c>
      <c r="N3563" s="70" t="s">
        <v>3393</v>
      </c>
      <c r="O3563" s="70" t="s">
        <v>3394</v>
      </c>
      <c r="U3563" s="126"/>
      <c r="W3563" s="110">
        <v>59.48</v>
      </c>
      <c r="X3563" s="110">
        <v>0.156</v>
      </c>
      <c r="Y3563" s="110">
        <v>17.66</v>
      </c>
      <c r="Z3563" s="110">
        <v>5.55</v>
      </c>
      <c r="AA3563" s="110">
        <v>0.26700000000000002</v>
      </c>
      <c r="AB3563" s="110">
        <v>0.2</v>
      </c>
      <c r="AC3563" s="110">
        <v>1.0900000000000001</v>
      </c>
      <c r="AD3563" s="110">
        <v>7.83</v>
      </c>
      <c r="AE3563" s="110">
        <v>5.15</v>
      </c>
      <c r="AF3563" s="110">
        <v>0.1</v>
      </c>
      <c r="AG3563" s="110">
        <v>0.97</v>
      </c>
      <c r="AH3563" s="110"/>
      <c r="AI3563" s="110"/>
      <c r="AJ3563" s="110"/>
      <c r="AK3563" s="22"/>
      <c r="AL3563" s="110"/>
      <c r="AM3563" s="110"/>
      <c r="AN3563" s="110"/>
      <c r="AO3563" s="57">
        <f t="shared" si="208"/>
        <v>98.452999999999989</v>
      </c>
      <c r="AP3563" s="109">
        <f t="shared" si="209"/>
        <v>2.3747234999999987</v>
      </c>
      <c r="AQ3563" s="109">
        <f t="shared" si="210"/>
        <v>2.8866150000000008</v>
      </c>
      <c r="AR3563" s="110">
        <f t="shared" si="211"/>
        <v>5.045454545454545</v>
      </c>
      <c r="AS3563" s="22"/>
      <c r="AT3563" s="22"/>
      <c r="AU3563" s="110"/>
      <c r="AV3563" s="110"/>
      <c r="AW3563" s="110">
        <v>7</v>
      </c>
      <c r="AX3563" s="110"/>
      <c r="AY3563" s="110">
        <v>106</v>
      </c>
      <c r="AZ3563" s="110">
        <v>16</v>
      </c>
      <c r="BA3563" s="110" t="s">
        <v>413</v>
      </c>
      <c r="BB3563" s="110"/>
      <c r="BC3563" s="110"/>
      <c r="BD3563" s="110">
        <v>1</v>
      </c>
      <c r="BE3563" s="110" t="s">
        <v>411</v>
      </c>
      <c r="BF3563" s="110">
        <v>2.8</v>
      </c>
      <c r="BG3563" s="110" t="s">
        <v>471</v>
      </c>
      <c r="BH3563" s="110">
        <v>35</v>
      </c>
      <c r="BI3563" s="110">
        <v>2</v>
      </c>
      <c r="BJ3563" s="110">
        <v>34.200000000000003</v>
      </c>
      <c r="BK3563" s="110"/>
      <c r="BL3563" s="110" t="s">
        <v>1420</v>
      </c>
      <c r="BM3563" s="110"/>
      <c r="BN3563" s="110">
        <v>8</v>
      </c>
      <c r="BO3563" s="110">
        <v>205</v>
      </c>
      <c r="BP3563" s="110" t="s">
        <v>411</v>
      </c>
      <c r="BQ3563" s="110">
        <v>38</v>
      </c>
      <c r="BR3563" s="110">
        <v>147</v>
      </c>
      <c r="BS3563" s="110"/>
      <c r="BT3563" s="110">
        <v>1.1000000000000001</v>
      </c>
      <c r="BU3563" s="110">
        <v>1</v>
      </c>
      <c r="BV3563" s="110"/>
      <c r="BW3563" s="110">
        <v>14</v>
      </c>
      <c r="BX3563" s="110">
        <v>42</v>
      </c>
      <c r="BY3563" s="110">
        <v>18.7</v>
      </c>
      <c r="BZ3563" s="110"/>
      <c r="CA3563" s="110">
        <v>46.1</v>
      </c>
      <c r="CB3563" s="110">
        <v>0.9</v>
      </c>
      <c r="CC3563" s="110">
        <v>14.5</v>
      </c>
      <c r="CD3563" s="110" t="s">
        <v>412</v>
      </c>
      <c r="CE3563" s="110">
        <v>2</v>
      </c>
      <c r="CF3563" s="110">
        <v>46</v>
      </c>
      <c r="CG3563" s="110">
        <v>1631</v>
      </c>
      <c r="CH3563" s="110">
        <v>190</v>
      </c>
      <c r="CI3563" s="110">
        <v>139</v>
      </c>
      <c r="CJ3563" s="110">
        <v>238</v>
      </c>
      <c r="CK3563" s="110">
        <v>21.1</v>
      </c>
      <c r="CL3563" s="110">
        <v>62.8</v>
      </c>
      <c r="CM3563" s="110">
        <v>9.6999999999999993</v>
      </c>
      <c r="CN3563" s="110">
        <v>1.04</v>
      </c>
      <c r="CO3563" s="110">
        <v>7.5</v>
      </c>
      <c r="CP3563" s="110">
        <v>1.2</v>
      </c>
      <c r="CQ3563" s="110">
        <v>7.7</v>
      </c>
      <c r="CR3563" s="110">
        <v>1.6</v>
      </c>
      <c r="CS3563" s="110">
        <v>5.2</v>
      </c>
      <c r="CT3563" s="110">
        <v>0.89</v>
      </c>
      <c r="CU3563" s="110">
        <v>6.6</v>
      </c>
      <c r="CV3563" s="110">
        <v>1.1599999999999999</v>
      </c>
      <c r="CW3563" s="60">
        <f t="shared" si="212"/>
        <v>503.49000000000007</v>
      </c>
      <c r="CX3563" s="110"/>
      <c r="CY3563" s="110"/>
      <c r="CZ3563" s="110"/>
      <c r="DA3563" s="110"/>
      <c r="DB3563" s="22"/>
      <c r="DC3563" s="110"/>
      <c r="DD3563" s="110"/>
      <c r="DE3563" s="110"/>
      <c r="DF3563" s="110"/>
      <c r="DG3563" s="110"/>
      <c r="DH3563" s="22"/>
      <c r="DI3563" s="22"/>
      <c r="DJ3563" s="22"/>
      <c r="DK3563" s="22"/>
      <c r="DL3563" s="22"/>
      <c r="DM3563" s="22"/>
      <c r="DN3563" s="22"/>
      <c r="DO3563" s="22"/>
      <c r="DP3563" s="22"/>
      <c r="DQ3563" s="22"/>
    </row>
    <row r="3564" spans="1:121" ht="14.5" customHeight="1" x14ac:dyDescent="0.3">
      <c r="A3564" s="61" t="s">
        <v>5122</v>
      </c>
      <c r="B3564" s="61" t="s">
        <v>4983</v>
      </c>
      <c r="C3564" s="22" t="s">
        <v>2941</v>
      </c>
      <c r="D3564" s="22" t="s">
        <v>5257</v>
      </c>
      <c r="E3564" s="71"/>
      <c r="F3564" s="71">
        <v>42670</v>
      </c>
      <c r="G3564" s="22" t="s">
        <v>5020</v>
      </c>
      <c r="H3564" s="22">
        <v>32.023491</v>
      </c>
      <c r="I3564" s="22">
        <v>-105.50756</v>
      </c>
      <c r="J3564" s="22" t="s">
        <v>873</v>
      </c>
      <c r="K3564" s="29" t="s">
        <v>1253</v>
      </c>
      <c r="L3564" s="29" t="s">
        <v>878</v>
      </c>
      <c r="M3564" s="22" t="s">
        <v>1165</v>
      </c>
      <c r="N3564" s="70" t="s">
        <v>3393</v>
      </c>
      <c r="O3564" s="70" t="s">
        <v>3394</v>
      </c>
      <c r="U3564" s="126"/>
      <c r="W3564" s="110">
        <v>59</v>
      </c>
      <c r="X3564" s="110">
        <v>0.14699999999999999</v>
      </c>
      <c r="Y3564" s="110">
        <v>17.600000000000001</v>
      </c>
      <c r="Z3564" s="110">
        <v>5.39</v>
      </c>
      <c r="AA3564" s="110">
        <v>0.26500000000000001</v>
      </c>
      <c r="AB3564" s="110">
        <v>0.19</v>
      </c>
      <c r="AC3564" s="110">
        <v>1.21</v>
      </c>
      <c r="AD3564" s="110">
        <v>7.61</v>
      </c>
      <c r="AE3564" s="110">
        <v>5.14</v>
      </c>
      <c r="AF3564" s="110">
        <v>0.11</v>
      </c>
      <c r="AG3564" s="110">
        <v>1.68</v>
      </c>
      <c r="AH3564" s="110"/>
      <c r="AI3564" s="110"/>
      <c r="AJ3564" s="110"/>
      <c r="AK3564" s="22"/>
      <c r="AL3564" s="110"/>
      <c r="AM3564" s="110"/>
      <c r="AN3564" s="110"/>
      <c r="AO3564" s="57">
        <f t="shared" ref="AO3564:AO3627" si="213">SUM(W3564:AG3564)+AI3564</f>
        <v>98.341999999999999</v>
      </c>
      <c r="AP3564" s="109">
        <f t="shared" ref="AP3564:AP3627" si="214">(Z3564-(1.1*AQ3564))</f>
        <v>2.3284942999999996</v>
      </c>
      <c r="AQ3564" s="109">
        <f t="shared" ref="AQ3564:AQ3627" si="215">(0.6633*(Y3564+Z3564)-0.7083*Y3564)</f>
        <v>2.7831869999999999</v>
      </c>
      <c r="AR3564" s="110">
        <f t="shared" ref="AR3564:AR3627" si="216">(Z3564/1.1)</f>
        <v>4.8999999999999995</v>
      </c>
      <c r="AS3564" s="22"/>
      <c r="AT3564" s="22"/>
      <c r="AU3564" s="110"/>
      <c r="AV3564" s="110"/>
      <c r="AW3564" s="110">
        <v>9</v>
      </c>
      <c r="AX3564" s="110"/>
      <c r="AY3564" s="110">
        <v>90</v>
      </c>
      <c r="AZ3564" s="110">
        <v>17</v>
      </c>
      <c r="BA3564" s="110" t="s">
        <v>413</v>
      </c>
      <c r="BB3564" s="110"/>
      <c r="BC3564" s="110"/>
      <c r="BD3564" s="110">
        <v>1</v>
      </c>
      <c r="BE3564" s="110" t="s">
        <v>411</v>
      </c>
      <c r="BF3564" s="110">
        <v>3.1</v>
      </c>
      <c r="BG3564" s="110" t="s">
        <v>471</v>
      </c>
      <c r="BH3564" s="110">
        <v>38</v>
      </c>
      <c r="BI3564" s="110">
        <v>2</v>
      </c>
      <c r="BJ3564" s="110">
        <v>34.299999999999997</v>
      </c>
      <c r="BK3564" s="110"/>
      <c r="BL3564" s="110" t="s">
        <v>1420</v>
      </c>
      <c r="BM3564" s="110"/>
      <c r="BN3564" s="110">
        <v>8</v>
      </c>
      <c r="BO3564" s="110">
        <v>206</v>
      </c>
      <c r="BP3564" s="110" t="s">
        <v>411</v>
      </c>
      <c r="BQ3564" s="110">
        <v>57</v>
      </c>
      <c r="BR3564" s="110">
        <v>145</v>
      </c>
      <c r="BS3564" s="110"/>
      <c r="BT3564" s="110">
        <v>1.5</v>
      </c>
      <c r="BU3564" s="110">
        <v>1</v>
      </c>
      <c r="BV3564" s="110"/>
      <c r="BW3564" s="110">
        <v>14</v>
      </c>
      <c r="BX3564" s="110">
        <v>39</v>
      </c>
      <c r="BY3564" s="110">
        <v>18.5</v>
      </c>
      <c r="BZ3564" s="110"/>
      <c r="CA3564" s="110">
        <v>77.8</v>
      </c>
      <c r="CB3564" s="110">
        <v>0.9</v>
      </c>
      <c r="CC3564" s="110">
        <v>31.7</v>
      </c>
      <c r="CD3564" s="110" t="s">
        <v>412</v>
      </c>
      <c r="CE3564" s="110">
        <v>12</v>
      </c>
      <c r="CF3564" s="110">
        <v>45</v>
      </c>
      <c r="CG3564" s="110">
        <v>1614</v>
      </c>
      <c r="CH3564" s="110">
        <v>190</v>
      </c>
      <c r="CI3564" s="110">
        <v>133</v>
      </c>
      <c r="CJ3564" s="110">
        <v>230</v>
      </c>
      <c r="CK3564" s="110">
        <v>20</v>
      </c>
      <c r="CL3564" s="110">
        <v>58.4</v>
      </c>
      <c r="CM3564" s="110">
        <v>8.9</v>
      </c>
      <c r="CN3564" s="110">
        <v>0.99</v>
      </c>
      <c r="CO3564" s="110">
        <v>6.8</v>
      </c>
      <c r="CP3564" s="110">
        <v>1.2</v>
      </c>
      <c r="CQ3564" s="110">
        <v>7.5</v>
      </c>
      <c r="CR3564" s="110">
        <v>1.6</v>
      </c>
      <c r="CS3564" s="110">
        <v>5</v>
      </c>
      <c r="CT3564" s="110">
        <v>0.87</v>
      </c>
      <c r="CU3564" s="110">
        <v>6.4</v>
      </c>
      <c r="CV3564" s="110">
        <v>1.1399999999999999</v>
      </c>
      <c r="CW3564" s="60">
        <f t="shared" si="212"/>
        <v>481.79999999999995</v>
      </c>
      <c r="CX3564" s="110"/>
      <c r="CY3564" s="110"/>
      <c r="CZ3564" s="110"/>
      <c r="DA3564" s="110"/>
      <c r="DB3564" s="22"/>
      <c r="DC3564" s="110"/>
      <c r="DD3564" s="110"/>
      <c r="DE3564" s="110"/>
      <c r="DF3564" s="110"/>
      <c r="DG3564" s="110"/>
      <c r="DH3564" s="22"/>
      <c r="DI3564" s="22"/>
      <c r="DJ3564" s="22"/>
      <c r="DK3564" s="22"/>
      <c r="DL3564" s="22"/>
      <c r="DM3564" s="22"/>
      <c r="DN3564" s="22"/>
      <c r="DO3564" s="22"/>
      <c r="DP3564" s="22"/>
      <c r="DQ3564" s="22"/>
    </row>
    <row r="3565" spans="1:121" ht="14.5" customHeight="1" x14ac:dyDescent="0.3">
      <c r="A3565" s="61" t="s">
        <v>5123</v>
      </c>
      <c r="B3565" s="61" t="s">
        <v>4983</v>
      </c>
      <c r="C3565" s="22" t="s">
        <v>2941</v>
      </c>
      <c r="D3565" s="22" t="s">
        <v>5257</v>
      </c>
      <c r="E3565" s="71"/>
      <c r="F3565" s="71">
        <v>42670</v>
      </c>
      <c r="G3565" s="22" t="s">
        <v>5020</v>
      </c>
      <c r="H3565" s="22">
        <v>32.022111000000002</v>
      </c>
      <c r="I3565" s="22">
        <v>-105.50604199999999</v>
      </c>
      <c r="J3565" s="22" t="s">
        <v>873</v>
      </c>
      <c r="K3565" s="29" t="s">
        <v>1253</v>
      </c>
      <c r="L3565" s="29" t="s">
        <v>878</v>
      </c>
      <c r="M3565" s="22" t="s">
        <v>1165</v>
      </c>
      <c r="N3565" s="70" t="s">
        <v>3393</v>
      </c>
      <c r="O3565" s="70" t="s">
        <v>3394</v>
      </c>
      <c r="U3565" s="126"/>
      <c r="W3565" s="110">
        <v>59.26</v>
      </c>
      <c r="X3565" s="110">
        <v>0.15</v>
      </c>
      <c r="Y3565" s="110">
        <v>17.54</v>
      </c>
      <c r="Z3565" s="110">
        <v>5.5</v>
      </c>
      <c r="AA3565" s="110">
        <v>0.27300000000000002</v>
      </c>
      <c r="AB3565" s="110">
        <v>0.2</v>
      </c>
      <c r="AC3565" s="110">
        <v>1.1000000000000001</v>
      </c>
      <c r="AD3565" s="110">
        <v>7.46</v>
      </c>
      <c r="AE3565" s="110">
        <v>5.01</v>
      </c>
      <c r="AF3565" s="110">
        <v>0.09</v>
      </c>
      <c r="AG3565" s="110">
        <v>2.25</v>
      </c>
      <c r="AH3565" s="110"/>
      <c r="AI3565" s="110"/>
      <c r="AJ3565" s="110"/>
      <c r="AK3565" s="22"/>
      <c r="AL3565" s="110"/>
      <c r="AM3565" s="110"/>
      <c r="AN3565" s="110"/>
      <c r="AO3565" s="57">
        <f t="shared" si="213"/>
        <v>98.832999999999984</v>
      </c>
      <c r="AP3565" s="109">
        <f t="shared" si="214"/>
        <v>2.3552649999999993</v>
      </c>
      <c r="AQ3565" s="109">
        <f t="shared" si="215"/>
        <v>2.8588500000000003</v>
      </c>
      <c r="AR3565" s="110">
        <f t="shared" si="216"/>
        <v>5</v>
      </c>
      <c r="AS3565" s="22"/>
      <c r="AT3565" s="22"/>
      <c r="AU3565" s="110"/>
      <c r="AV3565" s="110"/>
      <c r="AW3565" s="110">
        <v>5</v>
      </c>
      <c r="AX3565" s="110"/>
      <c r="AY3565" s="110">
        <v>121</v>
      </c>
      <c r="AZ3565" s="110">
        <v>18</v>
      </c>
      <c r="BA3565" s="110" t="s">
        <v>413</v>
      </c>
      <c r="BB3565" s="110"/>
      <c r="BC3565" s="110"/>
      <c r="BD3565" s="110">
        <v>1</v>
      </c>
      <c r="BE3565" s="110" t="s">
        <v>411</v>
      </c>
      <c r="BF3565" s="110">
        <v>2.9</v>
      </c>
      <c r="BG3565" s="110" t="s">
        <v>471</v>
      </c>
      <c r="BH3565" s="110">
        <v>40</v>
      </c>
      <c r="BI3565" s="110">
        <v>3</v>
      </c>
      <c r="BJ3565" s="110">
        <v>33.799999999999997</v>
      </c>
      <c r="BK3565" s="110"/>
      <c r="BL3565" s="110" t="s">
        <v>1420</v>
      </c>
      <c r="BM3565" s="110"/>
      <c r="BN3565" s="110">
        <v>7</v>
      </c>
      <c r="BO3565" s="110">
        <v>206</v>
      </c>
      <c r="BP3565" s="110" t="s">
        <v>411</v>
      </c>
      <c r="BQ3565" s="110">
        <v>45</v>
      </c>
      <c r="BR3565" s="110">
        <v>137</v>
      </c>
      <c r="BS3565" s="110"/>
      <c r="BT3565" s="110">
        <v>1.1000000000000001</v>
      </c>
      <c r="BU3565" s="110">
        <v>1</v>
      </c>
      <c r="BV3565" s="110"/>
      <c r="BW3565" s="110">
        <v>14</v>
      </c>
      <c r="BX3565" s="110">
        <v>59</v>
      </c>
      <c r="BY3565" s="110">
        <v>18.5</v>
      </c>
      <c r="BZ3565" s="110"/>
      <c r="CA3565" s="110">
        <v>51.7</v>
      </c>
      <c r="CB3565" s="110">
        <v>1.1000000000000001</v>
      </c>
      <c r="CC3565" s="110">
        <v>17.2</v>
      </c>
      <c r="CD3565" s="110" t="s">
        <v>412</v>
      </c>
      <c r="CE3565" s="110">
        <v>12</v>
      </c>
      <c r="CF3565" s="110">
        <v>47</v>
      </c>
      <c r="CG3565" s="110">
        <v>1649</v>
      </c>
      <c r="CH3565" s="110">
        <v>190</v>
      </c>
      <c r="CI3565" s="110">
        <v>139</v>
      </c>
      <c r="CJ3565" s="110">
        <v>241</v>
      </c>
      <c r="CK3565" s="110">
        <v>20.9</v>
      </c>
      <c r="CL3565" s="110">
        <v>61.4</v>
      </c>
      <c r="CM3565" s="110">
        <v>9.4</v>
      </c>
      <c r="CN3565" s="110">
        <v>1.03</v>
      </c>
      <c r="CO3565" s="110">
        <v>7.3</v>
      </c>
      <c r="CP3565" s="110">
        <v>1.2</v>
      </c>
      <c r="CQ3565" s="110">
        <v>7.9</v>
      </c>
      <c r="CR3565" s="110">
        <v>1.7</v>
      </c>
      <c r="CS3565" s="110">
        <v>5.4</v>
      </c>
      <c r="CT3565" s="110">
        <v>0.9</v>
      </c>
      <c r="CU3565" s="110">
        <v>6.7</v>
      </c>
      <c r="CV3565" s="110">
        <v>1.1200000000000001</v>
      </c>
      <c r="CW3565" s="60">
        <f t="shared" si="212"/>
        <v>504.94999999999982</v>
      </c>
      <c r="CX3565" s="110"/>
      <c r="CY3565" s="110"/>
      <c r="CZ3565" s="110"/>
      <c r="DA3565" s="110"/>
      <c r="DB3565" s="22"/>
      <c r="DC3565" s="110"/>
      <c r="DD3565" s="110"/>
      <c r="DE3565" s="110"/>
      <c r="DF3565" s="110"/>
      <c r="DG3565" s="110"/>
      <c r="DH3565" s="22"/>
      <c r="DI3565" s="22"/>
      <c r="DJ3565" s="22"/>
      <c r="DK3565" s="22"/>
      <c r="DL3565" s="22"/>
      <c r="DM3565" s="22"/>
      <c r="DN3565" s="22"/>
      <c r="DO3565" s="22"/>
      <c r="DP3565" s="22"/>
      <c r="DQ3565" s="22"/>
    </row>
    <row r="3566" spans="1:121" ht="14.5" customHeight="1" x14ac:dyDescent="0.3">
      <c r="A3566" s="61" t="s">
        <v>5124</v>
      </c>
      <c r="B3566" s="61" t="s">
        <v>4983</v>
      </c>
      <c r="C3566" s="22" t="s">
        <v>2941</v>
      </c>
      <c r="D3566" s="22" t="s">
        <v>5257</v>
      </c>
      <c r="E3566" s="71"/>
      <c r="F3566" s="71">
        <v>42670</v>
      </c>
      <c r="G3566" s="22" t="s">
        <v>5020</v>
      </c>
      <c r="H3566" s="22">
        <v>32.025097000000002</v>
      </c>
      <c r="I3566" s="22">
        <v>-105.501198</v>
      </c>
      <c r="J3566" s="22" t="s">
        <v>873</v>
      </c>
      <c r="K3566" s="29" t="s">
        <v>1253</v>
      </c>
      <c r="L3566" s="29" t="s">
        <v>878</v>
      </c>
      <c r="M3566" s="22" t="s">
        <v>1165</v>
      </c>
      <c r="N3566" s="70" t="s">
        <v>3393</v>
      </c>
      <c r="O3566" s="70" t="s">
        <v>3394</v>
      </c>
      <c r="U3566" s="126"/>
      <c r="W3566" s="110">
        <v>58.68</v>
      </c>
      <c r="X3566" s="110">
        <v>9.7000000000000003E-2</v>
      </c>
      <c r="Y3566" s="110">
        <v>17.25</v>
      </c>
      <c r="Z3566" s="110">
        <v>5.13</v>
      </c>
      <c r="AA3566" s="110">
        <v>0.28699999999999998</v>
      </c>
      <c r="AB3566" s="110">
        <v>0.21</v>
      </c>
      <c r="AC3566" s="110">
        <v>1</v>
      </c>
      <c r="AD3566" s="110">
        <v>6.96</v>
      </c>
      <c r="AE3566" s="110">
        <v>5.08</v>
      </c>
      <c r="AF3566" s="110">
        <v>0.05</v>
      </c>
      <c r="AG3566" s="110">
        <v>3.31</v>
      </c>
      <c r="AH3566" s="110"/>
      <c r="AI3566" s="110"/>
      <c r="AJ3566" s="110"/>
      <c r="AK3566" s="22"/>
      <c r="AL3566" s="110"/>
      <c r="AM3566" s="110"/>
      <c r="AN3566" s="110"/>
      <c r="AO3566" s="57">
        <f t="shared" si="213"/>
        <v>98.053999999999988</v>
      </c>
      <c r="AP3566" s="109">
        <f t="shared" si="214"/>
        <v>2.2408731</v>
      </c>
      <c r="AQ3566" s="109">
        <f t="shared" si="215"/>
        <v>2.6264789999999998</v>
      </c>
      <c r="AR3566" s="110">
        <f t="shared" si="216"/>
        <v>4.6636363636363631</v>
      </c>
      <c r="AS3566" s="22"/>
      <c r="AT3566" s="22"/>
      <c r="AU3566" s="110"/>
      <c r="AV3566" s="110"/>
      <c r="AW3566" s="110" t="s">
        <v>412</v>
      </c>
      <c r="AX3566" s="110"/>
      <c r="AY3566" s="110">
        <v>85</v>
      </c>
      <c r="AZ3566" s="110">
        <v>27</v>
      </c>
      <c r="BA3566" s="110" t="s">
        <v>413</v>
      </c>
      <c r="BB3566" s="110"/>
      <c r="BC3566" s="110"/>
      <c r="BD3566" s="110">
        <v>1</v>
      </c>
      <c r="BE3566" s="110" t="s">
        <v>411</v>
      </c>
      <c r="BF3566" s="110">
        <v>2.8</v>
      </c>
      <c r="BG3566" s="110" t="s">
        <v>471</v>
      </c>
      <c r="BH3566" s="110">
        <v>42</v>
      </c>
      <c r="BI3566" s="110">
        <v>2</v>
      </c>
      <c r="BJ3566" s="110">
        <v>50.4</v>
      </c>
      <c r="BK3566" s="110"/>
      <c r="BL3566" s="110" t="s">
        <v>1420</v>
      </c>
      <c r="BM3566" s="110"/>
      <c r="BN3566" s="110">
        <v>10</v>
      </c>
      <c r="BO3566" s="110">
        <v>303</v>
      </c>
      <c r="BP3566" s="110" t="s">
        <v>411</v>
      </c>
      <c r="BQ3566" s="110">
        <v>24</v>
      </c>
      <c r="BR3566" s="110">
        <v>175</v>
      </c>
      <c r="BS3566" s="110"/>
      <c r="BT3566" s="110">
        <v>0.9</v>
      </c>
      <c r="BU3566" s="110" t="s">
        <v>420</v>
      </c>
      <c r="BV3566" s="110"/>
      <c r="BW3566" s="110">
        <v>22</v>
      </c>
      <c r="BX3566" s="110">
        <v>71</v>
      </c>
      <c r="BY3566" s="110">
        <v>27</v>
      </c>
      <c r="BZ3566" s="110"/>
      <c r="CA3566" s="110">
        <v>24.4</v>
      </c>
      <c r="CB3566" s="110">
        <v>0.4</v>
      </c>
      <c r="CC3566" s="110">
        <v>7.6</v>
      </c>
      <c r="CD3566" s="110" t="s">
        <v>412</v>
      </c>
      <c r="CE3566" s="110">
        <v>4</v>
      </c>
      <c r="CF3566" s="110">
        <v>50</v>
      </c>
      <c r="CG3566" s="110">
        <v>2407</v>
      </c>
      <c r="CH3566" s="110">
        <v>270</v>
      </c>
      <c r="CI3566" s="110">
        <v>150</v>
      </c>
      <c r="CJ3566" s="110">
        <v>252</v>
      </c>
      <c r="CK3566" s="110">
        <v>21.7</v>
      </c>
      <c r="CL3566" s="110">
        <v>64</v>
      </c>
      <c r="CM3566" s="110">
        <v>10.1</v>
      </c>
      <c r="CN3566" s="110">
        <v>0.88</v>
      </c>
      <c r="CO3566" s="110">
        <v>8.4</v>
      </c>
      <c r="CP3566" s="110">
        <v>1.4</v>
      </c>
      <c r="CQ3566" s="110">
        <v>8.8000000000000007</v>
      </c>
      <c r="CR3566" s="110">
        <v>1.9</v>
      </c>
      <c r="CS3566" s="110">
        <v>5.9</v>
      </c>
      <c r="CT3566" s="110">
        <v>1.05</v>
      </c>
      <c r="CU3566" s="110">
        <v>7.7</v>
      </c>
      <c r="CV3566" s="110">
        <v>1.36</v>
      </c>
      <c r="CW3566" s="60">
        <f t="shared" si="212"/>
        <v>535.18999999999994</v>
      </c>
      <c r="CX3566" s="110"/>
      <c r="CY3566" s="110"/>
      <c r="CZ3566" s="110"/>
      <c r="DA3566" s="110"/>
      <c r="DB3566" s="22"/>
      <c r="DC3566" s="110"/>
      <c r="DD3566" s="110"/>
      <c r="DE3566" s="110"/>
      <c r="DF3566" s="110"/>
      <c r="DG3566" s="110"/>
      <c r="DH3566" s="22"/>
      <c r="DI3566" s="22"/>
      <c r="DJ3566" s="22"/>
      <c r="DK3566" s="22"/>
      <c r="DL3566" s="22"/>
      <c r="DM3566" s="22"/>
      <c r="DN3566" s="22"/>
      <c r="DO3566" s="22"/>
      <c r="DP3566" s="22"/>
      <c r="DQ3566" s="22"/>
    </row>
    <row r="3567" spans="1:121" ht="14.5" customHeight="1" x14ac:dyDescent="0.3">
      <c r="A3567" s="61" t="s">
        <v>5125</v>
      </c>
      <c r="B3567" s="61" t="s">
        <v>4983</v>
      </c>
      <c r="C3567" s="22" t="s">
        <v>2941</v>
      </c>
      <c r="D3567" s="22" t="s">
        <v>5257</v>
      </c>
      <c r="E3567" s="71"/>
      <c r="F3567" s="71">
        <v>42670</v>
      </c>
      <c r="G3567" s="22" t="s">
        <v>5020</v>
      </c>
      <c r="H3567" s="22">
        <v>32.024932999999997</v>
      </c>
      <c r="I3567" s="22">
        <v>-105.50079700000001</v>
      </c>
      <c r="J3567" s="22" t="s">
        <v>873</v>
      </c>
      <c r="K3567" s="29" t="s">
        <v>1253</v>
      </c>
      <c r="L3567" s="29" t="s">
        <v>878</v>
      </c>
      <c r="M3567" s="22" t="s">
        <v>1165</v>
      </c>
      <c r="N3567" s="70" t="s">
        <v>3393</v>
      </c>
      <c r="O3567" s="70" t="s">
        <v>3394</v>
      </c>
      <c r="U3567" s="126"/>
      <c r="W3567" s="110">
        <v>54.61</v>
      </c>
      <c r="X3567" s="110">
        <v>0.154</v>
      </c>
      <c r="Y3567" s="110">
        <v>10.19</v>
      </c>
      <c r="Z3567" s="110">
        <v>16.760000000000002</v>
      </c>
      <c r="AA3567" s="110">
        <v>0.378</v>
      </c>
      <c r="AB3567" s="110">
        <v>0.09</v>
      </c>
      <c r="AC3567" s="110">
        <v>0.97</v>
      </c>
      <c r="AD3567" s="110">
        <v>10.09</v>
      </c>
      <c r="AE3567" s="110">
        <v>2.72</v>
      </c>
      <c r="AF3567" s="110" t="s">
        <v>415</v>
      </c>
      <c r="AG3567" s="110">
        <v>2.61</v>
      </c>
      <c r="AH3567" s="110"/>
      <c r="AI3567" s="110"/>
      <c r="AJ3567" s="110"/>
      <c r="AK3567" s="22"/>
      <c r="AL3567" s="110"/>
      <c r="AM3567" s="110"/>
      <c r="AN3567" s="110"/>
      <c r="AO3567" s="57">
        <f t="shared" si="213"/>
        <v>98.572000000000017</v>
      </c>
      <c r="AP3567" s="109">
        <f t="shared" si="214"/>
        <v>5.0358061999999997</v>
      </c>
      <c r="AQ3567" s="109">
        <f t="shared" si="215"/>
        <v>10.658358000000002</v>
      </c>
      <c r="AR3567" s="110">
        <f t="shared" si="216"/>
        <v>15.236363636363636</v>
      </c>
      <c r="AS3567" s="22"/>
      <c r="AT3567" s="22"/>
      <c r="AU3567" s="110"/>
      <c r="AV3567" s="110"/>
      <c r="AW3567" s="110" t="s">
        <v>412</v>
      </c>
      <c r="AX3567" s="110"/>
      <c r="AY3567" s="110">
        <v>74</v>
      </c>
      <c r="AZ3567" s="110">
        <v>39</v>
      </c>
      <c r="BA3567" s="110">
        <v>0.6</v>
      </c>
      <c r="BB3567" s="110"/>
      <c r="BC3567" s="110"/>
      <c r="BD3567" s="110" t="s">
        <v>420</v>
      </c>
      <c r="BE3567" s="110" t="s">
        <v>411</v>
      </c>
      <c r="BF3567" s="110">
        <v>10.8</v>
      </c>
      <c r="BG3567" s="110">
        <v>10</v>
      </c>
      <c r="BH3567" s="110">
        <v>57</v>
      </c>
      <c r="BI3567" s="110">
        <v>4</v>
      </c>
      <c r="BJ3567" s="110">
        <v>146</v>
      </c>
      <c r="BK3567" s="110"/>
      <c r="BL3567" s="110" t="s">
        <v>1420</v>
      </c>
      <c r="BM3567" s="110"/>
      <c r="BN3567" s="110">
        <v>5</v>
      </c>
      <c r="BO3567" s="110">
        <v>492</v>
      </c>
      <c r="BP3567" s="110" t="s">
        <v>411</v>
      </c>
      <c r="BQ3567" s="110">
        <v>106</v>
      </c>
      <c r="BR3567" s="110">
        <v>205</v>
      </c>
      <c r="BS3567" s="110"/>
      <c r="BT3567" s="110">
        <v>0.9</v>
      </c>
      <c r="BU3567" s="110" t="s">
        <v>420</v>
      </c>
      <c r="BV3567" s="110"/>
      <c r="BW3567" s="110">
        <v>120</v>
      </c>
      <c r="BX3567" s="110">
        <v>104</v>
      </c>
      <c r="BY3567" s="110">
        <v>43.4</v>
      </c>
      <c r="BZ3567" s="110"/>
      <c r="CA3567" s="110">
        <v>105</v>
      </c>
      <c r="CB3567" s="110">
        <v>0.6</v>
      </c>
      <c r="CC3567" s="110">
        <v>28.7</v>
      </c>
      <c r="CD3567" s="110" t="s">
        <v>412</v>
      </c>
      <c r="CE3567" s="110">
        <v>3</v>
      </c>
      <c r="CF3567" s="110">
        <v>98</v>
      </c>
      <c r="CG3567" s="110">
        <v>6103</v>
      </c>
      <c r="CH3567" s="110">
        <v>430</v>
      </c>
      <c r="CI3567" s="110">
        <v>291</v>
      </c>
      <c r="CJ3567" s="110">
        <v>488</v>
      </c>
      <c r="CK3567" s="110">
        <v>40.799999999999997</v>
      </c>
      <c r="CL3567" s="110">
        <v>114</v>
      </c>
      <c r="CM3567" s="110">
        <v>17.899999999999999</v>
      </c>
      <c r="CN3567" s="110">
        <v>1.1599999999999999</v>
      </c>
      <c r="CO3567" s="110">
        <v>14.1</v>
      </c>
      <c r="CP3567" s="110">
        <v>2.5</v>
      </c>
      <c r="CQ3567" s="110">
        <v>15.9</v>
      </c>
      <c r="CR3567" s="110">
        <v>3.4</v>
      </c>
      <c r="CS3567" s="110">
        <v>10.6</v>
      </c>
      <c r="CT3567" s="110">
        <v>1.84</v>
      </c>
      <c r="CU3567" s="110">
        <v>13.7</v>
      </c>
      <c r="CV3567" s="110">
        <v>2.27</v>
      </c>
      <c r="CW3567" s="60">
        <f t="shared" si="212"/>
        <v>1017.17</v>
      </c>
      <c r="CX3567" s="110"/>
      <c r="CY3567" s="110"/>
      <c r="CZ3567" s="110"/>
      <c r="DA3567" s="110"/>
      <c r="DB3567" s="22"/>
      <c r="DC3567" s="110"/>
      <c r="DD3567" s="110"/>
      <c r="DE3567" s="110"/>
      <c r="DF3567" s="110"/>
      <c r="DG3567" s="110"/>
      <c r="DH3567" s="22"/>
      <c r="DI3567" s="22"/>
      <c r="DJ3567" s="22"/>
      <c r="DK3567" s="22"/>
      <c r="DL3567" s="22"/>
      <c r="DM3567" s="22"/>
      <c r="DN3567" s="22"/>
      <c r="DO3567" s="22"/>
      <c r="DP3567" s="22"/>
      <c r="DQ3567" s="22"/>
    </row>
    <row r="3568" spans="1:121" ht="14.5" customHeight="1" x14ac:dyDescent="0.3">
      <c r="A3568" s="61" t="s">
        <v>5126</v>
      </c>
      <c r="B3568" s="61" t="s">
        <v>4983</v>
      </c>
      <c r="C3568" s="22" t="s">
        <v>2941</v>
      </c>
      <c r="D3568" s="22" t="s">
        <v>5257</v>
      </c>
      <c r="E3568" s="71"/>
      <c r="F3568" s="71">
        <v>42670</v>
      </c>
      <c r="G3568" s="22" t="s">
        <v>5020</v>
      </c>
      <c r="H3568" s="61" t="s">
        <v>5127</v>
      </c>
      <c r="I3568" s="61">
        <v>-105.50084200000001</v>
      </c>
      <c r="J3568" s="22" t="s">
        <v>873</v>
      </c>
      <c r="K3568" s="29" t="s">
        <v>1253</v>
      </c>
      <c r="L3568" s="29" t="s">
        <v>878</v>
      </c>
      <c r="M3568" s="22" t="s">
        <v>1165</v>
      </c>
      <c r="N3568" s="70" t="s">
        <v>3393</v>
      </c>
      <c r="O3568" s="70" t="s">
        <v>3394</v>
      </c>
      <c r="U3568" s="126"/>
      <c r="W3568" s="110">
        <v>55.82</v>
      </c>
      <c r="X3568" s="110">
        <v>8.2000000000000003E-2</v>
      </c>
      <c r="Y3568" s="110">
        <v>15.64</v>
      </c>
      <c r="Z3568" s="110">
        <v>8.9700000000000006</v>
      </c>
      <c r="AA3568" s="110">
        <v>0.47899999999999998</v>
      </c>
      <c r="AB3568" s="110">
        <v>0.21</v>
      </c>
      <c r="AC3568" s="110">
        <v>1.1100000000000001</v>
      </c>
      <c r="AD3568" s="110">
        <v>9.09</v>
      </c>
      <c r="AE3568" s="110">
        <v>4.49</v>
      </c>
      <c r="AF3568" s="110">
        <v>0.04</v>
      </c>
      <c r="AG3568" s="110">
        <v>2.81</v>
      </c>
      <c r="AH3568" s="110"/>
      <c r="AI3568" s="110"/>
      <c r="AJ3568" s="110"/>
      <c r="AK3568" s="22"/>
      <c r="AL3568" s="110"/>
      <c r="AM3568" s="110"/>
      <c r="AN3568" s="110"/>
      <c r="AO3568" s="57">
        <f t="shared" si="213"/>
        <v>98.741</v>
      </c>
      <c r="AP3568" s="109">
        <f t="shared" si="214"/>
        <v>3.1993989000000003</v>
      </c>
      <c r="AQ3568" s="109">
        <f t="shared" si="215"/>
        <v>5.2460009999999997</v>
      </c>
      <c r="AR3568" s="110">
        <f t="shared" si="216"/>
        <v>8.1545454545454543</v>
      </c>
      <c r="AS3568" s="22"/>
      <c r="AT3568" s="22"/>
      <c r="AU3568" s="110"/>
      <c r="AV3568" s="110"/>
      <c r="AW3568" s="110">
        <v>14</v>
      </c>
      <c r="AX3568" s="110"/>
      <c r="AY3568" s="110">
        <v>59</v>
      </c>
      <c r="AZ3568" s="110">
        <v>40</v>
      </c>
      <c r="BA3568" s="110">
        <v>1.1000000000000001</v>
      </c>
      <c r="BB3568" s="110"/>
      <c r="BC3568" s="110"/>
      <c r="BD3568" s="110">
        <v>2</v>
      </c>
      <c r="BE3568" s="110" t="s">
        <v>411</v>
      </c>
      <c r="BF3568" s="110">
        <v>5.3</v>
      </c>
      <c r="BG3568" s="110">
        <v>20</v>
      </c>
      <c r="BH3568" s="110">
        <v>56</v>
      </c>
      <c r="BI3568" s="110">
        <v>4</v>
      </c>
      <c r="BJ3568" s="110">
        <v>151</v>
      </c>
      <c r="BK3568" s="110"/>
      <c r="BL3568" s="110" t="s">
        <v>1420</v>
      </c>
      <c r="BM3568" s="110"/>
      <c r="BN3568" s="110">
        <v>11</v>
      </c>
      <c r="BO3568" s="110">
        <v>722</v>
      </c>
      <c r="BP3568" s="110" t="s">
        <v>411</v>
      </c>
      <c r="BQ3568" s="110">
        <v>66</v>
      </c>
      <c r="BR3568" s="110">
        <v>264</v>
      </c>
      <c r="BS3568" s="110"/>
      <c r="BT3568" s="110">
        <v>1.7</v>
      </c>
      <c r="BU3568" s="110" t="s">
        <v>420</v>
      </c>
      <c r="BV3568" s="110"/>
      <c r="BW3568" s="110">
        <v>43</v>
      </c>
      <c r="BX3568" s="110">
        <v>112</v>
      </c>
      <c r="BY3568" s="110">
        <v>77.7</v>
      </c>
      <c r="BZ3568" s="110"/>
      <c r="CA3568" s="110">
        <v>82.1</v>
      </c>
      <c r="CB3568" s="110">
        <v>1.2</v>
      </c>
      <c r="CC3568" s="110">
        <v>24.2</v>
      </c>
      <c r="CD3568" s="110" t="s">
        <v>412</v>
      </c>
      <c r="CE3568" s="110">
        <v>13</v>
      </c>
      <c r="CF3568" s="110">
        <v>212</v>
      </c>
      <c r="CG3568" s="110">
        <v>7050</v>
      </c>
      <c r="CH3568" s="110">
        <v>430</v>
      </c>
      <c r="CI3568" s="110">
        <v>465</v>
      </c>
      <c r="CJ3568" s="110">
        <v>773</v>
      </c>
      <c r="CK3568" s="110">
        <v>66.400000000000006</v>
      </c>
      <c r="CL3568" s="110">
        <v>188</v>
      </c>
      <c r="CM3568" s="110">
        <v>31.3</v>
      </c>
      <c r="CN3568" s="110">
        <v>2.06</v>
      </c>
      <c r="CO3568" s="110">
        <v>26.7</v>
      </c>
      <c r="CP3568" s="110">
        <v>5</v>
      </c>
      <c r="CQ3568" s="110">
        <v>33.799999999999997</v>
      </c>
      <c r="CR3568" s="110">
        <v>7.5</v>
      </c>
      <c r="CS3568" s="110">
        <v>23.8</v>
      </c>
      <c r="CT3568" s="110">
        <v>4.26</v>
      </c>
      <c r="CU3568" s="110">
        <v>30.5</v>
      </c>
      <c r="CV3568" s="110">
        <v>4.8899999999999997</v>
      </c>
      <c r="CW3568" s="60">
        <f t="shared" si="212"/>
        <v>1662.21</v>
      </c>
      <c r="CX3568" s="110"/>
      <c r="CY3568" s="110"/>
      <c r="CZ3568" s="110"/>
      <c r="DA3568" s="110"/>
      <c r="DB3568" s="22"/>
      <c r="DC3568" s="110"/>
      <c r="DD3568" s="110"/>
      <c r="DE3568" s="110"/>
      <c r="DF3568" s="110"/>
      <c r="DG3568" s="110"/>
      <c r="DH3568" s="22"/>
      <c r="DI3568" s="22"/>
      <c r="DJ3568" s="22"/>
      <c r="DK3568" s="22"/>
      <c r="DL3568" s="22"/>
      <c r="DM3568" s="22"/>
      <c r="DN3568" s="22"/>
      <c r="DO3568" s="22"/>
      <c r="DP3568" s="22"/>
      <c r="DQ3568" s="22"/>
    </row>
    <row r="3569" spans="1:121" ht="14.5" customHeight="1" x14ac:dyDescent="0.3">
      <c r="A3569" s="61" t="s">
        <v>5128</v>
      </c>
      <c r="B3569" s="61" t="s">
        <v>4983</v>
      </c>
      <c r="C3569" s="22" t="s">
        <v>2941</v>
      </c>
      <c r="D3569" s="22" t="s">
        <v>5257</v>
      </c>
      <c r="E3569" s="71"/>
      <c r="F3569" s="71">
        <v>42670</v>
      </c>
      <c r="G3569" s="22" t="s">
        <v>5020</v>
      </c>
      <c r="H3569" s="61">
        <v>32.024285999999996</v>
      </c>
      <c r="I3569" s="61">
        <v>-105.501092</v>
      </c>
      <c r="J3569" s="22" t="s">
        <v>873</v>
      </c>
      <c r="K3569" s="29" t="s">
        <v>1253</v>
      </c>
      <c r="L3569" s="29" t="s">
        <v>878</v>
      </c>
      <c r="M3569" s="22" t="s">
        <v>1165</v>
      </c>
      <c r="N3569" s="70" t="s">
        <v>3393</v>
      </c>
      <c r="O3569" s="70" t="s">
        <v>3394</v>
      </c>
      <c r="U3569" s="126"/>
      <c r="W3569" s="110">
        <v>56.57</v>
      </c>
      <c r="X3569" s="110">
        <v>4.4999999999999998E-2</v>
      </c>
      <c r="Y3569" s="110">
        <v>19.510000000000002</v>
      </c>
      <c r="Z3569" s="110">
        <v>4.99</v>
      </c>
      <c r="AA3569" s="110">
        <v>0.17199999999999999</v>
      </c>
      <c r="AB3569" s="110">
        <v>0.11</v>
      </c>
      <c r="AC3569" s="110">
        <v>1.1000000000000001</v>
      </c>
      <c r="AD3569" s="110">
        <v>8.7100000000000009</v>
      </c>
      <c r="AE3569" s="110">
        <v>4.82</v>
      </c>
      <c r="AF3569" s="110">
        <v>0.01</v>
      </c>
      <c r="AG3569" s="110">
        <v>3.23</v>
      </c>
      <c r="AH3569" s="110"/>
      <c r="AI3569" s="110"/>
      <c r="AJ3569" s="110"/>
      <c r="AK3569" s="22"/>
      <c r="AL3569" s="110"/>
      <c r="AM3569" s="110"/>
      <c r="AN3569" s="110"/>
      <c r="AO3569" s="57">
        <f t="shared" si="213"/>
        <v>99.266999999999996</v>
      </c>
      <c r="AP3569" s="109">
        <f t="shared" si="214"/>
        <v>2.3148913000000015</v>
      </c>
      <c r="AQ3569" s="109">
        <f t="shared" si="215"/>
        <v>2.4319169999999986</v>
      </c>
      <c r="AR3569" s="110">
        <f t="shared" si="216"/>
        <v>4.5363636363636362</v>
      </c>
      <c r="AS3569" s="22"/>
      <c r="AT3569" s="22"/>
      <c r="AU3569" s="110"/>
      <c r="AV3569" s="110"/>
      <c r="AW3569" s="110" t="s">
        <v>412</v>
      </c>
      <c r="AX3569" s="110"/>
      <c r="AY3569" s="110">
        <v>12</v>
      </c>
      <c r="AZ3569" s="110">
        <v>21</v>
      </c>
      <c r="BA3569" s="110">
        <v>0.4</v>
      </c>
      <c r="BB3569" s="110"/>
      <c r="BC3569" s="110"/>
      <c r="BD3569" s="110" t="s">
        <v>420</v>
      </c>
      <c r="BE3569" s="110" t="s">
        <v>411</v>
      </c>
      <c r="BF3569" s="110">
        <v>3.7</v>
      </c>
      <c r="BG3569" s="110" t="s">
        <v>471</v>
      </c>
      <c r="BH3569" s="110">
        <v>46</v>
      </c>
      <c r="BI3569" s="110">
        <v>2</v>
      </c>
      <c r="BJ3569" s="110">
        <v>53.2</v>
      </c>
      <c r="BK3569" s="110"/>
      <c r="BL3569" s="110" t="s">
        <v>1420</v>
      </c>
      <c r="BM3569" s="110"/>
      <c r="BN3569" s="110">
        <v>7</v>
      </c>
      <c r="BO3569" s="110">
        <v>208</v>
      </c>
      <c r="BP3569" s="110" t="s">
        <v>411</v>
      </c>
      <c r="BQ3569" s="110">
        <v>51</v>
      </c>
      <c r="BR3569" s="110">
        <v>191</v>
      </c>
      <c r="BS3569" s="110"/>
      <c r="BT3569" s="110">
        <v>0.9</v>
      </c>
      <c r="BU3569" s="110" t="s">
        <v>420</v>
      </c>
      <c r="BV3569" s="110"/>
      <c r="BW3569" s="110">
        <v>29</v>
      </c>
      <c r="BX3569" s="110">
        <v>142</v>
      </c>
      <c r="BY3569" s="110">
        <v>19.3</v>
      </c>
      <c r="BZ3569" s="110"/>
      <c r="CA3569" s="110">
        <v>59.9</v>
      </c>
      <c r="CB3569" s="110">
        <v>0.9</v>
      </c>
      <c r="CC3569" s="110">
        <v>19.8</v>
      </c>
      <c r="CD3569" s="110" t="s">
        <v>412</v>
      </c>
      <c r="CE3569" s="110">
        <v>10</v>
      </c>
      <c r="CF3569" s="110">
        <v>43</v>
      </c>
      <c r="CG3569" s="110">
        <v>2274</v>
      </c>
      <c r="CH3569" s="110">
        <v>180</v>
      </c>
      <c r="CI3569" s="110">
        <v>114</v>
      </c>
      <c r="CJ3569" s="110">
        <v>199</v>
      </c>
      <c r="CK3569" s="110">
        <v>16.899999999999999</v>
      </c>
      <c r="CL3569" s="110">
        <v>48.4</v>
      </c>
      <c r="CM3569" s="110">
        <v>7.8</v>
      </c>
      <c r="CN3569" s="110">
        <v>0.56999999999999995</v>
      </c>
      <c r="CO3569" s="110">
        <v>6.1</v>
      </c>
      <c r="CP3569" s="110">
        <v>1.1000000000000001</v>
      </c>
      <c r="CQ3569" s="110">
        <v>7</v>
      </c>
      <c r="CR3569" s="110">
        <v>1.5</v>
      </c>
      <c r="CS3569" s="110">
        <v>4.8</v>
      </c>
      <c r="CT3569" s="110">
        <v>0.87</v>
      </c>
      <c r="CU3569" s="110">
        <v>6.8</v>
      </c>
      <c r="CV3569" s="110">
        <v>1.24</v>
      </c>
      <c r="CW3569" s="60">
        <f t="shared" si="212"/>
        <v>416.08000000000004</v>
      </c>
      <c r="CX3569" s="110"/>
      <c r="CY3569" s="110"/>
      <c r="CZ3569" s="110"/>
      <c r="DA3569" s="110"/>
      <c r="DB3569" s="22"/>
      <c r="DC3569" s="110"/>
      <c r="DD3569" s="110"/>
      <c r="DE3569" s="110"/>
      <c r="DF3569" s="110"/>
      <c r="DG3569" s="110"/>
      <c r="DH3569" s="22"/>
      <c r="DI3569" s="22"/>
      <c r="DJ3569" s="22"/>
      <c r="DK3569" s="22"/>
      <c r="DL3569" s="22"/>
      <c r="DM3569" s="22"/>
      <c r="DN3569" s="22"/>
      <c r="DO3569" s="22"/>
      <c r="DP3569" s="22"/>
      <c r="DQ3569" s="22"/>
    </row>
    <row r="3570" spans="1:121" ht="14.5" customHeight="1" x14ac:dyDescent="0.3">
      <c r="A3570" s="61" t="s">
        <v>5129</v>
      </c>
      <c r="B3570" s="61" t="s">
        <v>4983</v>
      </c>
      <c r="C3570" s="22" t="s">
        <v>2941</v>
      </c>
      <c r="D3570" s="22" t="s">
        <v>5257</v>
      </c>
      <c r="E3570" s="71"/>
      <c r="F3570" s="71">
        <v>42670</v>
      </c>
      <c r="G3570" s="22" t="s">
        <v>5020</v>
      </c>
      <c r="H3570" s="22">
        <v>32.023373999999997</v>
      </c>
      <c r="I3570" s="22">
        <v>-105.501333</v>
      </c>
      <c r="J3570" s="22" t="s">
        <v>873</v>
      </c>
      <c r="K3570" s="29" t="s">
        <v>1253</v>
      </c>
      <c r="L3570" s="29" t="s">
        <v>878</v>
      </c>
      <c r="M3570" s="22" t="s">
        <v>1165</v>
      </c>
      <c r="N3570" s="70" t="s">
        <v>3393</v>
      </c>
      <c r="O3570" s="70" t="s">
        <v>3394</v>
      </c>
      <c r="U3570" s="126"/>
      <c r="W3570" s="110">
        <v>57.36</v>
      </c>
      <c r="X3570" s="110">
        <v>5.8000000000000003E-2</v>
      </c>
      <c r="Y3570" s="110">
        <v>19.52</v>
      </c>
      <c r="Z3570" s="110">
        <v>5.41</v>
      </c>
      <c r="AA3570" s="110">
        <v>0.223</v>
      </c>
      <c r="AB3570" s="110">
        <v>0.09</v>
      </c>
      <c r="AC3570" s="110">
        <v>0.84</v>
      </c>
      <c r="AD3570" s="110">
        <v>8.92</v>
      </c>
      <c r="AE3570" s="110">
        <v>4.84</v>
      </c>
      <c r="AF3570" s="110">
        <v>0.02</v>
      </c>
      <c r="AG3570" s="110">
        <v>2.76</v>
      </c>
      <c r="AH3570" s="110"/>
      <c r="AI3570" s="110"/>
      <c r="AJ3570" s="110"/>
      <c r="AK3570" s="22"/>
      <c r="AL3570" s="110"/>
      <c r="AM3570" s="110"/>
      <c r="AN3570" s="110"/>
      <c r="AO3570" s="57">
        <f t="shared" si="213"/>
        <v>100.04100000000001</v>
      </c>
      <c r="AP3570" s="109">
        <f t="shared" si="214"/>
        <v>2.4289416999999998</v>
      </c>
      <c r="AQ3570" s="109">
        <f t="shared" si="215"/>
        <v>2.7100530000000003</v>
      </c>
      <c r="AR3570" s="110">
        <f t="shared" si="216"/>
        <v>4.918181818181818</v>
      </c>
      <c r="AS3570" s="22"/>
      <c r="AT3570" s="22"/>
      <c r="AU3570" s="110"/>
      <c r="AV3570" s="110"/>
      <c r="AW3570" s="110">
        <v>17</v>
      </c>
      <c r="AX3570" s="110"/>
      <c r="AY3570" s="110">
        <v>15</v>
      </c>
      <c r="AZ3570" s="110">
        <v>26</v>
      </c>
      <c r="BA3570" s="110" t="s">
        <v>413</v>
      </c>
      <c r="BB3570" s="110"/>
      <c r="BC3570" s="110"/>
      <c r="BD3570" s="110" t="s">
        <v>420</v>
      </c>
      <c r="BE3570" s="110" t="s">
        <v>411</v>
      </c>
      <c r="BF3570" s="110">
        <v>4</v>
      </c>
      <c r="BG3570" s="110" t="s">
        <v>471</v>
      </c>
      <c r="BH3570" s="110">
        <v>49</v>
      </c>
      <c r="BI3570" s="110">
        <v>3</v>
      </c>
      <c r="BJ3570" s="110">
        <v>39.1</v>
      </c>
      <c r="BK3570" s="110"/>
      <c r="BL3570" s="110" t="s">
        <v>1420</v>
      </c>
      <c r="BM3570" s="110"/>
      <c r="BN3570" s="110">
        <v>10</v>
      </c>
      <c r="BO3570" s="110">
        <v>203</v>
      </c>
      <c r="BP3570" s="110" t="s">
        <v>411</v>
      </c>
      <c r="BQ3570" s="110">
        <v>51</v>
      </c>
      <c r="BR3570" s="110">
        <v>215</v>
      </c>
      <c r="BS3570" s="110"/>
      <c r="BT3570" s="110">
        <v>0.9</v>
      </c>
      <c r="BU3570" s="110" t="s">
        <v>420</v>
      </c>
      <c r="BV3570" s="110"/>
      <c r="BW3570" s="110">
        <v>25</v>
      </c>
      <c r="BX3570" s="110">
        <v>42</v>
      </c>
      <c r="BY3570" s="110">
        <v>14.6</v>
      </c>
      <c r="BZ3570" s="110"/>
      <c r="CA3570" s="110">
        <v>57.6</v>
      </c>
      <c r="CB3570" s="110">
        <v>1</v>
      </c>
      <c r="CC3570" s="110">
        <v>19.100000000000001</v>
      </c>
      <c r="CD3570" s="110" t="s">
        <v>412</v>
      </c>
      <c r="CE3570" s="110">
        <v>5</v>
      </c>
      <c r="CF3570" s="110">
        <v>24</v>
      </c>
      <c r="CG3570" s="110">
        <v>1762</v>
      </c>
      <c r="CH3570" s="110">
        <v>240</v>
      </c>
      <c r="CI3570" s="110">
        <v>85.2</v>
      </c>
      <c r="CJ3570" s="110">
        <v>144</v>
      </c>
      <c r="CK3570" s="110">
        <v>12.4</v>
      </c>
      <c r="CL3570" s="110">
        <v>34.4</v>
      </c>
      <c r="CM3570" s="110">
        <v>5.3</v>
      </c>
      <c r="CN3570" s="110">
        <v>0.34</v>
      </c>
      <c r="CO3570" s="110">
        <v>3.8</v>
      </c>
      <c r="CP3570" s="110">
        <v>0.6</v>
      </c>
      <c r="CQ3570" s="110">
        <v>3.9</v>
      </c>
      <c r="CR3570" s="110">
        <v>0.8</v>
      </c>
      <c r="CS3570" s="110">
        <v>2.6</v>
      </c>
      <c r="CT3570" s="110">
        <v>0.51</v>
      </c>
      <c r="CU3570" s="110">
        <v>4.5999999999999996</v>
      </c>
      <c r="CV3570" s="110">
        <v>0.93</v>
      </c>
      <c r="CW3570" s="60">
        <f t="shared" si="212"/>
        <v>299.38000000000005</v>
      </c>
      <c r="CX3570" s="110"/>
      <c r="CY3570" s="110"/>
      <c r="CZ3570" s="110"/>
      <c r="DA3570" s="110"/>
      <c r="DB3570" s="22"/>
      <c r="DC3570" s="110"/>
      <c r="DD3570" s="110"/>
      <c r="DE3570" s="110"/>
      <c r="DF3570" s="110"/>
      <c r="DG3570" s="110"/>
      <c r="DH3570" s="22"/>
      <c r="DI3570" s="22"/>
      <c r="DJ3570" s="22"/>
      <c r="DK3570" s="22"/>
      <c r="DL3570" s="22"/>
      <c r="DM3570" s="22"/>
      <c r="DN3570" s="22"/>
      <c r="DO3570" s="22"/>
      <c r="DP3570" s="22"/>
      <c r="DQ3570" s="22"/>
    </row>
    <row r="3571" spans="1:121" ht="14.5" customHeight="1" x14ac:dyDescent="0.3">
      <c r="A3571" s="61" t="s">
        <v>5130</v>
      </c>
      <c r="B3571" s="61" t="s">
        <v>4983</v>
      </c>
      <c r="C3571" s="22" t="s">
        <v>2941</v>
      </c>
      <c r="D3571" s="22" t="s">
        <v>5257</v>
      </c>
      <c r="E3571" s="71"/>
      <c r="F3571" s="71">
        <v>42670</v>
      </c>
      <c r="G3571" s="22" t="s">
        <v>5020</v>
      </c>
      <c r="H3571" s="22">
        <v>32.022348999999998</v>
      </c>
      <c r="I3571" s="22">
        <v>-105.50165200000001</v>
      </c>
      <c r="J3571" s="22" t="s">
        <v>873</v>
      </c>
      <c r="K3571" s="29" t="s">
        <v>1253</v>
      </c>
      <c r="L3571" s="29" t="s">
        <v>878</v>
      </c>
      <c r="M3571" s="22" t="s">
        <v>1165</v>
      </c>
      <c r="N3571" s="70" t="s">
        <v>3393</v>
      </c>
      <c r="O3571" s="70" t="s">
        <v>3394</v>
      </c>
      <c r="U3571" s="126"/>
      <c r="W3571" s="110">
        <v>56.05</v>
      </c>
      <c r="X3571" s="110">
        <v>5.5E-2</v>
      </c>
      <c r="Y3571" s="110">
        <v>19.48</v>
      </c>
      <c r="Z3571" s="110">
        <v>5.78</v>
      </c>
      <c r="AA3571" s="110">
        <v>0.245</v>
      </c>
      <c r="AB3571" s="110">
        <v>0.14000000000000001</v>
      </c>
      <c r="AC3571" s="110">
        <v>1.1000000000000001</v>
      </c>
      <c r="AD3571" s="110">
        <v>8.41</v>
      </c>
      <c r="AE3571" s="110">
        <v>4.83</v>
      </c>
      <c r="AF3571" s="110">
        <v>0.04</v>
      </c>
      <c r="AG3571" s="110">
        <v>2.93</v>
      </c>
      <c r="AH3571" s="110"/>
      <c r="AI3571" s="110"/>
      <c r="AJ3571" s="110"/>
      <c r="AK3571" s="22"/>
      <c r="AL3571" s="110"/>
      <c r="AM3571" s="110"/>
      <c r="AN3571" s="110"/>
      <c r="AO3571" s="57">
        <f t="shared" si="213"/>
        <v>99.06</v>
      </c>
      <c r="AP3571" s="109">
        <f t="shared" si="214"/>
        <v>2.526998599999998</v>
      </c>
      <c r="AQ3571" s="109">
        <f t="shared" si="215"/>
        <v>2.9572740000000017</v>
      </c>
      <c r="AR3571" s="110">
        <f t="shared" si="216"/>
        <v>5.254545454545454</v>
      </c>
      <c r="AS3571" s="22"/>
      <c r="AT3571" s="22"/>
      <c r="AU3571" s="110"/>
      <c r="AV3571" s="110"/>
      <c r="AW3571" s="110">
        <v>9</v>
      </c>
      <c r="AX3571" s="110"/>
      <c r="AY3571" s="110">
        <v>54</v>
      </c>
      <c r="AZ3571" s="110">
        <v>21</v>
      </c>
      <c r="BA3571" s="110">
        <v>0.6</v>
      </c>
      <c r="BB3571" s="110"/>
      <c r="BC3571" s="110"/>
      <c r="BD3571" s="110">
        <v>1</v>
      </c>
      <c r="BE3571" s="110" t="s">
        <v>411</v>
      </c>
      <c r="BF3571" s="110">
        <v>3.1</v>
      </c>
      <c r="BG3571" s="110" t="s">
        <v>471</v>
      </c>
      <c r="BH3571" s="110">
        <v>51</v>
      </c>
      <c r="BI3571" s="110">
        <v>3</v>
      </c>
      <c r="BJ3571" s="110">
        <v>71.3</v>
      </c>
      <c r="BK3571" s="110"/>
      <c r="BL3571" s="110" t="s">
        <v>1420</v>
      </c>
      <c r="BM3571" s="110"/>
      <c r="BN3571" s="110">
        <v>3</v>
      </c>
      <c r="BO3571" s="110">
        <v>289</v>
      </c>
      <c r="BP3571" s="110" t="s">
        <v>411</v>
      </c>
      <c r="BQ3571" s="110">
        <v>32</v>
      </c>
      <c r="BR3571" s="110">
        <v>215</v>
      </c>
      <c r="BS3571" s="110"/>
      <c r="BT3571" s="110">
        <v>0.7</v>
      </c>
      <c r="BU3571" s="110" t="s">
        <v>420</v>
      </c>
      <c r="BV3571" s="110"/>
      <c r="BW3571" s="110">
        <v>26</v>
      </c>
      <c r="BX3571" s="110">
        <v>134</v>
      </c>
      <c r="BY3571" s="110">
        <v>34</v>
      </c>
      <c r="BZ3571" s="110"/>
      <c r="CA3571" s="110">
        <v>32.9</v>
      </c>
      <c r="CB3571" s="110">
        <v>0.5</v>
      </c>
      <c r="CC3571" s="110">
        <v>10.6</v>
      </c>
      <c r="CD3571" s="110" t="s">
        <v>412</v>
      </c>
      <c r="CE3571" s="110">
        <v>4</v>
      </c>
      <c r="CF3571" s="110">
        <v>93</v>
      </c>
      <c r="CG3571" s="110">
        <v>3037</v>
      </c>
      <c r="CH3571" s="110">
        <v>180</v>
      </c>
      <c r="CI3571" s="110">
        <v>192</v>
      </c>
      <c r="CJ3571" s="110">
        <v>333</v>
      </c>
      <c r="CK3571" s="110">
        <v>27.9</v>
      </c>
      <c r="CL3571" s="110">
        <v>83</v>
      </c>
      <c r="CM3571" s="110">
        <v>14.1</v>
      </c>
      <c r="CN3571" s="110">
        <v>0.95</v>
      </c>
      <c r="CO3571" s="110">
        <v>11.8</v>
      </c>
      <c r="CP3571" s="110">
        <v>2.2999999999999998</v>
      </c>
      <c r="CQ3571" s="110">
        <v>15</v>
      </c>
      <c r="CR3571" s="110">
        <v>3.4</v>
      </c>
      <c r="CS3571" s="110">
        <v>11</v>
      </c>
      <c r="CT3571" s="110">
        <v>1.95</v>
      </c>
      <c r="CU3571" s="110">
        <v>14.7</v>
      </c>
      <c r="CV3571" s="110">
        <v>2.5099999999999998</v>
      </c>
      <c r="CW3571" s="60">
        <f t="shared" si="212"/>
        <v>713.61</v>
      </c>
      <c r="CX3571" s="110"/>
      <c r="CY3571" s="110"/>
      <c r="CZ3571" s="110"/>
      <c r="DA3571" s="110"/>
      <c r="DB3571" s="22"/>
      <c r="DC3571" s="110"/>
      <c r="DD3571" s="110"/>
      <c r="DE3571" s="110"/>
      <c r="DF3571" s="110"/>
      <c r="DG3571" s="110"/>
      <c r="DH3571" s="22"/>
      <c r="DI3571" s="22"/>
      <c r="DJ3571" s="22"/>
      <c r="DK3571" s="22"/>
      <c r="DL3571" s="22"/>
      <c r="DM3571" s="22"/>
      <c r="DN3571" s="22"/>
      <c r="DO3571" s="22"/>
      <c r="DP3571" s="22"/>
      <c r="DQ3571" s="22"/>
    </row>
    <row r="3572" spans="1:121" ht="14.5" customHeight="1" x14ac:dyDescent="0.3">
      <c r="A3572" s="61" t="s">
        <v>5131</v>
      </c>
      <c r="B3572" s="61" t="s">
        <v>4992</v>
      </c>
      <c r="C3572" s="22" t="s">
        <v>2941</v>
      </c>
      <c r="D3572" s="22" t="s">
        <v>5257</v>
      </c>
      <c r="E3572" s="71"/>
      <c r="F3572" s="71">
        <v>42670</v>
      </c>
      <c r="G3572" s="22" t="s">
        <v>5017</v>
      </c>
      <c r="H3572" s="61"/>
      <c r="I3572" s="61"/>
      <c r="J3572" s="61"/>
      <c r="K3572" s="29" t="s">
        <v>1253</v>
      </c>
      <c r="L3572" s="29" t="s">
        <v>878</v>
      </c>
      <c r="M3572" s="22" t="s">
        <v>1165</v>
      </c>
      <c r="N3572" s="70" t="s">
        <v>3393</v>
      </c>
      <c r="O3572" s="70" t="s">
        <v>3394</v>
      </c>
      <c r="W3572" s="110">
        <v>59.78</v>
      </c>
      <c r="X3572" s="110">
        <v>0.154</v>
      </c>
      <c r="Y3572" s="110">
        <v>17.920000000000002</v>
      </c>
      <c r="Z3572" s="110">
        <v>5.78</v>
      </c>
      <c r="AA3572" s="110">
        <v>0.27100000000000002</v>
      </c>
      <c r="AB3572" s="110">
        <v>0.21</v>
      </c>
      <c r="AC3572" s="110">
        <v>1.18</v>
      </c>
      <c r="AD3572" s="110">
        <v>7.77</v>
      </c>
      <c r="AE3572" s="110">
        <v>5.51</v>
      </c>
      <c r="AF3572" s="110">
        <v>0.08</v>
      </c>
      <c r="AG3572" s="110">
        <v>1.06</v>
      </c>
      <c r="AH3572" s="110"/>
      <c r="AI3572" s="110"/>
      <c r="AJ3572" s="110"/>
      <c r="AK3572" s="22"/>
      <c r="AL3572" s="110"/>
      <c r="AM3572" s="110"/>
      <c r="AN3572" s="110"/>
      <c r="AO3572" s="57">
        <f t="shared" si="213"/>
        <v>99.715000000000018</v>
      </c>
      <c r="AP3572" s="109">
        <f t="shared" si="214"/>
        <v>2.4497786000000001</v>
      </c>
      <c r="AQ3572" s="109">
        <f t="shared" si="215"/>
        <v>3.0274739999999998</v>
      </c>
      <c r="AR3572" s="110">
        <f t="shared" si="216"/>
        <v>5.254545454545454</v>
      </c>
      <c r="AS3572" s="22"/>
      <c r="AT3572" s="22"/>
      <c r="AU3572" s="110"/>
      <c r="AV3572" s="110"/>
      <c r="AW3572" s="110" t="s">
        <v>412</v>
      </c>
      <c r="AX3572" s="110"/>
      <c r="AY3572" s="110">
        <v>90</v>
      </c>
      <c r="AZ3572" s="110">
        <v>16</v>
      </c>
      <c r="BA3572" s="110" t="s">
        <v>413</v>
      </c>
      <c r="BB3572" s="110"/>
      <c r="BC3572" s="110"/>
      <c r="BD3572" s="110">
        <v>2</v>
      </c>
      <c r="BE3572" s="110" t="s">
        <v>411</v>
      </c>
      <c r="BF3572" s="110">
        <v>3.3</v>
      </c>
      <c r="BG3572" s="110" t="s">
        <v>471</v>
      </c>
      <c r="BH3572" s="110">
        <v>33</v>
      </c>
      <c r="BI3572" s="110">
        <v>2</v>
      </c>
      <c r="BJ3572" s="110">
        <v>35.700000000000003</v>
      </c>
      <c r="BK3572" s="110"/>
      <c r="BL3572" s="110" t="s">
        <v>1420</v>
      </c>
      <c r="BM3572" s="110"/>
      <c r="BN3572" s="110">
        <v>3</v>
      </c>
      <c r="BO3572" s="110">
        <v>214</v>
      </c>
      <c r="BP3572" s="110" t="s">
        <v>411</v>
      </c>
      <c r="BQ3572" s="110">
        <v>33</v>
      </c>
      <c r="BR3572" s="110">
        <v>151</v>
      </c>
      <c r="BS3572" s="110"/>
      <c r="BT3572" s="110" t="s">
        <v>421</v>
      </c>
      <c r="BU3572" s="110">
        <v>1</v>
      </c>
      <c r="BV3572" s="110"/>
      <c r="BW3572" s="110">
        <v>17</v>
      </c>
      <c r="BX3572" s="110">
        <v>49</v>
      </c>
      <c r="BY3572" s="110">
        <v>20.3</v>
      </c>
      <c r="BZ3572" s="110"/>
      <c r="CA3572" s="110">
        <v>26.9</v>
      </c>
      <c r="CB3572" s="110">
        <v>0.9</v>
      </c>
      <c r="CC3572" s="110">
        <v>12.5</v>
      </c>
      <c r="CD3572" s="110" t="s">
        <v>412</v>
      </c>
      <c r="CE3572" s="110">
        <v>2</v>
      </c>
      <c r="CF3572" s="110">
        <v>45</v>
      </c>
      <c r="CG3572" s="110">
        <v>1548</v>
      </c>
      <c r="CH3572" s="110">
        <v>160</v>
      </c>
      <c r="CI3572" s="110">
        <v>116</v>
      </c>
      <c r="CJ3572" s="110">
        <v>205</v>
      </c>
      <c r="CK3572" s="110">
        <v>19.5</v>
      </c>
      <c r="CL3572" s="110">
        <v>58.9</v>
      </c>
      <c r="CM3572" s="110">
        <v>9.4</v>
      </c>
      <c r="CN3572" s="110">
        <v>1.02</v>
      </c>
      <c r="CO3572" s="110">
        <v>7.5</v>
      </c>
      <c r="CP3572" s="110">
        <v>1.3</v>
      </c>
      <c r="CQ3572" s="110">
        <v>8</v>
      </c>
      <c r="CR3572" s="110">
        <v>1.7</v>
      </c>
      <c r="CS3572" s="110">
        <v>5.5</v>
      </c>
      <c r="CT3572" s="110">
        <v>1</v>
      </c>
      <c r="CU3572" s="110">
        <v>7.2</v>
      </c>
      <c r="CV3572" s="110">
        <v>1.26</v>
      </c>
      <c r="CW3572" s="60">
        <f t="shared" si="212"/>
        <v>443.27999999999992</v>
      </c>
      <c r="CX3572" s="110"/>
      <c r="CY3572" s="110"/>
      <c r="CZ3572" s="110"/>
      <c r="DA3572" s="110"/>
      <c r="DB3572" s="22"/>
      <c r="DC3572" s="110"/>
      <c r="DD3572" s="110"/>
      <c r="DE3572" s="110"/>
      <c r="DF3572" s="110"/>
      <c r="DG3572" s="110"/>
      <c r="DH3572" s="22"/>
      <c r="DI3572" s="22"/>
      <c r="DJ3572" s="22"/>
      <c r="DK3572" s="22"/>
      <c r="DL3572" s="22"/>
      <c r="DM3572" s="22"/>
      <c r="DN3572" s="22"/>
      <c r="DO3572" s="22"/>
      <c r="DP3572" s="22"/>
      <c r="DQ3572" s="22"/>
    </row>
    <row r="3573" spans="1:121" ht="14.5" customHeight="1" x14ac:dyDescent="0.3">
      <c r="A3573" s="61" t="s">
        <v>5132</v>
      </c>
      <c r="B3573" s="61" t="s">
        <v>4992</v>
      </c>
      <c r="C3573" s="22" t="s">
        <v>2941</v>
      </c>
      <c r="D3573" s="22" t="s">
        <v>5257</v>
      </c>
      <c r="E3573" s="71"/>
      <c r="F3573" s="71">
        <v>42670</v>
      </c>
      <c r="G3573" s="22" t="s">
        <v>5001</v>
      </c>
      <c r="H3573" s="22">
        <v>32.035946000000003</v>
      </c>
      <c r="I3573" s="22">
        <v>-105.509935</v>
      </c>
      <c r="J3573" s="22" t="s">
        <v>873</v>
      </c>
      <c r="K3573" s="29" t="s">
        <v>1253</v>
      </c>
      <c r="L3573" s="29" t="s">
        <v>878</v>
      </c>
      <c r="M3573" s="22" t="s">
        <v>1165</v>
      </c>
      <c r="N3573" s="70" t="s">
        <v>3393</v>
      </c>
      <c r="O3573" s="70" t="s">
        <v>3394</v>
      </c>
      <c r="U3573" s="126"/>
      <c r="W3573" s="110">
        <v>53.41</v>
      </c>
      <c r="X3573" s="110">
        <v>0.107</v>
      </c>
      <c r="Y3573" s="110">
        <v>15.7</v>
      </c>
      <c r="Z3573" s="110">
        <v>10.48</v>
      </c>
      <c r="AA3573" s="110">
        <v>0.56799999999999995</v>
      </c>
      <c r="AB3573" s="110">
        <v>0.14000000000000001</v>
      </c>
      <c r="AC3573" s="110">
        <v>0.79</v>
      </c>
      <c r="AD3573" s="110">
        <v>8.3000000000000007</v>
      </c>
      <c r="AE3573" s="110">
        <v>3.94</v>
      </c>
      <c r="AF3573" s="110">
        <v>0.08</v>
      </c>
      <c r="AG3573" s="110">
        <v>4.1900000000000004</v>
      </c>
      <c r="AH3573" s="110"/>
      <c r="AI3573" s="110"/>
      <c r="AJ3573" s="110"/>
      <c r="AK3573" s="22"/>
      <c r="AL3573" s="110"/>
      <c r="AM3573" s="110"/>
      <c r="AN3573" s="110"/>
      <c r="AO3573" s="57">
        <f t="shared" si="213"/>
        <v>97.704999999999998</v>
      </c>
      <c r="AP3573" s="109">
        <f t="shared" si="214"/>
        <v>3.6106276000000008</v>
      </c>
      <c r="AQ3573" s="109">
        <f t="shared" si="215"/>
        <v>6.244883999999999</v>
      </c>
      <c r="AR3573" s="110">
        <f t="shared" si="216"/>
        <v>9.5272727272727273</v>
      </c>
      <c r="AS3573" s="22"/>
      <c r="AT3573" s="22"/>
      <c r="AU3573" s="110"/>
      <c r="AV3573" s="110"/>
      <c r="AW3573" s="110">
        <v>23</v>
      </c>
      <c r="AX3573" s="110"/>
      <c r="AY3573" s="110">
        <v>109</v>
      </c>
      <c r="AZ3573" s="110">
        <v>43</v>
      </c>
      <c r="BA3573" s="110">
        <v>2.9</v>
      </c>
      <c r="BB3573" s="110"/>
      <c r="BC3573" s="110"/>
      <c r="BD3573" s="110" t="s">
        <v>420</v>
      </c>
      <c r="BE3573" s="110" t="s">
        <v>411</v>
      </c>
      <c r="BF3573" s="110">
        <v>4.9000000000000004</v>
      </c>
      <c r="BG3573" s="110">
        <v>30</v>
      </c>
      <c r="BH3573" s="110">
        <v>62</v>
      </c>
      <c r="BI3573" s="110">
        <v>5</v>
      </c>
      <c r="BJ3573" s="110">
        <v>186</v>
      </c>
      <c r="BK3573" s="110"/>
      <c r="BL3573" s="110" t="s">
        <v>1420</v>
      </c>
      <c r="BM3573" s="110"/>
      <c r="BN3573" s="110">
        <v>6</v>
      </c>
      <c r="BO3573" s="110">
        <v>648</v>
      </c>
      <c r="BP3573" s="110" t="s">
        <v>411</v>
      </c>
      <c r="BQ3573" s="110">
        <v>74</v>
      </c>
      <c r="BR3573" s="110">
        <v>173</v>
      </c>
      <c r="BS3573" s="110"/>
      <c r="BT3573" s="110">
        <v>2.2000000000000002</v>
      </c>
      <c r="BU3573" s="110" t="s">
        <v>420</v>
      </c>
      <c r="BV3573" s="110"/>
      <c r="BW3573" s="110">
        <v>61</v>
      </c>
      <c r="BX3573" s="110">
        <v>148</v>
      </c>
      <c r="BY3573" s="110">
        <v>64.7</v>
      </c>
      <c r="BZ3573" s="110"/>
      <c r="CA3573" s="110">
        <v>81.099999999999994</v>
      </c>
      <c r="CB3573" s="110">
        <v>0.8</v>
      </c>
      <c r="CC3573" s="110">
        <v>21.2</v>
      </c>
      <c r="CD3573" s="110" t="s">
        <v>412</v>
      </c>
      <c r="CE3573" s="110">
        <v>4</v>
      </c>
      <c r="CF3573" s="110">
        <v>276</v>
      </c>
      <c r="CG3573" s="110">
        <v>8855</v>
      </c>
      <c r="CH3573" s="110">
        <v>370</v>
      </c>
      <c r="CI3573" s="110">
        <v>594</v>
      </c>
      <c r="CJ3573" s="110">
        <v>1030</v>
      </c>
      <c r="CK3573" s="110">
        <v>89.2</v>
      </c>
      <c r="CL3573" s="110">
        <v>262</v>
      </c>
      <c r="CM3573" s="110">
        <v>43.7</v>
      </c>
      <c r="CN3573" s="110">
        <v>2.69</v>
      </c>
      <c r="CO3573" s="110">
        <v>35.6</v>
      </c>
      <c r="CP3573" s="110">
        <v>6.9</v>
      </c>
      <c r="CQ3573" s="110">
        <v>43.3</v>
      </c>
      <c r="CR3573" s="110">
        <v>9</v>
      </c>
      <c r="CS3573" s="110">
        <v>30</v>
      </c>
      <c r="CT3573" s="110">
        <v>5.43</v>
      </c>
      <c r="CU3573" s="110">
        <v>37.700000000000003</v>
      </c>
      <c r="CV3573" s="110">
        <v>6.03</v>
      </c>
      <c r="CW3573" s="60">
        <f t="shared" si="212"/>
        <v>2195.5500000000002</v>
      </c>
      <c r="CX3573" s="110"/>
      <c r="CY3573" s="110"/>
      <c r="CZ3573" s="110"/>
      <c r="DA3573" s="110"/>
      <c r="DB3573" s="22"/>
      <c r="DC3573" s="110"/>
      <c r="DD3573" s="110"/>
      <c r="DE3573" s="110"/>
      <c r="DF3573" s="110"/>
      <c r="DG3573" s="110"/>
      <c r="DH3573" s="22"/>
      <c r="DI3573" s="22"/>
      <c r="DJ3573" s="22"/>
      <c r="DK3573" s="22"/>
      <c r="DL3573" s="22"/>
      <c r="DM3573" s="22"/>
      <c r="DN3573" s="22"/>
      <c r="DO3573" s="22"/>
      <c r="DP3573" s="22"/>
      <c r="DQ3573" s="22"/>
    </row>
    <row r="3574" spans="1:121" ht="14.5" customHeight="1" x14ac:dyDescent="0.3">
      <c r="A3574" s="61" t="s">
        <v>5133</v>
      </c>
      <c r="B3574" s="61" t="s">
        <v>4992</v>
      </c>
      <c r="C3574" s="22" t="s">
        <v>2941</v>
      </c>
      <c r="D3574" s="22" t="s">
        <v>5257</v>
      </c>
      <c r="E3574" s="71"/>
      <c r="F3574" s="71">
        <v>42670</v>
      </c>
      <c r="G3574" s="22" t="s">
        <v>5001</v>
      </c>
      <c r="H3574" s="22">
        <v>32.036574000000002</v>
      </c>
      <c r="I3574" s="22">
        <v>-105.517253</v>
      </c>
      <c r="J3574" s="22" t="s">
        <v>873</v>
      </c>
      <c r="K3574" s="29" t="s">
        <v>1253</v>
      </c>
      <c r="L3574" s="29" t="s">
        <v>878</v>
      </c>
      <c r="M3574" s="22" t="s">
        <v>1165</v>
      </c>
      <c r="N3574" s="70" t="s">
        <v>3393</v>
      </c>
      <c r="O3574" s="70" t="s">
        <v>3394</v>
      </c>
      <c r="U3574" s="126"/>
      <c r="W3574" s="110">
        <v>55.23</v>
      </c>
      <c r="X3574" s="110">
        <v>0.122</v>
      </c>
      <c r="Y3574" s="110">
        <v>18.37</v>
      </c>
      <c r="Z3574" s="110">
        <v>6.86</v>
      </c>
      <c r="AA3574" s="110">
        <v>0.36599999999999999</v>
      </c>
      <c r="AB3574" s="110">
        <v>0.15</v>
      </c>
      <c r="AC3574" s="110">
        <v>0.93</v>
      </c>
      <c r="AD3574" s="110">
        <v>9.6999999999999993</v>
      </c>
      <c r="AE3574" s="110">
        <v>5.45</v>
      </c>
      <c r="AF3574" s="110">
        <v>0.09</v>
      </c>
      <c r="AG3574" s="110">
        <v>2.58</v>
      </c>
      <c r="AH3574" s="110"/>
      <c r="AI3574" s="110"/>
      <c r="AJ3574" s="110"/>
      <c r="AK3574" s="22"/>
      <c r="AL3574" s="110"/>
      <c r="AM3574" s="110"/>
      <c r="AN3574" s="110"/>
      <c r="AO3574" s="57">
        <f t="shared" si="213"/>
        <v>99.848000000000013</v>
      </c>
      <c r="AP3574" s="109">
        <f t="shared" si="214"/>
        <v>2.7640532000000029</v>
      </c>
      <c r="AQ3574" s="109">
        <f t="shared" si="215"/>
        <v>3.7235879999999977</v>
      </c>
      <c r="AR3574" s="110">
        <f t="shared" si="216"/>
        <v>6.2363636363636363</v>
      </c>
      <c r="AS3574" s="22"/>
      <c r="AT3574" s="22"/>
      <c r="AU3574" s="110"/>
      <c r="AV3574" s="110"/>
      <c r="AW3574" s="110">
        <v>18</v>
      </c>
      <c r="AX3574" s="110"/>
      <c r="AY3574" s="110">
        <v>39</v>
      </c>
      <c r="AZ3574" s="110">
        <v>32</v>
      </c>
      <c r="BA3574" s="110">
        <v>0.7</v>
      </c>
      <c r="BB3574" s="110"/>
      <c r="BC3574" s="110"/>
      <c r="BD3574" s="110">
        <v>2</v>
      </c>
      <c r="BE3574" s="110" t="s">
        <v>411</v>
      </c>
      <c r="BF3574" s="110">
        <v>8.8000000000000007</v>
      </c>
      <c r="BG3574" s="110" t="s">
        <v>471</v>
      </c>
      <c r="BH3574" s="110">
        <v>55</v>
      </c>
      <c r="BI3574" s="110">
        <v>3</v>
      </c>
      <c r="BJ3574" s="110">
        <v>125</v>
      </c>
      <c r="BK3574" s="110"/>
      <c r="BL3574" s="110" t="s">
        <v>1420</v>
      </c>
      <c r="BM3574" s="110"/>
      <c r="BN3574" s="110">
        <v>15</v>
      </c>
      <c r="BO3574" s="110">
        <v>642</v>
      </c>
      <c r="BP3574" s="110" t="s">
        <v>411</v>
      </c>
      <c r="BQ3574" s="110">
        <v>37</v>
      </c>
      <c r="BR3574" s="110">
        <v>308</v>
      </c>
      <c r="BS3574" s="110"/>
      <c r="BT3574" s="110">
        <v>1.7</v>
      </c>
      <c r="BU3574" s="110" t="s">
        <v>420</v>
      </c>
      <c r="BV3574" s="110"/>
      <c r="BW3574" s="110">
        <v>29</v>
      </c>
      <c r="BX3574" s="110">
        <v>31</v>
      </c>
      <c r="BY3574" s="110">
        <v>78.2</v>
      </c>
      <c r="BZ3574" s="110"/>
      <c r="CA3574" s="110">
        <v>39</v>
      </c>
      <c r="CB3574" s="110">
        <v>0.7</v>
      </c>
      <c r="CC3574" s="110">
        <v>11.6</v>
      </c>
      <c r="CD3574" s="110" t="s">
        <v>412</v>
      </c>
      <c r="CE3574" s="110">
        <v>4</v>
      </c>
      <c r="CF3574" s="110">
        <v>211</v>
      </c>
      <c r="CG3574" s="110">
        <v>5644</v>
      </c>
      <c r="CH3574" s="110">
        <v>330</v>
      </c>
      <c r="CI3574" s="110">
        <v>400</v>
      </c>
      <c r="CJ3574" s="110">
        <v>688</v>
      </c>
      <c r="CK3574" s="110">
        <v>60.1</v>
      </c>
      <c r="CL3574" s="110">
        <v>174</v>
      </c>
      <c r="CM3574" s="110">
        <v>29.5</v>
      </c>
      <c r="CN3574" s="110">
        <v>1.92</v>
      </c>
      <c r="CO3574" s="110">
        <v>24.9</v>
      </c>
      <c r="CP3574" s="110">
        <v>5.2</v>
      </c>
      <c r="CQ3574" s="110">
        <v>33.799999999999997</v>
      </c>
      <c r="CR3574" s="110">
        <v>7.5</v>
      </c>
      <c r="CS3574" s="110">
        <v>25.4</v>
      </c>
      <c r="CT3574" s="110">
        <v>4.6399999999999997</v>
      </c>
      <c r="CU3574" s="110">
        <v>33.700000000000003</v>
      </c>
      <c r="CV3574" s="110">
        <v>5.61</v>
      </c>
      <c r="CW3574" s="60">
        <f t="shared" si="212"/>
        <v>1494.2700000000002</v>
      </c>
      <c r="CX3574" s="110"/>
      <c r="CY3574" s="110"/>
      <c r="CZ3574" s="110"/>
      <c r="DA3574" s="110"/>
      <c r="DB3574" s="22"/>
      <c r="DC3574" s="110"/>
      <c r="DD3574" s="110"/>
      <c r="DE3574" s="110"/>
      <c r="DF3574" s="110"/>
      <c r="DG3574" s="110"/>
      <c r="DH3574" s="22"/>
      <c r="DI3574" s="22"/>
      <c r="DJ3574" s="22"/>
      <c r="DK3574" s="22"/>
      <c r="DL3574" s="22"/>
      <c r="DM3574" s="22"/>
      <c r="DN3574" s="22"/>
      <c r="DO3574" s="22"/>
      <c r="DP3574" s="22"/>
      <c r="DQ3574" s="22"/>
    </row>
    <row r="3575" spans="1:121" ht="14.5" customHeight="1" x14ac:dyDescent="0.3">
      <c r="A3575" s="61" t="s">
        <v>5134</v>
      </c>
      <c r="B3575" s="61" t="s">
        <v>4992</v>
      </c>
      <c r="C3575" s="22" t="s">
        <v>2941</v>
      </c>
      <c r="D3575" s="22" t="s">
        <v>5257</v>
      </c>
      <c r="E3575" s="71"/>
      <c r="F3575" s="71">
        <v>42670</v>
      </c>
      <c r="G3575" s="22" t="s">
        <v>5001</v>
      </c>
      <c r="H3575" s="61"/>
      <c r="I3575" s="61"/>
      <c r="J3575" s="22" t="s">
        <v>873</v>
      </c>
      <c r="K3575" s="29" t="s">
        <v>1253</v>
      </c>
      <c r="L3575" s="29" t="s">
        <v>878</v>
      </c>
      <c r="M3575" s="22" t="s">
        <v>1165</v>
      </c>
      <c r="N3575" s="70" t="s">
        <v>3393</v>
      </c>
      <c r="O3575" s="70" t="s">
        <v>3394</v>
      </c>
      <c r="W3575" s="110">
        <v>58.81</v>
      </c>
      <c r="X3575" s="110">
        <v>0.14399999999999999</v>
      </c>
      <c r="Y3575" s="110">
        <v>17.989999999999998</v>
      </c>
      <c r="Z3575" s="110">
        <v>5.38</v>
      </c>
      <c r="AA3575" s="110">
        <v>0.27800000000000002</v>
      </c>
      <c r="AB3575" s="110">
        <v>0.22</v>
      </c>
      <c r="AC3575" s="110">
        <v>1.05</v>
      </c>
      <c r="AD3575" s="110">
        <v>7.6</v>
      </c>
      <c r="AE3575" s="110">
        <v>5.09</v>
      </c>
      <c r="AF3575" s="110">
        <v>0.11</v>
      </c>
      <c r="AG3575" s="110">
        <v>3.08</v>
      </c>
      <c r="AH3575" s="110"/>
      <c r="AI3575" s="110"/>
      <c r="AJ3575" s="110"/>
      <c r="AK3575" s="22"/>
      <c r="AL3575" s="110"/>
      <c r="AM3575" s="110"/>
      <c r="AN3575" s="110"/>
      <c r="AO3575" s="57">
        <f t="shared" si="213"/>
        <v>99.751999999999995</v>
      </c>
      <c r="AP3575" s="109">
        <f t="shared" si="214"/>
        <v>2.3450956000000005</v>
      </c>
      <c r="AQ3575" s="109">
        <f t="shared" si="215"/>
        <v>2.7590039999999991</v>
      </c>
      <c r="AR3575" s="110">
        <f t="shared" si="216"/>
        <v>4.8909090909090907</v>
      </c>
      <c r="AS3575" s="22"/>
      <c r="AT3575" s="22"/>
      <c r="AU3575" s="110"/>
      <c r="AV3575" s="110"/>
      <c r="AW3575" s="110">
        <v>16</v>
      </c>
      <c r="AX3575" s="110"/>
      <c r="AY3575" s="110">
        <v>147</v>
      </c>
      <c r="AZ3575" s="110">
        <v>23</v>
      </c>
      <c r="BA3575" s="110">
        <v>0.8</v>
      </c>
      <c r="BB3575" s="110"/>
      <c r="BC3575" s="110"/>
      <c r="BD3575" s="110">
        <v>2</v>
      </c>
      <c r="BE3575" s="110" t="s">
        <v>411</v>
      </c>
      <c r="BF3575" s="110">
        <v>4.8</v>
      </c>
      <c r="BG3575" s="110" t="s">
        <v>471</v>
      </c>
      <c r="BH3575" s="110">
        <v>41</v>
      </c>
      <c r="BI3575" s="110">
        <v>2</v>
      </c>
      <c r="BJ3575" s="110">
        <v>49.6</v>
      </c>
      <c r="BK3575" s="110"/>
      <c r="BL3575" s="110" t="s">
        <v>1420</v>
      </c>
      <c r="BM3575" s="110"/>
      <c r="BN3575" s="110">
        <v>7</v>
      </c>
      <c r="BO3575" s="110">
        <v>273</v>
      </c>
      <c r="BP3575" s="110" t="s">
        <v>411</v>
      </c>
      <c r="BQ3575" s="110">
        <v>255</v>
      </c>
      <c r="BR3575" s="110">
        <v>180</v>
      </c>
      <c r="BS3575" s="110"/>
      <c r="BT3575" s="110">
        <v>1.2</v>
      </c>
      <c r="BU3575" s="110" t="s">
        <v>420</v>
      </c>
      <c r="BV3575" s="110"/>
      <c r="BW3575" s="110">
        <v>20</v>
      </c>
      <c r="BX3575" s="110">
        <v>94</v>
      </c>
      <c r="BY3575" s="110">
        <v>26.8</v>
      </c>
      <c r="BZ3575" s="110"/>
      <c r="CA3575" s="110">
        <v>240</v>
      </c>
      <c r="CB3575" s="110">
        <v>1</v>
      </c>
      <c r="CC3575" s="110">
        <v>87.3</v>
      </c>
      <c r="CD3575" s="110" t="s">
        <v>412</v>
      </c>
      <c r="CE3575" s="110">
        <v>2</v>
      </c>
      <c r="CF3575" s="110">
        <v>65</v>
      </c>
      <c r="CG3575" s="110">
        <v>2255</v>
      </c>
      <c r="CH3575" s="110">
        <v>240</v>
      </c>
      <c r="CI3575" s="110">
        <v>186</v>
      </c>
      <c r="CJ3575" s="110">
        <v>326</v>
      </c>
      <c r="CK3575" s="110">
        <v>29.3</v>
      </c>
      <c r="CL3575" s="110">
        <v>85.3</v>
      </c>
      <c r="CM3575" s="110">
        <v>13.1</v>
      </c>
      <c r="CN3575" s="110">
        <v>1.0900000000000001</v>
      </c>
      <c r="CO3575" s="110">
        <v>9.5</v>
      </c>
      <c r="CP3575" s="110">
        <v>1.7</v>
      </c>
      <c r="CQ3575" s="110">
        <v>10.7</v>
      </c>
      <c r="CR3575" s="110">
        <v>2.2000000000000002</v>
      </c>
      <c r="CS3575" s="110">
        <v>7.1</v>
      </c>
      <c r="CT3575" s="110">
        <v>1.31</v>
      </c>
      <c r="CU3575" s="110">
        <v>9.6999999999999993</v>
      </c>
      <c r="CV3575" s="110">
        <v>1.66</v>
      </c>
      <c r="CW3575" s="60">
        <f t="shared" si="212"/>
        <v>684.66000000000008</v>
      </c>
      <c r="CX3575" s="110"/>
      <c r="CY3575" s="110"/>
      <c r="CZ3575" s="110"/>
      <c r="DA3575" s="110"/>
      <c r="DB3575" s="22"/>
      <c r="DC3575" s="110"/>
      <c r="DD3575" s="110"/>
      <c r="DE3575" s="110"/>
      <c r="DF3575" s="110"/>
      <c r="DG3575" s="110"/>
      <c r="DH3575" s="22"/>
      <c r="DI3575" s="22"/>
      <c r="DJ3575" s="22"/>
      <c r="DK3575" s="22"/>
      <c r="DL3575" s="22"/>
      <c r="DM3575" s="22"/>
      <c r="DN3575" s="22"/>
      <c r="DO3575" s="22"/>
      <c r="DP3575" s="22"/>
      <c r="DQ3575" s="22"/>
    </row>
    <row r="3576" spans="1:121" ht="14.5" customHeight="1" x14ac:dyDescent="0.3">
      <c r="A3576" s="61" t="s">
        <v>5135</v>
      </c>
      <c r="B3576" s="61" t="s">
        <v>4992</v>
      </c>
      <c r="C3576" s="22" t="s">
        <v>2941</v>
      </c>
      <c r="D3576" s="22" t="s">
        <v>5257</v>
      </c>
      <c r="E3576" s="71"/>
      <c r="F3576" s="71">
        <v>42670</v>
      </c>
      <c r="G3576" s="22" t="s">
        <v>5001</v>
      </c>
      <c r="H3576" s="22">
        <v>32.027701999999998</v>
      </c>
      <c r="I3576" s="22">
        <v>-105.519295</v>
      </c>
      <c r="J3576" s="22" t="s">
        <v>873</v>
      </c>
      <c r="K3576" s="29" t="s">
        <v>1253</v>
      </c>
      <c r="L3576" s="29" t="s">
        <v>878</v>
      </c>
      <c r="M3576" s="22" t="s">
        <v>1165</v>
      </c>
      <c r="N3576" s="70" t="s">
        <v>3393</v>
      </c>
      <c r="O3576" s="70" t="s">
        <v>3394</v>
      </c>
      <c r="U3576" s="126"/>
      <c r="W3576" s="110">
        <v>62.02</v>
      </c>
      <c r="X3576" s="110">
        <v>0.29599999999999999</v>
      </c>
      <c r="Y3576" s="110">
        <v>18.420000000000002</v>
      </c>
      <c r="Z3576" s="110">
        <v>2.93</v>
      </c>
      <c r="AA3576" s="110">
        <v>0.35199999999999998</v>
      </c>
      <c r="AB3576" s="110">
        <v>0.14000000000000001</v>
      </c>
      <c r="AC3576" s="110">
        <v>0.72</v>
      </c>
      <c r="AD3576" s="110">
        <v>8.27</v>
      </c>
      <c r="AE3576" s="110">
        <v>5.59</v>
      </c>
      <c r="AF3576" s="110">
        <v>0.03</v>
      </c>
      <c r="AG3576" s="110">
        <v>2.1</v>
      </c>
      <c r="AH3576" s="110"/>
      <c r="AI3576" s="110"/>
      <c r="AJ3576" s="110"/>
      <c r="AK3576" s="22"/>
      <c r="AL3576" s="110"/>
      <c r="AM3576" s="110"/>
      <c r="AN3576" s="110"/>
      <c r="AO3576" s="57">
        <f t="shared" si="213"/>
        <v>100.86800000000001</v>
      </c>
      <c r="AP3576" s="109">
        <f t="shared" si="214"/>
        <v>1.7039741000000026</v>
      </c>
      <c r="AQ3576" s="109">
        <f t="shared" si="215"/>
        <v>1.1145689999999977</v>
      </c>
      <c r="AR3576" s="110">
        <f t="shared" si="216"/>
        <v>2.6636363636363636</v>
      </c>
      <c r="AS3576" s="22"/>
      <c r="AT3576" s="22"/>
      <c r="AU3576" s="110"/>
      <c r="AV3576" s="110"/>
      <c r="AW3576" s="110">
        <v>13</v>
      </c>
      <c r="AX3576" s="110"/>
      <c r="AY3576" s="110">
        <v>77</v>
      </c>
      <c r="AZ3576" s="110">
        <v>27</v>
      </c>
      <c r="BA3576" s="110">
        <v>0.7</v>
      </c>
      <c r="BB3576" s="110"/>
      <c r="BC3576" s="110"/>
      <c r="BD3576" s="110" t="s">
        <v>420</v>
      </c>
      <c r="BE3576" s="110" t="s">
        <v>411</v>
      </c>
      <c r="BF3576" s="110">
        <v>7.6</v>
      </c>
      <c r="BG3576" s="110" t="s">
        <v>471</v>
      </c>
      <c r="BH3576" s="110">
        <v>53</v>
      </c>
      <c r="BI3576" s="110">
        <v>3</v>
      </c>
      <c r="BJ3576" s="110">
        <v>51.1</v>
      </c>
      <c r="BK3576" s="110"/>
      <c r="BL3576" s="110" t="s">
        <v>1420</v>
      </c>
      <c r="BM3576" s="110"/>
      <c r="BN3576" s="110">
        <v>13</v>
      </c>
      <c r="BO3576" s="110">
        <v>446</v>
      </c>
      <c r="BP3576" s="110" t="s">
        <v>411</v>
      </c>
      <c r="BQ3576" s="110">
        <v>53</v>
      </c>
      <c r="BR3576" s="110">
        <v>333</v>
      </c>
      <c r="BS3576" s="110"/>
      <c r="BT3576" s="110">
        <v>1.6</v>
      </c>
      <c r="BU3576" s="110" t="s">
        <v>420</v>
      </c>
      <c r="BV3576" s="110"/>
      <c r="BW3576" s="110">
        <v>9</v>
      </c>
      <c r="BX3576" s="110">
        <v>47</v>
      </c>
      <c r="BY3576" s="110">
        <v>21.9</v>
      </c>
      <c r="BZ3576" s="110"/>
      <c r="CA3576" s="110">
        <v>147</v>
      </c>
      <c r="CB3576" s="110">
        <v>1.2</v>
      </c>
      <c r="CC3576" s="110">
        <v>25</v>
      </c>
      <c r="CD3576" s="110" t="s">
        <v>412</v>
      </c>
      <c r="CE3576" s="110">
        <v>3</v>
      </c>
      <c r="CF3576" s="110">
        <v>47</v>
      </c>
      <c r="CG3576" s="110">
        <v>2163</v>
      </c>
      <c r="CH3576" s="110">
        <v>280</v>
      </c>
      <c r="CI3576" s="110">
        <v>195</v>
      </c>
      <c r="CJ3576" s="110">
        <v>287</v>
      </c>
      <c r="CK3576" s="110">
        <v>20.7</v>
      </c>
      <c r="CL3576" s="110">
        <v>51.6</v>
      </c>
      <c r="CM3576" s="110">
        <v>7</v>
      </c>
      <c r="CN3576" s="110">
        <v>0.92</v>
      </c>
      <c r="CO3576" s="110">
        <v>5.8</v>
      </c>
      <c r="CP3576" s="110">
        <v>1</v>
      </c>
      <c r="CQ3576" s="110">
        <v>6.5</v>
      </c>
      <c r="CR3576" s="110">
        <v>1.4</v>
      </c>
      <c r="CS3576" s="110">
        <v>4.8</v>
      </c>
      <c r="CT3576" s="110">
        <v>0.81</v>
      </c>
      <c r="CU3576" s="110">
        <v>6.1</v>
      </c>
      <c r="CV3576" s="110">
        <v>1.01</v>
      </c>
      <c r="CW3576" s="60">
        <f t="shared" si="212"/>
        <v>589.63999999999976</v>
      </c>
      <c r="CX3576" s="110"/>
      <c r="CY3576" s="110"/>
      <c r="CZ3576" s="110"/>
      <c r="DA3576" s="110"/>
      <c r="DB3576" s="22"/>
      <c r="DC3576" s="110"/>
      <c r="DD3576" s="110"/>
      <c r="DE3576" s="110"/>
      <c r="DF3576" s="110"/>
      <c r="DG3576" s="110"/>
      <c r="DH3576" s="22"/>
      <c r="DI3576" s="22"/>
      <c r="DJ3576" s="22"/>
      <c r="DK3576" s="22"/>
      <c r="DL3576" s="22"/>
      <c r="DM3576" s="22"/>
      <c r="DN3576" s="22"/>
      <c r="DO3576" s="22"/>
      <c r="DP3576" s="22"/>
      <c r="DQ3576" s="22"/>
    </row>
    <row r="3577" spans="1:121" ht="14.5" customHeight="1" x14ac:dyDescent="0.3">
      <c r="A3577" s="61" t="s">
        <v>5136</v>
      </c>
      <c r="B3577" s="61" t="s">
        <v>4992</v>
      </c>
      <c r="C3577" s="22" t="s">
        <v>2941</v>
      </c>
      <c r="D3577" s="22" t="s">
        <v>5257</v>
      </c>
      <c r="E3577" s="71"/>
      <c r="F3577" s="71">
        <v>42670</v>
      </c>
      <c r="G3577" s="22" t="s">
        <v>5001</v>
      </c>
      <c r="H3577" s="22">
        <v>32.015504</v>
      </c>
      <c r="I3577" s="22">
        <v>-105.518709</v>
      </c>
      <c r="J3577" s="22" t="s">
        <v>873</v>
      </c>
      <c r="K3577" s="29" t="s">
        <v>1253</v>
      </c>
      <c r="L3577" s="29" t="s">
        <v>878</v>
      </c>
      <c r="M3577" s="22" t="s">
        <v>1165</v>
      </c>
      <c r="N3577" s="70" t="s">
        <v>3393</v>
      </c>
      <c r="O3577" s="70" t="s">
        <v>3394</v>
      </c>
      <c r="U3577" s="126"/>
      <c r="W3577" s="110">
        <v>56.8</v>
      </c>
      <c r="X3577" s="110">
        <v>8.6999999999999994E-2</v>
      </c>
      <c r="Y3577" s="110">
        <v>17.829999999999998</v>
      </c>
      <c r="Z3577" s="110">
        <v>6.07</v>
      </c>
      <c r="AA3577" s="110">
        <v>0.33400000000000002</v>
      </c>
      <c r="AB3577" s="110">
        <v>0.22</v>
      </c>
      <c r="AC3577" s="110">
        <v>0.9</v>
      </c>
      <c r="AD3577" s="110">
        <v>8.2100000000000009</v>
      </c>
      <c r="AE3577" s="110">
        <v>5.52</v>
      </c>
      <c r="AF3577" s="110">
        <v>0.1</v>
      </c>
      <c r="AG3577" s="110">
        <v>3.27</v>
      </c>
      <c r="AH3577" s="110"/>
      <c r="AI3577" s="110"/>
      <c r="AJ3577" s="110"/>
      <c r="AK3577" s="22"/>
      <c r="AL3577" s="110"/>
      <c r="AM3577" s="110"/>
      <c r="AN3577" s="110"/>
      <c r="AO3577" s="57">
        <f t="shared" si="213"/>
        <v>99.341000000000008</v>
      </c>
      <c r="AP3577" s="109">
        <f t="shared" si="214"/>
        <v>2.5237308999999994</v>
      </c>
      <c r="AQ3577" s="109">
        <f t="shared" si="215"/>
        <v>3.2238810000000004</v>
      </c>
      <c r="AR3577" s="110">
        <f t="shared" si="216"/>
        <v>5.5181818181818176</v>
      </c>
      <c r="AS3577" s="22"/>
      <c r="AT3577" s="22"/>
      <c r="AU3577" s="110"/>
      <c r="AV3577" s="110"/>
      <c r="AW3577" s="110">
        <v>12</v>
      </c>
      <c r="AX3577" s="110"/>
      <c r="AY3577" s="110">
        <v>65</v>
      </c>
      <c r="AZ3577" s="110">
        <v>51</v>
      </c>
      <c r="BA3577" s="110">
        <v>0.4</v>
      </c>
      <c r="BB3577" s="110"/>
      <c r="BC3577" s="110"/>
      <c r="BD3577" s="110" t="s">
        <v>420</v>
      </c>
      <c r="BE3577" s="110" t="s">
        <v>411</v>
      </c>
      <c r="BF3577" s="110">
        <v>9.5</v>
      </c>
      <c r="BG3577" s="110" t="s">
        <v>471</v>
      </c>
      <c r="BH3577" s="110">
        <v>59</v>
      </c>
      <c r="BI3577" s="110">
        <v>3</v>
      </c>
      <c r="BJ3577" s="110">
        <v>52.5</v>
      </c>
      <c r="BK3577" s="110"/>
      <c r="BL3577" s="110" t="s">
        <v>1420</v>
      </c>
      <c r="BM3577" s="110"/>
      <c r="BN3577" s="110">
        <v>13</v>
      </c>
      <c r="BO3577" s="110">
        <v>522</v>
      </c>
      <c r="BP3577" s="110" t="s">
        <v>411</v>
      </c>
      <c r="BQ3577" s="110">
        <v>66</v>
      </c>
      <c r="BR3577" s="110">
        <v>288</v>
      </c>
      <c r="BS3577" s="110"/>
      <c r="BT3577" s="110">
        <v>1.8</v>
      </c>
      <c r="BU3577" s="110" t="s">
        <v>420</v>
      </c>
      <c r="BV3577" s="110"/>
      <c r="BW3577" s="110">
        <v>32</v>
      </c>
      <c r="BX3577" s="110">
        <v>141</v>
      </c>
      <c r="BY3577" s="110">
        <v>27.7</v>
      </c>
      <c r="BZ3577" s="110"/>
      <c r="CA3577" s="110">
        <v>93.1</v>
      </c>
      <c r="CB3577" s="110">
        <v>1.1000000000000001</v>
      </c>
      <c r="CC3577" s="110">
        <v>34.1</v>
      </c>
      <c r="CD3577" s="110" t="s">
        <v>412</v>
      </c>
      <c r="CE3577" s="110">
        <v>5</v>
      </c>
      <c r="CF3577" s="110">
        <v>61</v>
      </c>
      <c r="CG3577" s="110">
        <v>2816</v>
      </c>
      <c r="CH3577" s="110">
        <v>690</v>
      </c>
      <c r="CI3577" s="110">
        <v>226</v>
      </c>
      <c r="CJ3577" s="110">
        <v>363</v>
      </c>
      <c r="CK3577" s="110">
        <v>30</v>
      </c>
      <c r="CL3577" s="110">
        <v>82.6</v>
      </c>
      <c r="CM3577" s="110">
        <v>12.1</v>
      </c>
      <c r="CN3577" s="110">
        <v>0.89</v>
      </c>
      <c r="CO3577" s="110">
        <v>8.8000000000000007</v>
      </c>
      <c r="CP3577" s="110">
        <v>1.5</v>
      </c>
      <c r="CQ3577" s="110">
        <v>9.3000000000000007</v>
      </c>
      <c r="CR3577" s="110">
        <v>1.9</v>
      </c>
      <c r="CS3577" s="110">
        <v>6.3</v>
      </c>
      <c r="CT3577" s="110">
        <v>1.04</v>
      </c>
      <c r="CU3577" s="110">
        <v>7.5</v>
      </c>
      <c r="CV3577" s="110">
        <v>1.27</v>
      </c>
      <c r="CW3577" s="60">
        <f t="shared" si="212"/>
        <v>752.19999999999982</v>
      </c>
      <c r="CX3577" s="110"/>
      <c r="CY3577" s="110"/>
      <c r="CZ3577" s="110"/>
      <c r="DA3577" s="110"/>
      <c r="DB3577" s="22"/>
      <c r="DC3577" s="110"/>
      <c r="DD3577" s="110"/>
      <c r="DE3577" s="110"/>
      <c r="DF3577" s="110"/>
      <c r="DG3577" s="110"/>
      <c r="DH3577" s="22"/>
      <c r="DI3577" s="22"/>
      <c r="DJ3577" s="22"/>
      <c r="DK3577" s="22"/>
      <c r="DL3577" s="22"/>
      <c r="DM3577" s="22"/>
      <c r="DN3577" s="22"/>
      <c r="DO3577" s="22"/>
      <c r="DP3577" s="22"/>
      <c r="DQ3577" s="22"/>
    </row>
    <row r="3578" spans="1:121" ht="14.5" customHeight="1" x14ac:dyDescent="0.3">
      <c r="A3578" s="61" t="s">
        <v>5137</v>
      </c>
      <c r="B3578" s="61" t="s">
        <v>4992</v>
      </c>
      <c r="C3578" s="22" t="s">
        <v>2941</v>
      </c>
      <c r="D3578" s="22" t="s">
        <v>5257</v>
      </c>
      <c r="E3578" s="71"/>
      <c r="F3578" s="71">
        <v>42670</v>
      </c>
      <c r="G3578" s="22" t="s">
        <v>5001</v>
      </c>
      <c r="H3578" s="22">
        <v>32.015472000000003</v>
      </c>
      <c r="I3578" s="22">
        <v>-105.518784</v>
      </c>
      <c r="J3578" s="22" t="s">
        <v>873</v>
      </c>
      <c r="K3578" s="29" t="s">
        <v>1253</v>
      </c>
      <c r="L3578" s="29" t="s">
        <v>878</v>
      </c>
      <c r="M3578" s="22" t="s">
        <v>1165</v>
      </c>
      <c r="N3578" s="70" t="s">
        <v>3393</v>
      </c>
      <c r="O3578" s="70" t="s">
        <v>3394</v>
      </c>
      <c r="U3578" s="126"/>
      <c r="W3578" s="110">
        <v>52.73</v>
      </c>
      <c r="X3578" s="110">
        <v>0.26300000000000001</v>
      </c>
      <c r="Y3578" s="110">
        <v>10.42</v>
      </c>
      <c r="Z3578" s="110">
        <v>16.809999999999999</v>
      </c>
      <c r="AA3578" s="110">
        <v>0.433</v>
      </c>
      <c r="AB3578" s="110">
        <v>0.11</v>
      </c>
      <c r="AC3578" s="110">
        <v>1.07</v>
      </c>
      <c r="AD3578" s="110">
        <v>10.220000000000001</v>
      </c>
      <c r="AE3578" s="110">
        <v>3.19</v>
      </c>
      <c r="AF3578" s="110">
        <v>0.05</v>
      </c>
      <c r="AG3578" s="110">
        <v>2.3199999999999998</v>
      </c>
      <c r="AH3578" s="110"/>
      <c r="AI3578" s="110"/>
      <c r="AJ3578" s="110"/>
      <c r="AK3578" s="22"/>
      <c r="AL3578" s="110"/>
      <c r="AM3578" s="110"/>
      <c r="AN3578" s="110"/>
      <c r="AO3578" s="57">
        <f t="shared" si="213"/>
        <v>97.615999999999985</v>
      </c>
      <c r="AP3578" s="109">
        <f t="shared" si="214"/>
        <v>5.0607097000000003</v>
      </c>
      <c r="AQ3578" s="109">
        <f t="shared" si="215"/>
        <v>10.681172999999998</v>
      </c>
      <c r="AR3578" s="110">
        <f t="shared" si="216"/>
        <v>15.28181818181818</v>
      </c>
      <c r="AS3578" s="22"/>
      <c r="AT3578" s="22"/>
      <c r="AU3578" s="110"/>
      <c r="AV3578" s="110"/>
      <c r="AW3578" s="110">
        <v>10</v>
      </c>
      <c r="AX3578" s="110"/>
      <c r="AY3578" s="110">
        <v>117</v>
      </c>
      <c r="AZ3578" s="110">
        <v>75</v>
      </c>
      <c r="BA3578" s="110" t="s">
        <v>413</v>
      </c>
      <c r="BB3578" s="110"/>
      <c r="BC3578" s="110"/>
      <c r="BD3578" s="110" t="s">
        <v>420</v>
      </c>
      <c r="BE3578" s="110" t="s">
        <v>411</v>
      </c>
      <c r="BF3578" s="110">
        <v>7.2</v>
      </c>
      <c r="BG3578" s="110">
        <v>10</v>
      </c>
      <c r="BH3578" s="110">
        <v>57</v>
      </c>
      <c r="BI3578" s="110">
        <v>4</v>
      </c>
      <c r="BJ3578" s="110">
        <v>150</v>
      </c>
      <c r="BK3578" s="110"/>
      <c r="BL3578" s="110" t="s">
        <v>1420</v>
      </c>
      <c r="BM3578" s="110"/>
      <c r="BN3578" s="110">
        <v>6</v>
      </c>
      <c r="BO3578" s="110">
        <v>801</v>
      </c>
      <c r="BP3578" s="110" t="s">
        <v>411</v>
      </c>
      <c r="BQ3578" s="110">
        <v>26</v>
      </c>
      <c r="BR3578" s="110">
        <v>158</v>
      </c>
      <c r="BS3578" s="110"/>
      <c r="BT3578" s="110">
        <v>2.2999999999999998</v>
      </c>
      <c r="BU3578" s="110" t="s">
        <v>420</v>
      </c>
      <c r="BV3578" s="110"/>
      <c r="BW3578" s="110">
        <v>239</v>
      </c>
      <c r="BX3578" s="110">
        <v>130</v>
      </c>
      <c r="BY3578" s="110">
        <v>74.900000000000006</v>
      </c>
      <c r="BZ3578" s="110"/>
      <c r="CA3578" s="110">
        <v>28.9</v>
      </c>
      <c r="CB3578" s="110">
        <v>0.8</v>
      </c>
      <c r="CC3578" s="110">
        <v>7.3</v>
      </c>
      <c r="CD3578" s="110">
        <v>8</v>
      </c>
      <c r="CE3578" s="110" t="s">
        <v>420</v>
      </c>
      <c r="CF3578" s="110">
        <v>91</v>
      </c>
      <c r="CG3578" s="110">
        <v>7862</v>
      </c>
      <c r="CH3578" s="110">
        <v>460</v>
      </c>
      <c r="CI3578" s="110">
        <v>257</v>
      </c>
      <c r="CJ3578" s="110">
        <v>415</v>
      </c>
      <c r="CK3578" s="110">
        <v>35</v>
      </c>
      <c r="CL3578" s="110">
        <v>100</v>
      </c>
      <c r="CM3578" s="110">
        <v>15.7</v>
      </c>
      <c r="CN3578" s="110">
        <v>1.27</v>
      </c>
      <c r="CO3578" s="110">
        <v>12.2</v>
      </c>
      <c r="CP3578" s="110">
        <v>2.1</v>
      </c>
      <c r="CQ3578" s="110">
        <v>13</v>
      </c>
      <c r="CR3578" s="110">
        <v>2.6</v>
      </c>
      <c r="CS3578" s="110">
        <v>8.3000000000000007</v>
      </c>
      <c r="CT3578" s="110">
        <v>1.45</v>
      </c>
      <c r="CU3578" s="110">
        <v>10.6</v>
      </c>
      <c r="CV3578" s="110">
        <v>1.71</v>
      </c>
      <c r="CW3578" s="60">
        <f t="shared" si="212"/>
        <v>875.93000000000018</v>
      </c>
      <c r="CX3578" s="110"/>
      <c r="CY3578" s="110"/>
      <c r="CZ3578" s="110"/>
      <c r="DA3578" s="110"/>
      <c r="DB3578" s="22"/>
      <c r="DC3578" s="110"/>
      <c r="DD3578" s="110"/>
      <c r="DE3578" s="110"/>
      <c r="DF3578" s="110"/>
      <c r="DG3578" s="110"/>
      <c r="DH3578" s="22"/>
      <c r="DI3578" s="22"/>
      <c r="DJ3578" s="22"/>
      <c r="DK3578" s="22"/>
      <c r="DL3578" s="22"/>
      <c r="DM3578" s="22"/>
      <c r="DN3578" s="22"/>
      <c r="DO3578" s="22"/>
      <c r="DP3578" s="22"/>
      <c r="DQ3578" s="22"/>
    </row>
    <row r="3579" spans="1:121" ht="14.5" customHeight="1" x14ac:dyDescent="0.3">
      <c r="A3579" s="61" t="s">
        <v>5138</v>
      </c>
      <c r="B3579" s="61" t="s">
        <v>4992</v>
      </c>
      <c r="C3579" s="22" t="s">
        <v>2941</v>
      </c>
      <c r="D3579" s="22" t="s">
        <v>5257</v>
      </c>
      <c r="E3579" s="71"/>
      <c r="F3579" s="71">
        <v>42670</v>
      </c>
      <c r="G3579" s="22" t="s">
        <v>5001</v>
      </c>
      <c r="H3579" s="22">
        <v>32.015219999999999</v>
      </c>
      <c r="I3579" s="22">
        <v>-105.51702299999999</v>
      </c>
      <c r="J3579" s="22" t="s">
        <v>873</v>
      </c>
      <c r="K3579" s="29" t="s">
        <v>1253</v>
      </c>
      <c r="L3579" s="29" t="s">
        <v>878</v>
      </c>
      <c r="M3579" s="22" t="s">
        <v>1165</v>
      </c>
      <c r="N3579" s="70" t="s">
        <v>3393</v>
      </c>
      <c r="O3579" s="70" t="s">
        <v>3394</v>
      </c>
      <c r="U3579" s="126"/>
      <c r="W3579" s="110">
        <v>54.23</v>
      </c>
      <c r="X3579" s="110">
        <v>7.2999999999999995E-2</v>
      </c>
      <c r="Y3579" s="110">
        <v>16.16</v>
      </c>
      <c r="Z3579" s="110">
        <v>7.87</v>
      </c>
      <c r="AA3579" s="110">
        <v>0.45900000000000002</v>
      </c>
      <c r="AB3579" s="110">
        <v>0.09</v>
      </c>
      <c r="AC3579" s="110">
        <v>1.01</v>
      </c>
      <c r="AD3579" s="110">
        <v>9.44</v>
      </c>
      <c r="AE3579" s="110">
        <v>4.5599999999999996</v>
      </c>
      <c r="AF3579" s="110">
        <v>0.02</v>
      </c>
      <c r="AG3579" s="110">
        <v>3.94</v>
      </c>
      <c r="AH3579" s="110"/>
      <c r="AI3579" s="110"/>
      <c r="AJ3579" s="110"/>
      <c r="AK3579" s="22"/>
      <c r="AL3579" s="110"/>
      <c r="AM3579" s="110"/>
      <c r="AN3579" s="110"/>
      <c r="AO3579" s="57">
        <f t="shared" si="213"/>
        <v>97.852000000000004</v>
      </c>
      <c r="AP3579" s="109">
        <f t="shared" si="214"/>
        <v>2.9277319000000013</v>
      </c>
      <c r="AQ3579" s="109">
        <f t="shared" si="215"/>
        <v>4.4929709999999989</v>
      </c>
      <c r="AR3579" s="110">
        <f t="shared" si="216"/>
        <v>7.1545454545454543</v>
      </c>
      <c r="AS3579" s="22"/>
      <c r="AT3579" s="22"/>
      <c r="AU3579" s="110"/>
      <c r="AV3579" s="110"/>
      <c r="AW3579" s="110">
        <v>23</v>
      </c>
      <c r="AX3579" s="110"/>
      <c r="AY3579" s="110">
        <v>37</v>
      </c>
      <c r="AZ3579" s="110">
        <v>40</v>
      </c>
      <c r="BA3579" s="110">
        <v>2.2999999999999998</v>
      </c>
      <c r="BB3579" s="110"/>
      <c r="BC3579" s="110"/>
      <c r="BD3579" s="110" t="s">
        <v>420</v>
      </c>
      <c r="BE3579" s="110" t="s">
        <v>411</v>
      </c>
      <c r="BF3579" s="110">
        <v>7.1</v>
      </c>
      <c r="BG3579" s="110">
        <v>10</v>
      </c>
      <c r="BH3579" s="110">
        <v>59</v>
      </c>
      <c r="BI3579" s="110">
        <v>4</v>
      </c>
      <c r="BJ3579" s="110">
        <v>169</v>
      </c>
      <c r="BK3579" s="110"/>
      <c r="BL3579" s="110" t="s">
        <v>1420</v>
      </c>
      <c r="BM3579" s="110"/>
      <c r="BN3579" s="110">
        <v>8</v>
      </c>
      <c r="BO3579" s="110">
        <v>772</v>
      </c>
      <c r="BP3579" s="110" t="s">
        <v>411</v>
      </c>
      <c r="BQ3579" s="110">
        <v>45</v>
      </c>
      <c r="BR3579" s="110">
        <v>270</v>
      </c>
      <c r="BS3579" s="110"/>
      <c r="BT3579" s="110">
        <v>1.9</v>
      </c>
      <c r="BU3579" s="110" t="s">
        <v>420</v>
      </c>
      <c r="BV3579" s="110"/>
      <c r="BW3579" s="110">
        <v>46</v>
      </c>
      <c r="BX3579" s="110">
        <v>76</v>
      </c>
      <c r="BY3579" s="110">
        <v>77.7</v>
      </c>
      <c r="BZ3579" s="110"/>
      <c r="CA3579" s="110">
        <v>46.1</v>
      </c>
      <c r="CB3579" s="110">
        <v>0.7</v>
      </c>
      <c r="CC3579" s="110">
        <v>20.399999999999999</v>
      </c>
      <c r="CD3579" s="110">
        <v>7</v>
      </c>
      <c r="CE3579" s="110">
        <v>7</v>
      </c>
      <c r="CF3579" s="110">
        <v>259</v>
      </c>
      <c r="CG3579" s="110">
        <v>7728</v>
      </c>
      <c r="CH3579" s="110">
        <v>380</v>
      </c>
      <c r="CI3579" s="110">
        <v>476</v>
      </c>
      <c r="CJ3579" s="110">
        <v>818</v>
      </c>
      <c r="CK3579" s="110">
        <v>67.099999999999994</v>
      </c>
      <c r="CL3579" s="110">
        <v>198</v>
      </c>
      <c r="CM3579" s="110">
        <v>33.9</v>
      </c>
      <c r="CN3579" s="110">
        <v>2.21</v>
      </c>
      <c r="CO3579" s="110">
        <v>30.4</v>
      </c>
      <c r="CP3579" s="110">
        <v>6.2</v>
      </c>
      <c r="CQ3579" s="110">
        <v>39.9</v>
      </c>
      <c r="CR3579" s="110">
        <v>8.8000000000000007</v>
      </c>
      <c r="CS3579" s="110">
        <v>29.9</v>
      </c>
      <c r="CT3579" s="110">
        <v>5.51</v>
      </c>
      <c r="CU3579" s="110">
        <v>39.6</v>
      </c>
      <c r="CV3579" s="110">
        <v>6.41</v>
      </c>
      <c r="CW3579" s="60">
        <f t="shared" si="212"/>
        <v>1761.9300000000003</v>
      </c>
      <c r="CX3579" s="110"/>
      <c r="CY3579" s="110"/>
      <c r="CZ3579" s="110"/>
      <c r="DA3579" s="110"/>
      <c r="DB3579" s="22"/>
      <c r="DC3579" s="110"/>
      <c r="DD3579" s="110"/>
      <c r="DE3579" s="110"/>
      <c r="DF3579" s="110"/>
      <c r="DG3579" s="110"/>
      <c r="DH3579" s="22"/>
      <c r="DI3579" s="22"/>
      <c r="DJ3579" s="22"/>
      <c r="DK3579" s="22"/>
      <c r="DL3579" s="22"/>
      <c r="DM3579" s="22"/>
      <c r="DN3579" s="22"/>
      <c r="DO3579" s="22"/>
      <c r="DP3579" s="22"/>
      <c r="DQ3579" s="22"/>
    </row>
    <row r="3580" spans="1:121" ht="14.5" customHeight="1" x14ac:dyDescent="0.3">
      <c r="A3580" s="61" t="s">
        <v>5139</v>
      </c>
      <c r="B3580" s="61" t="s">
        <v>4992</v>
      </c>
      <c r="C3580" s="22" t="s">
        <v>2941</v>
      </c>
      <c r="D3580" s="22" t="s">
        <v>5257</v>
      </c>
      <c r="E3580" s="71"/>
      <c r="F3580" s="71">
        <v>42670</v>
      </c>
      <c r="G3580" s="22" t="s">
        <v>5001</v>
      </c>
      <c r="H3580" s="22">
        <v>32.015020999999997</v>
      </c>
      <c r="I3580" s="22">
        <v>-105.516942</v>
      </c>
      <c r="J3580" s="22" t="s">
        <v>873</v>
      </c>
      <c r="K3580" s="29" t="s">
        <v>1253</v>
      </c>
      <c r="L3580" s="29" t="s">
        <v>878</v>
      </c>
      <c r="M3580" s="22" t="s">
        <v>1165</v>
      </c>
      <c r="N3580" s="70" t="s">
        <v>3393</v>
      </c>
      <c r="O3580" s="70" t="s">
        <v>3394</v>
      </c>
      <c r="U3580" s="126"/>
      <c r="W3580" s="110">
        <v>54.25</v>
      </c>
      <c r="X3580" s="110">
        <v>9.5000000000000001E-2</v>
      </c>
      <c r="Y3580" s="110">
        <v>15.82</v>
      </c>
      <c r="Z3580" s="110">
        <v>10.34</v>
      </c>
      <c r="AA3580" s="110">
        <v>0.45100000000000001</v>
      </c>
      <c r="AB3580" s="110">
        <v>0.12</v>
      </c>
      <c r="AC3580" s="110">
        <v>0.7</v>
      </c>
      <c r="AD3580" s="110">
        <v>9.42</v>
      </c>
      <c r="AE3580" s="110">
        <v>3.82</v>
      </c>
      <c r="AF3580" s="110">
        <v>0.04</v>
      </c>
      <c r="AG3580" s="110">
        <v>3.78</v>
      </c>
      <c r="AH3580" s="110"/>
      <c r="AI3580" s="110"/>
      <c r="AJ3580" s="110"/>
      <c r="AK3580" s="22"/>
      <c r="AL3580" s="110"/>
      <c r="AM3580" s="110"/>
      <c r="AN3580" s="110"/>
      <c r="AO3580" s="57">
        <f t="shared" si="213"/>
        <v>98.835999999999999</v>
      </c>
      <c r="AP3580" s="109">
        <f t="shared" si="214"/>
        <v>3.5787157999999986</v>
      </c>
      <c r="AQ3580" s="109">
        <f t="shared" si="215"/>
        <v>6.1466220000000007</v>
      </c>
      <c r="AR3580" s="110">
        <f t="shared" si="216"/>
        <v>9.3999999999999986</v>
      </c>
      <c r="AS3580" s="22"/>
      <c r="AT3580" s="22"/>
      <c r="AU3580" s="110"/>
      <c r="AV3580" s="110"/>
      <c r="AW3580" s="110">
        <v>72</v>
      </c>
      <c r="AX3580" s="110"/>
      <c r="AY3580" s="110">
        <v>66</v>
      </c>
      <c r="AZ3580" s="110">
        <v>50</v>
      </c>
      <c r="BA3580" s="110">
        <v>2.4</v>
      </c>
      <c r="BB3580" s="110"/>
      <c r="BC3580" s="110"/>
      <c r="BD3580" s="110">
        <v>2</v>
      </c>
      <c r="BE3580" s="110" t="s">
        <v>411</v>
      </c>
      <c r="BF3580" s="110">
        <v>10.199999999999999</v>
      </c>
      <c r="BG3580" s="110">
        <v>20</v>
      </c>
      <c r="BH3580" s="110">
        <v>70</v>
      </c>
      <c r="BI3580" s="110">
        <v>4</v>
      </c>
      <c r="BJ3580" s="110">
        <v>166</v>
      </c>
      <c r="BK3580" s="110"/>
      <c r="BL3580" s="110" t="s">
        <v>1420</v>
      </c>
      <c r="BM3580" s="110"/>
      <c r="BN3580" s="110">
        <v>16</v>
      </c>
      <c r="BO3580" s="110">
        <v>562</v>
      </c>
      <c r="BP3580" s="110" t="s">
        <v>411</v>
      </c>
      <c r="BQ3580" s="110">
        <v>37</v>
      </c>
      <c r="BR3580" s="110">
        <v>294</v>
      </c>
      <c r="BS3580" s="110"/>
      <c r="BT3580" s="110">
        <v>2.6</v>
      </c>
      <c r="BU3580" s="110" t="s">
        <v>420</v>
      </c>
      <c r="BV3580" s="110"/>
      <c r="BW3580" s="110">
        <v>80</v>
      </c>
      <c r="BX3580" s="110">
        <v>151</v>
      </c>
      <c r="BY3580" s="110">
        <v>48.5</v>
      </c>
      <c r="BZ3580" s="110"/>
      <c r="CA3580" s="110">
        <v>39.4</v>
      </c>
      <c r="CB3580" s="110">
        <v>0.6</v>
      </c>
      <c r="CC3580" s="110">
        <v>12</v>
      </c>
      <c r="CD3580" s="110">
        <v>6</v>
      </c>
      <c r="CE3580" s="110">
        <v>5</v>
      </c>
      <c r="CF3580" s="110">
        <v>200</v>
      </c>
      <c r="CG3580" s="110">
        <v>7588</v>
      </c>
      <c r="CH3580" s="110">
        <v>390</v>
      </c>
      <c r="CI3580" s="110">
        <v>410</v>
      </c>
      <c r="CJ3580" s="110">
        <v>730</v>
      </c>
      <c r="CK3580" s="110">
        <v>63.1</v>
      </c>
      <c r="CL3580" s="110">
        <v>185</v>
      </c>
      <c r="CM3580" s="110">
        <v>31.5</v>
      </c>
      <c r="CN3580" s="110">
        <v>1.96</v>
      </c>
      <c r="CO3580" s="110">
        <v>25.4</v>
      </c>
      <c r="CP3580" s="110">
        <v>4.9000000000000004</v>
      </c>
      <c r="CQ3580" s="110">
        <v>31.4</v>
      </c>
      <c r="CR3580" s="110">
        <v>6.6</v>
      </c>
      <c r="CS3580" s="110">
        <v>22.3</v>
      </c>
      <c r="CT3580" s="110">
        <v>3.98</v>
      </c>
      <c r="CU3580" s="110">
        <v>28.2</v>
      </c>
      <c r="CV3580" s="110">
        <v>4.54</v>
      </c>
      <c r="CW3580" s="60">
        <f t="shared" si="212"/>
        <v>1548.88</v>
      </c>
      <c r="CX3580" s="110"/>
      <c r="CY3580" s="110"/>
      <c r="CZ3580" s="110"/>
      <c r="DA3580" s="110"/>
      <c r="DB3580" s="22"/>
      <c r="DC3580" s="110"/>
      <c r="DD3580" s="110"/>
      <c r="DE3580" s="110"/>
      <c r="DF3580" s="110"/>
      <c r="DG3580" s="110"/>
      <c r="DH3580" s="22"/>
      <c r="DI3580" s="22"/>
      <c r="DJ3580" s="22"/>
      <c r="DK3580" s="22"/>
      <c r="DL3580" s="22"/>
      <c r="DM3580" s="22"/>
      <c r="DN3580" s="22"/>
      <c r="DO3580" s="22"/>
      <c r="DP3580" s="22"/>
      <c r="DQ3580" s="22"/>
    </row>
    <row r="3581" spans="1:121" ht="14.5" customHeight="1" x14ac:dyDescent="0.3">
      <c r="A3581" s="61" t="s">
        <v>5140</v>
      </c>
      <c r="B3581" s="61" t="s">
        <v>4992</v>
      </c>
      <c r="C3581" s="22" t="s">
        <v>2941</v>
      </c>
      <c r="D3581" s="22" t="s">
        <v>5257</v>
      </c>
      <c r="E3581" s="71"/>
      <c r="F3581" s="71">
        <v>42670</v>
      </c>
      <c r="G3581" s="22" t="s">
        <v>5001</v>
      </c>
      <c r="H3581" s="22">
        <v>32.015216000000002</v>
      </c>
      <c r="I3581" s="22">
        <v>-105.514988</v>
      </c>
      <c r="J3581" s="22" t="s">
        <v>873</v>
      </c>
      <c r="K3581" s="29" t="s">
        <v>1253</v>
      </c>
      <c r="L3581" s="29" t="s">
        <v>878</v>
      </c>
      <c r="M3581" s="22" t="s">
        <v>1165</v>
      </c>
      <c r="N3581" s="70" t="s">
        <v>3393</v>
      </c>
      <c r="O3581" s="70" t="s">
        <v>3394</v>
      </c>
      <c r="U3581" s="126"/>
      <c r="W3581" s="110">
        <v>55.3</v>
      </c>
      <c r="X3581" s="110">
        <v>0.104</v>
      </c>
      <c r="Y3581" s="110">
        <v>16.440000000000001</v>
      </c>
      <c r="Z3581" s="110">
        <v>8.59</v>
      </c>
      <c r="AA3581" s="110">
        <v>0.46800000000000003</v>
      </c>
      <c r="AB3581" s="110">
        <v>0.17</v>
      </c>
      <c r="AC3581" s="110">
        <v>1.28</v>
      </c>
      <c r="AD3581" s="110">
        <v>8.64</v>
      </c>
      <c r="AE3581" s="110">
        <v>4.7699999999999996</v>
      </c>
      <c r="AF3581" s="110">
        <v>0.04</v>
      </c>
      <c r="AG3581" s="110">
        <v>3.23</v>
      </c>
      <c r="AH3581" s="110"/>
      <c r="AI3581" s="110"/>
      <c r="AJ3581" s="110"/>
      <c r="AK3581" s="22"/>
      <c r="AL3581" s="110"/>
      <c r="AM3581" s="110"/>
      <c r="AN3581" s="110"/>
      <c r="AO3581" s="57">
        <f t="shared" si="213"/>
        <v>99.032000000000011</v>
      </c>
      <c r="AP3581" s="109">
        <f t="shared" si="214"/>
        <v>3.1362582999999988</v>
      </c>
      <c r="AQ3581" s="109">
        <f t="shared" si="215"/>
        <v>4.9579470000000008</v>
      </c>
      <c r="AR3581" s="110">
        <f t="shared" si="216"/>
        <v>7.8090909090909086</v>
      </c>
      <c r="AS3581" s="22"/>
      <c r="AT3581" s="22"/>
      <c r="AU3581" s="110"/>
      <c r="AV3581" s="110"/>
      <c r="AW3581" s="110">
        <v>27</v>
      </c>
      <c r="AX3581" s="110"/>
      <c r="AY3581" s="110">
        <v>382</v>
      </c>
      <c r="AZ3581" s="110">
        <v>38</v>
      </c>
      <c r="BA3581" s="110">
        <v>3.2</v>
      </c>
      <c r="BB3581" s="110"/>
      <c r="BC3581" s="110"/>
      <c r="BD3581" s="110">
        <v>2</v>
      </c>
      <c r="BE3581" s="110" t="s">
        <v>411</v>
      </c>
      <c r="BF3581" s="110">
        <v>4.2</v>
      </c>
      <c r="BG3581" s="110">
        <v>20</v>
      </c>
      <c r="BH3581" s="110">
        <v>59</v>
      </c>
      <c r="BI3581" s="110">
        <v>4</v>
      </c>
      <c r="BJ3581" s="110">
        <v>157</v>
      </c>
      <c r="BK3581" s="110"/>
      <c r="BL3581" s="110" t="s">
        <v>1420</v>
      </c>
      <c r="BM3581" s="110"/>
      <c r="BN3581" s="110">
        <v>4</v>
      </c>
      <c r="BO3581" s="110">
        <v>720</v>
      </c>
      <c r="BP3581" s="110" t="s">
        <v>411</v>
      </c>
      <c r="BQ3581" s="110">
        <v>109</v>
      </c>
      <c r="BR3581" s="110">
        <v>234</v>
      </c>
      <c r="BS3581" s="110"/>
      <c r="BT3581" s="110">
        <v>1.8</v>
      </c>
      <c r="BU3581" s="110" t="s">
        <v>420</v>
      </c>
      <c r="BV3581" s="110"/>
      <c r="BW3581" s="110">
        <v>47</v>
      </c>
      <c r="BX3581" s="110">
        <v>112</v>
      </c>
      <c r="BY3581" s="110">
        <v>69.8</v>
      </c>
      <c r="BZ3581" s="110"/>
      <c r="CA3581" s="110">
        <v>122</v>
      </c>
      <c r="CB3581" s="110">
        <v>0.8</v>
      </c>
      <c r="CC3581" s="110">
        <v>43</v>
      </c>
      <c r="CD3581" s="110" t="s">
        <v>412</v>
      </c>
      <c r="CE3581" s="110">
        <v>20</v>
      </c>
      <c r="CF3581" s="110">
        <v>247</v>
      </c>
      <c r="CG3581" s="110">
        <v>7455</v>
      </c>
      <c r="CH3581" s="110">
        <v>380</v>
      </c>
      <c r="CI3581" s="110">
        <v>471</v>
      </c>
      <c r="CJ3581" s="110">
        <v>781</v>
      </c>
      <c r="CK3581" s="110">
        <v>66.400000000000006</v>
      </c>
      <c r="CL3581" s="110">
        <v>193</v>
      </c>
      <c r="CM3581" s="110">
        <v>33.1</v>
      </c>
      <c r="CN3581" s="110">
        <v>2.25</v>
      </c>
      <c r="CO3581" s="110">
        <v>28.2</v>
      </c>
      <c r="CP3581" s="110">
        <v>5.7</v>
      </c>
      <c r="CQ3581" s="110">
        <v>37.4</v>
      </c>
      <c r="CR3581" s="110">
        <v>8.3000000000000007</v>
      </c>
      <c r="CS3581" s="110">
        <v>28.1</v>
      </c>
      <c r="CT3581" s="110">
        <v>5.03</v>
      </c>
      <c r="CU3581" s="110">
        <v>35</v>
      </c>
      <c r="CV3581" s="110">
        <v>5.69</v>
      </c>
      <c r="CW3581" s="60">
        <f t="shared" si="212"/>
        <v>1700.17</v>
      </c>
      <c r="CX3581" s="110"/>
      <c r="CY3581" s="110"/>
      <c r="CZ3581" s="110"/>
      <c r="DA3581" s="110"/>
      <c r="DB3581" s="22"/>
      <c r="DC3581" s="110"/>
      <c r="DD3581" s="110"/>
      <c r="DE3581" s="110"/>
      <c r="DF3581" s="110"/>
      <c r="DG3581" s="110"/>
      <c r="DH3581" s="22"/>
      <c r="DI3581" s="22"/>
      <c r="DJ3581" s="22"/>
      <c r="DK3581" s="22"/>
      <c r="DL3581" s="22"/>
      <c r="DM3581" s="22"/>
      <c r="DN3581" s="22"/>
      <c r="DO3581" s="22"/>
      <c r="DP3581" s="22"/>
      <c r="DQ3581" s="22"/>
    </row>
    <row r="3582" spans="1:121" ht="14.5" customHeight="1" x14ac:dyDescent="0.3">
      <c r="A3582" s="61" t="s">
        <v>5141</v>
      </c>
      <c r="B3582" s="61" t="s">
        <v>4992</v>
      </c>
      <c r="C3582" s="22" t="s">
        <v>2941</v>
      </c>
      <c r="D3582" s="22" t="s">
        <v>5257</v>
      </c>
      <c r="E3582" s="71"/>
      <c r="F3582" s="71">
        <v>42670</v>
      </c>
      <c r="G3582" s="22" t="s">
        <v>5017</v>
      </c>
      <c r="H3582" s="61"/>
      <c r="I3582" s="61"/>
      <c r="J3582" s="61"/>
      <c r="K3582" s="29" t="s">
        <v>1253</v>
      </c>
      <c r="L3582" s="29" t="s">
        <v>878</v>
      </c>
      <c r="M3582" s="22" t="s">
        <v>1165</v>
      </c>
      <c r="N3582" s="70" t="s">
        <v>3393</v>
      </c>
      <c r="O3582" s="70" t="s">
        <v>3394</v>
      </c>
      <c r="W3582" s="110">
        <v>60.34</v>
      </c>
      <c r="X3582" s="110">
        <v>0.14599999999999999</v>
      </c>
      <c r="Y3582" s="110">
        <v>17.43</v>
      </c>
      <c r="Z3582" s="110">
        <v>5</v>
      </c>
      <c r="AA3582" s="110">
        <v>0.217</v>
      </c>
      <c r="AB3582" s="110">
        <v>0.25</v>
      </c>
      <c r="AC3582" s="110">
        <v>1.32</v>
      </c>
      <c r="AD3582" s="110">
        <v>6.2</v>
      </c>
      <c r="AE3582" s="110">
        <v>5.43</v>
      </c>
      <c r="AF3582" s="110">
        <v>0.06</v>
      </c>
      <c r="AG3582" s="110">
        <v>2.64</v>
      </c>
      <c r="AH3582" s="110"/>
      <c r="AI3582" s="110"/>
      <c r="AJ3582" s="110"/>
      <c r="AK3582" s="22"/>
      <c r="AL3582" s="110"/>
      <c r="AM3582" s="110"/>
      <c r="AN3582" s="110"/>
      <c r="AO3582" s="57">
        <f t="shared" si="213"/>
        <v>99.033000000000001</v>
      </c>
      <c r="AP3582" s="109">
        <f t="shared" si="214"/>
        <v>2.2146349999999999</v>
      </c>
      <c r="AQ3582" s="109">
        <f t="shared" si="215"/>
        <v>2.5321499999999997</v>
      </c>
      <c r="AR3582" s="110">
        <f t="shared" si="216"/>
        <v>4.545454545454545</v>
      </c>
      <c r="AS3582" s="22"/>
      <c r="AT3582" s="22"/>
      <c r="AU3582" s="110"/>
      <c r="AV3582" s="110"/>
      <c r="AW3582" s="110" t="s">
        <v>412</v>
      </c>
      <c r="AX3582" s="110"/>
      <c r="AY3582" s="110">
        <v>66</v>
      </c>
      <c r="AZ3582" s="110">
        <v>13</v>
      </c>
      <c r="BA3582" s="110" t="s">
        <v>413</v>
      </c>
      <c r="BB3582" s="110"/>
      <c r="BC3582" s="110"/>
      <c r="BD3582" s="110" t="s">
        <v>420</v>
      </c>
      <c r="BE3582" s="110" t="s">
        <v>411</v>
      </c>
      <c r="BF3582" s="110">
        <v>5.0999999999999996</v>
      </c>
      <c r="BG3582" s="110" t="s">
        <v>471</v>
      </c>
      <c r="BH3582" s="110">
        <v>34</v>
      </c>
      <c r="BI3582" s="110">
        <v>2</v>
      </c>
      <c r="BJ3582" s="110">
        <v>31.7</v>
      </c>
      <c r="BK3582" s="110"/>
      <c r="BL3582" s="110" t="s">
        <v>1420</v>
      </c>
      <c r="BM3582" s="110"/>
      <c r="BN3582" s="110">
        <v>3</v>
      </c>
      <c r="BO3582" s="110">
        <v>198</v>
      </c>
      <c r="BP3582" s="110" t="s">
        <v>411</v>
      </c>
      <c r="BQ3582" s="110">
        <v>50</v>
      </c>
      <c r="BR3582" s="110">
        <v>174</v>
      </c>
      <c r="BS3582" s="110"/>
      <c r="BT3582" s="110" t="s">
        <v>421</v>
      </c>
      <c r="BU3582" s="110">
        <v>2</v>
      </c>
      <c r="BV3582" s="110"/>
      <c r="BW3582" s="110">
        <v>11</v>
      </c>
      <c r="BX3582" s="110">
        <v>70</v>
      </c>
      <c r="BY3582" s="110">
        <v>16.8</v>
      </c>
      <c r="BZ3582" s="110"/>
      <c r="CA3582" s="110">
        <v>61</v>
      </c>
      <c r="CB3582" s="110">
        <v>1.1000000000000001</v>
      </c>
      <c r="CC3582" s="110">
        <v>21.5</v>
      </c>
      <c r="CD3582" s="110" t="s">
        <v>412</v>
      </c>
      <c r="CE3582" s="110">
        <v>8</v>
      </c>
      <c r="CF3582" s="110">
        <v>47</v>
      </c>
      <c r="CG3582" s="110">
        <v>1400</v>
      </c>
      <c r="CH3582" s="110">
        <v>170</v>
      </c>
      <c r="CI3582" s="110">
        <v>119</v>
      </c>
      <c r="CJ3582" s="110">
        <v>213</v>
      </c>
      <c r="CK3582" s="110">
        <v>22</v>
      </c>
      <c r="CL3582" s="110">
        <v>70.2</v>
      </c>
      <c r="CM3582" s="110">
        <v>11.8</v>
      </c>
      <c r="CN3582" s="110">
        <v>0.77</v>
      </c>
      <c r="CO3582" s="110">
        <v>9.6999999999999993</v>
      </c>
      <c r="CP3582" s="110">
        <v>1.6</v>
      </c>
      <c r="CQ3582" s="110">
        <v>9.1</v>
      </c>
      <c r="CR3582" s="110">
        <v>1.8</v>
      </c>
      <c r="CS3582" s="110">
        <v>5.3</v>
      </c>
      <c r="CT3582" s="110">
        <v>0.89</v>
      </c>
      <c r="CU3582" s="110">
        <v>6.1</v>
      </c>
      <c r="CV3582" s="110">
        <v>1.02</v>
      </c>
      <c r="CW3582" s="60">
        <f t="shared" si="212"/>
        <v>472.28000000000003</v>
      </c>
      <c r="CX3582" s="110"/>
      <c r="CY3582" s="110"/>
      <c r="CZ3582" s="110"/>
      <c r="DA3582" s="110"/>
      <c r="DB3582" s="22"/>
      <c r="DC3582" s="110"/>
      <c r="DD3582" s="110"/>
      <c r="DE3582" s="110"/>
      <c r="DF3582" s="110"/>
      <c r="DG3582" s="110"/>
      <c r="DH3582" s="22"/>
      <c r="DI3582" s="22"/>
      <c r="DJ3582" s="22"/>
      <c r="DK3582" s="22"/>
      <c r="DL3582" s="22"/>
      <c r="DM3582" s="22"/>
      <c r="DN3582" s="22"/>
      <c r="DO3582" s="22"/>
      <c r="DP3582" s="22"/>
      <c r="DQ3582" s="22"/>
    </row>
    <row r="3583" spans="1:121" ht="14.5" customHeight="1" x14ac:dyDescent="0.3">
      <c r="A3583" s="61" t="s">
        <v>5142</v>
      </c>
      <c r="B3583" s="61" t="s">
        <v>4992</v>
      </c>
      <c r="C3583" s="22" t="s">
        <v>2941</v>
      </c>
      <c r="D3583" s="22" t="s">
        <v>5257</v>
      </c>
      <c r="E3583" s="71"/>
      <c r="F3583" s="71">
        <v>42670</v>
      </c>
      <c r="G3583" s="22" t="s">
        <v>5020</v>
      </c>
      <c r="H3583" s="22">
        <v>32.026668000000001</v>
      </c>
      <c r="I3583" s="22">
        <v>-105.51695599999999</v>
      </c>
      <c r="J3583" s="22" t="s">
        <v>873</v>
      </c>
      <c r="K3583" s="29" t="s">
        <v>1253</v>
      </c>
      <c r="L3583" s="29" t="s">
        <v>878</v>
      </c>
      <c r="M3583" s="22" t="s">
        <v>1165</v>
      </c>
      <c r="N3583" s="70" t="s">
        <v>3393</v>
      </c>
      <c r="O3583" s="70" t="s">
        <v>3394</v>
      </c>
      <c r="U3583" s="126"/>
      <c r="W3583" s="110">
        <v>55.09</v>
      </c>
      <c r="X3583" s="110">
        <v>9.9000000000000005E-2</v>
      </c>
      <c r="Y3583" s="110">
        <v>17.57</v>
      </c>
      <c r="Z3583" s="110">
        <v>6.45</v>
      </c>
      <c r="AA3583" s="110">
        <v>0.5</v>
      </c>
      <c r="AB3583" s="110">
        <v>0.26</v>
      </c>
      <c r="AC3583" s="110">
        <v>1.76</v>
      </c>
      <c r="AD3583" s="110">
        <v>8</v>
      </c>
      <c r="AE3583" s="110">
        <v>4.8099999999999996</v>
      </c>
      <c r="AF3583" s="110">
        <v>0.01</v>
      </c>
      <c r="AG3583" s="110">
        <v>3.88</v>
      </c>
      <c r="AH3583" s="110"/>
      <c r="AI3583" s="110"/>
      <c r="AJ3583" s="110"/>
      <c r="AK3583" s="22"/>
      <c r="AL3583" s="110"/>
      <c r="AM3583" s="110"/>
      <c r="AN3583" s="110"/>
      <c r="AO3583" s="57">
        <f t="shared" si="213"/>
        <v>98.429000000000016</v>
      </c>
      <c r="AP3583" s="109">
        <f t="shared" si="214"/>
        <v>2.613601500000001</v>
      </c>
      <c r="AQ3583" s="109">
        <f t="shared" si="215"/>
        <v>3.4876349999999992</v>
      </c>
      <c r="AR3583" s="110">
        <f t="shared" si="216"/>
        <v>5.8636363636363633</v>
      </c>
      <c r="AS3583" s="22"/>
      <c r="AT3583" s="22"/>
      <c r="AU3583" s="110"/>
      <c r="AV3583" s="110"/>
      <c r="AW3583" s="110">
        <v>8</v>
      </c>
      <c r="AX3583" s="110"/>
      <c r="AY3583" s="110">
        <v>20</v>
      </c>
      <c r="AZ3583" s="110">
        <v>37</v>
      </c>
      <c r="BA3583" s="110">
        <v>0.7</v>
      </c>
      <c r="BB3583" s="110"/>
      <c r="BC3583" s="110"/>
      <c r="BD3583" s="110">
        <v>1</v>
      </c>
      <c r="BE3583" s="110" t="s">
        <v>411</v>
      </c>
      <c r="BF3583" s="110">
        <v>6</v>
      </c>
      <c r="BG3583" s="110" t="s">
        <v>471</v>
      </c>
      <c r="BH3583" s="110">
        <v>51</v>
      </c>
      <c r="BI3583" s="110">
        <v>3</v>
      </c>
      <c r="BJ3583" s="110">
        <v>73.599999999999994</v>
      </c>
      <c r="BK3583" s="110"/>
      <c r="BL3583" s="110" t="s">
        <v>1420</v>
      </c>
      <c r="BM3583" s="110"/>
      <c r="BN3583" s="110">
        <v>11</v>
      </c>
      <c r="BO3583" s="110">
        <v>472</v>
      </c>
      <c r="BP3583" s="110" t="s">
        <v>411</v>
      </c>
      <c r="BQ3583" s="110">
        <v>25</v>
      </c>
      <c r="BR3583" s="110">
        <v>236</v>
      </c>
      <c r="BS3583" s="110"/>
      <c r="BT3583" s="110">
        <v>1.1000000000000001</v>
      </c>
      <c r="BU3583" s="110" t="s">
        <v>420</v>
      </c>
      <c r="BV3583" s="110"/>
      <c r="BW3583" s="110">
        <v>29</v>
      </c>
      <c r="BX3583" s="110">
        <v>61</v>
      </c>
      <c r="BY3583" s="110">
        <v>44.5</v>
      </c>
      <c r="BZ3583" s="110"/>
      <c r="CA3583" s="110">
        <v>28.1</v>
      </c>
      <c r="CB3583" s="110">
        <v>0.6</v>
      </c>
      <c r="CC3583" s="110">
        <v>8.5</v>
      </c>
      <c r="CD3583" s="110" t="s">
        <v>412</v>
      </c>
      <c r="CE3583" s="110" t="s">
        <v>420</v>
      </c>
      <c r="CF3583" s="110">
        <v>84</v>
      </c>
      <c r="CG3583" s="110">
        <v>3448</v>
      </c>
      <c r="CH3583" s="110">
        <v>370</v>
      </c>
      <c r="CI3583" s="110">
        <v>198</v>
      </c>
      <c r="CJ3583" s="110">
        <v>322</v>
      </c>
      <c r="CK3583" s="110">
        <v>27.6</v>
      </c>
      <c r="CL3583" s="110">
        <v>78</v>
      </c>
      <c r="CM3583" s="110">
        <v>12.6</v>
      </c>
      <c r="CN3583" s="110">
        <v>0.9</v>
      </c>
      <c r="CO3583" s="110">
        <v>10.7</v>
      </c>
      <c r="CP3583" s="110">
        <v>2</v>
      </c>
      <c r="CQ3583" s="110">
        <v>13.3</v>
      </c>
      <c r="CR3583" s="110">
        <v>3</v>
      </c>
      <c r="CS3583" s="110">
        <v>9.5</v>
      </c>
      <c r="CT3583" s="110">
        <v>1.66</v>
      </c>
      <c r="CU3583" s="110">
        <v>12.2</v>
      </c>
      <c r="CV3583" s="110">
        <v>2.0099999999999998</v>
      </c>
      <c r="CW3583" s="60">
        <f t="shared" si="212"/>
        <v>693.47</v>
      </c>
      <c r="CX3583" s="110"/>
      <c r="CY3583" s="110"/>
      <c r="CZ3583" s="110"/>
      <c r="DA3583" s="110"/>
      <c r="DB3583" s="22"/>
      <c r="DC3583" s="110"/>
      <c r="DD3583" s="110"/>
      <c r="DE3583" s="110"/>
      <c r="DF3583" s="110"/>
      <c r="DG3583" s="110"/>
      <c r="DH3583" s="22"/>
      <c r="DI3583" s="22"/>
      <c r="DJ3583" s="22"/>
      <c r="DK3583" s="22"/>
      <c r="DL3583" s="22"/>
      <c r="DM3583" s="22"/>
      <c r="DN3583" s="22"/>
      <c r="DO3583" s="22"/>
      <c r="DP3583" s="22"/>
      <c r="DQ3583" s="22"/>
    </row>
    <row r="3584" spans="1:121" ht="14.5" customHeight="1" x14ac:dyDescent="0.3">
      <c r="A3584" s="61" t="s">
        <v>5143</v>
      </c>
      <c r="B3584" s="61" t="s">
        <v>4992</v>
      </c>
      <c r="C3584" s="22" t="s">
        <v>2941</v>
      </c>
      <c r="D3584" s="22" t="s">
        <v>5257</v>
      </c>
      <c r="E3584" s="71"/>
      <c r="F3584" s="71">
        <v>42670</v>
      </c>
      <c r="G3584" s="22" t="s">
        <v>5020</v>
      </c>
      <c r="H3584" s="22">
        <v>32.027034</v>
      </c>
      <c r="I3584" s="22">
        <v>-105.51705699999999</v>
      </c>
      <c r="J3584" s="22" t="s">
        <v>873</v>
      </c>
      <c r="K3584" s="29" t="s">
        <v>1253</v>
      </c>
      <c r="L3584" s="29" t="s">
        <v>878</v>
      </c>
      <c r="M3584" s="22" t="s">
        <v>1165</v>
      </c>
      <c r="N3584" s="70" t="s">
        <v>3393</v>
      </c>
      <c r="O3584" s="70" t="s">
        <v>3394</v>
      </c>
      <c r="U3584" s="126"/>
      <c r="W3584" s="110">
        <v>60.35</v>
      </c>
      <c r="X3584" s="110">
        <v>0.23400000000000001</v>
      </c>
      <c r="Y3584" s="110">
        <v>18.09</v>
      </c>
      <c r="Z3584" s="110">
        <v>5.07</v>
      </c>
      <c r="AA3584" s="110">
        <v>0.23799999999999999</v>
      </c>
      <c r="AB3584" s="110">
        <v>0.43</v>
      </c>
      <c r="AC3584" s="110">
        <v>1.21</v>
      </c>
      <c r="AD3584" s="110">
        <v>6.34</v>
      </c>
      <c r="AE3584" s="110">
        <v>5.53</v>
      </c>
      <c r="AF3584" s="110">
        <v>0.12</v>
      </c>
      <c r="AG3584" s="110">
        <v>1.65</v>
      </c>
      <c r="AH3584" s="110"/>
      <c r="AI3584" s="110"/>
      <c r="AJ3584" s="110"/>
      <c r="AK3584" s="22"/>
      <c r="AL3584" s="110"/>
      <c r="AM3584" s="110"/>
      <c r="AN3584" s="110"/>
      <c r="AO3584" s="57">
        <f t="shared" si="213"/>
        <v>99.262000000000015</v>
      </c>
      <c r="AP3584" s="109">
        <f t="shared" si="214"/>
        <v>2.2662309000000005</v>
      </c>
      <c r="AQ3584" s="109">
        <f t="shared" si="215"/>
        <v>2.5488809999999997</v>
      </c>
      <c r="AR3584" s="110">
        <f t="shared" si="216"/>
        <v>4.6090909090909093</v>
      </c>
      <c r="AS3584" s="22"/>
      <c r="AT3584" s="22"/>
      <c r="AU3584" s="110"/>
      <c r="AV3584" s="110"/>
      <c r="AW3584" s="110">
        <v>6</v>
      </c>
      <c r="AX3584" s="110"/>
      <c r="AY3584" s="110">
        <v>390</v>
      </c>
      <c r="AZ3584" s="110">
        <v>12</v>
      </c>
      <c r="BA3584" s="110">
        <v>0.5</v>
      </c>
      <c r="BB3584" s="110"/>
      <c r="BC3584" s="110"/>
      <c r="BD3584" s="110">
        <v>1</v>
      </c>
      <c r="BE3584" s="110" t="s">
        <v>411</v>
      </c>
      <c r="BF3584" s="110">
        <v>2.2000000000000002</v>
      </c>
      <c r="BG3584" s="110" t="s">
        <v>471</v>
      </c>
      <c r="BH3584" s="110">
        <v>30</v>
      </c>
      <c r="BI3584" s="110">
        <v>2</v>
      </c>
      <c r="BJ3584" s="110">
        <v>26.1</v>
      </c>
      <c r="BK3584" s="110"/>
      <c r="BL3584" s="110" t="s">
        <v>1420</v>
      </c>
      <c r="BM3584" s="110"/>
      <c r="BN3584" s="110">
        <v>7</v>
      </c>
      <c r="BO3584" s="110">
        <v>169</v>
      </c>
      <c r="BP3584" s="110" t="s">
        <v>411</v>
      </c>
      <c r="BQ3584" s="110">
        <v>87</v>
      </c>
      <c r="BR3584" s="110">
        <v>130</v>
      </c>
      <c r="BS3584" s="110"/>
      <c r="BT3584" s="110">
        <v>0.8</v>
      </c>
      <c r="BU3584" s="110" t="s">
        <v>420</v>
      </c>
      <c r="BV3584" s="110"/>
      <c r="BW3584" s="110">
        <v>10</v>
      </c>
      <c r="BX3584" s="110">
        <v>151</v>
      </c>
      <c r="BY3584" s="110">
        <v>14.9</v>
      </c>
      <c r="BZ3584" s="110"/>
      <c r="CA3584" s="110">
        <v>111</v>
      </c>
      <c r="CB3584" s="110">
        <v>0.8</v>
      </c>
      <c r="CC3584" s="110">
        <v>35.1</v>
      </c>
      <c r="CD3584" s="110" t="s">
        <v>412</v>
      </c>
      <c r="CE3584" s="110">
        <v>8</v>
      </c>
      <c r="CF3584" s="110">
        <v>36</v>
      </c>
      <c r="CG3584" s="110">
        <v>1243</v>
      </c>
      <c r="CH3584" s="110">
        <v>160</v>
      </c>
      <c r="CI3584" s="110">
        <v>119</v>
      </c>
      <c r="CJ3584" s="110">
        <v>209</v>
      </c>
      <c r="CK3584" s="110">
        <v>18.3</v>
      </c>
      <c r="CL3584" s="110">
        <v>55</v>
      </c>
      <c r="CM3584" s="110">
        <v>8.4</v>
      </c>
      <c r="CN3584" s="110">
        <v>1.1299999999999999</v>
      </c>
      <c r="CO3584" s="110">
        <v>6.1</v>
      </c>
      <c r="CP3584" s="110">
        <v>1</v>
      </c>
      <c r="CQ3584" s="110">
        <v>6.2</v>
      </c>
      <c r="CR3584" s="110">
        <v>1.3</v>
      </c>
      <c r="CS3584" s="110">
        <v>4</v>
      </c>
      <c r="CT3584" s="110">
        <v>0.68</v>
      </c>
      <c r="CU3584" s="110">
        <v>5.2</v>
      </c>
      <c r="CV3584" s="110">
        <v>0.87</v>
      </c>
      <c r="CW3584" s="60">
        <f t="shared" si="212"/>
        <v>436.18</v>
      </c>
      <c r="CX3584" s="110"/>
      <c r="CY3584" s="110"/>
      <c r="CZ3584" s="110"/>
      <c r="DA3584" s="110"/>
      <c r="DB3584" s="22"/>
      <c r="DC3584" s="110"/>
      <c r="DD3584" s="110"/>
      <c r="DE3584" s="110"/>
      <c r="DF3584" s="110"/>
      <c r="DG3584" s="110"/>
      <c r="DH3584" s="22"/>
      <c r="DI3584" s="22"/>
      <c r="DJ3584" s="22"/>
      <c r="DK3584" s="22"/>
      <c r="DL3584" s="22"/>
      <c r="DM3584" s="22"/>
      <c r="DN3584" s="22"/>
      <c r="DO3584" s="22"/>
      <c r="DP3584" s="22"/>
      <c r="DQ3584" s="22"/>
    </row>
    <row r="3585" spans="1:121" ht="14.5" customHeight="1" x14ac:dyDescent="0.3">
      <c r="A3585" s="61" t="s">
        <v>5144</v>
      </c>
      <c r="B3585" s="61" t="s">
        <v>4992</v>
      </c>
      <c r="C3585" s="22" t="s">
        <v>2941</v>
      </c>
      <c r="D3585" s="22" t="s">
        <v>5257</v>
      </c>
      <c r="E3585" s="71"/>
      <c r="F3585" s="71">
        <v>42670</v>
      </c>
      <c r="G3585" s="22" t="s">
        <v>5020</v>
      </c>
      <c r="H3585" s="22">
        <v>32.030306000000003</v>
      </c>
      <c r="I3585" s="22">
        <v>-105.516976</v>
      </c>
      <c r="J3585" s="22" t="s">
        <v>873</v>
      </c>
      <c r="K3585" s="29" t="s">
        <v>1253</v>
      </c>
      <c r="L3585" s="29" t="s">
        <v>878</v>
      </c>
      <c r="M3585" s="22" t="s">
        <v>1165</v>
      </c>
      <c r="N3585" s="70" t="s">
        <v>3393</v>
      </c>
      <c r="O3585" s="70" t="s">
        <v>3394</v>
      </c>
      <c r="U3585" s="126"/>
      <c r="W3585" s="110">
        <v>59.28</v>
      </c>
      <c r="X3585" s="110">
        <v>0.14799999999999999</v>
      </c>
      <c r="Y3585" s="110">
        <v>17.95</v>
      </c>
      <c r="Z3585" s="110">
        <v>5.27</v>
      </c>
      <c r="AA3585" s="110">
        <v>0.23899999999999999</v>
      </c>
      <c r="AB3585" s="110">
        <v>0.23</v>
      </c>
      <c r="AC3585" s="110">
        <v>0.9</v>
      </c>
      <c r="AD3585" s="110">
        <v>6.78</v>
      </c>
      <c r="AE3585" s="110">
        <v>5.36</v>
      </c>
      <c r="AF3585" s="110">
        <v>0.08</v>
      </c>
      <c r="AG3585" s="110">
        <v>2.15</v>
      </c>
      <c r="AH3585" s="110"/>
      <c r="AI3585" s="110"/>
      <c r="AJ3585" s="110"/>
      <c r="AK3585" s="22"/>
      <c r="AL3585" s="110"/>
      <c r="AM3585" s="110"/>
      <c r="AN3585" s="110"/>
      <c r="AO3585" s="57">
        <f t="shared" si="213"/>
        <v>98.387000000000015</v>
      </c>
      <c r="AP3585" s="109">
        <f t="shared" si="214"/>
        <v>2.3133749000000008</v>
      </c>
      <c r="AQ3585" s="109">
        <f t="shared" si="215"/>
        <v>2.6878409999999988</v>
      </c>
      <c r="AR3585" s="110">
        <f t="shared" si="216"/>
        <v>4.7909090909090901</v>
      </c>
      <c r="AS3585" s="22"/>
      <c r="AT3585" s="22"/>
      <c r="AU3585" s="110"/>
      <c r="AV3585" s="110"/>
      <c r="AW3585" s="110">
        <v>9</v>
      </c>
      <c r="AX3585" s="110"/>
      <c r="AY3585" s="110">
        <v>201</v>
      </c>
      <c r="AZ3585" s="110">
        <v>18</v>
      </c>
      <c r="BA3585" s="110" t="s">
        <v>413</v>
      </c>
      <c r="BB3585" s="110"/>
      <c r="BC3585" s="110"/>
      <c r="BD3585" s="110">
        <v>1</v>
      </c>
      <c r="BE3585" s="110" t="s">
        <v>411</v>
      </c>
      <c r="BF3585" s="110">
        <v>3</v>
      </c>
      <c r="BG3585" s="110" t="s">
        <v>471</v>
      </c>
      <c r="BH3585" s="110">
        <v>35</v>
      </c>
      <c r="BI3585" s="110">
        <v>3</v>
      </c>
      <c r="BJ3585" s="110">
        <v>41.3</v>
      </c>
      <c r="BK3585" s="110"/>
      <c r="BL3585" s="110" t="s">
        <v>1420</v>
      </c>
      <c r="BM3585" s="110"/>
      <c r="BN3585" s="110">
        <v>11</v>
      </c>
      <c r="BO3585" s="110">
        <v>242</v>
      </c>
      <c r="BP3585" s="110" t="s">
        <v>411</v>
      </c>
      <c r="BQ3585" s="110">
        <v>66</v>
      </c>
      <c r="BR3585" s="110">
        <v>164</v>
      </c>
      <c r="BS3585" s="110"/>
      <c r="BT3585" s="110">
        <v>1.6</v>
      </c>
      <c r="BU3585" s="110" t="s">
        <v>420</v>
      </c>
      <c r="BV3585" s="110"/>
      <c r="BW3585" s="110">
        <v>15</v>
      </c>
      <c r="BX3585" s="110">
        <v>109</v>
      </c>
      <c r="BY3585" s="110">
        <v>21.7</v>
      </c>
      <c r="BZ3585" s="110"/>
      <c r="CA3585" s="110">
        <v>64.5</v>
      </c>
      <c r="CB3585" s="110">
        <v>1</v>
      </c>
      <c r="CC3585" s="110">
        <v>18.8</v>
      </c>
      <c r="CD3585" s="110" t="s">
        <v>412</v>
      </c>
      <c r="CE3585" s="110">
        <v>23</v>
      </c>
      <c r="CF3585" s="110">
        <v>56</v>
      </c>
      <c r="CG3585" s="110">
        <v>1995</v>
      </c>
      <c r="CH3585" s="110">
        <v>200</v>
      </c>
      <c r="CI3585" s="110">
        <v>165</v>
      </c>
      <c r="CJ3585" s="110">
        <v>286</v>
      </c>
      <c r="CK3585" s="110">
        <v>24.6</v>
      </c>
      <c r="CL3585" s="110">
        <v>71.599999999999994</v>
      </c>
      <c r="CM3585" s="110">
        <v>11</v>
      </c>
      <c r="CN3585" s="110">
        <v>1.1100000000000001</v>
      </c>
      <c r="CO3585" s="110">
        <v>8.6</v>
      </c>
      <c r="CP3585" s="110">
        <v>1.5</v>
      </c>
      <c r="CQ3585" s="110">
        <v>9.8000000000000007</v>
      </c>
      <c r="CR3585" s="110">
        <v>2.1</v>
      </c>
      <c r="CS3585" s="110">
        <v>6.6</v>
      </c>
      <c r="CT3585" s="110">
        <v>1.17</v>
      </c>
      <c r="CU3585" s="110">
        <v>8.5</v>
      </c>
      <c r="CV3585" s="110">
        <v>1.45</v>
      </c>
      <c r="CW3585" s="60">
        <f t="shared" si="212"/>
        <v>599.03000000000009</v>
      </c>
      <c r="CX3585" s="110"/>
      <c r="CY3585" s="110"/>
      <c r="CZ3585" s="110"/>
      <c r="DA3585" s="110"/>
      <c r="DB3585" s="22"/>
      <c r="DC3585" s="110"/>
      <c r="DD3585" s="110"/>
      <c r="DE3585" s="110"/>
      <c r="DF3585" s="110"/>
      <c r="DG3585" s="110"/>
      <c r="DH3585" s="22"/>
      <c r="DI3585" s="22"/>
      <c r="DJ3585" s="22"/>
      <c r="DK3585" s="22"/>
      <c r="DL3585" s="22"/>
      <c r="DM3585" s="22"/>
      <c r="DN3585" s="22"/>
      <c r="DO3585" s="22"/>
      <c r="DP3585" s="22"/>
      <c r="DQ3585" s="22"/>
    </row>
    <row r="3586" spans="1:121" ht="14.5" customHeight="1" x14ac:dyDescent="0.3">
      <c r="A3586" s="61" t="s">
        <v>5145</v>
      </c>
      <c r="B3586" s="61" t="s">
        <v>4992</v>
      </c>
      <c r="C3586" s="22" t="s">
        <v>2941</v>
      </c>
      <c r="D3586" s="22" t="s">
        <v>5257</v>
      </c>
      <c r="E3586" s="71"/>
      <c r="F3586" s="71">
        <v>42670</v>
      </c>
      <c r="G3586" s="22" t="s">
        <v>5020</v>
      </c>
      <c r="H3586" s="22">
        <v>32.031001000000003</v>
      </c>
      <c r="I3586" s="22">
        <v>-105.516952</v>
      </c>
      <c r="J3586" s="22" t="s">
        <v>873</v>
      </c>
      <c r="K3586" s="29" t="s">
        <v>1253</v>
      </c>
      <c r="L3586" s="29" t="s">
        <v>878</v>
      </c>
      <c r="M3586" s="22" t="s">
        <v>1165</v>
      </c>
      <c r="N3586" s="70" t="s">
        <v>3393</v>
      </c>
      <c r="O3586" s="70" t="s">
        <v>3394</v>
      </c>
      <c r="U3586" s="126"/>
      <c r="W3586" s="110">
        <v>58.67</v>
      </c>
      <c r="X3586" s="110">
        <v>0.158</v>
      </c>
      <c r="Y3586" s="110">
        <v>17.68</v>
      </c>
      <c r="Z3586" s="110">
        <v>5.5</v>
      </c>
      <c r="AA3586" s="110">
        <v>0.28899999999999998</v>
      </c>
      <c r="AB3586" s="110">
        <v>0.22</v>
      </c>
      <c r="AC3586" s="110">
        <v>0.96</v>
      </c>
      <c r="AD3586" s="110">
        <v>7.21</v>
      </c>
      <c r="AE3586" s="110">
        <v>5.15</v>
      </c>
      <c r="AF3586" s="110">
        <v>0.1</v>
      </c>
      <c r="AG3586" s="110">
        <v>2.21</v>
      </c>
      <c r="AH3586" s="110"/>
      <c r="AI3586" s="110"/>
      <c r="AJ3586" s="110"/>
      <c r="AK3586" s="22"/>
      <c r="AL3586" s="110"/>
      <c r="AM3586" s="110"/>
      <c r="AN3586" s="110"/>
      <c r="AO3586" s="57">
        <f t="shared" si="213"/>
        <v>98.146999999999991</v>
      </c>
      <c r="AP3586" s="109">
        <f t="shared" si="214"/>
        <v>2.3621950000000007</v>
      </c>
      <c r="AQ3586" s="109">
        <f t="shared" si="215"/>
        <v>2.852549999999999</v>
      </c>
      <c r="AR3586" s="110">
        <f t="shared" si="216"/>
        <v>5</v>
      </c>
      <c r="AS3586" s="22"/>
      <c r="AT3586" s="22"/>
      <c r="AU3586" s="110"/>
      <c r="AV3586" s="110"/>
      <c r="AW3586" s="110">
        <v>12</v>
      </c>
      <c r="AX3586" s="110"/>
      <c r="AY3586" s="110">
        <v>143</v>
      </c>
      <c r="AZ3586" s="110">
        <v>21</v>
      </c>
      <c r="BA3586" s="110">
        <v>0.5</v>
      </c>
      <c r="BB3586" s="110"/>
      <c r="BC3586" s="110"/>
      <c r="BD3586" s="110">
        <v>2</v>
      </c>
      <c r="BE3586" s="110" t="s">
        <v>411</v>
      </c>
      <c r="BF3586" s="110">
        <v>3.7</v>
      </c>
      <c r="BG3586" s="110" t="s">
        <v>471</v>
      </c>
      <c r="BH3586" s="110">
        <v>37</v>
      </c>
      <c r="BI3586" s="110">
        <v>3</v>
      </c>
      <c r="BJ3586" s="110">
        <v>44.1</v>
      </c>
      <c r="BK3586" s="110"/>
      <c r="BL3586" s="110" t="s">
        <v>1420</v>
      </c>
      <c r="BM3586" s="110"/>
      <c r="BN3586" s="110">
        <v>12</v>
      </c>
      <c r="BO3586" s="110">
        <v>270</v>
      </c>
      <c r="BP3586" s="110" t="s">
        <v>411</v>
      </c>
      <c r="BQ3586" s="110">
        <v>70</v>
      </c>
      <c r="BR3586" s="110">
        <v>158</v>
      </c>
      <c r="BS3586" s="110"/>
      <c r="BT3586" s="110">
        <v>1.2</v>
      </c>
      <c r="BU3586" s="110" t="s">
        <v>420</v>
      </c>
      <c r="BV3586" s="110"/>
      <c r="BW3586" s="110">
        <v>16</v>
      </c>
      <c r="BX3586" s="110">
        <v>73</v>
      </c>
      <c r="BY3586" s="110">
        <v>24.6</v>
      </c>
      <c r="BZ3586" s="110"/>
      <c r="CA3586" s="110">
        <v>83.8</v>
      </c>
      <c r="CB3586" s="110">
        <v>1</v>
      </c>
      <c r="CC3586" s="110">
        <v>23.9</v>
      </c>
      <c r="CD3586" s="110" t="s">
        <v>412</v>
      </c>
      <c r="CE3586" s="110">
        <v>3</v>
      </c>
      <c r="CF3586" s="110">
        <v>56</v>
      </c>
      <c r="CG3586" s="110">
        <v>2152</v>
      </c>
      <c r="CH3586" s="110">
        <v>230</v>
      </c>
      <c r="CI3586" s="110">
        <v>170</v>
      </c>
      <c r="CJ3586" s="110">
        <v>293</v>
      </c>
      <c r="CK3586" s="110">
        <v>25.3</v>
      </c>
      <c r="CL3586" s="110">
        <v>73.099999999999994</v>
      </c>
      <c r="CM3586" s="110">
        <v>11.3</v>
      </c>
      <c r="CN3586" s="110">
        <v>1.1100000000000001</v>
      </c>
      <c r="CO3586" s="110">
        <v>9</v>
      </c>
      <c r="CP3586" s="110">
        <v>1.5</v>
      </c>
      <c r="CQ3586" s="110">
        <v>9.8000000000000007</v>
      </c>
      <c r="CR3586" s="110">
        <v>2.1</v>
      </c>
      <c r="CS3586" s="110">
        <v>6.5</v>
      </c>
      <c r="CT3586" s="110">
        <v>1.1299999999999999</v>
      </c>
      <c r="CU3586" s="110">
        <v>8.4</v>
      </c>
      <c r="CV3586" s="110">
        <v>1.4</v>
      </c>
      <c r="CW3586" s="60">
        <f t="shared" si="212"/>
        <v>613.63999999999987</v>
      </c>
      <c r="CX3586" s="110"/>
      <c r="CY3586" s="110"/>
      <c r="CZ3586" s="110"/>
      <c r="DA3586" s="110"/>
      <c r="DB3586" s="22"/>
      <c r="DC3586" s="110"/>
      <c r="DD3586" s="110"/>
      <c r="DE3586" s="110"/>
      <c r="DF3586" s="110"/>
      <c r="DG3586" s="110"/>
      <c r="DH3586" s="22"/>
      <c r="DI3586" s="22"/>
      <c r="DJ3586" s="22"/>
      <c r="DK3586" s="22"/>
      <c r="DL3586" s="22"/>
      <c r="DM3586" s="22"/>
      <c r="DN3586" s="22"/>
      <c r="DO3586" s="22"/>
      <c r="DP3586" s="22"/>
      <c r="DQ3586" s="22"/>
    </row>
    <row r="3587" spans="1:121" ht="14.5" customHeight="1" x14ac:dyDescent="0.3">
      <c r="A3587" s="61" t="s">
        <v>5146</v>
      </c>
      <c r="B3587" s="61" t="s">
        <v>4992</v>
      </c>
      <c r="C3587" s="22" t="s">
        <v>2941</v>
      </c>
      <c r="D3587" s="22" t="s">
        <v>5257</v>
      </c>
      <c r="E3587" s="71"/>
      <c r="F3587" s="71">
        <v>42670</v>
      </c>
      <c r="G3587" s="22" t="s">
        <v>5020</v>
      </c>
      <c r="H3587" s="22">
        <v>32.031931999999998</v>
      </c>
      <c r="I3587" s="22">
        <v>-105.51705699999999</v>
      </c>
      <c r="J3587" s="22" t="s">
        <v>873</v>
      </c>
      <c r="K3587" s="29" t="s">
        <v>1253</v>
      </c>
      <c r="L3587" s="29" t="s">
        <v>878</v>
      </c>
      <c r="M3587" s="22" t="s">
        <v>1165</v>
      </c>
      <c r="N3587" s="70" t="s">
        <v>3393</v>
      </c>
      <c r="O3587" s="70" t="s">
        <v>3394</v>
      </c>
      <c r="U3587" s="126"/>
      <c r="W3587" s="110">
        <v>59.4</v>
      </c>
      <c r="X3587" s="110">
        <v>0.159</v>
      </c>
      <c r="Y3587" s="110">
        <v>17.399999999999999</v>
      </c>
      <c r="Z3587" s="110">
        <v>5.49</v>
      </c>
      <c r="AA3587" s="110">
        <v>0.26900000000000002</v>
      </c>
      <c r="AB3587" s="110">
        <v>0.23</v>
      </c>
      <c r="AC3587" s="110">
        <v>1.23</v>
      </c>
      <c r="AD3587" s="110">
        <v>7.19</v>
      </c>
      <c r="AE3587" s="110">
        <v>5.07</v>
      </c>
      <c r="AF3587" s="110">
        <v>7.0000000000000007E-2</v>
      </c>
      <c r="AG3587" s="110">
        <v>1.81</v>
      </c>
      <c r="AH3587" s="110"/>
      <c r="AI3587" s="110"/>
      <c r="AJ3587" s="110"/>
      <c r="AK3587" s="22"/>
      <c r="AL3587" s="110"/>
      <c r="AM3587" s="110"/>
      <c r="AN3587" s="110"/>
      <c r="AO3587" s="57">
        <f t="shared" si="213"/>
        <v>98.318000000000012</v>
      </c>
      <c r="AP3587" s="109">
        <f t="shared" si="214"/>
        <v>2.3456312999999991</v>
      </c>
      <c r="AQ3587" s="109">
        <f t="shared" si="215"/>
        <v>2.8585170000000009</v>
      </c>
      <c r="AR3587" s="110">
        <f t="shared" si="216"/>
        <v>4.9909090909090903</v>
      </c>
      <c r="AS3587" s="22"/>
      <c r="AT3587" s="22"/>
      <c r="AU3587" s="110"/>
      <c r="AV3587" s="110"/>
      <c r="AW3587" s="110">
        <v>7</v>
      </c>
      <c r="AX3587" s="110"/>
      <c r="AY3587" s="110">
        <v>145</v>
      </c>
      <c r="AZ3587" s="110">
        <v>17</v>
      </c>
      <c r="BA3587" s="110">
        <v>1.2</v>
      </c>
      <c r="BB3587" s="110"/>
      <c r="BC3587" s="110"/>
      <c r="BD3587" s="110">
        <v>1</v>
      </c>
      <c r="BE3587" s="110" t="s">
        <v>411</v>
      </c>
      <c r="BF3587" s="110">
        <v>2.8</v>
      </c>
      <c r="BG3587" s="110" t="s">
        <v>471</v>
      </c>
      <c r="BH3587" s="110">
        <v>31</v>
      </c>
      <c r="BI3587" s="110">
        <v>2</v>
      </c>
      <c r="BJ3587" s="110">
        <v>32.700000000000003</v>
      </c>
      <c r="BK3587" s="110"/>
      <c r="BL3587" s="110" t="s">
        <v>1420</v>
      </c>
      <c r="BM3587" s="110"/>
      <c r="BN3587" s="110">
        <v>10</v>
      </c>
      <c r="BO3587" s="110">
        <v>216</v>
      </c>
      <c r="BP3587" s="110" t="s">
        <v>411</v>
      </c>
      <c r="BQ3587" s="110">
        <v>25</v>
      </c>
      <c r="BR3587" s="110">
        <v>136</v>
      </c>
      <c r="BS3587" s="110"/>
      <c r="BT3587" s="110">
        <v>1.4</v>
      </c>
      <c r="BU3587" s="110" t="s">
        <v>420</v>
      </c>
      <c r="BV3587" s="110"/>
      <c r="BW3587" s="110">
        <v>15</v>
      </c>
      <c r="BX3587" s="110">
        <v>83</v>
      </c>
      <c r="BY3587" s="110">
        <v>18.3</v>
      </c>
      <c r="BZ3587" s="110"/>
      <c r="CA3587" s="110">
        <v>36.1</v>
      </c>
      <c r="CB3587" s="110">
        <v>0.5</v>
      </c>
      <c r="CC3587" s="110">
        <v>10.4</v>
      </c>
      <c r="CD3587" s="110" t="s">
        <v>412</v>
      </c>
      <c r="CE3587" s="110" t="s">
        <v>420</v>
      </c>
      <c r="CF3587" s="110">
        <v>39</v>
      </c>
      <c r="CG3587" s="110">
        <v>1624</v>
      </c>
      <c r="CH3587" s="110">
        <v>190</v>
      </c>
      <c r="CI3587" s="110">
        <v>133</v>
      </c>
      <c r="CJ3587" s="110">
        <v>225</v>
      </c>
      <c r="CK3587" s="110">
        <v>19.7</v>
      </c>
      <c r="CL3587" s="110">
        <v>58</v>
      </c>
      <c r="CM3587" s="110">
        <v>8.6999999999999993</v>
      </c>
      <c r="CN3587" s="110">
        <v>0.99</v>
      </c>
      <c r="CO3587" s="110">
        <v>6.7</v>
      </c>
      <c r="CP3587" s="110">
        <v>1.1000000000000001</v>
      </c>
      <c r="CQ3587" s="110">
        <v>6.8</v>
      </c>
      <c r="CR3587" s="110">
        <v>1.4</v>
      </c>
      <c r="CS3587" s="110">
        <v>4.4000000000000004</v>
      </c>
      <c r="CT3587" s="110">
        <v>0.73</v>
      </c>
      <c r="CU3587" s="110">
        <v>5.5</v>
      </c>
      <c r="CV3587" s="110">
        <v>1</v>
      </c>
      <c r="CW3587" s="60">
        <f t="shared" si="212"/>
        <v>473.02</v>
      </c>
      <c r="CX3587" s="110"/>
      <c r="CY3587" s="110"/>
      <c r="CZ3587" s="110"/>
      <c r="DA3587" s="110"/>
      <c r="DB3587" s="22"/>
      <c r="DC3587" s="110"/>
      <c r="DD3587" s="110"/>
      <c r="DE3587" s="110"/>
      <c r="DF3587" s="110"/>
      <c r="DG3587" s="110"/>
      <c r="DH3587" s="22"/>
      <c r="DI3587" s="22"/>
      <c r="DJ3587" s="22"/>
      <c r="DK3587" s="22"/>
      <c r="DL3587" s="22"/>
      <c r="DM3587" s="22"/>
      <c r="DN3587" s="22"/>
      <c r="DO3587" s="22"/>
      <c r="DP3587" s="22"/>
      <c r="DQ3587" s="22"/>
    </row>
    <row r="3588" spans="1:121" ht="14.5" customHeight="1" x14ac:dyDescent="0.3">
      <c r="A3588" s="61" t="s">
        <v>5147</v>
      </c>
      <c r="B3588" s="61" t="s">
        <v>4992</v>
      </c>
      <c r="C3588" s="22" t="s">
        <v>2941</v>
      </c>
      <c r="D3588" s="22" t="s">
        <v>5257</v>
      </c>
      <c r="E3588" s="71"/>
      <c r="F3588" s="71">
        <v>42670</v>
      </c>
      <c r="G3588" s="22" t="s">
        <v>5020</v>
      </c>
      <c r="H3588" s="61">
        <v>32.033329000000002</v>
      </c>
      <c r="I3588" s="61">
        <v>-105.517624</v>
      </c>
      <c r="J3588" s="22" t="s">
        <v>873</v>
      </c>
      <c r="K3588" s="29" t="s">
        <v>1253</v>
      </c>
      <c r="L3588" s="29" t="s">
        <v>878</v>
      </c>
      <c r="M3588" s="22" t="s">
        <v>1165</v>
      </c>
      <c r="N3588" s="70" t="s">
        <v>3393</v>
      </c>
      <c r="O3588" s="70" t="s">
        <v>3394</v>
      </c>
      <c r="U3588" s="126"/>
      <c r="W3588" s="110">
        <v>59.74</v>
      </c>
      <c r="X3588" s="110">
        <v>0.14299999999999999</v>
      </c>
      <c r="Y3588" s="110">
        <v>17.43</v>
      </c>
      <c r="Z3588" s="110">
        <v>5.48</v>
      </c>
      <c r="AA3588" s="110">
        <v>0.26600000000000001</v>
      </c>
      <c r="AB3588" s="110">
        <v>0.2</v>
      </c>
      <c r="AC3588" s="110">
        <v>1.0900000000000001</v>
      </c>
      <c r="AD3588" s="110">
        <v>7.91</v>
      </c>
      <c r="AE3588" s="110">
        <v>5.27</v>
      </c>
      <c r="AF3588" s="110">
        <v>7.0000000000000007E-2</v>
      </c>
      <c r="AG3588" s="110">
        <v>0.83</v>
      </c>
      <c r="AH3588" s="110"/>
      <c r="AI3588" s="110"/>
      <c r="AJ3588" s="110"/>
      <c r="AK3588" s="22"/>
      <c r="AL3588" s="110"/>
      <c r="AM3588" s="110"/>
      <c r="AN3588" s="110"/>
      <c r="AO3588" s="57">
        <f t="shared" si="213"/>
        <v>98.429000000000002</v>
      </c>
      <c r="AP3588" s="109">
        <f t="shared" si="214"/>
        <v>2.3444126000000005</v>
      </c>
      <c r="AQ3588" s="109">
        <f t="shared" si="215"/>
        <v>2.8505339999999997</v>
      </c>
      <c r="AR3588" s="110">
        <f t="shared" si="216"/>
        <v>4.9818181818181815</v>
      </c>
      <c r="AS3588" s="22"/>
      <c r="AT3588" s="22"/>
      <c r="AU3588" s="110"/>
      <c r="AV3588" s="110"/>
      <c r="AW3588" s="110">
        <v>6</v>
      </c>
      <c r="AX3588" s="110"/>
      <c r="AY3588" s="110">
        <v>89</v>
      </c>
      <c r="AZ3588" s="110">
        <v>15</v>
      </c>
      <c r="BA3588" s="110">
        <v>0.7</v>
      </c>
      <c r="BB3588" s="110"/>
      <c r="BC3588" s="110"/>
      <c r="BD3588" s="110">
        <v>1</v>
      </c>
      <c r="BE3588" s="110" t="s">
        <v>411</v>
      </c>
      <c r="BF3588" s="110">
        <v>2.6</v>
      </c>
      <c r="BG3588" s="110" t="s">
        <v>471</v>
      </c>
      <c r="BH3588" s="110">
        <v>34</v>
      </c>
      <c r="BI3588" s="110">
        <v>2</v>
      </c>
      <c r="BJ3588" s="110">
        <v>31.5</v>
      </c>
      <c r="BK3588" s="110"/>
      <c r="BL3588" s="110" t="s">
        <v>1420</v>
      </c>
      <c r="BM3588" s="110"/>
      <c r="BN3588" s="110">
        <v>6</v>
      </c>
      <c r="BO3588" s="110">
        <v>184</v>
      </c>
      <c r="BP3588" s="110" t="s">
        <v>411</v>
      </c>
      <c r="BQ3588" s="110">
        <v>54</v>
      </c>
      <c r="BR3588" s="110">
        <v>141</v>
      </c>
      <c r="BS3588" s="110"/>
      <c r="BT3588" s="110">
        <v>0.8</v>
      </c>
      <c r="BU3588" s="110" t="s">
        <v>420</v>
      </c>
      <c r="BV3588" s="110"/>
      <c r="BW3588" s="110">
        <v>13</v>
      </c>
      <c r="BX3588" s="110">
        <v>38</v>
      </c>
      <c r="BY3588" s="110">
        <v>16.3</v>
      </c>
      <c r="BZ3588" s="110"/>
      <c r="CA3588" s="110">
        <v>77.3</v>
      </c>
      <c r="CB3588" s="110">
        <v>1</v>
      </c>
      <c r="CC3588" s="110">
        <v>19.2</v>
      </c>
      <c r="CD3588" s="110" t="s">
        <v>412</v>
      </c>
      <c r="CE3588" s="110">
        <v>1</v>
      </c>
      <c r="CF3588" s="110">
        <v>41</v>
      </c>
      <c r="CG3588" s="110">
        <v>1563</v>
      </c>
      <c r="CH3588" s="110">
        <v>190</v>
      </c>
      <c r="CI3588" s="110">
        <v>125</v>
      </c>
      <c r="CJ3588" s="110">
        <v>216</v>
      </c>
      <c r="CK3588" s="110">
        <v>19</v>
      </c>
      <c r="CL3588" s="110">
        <v>55.7</v>
      </c>
      <c r="CM3588" s="110">
        <v>8.5</v>
      </c>
      <c r="CN3588" s="110">
        <v>0.94</v>
      </c>
      <c r="CO3588" s="110">
        <v>6.3</v>
      </c>
      <c r="CP3588" s="110">
        <v>1.1000000000000001</v>
      </c>
      <c r="CQ3588" s="110">
        <v>6.9</v>
      </c>
      <c r="CR3588" s="110">
        <v>1.5</v>
      </c>
      <c r="CS3588" s="110">
        <v>4.5999999999999996</v>
      </c>
      <c r="CT3588" s="110">
        <v>0.81</v>
      </c>
      <c r="CU3588" s="110">
        <v>6.1</v>
      </c>
      <c r="CV3588" s="110">
        <v>1.06</v>
      </c>
      <c r="CW3588" s="60">
        <f t="shared" si="212"/>
        <v>453.51000000000005</v>
      </c>
      <c r="CX3588" s="110"/>
      <c r="CY3588" s="110"/>
      <c r="CZ3588" s="110"/>
      <c r="DA3588" s="110"/>
      <c r="DB3588" s="22"/>
      <c r="DC3588" s="110"/>
      <c r="DD3588" s="110"/>
      <c r="DE3588" s="110"/>
      <c r="DF3588" s="110"/>
      <c r="DG3588" s="110"/>
      <c r="DH3588" s="22"/>
      <c r="DI3588" s="22"/>
      <c r="DJ3588" s="22"/>
      <c r="DK3588" s="22"/>
      <c r="DL3588" s="22"/>
      <c r="DM3588" s="22"/>
      <c r="DN3588" s="22"/>
      <c r="DO3588" s="22"/>
      <c r="DP3588" s="22"/>
      <c r="DQ3588" s="22"/>
    </row>
    <row r="3589" spans="1:121" ht="14.5" customHeight="1" x14ac:dyDescent="0.3">
      <c r="A3589" s="61" t="s">
        <v>5148</v>
      </c>
      <c r="B3589" s="61" t="s">
        <v>4992</v>
      </c>
      <c r="C3589" s="22" t="s">
        <v>2941</v>
      </c>
      <c r="D3589" s="22" t="s">
        <v>5257</v>
      </c>
      <c r="E3589" s="71"/>
      <c r="F3589" s="71">
        <v>42670</v>
      </c>
      <c r="G3589" s="22" t="s">
        <v>5020</v>
      </c>
      <c r="H3589" s="61">
        <v>32.034416</v>
      </c>
      <c r="I3589" s="61">
        <v>-105.518342</v>
      </c>
      <c r="J3589" s="22" t="s">
        <v>873</v>
      </c>
      <c r="K3589" s="29" t="s">
        <v>1253</v>
      </c>
      <c r="L3589" s="29" t="s">
        <v>878</v>
      </c>
      <c r="M3589" s="22" t="s">
        <v>1165</v>
      </c>
      <c r="N3589" s="70" t="s">
        <v>3393</v>
      </c>
      <c r="O3589" s="70" t="s">
        <v>3394</v>
      </c>
      <c r="U3589" s="126"/>
      <c r="W3589" s="110">
        <v>54.46</v>
      </c>
      <c r="X3589" s="110">
        <v>0.17199999999999999</v>
      </c>
      <c r="Y3589" s="110">
        <v>13.9</v>
      </c>
      <c r="Z3589" s="110">
        <v>10.4</v>
      </c>
      <c r="AA3589" s="110">
        <v>0.65600000000000003</v>
      </c>
      <c r="AB3589" s="110">
        <v>0.06</v>
      </c>
      <c r="AC3589" s="110">
        <v>0.75</v>
      </c>
      <c r="AD3589" s="110">
        <v>9.2899999999999991</v>
      </c>
      <c r="AE3589" s="110">
        <v>4.07</v>
      </c>
      <c r="AF3589" s="110">
        <v>0.12</v>
      </c>
      <c r="AG3589" s="110">
        <v>3.34</v>
      </c>
      <c r="AH3589" s="110"/>
      <c r="AI3589" s="110"/>
      <c r="AJ3589" s="110"/>
      <c r="AK3589" s="22"/>
      <c r="AL3589" s="110"/>
      <c r="AM3589" s="110"/>
      <c r="AN3589" s="110"/>
      <c r="AO3589" s="57">
        <f t="shared" si="213"/>
        <v>97.218000000000018</v>
      </c>
      <c r="AP3589" s="109">
        <f t="shared" si="214"/>
        <v>3.4998979999999982</v>
      </c>
      <c r="AQ3589" s="109">
        <f t="shared" si="215"/>
        <v>6.2728200000000012</v>
      </c>
      <c r="AR3589" s="110">
        <f t="shared" si="216"/>
        <v>9.4545454545454533</v>
      </c>
      <c r="AS3589" s="22"/>
      <c r="AT3589" s="22"/>
      <c r="AU3589" s="110"/>
      <c r="AV3589" s="110"/>
      <c r="AW3589" s="110">
        <v>25</v>
      </c>
      <c r="AX3589" s="110"/>
      <c r="AY3589" s="110">
        <v>18</v>
      </c>
      <c r="AZ3589" s="110">
        <v>51</v>
      </c>
      <c r="BA3589" s="110">
        <v>1.8</v>
      </c>
      <c r="BB3589" s="110"/>
      <c r="BC3589" s="110"/>
      <c r="BD3589" s="110">
        <v>1</v>
      </c>
      <c r="BE3589" s="110" t="s">
        <v>411</v>
      </c>
      <c r="BF3589" s="110">
        <v>5.2</v>
      </c>
      <c r="BG3589" s="110">
        <v>30</v>
      </c>
      <c r="BH3589" s="110">
        <v>57</v>
      </c>
      <c r="BI3589" s="110">
        <v>4</v>
      </c>
      <c r="BJ3589" s="110">
        <v>213</v>
      </c>
      <c r="BK3589" s="110"/>
      <c r="BL3589" s="110" t="s">
        <v>1420</v>
      </c>
      <c r="BM3589" s="110"/>
      <c r="BN3589" s="110">
        <v>21</v>
      </c>
      <c r="BO3589" s="110">
        <v>993</v>
      </c>
      <c r="BP3589" s="110" t="s">
        <v>411</v>
      </c>
      <c r="BQ3589" s="110">
        <v>55</v>
      </c>
      <c r="BR3589" s="110">
        <v>170</v>
      </c>
      <c r="BS3589" s="110"/>
      <c r="BT3589" s="110">
        <v>2.2999999999999998</v>
      </c>
      <c r="BU3589" s="110" t="s">
        <v>420</v>
      </c>
      <c r="BV3589" s="110"/>
      <c r="BW3589" s="110">
        <v>54</v>
      </c>
      <c r="BX3589" s="110">
        <v>21</v>
      </c>
      <c r="BY3589" s="110">
        <v>112</v>
      </c>
      <c r="BZ3589" s="110"/>
      <c r="CA3589" s="110">
        <v>53.1</v>
      </c>
      <c r="CB3589" s="110">
        <v>0.9</v>
      </c>
      <c r="CC3589" s="110">
        <v>20.3</v>
      </c>
      <c r="CD3589" s="110" t="s">
        <v>412</v>
      </c>
      <c r="CE3589" s="110">
        <v>7</v>
      </c>
      <c r="CF3589" s="110">
        <v>379</v>
      </c>
      <c r="CG3589" s="110">
        <v>10550</v>
      </c>
      <c r="CH3589" s="110">
        <v>530</v>
      </c>
      <c r="CI3589" s="110">
        <v>824</v>
      </c>
      <c r="CJ3589" s="110">
        <v>1390</v>
      </c>
      <c r="CK3589" s="110">
        <v>126</v>
      </c>
      <c r="CL3589" s="110">
        <v>359</v>
      </c>
      <c r="CM3589" s="110">
        <v>58.2</v>
      </c>
      <c r="CN3589" s="110">
        <v>3.77</v>
      </c>
      <c r="CO3589" s="110">
        <v>49.6</v>
      </c>
      <c r="CP3589" s="110">
        <v>9.1</v>
      </c>
      <c r="CQ3589" s="110">
        <v>61.4</v>
      </c>
      <c r="CR3589" s="110">
        <v>13.8</v>
      </c>
      <c r="CS3589" s="110">
        <v>44.9</v>
      </c>
      <c r="CT3589" s="110">
        <v>7.93</v>
      </c>
      <c r="CU3589" s="110">
        <v>56.5</v>
      </c>
      <c r="CV3589" s="110">
        <v>8.75</v>
      </c>
      <c r="CW3589" s="60">
        <f t="shared" si="212"/>
        <v>3012.95</v>
      </c>
      <c r="CX3589" s="110"/>
      <c r="CY3589" s="110"/>
      <c r="CZ3589" s="110"/>
      <c r="DA3589" s="110"/>
      <c r="DB3589" s="22"/>
      <c r="DC3589" s="110"/>
      <c r="DD3589" s="110"/>
      <c r="DE3589" s="110"/>
      <c r="DF3589" s="110"/>
      <c r="DG3589" s="110"/>
      <c r="DH3589" s="22"/>
      <c r="DI3589" s="22"/>
      <c r="DJ3589" s="22"/>
      <c r="DK3589" s="22"/>
      <c r="DL3589" s="22"/>
      <c r="DM3589" s="22"/>
      <c r="DN3589" s="22"/>
      <c r="DO3589" s="22"/>
      <c r="DP3589" s="22"/>
      <c r="DQ3589" s="22"/>
    </row>
    <row r="3590" spans="1:121" ht="14.5" customHeight="1" x14ac:dyDescent="0.3">
      <c r="A3590" s="61" t="s">
        <v>5149</v>
      </c>
      <c r="B3590" s="61" t="s">
        <v>4992</v>
      </c>
      <c r="C3590" s="22" t="s">
        <v>2941</v>
      </c>
      <c r="D3590" s="22" t="s">
        <v>5257</v>
      </c>
      <c r="E3590" s="71"/>
      <c r="F3590" s="71">
        <v>42670</v>
      </c>
      <c r="G3590" s="22" t="s">
        <v>5020</v>
      </c>
      <c r="H3590" s="61">
        <v>32.034416</v>
      </c>
      <c r="I3590" s="61">
        <v>-105.518342</v>
      </c>
      <c r="J3590" s="22" t="s">
        <v>873</v>
      </c>
      <c r="K3590" s="29" t="s">
        <v>1253</v>
      </c>
      <c r="L3590" s="29" t="s">
        <v>878</v>
      </c>
      <c r="M3590" s="22" t="s">
        <v>1165</v>
      </c>
      <c r="N3590" s="70" t="s">
        <v>3393</v>
      </c>
      <c r="O3590" s="70" t="s">
        <v>3394</v>
      </c>
      <c r="U3590" s="126"/>
      <c r="W3590" s="110">
        <v>58.97</v>
      </c>
      <c r="X3590" s="110">
        <v>0.14699999999999999</v>
      </c>
      <c r="Y3590" s="110">
        <v>18.07</v>
      </c>
      <c r="Z3590" s="110">
        <v>5.5</v>
      </c>
      <c r="AA3590" s="110">
        <v>0.27500000000000002</v>
      </c>
      <c r="AB3590" s="110">
        <v>0.2</v>
      </c>
      <c r="AC3590" s="110">
        <v>1.05</v>
      </c>
      <c r="AD3590" s="110">
        <v>7.82</v>
      </c>
      <c r="AE3590" s="110">
        <v>5.34</v>
      </c>
      <c r="AF3590" s="110">
        <v>7.0000000000000007E-2</v>
      </c>
      <c r="AG3590" s="110">
        <v>1.87</v>
      </c>
      <c r="AH3590" s="110"/>
      <c r="AI3590" s="110"/>
      <c r="AJ3590" s="110"/>
      <c r="AK3590" s="22"/>
      <c r="AL3590" s="110"/>
      <c r="AM3590" s="110"/>
      <c r="AN3590" s="110"/>
      <c r="AO3590" s="57">
        <f t="shared" si="213"/>
        <v>99.312000000000012</v>
      </c>
      <c r="AP3590" s="109">
        <f t="shared" si="214"/>
        <v>2.3815000000000008</v>
      </c>
      <c r="AQ3590" s="109">
        <f t="shared" si="215"/>
        <v>2.8349999999999991</v>
      </c>
      <c r="AR3590" s="110">
        <f t="shared" si="216"/>
        <v>5</v>
      </c>
      <c r="AS3590" s="22"/>
      <c r="AT3590" s="22"/>
      <c r="AU3590" s="110"/>
      <c r="AV3590" s="110"/>
      <c r="AW3590" s="110">
        <v>8</v>
      </c>
      <c r="AX3590" s="110"/>
      <c r="AY3590" s="110">
        <v>60</v>
      </c>
      <c r="AZ3590" s="110">
        <v>17</v>
      </c>
      <c r="BA3590" s="110">
        <v>1.4</v>
      </c>
      <c r="BB3590" s="110"/>
      <c r="BC3590" s="110"/>
      <c r="BD3590" s="110">
        <v>1</v>
      </c>
      <c r="BE3590" s="110" t="s">
        <v>411</v>
      </c>
      <c r="BF3590" s="110">
        <v>3.1</v>
      </c>
      <c r="BG3590" s="110" t="s">
        <v>471</v>
      </c>
      <c r="BH3590" s="110">
        <v>35</v>
      </c>
      <c r="BI3590" s="110">
        <v>3</v>
      </c>
      <c r="BJ3590" s="110">
        <v>35.299999999999997</v>
      </c>
      <c r="BK3590" s="110"/>
      <c r="BL3590" s="110" t="s">
        <v>1420</v>
      </c>
      <c r="BM3590" s="110"/>
      <c r="BN3590" s="110">
        <v>7</v>
      </c>
      <c r="BO3590" s="110">
        <v>226</v>
      </c>
      <c r="BP3590" s="110" t="s">
        <v>411</v>
      </c>
      <c r="BQ3590" s="110">
        <v>72</v>
      </c>
      <c r="BR3590" s="110">
        <v>157</v>
      </c>
      <c r="BS3590" s="110"/>
      <c r="BT3590" s="110">
        <v>1.5</v>
      </c>
      <c r="BU3590" s="110" t="s">
        <v>420</v>
      </c>
      <c r="BV3590" s="110"/>
      <c r="BW3590" s="110">
        <v>15</v>
      </c>
      <c r="BX3590" s="110">
        <v>26</v>
      </c>
      <c r="BY3590" s="110">
        <v>19.5</v>
      </c>
      <c r="BZ3590" s="110"/>
      <c r="CA3590" s="110">
        <v>94</v>
      </c>
      <c r="CB3590" s="110">
        <v>0.8</v>
      </c>
      <c r="CC3590" s="110">
        <v>27.3</v>
      </c>
      <c r="CD3590" s="110" t="s">
        <v>412</v>
      </c>
      <c r="CE3590" s="110">
        <v>1</v>
      </c>
      <c r="CF3590" s="110">
        <v>44</v>
      </c>
      <c r="CG3590" s="110">
        <v>1694</v>
      </c>
      <c r="CH3590" s="110">
        <v>220</v>
      </c>
      <c r="CI3590" s="110">
        <v>142</v>
      </c>
      <c r="CJ3590" s="110">
        <v>242</v>
      </c>
      <c r="CK3590" s="110">
        <v>21.2</v>
      </c>
      <c r="CL3590" s="110">
        <v>62.2</v>
      </c>
      <c r="CM3590" s="110">
        <v>9.5</v>
      </c>
      <c r="CN3590" s="110">
        <v>1.01</v>
      </c>
      <c r="CO3590" s="110">
        <v>7.1</v>
      </c>
      <c r="CP3590" s="110">
        <v>1.2</v>
      </c>
      <c r="CQ3590" s="110">
        <v>7.5</v>
      </c>
      <c r="CR3590" s="110">
        <v>1.6</v>
      </c>
      <c r="CS3590" s="110">
        <v>5</v>
      </c>
      <c r="CT3590" s="110">
        <v>0.84</v>
      </c>
      <c r="CU3590" s="110">
        <v>6.4</v>
      </c>
      <c r="CV3590" s="110">
        <v>1.0900000000000001</v>
      </c>
      <c r="CW3590" s="60">
        <f t="shared" si="212"/>
        <v>508.63999999999993</v>
      </c>
      <c r="CX3590" s="110"/>
      <c r="CY3590" s="110"/>
      <c r="CZ3590" s="110"/>
      <c r="DA3590" s="110"/>
      <c r="DB3590" s="22"/>
      <c r="DC3590" s="110"/>
      <c r="DD3590" s="110"/>
      <c r="DE3590" s="110"/>
      <c r="DF3590" s="110"/>
      <c r="DG3590" s="110"/>
      <c r="DH3590" s="22"/>
      <c r="DI3590" s="22"/>
      <c r="DJ3590" s="22"/>
      <c r="DK3590" s="22"/>
      <c r="DL3590" s="22"/>
      <c r="DM3590" s="22"/>
      <c r="DN3590" s="22"/>
      <c r="DO3590" s="22"/>
      <c r="DP3590" s="22"/>
      <c r="DQ3590" s="22"/>
    </row>
    <row r="3591" spans="1:121" ht="14.5" customHeight="1" x14ac:dyDescent="0.3">
      <c r="A3591" s="61" t="s">
        <v>5150</v>
      </c>
      <c r="B3591" s="61" t="s">
        <v>4992</v>
      </c>
      <c r="C3591" s="22" t="s">
        <v>2941</v>
      </c>
      <c r="D3591" s="22" t="s">
        <v>5257</v>
      </c>
      <c r="E3591" s="71"/>
      <c r="F3591" s="71">
        <v>42670</v>
      </c>
      <c r="G3591" s="22" t="s">
        <v>5020</v>
      </c>
      <c r="H3591" s="61">
        <v>32.034880999999999</v>
      </c>
      <c r="I3591" s="61">
        <v>-105.518609</v>
      </c>
      <c r="J3591" s="22" t="s">
        <v>873</v>
      </c>
      <c r="K3591" s="29" t="s">
        <v>1253</v>
      </c>
      <c r="L3591" s="29" t="s">
        <v>878</v>
      </c>
      <c r="M3591" s="22" t="s">
        <v>1165</v>
      </c>
      <c r="N3591" s="70" t="s">
        <v>3393</v>
      </c>
      <c r="O3591" s="70" t="s">
        <v>3394</v>
      </c>
      <c r="U3591" s="126"/>
      <c r="W3591" s="110">
        <v>56.39</v>
      </c>
      <c r="X3591" s="110">
        <v>7.0000000000000007E-2</v>
      </c>
      <c r="Y3591" s="110">
        <v>19.54</v>
      </c>
      <c r="Z3591" s="110">
        <v>5.49</v>
      </c>
      <c r="AA3591" s="110">
        <v>0.26400000000000001</v>
      </c>
      <c r="AB3591" s="110">
        <v>0.11</v>
      </c>
      <c r="AC3591" s="110">
        <v>0.83</v>
      </c>
      <c r="AD3591" s="110">
        <v>8.0500000000000007</v>
      </c>
      <c r="AE3591" s="110">
        <v>4.82</v>
      </c>
      <c r="AF3591" s="110">
        <v>0.01</v>
      </c>
      <c r="AG3591" s="110">
        <v>4.0999999999999996</v>
      </c>
      <c r="AH3591" s="110"/>
      <c r="AI3591" s="110"/>
      <c r="AJ3591" s="110"/>
      <c r="AK3591" s="22"/>
      <c r="AL3591" s="110"/>
      <c r="AM3591" s="110"/>
      <c r="AN3591" s="110"/>
      <c r="AO3591" s="57">
        <f t="shared" si="213"/>
        <v>99.673999999999992</v>
      </c>
      <c r="AP3591" s="109">
        <f t="shared" si="214"/>
        <v>2.4515612999999985</v>
      </c>
      <c r="AQ3591" s="109">
        <f t="shared" si="215"/>
        <v>2.7622170000000015</v>
      </c>
      <c r="AR3591" s="110">
        <f t="shared" si="216"/>
        <v>4.9909090909090903</v>
      </c>
      <c r="AS3591" s="22"/>
      <c r="AT3591" s="22"/>
      <c r="AU3591" s="110"/>
      <c r="AV3591" s="110"/>
      <c r="AW3591" s="110">
        <v>7</v>
      </c>
      <c r="AX3591" s="110"/>
      <c r="AY3591" s="110">
        <v>15</v>
      </c>
      <c r="AZ3591" s="110">
        <v>41</v>
      </c>
      <c r="BA3591" s="110">
        <v>2.9</v>
      </c>
      <c r="BB3591" s="110"/>
      <c r="BC3591" s="110"/>
      <c r="BD3591" s="110">
        <v>1</v>
      </c>
      <c r="BE3591" s="110" t="s">
        <v>411</v>
      </c>
      <c r="BF3591" s="110">
        <v>5.4</v>
      </c>
      <c r="BG3591" s="110" t="s">
        <v>471</v>
      </c>
      <c r="BH3591" s="110">
        <v>50</v>
      </c>
      <c r="BI3591" s="110">
        <v>3</v>
      </c>
      <c r="BJ3591" s="110">
        <v>35.9</v>
      </c>
      <c r="BK3591" s="110"/>
      <c r="BL3591" s="110" t="s">
        <v>1420</v>
      </c>
      <c r="BM3591" s="110"/>
      <c r="BN3591" s="110">
        <v>9</v>
      </c>
      <c r="BO3591" s="110">
        <v>306</v>
      </c>
      <c r="BP3591" s="110" t="s">
        <v>411</v>
      </c>
      <c r="BQ3591" s="110">
        <v>266</v>
      </c>
      <c r="BR3591" s="110">
        <v>220</v>
      </c>
      <c r="BS3591" s="110"/>
      <c r="BT3591" s="110">
        <v>1.2</v>
      </c>
      <c r="BU3591" s="110" t="s">
        <v>420</v>
      </c>
      <c r="BV3591" s="110"/>
      <c r="BW3591" s="110">
        <v>24</v>
      </c>
      <c r="BX3591" s="110">
        <v>50</v>
      </c>
      <c r="BY3591" s="110">
        <v>25</v>
      </c>
      <c r="BZ3591" s="110"/>
      <c r="CA3591" s="110">
        <v>507</v>
      </c>
      <c r="CB3591" s="110">
        <v>1.5</v>
      </c>
      <c r="CC3591" s="110">
        <v>144</v>
      </c>
      <c r="CD3591" s="110" t="s">
        <v>412</v>
      </c>
      <c r="CE3591" s="110">
        <v>1</v>
      </c>
      <c r="CF3591" s="110">
        <v>34</v>
      </c>
      <c r="CG3591" s="110">
        <v>1404</v>
      </c>
      <c r="CH3591" s="110">
        <v>270</v>
      </c>
      <c r="CI3591" s="110">
        <v>129</v>
      </c>
      <c r="CJ3591" s="110">
        <v>217</v>
      </c>
      <c r="CK3591" s="110">
        <v>18.3</v>
      </c>
      <c r="CL3591" s="110">
        <v>50.7</v>
      </c>
      <c r="CM3591" s="110">
        <v>7.9</v>
      </c>
      <c r="CN3591" s="110">
        <v>0.52</v>
      </c>
      <c r="CO3591" s="110">
        <v>6.3</v>
      </c>
      <c r="CP3591" s="110">
        <v>1.1000000000000001</v>
      </c>
      <c r="CQ3591" s="110">
        <v>6.6</v>
      </c>
      <c r="CR3591" s="110">
        <v>1.3</v>
      </c>
      <c r="CS3591" s="110">
        <v>3.6</v>
      </c>
      <c r="CT3591" s="110">
        <v>0.64</v>
      </c>
      <c r="CU3591" s="110">
        <v>5.0999999999999996</v>
      </c>
      <c r="CV3591" s="110">
        <v>1</v>
      </c>
      <c r="CW3591" s="60">
        <f t="shared" si="212"/>
        <v>449.06000000000006</v>
      </c>
      <c r="CX3591" s="110"/>
      <c r="CY3591" s="110"/>
      <c r="CZ3591" s="110"/>
      <c r="DA3591" s="110"/>
      <c r="DB3591" s="22"/>
      <c r="DC3591" s="110"/>
      <c r="DD3591" s="110"/>
      <c r="DE3591" s="110"/>
      <c r="DF3591" s="110"/>
      <c r="DG3591" s="110"/>
      <c r="DH3591" s="22"/>
      <c r="DI3591" s="22"/>
      <c r="DJ3591" s="22"/>
      <c r="DK3591" s="22"/>
      <c r="DL3591" s="22"/>
      <c r="DM3591" s="22"/>
      <c r="DN3591" s="22"/>
      <c r="DO3591" s="22"/>
      <c r="DP3591" s="22"/>
      <c r="DQ3591" s="22"/>
    </row>
    <row r="3592" spans="1:121" ht="14.5" customHeight="1" x14ac:dyDescent="0.3">
      <c r="A3592" s="61" t="s">
        <v>5151</v>
      </c>
      <c r="B3592" s="61" t="s">
        <v>4992</v>
      </c>
      <c r="C3592" s="22" t="s">
        <v>2941</v>
      </c>
      <c r="D3592" s="22" t="s">
        <v>5257</v>
      </c>
      <c r="E3592" s="71"/>
      <c r="F3592" s="71">
        <v>42670</v>
      </c>
      <c r="G3592" s="22" t="s">
        <v>5017</v>
      </c>
      <c r="H3592" s="61"/>
      <c r="I3592" s="61"/>
      <c r="J3592" s="61"/>
      <c r="K3592" s="29" t="s">
        <v>1253</v>
      </c>
      <c r="L3592" s="29" t="s">
        <v>878</v>
      </c>
      <c r="M3592" s="22" t="s">
        <v>1165</v>
      </c>
      <c r="N3592" s="70" t="s">
        <v>3393</v>
      </c>
      <c r="O3592" s="70" t="s">
        <v>3394</v>
      </c>
      <c r="W3592" s="110">
        <v>60.71</v>
      </c>
      <c r="X3592" s="110">
        <v>0.14599999999999999</v>
      </c>
      <c r="Y3592" s="110">
        <v>17.559999999999999</v>
      </c>
      <c r="Z3592" s="110">
        <v>4.95</v>
      </c>
      <c r="AA3592" s="110">
        <v>0.21</v>
      </c>
      <c r="AB3592" s="110">
        <v>0.2</v>
      </c>
      <c r="AC3592" s="110">
        <v>1.2</v>
      </c>
      <c r="AD3592" s="110">
        <v>6.1</v>
      </c>
      <c r="AE3592" s="110">
        <v>5.36</v>
      </c>
      <c r="AF3592" s="110">
        <v>0.05</v>
      </c>
      <c r="AG3592" s="110">
        <v>2.39</v>
      </c>
      <c r="AH3592" s="110"/>
      <c r="AI3592" s="110"/>
      <c r="AJ3592" s="110"/>
      <c r="AK3592" s="22"/>
      <c r="AL3592" s="110"/>
      <c r="AM3592" s="110"/>
      <c r="AN3592" s="110"/>
      <c r="AO3592" s="57">
        <f t="shared" si="213"/>
        <v>98.875999999999991</v>
      </c>
      <c r="AP3592" s="109">
        <f t="shared" si="214"/>
        <v>2.2075515000000014</v>
      </c>
      <c r="AQ3592" s="109">
        <f t="shared" si="215"/>
        <v>2.4931349999999988</v>
      </c>
      <c r="AR3592" s="110">
        <f t="shared" si="216"/>
        <v>4.5</v>
      </c>
      <c r="AS3592" s="22"/>
      <c r="AT3592" s="22"/>
      <c r="AU3592" s="110"/>
      <c r="AV3592" s="110"/>
      <c r="AW3592" s="110" t="s">
        <v>412</v>
      </c>
      <c r="AX3592" s="110"/>
      <c r="AY3592" s="110">
        <v>79</v>
      </c>
      <c r="AZ3592" s="110">
        <v>14</v>
      </c>
      <c r="BA3592" s="110" t="s">
        <v>413</v>
      </c>
      <c r="BB3592" s="110"/>
      <c r="BC3592" s="110"/>
      <c r="BD3592" s="110" t="s">
        <v>420</v>
      </c>
      <c r="BE3592" s="110" t="s">
        <v>411</v>
      </c>
      <c r="BF3592" s="110">
        <v>6.3</v>
      </c>
      <c r="BG3592" s="110" t="s">
        <v>471</v>
      </c>
      <c r="BH3592" s="110">
        <v>37</v>
      </c>
      <c r="BI3592" s="110">
        <v>2</v>
      </c>
      <c r="BJ3592" s="110">
        <v>33.799999999999997</v>
      </c>
      <c r="BK3592" s="110"/>
      <c r="BL3592" s="110" t="s">
        <v>1420</v>
      </c>
      <c r="BM3592" s="110"/>
      <c r="BN3592" s="110">
        <v>4</v>
      </c>
      <c r="BO3592" s="110">
        <v>213</v>
      </c>
      <c r="BP3592" s="110" t="s">
        <v>411</v>
      </c>
      <c r="BQ3592" s="110">
        <v>106</v>
      </c>
      <c r="BR3592" s="110">
        <v>196</v>
      </c>
      <c r="BS3592" s="110"/>
      <c r="BT3592" s="110" t="s">
        <v>421</v>
      </c>
      <c r="BU3592" s="110">
        <v>2</v>
      </c>
      <c r="BV3592" s="110"/>
      <c r="BW3592" s="110">
        <v>11</v>
      </c>
      <c r="BX3592" s="110">
        <v>71</v>
      </c>
      <c r="BY3592" s="110">
        <v>17.600000000000001</v>
      </c>
      <c r="BZ3592" s="110"/>
      <c r="CA3592" s="110">
        <v>107</v>
      </c>
      <c r="CB3592" s="110">
        <v>1.3</v>
      </c>
      <c r="CC3592" s="110">
        <v>58.2</v>
      </c>
      <c r="CD3592" s="110" t="s">
        <v>412</v>
      </c>
      <c r="CE3592" s="110">
        <v>4</v>
      </c>
      <c r="CF3592" s="110">
        <v>52</v>
      </c>
      <c r="CG3592" s="110">
        <v>1507</v>
      </c>
      <c r="CH3592" s="110">
        <v>170</v>
      </c>
      <c r="CI3592" s="110">
        <v>125</v>
      </c>
      <c r="CJ3592" s="110">
        <v>222</v>
      </c>
      <c r="CK3592" s="110">
        <v>23.1</v>
      </c>
      <c r="CL3592" s="110">
        <v>74.2</v>
      </c>
      <c r="CM3592" s="110">
        <v>12.7</v>
      </c>
      <c r="CN3592" s="110">
        <v>0.8</v>
      </c>
      <c r="CO3592" s="110">
        <v>10.3</v>
      </c>
      <c r="CP3592" s="110">
        <v>1.8</v>
      </c>
      <c r="CQ3592" s="110">
        <v>10</v>
      </c>
      <c r="CR3592" s="110">
        <v>2</v>
      </c>
      <c r="CS3592" s="110">
        <v>5.8</v>
      </c>
      <c r="CT3592" s="110">
        <v>0.96</v>
      </c>
      <c r="CU3592" s="110">
        <v>6.5</v>
      </c>
      <c r="CV3592" s="110">
        <v>1.06</v>
      </c>
      <c r="CW3592" s="60">
        <f t="shared" si="212"/>
        <v>496.22</v>
      </c>
      <c r="CX3592" s="110"/>
      <c r="CY3592" s="110"/>
      <c r="CZ3592" s="110"/>
      <c r="DA3592" s="110"/>
      <c r="DB3592" s="22"/>
      <c r="DC3592" s="110"/>
      <c r="DD3592" s="110"/>
      <c r="DE3592" s="110"/>
      <c r="DF3592" s="110"/>
      <c r="DG3592" s="110"/>
      <c r="DH3592" s="22"/>
      <c r="DI3592" s="22"/>
      <c r="DJ3592" s="22"/>
      <c r="DK3592" s="22"/>
      <c r="DL3592" s="22"/>
      <c r="DM3592" s="22"/>
      <c r="DN3592" s="22"/>
      <c r="DO3592" s="22"/>
      <c r="DP3592" s="22"/>
      <c r="DQ3592" s="22"/>
    </row>
    <row r="3593" spans="1:121" ht="14.5" customHeight="1" x14ac:dyDescent="0.3">
      <c r="A3593" s="61" t="s">
        <v>5152</v>
      </c>
      <c r="B3593" s="61" t="s">
        <v>4992</v>
      </c>
      <c r="C3593" s="22" t="s">
        <v>2941</v>
      </c>
      <c r="D3593" s="22" t="s">
        <v>5257</v>
      </c>
      <c r="E3593" s="71"/>
      <c r="F3593" s="71">
        <v>42670</v>
      </c>
      <c r="G3593" s="22" t="s">
        <v>5020</v>
      </c>
      <c r="H3593" s="22">
        <v>32.030306000000003</v>
      </c>
      <c r="I3593" s="22">
        <v>-105.516976</v>
      </c>
      <c r="J3593" s="22" t="s">
        <v>873</v>
      </c>
      <c r="K3593" s="29" t="s">
        <v>1253</v>
      </c>
      <c r="L3593" s="29" t="s">
        <v>878</v>
      </c>
      <c r="M3593" s="22" t="s">
        <v>1165</v>
      </c>
      <c r="N3593" s="70" t="s">
        <v>3393</v>
      </c>
      <c r="O3593" s="70" t="s">
        <v>3394</v>
      </c>
      <c r="U3593" s="126"/>
      <c r="W3593" s="110">
        <v>57.59</v>
      </c>
      <c r="X3593" s="110">
        <v>0.10100000000000001</v>
      </c>
      <c r="Y3593" s="110">
        <v>19.71</v>
      </c>
      <c r="Z3593" s="110">
        <v>3.91</v>
      </c>
      <c r="AA3593" s="110">
        <v>0.18</v>
      </c>
      <c r="AB3593" s="110">
        <v>0.12</v>
      </c>
      <c r="AC3593" s="110">
        <v>0.67</v>
      </c>
      <c r="AD3593" s="110">
        <v>9</v>
      </c>
      <c r="AE3593" s="110">
        <v>5.24</v>
      </c>
      <c r="AF3593" s="110">
        <v>0.04</v>
      </c>
      <c r="AG3593" s="110">
        <v>1.9</v>
      </c>
      <c r="AH3593" s="110"/>
      <c r="AI3593" s="110"/>
      <c r="AJ3593" s="110"/>
      <c r="AK3593" s="22"/>
      <c r="AL3593" s="110"/>
      <c r="AM3593" s="110"/>
      <c r="AN3593" s="110"/>
      <c r="AO3593" s="57">
        <f t="shared" si="213"/>
        <v>98.461000000000027</v>
      </c>
      <c r="AP3593" s="109">
        <f t="shared" si="214"/>
        <v>2.0327917000000006</v>
      </c>
      <c r="AQ3593" s="109">
        <f t="shared" si="215"/>
        <v>1.7065529999999995</v>
      </c>
      <c r="AR3593" s="110">
        <f t="shared" si="216"/>
        <v>3.5545454545454542</v>
      </c>
      <c r="AS3593" s="22"/>
      <c r="AT3593" s="22"/>
      <c r="AU3593" s="110"/>
      <c r="AV3593" s="110"/>
      <c r="AW3593" s="110">
        <v>6</v>
      </c>
      <c r="AX3593" s="110"/>
      <c r="AY3593" s="110">
        <v>43</v>
      </c>
      <c r="AZ3593" s="110">
        <v>17</v>
      </c>
      <c r="BA3593" s="110" t="s">
        <v>413</v>
      </c>
      <c r="BB3593" s="110"/>
      <c r="BC3593" s="110"/>
      <c r="BD3593" s="110">
        <v>1</v>
      </c>
      <c r="BE3593" s="110" t="s">
        <v>411</v>
      </c>
      <c r="BF3593" s="110">
        <v>3.5</v>
      </c>
      <c r="BG3593" s="110" t="s">
        <v>471</v>
      </c>
      <c r="BH3593" s="110">
        <v>41</v>
      </c>
      <c r="BI3593" s="110">
        <v>2</v>
      </c>
      <c r="BJ3593" s="110">
        <v>29.5</v>
      </c>
      <c r="BK3593" s="110"/>
      <c r="BL3593" s="110" t="s">
        <v>1420</v>
      </c>
      <c r="BM3593" s="110"/>
      <c r="BN3593" s="110">
        <v>7</v>
      </c>
      <c r="BO3593" s="110">
        <v>186</v>
      </c>
      <c r="BP3593" s="110" t="s">
        <v>411</v>
      </c>
      <c r="BQ3593" s="110">
        <v>56</v>
      </c>
      <c r="BR3593" s="110">
        <v>160</v>
      </c>
      <c r="BS3593" s="110"/>
      <c r="BT3593" s="110">
        <v>1.1000000000000001</v>
      </c>
      <c r="BU3593" s="110" t="s">
        <v>420</v>
      </c>
      <c r="BV3593" s="110"/>
      <c r="BW3593" s="110">
        <v>11</v>
      </c>
      <c r="BX3593" s="110">
        <v>24</v>
      </c>
      <c r="BY3593" s="110">
        <v>16.7</v>
      </c>
      <c r="BZ3593" s="110"/>
      <c r="CA3593" s="110">
        <v>102</v>
      </c>
      <c r="CB3593" s="110">
        <v>0.8</v>
      </c>
      <c r="CC3593" s="110">
        <v>25.8</v>
      </c>
      <c r="CD3593" s="110" t="s">
        <v>412</v>
      </c>
      <c r="CE3593" s="110">
        <v>3</v>
      </c>
      <c r="CF3593" s="110">
        <v>37</v>
      </c>
      <c r="CG3593" s="110">
        <v>1378</v>
      </c>
      <c r="CH3593" s="110">
        <v>180</v>
      </c>
      <c r="CI3593" s="110">
        <v>106</v>
      </c>
      <c r="CJ3593" s="110">
        <v>181</v>
      </c>
      <c r="CK3593" s="110">
        <v>15.6</v>
      </c>
      <c r="CL3593" s="110">
        <v>46</v>
      </c>
      <c r="CM3593" s="110">
        <v>7.1</v>
      </c>
      <c r="CN3593" s="110">
        <v>0.77</v>
      </c>
      <c r="CO3593" s="110">
        <v>5.9</v>
      </c>
      <c r="CP3593" s="110">
        <v>1</v>
      </c>
      <c r="CQ3593" s="110">
        <v>6.4</v>
      </c>
      <c r="CR3593" s="110">
        <v>1.4</v>
      </c>
      <c r="CS3593" s="110">
        <v>4.5</v>
      </c>
      <c r="CT3593" s="110">
        <v>0.77</v>
      </c>
      <c r="CU3593" s="110">
        <v>5.8</v>
      </c>
      <c r="CV3593" s="110">
        <v>1.02</v>
      </c>
      <c r="CW3593" s="60">
        <f t="shared" si="212"/>
        <v>383.25999999999993</v>
      </c>
      <c r="CX3593" s="110"/>
      <c r="CY3593" s="110"/>
      <c r="CZ3593" s="110"/>
      <c r="DA3593" s="110"/>
      <c r="DB3593" s="22"/>
      <c r="DC3593" s="110"/>
      <c r="DD3593" s="110"/>
      <c r="DE3593" s="110"/>
      <c r="DF3593" s="110"/>
      <c r="DG3593" s="110"/>
      <c r="DH3593" s="22"/>
      <c r="DI3593" s="22"/>
      <c r="DJ3593" s="22"/>
      <c r="DK3593" s="22"/>
      <c r="DL3593" s="22"/>
      <c r="DM3593" s="22"/>
      <c r="DN3593" s="22"/>
      <c r="DO3593" s="22"/>
      <c r="DP3593" s="22"/>
      <c r="DQ3593" s="22"/>
    </row>
    <row r="3594" spans="1:121" ht="14.5" customHeight="1" x14ac:dyDescent="0.3">
      <c r="A3594" s="61" t="s">
        <v>5153</v>
      </c>
      <c r="B3594" s="61" t="s">
        <v>4992</v>
      </c>
      <c r="C3594" s="22" t="s">
        <v>2941</v>
      </c>
      <c r="D3594" s="22" t="s">
        <v>5257</v>
      </c>
      <c r="E3594" s="71"/>
      <c r="F3594" s="71">
        <v>42670</v>
      </c>
      <c r="G3594" s="22" t="s">
        <v>5020</v>
      </c>
      <c r="H3594" s="22">
        <v>32.031001000000003</v>
      </c>
      <c r="I3594" s="22">
        <v>-105.516952</v>
      </c>
      <c r="J3594" s="22" t="s">
        <v>873</v>
      </c>
      <c r="K3594" s="29" t="s">
        <v>1253</v>
      </c>
      <c r="L3594" s="29" t="s">
        <v>878</v>
      </c>
      <c r="M3594" s="22" t="s">
        <v>1165</v>
      </c>
      <c r="N3594" s="70" t="s">
        <v>3393</v>
      </c>
      <c r="O3594" s="70" t="s">
        <v>3394</v>
      </c>
      <c r="U3594" s="126"/>
      <c r="W3594" s="110">
        <v>54.87</v>
      </c>
      <c r="X3594" s="110">
        <v>0.1</v>
      </c>
      <c r="Y3594" s="110">
        <v>14.55</v>
      </c>
      <c r="Z3594" s="110">
        <v>9.39</v>
      </c>
      <c r="AA3594" s="110">
        <v>0.51800000000000002</v>
      </c>
      <c r="AB3594" s="110">
        <v>0.25</v>
      </c>
      <c r="AC3594" s="110">
        <v>1.1299999999999999</v>
      </c>
      <c r="AD3594" s="110">
        <v>7.37</v>
      </c>
      <c r="AE3594" s="110">
        <v>4.8499999999999996</v>
      </c>
      <c r="AF3594" s="110">
        <v>0.05</v>
      </c>
      <c r="AG3594" s="110">
        <v>4.59</v>
      </c>
      <c r="AH3594" s="110"/>
      <c r="AI3594" s="110"/>
      <c r="AJ3594" s="110"/>
      <c r="AK3594" s="22"/>
      <c r="AL3594" s="110"/>
      <c r="AM3594" s="110"/>
      <c r="AN3594" s="110"/>
      <c r="AO3594" s="57">
        <f t="shared" si="213"/>
        <v>97.667999999999992</v>
      </c>
      <c r="AP3594" s="109">
        <f t="shared" si="214"/>
        <v>3.2589993000000002</v>
      </c>
      <c r="AQ3594" s="109">
        <f t="shared" si="215"/>
        <v>5.5736369999999997</v>
      </c>
      <c r="AR3594" s="110">
        <f t="shared" si="216"/>
        <v>8.536363636363637</v>
      </c>
      <c r="AS3594" s="22"/>
      <c r="AT3594" s="22"/>
      <c r="AU3594" s="110"/>
      <c r="AV3594" s="110"/>
      <c r="AW3594" s="110">
        <v>16</v>
      </c>
      <c r="AX3594" s="110"/>
      <c r="AY3594" s="110">
        <v>127</v>
      </c>
      <c r="AZ3594" s="110">
        <v>40</v>
      </c>
      <c r="BA3594" s="110">
        <v>2</v>
      </c>
      <c r="BB3594" s="110"/>
      <c r="BC3594" s="110"/>
      <c r="BD3594" s="110">
        <v>2</v>
      </c>
      <c r="BE3594" s="110" t="s">
        <v>411</v>
      </c>
      <c r="BF3594" s="110">
        <v>5.7</v>
      </c>
      <c r="BG3594" s="110">
        <v>20</v>
      </c>
      <c r="BH3594" s="110">
        <v>58</v>
      </c>
      <c r="BI3594" s="110">
        <v>4</v>
      </c>
      <c r="BJ3594" s="110">
        <v>130</v>
      </c>
      <c r="BK3594" s="110"/>
      <c r="BL3594" s="110" t="s">
        <v>1420</v>
      </c>
      <c r="BM3594" s="110"/>
      <c r="BN3594" s="110">
        <v>5</v>
      </c>
      <c r="BO3594" s="110">
        <v>571</v>
      </c>
      <c r="BP3594" s="110" t="s">
        <v>411</v>
      </c>
      <c r="BQ3594" s="110">
        <v>37</v>
      </c>
      <c r="BR3594" s="110">
        <v>259</v>
      </c>
      <c r="BS3594" s="110"/>
      <c r="BT3594" s="110">
        <v>1.1000000000000001</v>
      </c>
      <c r="BU3594" s="110" t="s">
        <v>420</v>
      </c>
      <c r="BV3594" s="110"/>
      <c r="BW3594" s="110">
        <v>37</v>
      </c>
      <c r="BX3594" s="110">
        <v>108</v>
      </c>
      <c r="BY3594" s="110">
        <v>60.1</v>
      </c>
      <c r="BZ3594" s="110"/>
      <c r="CA3594" s="110">
        <v>39.799999999999997</v>
      </c>
      <c r="CB3594" s="110">
        <v>0.5</v>
      </c>
      <c r="CC3594" s="110">
        <v>10.3</v>
      </c>
      <c r="CD3594" s="110" t="s">
        <v>412</v>
      </c>
      <c r="CE3594" s="110">
        <v>2</v>
      </c>
      <c r="CF3594" s="110">
        <v>170</v>
      </c>
      <c r="CG3594" s="110">
        <v>6331</v>
      </c>
      <c r="CH3594" s="110">
        <v>460</v>
      </c>
      <c r="CI3594" s="110">
        <v>387</v>
      </c>
      <c r="CJ3594" s="110">
        <v>661</v>
      </c>
      <c r="CK3594" s="110">
        <v>57.2</v>
      </c>
      <c r="CL3594" s="110">
        <v>167</v>
      </c>
      <c r="CM3594" s="110">
        <v>27.6</v>
      </c>
      <c r="CN3594" s="110">
        <v>1.83</v>
      </c>
      <c r="CO3594" s="110">
        <v>24.2</v>
      </c>
      <c r="CP3594" s="110">
        <v>4.3</v>
      </c>
      <c r="CQ3594" s="110">
        <v>28.6</v>
      </c>
      <c r="CR3594" s="110">
        <v>6.4</v>
      </c>
      <c r="CS3594" s="110">
        <v>20.3</v>
      </c>
      <c r="CT3594" s="110">
        <v>3.63</v>
      </c>
      <c r="CU3594" s="110">
        <v>25.9</v>
      </c>
      <c r="CV3594" s="110">
        <v>4.26</v>
      </c>
      <c r="CW3594" s="60">
        <f t="shared" si="212"/>
        <v>1419.22</v>
      </c>
      <c r="CX3594" s="110"/>
      <c r="CY3594" s="110"/>
      <c r="CZ3594" s="110"/>
      <c r="DA3594" s="110"/>
      <c r="DB3594" s="22"/>
      <c r="DC3594" s="110"/>
      <c r="DD3594" s="110"/>
      <c r="DE3594" s="110"/>
      <c r="DF3594" s="110"/>
      <c r="DG3594" s="110"/>
      <c r="DH3594" s="22"/>
      <c r="DI3594" s="22"/>
      <c r="DJ3594" s="22"/>
      <c r="DK3594" s="22"/>
      <c r="DL3594" s="22"/>
      <c r="DM3594" s="22"/>
      <c r="DN3594" s="22"/>
      <c r="DO3594" s="22"/>
      <c r="DP3594" s="22"/>
      <c r="DQ3594" s="22"/>
    </row>
    <row r="3595" spans="1:121" ht="14.5" customHeight="1" x14ac:dyDescent="0.3">
      <c r="A3595" s="65" t="s">
        <v>5154</v>
      </c>
      <c r="B3595" s="61" t="s">
        <v>5000</v>
      </c>
      <c r="C3595" s="22" t="s">
        <v>2941</v>
      </c>
      <c r="D3595" s="22" t="s">
        <v>5257</v>
      </c>
      <c r="E3595" s="71"/>
      <c r="F3595" s="71">
        <v>40637</v>
      </c>
      <c r="G3595" s="25" t="s">
        <v>5020</v>
      </c>
      <c r="H3595" s="22">
        <v>32.031931999999998</v>
      </c>
      <c r="I3595" s="22">
        <v>-105.51705699999999</v>
      </c>
      <c r="J3595" s="22" t="s">
        <v>873</v>
      </c>
      <c r="K3595" s="29" t="s">
        <v>1253</v>
      </c>
      <c r="L3595" s="29" t="s">
        <v>878</v>
      </c>
      <c r="M3595" s="25" t="s">
        <v>1165</v>
      </c>
      <c r="N3595" s="70" t="s">
        <v>3393</v>
      </c>
      <c r="O3595" s="70" t="s">
        <v>3394</v>
      </c>
      <c r="P3595" s="65"/>
      <c r="Q3595" s="126"/>
      <c r="R3595" s="126"/>
      <c r="S3595" s="126"/>
      <c r="U3595" s="126"/>
      <c r="V3595" s="126"/>
      <c r="W3595" s="60">
        <v>55</v>
      </c>
      <c r="X3595" s="60">
        <v>0.08</v>
      </c>
      <c r="Y3595" s="60">
        <v>16.45</v>
      </c>
      <c r="Z3595" s="60">
        <v>7.85</v>
      </c>
      <c r="AA3595" s="60">
        <v>0.45</v>
      </c>
      <c r="AB3595" s="60">
        <v>0.16</v>
      </c>
      <c r="AC3595" s="60">
        <v>1.32</v>
      </c>
      <c r="AD3595" s="60">
        <v>8.65</v>
      </c>
      <c r="AE3595" s="60">
        <v>4.5</v>
      </c>
      <c r="AF3595" s="60">
        <v>0.03</v>
      </c>
      <c r="AG3595" s="60">
        <v>3.28</v>
      </c>
      <c r="AH3595" s="60"/>
      <c r="AI3595" s="128"/>
      <c r="AJ3595" s="128"/>
      <c r="AK3595" s="22"/>
      <c r="AL3595" s="128"/>
      <c r="AM3595" s="128"/>
      <c r="AN3595" s="129"/>
      <c r="AO3595" s="57">
        <f t="shared" si="213"/>
        <v>97.77</v>
      </c>
      <c r="AP3595" s="109">
        <f t="shared" si="214"/>
        <v>2.9366795000000021</v>
      </c>
      <c r="AQ3595" s="109">
        <f t="shared" si="215"/>
        <v>4.4666549999999976</v>
      </c>
      <c r="AR3595" s="110">
        <f t="shared" si="216"/>
        <v>7.1363636363636358</v>
      </c>
      <c r="AS3595" s="22"/>
      <c r="AT3595" s="22"/>
      <c r="AU3595" s="132"/>
      <c r="AV3595" s="60"/>
      <c r="AW3595" s="60">
        <v>17</v>
      </c>
      <c r="AX3595" s="110"/>
      <c r="AY3595" s="60">
        <v>45</v>
      </c>
      <c r="AZ3595" s="60">
        <v>30</v>
      </c>
      <c r="BA3595" s="60">
        <v>1.5</v>
      </c>
      <c r="BB3595" s="110"/>
      <c r="BC3595" s="110"/>
      <c r="BD3595" s="60">
        <v>1</v>
      </c>
      <c r="BE3595" s="60" t="s">
        <v>411</v>
      </c>
      <c r="BF3595" s="60">
        <v>2.9</v>
      </c>
      <c r="BG3595" s="60">
        <v>10</v>
      </c>
      <c r="BH3595" s="60">
        <v>55</v>
      </c>
      <c r="BI3595" s="60">
        <v>4</v>
      </c>
      <c r="BJ3595" s="60">
        <v>187</v>
      </c>
      <c r="BK3595" s="110"/>
      <c r="BL3595" s="60" t="s">
        <v>1420</v>
      </c>
      <c r="BM3595" s="110"/>
      <c r="BN3595" s="60">
        <v>6</v>
      </c>
      <c r="BO3595" s="60">
        <v>726</v>
      </c>
      <c r="BP3595" s="60" t="s">
        <v>411</v>
      </c>
      <c r="BQ3595" s="60">
        <v>61</v>
      </c>
      <c r="BR3595" s="60">
        <v>229</v>
      </c>
      <c r="BS3595" s="110"/>
      <c r="BT3595" s="60">
        <v>1</v>
      </c>
      <c r="BU3595" s="60" t="s">
        <v>420</v>
      </c>
      <c r="BV3595" s="110"/>
      <c r="BW3595" s="60">
        <v>36</v>
      </c>
      <c r="BX3595" s="60">
        <v>75</v>
      </c>
      <c r="BY3595" s="60">
        <v>98.3</v>
      </c>
      <c r="BZ3595" s="110"/>
      <c r="CA3595" s="60">
        <v>51.7</v>
      </c>
      <c r="CB3595" s="60">
        <v>0.8</v>
      </c>
      <c r="CC3595" s="60">
        <v>18.3</v>
      </c>
      <c r="CD3595" s="60" t="s">
        <v>412</v>
      </c>
      <c r="CE3595" s="60">
        <v>23</v>
      </c>
      <c r="CF3595" s="60">
        <v>278</v>
      </c>
      <c r="CG3595" s="60">
        <v>8620</v>
      </c>
      <c r="CH3595" s="60">
        <v>300</v>
      </c>
      <c r="CI3595" s="60">
        <v>526</v>
      </c>
      <c r="CJ3595" s="60">
        <v>861</v>
      </c>
      <c r="CK3595" s="60">
        <v>77.5</v>
      </c>
      <c r="CL3595" s="60">
        <v>228</v>
      </c>
      <c r="CM3595" s="60">
        <v>40.1</v>
      </c>
      <c r="CN3595" s="60">
        <v>2.71</v>
      </c>
      <c r="CO3595" s="60">
        <v>36.200000000000003</v>
      </c>
      <c r="CP3595" s="60">
        <v>6.7</v>
      </c>
      <c r="CQ3595" s="60">
        <v>46.1</v>
      </c>
      <c r="CR3595" s="60">
        <v>10.6</v>
      </c>
      <c r="CS3595" s="60">
        <v>34.700000000000003</v>
      </c>
      <c r="CT3595" s="60">
        <v>6.17</v>
      </c>
      <c r="CU3595" s="60">
        <v>44</v>
      </c>
      <c r="CV3595" s="60">
        <v>7.26</v>
      </c>
      <c r="CW3595" s="60">
        <f t="shared" ref="CW3595:CW3612" si="217">SUM(CI3595:CV3595)</f>
        <v>1927.04</v>
      </c>
      <c r="CX3595" s="110"/>
      <c r="CY3595" s="110"/>
      <c r="CZ3595" s="110"/>
      <c r="DA3595" s="110"/>
      <c r="DB3595" s="22"/>
      <c r="DC3595" s="110"/>
      <c r="DD3595" s="110"/>
      <c r="DE3595" s="60"/>
      <c r="DF3595" s="110"/>
      <c r="DG3595" s="110"/>
      <c r="DH3595" s="22"/>
      <c r="DI3595" s="22"/>
      <c r="DJ3595" s="22"/>
      <c r="DK3595" s="22"/>
      <c r="DL3595" s="22"/>
      <c r="DM3595" s="22"/>
      <c r="DN3595" s="22"/>
      <c r="DO3595" s="22"/>
      <c r="DP3595" s="22"/>
      <c r="DQ3595" s="22"/>
    </row>
    <row r="3596" spans="1:121" ht="14.5" customHeight="1" x14ac:dyDescent="0.3">
      <c r="A3596" s="61" t="s">
        <v>5155</v>
      </c>
      <c r="B3596" s="61" t="s">
        <v>4992</v>
      </c>
      <c r="C3596" s="22" t="s">
        <v>2941</v>
      </c>
      <c r="D3596" s="22" t="s">
        <v>5257</v>
      </c>
      <c r="E3596" s="71"/>
      <c r="F3596" s="71">
        <v>42670</v>
      </c>
      <c r="G3596" s="22" t="s">
        <v>5156</v>
      </c>
      <c r="H3596" s="82">
        <v>32.015501999999998</v>
      </c>
      <c r="I3596" s="133">
        <v>-105.521894</v>
      </c>
      <c r="J3596" s="22" t="s">
        <v>873</v>
      </c>
      <c r="K3596" s="29" t="s">
        <v>1253</v>
      </c>
      <c r="L3596" s="29" t="s">
        <v>878</v>
      </c>
      <c r="M3596" s="22" t="s">
        <v>1165</v>
      </c>
      <c r="N3596" s="70" t="s">
        <v>3393</v>
      </c>
      <c r="O3596" s="70" t="s">
        <v>3394</v>
      </c>
      <c r="U3596" s="126"/>
      <c r="W3596" s="110">
        <v>54.15</v>
      </c>
      <c r="X3596" s="110">
        <v>0.14799999999999999</v>
      </c>
      <c r="Y3596" s="110">
        <v>16.07</v>
      </c>
      <c r="Z3596" s="110">
        <v>8.3000000000000007</v>
      </c>
      <c r="AA3596" s="110">
        <v>0.57499999999999996</v>
      </c>
      <c r="AB3596" s="110">
        <v>0.17</v>
      </c>
      <c r="AC3596" s="110">
        <v>0.99</v>
      </c>
      <c r="AD3596" s="110">
        <v>7.46</v>
      </c>
      <c r="AE3596" s="110">
        <v>4.71</v>
      </c>
      <c r="AF3596" s="110">
        <v>7.0000000000000007E-2</v>
      </c>
      <c r="AG3596" s="110">
        <v>3.75</v>
      </c>
      <c r="AH3596" s="110"/>
      <c r="AI3596" s="110"/>
      <c r="AJ3596" s="110"/>
      <c r="AK3596" s="22"/>
      <c r="AL3596" s="110"/>
      <c r="AM3596" s="110"/>
      <c r="AN3596" s="110"/>
      <c r="AO3596" s="57">
        <f t="shared" si="213"/>
        <v>96.392999999999972</v>
      </c>
      <c r="AP3596" s="109">
        <f t="shared" si="214"/>
        <v>3.0395360000000009</v>
      </c>
      <c r="AQ3596" s="109">
        <f t="shared" si="215"/>
        <v>4.7822399999999998</v>
      </c>
      <c r="AR3596" s="110">
        <f t="shared" si="216"/>
        <v>7.5454545454545459</v>
      </c>
      <c r="AS3596" s="22"/>
      <c r="AT3596" s="22"/>
      <c r="AU3596" s="110"/>
      <c r="AV3596" s="110"/>
      <c r="AW3596" s="110">
        <v>20</v>
      </c>
      <c r="AX3596" s="110"/>
      <c r="AY3596" s="110">
        <v>171</v>
      </c>
      <c r="AZ3596" s="110">
        <v>40</v>
      </c>
      <c r="BA3596" s="110">
        <v>2.2000000000000002</v>
      </c>
      <c r="BB3596" s="110"/>
      <c r="BC3596" s="110"/>
      <c r="BD3596" s="110">
        <v>1</v>
      </c>
      <c r="BE3596" s="110" t="s">
        <v>411</v>
      </c>
      <c r="BF3596" s="110">
        <v>4.5</v>
      </c>
      <c r="BG3596" s="110">
        <v>30</v>
      </c>
      <c r="BH3596" s="110">
        <v>65</v>
      </c>
      <c r="BI3596" s="110">
        <v>4</v>
      </c>
      <c r="BJ3596" s="110">
        <v>159</v>
      </c>
      <c r="BK3596" s="110"/>
      <c r="BL3596" s="110" t="s">
        <v>1420</v>
      </c>
      <c r="BM3596" s="110"/>
      <c r="BN3596" s="110">
        <v>17</v>
      </c>
      <c r="BO3596" s="110">
        <v>951</v>
      </c>
      <c r="BP3596" s="110" t="s">
        <v>411</v>
      </c>
      <c r="BQ3596" s="110">
        <v>66</v>
      </c>
      <c r="BR3596" s="110">
        <v>225</v>
      </c>
      <c r="BS3596" s="110"/>
      <c r="BT3596" s="110">
        <v>1.1000000000000001</v>
      </c>
      <c r="BU3596" s="110">
        <v>5</v>
      </c>
      <c r="BV3596" s="110"/>
      <c r="BW3596" s="110">
        <v>30</v>
      </c>
      <c r="BX3596" s="110">
        <v>91</v>
      </c>
      <c r="BY3596" s="110">
        <v>98</v>
      </c>
      <c r="BZ3596" s="110"/>
      <c r="CA3596" s="110">
        <v>88.2</v>
      </c>
      <c r="CB3596" s="110">
        <v>0.7</v>
      </c>
      <c r="CC3596" s="110">
        <v>28.2</v>
      </c>
      <c r="CD3596" s="110" t="s">
        <v>412</v>
      </c>
      <c r="CE3596" s="110">
        <v>7</v>
      </c>
      <c r="CF3596" s="110">
        <v>288</v>
      </c>
      <c r="CG3596" s="110">
        <v>8485</v>
      </c>
      <c r="CH3596" s="110">
        <v>530</v>
      </c>
      <c r="CI3596" s="110">
        <v>634</v>
      </c>
      <c r="CJ3596" s="110">
        <v>1080</v>
      </c>
      <c r="CK3596" s="110">
        <v>88.7</v>
      </c>
      <c r="CL3596" s="110">
        <v>257</v>
      </c>
      <c r="CM3596" s="110">
        <v>41</v>
      </c>
      <c r="CN3596" s="110">
        <v>2.7</v>
      </c>
      <c r="CO3596" s="110">
        <v>35.9</v>
      </c>
      <c r="CP3596" s="110">
        <v>6.6</v>
      </c>
      <c r="CQ3596" s="110">
        <v>41.9</v>
      </c>
      <c r="CR3596" s="110">
        <v>9</v>
      </c>
      <c r="CS3596" s="110">
        <v>29.6</v>
      </c>
      <c r="CT3596" s="110">
        <v>5.4</v>
      </c>
      <c r="CU3596" s="110">
        <v>37.1</v>
      </c>
      <c r="CV3596" s="110">
        <v>5.83</v>
      </c>
      <c r="CW3596" s="60">
        <f t="shared" si="217"/>
        <v>2274.7299999999996</v>
      </c>
      <c r="CX3596" s="110"/>
      <c r="CY3596" s="110"/>
      <c r="CZ3596" s="110"/>
      <c r="DA3596" s="110"/>
      <c r="DB3596" s="22"/>
      <c r="DC3596" s="110"/>
      <c r="DD3596" s="110"/>
      <c r="DE3596" s="110"/>
      <c r="DF3596" s="110"/>
      <c r="DG3596" s="110"/>
      <c r="DH3596" s="22"/>
      <c r="DI3596" s="22"/>
      <c r="DJ3596" s="22"/>
      <c r="DK3596" s="22"/>
      <c r="DL3596" s="22"/>
      <c r="DM3596" s="22"/>
      <c r="DN3596" s="22"/>
      <c r="DO3596" s="22"/>
      <c r="DP3596" s="22"/>
      <c r="DQ3596" s="22"/>
    </row>
    <row r="3597" spans="1:121" ht="14.5" customHeight="1" x14ac:dyDescent="0.3">
      <c r="A3597" s="61" t="s">
        <v>5157</v>
      </c>
      <c r="B3597" s="61" t="s">
        <v>4992</v>
      </c>
      <c r="C3597" s="22" t="s">
        <v>2941</v>
      </c>
      <c r="D3597" s="22" t="s">
        <v>5257</v>
      </c>
      <c r="E3597" s="71"/>
      <c r="F3597" s="71">
        <v>42670</v>
      </c>
      <c r="G3597" s="22" t="s">
        <v>5156</v>
      </c>
      <c r="H3597" s="134">
        <v>32.016058999999998</v>
      </c>
      <c r="I3597" s="134">
        <v>-105.522373</v>
      </c>
      <c r="J3597" s="22" t="s">
        <v>873</v>
      </c>
      <c r="K3597" s="29" t="s">
        <v>1253</v>
      </c>
      <c r="L3597" s="29" t="s">
        <v>878</v>
      </c>
      <c r="M3597" s="22" t="s">
        <v>1165</v>
      </c>
      <c r="N3597" s="70" t="s">
        <v>3393</v>
      </c>
      <c r="O3597" s="70" t="s">
        <v>3394</v>
      </c>
      <c r="U3597" s="126"/>
      <c r="W3597" s="110">
        <v>56.65</v>
      </c>
      <c r="X3597" s="110">
        <v>6.0999999999999999E-2</v>
      </c>
      <c r="Y3597" s="110">
        <v>17.579999999999998</v>
      </c>
      <c r="Z3597" s="110">
        <v>8.2100000000000009</v>
      </c>
      <c r="AA3597" s="110">
        <v>0.30399999999999999</v>
      </c>
      <c r="AB3597" s="110">
        <v>0.19</v>
      </c>
      <c r="AC3597" s="110">
        <v>0.95</v>
      </c>
      <c r="AD3597" s="110">
        <v>8.58</v>
      </c>
      <c r="AE3597" s="110">
        <v>4.26</v>
      </c>
      <c r="AF3597" s="110">
        <v>7.0000000000000007E-2</v>
      </c>
      <c r="AG3597" s="110">
        <v>2.21</v>
      </c>
      <c r="AH3597" s="110"/>
      <c r="AI3597" s="110"/>
      <c r="AJ3597" s="110"/>
      <c r="AK3597" s="22"/>
      <c r="AL3597" s="110"/>
      <c r="AM3597" s="110"/>
      <c r="AN3597" s="110"/>
      <c r="AO3597" s="57">
        <f t="shared" si="213"/>
        <v>99.064999999999998</v>
      </c>
      <c r="AP3597" s="109">
        <f t="shared" si="214"/>
        <v>3.0899477000000006</v>
      </c>
      <c r="AQ3597" s="109">
        <f t="shared" si="215"/>
        <v>4.6545930000000002</v>
      </c>
      <c r="AR3597" s="110">
        <f t="shared" si="216"/>
        <v>7.4636363636363638</v>
      </c>
      <c r="AS3597" s="22"/>
      <c r="AT3597" s="22"/>
      <c r="AU3597" s="110"/>
      <c r="AV3597" s="110"/>
      <c r="AW3597" s="110">
        <v>13</v>
      </c>
      <c r="AX3597" s="110"/>
      <c r="AY3597" s="110">
        <v>159</v>
      </c>
      <c r="AZ3597" s="110">
        <v>31</v>
      </c>
      <c r="BA3597" s="110">
        <v>1.7</v>
      </c>
      <c r="BB3597" s="110"/>
      <c r="BC3597" s="110"/>
      <c r="BD3597" s="110" t="s">
        <v>420</v>
      </c>
      <c r="BE3597" s="110" t="s">
        <v>411</v>
      </c>
      <c r="BF3597" s="110">
        <v>5</v>
      </c>
      <c r="BG3597" s="110">
        <v>10</v>
      </c>
      <c r="BH3597" s="110">
        <v>63</v>
      </c>
      <c r="BI3597" s="110">
        <v>4</v>
      </c>
      <c r="BJ3597" s="110">
        <v>109</v>
      </c>
      <c r="BK3597" s="110"/>
      <c r="BL3597" s="110" t="s">
        <v>1420</v>
      </c>
      <c r="BM3597" s="110"/>
      <c r="BN3597" s="110">
        <v>12</v>
      </c>
      <c r="BO3597" s="110">
        <v>463</v>
      </c>
      <c r="BP3597" s="110" t="s">
        <v>411</v>
      </c>
      <c r="BQ3597" s="110">
        <v>45</v>
      </c>
      <c r="BR3597" s="110">
        <v>259</v>
      </c>
      <c r="BS3597" s="110"/>
      <c r="BT3597" s="110">
        <v>1.5</v>
      </c>
      <c r="BU3597" s="110">
        <v>4</v>
      </c>
      <c r="BV3597" s="110"/>
      <c r="BW3597" s="110">
        <v>40</v>
      </c>
      <c r="BX3597" s="110">
        <v>137</v>
      </c>
      <c r="BY3597" s="110">
        <v>47.8</v>
      </c>
      <c r="BZ3597" s="110"/>
      <c r="CA3597" s="110">
        <v>48.5</v>
      </c>
      <c r="CB3597" s="110">
        <v>0.6</v>
      </c>
      <c r="CC3597" s="110">
        <v>16.399999999999999</v>
      </c>
      <c r="CD3597" s="110" t="s">
        <v>412</v>
      </c>
      <c r="CE3597" s="110">
        <v>4</v>
      </c>
      <c r="CF3597" s="110">
        <v>176</v>
      </c>
      <c r="CG3597" s="110">
        <v>6267</v>
      </c>
      <c r="CH3597" s="110">
        <v>320</v>
      </c>
      <c r="CI3597" s="110">
        <v>365</v>
      </c>
      <c r="CJ3597" s="110">
        <v>656</v>
      </c>
      <c r="CK3597" s="110">
        <v>55.1</v>
      </c>
      <c r="CL3597" s="110">
        <v>162</v>
      </c>
      <c r="CM3597" s="110">
        <v>26.7</v>
      </c>
      <c r="CN3597" s="110">
        <v>1.81</v>
      </c>
      <c r="CO3597" s="110">
        <v>22.4</v>
      </c>
      <c r="CP3597" s="110">
        <v>4</v>
      </c>
      <c r="CQ3597" s="110">
        <v>24.9</v>
      </c>
      <c r="CR3597" s="110">
        <v>5.2</v>
      </c>
      <c r="CS3597" s="110">
        <v>16.7</v>
      </c>
      <c r="CT3597" s="110">
        <v>2.95</v>
      </c>
      <c r="CU3597" s="110">
        <v>20.3</v>
      </c>
      <c r="CV3597" s="110">
        <v>3.24</v>
      </c>
      <c r="CW3597" s="60">
        <f t="shared" si="217"/>
        <v>1366.3000000000002</v>
      </c>
      <c r="CX3597" s="110"/>
      <c r="CY3597" s="110"/>
      <c r="CZ3597" s="110"/>
      <c r="DA3597" s="110"/>
      <c r="DB3597" s="22"/>
      <c r="DC3597" s="110"/>
      <c r="DD3597" s="110"/>
      <c r="DE3597" s="110"/>
      <c r="DF3597" s="110"/>
      <c r="DG3597" s="110"/>
      <c r="DH3597" s="22"/>
      <c r="DI3597" s="22"/>
      <c r="DJ3597" s="22"/>
      <c r="DK3597" s="22"/>
      <c r="DL3597" s="22"/>
      <c r="DM3597" s="22"/>
      <c r="DN3597" s="22"/>
      <c r="DO3597" s="22"/>
      <c r="DP3597" s="22"/>
      <c r="DQ3597" s="22"/>
    </row>
    <row r="3598" spans="1:121" ht="14.5" customHeight="1" x14ac:dyDescent="0.3">
      <c r="A3598" s="61" t="s">
        <v>5158</v>
      </c>
      <c r="B3598" s="61" t="s">
        <v>5159</v>
      </c>
      <c r="C3598" s="22" t="s">
        <v>2941</v>
      </c>
      <c r="D3598" s="22" t="s">
        <v>5257</v>
      </c>
      <c r="E3598" s="71"/>
      <c r="F3598" s="71">
        <v>42670</v>
      </c>
      <c r="G3598" s="22" t="s">
        <v>5043</v>
      </c>
      <c r="H3598" s="61"/>
      <c r="I3598" s="61"/>
      <c r="J3598" s="61"/>
      <c r="K3598" s="29" t="s">
        <v>1253</v>
      </c>
      <c r="L3598" s="29" t="s">
        <v>878</v>
      </c>
      <c r="M3598" s="22" t="s">
        <v>1165</v>
      </c>
      <c r="N3598" s="70" t="s">
        <v>3393</v>
      </c>
      <c r="O3598" s="70" t="s">
        <v>3394</v>
      </c>
      <c r="W3598" s="110">
        <v>54.6</v>
      </c>
      <c r="X3598" s="110">
        <v>0.14000000000000001</v>
      </c>
      <c r="Y3598" s="110">
        <v>17.920000000000002</v>
      </c>
      <c r="Z3598" s="110">
        <v>6.82</v>
      </c>
      <c r="AA3598" s="110">
        <v>0.41099999999999998</v>
      </c>
      <c r="AB3598" s="110">
        <v>0.22</v>
      </c>
      <c r="AC3598" s="110">
        <v>1.36</v>
      </c>
      <c r="AD3598" s="110">
        <v>8.2799999999999994</v>
      </c>
      <c r="AE3598" s="110">
        <v>4.95</v>
      </c>
      <c r="AF3598" s="110">
        <v>0.06</v>
      </c>
      <c r="AG3598" s="110">
        <v>2.7</v>
      </c>
      <c r="AH3598" s="110"/>
      <c r="AI3598" s="110"/>
      <c r="AJ3598" s="110"/>
      <c r="AK3598" s="22"/>
      <c r="AL3598" s="110"/>
      <c r="AM3598" s="110"/>
      <c r="AN3598" s="110"/>
      <c r="AO3598" s="57">
        <f t="shared" si="213"/>
        <v>97.460999999999999</v>
      </c>
      <c r="AP3598" s="109">
        <f t="shared" si="214"/>
        <v>2.7309634000000012</v>
      </c>
      <c r="AQ3598" s="109">
        <f t="shared" si="215"/>
        <v>3.7173059999999989</v>
      </c>
      <c r="AR3598" s="110">
        <f t="shared" si="216"/>
        <v>6.2</v>
      </c>
      <c r="AS3598" s="22"/>
      <c r="AT3598" s="22"/>
      <c r="AU3598" s="110"/>
      <c r="AV3598" s="110"/>
      <c r="AW3598" s="110">
        <v>16</v>
      </c>
      <c r="AX3598" s="110"/>
      <c r="AY3598" s="110">
        <v>159</v>
      </c>
      <c r="AZ3598" s="110">
        <v>27</v>
      </c>
      <c r="BA3598" s="110">
        <v>2.2000000000000002</v>
      </c>
      <c r="BB3598" s="110"/>
      <c r="BC3598" s="110"/>
      <c r="BD3598" s="110">
        <v>2</v>
      </c>
      <c r="BE3598" s="110">
        <v>60</v>
      </c>
      <c r="BF3598" s="110">
        <v>8.8000000000000007</v>
      </c>
      <c r="BG3598" s="110" t="s">
        <v>471</v>
      </c>
      <c r="BH3598" s="110">
        <v>49</v>
      </c>
      <c r="BI3598" s="110">
        <v>6</v>
      </c>
      <c r="BJ3598" s="110">
        <v>141</v>
      </c>
      <c r="BK3598" s="110"/>
      <c r="BL3598" s="110" t="s">
        <v>1420</v>
      </c>
      <c r="BM3598" s="110"/>
      <c r="BN3598" s="110">
        <v>9</v>
      </c>
      <c r="BO3598" s="110">
        <v>797</v>
      </c>
      <c r="BP3598" s="110" t="s">
        <v>411</v>
      </c>
      <c r="BQ3598" s="110">
        <v>21</v>
      </c>
      <c r="BR3598" s="110">
        <v>179</v>
      </c>
      <c r="BS3598" s="110"/>
      <c r="BT3598" s="110">
        <v>1.5</v>
      </c>
      <c r="BU3598" s="110" t="s">
        <v>420</v>
      </c>
      <c r="BV3598" s="110"/>
      <c r="BW3598" s="110">
        <v>30</v>
      </c>
      <c r="BX3598" s="110">
        <v>160</v>
      </c>
      <c r="BY3598" s="110">
        <v>81.7</v>
      </c>
      <c r="BZ3598" s="110"/>
      <c r="CA3598" s="110">
        <v>24.7</v>
      </c>
      <c r="CB3598" s="110">
        <v>0.4</v>
      </c>
      <c r="CC3598" s="110">
        <v>7.3</v>
      </c>
      <c r="CD3598" s="110" t="s">
        <v>412</v>
      </c>
      <c r="CE3598" s="110" t="s">
        <v>420</v>
      </c>
      <c r="CF3598" s="110">
        <v>230</v>
      </c>
      <c r="CG3598" s="110">
        <v>6234</v>
      </c>
      <c r="CH3598" s="110">
        <v>300</v>
      </c>
      <c r="CI3598" s="110">
        <v>448</v>
      </c>
      <c r="CJ3598" s="110">
        <v>740</v>
      </c>
      <c r="CK3598" s="110">
        <v>67</v>
      </c>
      <c r="CL3598" s="110">
        <v>195</v>
      </c>
      <c r="CM3598" s="110">
        <v>32.9</v>
      </c>
      <c r="CN3598" s="110">
        <v>2.84</v>
      </c>
      <c r="CO3598" s="110">
        <v>30</v>
      </c>
      <c r="CP3598" s="110">
        <v>5.8</v>
      </c>
      <c r="CQ3598" s="110">
        <v>37.799999999999997</v>
      </c>
      <c r="CR3598" s="110">
        <v>8.5</v>
      </c>
      <c r="CS3598" s="110">
        <v>28</v>
      </c>
      <c r="CT3598" s="110">
        <v>4.8499999999999996</v>
      </c>
      <c r="CU3598" s="110">
        <v>36.200000000000003</v>
      </c>
      <c r="CV3598" s="110">
        <v>5.97</v>
      </c>
      <c r="CW3598" s="60">
        <f t="shared" si="217"/>
        <v>1642.86</v>
      </c>
      <c r="CX3598" s="110"/>
      <c r="CY3598" s="110"/>
      <c r="CZ3598" s="110"/>
      <c r="DA3598" s="110"/>
      <c r="DB3598" s="22"/>
      <c r="DC3598" s="110"/>
      <c r="DD3598" s="110"/>
      <c r="DE3598" s="110"/>
      <c r="DF3598" s="110"/>
      <c r="DG3598" s="110"/>
      <c r="DH3598" s="22"/>
      <c r="DI3598" s="22"/>
      <c r="DJ3598" s="22"/>
      <c r="DK3598" s="22"/>
      <c r="DL3598" s="22"/>
      <c r="DM3598" s="22"/>
      <c r="DN3598" s="22"/>
      <c r="DO3598" s="22"/>
      <c r="DP3598" s="22"/>
      <c r="DQ3598" s="22"/>
    </row>
    <row r="3599" spans="1:121" ht="14.5" customHeight="1" x14ac:dyDescent="0.3">
      <c r="A3599" s="61" t="s">
        <v>5160</v>
      </c>
      <c r="B3599" s="61" t="s">
        <v>5159</v>
      </c>
      <c r="C3599" s="22" t="s">
        <v>2941</v>
      </c>
      <c r="D3599" s="22" t="s">
        <v>5257</v>
      </c>
      <c r="E3599" s="71"/>
      <c r="F3599" s="71">
        <v>42670</v>
      </c>
      <c r="G3599" s="22" t="s">
        <v>5043</v>
      </c>
      <c r="H3599" s="61"/>
      <c r="I3599" s="61"/>
      <c r="J3599" s="61"/>
      <c r="K3599" s="29" t="s">
        <v>1253</v>
      </c>
      <c r="L3599" s="29" t="s">
        <v>878</v>
      </c>
      <c r="M3599" s="22" t="s">
        <v>1165</v>
      </c>
      <c r="N3599" s="70" t="s">
        <v>3393</v>
      </c>
      <c r="O3599" s="70" t="s">
        <v>3394</v>
      </c>
      <c r="W3599" s="110">
        <v>56.77</v>
      </c>
      <c r="X3599" s="110">
        <v>8.1000000000000003E-2</v>
      </c>
      <c r="Y3599" s="110">
        <v>15.65</v>
      </c>
      <c r="Z3599" s="110">
        <v>6.66</v>
      </c>
      <c r="AA3599" s="110">
        <v>0.43099999999999999</v>
      </c>
      <c r="AB3599" s="110">
        <v>0.67</v>
      </c>
      <c r="AC3599" s="110">
        <v>4.24</v>
      </c>
      <c r="AD3599" s="110">
        <v>6.99</v>
      </c>
      <c r="AE3599" s="110">
        <v>4.63</v>
      </c>
      <c r="AF3599" s="110">
        <v>0.18</v>
      </c>
      <c r="AG3599" s="110">
        <v>2.02</v>
      </c>
      <c r="AH3599" s="110"/>
      <c r="AI3599" s="110"/>
      <c r="AJ3599" s="110"/>
      <c r="AK3599" s="22"/>
      <c r="AL3599" s="110"/>
      <c r="AM3599" s="110"/>
      <c r="AN3599" s="110"/>
      <c r="AO3599" s="57">
        <f t="shared" si="213"/>
        <v>98.321999999999989</v>
      </c>
      <c r="AP3599" s="109">
        <f t="shared" si="214"/>
        <v>2.5753391999999993</v>
      </c>
      <c r="AQ3599" s="109">
        <f t="shared" si="215"/>
        <v>3.7133280000000006</v>
      </c>
      <c r="AR3599" s="110">
        <f t="shared" si="216"/>
        <v>6.0545454545454538</v>
      </c>
      <c r="AS3599" s="22"/>
      <c r="AT3599" s="22"/>
      <c r="AU3599" s="110"/>
      <c r="AV3599" s="110"/>
      <c r="AW3599" s="110">
        <v>19</v>
      </c>
      <c r="AX3599" s="110"/>
      <c r="AY3599" s="110">
        <v>75</v>
      </c>
      <c r="AZ3599" s="110">
        <v>28</v>
      </c>
      <c r="BA3599" s="110">
        <v>1.2</v>
      </c>
      <c r="BB3599" s="110"/>
      <c r="BC3599" s="110"/>
      <c r="BD3599" s="110">
        <v>2</v>
      </c>
      <c r="BE3599" s="110">
        <v>30</v>
      </c>
      <c r="BF3599" s="110">
        <v>4.5</v>
      </c>
      <c r="BG3599" s="110" t="s">
        <v>471</v>
      </c>
      <c r="BH3599" s="110">
        <v>39</v>
      </c>
      <c r="BI3599" s="110">
        <v>7</v>
      </c>
      <c r="BJ3599" s="110">
        <v>43.5</v>
      </c>
      <c r="BK3599" s="110"/>
      <c r="BL3599" s="110" t="s">
        <v>1420</v>
      </c>
      <c r="BM3599" s="110"/>
      <c r="BN3599" s="110">
        <v>11</v>
      </c>
      <c r="BO3599" s="110">
        <v>328</v>
      </c>
      <c r="BP3599" s="110">
        <v>20</v>
      </c>
      <c r="BQ3599" s="110">
        <v>38</v>
      </c>
      <c r="BR3599" s="110">
        <v>164</v>
      </c>
      <c r="BS3599" s="110"/>
      <c r="BT3599" s="110">
        <v>1.5</v>
      </c>
      <c r="BU3599" s="110">
        <v>4</v>
      </c>
      <c r="BV3599" s="110"/>
      <c r="BW3599" s="110">
        <v>22</v>
      </c>
      <c r="BX3599" s="110">
        <v>130</v>
      </c>
      <c r="BY3599" s="110">
        <v>20.6</v>
      </c>
      <c r="BZ3599" s="110"/>
      <c r="CA3599" s="110">
        <v>37.4</v>
      </c>
      <c r="CB3599" s="110">
        <v>0.5</v>
      </c>
      <c r="CC3599" s="110">
        <v>10.6</v>
      </c>
      <c r="CD3599" s="110" t="s">
        <v>412</v>
      </c>
      <c r="CE3599" s="110">
        <v>2</v>
      </c>
      <c r="CF3599" s="110">
        <v>65</v>
      </c>
      <c r="CG3599" s="110">
        <v>2066</v>
      </c>
      <c r="CH3599" s="110">
        <v>320</v>
      </c>
      <c r="CI3599" s="110">
        <v>208</v>
      </c>
      <c r="CJ3599" s="110">
        <v>371</v>
      </c>
      <c r="CK3599" s="110">
        <v>36.200000000000003</v>
      </c>
      <c r="CL3599" s="110">
        <v>111</v>
      </c>
      <c r="CM3599" s="110">
        <v>17.3</v>
      </c>
      <c r="CN3599" s="110">
        <v>1.83</v>
      </c>
      <c r="CO3599" s="110">
        <v>13.6</v>
      </c>
      <c r="CP3599" s="110">
        <v>2</v>
      </c>
      <c r="CQ3599" s="110">
        <v>11.5</v>
      </c>
      <c r="CR3599" s="110">
        <v>2.2999999999999998</v>
      </c>
      <c r="CS3599" s="110">
        <v>7.5</v>
      </c>
      <c r="CT3599" s="110">
        <v>1.31</v>
      </c>
      <c r="CU3599" s="110">
        <v>10.3</v>
      </c>
      <c r="CV3599" s="110">
        <v>1.8</v>
      </c>
      <c r="CW3599" s="60">
        <f t="shared" si="217"/>
        <v>795.63999999999987</v>
      </c>
      <c r="CX3599" s="110"/>
      <c r="CY3599" s="110"/>
      <c r="CZ3599" s="110"/>
      <c r="DA3599" s="110"/>
      <c r="DB3599" s="22"/>
      <c r="DC3599" s="110"/>
      <c r="DD3599" s="110"/>
      <c r="DE3599" s="110"/>
      <c r="DF3599" s="110"/>
      <c r="DG3599" s="110"/>
      <c r="DH3599" s="22"/>
      <c r="DI3599" s="22"/>
      <c r="DJ3599" s="22"/>
      <c r="DK3599" s="22"/>
      <c r="DL3599" s="22"/>
      <c r="DM3599" s="22"/>
      <c r="DN3599" s="22"/>
      <c r="DO3599" s="22"/>
      <c r="DP3599" s="22"/>
      <c r="DQ3599" s="22"/>
    </row>
    <row r="3600" spans="1:121" ht="14.5" customHeight="1" x14ac:dyDescent="0.3">
      <c r="A3600" s="61" t="s">
        <v>5161</v>
      </c>
      <c r="B3600" s="61" t="s">
        <v>5159</v>
      </c>
      <c r="C3600" s="22" t="s">
        <v>2941</v>
      </c>
      <c r="D3600" s="22" t="s">
        <v>5257</v>
      </c>
      <c r="E3600" s="71"/>
      <c r="F3600" s="71">
        <v>42670</v>
      </c>
      <c r="G3600" s="22" t="s">
        <v>5017</v>
      </c>
      <c r="H3600" s="61"/>
      <c r="I3600" s="61"/>
      <c r="J3600" s="61"/>
      <c r="K3600" s="29" t="s">
        <v>1253</v>
      </c>
      <c r="L3600" s="29" t="s">
        <v>878</v>
      </c>
      <c r="M3600" s="22" t="s">
        <v>1165</v>
      </c>
      <c r="N3600" s="70" t="s">
        <v>3393</v>
      </c>
      <c r="O3600" s="70" t="s">
        <v>3394</v>
      </c>
      <c r="W3600" s="110">
        <v>58.34</v>
      </c>
      <c r="X3600" s="110">
        <v>0.18099999999999999</v>
      </c>
      <c r="Y3600" s="110">
        <v>17.170000000000002</v>
      </c>
      <c r="Z3600" s="110">
        <v>5.76</v>
      </c>
      <c r="AA3600" s="110">
        <v>0.27800000000000002</v>
      </c>
      <c r="AB3600" s="110">
        <v>0.27</v>
      </c>
      <c r="AC3600" s="110">
        <v>1.34</v>
      </c>
      <c r="AD3600" s="110">
        <v>7.44</v>
      </c>
      <c r="AE3600" s="110">
        <v>5.08</v>
      </c>
      <c r="AF3600" s="110">
        <v>0.08</v>
      </c>
      <c r="AG3600" s="110">
        <v>2.2999999999999998</v>
      </c>
      <c r="AH3600" s="110"/>
      <c r="AI3600" s="110"/>
      <c r="AJ3600" s="110"/>
      <c r="AK3600" s="22"/>
      <c r="AL3600" s="110"/>
      <c r="AM3600" s="110"/>
      <c r="AN3600" s="110"/>
      <c r="AO3600" s="57">
        <f t="shared" si="213"/>
        <v>98.239000000000004</v>
      </c>
      <c r="AP3600" s="109">
        <f t="shared" si="214"/>
        <v>2.4072462000000021</v>
      </c>
      <c r="AQ3600" s="109">
        <f t="shared" si="215"/>
        <v>3.0479579999999977</v>
      </c>
      <c r="AR3600" s="110">
        <f t="shared" si="216"/>
        <v>5.2363636363636354</v>
      </c>
      <c r="AS3600" s="22"/>
      <c r="AT3600" s="22"/>
      <c r="AU3600" s="110"/>
      <c r="AV3600" s="110"/>
      <c r="AW3600" s="110" t="s">
        <v>412</v>
      </c>
      <c r="AX3600" s="110"/>
      <c r="AY3600" s="110">
        <v>138</v>
      </c>
      <c r="AZ3600" s="110">
        <v>16</v>
      </c>
      <c r="BA3600" s="110" t="s">
        <v>413</v>
      </c>
      <c r="BB3600" s="110"/>
      <c r="BC3600" s="110"/>
      <c r="BD3600" s="110">
        <v>2</v>
      </c>
      <c r="BE3600" s="110" t="s">
        <v>411</v>
      </c>
      <c r="BF3600" s="110">
        <v>3.9</v>
      </c>
      <c r="BG3600" s="110" t="s">
        <v>471</v>
      </c>
      <c r="BH3600" s="110">
        <v>30</v>
      </c>
      <c r="BI3600" s="110">
        <v>2</v>
      </c>
      <c r="BJ3600" s="110">
        <v>35.799999999999997</v>
      </c>
      <c r="BK3600" s="110"/>
      <c r="BL3600" s="110" t="s">
        <v>1420</v>
      </c>
      <c r="BM3600" s="110"/>
      <c r="BN3600" s="110">
        <v>6</v>
      </c>
      <c r="BO3600" s="110">
        <v>206</v>
      </c>
      <c r="BP3600" s="110" t="s">
        <v>411</v>
      </c>
      <c r="BQ3600" s="110">
        <v>29</v>
      </c>
      <c r="BR3600" s="110">
        <v>138</v>
      </c>
      <c r="BS3600" s="110"/>
      <c r="BT3600" s="110" t="s">
        <v>421</v>
      </c>
      <c r="BU3600" s="110">
        <v>1</v>
      </c>
      <c r="BV3600" s="110"/>
      <c r="BW3600" s="110">
        <v>17</v>
      </c>
      <c r="BX3600" s="110">
        <v>64</v>
      </c>
      <c r="BY3600" s="110">
        <v>20.2</v>
      </c>
      <c r="BZ3600" s="110"/>
      <c r="CA3600" s="110">
        <v>29.8</v>
      </c>
      <c r="CB3600" s="110">
        <v>0.4</v>
      </c>
      <c r="CC3600" s="110">
        <v>9</v>
      </c>
      <c r="CD3600" s="110" t="s">
        <v>412</v>
      </c>
      <c r="CE3600" s="110">
        <v>3</v>
      </c>
      <c r="CF3600" s="110">
        <v>46</v>
      </c>
      <c r="CG3600" s="110">
        <v>1525</v>
      </c>
      <c r="CH3600" s="110">
        <v>160</v>
      </c>
      <c r="CI3600" s="110">
        <v>115</v>
      </c>
      <c r="CJ3600" s="110">
        <v>203</v>
      </c>
      <c r="CK3600" s="110">
        <v>19.5</v>
      </c>
      <c r="CL3600" s="110">
        <v>59.8</v>
      </c>
      <c r="CM3600" s="110">
        <v>9.5</v>
      </c>
      <c r="CN3600" s="110">
        <v>1.07</v>
      </c>
      <c r="CO3600" s="110">
        <v>7.7</v>
      </c>
      <c r="CP3600" s="110">
        <v>1.4</v>
      </c>
      <c r="CQ3600" s="110">
        <v>8.4</v>
      </c>
      <c r="CR3600" s="110">
        <v>1.8</v>
      </c>
      <c r="CS3600" s="110">
        <v>5.5</v>
      </c>
      <c r="CT3600" s="110">
        <v>0.99</v>
      </c>
      <c r="CU3600" s="110">
        <v>7.2</v>
      </c>
      <c r="CV3600" s="110">
        <v>1.25</v>
      </c>
      <c r="CW3600" s="60">
        <f t="shared" si="217"/>
        <v>442.10999999999996</v>
      </c>
      <c r="CX3600" s="110"/>
      <c r="CY3600" s="110"/>
      <c r="CZ3600" s="110"/>
      <c r="DA3600" s="110"/>
      <c r="DB3600" s="22"/>
      <c r="DC3600" s="110"/>
      <c r="DD3600" s="110"/>
      <c r="DE3600" s="110"/>
      <c r="DF3600" s="110"/>
      <c r="DG3600" s="110"/>
      <c r="DH3600" s="22"/>
      <c r="DI3600" s="22"/>
      <c r="DJ3600" s="22"/>
      <c r="DK3600" s="22"/>
      <c r="DL3600" s="22"/>
      <c r="DM3600" s="22"/>
      <c r="DN3600" s="22"/>
      <c r="DO3600" s="22"/>
      <c r="DP3600" s="22"/>
      <c r="DQ3600" s="22"/>
    </row>
    <row r="3601" spans="1:121" ht="14.5" customHeight="1" x14ac:dyDescent="0.3">
      <c r="A3601" s="61" t="s">
        <v>5162</v>
      </c>
      <c r="B3601" s="61" t="s">
        <v>5159</v>
      </c>
      <c r="C3601" s="22" t="s">
        <v>2941</v>
      </c>
      <c r="D3601" s="22" t="s">
        <v>5257</v>
      </c>
      <c r="E3601" s="71"/>
      <c r="F3601" s="71">
        <v>42670</v>
      </c>
      <c r="G3601" s="22" t="s">
        <v>5020</v>
      </c>
      <c r="H3601" s="22">
        <v>32.018486000000003</v>
      </c>
      <c r="I3601" s="22">
        <v>-105.523602</v>
      </c>
      <c r="J3601" s="22" t="s">
        <v>873</v>
      </c>
      <c r="K3601" s="29" t="s">
        <v>1253</v>
      </c>
      <c r="L3601" s="29" t="s">
        <v>878</v>
      </c>
      <c r="M3601" s="22" t="s">
        <v>1165</v>
      </c>
      <c r="N3601" s="70" t="s">
        <v>3393</v>
      </c>
      <c r="O3601" s="70" t="s">
        <v>3394</v>
      </c>
      <c r="U3601" s="126"/>
      <c r="W3601" s="110">
        <v>60.1</v>
      </c>
      <c r="X3601" s="110">
        <v>0.15</v>
      </c>
      <c r="Y3601" s="110">
        <v>17.600000000000001</v>
      </c>
      <c r="Z3601" s="110">
        <v>5.36</v>
      </c>
      <c r="AA3601" s="110">
        <v>0.26700000000000002</v>
      </c>
      <c r="AB3601" s="110">
        <v>0.21</v>
      </c>
      <c r="AC3601" s="110">
        <v>1.26</v>
      </c>
      <c r="AD3601" s="110">
        <v>6.84</v>
      </c>
      <c r="AE3601" s="110">
        <v>5.35</v>
      </c>
      <c r="AF3601" s="110">
        <v>0.09</v>
      </c>
      <c r="AG3601" s="110">
        <v>1.17</v>
      </c>
      <c r="AH3601" s="110"/>
      <c r="AI3601" s="110"/>
      <c r="AJ3601" s="110"/>
      <c r="AK3601" s="22"/>
      <c r="AL3601" s="110"/>
      <c r="AM3601" s="110"/>
      <c r="AN3601" s="110"/>
      <c r="AO3601" s="57">
        <f t="shared" si="213"/>
        <v>98.396999999999991</v>
      </c>
      <c r="AP3601" s="109">
        <f t="shared" si="214"/>
        <v>2.3203832000000006</v>
      </c>
      <c r="AQ3601" s="109">
        <f t="shared" si="215"/>
        <v>2.7632879999999993</v>
      </c>
      <c r="AR3601" s="110">
        <f t="shared" si="216"/>
        <v>4.872727272727273</v>
      </c>
      <c r="AS3601" s="22"/>
      <c r="AT3601" s="22"/>
      <c r="AU3601" s="110"/>
      <c r="AV3601" s="110"/>
      <c r="AW3601" s="110">
        <v>5</v>
      </c>
      <c r="AX3601" s="110"/>
      <c r="AY3601" s="110">
        <v>153</v>
      </c>
      <c r="AZ3601" s="110">
        <v>12</v>
      </c>
      <c r="BA3601" s="110">
        <v>0.9</v>
      </c>
      <c r="BB3601" s="110"/>
      <c r="BC3601" s="110"/>
      <c r="BD3601" s="110">
        <v>2</v>
      </c>
      <c r="BE3601" s="110" t="s">
        <v>411</v>
      </c>
      <c r="BF3601" s="110">
        <v>2.1</v>
      </c>
      <c r="BG3601" s="110" t="s">
        <v>471</v>
      </c>
      <c r="BH3601" s="110">
        <v>31</v>
      </c>
      <c r="BI3601" s="110">
        <v>2</v>
      </c>
      <c r="BJ3601" s="110">
        <v>28.6</v>
      </c>
      <c r="BK3601" s="110"/>
      <c r="BL3601" s="110" t="s">
        <v>1420</v>
      </c>
      <c r="BM3601" s="110"/>
      <c r="BN3601" s="110">
        <v>4</v>
      </c>
      <c r="BO3601" s="110">
        <v>163</v>
      </c>
      <c r="BP3601" s="110" t="s">
        <v>411</v>
      </c>
      <c r="BQ3601" s="110">
        <v>28</v>
      </c>
      <c r="BR3601" s="110">
        <v>137</v>
      </c>
      <c r="BS3601" s="110"/>
      <c r="BT3601" s="110">
        <v>1.1000000000000001</v>
      </c>
      <c r="BU3601" s="110">
        <v>1</v>
      </c>
      <c r="BV3601" s="110"/>
      <c r="BW3601" s="110">
        <v>12</v>
      </c>
      <c r="BX3601" s="110">
        <v>80</v>
      </c>
      <c r="BY3601" s="110">
        <v>15.1</v>
      </c>
      <c r="BZ3601" s="110"/>
      <c r="CA3601" s="110">
        <v>33.9</v>
      </c>
      <c r="CB3601" s="110">
        <v>0.5</v>
      </c>
      <c r="CC3601" s="110">
        <v>11</v>
      </c>
      <c r="CD3601" s="110" t="s">
        <v>412</v>
      </c>
      <c r="CE3601" s="110">
        <v>2</v>
      </c>
      <c r="CF3601" s="110">
        <v>34</v>
      </c>
      <c r="CG3601" s="110">
        <v>1355</v>
      </c>
      <c r="CH3601" s="110">
        <v>170</v>
      </c>
      <c r="CI3601" s="110">
        <v>117</v>
      </c>
      <c r="CJ3601" s="110">
        <v>205</v>
      </c>
      <c r="CK3601" s="110">
        <v>18</v>
      </c>
      <c r="CL3601" s="110">
        <v>54.1</v>
      </c>
      <c r="CM3601" s="110">
        <v>8.3000000000000007</v>
      </c>
      <c r="CN3601" s="110">
        <v>0.96</v>
      </c>
      <c r="CO3601" s="110">
        <v>6.2</v>
      </c>
      <c r="CP3601" s="110">
        <v>1</v>
      </c>
      <c r="CQ3601" s="110">
        <v>6.3</v>
      </c>
      <c r="CR3601" s="110">
        <v>1.3</v>
      </c>
      <c r="CS3601" s="110">
        <v>3.9</v>
      </c>
      <c r="CT3601" s="110">
        <v>0.69</v>
      </c>
      <c r="CU3601" s="110">
        <v>5.5</v>
      </c>
      <c r="CV3601" s="110">
        <v>0.95</v>
      </c>
      <c r="CW3601" s="60">
        <f t="shared" si="217"/>
        <v>429.2</v>
      </c>
      <c r="CX3601" s="110"/>
      <c r="CY3601" s="110"/>
      <c r="CZ3601" s="110"/>
      <c r="DA3601" s="110"/>
      <c r="DB3601" s="22"/>
      <c r="DC3601" s="110"/>
      <c r="DD3601" s="110"/>
      <c r="DE3601" s="110"/>
      <c r="DF3601" s="110"/>
      <c r="DG3601" s="110"/>
      <c r="DH3601" s="22"/>
      <c r="DI3601" s="22"/>
      <c r="DJ3601" s="22"/>
      <c r="DK3601" s="22"/>
      <c r="DL3601" s="22"/>
      <c r="DM3601" s="22"/>
      <c r="DN3601" s="22"/>
      <c r="DO3601" s="22"/>
      <c r="DP3601" s="22"/>
      <c r="DQ3601" s="22"/>
    </row>
    <row r="3602" spans="1:121" ht="14.5" customHeight="1" x14ac:dyDescent="0.3">
      <c r="A3602" s="61" t="s">
        <v>5163</v>
      </c>
      <c r="B3602" s="61" t="s">
        <v>5159</v>
      </c>
      <c r="C3602" s="22" t="s">
        <v>2941</v>
      </c>
      <c r="D3602" s="22" t="s">
        <v>5257</v>
      </c>
      <c r="E3602" s="71"/>
      <c r="F3602" s="71">
        <v>42670</v>
      </c>
      <c r="G3602" s="22" t="s">
        <v>5020</v>
      </c>
      <c r="H3602" s="22">
        <v>32.019250999999997</v>
      </c>
      <c r="I3602" s="22">
        <v>-105.52101</v>
      </c>
      <c r="J3602" s="22" t="s">
        <v>873</v>
      </c>
      <c r="K3602" s="29" t="s">
        <v>1253</v>
      </c>
      <c r="L3602" s="29" t="s">
        <v>878</v>
      </c>
      <c r="M3602" s="22" t="s">
        <v>1165</v>
      </c>
      <c r="N3602" s="70" t="s">
        <v>3393</v>
      </c>
      <c r="O3602" s="70" t="s">
        <v>3394</v>
      </c>
      <c r="U3602" s="126"/>
      <c r="W3602" s="110">
        <v>60.22</v>
      </c>
      <c r="X3602" s="110">
        <v>0.248</v>
      </c>
      <c r="Y3602" s="110">
        <v>17.71</v>
      </c>
      <c r="Z3602" s="110">
        <v>5.0999999999999996</v>
      </c>
      <c r="AA3602" s="110">
        <v>0.24299999999999999</v>
      </c>
      <c r="AB3602" s="110">
        <v>0.31</v>
      </c>
      <c r="AC3602" s="110">
        <v>1.1100000000000001</v>
      </c>
      <c r="AD3602" s="110">
        <v>6.33</v>
      </c>
      <c r="AE3602" s="110">
        <v>5.26</v>
      </c>
      <c r="AF3602" s="110">
        <v>0.14000000000000001</v>
      </c>
      <c r="AG3602" s="110">
        <v>1.66</v>
      </c>
      <c r="AH3602" s="110"/>
      <c r="AI3602" s="110"/>
      <c r="AJ3602" s="110"/>
      <c r="AK3602" s="22"/>
      <c r="AL3602" s="110"/>
      <c r="AM3602" s="110"/>
      <c r="AN3602" s="110"/>
      <c r="AO3602" s="57">
        <f t="shared" si="213"/>
        <v>98.330999999999989</v>
      </c>
      <c r="AP3602" s="109">
        <f t="shared" si="214"/>
        <v>2.2555320000000001</v>
      </c>
      <c r="AQ3602" s="109">
        <f t="shared" si="215"/>
        <v>2.5858799999999995</v>
      </c>
      <c r="AR3602" s="110">
        <f t="shared" si="216"/>
        <v>4.6363636363636358</v>
      </c>
      <c r="AS3602" s="22"/>
      <c r="AT3602" s="22"/>
      <c r="AU3602" s="110"/>
      <c r="AV3602" s="110"/>
      <c r="AW3602" s="110">
        <v>6</v>
      </c>
      <c r="AX3602" s="110"/>
      <c r="AY3602" s="110">
        <v>552</v>
      </c>
      <c r="AZ3602" s="110">
        <v>13</v>
      </c>
      <c r="BA3602" s="110">
        <v>0.7</v>
      </c>
      <c r="BB3602" s="110"/>
      <c r="BC3602" s="110"/>
      <c r="BD3602" s="110">
        <v>2</v>
      </c>
      <c r="BE3602" s="110" t="s">
        <v>411</v>
      </c>
      <c r="BF3602" s="110">
        <v>2.5</v>
      </c>
      <c r="BG3602" s="110" t="s">
        <v>471</v>
      </c>
      <c r="BH3602" s="110">
        <v>31</v>
      </c>
      <c r="BI3602" s="110">
        <v>2</v>
      </c>
      <c r="BJ3602" s="110">
        <v>27.2</v>
      </c>
      <c r="BK3602" s="110"/>
      <c r="BL3602" s="110" t="s">
        <v>1420</v>
      </c>
      <c r="BM3602" s="110"/>
      <c r="BN3602" s="110">
        <v>7</v>
      </c>
      <c r="BO3602" s="110">
        <v>178</v>
      </c>
      <c r="BP3602" s="110" t="s">
        <v>411</v>
      </c>
      <c r="BQ3602" s="110">
        <v>29</v>
      </c>
      <c r="BR3602" s="110">
        <v>121</v>
      </c>
      <c r="BS3602" s="110"/>
      <c r="BT3602" s="110">
        <v>0.9</v>
      </c>
      <c r="BU3602" s="110" t="s">
        <v>420</v>
      </c>
      <c r="BV3602" s="110"/>
      <c r="BW3602" s="110">
        <v>10</v>
      </c>
      <c r="BX3602" s="110">
        <v>112</v>
      </c>
      <c r="BY3602" s="110">
        <v>16.100000000000001</v>
      </c>
      <c r="BZ3602" s="110"/>
      <c r="CA3602" s="110">
        <v>25.8</v>
      </c>
      <c r="CB3602" s="110">
        <v>0.5</v>
      </c>
      <c r="CC3602" s="110">
        <v>8.6999999999999993</v>
      </c>
      <c r="CD3602" s="110" t="s">
        <v>412</v>
      </c>
      <c r="CE3602" s="110">
        <v>2</v>
      </c>
      <c r="CF3602" s="110">
        <v>39</v>
      </c>
      <c r="CG3602" s="110">
        <v>1359</v>
      </c>
      <c r="CH3602" s="110">
        <v>160</v>
      </c>
      <c r="CI3602" s="110">
        <v>127</v>
      </c>
      <c r="CJ3602" s="110">
        <v>214</v>
      </c>
      <c r="CK3602" s="110">
        <v>18.899999999999999</v>
      </c>
      <c r="CL3602" s="110">
        <v>56.1</v>
      </c>
      <c r="CM3602" s="110">
        <v>8.5</v>
      </c>
      <c r="CN3602" s="110">
        <v>1.35</v>
      </c>
      <c r="CO3602" s="110">
        <v>6.5</v>
      </c>
      <c r="CP3602" s="110">
        <v>1.1000000000000001</v>
      </c>
      <c r="CQ3602" s="110">
        <v>6.7</v>
      </c>
      <c r="CR3602" s="110">
        <v>1.4</v>
      </c>
      <c r="CS3602" s="110">
        <v>4.3</v>
      </c>
      <c r="CT3602" s="110">
        <v>0.71</v>
      </c>
      <c r="CU3602" s="110">
        <v>5.3</v>
      </c>
      <c r="CV3602" s="110">
        <v>0.9</v>
      </c>
      <c r="CW3602" s="60">
        <f t="shared" si="217"/>
        <v>452.76</v>
      </c>
      <c r="CX3602" s="110"/>
      <c r="CY3602" s="110"/>
      <c r="CZ3602" s="110"/>
      <c r="DA3602" s="110"/>
      <c r="DB3602" s="22"/>
      <c r="DC3602" s="110"/>
      <c r="DD3602" s="110"/>
      <c r="DE3602" s="110"/>
      <c r="DF3602" s="110"/>
      <c r="DG3602" s="110"/>
      <c r="DH3602" s="22"/>
      <c r="DI3602" s="22"/>
      <c r="DJ3602" s="22"/>
      <c r="DK3602" s="22"/>
      <c r="DL3602" s="22"/>
      <c r="DM3602" s="22"/>
      <c r="DN3602" s="22"/>
      <c r="DO3602" s="22"/>
      <c r="DP3602" s="22"/>
      <c r="DQ3602" s="22"/>
    </row>
    <row r="3603" spans="1:121" ht="14.5" customHeight="1" x14ac:dyDescent="0.3">
      <c r="A3603" s="61" t="s">
        <v>5164</v>
      </c>
      <c r="B3603" s="61" t="s">
        <v>5159</v>
      </c>
      <c r="C3603" s="22" t="s">
        <v>2941</v>
      </c>
      <c r="D3603" s="22" t="s">
        <v>5257</v>
      </c>
      <c r="E3603" s="71"/>
      <c r="F3603" s="71">
        <v>42670</v>
      </c>
      <c r="G3603" s="22" t="s">
        <v>5020</v>
      </c>
      <c r="H3603" s="22">
        <v>32.019305000000003</v>
      </c>
      <c r="I3603" s="22">
        <v>-105.518869</v>
      </c>
      <c r="J3603" s="22" t="s">
        <v>873</v>
      </c>
      <c r="K3603" s="29" t="s">
        <v>1253</v>
      </c>
      <c r="L3603" s="29" t="s">
        <v>878</v>
      </c>
      <c r="M3603" s="22" t="s">
        <v>1165</v>
      </c>
      <c r="N3603" s="70" t="s">
        <v>3393</v>
      </c>
      <c r="O3603" s="70" t="s">
        <v>3394</v>
      </c>
      <c r="U3603" s="126"/>
      <c r="W3603" s="110">
        <v>58.94</v>
      </c>
      <c r="X3603" s="110">
        <v>0.17199999999999999</v>
      </c>
      <c r="Y3603" s="110">
        <v>17.46</v>
      </c>
      <c r="Z3603" s="110">
        <v>5.47</v>
      </c>
      <c r="AA3603" s="110">
        <v>0.27400000000000002</v>
      </c>
      <c r="AB3603" s="110">
        <v>0.25</v>
      </c>
      <c r="AC3603" s="110">
        <v>1.17</v>
      </c>
      <c r="AD3603" s="110">
        <v>7.38</v>
      </c>
      <c r="AE3603" s="110">
        <v>5.2</v>
      </c>
      <c r="AF3603" s="110">
        <v>0.1</v>
      </c>
      <c r="AG3603" s="110">
        <v>1.87</v>
      </c>
      <c r="AH3603" s="110"/>
      <c r="AI3603" s="110"/>
      <c r="AJ3603" s="110"/>
      <c r="AK3603" s="22"/>
      <c r="AL3603" s="110"/>
      <c r="AM3603" s="110"/>
      <c r="AN3603" s="110"/>
      <c r="AO3603" s="57">
        <f t="shared" si="213"/>
        <v>98.286000000000001</v>
      </c>
      <c r="AP3603" s="109">
        <f t="shared" si="214"/>
        <v>2.3431939000000011</v>
      </c>
      <c r="AQ3603" s="109">
        <f t="shared" si="215"/>
        <v>2.8425509999999985</v>
      </c>
      <c r="AR3603" s="110">
        <f t="shared" si="216"/>
        <v>4.9727272727272718</v>
      </c>
      <c r="AS3603" s="22"/>
      <c r="AT3603" s="22"/>
      <c r="AU3603" s="110"/>
      <c r="AV3603" s="110"/>
      <c r="AW3603" s="110">
        <v>11</v>
      </c>
      <c r="AX3603" s="110"/>
      <c r="AY3603" s="110">
        <v>161</v>
      </c>
      <c r="AZ3603" s="110">
        <v>17</v>
      </c>
      <c r="BA3603" s="110" t="s">
        <v>413</v>
      </c>
      <c r="BB3603" s="110"/>
      <c r="BC3603" s="110"/>
      <c r="BD3603" s="110">
        <v>2</v>
      </c>
      <c r="BE3603" s="110" t="s">
        <v>411</v>
      </c>
      <c r="BF3603" s="110">
        <v>3.3</v>
      </c>
      <c r="BG3603" s="110" t="s">
        <v>471</v>
      </c>
      <c r="BH3603" s="110">
        <v>36</v>
      </c>
      <c r="BI3603" s="110">
        <v>2</v>
      </c>
      <c r="BJ3603" s="110">
        <v>35.1</v>
      </c>
      <c r="BK3603" s="110"/>
      <c r="BL3603" s="110" t="s">
        <v>1420</v>
      </c>
      <c r="BM3603" s="110"/>
      <c r="BN3603" s="110">
        <v>7</v>
      </c>
      <c r="BO3603" s="110">
        <v>222</v>
      </c>
      <c r="BP3603" s="110" t="s">
        <v>411</v>
      </c>
      <c r="BQ3603" s="110">
        <v>32</v>
      </c>
      <c r="BR3603" s="110">
        <v>152</v>
      </c>
      <c r="BS3603" s="110"/>
      <c r="BT3603" s="110">
        <v>1.3</v>
      </c>
      <c r="BU3603" s="110" t="s">
        <v>420</v>
      </c>
      <c r="BV3603" s="110"/>
      <c r="BW3603" s="110">
        <v>15</v>
      </c>
      <c r="BX3603" s="110">
        <v>86</v>
      </c>
      <c r="BY3603" s="110">
        <v>20.100000000000001</v>
      </c>
      <c r="BZ3603" s="110"/>
      <c r="CA3603" s="110">
        <v>35</v>
      </c>
      <c r="CB3603" s="110">
        <v>0.5</v>
      </c>
      <c r="CC3603" s="110">
        <v>9.4</v>
      </c>
      <c r="CD3603" s="110" t="s">
        <v>412</v>
      </c>
      <c r="CE3603" s="110">
        <v>3</v>
      </c>
      <c r="CF3603" s="110">
        <v>45</v>
      </c>
      <c r="CG3603" s="110">
        <v>1699</v>
      </c>
      <c r="CH3603" s="110">
        <v>200</v>
      </c>
      <c r="CI3603" s="110">
        <v>143</v>
      </c>
      <c r="CJ3603" s="110">
        <v>246</v>
      </c>
      <c r="CK3603" s="110">
        <v>21.5</v>
      </c>
      <c r="CL3603" s="110">
        <v>62.5</v>
      </c>
      <c r="CM3603" s="110">
        <v>9.6</v>
      </c>
      <c r="CN3603" s="110">
        <v>1.07</v>
      </c>
      <c r="CO3603" s="110">
        <v>7.4</v>
      </c>
      <c r="CP3603" s="110">
        <v>1.2</v>
      </c>
      <c r="CQ3603" s="110">
        <v>7.8</v>
      </c>
      <c r="CR3603" s="110">
        <v>1.6</v>
      </c>
      <c r="CS3603" s="110">
        <v>5.0999999999999996</v>
      </c>
      <c r="CT3603" s="110">
        <v>0.88</v>
      </c>
      <c r="CU3603" s="110">
        <v>6.6</v>
      </c>
      <c r="CV3603" s="110">
        <v>1.1299999999999999</v>
      </c>
      <c r="CW3603" s="60">
        <f t="shared" si="217"/>
        <v>515.38</v>
      </c>
      <c r="CX3603" s="110"/>
      <c r="CY3603" s="110"/>
      <c r="CZ3603" s="110"/>
      <c r="DA3603" s="110"/>
      <c r="DB3603" s="22"/>
      <c r="DC3603" s="110"/>
      <c r="DD3603" s="110"/>
      <c r="DE3603" s="110"/>
      <c r="DF3603" s="110"/>
      <c r="DG3603" s="110"/>
      <c r="DH3603" s="22"/>
      <c r="DI3603" s="22"/>
      <c r="DJ3603" s="22"/>
      <c r="DK3603" s="22"/>
      <c r="DL3603" s="22"/>
      <c r="DM3603" s="22"/>
      <c r="DN3603" s="22"/>
      <c r="DO3603" s="22"/>
      <c r="DP3603" s="22"/>
      <c r="DQ3603" s="22"/>
    </row>
    <row r="3604" spans="1:121" ht="14.5" customHeight="1" x14ac:dyDescent="0.3">
      <c r="A3604" s="61" t="s">
        <v>5165</v>
      </c>
      <c r="B3604" s="61" t="s">
        <v>5159</v>
      </c>
      <c r="C3604" s="22" t="s">
        <v>2941</v>
      </c>
      <c r="D3604" s="22" t="s">
        <v>5257</v>
      </c>
      <c r="E3604" s="71"/>
      <c r="F3604" s="71">
        <v>42670</v>
      </c>
      <c r="G3604" s="22" t="s">
        <v>5020</v>
      </c>
      <c r="H3604" s="61"/>
      <c r="I3604" s="61"/>
      <c r="K3604" s="29" t="s">
        <v>1253</v>
      </c>
      <c r="L3604" s="29" t="s">
        <v>878</v>
      </c>
      <c r="M3604" s="22" t="s">
        <v>1165</v>
      </c>
      <c r="N3604" s="70" t="s">
        <v>3393</v>
      </c>
      <c r="O3604" s="70" t="s">
        <v>3394</v>
      </c>
      <c r="W3604" s="110">
        <v>59.36</v>
      </c>
      <c r="X3604" s="110">
        <v>0.17399999999999999</v>
      </c>
      <c r="Y3604" s="110">
        <v>17.71</v>
      </c>
      <c r="Z3604" s="110">
        <v>5.61</v>
      </c>
      <c r="AA3604" s="110">
        <v>0.27600000000000002</v>
      </c>
      <c r="AB3604" s="110">
        <v>0.25</v>
      </c>
      <c r="AC3604" s="110">
        <v>1.23</v>
      </c>
      <c r="AD3604" s="110">
        <v>7.11</v>
      </c>
      <c r="AE3604" s="110">
        <v>5.3</v>
      </c>
      <c r="AF3604" s="110">
        <v>0.12</v>
      </c>
      <c r="AG3604" s="110">
        <v>1.64</v>
      </c>
      <c r="AH3604" s="110"/>
      <c r="AI3604" s="110"/>
      <c r="AJ3604" s="110"/>
      <c r="AK3604" s="22"/>
      <c r="AL3604" s="110"/>
      <c r="AM3604" s="110"/>
      <c r="AN3604" s="110"/>
      <c r="AO3604" s="57">
        <f t="shared" si="213"/>
        <v>98.78</v>
      </c>
      <c r="AP3604" s="109">
        <f t="shared" si="214"/>
        <v>2.3934207000000018</v>
      </c>
      <c r="AQ3604" s="109">
        <f t="shared" si="215"/>
        <v>2.9241629999999983</v>
      </c>
      <c r="AR3604" s="110">
        <f t="shared" si="216"/>
        <v>5.0999999999999996</v>
      </c>
      <c r="AS3604" s="22"/>
      <c r="AT3604" s="22"/>
      <c r="AU3604" s="110"/>
      <c r="AV3604" s="110"/>
      <c r="AW3604" s="110" t="s">
        <v>412</v>
      </c>
      <c r="AX3604" s="110"/>
      <c r="AY3604" s="110">
        <v>141</v>
      </c>
      <c r="AZ3604" s="110">
        <v>18</v>
      </c>
      <c r="BA3604" s="110">
        <v>0.5</v>
      </c>
      <c r="BB3604" s="110"/>
      <c r="BC3604" s="110"/>
      <c r="BD3604" s="110">
        <v>1</v>
      </c>
      <c r="BE3604" s="110" t="s">
        <v>411</v>
      </c>
      <c r="BF3604" s="110">
        <v>3.3</v>
      </c>
      <c r="BG3604" s="110" t="s">
        <v>471</v>
      </c>
      <c r="BH3604" s="110">
        <v>37</v>
      </c>
      <c r="BI3604" s="110">
        <v>2</v>
      </c>
      <c r="BJ3604" s="110">
        <v>33.6</v>
      </c>
      <c r="BK3604" s="110"/>
      <c r="BL3604" s="110" t="s">
        <v>1420</v>
      </c>
      <c r="BM3604" s="110"/>
      <c r="BN3604" s="110">
        <v>11</v>
      </c>
      <c r="BO3604" s="110">
        <v>211</v>
      </c>
      <c r="BP3604" s="110" t="s">
        <v>411</v>
      </c>
      <c r="BQ3604" s="110">
        <v>35</v>
      </c>
      <c r="BR3604" s="110">
        <v>155</v>
      </c>
      <c r="BS3604" s="110"/>
      <c r="BT3604" s="110">
        <v>1.4</v>
      </c>
      <c r="BU3604" s="110">
        <v>1</v>
      </c>
      <c r="BV3604" s="110"/>
      <c r="BW3604" s="110">
        <v>14</v>
      </c>
      <c r="BX3604" s="110">
        <v>73</v>
      </c>
      <c r="BY3604" s="110">
        <v>19</v>
      </c>
      <c r="BZ3604" s="110"/>
      <c r="CA3604" s="110">
        <v>37.700000000000003</v>
      </c>
      <c r="CB3604" s="110">
        <v>0.5</v>
      </c>
      <c r="CC3604" s="110">
        <v>11.5</v>
      </c>
      <c r="CD3604" s="110" t="s">
        <v>412</v>
      </c>
      <c r="CE3604" s="110">
        <v>4</v>
      </c>
      <c r="CF3604" s="110">
        <v>50</v>
      </c>
      <c r="CG3604" s="110">
        <v>1579</v>
      </c>
      <c r="CH3604" s="110">
        <v>200</v>
      </c>
      <c r="CI3604" s="110">
        <v>145</v>
      </c>
      <c r="CJ3604" s="110">
        <v>250</v>
      </c>
      <c r="CK3604" s="110">
        <v>22</v>
      </c>
      <c r="CL3604" s="110">
        <v>64.8</v>
      </c>
      <c r="CM3604" s="110">
        <v>9.9</v>
      </c>
      <c r="CN3604" s="110">
        <v>1.0900000000000001</v>
      </c>
      <c r="CO3604" s="110">
        <v>7.6</v>
      </c>
      <c r="CP3604" s="110">
        <v>1.3</v>
      </c>
      <c r="CQ3604" s="110">
        <v>8.3000000000000007</v>
      </c>
      <c r="CR3604" s="110">
        <v>1.7</v>
      </c>
      <c r="CS3604" s="110">
        <v>5.5</v>
      </c>
      <c r="CT3604" s="110">
        <v>0.95</v>
      </c>
      <c r="CU3604" s="110">
        <v>7</v>
      </c>
      <c r="CV3604" s="110">
        <v>1.2</v>
      </c>
      <c r="CW3604" s="60">
        <f t="shared" si="217"/>
        <v>526.34000000000015</v>
      </c>
      <c r="CX3604" s="110"/>
      <c r="CY3604" s="110"/>
      <c r="CZ3604" s="110"/>
      <c r="DA3604" s="110"/>
      <c r="DB3604" s="22"/>
      <c r="DC3604" s="110"/>
      <c r="DD3604" s="110"/>
      <c r="DE3604" s="110"/>
      <c r="DF3604" s="110"/>
      <c r="DG3604" s="110"/>
      <c r="DH3604" s="22"/>
      <c r="DI3604" s="22"/>
      <c r="DJ3604" s="22"/>
      <c r="DK3604" s="22"/>
      <c r="DL3604" s="22"/>
      <c r="DM3604" s="22"/>
      <c r="DN3604" s="22"/>
      <c r="DO3604" s="22"/>
      <c r="DP3604" s="22"/>
      <c r="DQ3604" s="22"/>
    </row>
    <row r="3605" spans="1:121" ht="14.5" customHeight="1" x14ac:dyDescent="0.3">
      <c r="A3605" s="61" t="s">
        <v>5166</v>
      </c>
      <c r="B3605" s="61" t="s">
        <v>5159</v>
      </c>
      <c r="C3605" s="22" t="s">
        <v>2941</v>
      </c>
      <c r="D3605" s="22" t="s">
        <v>5257</v>
      </c>
      <c r="E3605" s="71"/>
      <c r="F3605" s="71">
        <v>42670</v>
      </c>
      <c r="G3605" s="22" t="s">
        <v>5020</v>
      </c>
      <c r="H3605" s="22">
        <v>32.020122000000001</v>
      </c>
      <c r="I3605" s="22">
        <v>-105.51680399999999</v>
      </c>
      <c r="J3605" s="22" t="s">
        <v>873</v>
      </c>
      <c r="K3605" s="29" t="s">
        <v>1253</v>
      </c>
      <c r="L3605" s="29" t="s">
        <v>878</v>
      </c>
      <c r="M3605" s="22" t="s">
        <v>1165</v>
      </c>
      <c r="N3605" s="70" t="s">
        <v>3393</v>
      </c>
      <c r="O3605" s="70" t="s">
        <v>3394</v>
      </c>
      <c r="U3605" s="126"/>
      <c r="W3605" s="110">
        <v>58.91</v>
      </c>
      <c r="X3605" s="110">
        <v>9.6000000000000002E-2</v>
      </c>
      <c r="Y3605" s="110">
        <v>17.89</v>
      </c>
      <c r="Z3605" s="110">
        <v>4.5199999999999996</v>
      </c>
      <c r="AA3605" s="110">
        <v>0.23</v>
      </c>
      <c r="AB3605" s="110">
        <v>0.17</v>
      </c>
      <c r="AC3605" s="110">
        <v>0.99</v>
      </c>
      <c r="AD3605" s="110">
        <v>7.19</v>
      </c>
      <c r="AE3605" s="110">
        <v>5.51</v>
      </c>
      <c r="AF3605" s="110">
        <v>0.06</v>
      </c>
      <c r="AG3605" s="110">
        <v>2.57</v>
      </c>
      <c r="AH3605" s="110"/>
      <c r="AI3605" s="110"/>
      <c r="AJ3605" s="110"/>
      <c r="AK3605" s="22"/>
      <c r="AL3605" s="110"/>
      <c r="AM3605" s="110"/>
      <c r="AN3605" s="110"/>
      <c r="AO3605" s="57">
        <f t="shared" si="213"/>
        <v>98.135999999999981</v>
      </c>
      <c r="AP3605" s="109">
        <f t="shared" si="214"/>
        <v>2.1076273999999993</v>
      </c>
      <c r="AQ3605" s="109">
        <f t="shared" si="215"/>
        <v>2.193066</v>
      </c>
      <c r="AR3605" s="110">
        <f t="shared" si="216"/>
        <v>4.1090909090909085</v>
      </c>
      <c r="AS3605" s="22"/>
      <c r="AT3605" s="22"/>
      <c r="AU3605" s="110"/>
      <c r="AV3605" s="110"/>
      <c r="AW3605" s="110">
        <v>6</v>
      </c>
      <c r="AX3605" s="110"/>
      <c r="AY3605" s="110">
        <v>100</v>
      </c>
      <c r="AZ3605" s="110">
        <v>22</v>
      </c>
      <c r="BA3605" s="110">
        <v>1.4</v>
      </c>
      <c r="BB3605" s="110"/>
      <c r="BC3605" s="110"/>
      <c r="BD3605" s="110">
        <v>1</v>
      </c>
      <c r="BE3605" s="110" t="s">
        <v>411</v>
      </c>
      <c r="BF3605" s="110">
        <v>4.0999999999999996</v>
      </c>
      <c r="BG3605" s="110" t="s">
        <v>471</v>
      </c>
      <c r="BH3605" s="110">
        <v>40</v>
      </c>
      <c r="BI3605" s="110">
        <v>2</v>
      </c>
      <c r="BJ3605" s="110">
        <v>54.7</v>
      </c>
      <c r="BK3605" s="110"/>
      <c r="BL3605" s="110" t="s">
        <v>1420</v>
      </c>
      <c r="BM3605" s="110"/>
      <c r="BN3605" s="110">
        <v>5</v>
      </c>
      <c r="BO3605" s="110">
        <v>279</v>
      </c>
      <c r="BP3605" s="110" t="s">
        <v>411</v>
      </c>
      <c r="BQ3605" s="110">
        <v>25</v>
      </c>
      <c r="BR3605" s="110">
        <v>174</v>
      </c>
      <c r="BS3605" s="110"/>
      <c r="BT3605" s="110">
        <v>1.1000000000000001</v>
      </c>
      <c r="BU3605" s="110" t="s">
        <v>420</v>
      </c>
      <c r="BV3605" s="110"/>
      <c r="BW3605" s="110">
        <v>19</v>
      </c>
      <c r="BX3605" s="110">
        <v>98</v>
      </c>
      <c r="BY3605" s="110">
        <v>26.4</v>
      </c>
      <c r="BZ3605" s="110"/>
      <c r="CA3605" s="110">
        <v>24.4</v>
      </c>
      <c r="CB3605" s="110">
        <v>0.4</v>
      </c>
      <c r="CC3605" s="110">
        <v>6.9</v>
      </c>
      <c r="CD3605" s="110" t="s">
        <v>412</v>
      </c>
      <c r="CE3605" s="110">
        <v>4</v>
      </c>
      <c r="CF3605" s="110">
        <v>65</v>
      </c>
      <c r="CG3605" s="110">
        <v>2622</v>
      </c>
      <c r="CH3605" s="110">
        <v>210</v>
      </c>
      <c r="CI3605" s="110">
        <v>197</v>
      </c>
      <c r="CJ3605" s="110">
        <v>337</v>
      </c>
      <c r="CK3605" s="110">
        <v>28.9</v>
      </c>
      <c r="CL3605" s="110">
        <v>81.7</v>
      </c>
      <c r="CM3605" s="110">
        <v>12.6</v>
      </c>
      <c r="CN3605" s="110">
        <v>1</v>
      </c>
      <c r="CO3605" s="110">
        <v>9.8000000000000007</v>
      </c>
      <c r="CP3605" s="110">
        <v>1.7</v>
      </c>
      <c r="CQ3605" s="110">
        <v>11.1</v>
      </c>
      <c r="CR3605" s="110">
        <v>2.4</v>
      </c>
      <c r="CS3605" s="110">
        <v>7.6</v>
      </c>
      <c r="CT3605" s="110">
        <v>1.39</v>
      </c>
      <c r="CU3605" s="110">
        <v>10.5</v>
      </c>
      <c r="CV3605" s="110">
        <v>1.75</v>
      </c>
      <c r="CW3605" s="60">
        <f t="shared" si="217"/>
        <v>704.44</v>
      </c>
      <c r="CX3605" s="110"/>
      <c r="CY3605" s="110"/>
      <c r="CZ3605" s="110"/>
      <c r="DA3605" s="110"/>
      <c r="DB3605" s="22"/>
      <c r="DC3605" s="110"/>
      <c r="DD3605" s="110"/>
      <c r="DE3605" s="110"/>
      <c r="DF3605" s="110"/>
      <c r="DG3605" s="110"/>
      <c r="DH3605" s="22"/>
      <c r="DI3605" s="22"/>
      <c r="DJ3605" s="22"/>
      <c r="DK3605" s="22"/>
      <c r="DL3605" s="22"/>
      <c r="DM3605" s="22"/>
      <c r="DN3605" s="22"/>
      <c r="DO3605" s="22"/>
      <c r="DP3605" s="22"/>
      <c r="DQ3605" s="22"/>
    </row>
    <row r="3606" spans="1:121" ht="14.5" customHeight="1" x14ac:dyDescent="0.3">
      <c r="A3606" s="61" t="s">
        <v>5167</v>
      </c>
      <c r="B3606" s="61" t="s">
        <v>5159</v>
      </c>
      <c r="C3606" s="22" t="s">
        <v>2941</v>
      </c>
      <c r="D3606" s="22" t="s">
        <v>5257</v>
      </c>
      <c r="E3606" s="71"/>
      <c r="F3606" s="71">
        <v>42670</v>
      </c>
      <c r="G3606" s="22" t="s">
        <v>5020</v>
      </c>
      <c r="H3606" s="61">
        <v>32.021239999999999</v>
      </c>
      <c r="I3606" s="61">
        <v>-105.516993</v>
      </c>
      <c r="J3606" s="22" t="s">
        <v>873</v>
      </c>
      <c r="K3606" s="29" t="s">
        <v>1253</v>
      </c>
      <c r="L3606" s="29" t="s">
        <v>878</v>
      </c>
      <c r="M3606" s="22" t="s">
        <v>163</v>
      </c>
      <c r="N3606" s="70" t="s">
        <v>3393</v>
      </c>
      <c r="O3606" s="70" t="s">
        <v>3394</v>
      </c>
      <c r="U3606" s="126"/>
      <c r="W3606" s="110">
        <v>59.86</v>
      </c>
      <c r="X3606" s="110">
        <v>9.5000000000000001E-2</v>
      </c>
      <c r="Y3606" s="110">
        <v>18.02</v>
      </c>
      <c r="Z3606" s="110">
        <v>4.13</v>
      </c>
      <c r="AA3606" s="110">
        <v>0.23200000000000001</v>
      </c>
      <c r="AB3606" s="110">
        <v>0.19</v>
      </c>
      <c r="AC3606" s="110">
        <v>0.98</v>
      </c>
      <c r="AD3606" s="110">
        <v>7.4</v>
      </c>
      <c r="AE3606" s="110">
        <v>5.58</v>
      </c>
      <c r="AF3606" s="110">
        <v>0.05</v>
      </c>
      <c r="AG3606" s="110">
        <v>1.89</v>
      </c>
      <c r="AH3606" s="110"/>
      <c r="AI3606" s="110"/>
      <c r="AJ3606" s="110"/>
      <c r="AK3606" s="22"/>
      <c r="AL3606" s="110"/>
      <c r="AM3606" s="110"/>
      <c r="AN3606" s="110"/>
      <c r="AO3606" s="57">
        <f t="shared" si="213"/>
        <v>98.426999999999992</v>
      </c>
      <c r="AP3606" s="109">
        <f t="shared" si="214"/>
        <v>2.0086181000000023</v>
      </c>
      <c r="AQ3606" s="109">
        <f t="shared" si="215"/>
        <v>1.9285289999999975</v>
      </c>
      <c r="AR3606" s="110">
        <f t="shared" si="216"/>
        <v>3.754545454545454</v>
      </c>
      <c r="AS3606" s="22"/>
      <c r="AT3606" s="22"/>
      <c r="AU3606" s="110"/>
      <c r="AV3606" s="110"/>
      <c r="AW3606" s="110">
        <v>16</v>
      </c>
      <c r="AX3606" s="110"/>
      <c r="AY3606" s="110">
        <v>225</v>
      </c>
      <c r="AZ3606" s="110">
        <v>17</v>
      </c>
      <c r="BA3606" s="110" t="s">
        <v>413</v>
      </c>
      <c r="BB3606" s="110"/>
      <c r="BC3606" s="110"/>
      <c r="BD3606" s="110">
        <v>1</v>
      </c>
      <c r="BE3606" s="110" t="s">
        <v>411</v>
      </c>
      <c r="BF3606" s="110">
        <v>2.6</v>
      </c>
      <c r="BG3606" s="110">
        <v>20</v>
      </c>
      <c r="BH3606" s="110">
        <v>36</v>
      </c>
      <c r="BI3606" s="110">
        <v>2</v>
      </c>
      <c r="BJ3606" s="110">
        <v>35.5</v>
      </c>
      <c r="BK3606" s="110"/>
      <c r="BL3606" s="110" t="s">
        <v>1420</v>
      </c>
      <c r="BM3606" s="110"/>
      <c r="BN3606" s="110">
        <v>5</v>
      </c>
      <c r="BO3606" s="110">
        <v>205</v>
      </c>
      <c r="BP3606" s="110" t="s">
        <v>411</v>
      </c>
      <c r="BQ3606" s="110">
        <v>43</v>
      </c>
      <c r="BR3606" s="110">
        <v>138</v>
      </c>
      <c r="BS3606" s="110"/>
      <c r="BT3606" s="110">
        <v>1.1000000000000001</v>
      </c>
      <c r="BU3606" s="110" t="s">
        <v>420</v>
      </c>
      <c r="BV3606" s="110"/>
      <c r="BW3606" s="110">
        <v>14</v>
      </c>
      <c r="BX3606" s="110">
        <v>92</v>
      </c>
      <c r="BY3606" s="110">
        <v>19.100000000000001</v>
      </c>
      <c r="BZ3606" s="110"/>
      <c r="CA3606" s="110">
        <v>46.8</v>
      </c>
      <c r="CB3606" s="110">
        <v>0.7</v>
      </c>
      <c r="CC3606" s="110">
        <v>12.7</v>
      </c>
      <c r="CD3606" s="110" t="s">
        <v>412</v>
      </c>
      <c r="CE3606" s="110">
        <v>2</v>
      </c>
      <c r="CF3606" s="110">
        <v>35</v>
      </c>
      <c r="CG3606" s="110">
        <v>1767</v>
      </c>
      <c r="CH3606" s="110">
        <v>190</v>
      </c>
      <c r="CI3606" s="110">
        <v>131</v>
      </c>
      <c r="CJ3606" s="110">
        <v>224</v>
      </c>
      <c r="CK3606" s="110">
        <v>19.100000000000001</v>
      </c>
      <c r="CL3606" s="110">
        <v>54.5</v>
      </c>
      <c r="CM3606" s="110">
        <v>8.4</v>
      </c>
      <c r="CN3606" s="110">
        <v>0.98</v>
      </c>
      <c r="CO3606" s="110">
        <v>6.2</v>
      </c>
      <c r="CP3606" s="110">
        <v>1</v>
      </c>
      <c r="CQ3606" s="110">
        <v>6.1</v>
      </c>
      <c r="CR3606" s="110">
        <v>1.2</v>
      </c>
      <c r="CS3606" s="110">
        <v>4.0999999999999996</v>
      </c>
      <c r="CT3606" s="110">
        <v>0.77</v>
      </c>
      <c r="CU3606" s="110">
        <v>6.2</v>
      </c>
      <c r="CV3606" s="110">
        <v>1.0900000000000001</v>
      </c>
      <c r="CW3606" s="60">
        <f t="shared" si="217"/>
        <v>464.64</v>
      </c>
      <c r="CX3606" s="110"/>
      <c r="CY3606" s="110"/>
      <c r="CZ3606" s="110"/>
      <c r="DA3606" s="110"/>
      <c r="DB3606" s="22"/>
      <c r="DC3606" s="110"/>
      <c r="DD3606" s="110"/>
      <c r="DE3606" s="110"/>
      <c r="DF3606" s="110"/>
      <c r="DG3606" s="110"/>
      <c r="DH3606" s="22"/>
      <c r="DI3606" s="22"/>
      <c r="DJ3606" s="22"/>
      <c r="DK3606" s="22"/>
      <c r="DL3606" s="22"/>
      <c r="DM3606" s="22"/>
      <c r="DN3606" s="22"/>
      <c r="DO3606" s="22"/>
      <c r="DP3606" s="22"/>
      <c r="DQ3606" s="22"/>
    </row>
    <row r="3607" spans="1:121" ht="14.5" customHeight="1" x14ac:dyDescent="0.3">
      <c r="A3607" s="61" t="s">
        <v>5168</v>
      </c>
      <c r="B3607" s="61" t="s">
        <v>5159</v>
      </c>
      <c r="C3607" s="22" t="s">
        <v>2941</v>
      </c>
      <c r="D3607" s="22" t="s">
        <v>5257</v>
      </c>
      <c r="E3607" s="71"/>
      <c r="F3607" s="71">
        <v>42670</v>
      </c>
      <c r="G3607" s="22" t="s">
        <v>5020</v>
      </c>
      <c r="H3607" s="22">
        <v>32.023612</v>
      </c>
      <c r="I3607" s="22">
        <v>-105.51713599999999</v>
      </c>
      <c r="J3607" s="22" t="s">
        <v>873</v>
      </c>
      <c r="K3607" s="29" t="s">
        <v>1253</v>
      </c>
      <c r="L3607" s="29" t="s">
        <v>878</v>
      </c>
      <c r="M3607" s="22" t="s">
        <v>163</v>
      </c>
      <c r="N3607" s="70" t="s">
        <v>3393</v>
      </c>
      <c r="O3607" s="70" t="s">
        <v>3394</v>
      </c>
      <c r="U3607" s="126"/>
      <c r="W3607" s="110">
        <v>60.39</v>
      </c>
      <c r="X3607" s="110">
        <v>0.23699999999999999</v>
      </c>
      <c r="Y3607" s="110">
        <v>18.260000000000002</v>
      </c>
      <c r="Z3607" s="110">
        <v>4.83</v>
      </c>
      <c r="AA3607" s="110">
        <v>0.23100000000000001</v>
      </c>
      <c r="AB3607" s="110">
        <v>0.32</v>
      </c>
      <c r="AC3607" s="110">
        <v>1.3</v>
      </c>
      <c r="AD3607" s="110">
        <v>7.06</v>
      </c>
      <c r="AE3607" s="110">
        <v>5.49</v>
      </c>
      <c r="AF3607" s="110">
        <v>0.11</v>
      </c>
      <c r="AG3607" s="110">
        <v>0.93</v>
      </c>
      <c r="AH3607" s="110"/>
      <c r="AI3607" s="110"/>
      <c r="AJ3607" s="110"/>
      <c r="AK3607" s="22"/>
      <c r="AL3607" s="110"/>
      <c r="AM3607" s="110"/>
      <c r="AN3607" s="110"/>
      <c r="AO3607" s="57">
        <f t="shared" si="213"/>
        <v>99.157999999999987</v>
      </c>
      <c r="AP3607" s="109">
        <f t="shared" si="214"/>
        <v>2.2097570999999991</v>
      </c>
      <c r="AQ3607" s="109">
        <f t="shared" si="215"/>
        <v>2.3820390000000007</v>
      </c>
      <c r="AR3607" s="110">
        <f t="shared" si="216"/>
        <v>4.3909090909090907</v>
      </c>
      <c r="AS3607" s="22"/>
      <c r="AT3607" s="22"/>
      <c r="AU3607" s="110"/>
      <c r="AV3607" s="110"/>
      <c r="AW3607" s="110">
        <v>7</v>
      </c>
      <c r="AX3607" s="110"/>
      <c r="AY3607" s="110">
        <v>401</v>
      </c>
      <c r="AZ3607" s="110">
        <v>11</v>
      </c>
      <c r="BA3607" s="110">
        <v>0.4</v>
      </c>
      <c r="BB3607" s="110"/>
      <c r="BC3607" s="110"/>
      <c r="BD3607" s="110">
        <v>1</v>
      </c>
      <c r="BE3607" s="110" t="s">
        <v>411</v>
      </c>
      <c r="BF3607" s="110">
        <v>2.1</v>
      </c>
      <c r="BG3607" s="110" t="s">
        <v>471</v>
      </c>
      <c r="BH3607" s="110">
        <v>29</v>
      </c>
      <c r="BI3607" s="110">
        <v>2</v>
      </c>
      <c r="BJ3607" s="110">
        <v>22.4</v>
      </c>
      <c r="BK3607" s="110"/>
      <c r="BL3607" s="110" t="s">
        <v>1420</v>
      </c>
      <c r="BM3607" s="110"/>
      <c r="BN3607" s="110">
        <v>9</v>
      </c>
      <c r="BO3607" s="110">
        <v>150</v>
      </c>
      <c r="BP3607" s="110" t="s">
        <v>411</v>
      </c>
      <c r="BQ3607" s="110">
        <v>56</v>
      </c>
      <c r="BR3607" s="110">
        <v>123</v>
      </c>
      <c r="BS3607" s="110"/>
      <c r="BT3607" s="110">
        <v>1</v>
      </c>
      <c r="BU3607" s="110" t="s">
        <v>420</v>
      </c>
      <c r="BV3607" s="110"/>
      <c r="BW3607" s="110">
        <v>9</v>
      </c>
      <c r="BX3607" s="110">
        <v>135</v>
      </c>
      <c r="BY3607" s="110">
        <v>13</v>
      </c>
      <c r="BZ3607" s="110"/>
      <c r="CA3607" s="110">
        <v>78.3</v>
      </c>
      <c r="CB3607" s="110">
        <v>1.1000000000000001</v>
      </c>
      <c r="CC3607" s="110">
        <v>18.7</v>
      </c>
      <c r="CD3607" s="110" t="s">
        <v>412</v>
      </c>
      <c r="CE3607" s="110">
        <v>2</v>
      </c>
      <c r="CF3607" s="110">
        <v>32</v>
      </c>
      <c r="CG3607" s="110">
        <v>1095</v>
      </c>
      <c r="CH3607" s="110">
        <v>150</v>
      </c>
      <c r="CI3607" s="110">
        <v>112</v>
      </c>
      <c r="CJ3607" s="110">
        <v>195</v>
      </c>
      <c r="CK3607" s="110">
        <v>17.399999999999999</v>
      </c>
      <c r="CL3607" s="110">
        <v>51.9</v>
      </c>
      <c r="CM3607" s="110">
        <v>7.8</v>
      </c>
      <c r="CN3607" s="110">
        <v>1.17</v>
      </c>
      <c r="CO3607" s="110">
        <v>5.7</v>
      </c>
      <c r="CP3607" s="110">
        <v>0.9</v>
      </c>
      <c r="CQ3607" s="110">
        <v>5.6</v>
      </c>
      <c r="CR3607" s="110">
        <v>1.2</v>
      </c>
      <c r="CS3607" s="110">
        <v>3.5</v>
      </c>
      <c r="CT3607" s="110">
        <v>0.61</v>
      </c>
      <c r="CU3607" s="110">
        <v>4.5</v>
      </c>
      <c r="CV3607" s="110">
        <v>0.78</v>
      </c>
      <c r="CW3607" s="60">
        <f t="shared" si="217"/>
        <v>408.05999999999995</v>
      </c>
      <c r="CX3607" s="110"/>
      <c r="CY3607" s="110"/>
      <c r="CZ3607" s="110"/>
      <c r="DA3607" s="110"/>
      <c r="DB3607" s="22"/>
      <c r="DC3607" s="110"/>
      <c r="DD3607" s="110"/>
      <c r="DE3607" s="110"/>
      <c r="DF3607" s="110"/>
      <c r="DG3607" s="110"/>
      <c r="DH3607" s="22"/>
      <c r="DI3607" s="22"/>
      <c r="DJ3607" s="22"/>
      <c r="DK3607" s="22"/>
      <c r="DL3607" s="22"/>
      <c r="DM3607" s="22"/>
      <c r="DN3607" s="22"/>
      <c r="DO3607" s="22"/>
      <c r="DP3607" s="22"/>
      <c r="DQ3607" s="22"/>
    </row>
    <row r="3608" spans="1:121" ht="14.5" customHeight="1" x14ac:dyDescent="0.3">
      <c r="A3608" s="61" t="s">
        <v>5169</v>
      </c>
      <c r="B3608" s="61" t="s">
        <v>5159</v>
      </c>
      <c r="C3608" s="22" t="s">
        <v>2941</v>
      </c>
      <c r="D3608" s="22" t="s">
        <v>5257</v>
      </c>
      <c r="E3608" s="71"/>
      <c r="F3608" s="71">
        <v>42670</v>
      </c>
      <c r="G3608" s="22" t="s">
        <v>5017</v>
      </c>
      <c r="H3608" s="61"/>
      <c r="I3608" s="61"/>
      <c r="J3608" s="61"/>
      <c r="K3608" s="29" t="s">
        <v>1253</v>
      </c>
      <c r="L3608" s="29" t="s">
        <v>878</v>
      </c>
      <c r="M3608" s="22" t="s">
        <v>1165</v>
      </c>
      <c r="N3608" s="70" t="s">
        <v>3393</v>
      </c>
      <c r="O3608" s="70" t="s">
        <v>3394</v>
      </c>
      <c r="W3608" s="110">
        <v>59.36</v>
      </c>
      <c r="X3608" s="110">
        <v>0.248</v>
      </c>
      <c r="Y3608" s="110">
        <v>17.899999999999999</v>
      </c>
      <c r="Z3608" s="110">
        <v>4.91</v>
      </c>
      <c r="AA3608" s="110">
        <v>0.22700000000000001</v>
      </c>
      <c r="AB3608" s="110">
        <v>0.37</v>
      </c>
      <c r="AC3608" s="110">
        <v>1.53</v>
      </c>
      <c r="AD3608" s="110">
        <v>6.51</v>
      </c>
      <c r="AE3608" s="110">
        <v>5.2</v>
      </c>
      <c r="AF3608" s="110">
        <v>0.15</v>
      </c>
      <c r="AG3608" s="110">
        <v>2</v>
      </c>
      <c r="AH3608" s="110"/>
      <c r="AI3608" s="110"/>
      <c r="AJ3608" s="110"/>
      <c r="AK3608" s="22"/>
      <c r="AL3608" s="110"/>
      <c r="AM3608" s="110"/>
      <c r="AN3608" s="110"/>
      <c r="AO3608" s="57">
        <f t="shared" si="213"/>
        <v>98.405000000000015</v>
      </c>
      <c r="AP3608" s="109">
        <f t="shared" si="214"/>
        <v>2.2135667000000008</v>
      </c>
      <c r="AQ3608" s="109">
        <f t="shared" si="215"/>
        <v>2.4513029999999993</v>
      </c>
      <c r="AR3608" s="110">
        <f t="shared" si="216"/>
        <v>4.4636363636363638</v>
      </c>
      <c r="AS3608" s="22"/>
      <c r="AT3608" s="22"/>
      <c r="AU3608" s="110"/>
      <c r="AV3608" s="110"/>
      <c r="AW3608" s="110" t="s">
        <v>412</v>
      </c>
      <c r="AX3608" s="110"/>
      <c r="AY3608" s="110">
        <v>485</v>
      </c>
      <c r="AZ3608" s="110">
        <v>11</v>
      </c>
      <c r="BA3608" s="110" t="s">
        <v>413</v>
      </c>
      <c r="BB3608" s="110"/>
      <c r="BC3608" s="110"/>
      <c r="BD3608" s="110">
        <v>2</v>
      </c>
      <c r="BE3608" s="110" t="s">
        <v>411</v>
      </c>
      <c r="BF3608" s="110">
        <v>2.5</v>
      </c>
      <c r="BG3608" s="110" t="s">
        <v>471</v>
      </c>
      <c r="BH3608" s="110">
        <v>28</v>
      </c>
      <c r="BI3608" s="110">
        <v>2</v>
      </c>
      <c r="BJ3608" s="110">
        <v>23</v>
      </c>
      <c r="BK3608" s="110"/>
      <c r="BL3608" s="110" t="s">
        <v>1420</v>
      </c>
      <c r="BM3608" s="110"/>
      <c r="BN3608" s="110">
        <v>5</v>
      </c>
      <c r="BO3608" s="110">
        <v>154</v>
      </c>
      <c r="BP3608" s="110" t="s">
        <v>411</v>
      </c>
      <c r="BQ3608" s="110">
        <v>57</v>
      </c>
      <c r="BR3608" s="110">
        <v>111</v>
      </c>
      <c r="BS3608" s="110"/>
      <c r="BT3608" s="110" t="s">
        <v>421</v>
      </c>
      <c r="BU3608" s="110" t="s">
        <v>420</v>
      </c>
      <c r="BV3608" s="110"/>
      <c r="BW3608" s="110">
        <v>10</v>
      </c>
      <c r="BX3608" s="110">
        <v>178</v>
      </c>
      <c r="BY3608" s="110">
        <v>13.9</v>
      </c>
      <c r="BZ3608" s="110"/>
      <c r="CA3608" s="110">
        <v>60.6</v>
      </c>
      <c r="CB3608" s="110">
        <v>1.3</v>
      </c>
      <c r="CC3608" s="110">
        <v>17</v>
      </c>
      <c r="CD3608" s="110">
        <v>21</v>
      </c>
      <c r="CE3608" s="110">
        <v>26</v>
      </c>
      <c r="CF3608" s="110">
        <v>32</v>
      </c>
      <c r="CG3608" s="110">
        <v>1018</v>
      </c>
      <c r="CH3608" s="110">
        <v>120</v>
      </c>
      <c r="CI3608" s="110">
        <v>93.1</v>
      </c>
      <c r="CJ3608" s="110">
        <v>166</v>
      </c>
      <c r="CK3608" s="110">
        <v>16</v>
      </c>
      <c r="CL3608" s="110">
        <v>49.2</v>
      </c>
      <c r="CM3608" s="110">
        <v>7.5</v>
      </c>
      <c r="CN3608" s="110">
        <v>1.17</v>
      </c>
      <c r="CO3608" s="110">
        <v>5.9</v>
      </c>
      <c r="CP3608" s="110">
        <v>1</v>
      </c>
      <c r="CQ3608" s="110">
        <v>5.7</v>
      </c>
      <c r="CR3608" s="110">
        <v>1.2</v>
      </c>
      <c r="CS3608" s="110">
        <v>3.8</v>
      </c>
      <c r="CT3608" s="110">
        <v>0.66</v>
      </c>
      <c r="CU3608" s="110">
        <v>4.8</v>
      </c>
      <c r="CV3608" s="110">
        <v>0.83</v>
      </c>
      <c r="CW3608" s="60">
        <f t="shared" si="217"/>
        <v>356.86</v>
      </c>
      <c r="CX3608" s="110"/>
      <c r="CY3608" s="110"/>
      <c r="CZ3608" s="110"/>
      <c r="DA3608" s="110"/>
      <c r="DB3608" s="22"/>
      <c r="DC3608" s="110"/>
      <c r="DD3608" s="110"/>
      <c r="DE3608" s="110"/>
      <c r="DF3608" s="110"/>
      <c r="DG3608" s="110"/>
      <c r="DH3608" s="22"/>
      <c r="DI3608" s="22"/>
      <c r="DJ3608" s="22"/>
      <c r="DK3608" s="22"/>
      <c r="DL3608" s="22"/>
      <c r="DM3608" s="22"/>
      <c r="DN3608" s="22"/>
      <c r="DO3608" s="22"/>
      <c r="DP3608" s="22"/>
      <c r="DQ3608" s="22"/>
    </row>
    <row r="3609" spans="1:121" ht="14.5" customHeight="1" x14ac:dyDescent="0.3">
      <c r="A3609" s="61" t="s">
        <v>5170</v>
      </c>
      <c r="B3609" s="61" t="s">
        <v>5000</v>
      </c>
      <c r="C3609" s="22" t="s">
        <v>2941</v>
      </c>
      <c r="D3609" s="22" t="s">
        <v>5257</v>
      </c>
      <c r="E3609" s="71"/>
      <c r="F3609" s="71">
        <v>42670</v>
      </c>
      <c r="G3609" s="22" t="s">
        <v>5020</v>
      </c>
      <c r="H3609" s="22">
        <v>32.028274000000003</v>
      </c>
      <c r="I3609" s="22">
        <v>-105.521604</v>
      </c>
      <c r="J3609" s="22" t="s">
        <v>873</v>
      </c>
      <c r="K3609" s="29" t="s">
        <v>1253</v>
      </c>
      <c r="L3609" s="29" t="s">
        <v>878</v>
      </c>
      <c r="M3609" s="22" t="s">
        <v>1165</v>
      </c>
      <c r="N3609" s="70" t="s">
        <v>3393</v>
      </c>
      <c r="O3609" s="70" t="s">
        <v>3394</v>
      </c>
      <c r="U3609" s="126"/>
      <c r="W3609" s="110">
        <v>59.06</v>
      </c>
      <c r="X3609" s="110">
        <v>0.16900000000000001</v>
      </c>
      <c r="Y3609" s="110">
        <v>17.5</v>
      </c>
      <c r="Z3609" s="110">
        <v>5.66</v>
      </c>
      <c r="AA3609" s="110">
        <v>0.27500000000000002</v>
      </c>
      <c r="AB3609" s="110">
        <v>0.24</v>
      </c>
      <c r="AC3609" s="110">
        <v>1.08</v>
      </c>
      <c r="AD3609" s="110">
        <v>7.02</v>
      </c>
      <c r="AE3609" s="110">
        <v>5.14</v>
      </c>
      <c r="AF3609" s="110">
        <v>0.09</v>
      </c>
      <c r="AG3609" s="110">
        <v>2.2200000000000002</v>
      </c>
      <c r="AH3609" s="110"/>
      <c r="AI3609" s="110"/>
      <c r="AJ3609" s="110"/>
      <c r="AK3609" s="22"/>
      <c r="AL3609" s="110"/>
      <c r="AM3609" s="110"/>
      <c r="AN3609" s="110"/>
      <c r="AO3609" s="57">
        <f t="shared" si="213"/>
        <v>98.453999999999994</v>
      </c>
      <c r="AP3609" s="109">
        <f t="shared" si="214"/>
        <v>2.3965442000000001</v>
      </c>
      <c r="AQ3609" s="109">
        <f t="shared" si="215"/>
        <v>2.9667779999999997</v>
      </c>
      <c r="AR3609" s="110">
        <f t="shared" si="216"/>
        <v>5.1454545454545455</v>
      </c>
      <c r="AS3609" s="22"/>
      <c r="AT3609" s="22"/>
      <c r="AU3609" s="110"/>
      <c r="AV3609" s="110"/>
      <c r="AW3609" s="110">
        <v>9</v>
      </c>
      <c r="AX3609" s="110"/>
      <c r="AY3609" s="110">
        <v>152</v>
      </c>
      <c r="AZ3609" s="110">
        <v>17</v>
      </c>
      <c r="BA3609" s="110">
        <v>2</v>
      </c>
      <c r="BB3609" s="110"/>
      <c r="BC3609" s="110"/>
      <c r="BD3609" s="110">
        <v>2</v>
      </c>
      <c r="BE3609" s="110" t="s">
        <v>411</v>
      </c>
      <c r="BF3609" s="110">
        <v>3.8</v>
      </c>
      <c r="BG3609" s="110" t="s">
        <v>471</v>
      </c>
      <c r="BH3609" s="110">
        <v>34</v>
      </c>
      <c r="BI3609" s="110">
        <v>3</v>
      </c>
      <c r="BJ3609" s="110">
        <v>37.1</v>
      </c>
      <c r="BK3609" s="110"/>
      <c r="BL3609" s="110" t="s">
        <v>1420</v>
      </c>
      <c r="BM3609" s="110"/>
      <c r="BN3609" s="110">
        <v>11</v>
      </c>
      <c r="BO3609" s="110">
        <v>217</v>
      </c>
      <c r="BP3609" s="110" t="s">
        <v>411</v>
      </c>
      <c r="BQ3609" s="110">
        <v>25</v>
      </c>
      <c r="BR3609" s="110">
        <v>139</v>
      </c>
      <c r="BS3609" s="110"/>
      <c r="BT3609" s="110">
        <v>0.9</v>
      </c>
      <c r="BU3609" s="110">
        <v>1</v>
      </c>
      <c r="BV3609" s="110"/>
      <c r="BW3609" s="110">
        <v>15</v>
      </c>
      <c r="BX3609" s="110">
        <v>58</v>
      </c>
      <c r="BY3609" s="110">
        <v>19.899999999999999</v>
      </c>
      <c r="BZ3609" s="110"/>
      <c r="CA3609" s="110">
        <v>20.5</v>
      </c>
      <c r="CB3609" s="110">
        <v>0.5</v>
      </c>
      <c r="CC3609" s="110">
        <v>6.9</v>
      </c>
      <c r="CD3609" s="110" t="s">
        <v>412</v>
      </c>
      <c r="CE3609" s="110">
        <v>14</v>
      </c>
      <c r="CF3609" s="110">
        <v>47</v>
      </c>
      <c r="CG3609" s="110">
        <v>1830</v>
      </c>
      <c r="CH3609" s="110">
        <v>200</v>
      </c>
      <c r="CI3609" s="110">
        <v>147</v>
      </c>
      <c r="CJ3609" s="110">
        <v>253</v>
      </c>
      <c r="CK3609" s="110">
        <v>22.1</v>
      </c>
      <c r="CL3609" s="110">
        <v>64.3</v>
      </c>
      <c r="CM3609" s="110">
        <v>9.9</v>
      </c>
      <c r="CN3609" s="110">
        <v>1.07</v>
      </c>
      <c r="CO3609" s="110">
        <v>7.5</v>
      </c>
      <c r="CP3609" s="110">
        <v>1.3</v>
      </c>
      <c r="CQ3609" s="110">
        <v>8.1</v>
      </c>
      <c r="CR3609" s="110">
        <v>1.7</v>
      </c>
      <c r="CS3609" s="110">
        <v>5.3</v>
      </c>
      <c r="CT3609" s="110">
        <v>0.93</v>
      </c>
      <c r="CU3609" s="110">
        <v>7.1</v>
      </c>
      <c r="CV3609" s="110">
        <v>1.23</v>
      </c>
      <c r="CW3609" s="60">
        <f t="shared" si="217"/>
        <v>530.53</v>
      </c>
      <c r="CX3609" s="110"/>
      <c r="CY3609" s="110"/>
      <c r="CZ3609" s="110"/>
      <c r="DA3609" s="110"/>
      <c r="DB3609" s="22"/>
      <c r="DC3609" s="110"/>
      <c r="DD3609" s="110"/>
      <c r="DE3609" s="110"/>
      <c r="DF3609" s="110"/>
      <c r="DG3609" s="110"/>
      <c r="DH3609" s="22"/>
      <c r="DI3609" s="22"/>
      <c r="DJ3609" s="22"/>
      <c r="DK3609" s="22"/>
      <c r="DL3609" s="22"/>
      <c r="DM3609" s="22"/>
      <c r="DN3609" s="22"/>
      <c r="DO3609" s="22"/>
      <c r="DP3609" s="22"/>
      <c r="DQ3609" s="22"/>
    </row>
    <row r="3610" spans="1:121" ht="14.5" customHeight="1" x14ac:dyDescent="0.3">
      <c r="A3610" s="65" t="s">
        <v>5171</v>
      </c>
      <c r="B3610" s="61" t="s">
        <v>5000</v>
      </c>
      <c r="C3610" s="22" t="s">
        <v>2941</v>
      </c>
      <c r="D3610" s="22" t="s">
        <v>5257</v>
      </c>
      <c r="E3610" s="71"/>
      <c r="F3610" s="71">
        <v>41079</v>
      </c>
      <c r="G3610" s="25" t="s">
        <v>5023</v>
      </c>
      <c r="H3610" s="22">
        <v>32.032466999999997</v>
      </c>
      <c r="I3610" s="22">
        <v>-105.522479</v>
      </c>
      <c r="J3610" s="22" t="s">
        <v>873</v>
      </c>
      <c r="K3610" s="29" t="s">
        <v>1253</v>
      </c>
      <c r="L3610" s="29" t="s">
        <v>878</v>
      </c>
      <c r="M3610" s="22" t="s">
        <v>1165</v>
      </c>
      <c r="N3610" s="70" t="s">
        <v>3393</v>
      </c>
      <c r="O3610" s="70" t="s">
        <v>3394</v>
      </c>
      <c r="P3610" s="65"/>
      <c r="Q3610" s="126"/>
      <c r="R3610" s="126"/>
      <c r="S3610" s="126"/>
      <c r="U3610" s="126"/>
      <c r="V3610" s="126"/>
      <c r="W3610" s="60">
        <v>56.22</v>
      </c>
      <c r="X3610" s="60">
        <v>9.0999999999999998E-2</v>
      </c>
      <c r="Y3610" s="60">
        <v>18.3</v>
      </c>
      <c r="Z3610" s="60">
        <v>5.37</v>
      </c>
      <c r="AA3610" s="60">
        <v>0.26100000000000001</v>
      </c>
      <c r="AB3610" s="60">
        <v>0.25</v>
      </c>
      <c r="AC3610" s="60">
        <v>1.43</v>
      </c>
      <c r="AD3610" s="60">
        <v>7.52</v>
      </c>
      <c r="AE3610" s="60">
        <v>4.7300000000000004</v>
      </c>
      <c r="AF3610" s="60">
        <v>0.04</v>
      </c>
      <c r="AG3610" s="60">
        <v>4.07</v>
      </c>
      <c r="AH3610" s="60"/>
      <c r="AI3610" s="128"/>
      <c r="AJ3610" s="128"/>
      <c r="AK3610" s="22"/>
      <c r="AL3610" s="128"/>
      <c r="AM3610" s="128"/>
      <c r="AN3610" s="129"/>
      <c r="AO3610" s="57">
        <f t="shared" si="213"/>
        <v>98.282000000000011</v>
      </c>
      <c r="AP3610" s="109">
        <f t="shared" si="214"/>
        <v>2.3577369000000012</v>
      </c>
      <c r="AQ3610" s="109">
        <f t="shared" si="215"/>
        <v>2.7384209999999989</v>
      </c>
      <c r="AR3610" s="110">
        <f t="shared" si="216"/>
        <v>4.8818181818181818</v>
      </c>
      <c r="AS3610" s="22"/>
      <c r="AT3610" s="22"/>
      <c r="AU3610" s="132"/>
      <c r="AV3610" s="60"/>
      <c r="AW3610" s="60">
        <v>10</v>
      </c>
      <c r="AX3610" s="110"/>
      <c r="AY3610" s="60">
        <v>21</v>
      </c>
      <c r="AZ3610" s="60">
        <v>24</v>
      </c>
      <c r="BA3610" s="60" t="s">
        <v>413</v>
      </c>
      <c r="BB3610" s="110"/>
      <c r="BC3610" s="110"/>
      <c r="BD3610" s="60" t="s">
        <v>420</v>
      </c>
      <c r="BE3610" s="60" t="s">
        <v>411</v>
      </c>
      <c r="BF3610" s="60">
        <v>5.5</v>
      </c>
      <c r="BG3610" s="60">
        <v>30</v>
      </c>
      <c r="BH3610" s="60">
        <v>43</v>
      </c>
      <c r="BI3610" s="60">
        <v>3</v>
      </c>
      <c r="BJ3610" s="60">
        <v>41</v>
      </c>
      <c r="BK3610" s="110"/>
      <c r="BL3610" s="60" t="s">
        <v>1420</v>
      </c>
      <c r="BM3610" s="110"/>
      <c r="BN3610" s="60">
        <v>6</v>
      </c>
      <c r="BO3610" s="60">
        <v>234</v>
      </c>
      <c r="BP3610" s="60" t="s">
        <v>411</v>
      </c>
      <c r="BQ3610" s="60">
        <v>30</v>
      </c>
      <c r="BR3610" s="60">
        <v>190</v>
      </c>
      <c r="BS3610" s="110"/>
      <c r="BT3610" s="60">
        <v>1</v>
      </c>
      <c r="BU3610" s="60" t="s">
        <v>420</v>
      </c>
      <c r="BV3610" s="110"/>
      <c r="BW3610" s="60">
        <v>18</v>
      </c>
      <c r="BX3610" s="60">
        <v>178</v>
      </c>
      <c r="BY3610" s="60">
        <v>17.899999999999999</v>
      </c>
      <c r="BZ3610" s="110"/>
      <c r="CA3610" s="60">
        <v>40.6</v>
      </c>
      <c r="CB3610" s="60">
        <v>1</v>
      </c>
      <c r="CC3610" s="60">
        <v>12.8</v>
      </c>
      <c r="CD3610" s="60">
        <v>5</v>
      </c>
      <c r="CE3610" s="60">
        <v>2</v>
      </c>
      <c r="CF3610" s="60">
        <v>40</v>
      </c>
      <c r="CG3610" s="60">
        <v>1847</v>
      </c>
      <c r="CH3610" s="60">
        <v>210</v>
      </c>
      <c r="CI3610" s="60">
        <v>111</v>
      </c>
      <c r="CJ3610" s="60">
        <v>184</v>
      </c>
      <c r="CK3610" s="60">
        <v>17.399999999999999</v>
      </c>
      <c r="CL3610" s="60">
        <v>52.2</v>
      </c>
      <c r="CM3610" s="60">
        <v>8.4</v>
      </c>
      <c r="CN3610" s="60">
        <v>0.7</v>
      </c>
      <c r="CO3610" s="60">
        <v>6</v>
      </c>
      <c r="CP3610" s="60">
        <v>1.1000000000000001</v>
      </c>
      <c r="CQ3610" s="60">
        <v>6.8</v>
      </c>
      <c r="CR3610" s="60">
        <v>1.4</v>
      </c>
      <c r="CS3610" s="60">
        <v>4.5999999999999996</v>
      </c>
      <c r="CT3610" s="60">
        <v>0.85</v>
      </c>
      <c r="CU3610" s="60">
        <v>6.7</v>
      </c>
      <c r="CV3610" s="60">
        <v>1.25</v>
      </c>
      <c r="CW3610" s="60">
        <f t="shared" si="217"/>
        <v>402.4</v>
      </c>
      <c r="CX3610" s="110"/>
      <c r="CY3610" s="110"/>
      <c r="CZ3610" s="110"/>
      <c r="DA3610" s="110"/>
      <c r="DB3610" s="22"/>
      <c r="DC3610" s="110"/>
      <c r="DD3610" s="110"/>
      <c r="DE3610" s="110"/>
      <c r="DF3610" s="110"/>
      <c r="DG3610" s="110"/>
      <c r="DH3610" s="22"/>
      <c r="DI3610" s="22"/>
      <c r="DJ3610" s="22"/>
      <c r="DK3610" s="22"/>
      <c r="DL3610" s="22"/>
      <c r="DM3610" s="22"/>
      <c r="DN3610" s="22"/>
      <c r="DO3610" s="22"/>
      <c r="DP3610" s="22"/>
      <c r="DQ3610" s="22"/>
    </row>
    <row r="3611" spans="1:121" ht="14.5" customHeight="1" x14ac:dyDescent="0.3">
      <c r="A3611" s="65" t="s">
        <v>5172</v>
      </c>
      <c r="B3611" s="61" t="s">
        <v>5000</v>
      </c>
      <c r="C3611" s="22" t="s">
        <v>2941</v>
      </c>
      <c r="D3611" s="22" t="s">
        <v>5257</v>
      </c>
      <c r="E3611" s="71"/>
      <c r="F3611" s="71">
        <v>41079</v>
      </c>
      <c r="G3611" s="25" t="s">
        <v>5023</v>
      </c>
      <c r="H3611" s="22">
        <v>32.032466999999997</v>
      </c>
      <c r="I3611" s="22">
        <v>-105.522479</v>
      </c>
      <c r="J3611" s="22" t="s">
        <v>873</v>
      </c>
      <c r="K3611" s="29" t="s">
        <v>1253</v>
      </c>
      <c r="L3611" s="29" t="s">
        <v>878</v>
      </c>
      <c r="M3611" s="22" t="s">
        <v>1165</v>
      </c>
      <c r="N3611" s="70" t="s">
        <v>3393</v>
      </c>
      <c r="O3611" s="70" t="s">
        <v>3394</v>
      </c>
      <c r="P3611" s="65"/>
      <c r="Q3611" s="126"/>
      <c r="R3611" s="126"/>
      <c r="S3611" s="126"/>
      <c r="U3611" s="126"/>
      <c r="V3611" s="126"/>
      <c r="W3611" s="60">
        <v>56.13</v>
      </c>
      <c r="X3611" s="60">
        <v>7.4999999999999997E-2</v>
      </c>
      <c r="Y3611" s="60">
        <v>18.079999999999998</v>
      </c>
      <c r="Z3611" s="60">
        <v>5.93</v>
      </c>
      <c r="AA3611" s="60">
        <v>0.317</v>
      </c>
      <c r="AB3611" s="60">
        <v>0.15</v>
      </c>
      <c r="AC3611" s="60">
        <v>1.04</v>
      </c>
      <c r="AD3611" s="60">
        <v>8.92</v>
      </c>
      <c r="AE3611" s="60">
        <v>4.1500000000000004</v>
      </c>
      <c r="AF3611" s="60">
        <v>0.05</v>
      </c>
      <c r="AG3611" s="60">
        <v>4.03</v>
      </c>
      <c r="AH3611" s="60"/>
      <c r="AI3611" s="128"/>
      <c r="AJ3611" s="128"/>
      <c r="AK3611" s="22"/>
      <c r="AL3611" s="128"/>
      <c r="AM3611" s="128"/>
      <c r="AN3611" s="129"/>
      <c r="AO3611" s="57">
        <f t="shared" si="213"/>
        <v>98.872000000000014</v>
      </c>
      <c r="AP3611" s="109">
        <f t="shared" si="214"/>
        <v>2.4982540999999996</v>
      </c>
      <c r="AQ3611" s="109">
        <f t="shared" si="215"/>
        <v>3.1197689999999998</v>
      </c>
      <c r="AR3611" s="110">
        <f t="shared" si="216"/>
        <v>5.3909090909090907</v>
      </c>
      <c r="AS3611" s="22"/>
      <c r="AT3611" s="22"/>
      <c r="AU3611" s="132"/>
      <c r="AV3611" s="60"/>
      <c r="AW3611" s="60">
        <v>6</v>
      </c>
      <c r="AX3611" s="110"/>
      <c r="AY3611" s="60">
        <v>50</v>
      </c>
      <c r="AZ3611" s="60">
        <v>36</v>
      </c>
      <c r="BA3611" s="60">
        <v>0.6</v>
      </c>
      <c r="BB3611" s="110"/>
      <c r="BC3611" s="110"/>
      <c r="BD3611" s="60" t="s">
        <v>420</v>
      </c>
      <c r="BE3611" s="60" t="s">
        <v>411</v>
      </c>
      <c r="BF3611" s="60">
        <v>8.1</v>
      </c>
      <c r="BG3611" s="60">
        <v>10</v>
      </c>
      <c r="BH3611" s="60">
        <v>52</v>
      </c>
      <c r="BI3611" s="60">
        <v>2</v>
      </c>
      <c r="BJ3611" s="60">
        <v>81.400000000000006</v>
      </c>
      <c r="BK3611" s="110"/>
      <c r="BL3611" s="60" t="s">
        <v>1420</v>
      </c>
      <c r="BM3611" s="110"/>
      <c r="BN3611" s="60">
        <v>2</v>
      </c>
      <c r="BO3611" s="60">
        <v>518</v>
      </c>
      <c r="BP3611" s="60" t="s">
        <v>411</v>
      </c>
      <c r="BQ3611" s="60">
        <v>67</v>
      </c>
      <c r="BR3611" s="60">
        <v>183</v>
      </c>
      <c r="BS3611" s="110"/>
      <c r="BT3611" s="60">
        <v>0.9</v>
      </c>
      <c r="BU3611" s="60" t="s">
        <v>420</v>
      </c>
      <c r="BV3611" s="110"/>
      <c r="BW3611" s="60">
        <v>28</v>
      </c>
      <c r="BX3611" s="60">
        <v>128</v>
      </c>
      <c r="BY3611" s="60">
        <v>47.1</v>
      </c>
      <c r="BZ3611" s="110"/>
      <c r="CA3611" s="60">
        <v>80.2</v>
      </c>
      <c r="CB3611" s="60">
        <v>1.4</v>
      </c>
      <c r="CC3611" s="60">
        <v>18.5</v>
      </c>
      <c r="CD3611" s="60">
        <v>6</v>
      </c>
      <c r="CE3611" s="60">
        <v>2</v>
      </c>
      <c r="CF3611" s="60">
        <v>110</v>
      </c>
      <c r="CG3611" s="60">
        <v>3827</v>
      </c>
      <c r="CH3611" s="60">
        <v>350</v>
      </c>
      <c r="CI3611" s="60">
        <v>279</v>
      </c>
      <c r="CJ3611" s="60">
        <v>455</v>
      </c>
      <c r="CK3611" s="60">
        <v>42.2</v>
      </c>
      <c r="CL3611" s="60">
        <v>125</v>
      </c>
      <c r="CM3611" s="60">
        <v>20.7</v>
      </c>
      <c r="CN3611" s="60">
        <v>1.43</v>
      </c>
      <c r="CO3611" s="60">
        <v>15.4</v>
      </c>
      <c r="CP3611" s="60">
        <v>3.1</v>
      </c>
      <c r="CQ3611" s="60">
        <v>18.399999999999999</v>
      </c>
      <c r="CR3611" s="60">
        <v>4</v>
      </c>
      <c r="CS3611" s="60">
        <v>12.3</v>
      </c>
      <c r="CT3611" s="60">
        <v>2.0699999999999998</v>
      </c>
      <c r="CU3611" s="60">
        <v>16</v>
      </c>
      <c r="CV3611" s="60">
        <v>2.72</v>
      </c>
      <c r="CW3611" s="60">
        <f t="shared" si="217"/>
        <v>997.32</v>
      </c>
      <c r="CX3611" s="110"/>
      <c r="CY3611" s="110"/>
      <c r="CZ3611" s="110"/>
      <c r="DA3611" s="110"/>
      <c r="DB3611" s="22"/>
      <c r="DC3611" s="110"/>
      <c r="DD3611" s="110"/>
      <c r="DE3611" s="110"/>
      <c r="DF3611" s="110"/>
      <c r="DG3611" s="110"/>
      <c r="DH3611" s="22"/>
      <c r="DI3611" s="22"/>
      <c r="DJ3611" s="22"/>
      <c r="DK3611" s="22"/>
      <c r="DL3611" s="22"/>
      <c r="DM3611" s="22"/>
      <c r="DN3611" s="22"/>
      <c r="DO3611" s="22"/>
      <c r="DP3611" s="22"/>
      <c r="DQ3611" s="22"/>
    </row>
    <row r="3612" spans="1:121" ht="14.5" customHeight="1" x14ac:dyDescent="0.3">
      <c r="A3612" s="65" t="s">
        <v>5173</v>
      </c>
      <c r="B3612" s="61" t="s">
        <v>5000</v>
      </c>
      <c r="C3612" s="22" t="s">
        <v>2941</v>
      </c>
      <c r="D3612" s="22" t="s">
        <v>5257</v>
      </c>
      <c r="E3612" s="71"/>
      <c r="F3612" s="71">
        <v>41079</v>
      </c>
      <c r="G3612" s="25" t="s">
        <v>5023</v>
      </c>
      <c r="H3612" s="22">
        <v>32.032466999999997</v>
      </c>
      <c r="I3612" s="22">
        <v>-105.522479</v>
      </c>
      <c r="J3612" s="22" t="s">
        <v>873</v>
      </c>
      <c r="K3612" s="29" t="s">
        <v>1253</v>
      </c>
      <c r="L3612" s="29" t="s">
        <v>878</v>
      </c>
      <c r="M3612" s="22" t="s">
        <v>1165</v>
      </c>
      <c r="N3612" s="70" t="s">
        <v>3393</v>
      </c>
      <c r="O3612" s="70" t="s">
        <v>3394</v>
      </c>
      <c r="P3612" s="65"/>
      <c r="Q3612" s="126"/>
      <c r="R3612" s="126"/>
      <c r="S3612" s="126"/>
      <c r="U3612" s="126"/>
      <c r="V3612" s="126"/>
      <c r="W3612" s="60">
        <v>56.53</v>
      </c>
      <c r="X3612" s="60">
        <v>4.9000000000000002E-2</v>
      </c>
      <c r="Y3612" s="60">
        <v>19.41</v>
      </c>
      <c r="Z3612" s="60">
        <v>5.44</v>
      </c>
      <c r="AA3612" s="60">
        <v>0.26800000000000002</v>
      </c>
      <c r="AB3612" s="60">
        <v>0.15</v>
      </c>
      <c r="AC3612" s="60">
        <v>1.29</v>
      </c>
      <c r="AD3612" s="60">
        <v>9.49</v>
      </c>
      <c r="AE3612" s="60">
        <v>4.43</v>
      </c>
      <c r="AF3612" s="60">
        <v>0.06</v>
      </c>
      <c r="AG3612" s="60">
        <v>2.41</v>
      </c>
      <c r="AH3612" s="60"/>
      <c r="AI3612" s="128"/>
      <c r="AJ3612" s="128"/>
      <c r="AK3612" s="22"/>
      <c r="AL3612" s="128"/>
      <c r="AM3612" s="128"/>
      <c r="AN3612" s="129"/>
      <c r="AO3612" s="57">
        <f t="shared" si="213"/>
        <v>99.527000000000015</v>
      </c>
      <c r="AP3612" s="109">
        <f t="shared" si="214"/>
        <v>2.4316077999999983</v>
      </c>
      <c r="AQ3612" s="109">
        <f t="shared" si="215"/>
        <v>2.7349020000000017</v>
      </c>
      <c r="AR3612" s="110">
        <f t="shared" si="216"/>
        <v>4.9454545454545453</v>
      </c>
      <c r="AS3612" s="22"/>
      <c r="AT3612" s="22"/>
      <c r="AU3612" s="132"/>
      <c r="AV3612" s="60"/>
      <c r="AW3612" s="60">
        <v>8</v>
      </c>
      <c r="AX3612" s="110"/>
      <c r="AY3612" s="60">
        <v>12</v>
      </c>
      <c r="AZ3612" s="60">
        <v>27</v>
      </c>
      <c r="BA3612" s="60">
        <v>0.5</v>
      </c>
      <c r="BB3612" s="110"/>
      <c r="BC3612" s="110"/>
      <c r="BD3612" s="60" t="s">
        <v>420</v>
      </c>
      <c r="BE3612" s="60" t="s">
        <v>411</v>
      </c>
      <c r="BF3612" s="60">
        <v>3.4</v>
      </c>
      <c r="BG3612" s="60" t="s">
        <v>471</v>
      </c>
      <c r="BH3612" s="60">
        <v>53</v>
      </c>
      <c r="BI3612" s="60">
        <v>3</v>
      </c>
      <c r="BJ3612" s="60">
        <v>88.2</v>
      </c>
      <c r="BK3612" s="110"/>
      <c r="BL3612" s="60" t="s">
        <v>1420</v>
      </c>
      <c r="BM3612" s="110"/>
      <c r="BN3612" s="60">
        <v>8</v>
      </c>
      <c r="BO3612" s="60">
        <v>407</v>
      </c>
      <c r="BP3612" s="60" t="s">
        <v>411</v>
      </c>
      <c r="BQ3612" s="60">
        <v>32</v>
      </c>
      <c r="BR3612" s="60">
        <v>205</v>
      </c>
      <c r="BS3612" s="110"/>
      <c r="BT3612" s="60">
        <v>0.9</v>
      </c>
      <c r="BU3612" s="60" t="s">
        <v>420</v>
      </c>
      <c r="BV3612" s="110"/>
      <c r="BW3612" s="60">
        <v>25</v>
      </c>
      <c r="BX3612" s="60">
        <v>64</v>
      </c>
      <c r="BY3612" s="60">
        <v>43.4</v>
      </c>
      <c r="BZ3612" s="110"/>
      <c r="CA3612" s="60">
        <v>36.5</v>
      </c>
      <c r="CB3612" s="60">
        <v>1.1000000000000001</v>
      </c>
      <c r="CC3612" s="60">
        <v>11.4</v>
      </c>
      <c r="CD3612" s="60" t="s">
        <v>412</v>
      </c>
      <c r="CE3612" s="60">
        <v>8</v>
      </c>
      <c r="CF3612" s="60">
        <v>106</v>
      </c>
      <c r="CG3612" s="60">
        <v>4327</v>
      </c>
      <c r="CH3612" s="60">
        <v>220</v>
      </c>
      <c r="CI3612" s="60">
        <v>218</v>
      </c>
      <c r="CJ3612" s="60">
        <v>358</v>
      </c>
      <c r="CK3612" s="60">
        <v>33.1</v>
      </c>
      <c r="CL3612" s="60">
        <v>102</v>
      </c>
      <c r="CM3612" s="60">
        <v>16.899999999999999</v>
      </c>
      <c r="CN3612" s="60">
        <v>1.1399999999999999</v>
      </c>
      <c r="CO3612" s="60">
        <v>12.8</v>
      </c>
      <c r="CP3612" s="60">
        <v>2.6</v>
      </c>
      <c r="CQ3612" s="60">
        <v>16.7</v>
      </c>
      <c r="CR3612" s="60">
        <v>3.6</v>
      </c>
      <c r="CS3612" s="60">
        <v>12.1</v>
      </c>
      <c r="CT3612" s="60">
        <v>2.08</v>
      </c>
      <c r="CU3612" s="60">
        <v>15.6</v>
      </c>
      <c r="CV3612" s="60">
        <v>2.74</v>
      </c>
      <c r="CW3612" s="60">
        <f t="shared" si="217"/>
        <v>797.36000000000013</v>
      </c>
      <c r="CX3612" s="110"/>
      <c r="CY3612" s="110"/>
      <c r="CZ3612" s="110"/>
      <c r="DA3612" s="110"/>
      <c r="DB3612" s="22"/>
      <c r="DC3612" s="110"/>
      <c r="DD3612" s="110"/>
      <c r="DE3612" s="110"/>
      <c r="DF3612" s="110"/>
      <c r="DG3612" s="110"/>
      <c r="DH3612" s="22"/>
      <c r="DI3612" s="22"/>
      <c r="DJ3612" s="22"/>
      <c r="DK3612" s="22"/>
      <c r="DL3612" s="22"/>
      <c r="DM3612" s="22"/>
      <c r="DN3612" s="22"/>
      <c r="DO3612" s="22"/>
      <c r="DP3612" s="22"/>
      <c r="DQ3612" s="22"/>
    </row>
    <row r="3613" spans="1:121" ht="14.5" customHeight="1" x14ac:dyDescent="0.3">
      <c r="A3613" s="65" t="s">
        <v>5174</v>
      </c>
      <c r="B3613" s="22" t="s">
        <v>5175</v>
      </c>
      <c r="C3613" s="22" t="s">
        <v>2941</v>
      </c>
      <c r="D3613" s="22" t="s">
        <v>5257</v>
      </c>
      <c r="E3613" s="71"/>
      <c r="G3613" s="22" t="s">
        <v>5176</v>
      </c>
      <c r="H3613" s="22">
        <v>32.036932</v>
      </c>
      <c r="I3613" s="22">
        <v>-105.50849700000001</v>
      </c>
      <c r="J3613" s="22" t="s">
        <v>873</v>
      </c>
      <c r="K3613" s="22" t="s">
        <v>1253</v>
      </c>
      <c r="L3613" s="29" t="s">
        <v>878</v>
      </c>
      <c r="M3613" s="22" t="s">
        <v>1165</v>
      </c>
      <c r="N3613" s="70" t="s">
        <v>3393</v>
      </c>
      <c r="O3613" s="70" t="s">
        <v>3394</v>
      </c>
      <c r="R3613" s="22" t="s">
        <v>5177</v>
      </c>
      <c r="S3613" s="135"/>
      <c r="U3613" s="126"/>
      <c r="V3613" s="135"/>
      <c r="W3613" s="60">
        <v>58.24</v>
      </c>
      <c r="X3613" s="60">
        <v>0.16</v>
      </c>
      <c r="Y3613" s="60">
        <v>16.97</v>
      </c>
      <c r="Z3613" s="60">
        <v>6.19</v>
      </c>
      <c r="AA3613" s="60">
        <v>0.27400000000000002</v>
      </c>
      <c r="AB3613" s="60">
        <v>0.32</v>
      </c>
      <c r="AC3613" s="60">
        <v>1.36</v>
      </c>
      <c r="AD3613" s="60">
        <v>4.95</v>
      </c>
      <c r="AE3613" s="60">
        <v>5.39</v>
      </c>
      <c r="AF3613" s="60">
        <v>0.09</v>
      </c>
      <c r="AG3613" s="60">
        <v>3.9</v>
      </c>
      <c r="AH3613" s="110"/>
      <c r="AI3613" s="60"/>
      <c r="AJ3613" s="110"/>
      <c r="AK3613" s="22"/>
      <c r="AL3613" s="110"/>
      <c r="AM3613" s="110"/>
      <c r="AN3613" s="110"/>
      <c r="AO3613" s="57">
        <f t="shared" si="213"/>
        <v>97.844000000000008</v>
      </c>
      <c r="AP3613" s="109">
        <f t="shared" si="214"/>
        <v>2.5136052999999987</v>
      </c>
      <c r="AQ3613" s="109">
        <f t="shared" si="215"/>
        <v>3.3421770000000013</v>
      </c>
      <c r="AR3613" s="110">
        <f t="shared" si="216"/>
        <v>5.627272727272727</v>
      </c>
      <c r="AS3613" s="22"/>
      <c r="AT3613" s="22"/>
      <c r="AU3613" s="110"/>
      <c r="AV3613" s="60">
        <v>17.2</v>
      </c>
      <c r="AW3613" s="60">
        <v>9</v>
      </c>
      <c r="AX3613" s="110"/>
      <c r="AY3613" s="60">
        <v>148</v>
      </c>
      <c r="AZ3613" s="60">
        <v>16</v>
      </c>
      <c r="BA3613" s="60" t="s">
        <v>413</v>
      </c>
      <c r="BB3613" s="110"/>
      <c r="BC3613" s="110"/>
      <c r="BD3613" s="60">
        <v>2</v>
      </c>
      <c r="BE3613" s="60" t="s">
        <v>411</v>
      </c>
      <c r="BF3613" s="60">
        <v>3.1</v>
      </c>
      <c r="BG3613" s="60">
        <v>10</v>
      </c>
      <c r="BH3613" s="60">
        <v>39</v>
      </c>
      <c r="BI3613" s="60">
        <v>2</v>
      </c>
      <c r="BJ3613" s="60">
        <v>50.2</v>
      </c>
      <c r="BK3613" s="110"/>
      <c r="BL3613" s="60" t="s">
        <v>1420</v>
      </c>
      <c r="BM3613" s="110"/>
      <c r="BN3613" s="60">
        <v>5</v>
      </c>
      <c r="BO3613" s="60">
        <v>259</v>
      </c>
      <c r="BP3613" s="60" t="s">
        <v>411</v>
      </c>
      <c r="BQ3613" s="60">
        <v>34</v>
      </c>
      <c r="BR3613" s="60">
        <v>179</v>
      </c>
      <c r="BS3613" s="110"/>
      <c r="BT3613" s="60">
        <v>1.5</v>
      </c>
      <c r="BU3613" s="60">
        <v>1</v>
      </c>
      <c r="BV3613" s="110"/>
      <c r="BW3613" s="60">
        <v>18</v>
      </c>
      <c r="BX3613" s="60">
        <v>101</v>
      </c>
      <c r="BY3613" s="60">
        <v>21.9</v>
      </c>
      <c r="BZ3613" s="110"/>
      <c r="CA3613" s="60">
        <v>43.4</v>
      </c>
      <c r="CB3613" s="60">
        <v>0.7</v>
      </c>
      <c r="CC3613" s="60">
        <v>10.4</v>
      </c>
      <c r="CD3613" s="60">
        <v>12</v>
      </c>
      <c r="CE3613" s="60">
        <v>20</v>
      </c>
      <c r="CF3613" s="60">
        <v>60</v>
      </c>
      <c r="CG3613" s="60">
        <v>2361</v>
      </c>
      <c r="CH3613" s="60">
        <v>190</v>
      </c>
      <c r="CI3613" s="60">
        <v>160</v>
      </c>
      <c r="CJ3613" s="60">
        <v>278</v>
      </c>
      <c r="CK3613" s="60">
        <v>25.7</v>
      </c>
      <c r="CL3613" s="60">
        <v>76.5</v>
      </c>
      <c r="CM3613" s="60">
        <v>12.3</v>
      </c>
      <c r="CN3613" s="60">
        <v>1.22</v>
      </c>
      <c r="CO3613" s="60">
        <v>10.199999999999999</v>
      </c>
      <c r="CP3613" s="60">
        <v>1.6</v>
      </c>
      <c r="CQ3613" s="60">
        <v>9.9</v>
      </c>
      <c r="CR3613" s="60">
        <v>2.1</v>
      </c>
      <c r="CS3613" s="60">
        <v>6.9</v>
      </c>
      <c r="CT3613" s="60">
        <v>1.1399999999999999</v>
      </c>
      <c r="CU3613" s="60">
        <v>8.8000000000000007</v>
      </c>
      <c r="CV3613" s="60">
        <v>1.54</v>
      </c>
      <c r="CW3613" s="60">
        <f t="shared" ref="CW3613:CW3666" si="218">SUM(CI3613:CV3613)</f>
        <v>595.9</v>
      </c>
      <c r="CX3613" s="110"/>
      <c r="CY3613" s="110"/>
      <c r="CZ3613" s="110"/>
      <c r="DA3613" s="110"/>
      <c r="DB3613" s="22"/>
      <c r="DC3613" s="110"/>
      <c r="DD3613" s="110"/>
      <c r="DE3613" s="110"/>
      <c r="DF3613" s="110"/>
      <c r="DG3613" s="110"/>
      <c r="DH3613" s="22"/>
      <c r="DI3613" s="22"/>
      <c r="DJ3613" s="22"/>
      <c r="DK3613" s="22"/>
      <c r="DL3613" s="22"/>
      <c r="DM3613" s="22"/>
      <c r="DN3613" s="22"/>
      <c r="DO3613" s="22"/>
      <c r="DP3613" s="22"/>
      <c r="DQ3613" s="22"/>
    </row>
    <row r="3614" spans="1:121" ht="14.5" customHeight="1" x14ac:dyDescent="0.3">
      <c r="A3614" s="65" t="s">
        <v>5178</v>
      </c>
      <c r="B3614" s="22" t="s">
        <v>5175</v>
      </c>
      <c r="C3614" s="22" t="s">
        <v>2941</v>
      </c>
      <c r="D3614" s="22" t="s">
        <v>5257</v>
      </c>
      <c r="E3614" s="71"/>
      <c r="G3614" s="22" t="s">
        <v>5176</v>
      </c>
      <c r="H3614" s="22">
        <v>32.036932</v>
      </c>
      <c r="I3614" s="22">
        <v>-105.50849700000001</v>
      </c>
      <c r="J3614" s="22" t="s">
        <v>873</v>
      </c>
      <c r="K3614" s="22" t="s">
        <v>1253</v>
      </c>
      <c r="L3614" s="29" t="s">
        <v>878</v>
      </c>
      <c r="M3614" s="22" t="s">
        <v>1165</v>
      </c>
      <c r="N3614" s="70" t="s">
        <v>3393</v>
      </c>
      <c r="O3614" s="70" t="s">
        <v>3394</v>
      </c>
      <c r="R3614" s="22" t="s">
        <v>5179</v>
      </c>
      <c r="S3614" s="135"/>
      <c r="U3614" s="126"/>
      <c r="V3614" s="135"/>
      <c r="W3614" s="60">
        <v>58.21</v>
      </c>
      <c r="X3614" s="60">
        <v>0.14299999999999999</v>
      </c>
      <c r="Y3614" s="60">
        <v>17.13</v>
      </c>
      <c r="Z3614" s="60">
        <v>6.35</v>
      </c>
      <c r="AA3614" s="60">
        <v>0.30199999999999999</v>
      </c>
      <c r="AB3614" s="60">
        <v>0.27</v>
      </c>
      <c r="AC3614" s="60">
        <v>0.91</v>
      </c>
      <c r="AD3614" s="60">
        <v>4.84</v>
      </c>
      <c r="AE3614" s="60">
        <v>5.64</v>
      </c>
      <c r="AF3614" s="60">
        <v>0.08</v>
      </c>
      <c r="AG3614" s="60">
        <v>3.76</v>
      </c>
      <c r="AH3614" s="110"/>
      <c r="AI3614" s="60"/>
      <c r="AJ3614" s="110"/>
      <c r="AK3614" s="22"/>
      <c r="AL3614" s="110"/>
      <c r="AM3614" s="110"/>
      <c r="AN3614" s="110"/>
      <c r="AO3614" s="57">
        <f t="shared" si="213"/>
        <v>97.635000000000005</v>
      </c>
      <c r="AP3614" s="109">
        <f t="shared" si="214"/>
        <v>2.5647845000000009</v>
      </c>
      <c r="AQ3614" s="109">
        <f t="shared" si="215"/>
        <v>3.4411049999999985</v>
      </c>
      <c r="AR3614" s="110">
        <f t="shared" si="216"/>
        <v>5.7727272727272716</v>
      </c>
      <c r="AS3614" s="22"/>
      <c r="AT3614" s="22"/>
      <c r="AU3614" s="110"/>
      <c r="AV3614" s="60">
        <v>17.7</v>
      </c>
      <c r="AW3614" s="60">
        <v>12</v>
      </c>
      <c r="AX3614" s="110"/>
      <c r="AY3614" s="60">
        <v>98</v>
      </c>
      <c r="AZ3614" s="60">
        <v>19</v>
      </c>
      <c r="BA3614" s="60" t="s">
        <v>413</v>
      </c>
      <c r="BB3614" s="110"/>
      <c r="BC3614" s="110"/>
      <c r="BD3614" s="60">
        <v>1</v>
      </c>
      <c r="BE3614" s="60" t="s">
        <v>411</v>
      </c>
      <c r="BF3614" s="60">
        <v>2.7</v>
      </c>
      <c r="BG3614" s="60">
        <v>10</v>
      </c>
      <c r="BH3614" s="60">
        <v>40</v>
      </c>
      <c r="BI3614" s="60">
        <v>2</v>
      </c>
      <c r="BJ3614" s="60">
        <v>50.9</v>
      </c>
      <c r="BK3614" s="110"/>
      <c r="BL3614" s="60" t="s">
        <v>1420</v>
      </c>
      <c r="BM3614" s="110"/>
      <c r="BN3614" s="60">
        <v>6</v>
      </c>
      <c r="BO3614" s="60">
        <v>251</v>
      </c>
      <c r="BP3614" s="60" t="s">
        <v>411</v>
      </c>
      <c r="BQ3614" s="60">
        <v>39</v>
      </c>
      <c r="BR3614" s="60">
        <v>179</v>
      </c>
      <c r="BS3614" s="110"/>
      <c r="BT3614" s="60">
        <v>1.9</v>
      </c>
      <c r="BU3614" s="60">
        <v>1</v>
      </c>
      <c r="BV3614" s="110"/>
      <c r="BW3614" s="60">
        <v>20</v>
      </c>
      <c r="BX3614" s="60">
        <v>75</v>
      </c>
      <c r="BY3614" s="60">
        <v>21.8</v>
      </c>
      <c r="BZ3614" s="110"/>
      <c r="CA3614" s="60">
        <v>44.2</v>
      </c>
      <c r="CB3614" s="60">
        <v>0.8</v>
      </c>
      <c r="CC3614" s="60">
        <v>11.3</v>
      </c>
      <c r="CD3614" s="60">
        <v>11</v>
      </c>
      <c r="CE3614" s="60">
        <v>14</v>
      </c>
      <c r="CF3614" s="60">
        <v>61</v>
      </c>
      <c r="CG3614" s="60">
        <v>2370</v>
      </c>
      <c r="CH3614" s="60">
        <v>220</v>
      </c>
      <c r="CI3614" s="60">
        <v>156</v>
      </c>
      <c r="CJ3614" s="60">
        <v>277</v>
      </c>
      <c r="CK3614" s="60">
        <v>25</v>
      </c>
      <c r="CL3614" s="60">
        <v>74.3</v>
      </c>
      <c r="CM3614" s="60">
        <v>12.3</v>
      </c>
      <c r="CN3614" s="60">
        <v>1.17</v>
      </c>
      <c r="CO3614" s="60">
        <v>9.9</v>
      </c>
      <c r="CP3614" s="60">
        <v>1.6</v>
      </c>
      <c r="CQ3614" s="60">
        <v>10.1</v>
      </c>
      <c r="CR3614" s="60">
        <v>2.1</v>
      </c>
      <c r="CS3614" s="60">
        <v>6.8</v>
      </c>
      <c r="CT3614" s="60">
        <v>1.17</v>
      </c>
      <c r="CU3614" s="60">
        <v>8.6999999999999993</v>
      </c>
      <c r="CV3614" s="60">
        <v>1.53</v>
      </c>
      <c r="CW3614" s="60">
        <f t="shared" si="218"/>
        <v>587.66999999999985</v>
      </c>
      <c r="CX3614" s="110"/>
      <c r="CY3614" s="110"/>
      <c r="CZ3614" s="110"/>
      <c r="DA3614" s="110"/>
      <c r="DB3614" s="22"/>
      <c r="DC3614" s="110"/>
      <c r="DD3614" s="110"/>
      <c r="DE3614" s="110"/>
      <c r="DF3614" s="110"/>
      <c r="DG3614" s="110"/>
      <c r="DH3614" s="22"/>
      <c r="DI3614" s="22"/>
      <c r="DJ3614" s="22"/>
      <c r="DK3614" s="22"/>
      <c r="DL3614" s="22"/>
      <c r="DM3614" s="22"/>
      <c r="DN3614" s="22"/>
      <c r="DO3614" s="22"/>
      <c r="DP3614" s="22"/>
      <c r="DQ3614" s="22"/>
    </row>
    <row r="3615" spans="1:121" ht="14.5" customHeight="1" x14ac:dyDescent="0.3">
      <c r="A3615" s="65" t="s">
        <v>5180</v>
      </c>
      <c r="B3615" s="22" t="s">
        <v>5175</v>
      </c>
      <c r="C3615" s="22" t="s">
        <v>2941</v>
      </c>
      <c r="D3615" s="22" t="s">
        <v>5257</v>
      </c>
      <c r="E3615" s="71"/>
      <c r="G3615" s="22" t="s">
        <v>5176</v>
      </c>
      <c r="H3615" s="22">
        <v>32.036932</v>
      </c>
      <c r="I3615" s="22">
        <v>-105.50849700000001</v>
      </c>
      <c r="J3615" s="22" t="s">
        <v>873</v>
      </c>
      <c r="K3615" s="22" t="s">
        <v>1253</v>
      </c>
      <c r="L3615" s="29" t="s">
        <v>878</v>
      </c>
      <c r="M3615" s="22" t="s">
        <v>1165</v>
      </c>
      <c r="N3615" s="70" t="s">
        <v>3393</v>
      </c>
      <c r="O3615" s="70" t="s">
        <v>3394</v>
      </c>
      <c r="R3615" s="22" t="s">
        <v>5181</v>
      </c>
      <c r="S3615" s="135"/>
      <c r="U3615" s="126"/>
      <c r="V3615" s="135"/>
      <c r="W3615" s="60">
        <v>59.76</v>
      </c>
      <c r="X3615" s="60">
        <v>0.111</v>
      </c>
      <c r="Y3615" s="60">
        <v>17.989999999999998</v>
      </c>
      <c r="Z3615" s="60">
        <v>5.27</v>
      </c>
      <c r="AA3615" s="60">
        <v>0.28299999999999997</v>
      </c>
      <c r="AB3615" s="60">
        <v>0.37</v>
      </c>
      <c r="AC3615" s="60">
        <v>0.67</v>
      </c>
      <c r="AD3615" s="60">
        <v>5.62</v>
      </c>
      <c r="AE3615" s="60">
        <v>4.29</v>
      </c>
      <c r="AF3615" s="60">
        <v>0.09</v>
      </c>
      <c r="AG3615" s="60">
        <v>4.12</v>
      </c>
      <c r="AH3615" s="110"/>
      <c r="AI3615" s="60"/>
      <c r="AJ3615" s="110"/>
      <c r="AK3615" s="22"/>
      <c r="AL3615" s="110"/>
      <c r="AM3615" s="110"/>
      <c r="AN3615" s="110"/>
      <c r="AO3615" s="57">
        <f t="shared" si="213"/>
        <v>98.574000000000012</v>
      </c>
      <c r="AP3615" s="109">
        <f t="shared" si="214"/>
        <v>2.3153549</v>
      </c>
      <c r="AQ3615" s="109">
        <f t="shared" si="215"/>
        <v>2.6860409999999995</v>
      </c>
      <c r="AR3615" s="110">
        <f t="shared" si="216"/>
        <v>4.7909090909090901</v>
      </c>
      <c r="AS3615" s="22"/>
      <c r="AT3615" s="22"/>
      <c r="AU3615" s="110"/>
      <c r="AV3615" s="60">
        <v>10.5</v>
      </c>
      <c r="AW3615" s="60">
        <v>12</v>
      </c>
      <c r="AX3615" s="110"/>
      <c r="AY3615" s="60">
        <v>52</v>
      </c>
      <c r="AZ3615" s="60">
        <v>23</v>
      </c>
      <c r="BA3615" s="60" t="s">
        <v>413</v>
      </c>
      <c r="BB3615" s="110"/>
      <c r="BC3615" s="110"/>
      <c r="BD3615" s="60">
        <v>1</v>
      </c>
      <c r="BE3615" s="60" t="s">
        <v>411</v>
      </c>
      <c r="BF3615" s="60">
        <v>2.7</v>
      </c>
      <c r="BG3615" s="60">
        <v>10</v>
      </c>
      <c r="BH3615" s="60">
        <v>40</v>
      </c>
      <c r="BI3615" s="60">
        <v>1</v>
      </c>
      <c r="BJ3615" s="60">
        <v>31.3</v>
      </c>
      <c r="BK3615" s="110"/>
      <c r="BL3615" s="60" t="s">
        <v>1420</v>
      </c>
      <c r="BM3615" s="110"/>
      <c r="BN3615" s="60">
        <v>4</v>
      </c>
      <c r="BO3615" s="60">
        <v>225</v>
      </c>
      <c r="BP3615" s="60" t="s">
        <v>411</v>
      </c>
      <c r="BQ3615" s="60">
        <v>29</v>
      </c>
      <c r="BR3615" s="60">
        <v>133</v>
      </c>
      <c r="BS3615" s="110"/>
      <c r="BT3615" s="60">
        <v>1.1000000000000001</v>
      </c>
      <c r="BU3615" s="60">
        <v>1</v>
      </c>
      <c r="BV3615" s="110"/>
      <c r="BW3615" s="60">
        <v>11</v>
      </c>
      <c r="BX3615" s="60">
        <v>71</v>
      </c>
      <c r="BY3615" s="60">
        <v>18</v>
      </c>
      <c r="BZ3615" s="110"/>
      <c r="CA3615" s="60">
        <v>38.9</v>
      </c>
      <c r="CB3615" s="60">
        <v>0.6</v>
      </c>
      <c r="CC3615" s="60">
        <v>8.4</v>
      </c>
      <c r="CD3615" s="60">
        <v>19</v>
      </c>
      <c r="CE3615" s="60">
        <v>20</v>
      </c>
      <c r="CF3615" s="60">
        <v>46</v>
      </c>
      <c r="CG3615" s="60">
        <v>1506</v>
      </c>
      <c r="CH3615" s="60">
        <v>230</v>
      </c>
      <c r="CI3615" s="60">
        <v>132</v>
      </c>
      <c r="CJ3615" s="60">
        <v>226</v>
      </c>
      <c r="CK3615" s="60">
        <v>20.7</v>
      </c>
      <c r="CL3615" s="60">
        <v>62.2</v>
      </c>
      <c r="CM3615" s="60">
        <v>9.6999999999999993</v>
      </c>
      <c r="CN3615" s="60">
        <v>0.98</v>
      </c>
      <c r="CO3615" s="60">
        <v>8</v>
      </c>
      <c r="CP3615" s="60">
        <v>1.3</v>
      </c>
      <c r="CQ3615" s="60">
        <v>7.6</v>
      </c>
      <c r="CR3615" s="60">
        <v>1.6</v>
      </c>
      <c r="CS3615" s="60">
        <v>5.2</v>
      </c>
      <c r="CT3615" s="60">
        <v>0.86</v>
      </c>
      <c r="CU3615" s="60">
        <v>6.3</v>
      </c>
      <c r="CV3615" s="60">
        <v>1.1499999999999999</v>
      </c>
      <c r="CW3615" s="60">
        <f t="shared" si="218"/>
        <v>483.59000000000003</v>
      </c>
      <c r="CX3615" s="110"/>
      <c r="CY3615" s="110"/>
      <c r="CZ3615" s="110"/>
      <c r="DA3615" s="110"/>
      <c r="DB3615" s="22"/>
      <c r="DC3615" s="110"/>
      <c r="DD3615" s="110"/>
      <c r="DE3615" s="110"/>
      <c r="DF3615" s="110"/>
      <c r="DG3615" s="110"/>
      <c r="DH3615" s="22"/>
      <c r="DI3615" s="22"/>
      <c r="DJ3615" s="22"/>
      <c r="DK3615" s="22"/>
      <c r="DL3615" s="22"/>
      <c r="DM3615" s="22"/>
      <c r="DN3615" s="22"/>
      <c r="DO3615" s="22"/>
      <c r="DP3615" s="22"/>
      <c r="DQ3615" s="22"/>
    </row>
    <row r="3616" spans="1:121" ht="14.5" customHeight="1" x14ac:dyDescent="0.3">
      <c r="A3616" s="65" t="s">
        <v>5182</v>
      </c>
      <c r="B3616" s="22" t="s">
        <v>5175</v>
      </c>
      <c r="C3616" s="22" t="s">
        <v>2941</v>
      </c>
      <c r="D3616" s="22" t="s">
        <v>5257</v>
      </c>
      <c r="E3616" s="71"/>
      <c r="G3616" s="22" t="s">
        <v>5176</v>
      </c>
      <c r="H3616" s="22">
        <v>32.036932</v>
      </c>
      <c r="I3616" s="22">
        <v>-105.50849700000001</v>
      </c>
      <c r="J3616" s="22" t="s">
        <v>873</v>
      </c>
      <c r="K3616" s="22" t="s">
        <v>1253</v>
      </c>
      <c r="L3616" s="29" t="s">
        <v>878</v>
      </c>
      <c r="M3616" s="22" t="s">
        <v>1165</v>
      </c>
      <c r="N3616" s="70" t="s">
        <v>3393</v>
      </c>
      <c r="O3616" s="70" t="s">
        <v>3394</v>
      </c>
      <c r="R3616" s="22" t="s">
        <v>5183</v>
      </c>
      <c r="S3616" s="135"/>
      <c r="U3616" s="126"/>
      <c r="V3616" s="135"/>
      <c r="W3616" s="60">
        <v>58.71</v>
      </c>
      <c r="X3616" s="60">
        <v>0.14699999999999999</v>
      </c>
      <c r="Y3616" s="60">
        <v>17.36</v>
      </c>
      <c r="Z3616" s="60">
        <v>6.25</v>
      </c>
      <c r="AA3616" s="60">
        <v>0.3</v>
      </c>
      <c r="AB3616" s="60">
        <v>0.36</v>
      </c>
      <c r="AC3616" s="60">
        <v>0.76</v>
      </c>
      <c r="AD3616" s="60">
        <v>5.63</v>
      </c>
      <c r="AE3616" s="60">
        <v>4.45</v>
      </c>
      <c r="AF3616" s="60">
        <v>0.1</v>
      </c>
      <c r="AG3616" s="60">
        <v>3.83</v>
      </c>
      <c r="AH3616" s="110"/>
      <c r="AI3616" s="60"/>
      <c r="AJ3616" s="110"/>
      <c r="AK3616" s="22"/>
      <c r="AL3616" s="110"/>
      <c r="AM3616" s="110"/>
      <c r="AN3616" s="110"/>
      <c r="AO3616" s="57">
        <f t="shared" si="213"/>
        <v>97.896999999999991</v>
      </c>
      <c r="AP3616" s="109">
        <f t="shared" si="214"/>
        <v>2.5491325000000011</v>
      </c>
      <c r="AQ3616" s="109">
        <f t="shared" si="215"/>
        <v>3.3644249999999989</v>
      </c>
      <c r="AR3616" s="110">
        <f t="shared" si="216"/>
        <v>5.6818181818181817</v>
      </c>
      <c r="AS3616" s="22"/>
      <c r="AT3616" s="22"/>
      <c r="AU3616" s="110"/>
      <c r="AV3616" s="60"/>
      <c r="AW3616" s="60">
        <v>10</v>
      </c>
      <c r="AX3616" s="110"/>
      <c r="AY3616" s="60">
        <v>47</v>
      </c>
      <c r="AZ3616" s="60">
        <v>20</v>
      </c>
      <c r="BA3616" s="60" t="s">
        <v>413</v>
      </c>
      <c r="BB3616" s="110"/>
      <c r="BC3616" s="110"/>
      <c r="BD3616" s="60">
        <v>1</v>
      </c>
      <c r="BE3616" s="60" t="s">
        <v>411</v>
      </c>
      <c r="BF3616" s="60">
        <v>2.4</v>
      </c>
      <c r="BG3616" s="60" t="s">
        <v>471</v>
      </c>
      <c r="BH3616" s="60">
        <v>37</v>
      </c>
      <c r="BI3616" s="60">
        <v>2</v>
      </c>
      <c r="BJ3616" s="60">
        <v>39.200000000000003</v>
      </c>
      <c r="BK3616" s="110"/>
      <c r="BL3616" s="60" t="s">
        <v>1420</v>
      </c>
      <c r="BM3616" s="110"/>
      <c r="BN3616" s="60">
        <v>5</v>
      </c>
      <c r="BO3616" s="60">
        <v>265</v>
      </c>
      <c r="BP3616" s="60" t="s">
        <v>411</v>
      </c>
      <c r="BQ3616" s="60">
        <v>32</v>
      </c>
      <c r="BR3616" s="60">
        <v>136</v>
      </c>
      <c r="BS3616" s="110"/>
      <c r="BT3616" s="60" t="s">
        <v>421</v>
      </c>
      <c r="BU3616" s="60">
        <v>1</v>
      </c>
      <c r="BV3616" s="110"/>
      <c r="BW3616" s="60">
        <v>18</v>
      </c>
      <c r="BX3616" s="60">
        <v>62</v>
      </c>
      <c r="BY3616" s="60">
        <v>19.600000000000001</v>
      </c>
      <c r="BZ3616" s="110"/>
      <c r="CA3616" s="60">
        <v>40.1</v>
      </c>
      <c r="CB3616" s="60">
        <v>0.4</v>
      </c>
      <c r="CC3616" s="60">
        <v>8.3000000000000007</v>
      </c>
      <c r="CD3616" s="60">
        <v>13</v>
      </c>
      <c r="CE3616" s="60">
        <v>9</v>
      </c>
      <c r="CF3616" s="60">
        <v>44</v>
      </c>
      <c r="CG3616" s="60">
        <v>1795</v>
      </c>
      <c r="CH3616" s="60">
        <v>220</v>
      </c>
      <c r="CI3616" s="60">
        <v>126</v>
      </c>
      <c r="CJ3616" s="60">
        <v>211</v>
      </c>
      <c r="CK3616" s="60">
        <v>19.399999999999999</v>
      </c>
      <c r="CL3616" s="60">
        <v>58.2</v>
      </c>
      <c r="CM3616" s="60">
        <v>9.6999999999999993</v>
      </c>
      <c r="CN3616" s="60">
        <v>0.94</v>
      </c>
      <c r="CO3616" s="60">
        <v>8.1</v>
      </c>
      <c r="CP3616" s="60">
        <v>1.3</v>
      </c>
      <c r="CQ3616" s="60">
        <v>7.8</v>
      </c>
      <c r="CR3616" s="60">
        <v>1.7</v>
      </c>
      <c r="CS3616" s="60">
        <v>5.0999999999999996</v>
      </c>
      <c r="CT3616" s="60">
        <v>0.88</v>
      </c>
      <c r="CU3616" s="60">
        <v>7.2</v>
      </c>
      <c r="CV3616" s="60">
        <v>1.28</v>
      </c>
      <c r="CW3616" s="60">
        <f t="shared" si="218"/>
        <v>458.59999999999997</v>
      </c>
      <c r="CX3616" s="110"/>
      <c r="CY3616" s="110"/>
      <c r="CZ3616" s="110"/>
      <c r="DA3616" s="110"/>
      <c r="DB3616" s="22"/>
      <c r="DC3616" s="110"/>
      <c r="DD3616" s="110"/>
      <c r="DE3616" s="110"/>
      <c r="DF3616" s="110"/>
      <c r="DG3616" s="110"/>
      <c r="DH3616" s="22"/>
      <c r="DI3616" s="22"/>
      <c r="DJ3616" s="22"/>
      <c r="DK3616" s="22"/>
      <c r="DL3616" s="22"/>
      <c r="DM3616" s="22"/>
      <c r="DN3616" s="22"/>
      <c r="DO3616" s="22"/>
      <c r="DP3616" s="22"/>
      <c r="DQ3616" s="22"/>
    </row>
    <row r="3617" spans="1:121" ht="14.5" customHeight="1" x14ac:dyDescent="0.3">
      <c r="A3617" s="65" t="s">
        <v>5184</v>
      </c>
      <c r="B3617" s="22" t="s">
        <v>5175</v>
      </c>
      <c r="C3617" s="22" t="s">
        <v>2941</v>
      </c>
      <c r="D3617" s="22" t="s">
        <v>5257</v>
      </c>
      <c r="E3617" s="71"/>
      <c r="G3617" s="22" t="s">
        <v>5176</v>
      </c>
      <c r="H3617" s="22">
        <v>32.036932</v>
      </c>
      <c r="I3617" s="22">
        <v>-105.50849700000001</v>
      </c>
      <c r="J3617" s="22" t="s">
        <v>873</v>
      </c>
      <c r="K3617" s="22" t="s">
        <v>1253</v>
      </c>
      <c r="L3617" s="29" t="s">
        <v>878</v>
      </c>
      <c r="M3617" s="22" t="s">
        <v>1165</v>
      </c>
      <c r="N3617" s="70" t="s">
        <v>3393</v>
      </c>
      <c r="O3617" s="70" t="s">
        <v>3394</v>
      </c>
      <c r="R3617" s="22" t="s">
        <v>5185</v>
      </c>
      <c r="S3617" s="135"/>
      <c r="U3617" s="126"/>
      <c r="V3617" s="135"/>
      <c r="W3617" s="60">
        <v>59.73</v>
      </c>
      <c r="X3617" s="60">
        <v>0.13100000000000001</v>
      </c>
      <c r="Y3617" s="60">
        <v>18.079999999999998</v>
      </c>
      <c r="Z3617" s="60">
        <v>5.72</v>
      </c>
      <c r="AA3617" s="60">
        <v>0.317</v>
      </c>
      <c r="AB3617" s="60">
        <v>0.43</v>
      </c>
      <c r="AC3617" s="60">
        <v>0.76</v>
      </c>
      <c r="AD3617" s="60">
        <v>5.75</v>
      </c>
      <c r="AE3617" s="60">
        <v>3.93</v>
      </c>
      <c r="AF3617" s="60">
        <v>0.08</v>
      </c>
      <c r="AG3617" s="60">
        <v>4.2</v>
      </c>
      <c r="AH3617" s="110"/>
      <c r="AI3617" s="60"/>
      <c r="AJ3617" s="110"/>
      <c r="AK3617" s="22"/>
      <c r="AL3617" s="110"/>
      <c r="AM3617" s="110"/>
      <c r="AN3617" s="110"/>
      <c r="AO3617" s="57">
        <f t="shared" si="213"/>
        <v>99.128000000000014</v>
      </c>
      <c r="AP3617" s="109">
        <f t="shared" si="214"/>
        <v>2.4414764</v>
      </c>
      <c r="AQ3617" s="109">
        <f t="shared" si="215"/>
        <v>2.9804759999999995</v>
      </c>
      <c r="AR3617" s="110">
        <f t="shared" si="216"/>
        <v>5.1999999999999993</v>
      </c>
      <c r="AS3617" s="22"/>
      <c r="AT3617" s="22"/>
      <c r="AU3617" s="110"/>
      <c r="AV3617" s="60">
        <v>10.7</v>
      </c>
      <c r="AW3617" s="60">
        <v>7</v>
      </c>
      <c r="AX3617" s="110"/>
      <c r="AY3617" s="60">
        <v>47</v>
      </c>
      <c r="AZ3617" s="60">
        <v>21</v>
      </c>
      <c r="BA3617" s="60" t="s">
        <v>413</v>
      </c>
      <c r="BB3617" s="110"/>
      <c r="BC3617" s="110"/>
      <c r="BD3617" s="60">
        <v>1</v>
      </c>
      <c r="BE3617" s="60" t="s">
        <v>411</v>
      </c>
      <c r="BF3617" s="60">
        <v>3.1</v>
      </c>
      <c r="BG3617" s="60" t="s">
        <v>471</v>
      </c>
      <c r="BH3617" s="60">
        <v>39</v>
      </c>
      <c r="BI3617" s="60">
        <v>1</v>
      </c>
      <c r="BJ3617" s="60">
        <v>33.6</v>
      </c>
      <c r="BK3617" s="110"/>
      <c r="BL3617" s="60" t="s">
        <v>1420</v>
      </c>
      <c r="BM3617" s="110"/>
      <c r="BN3617" s="60">
        <v>5</v>
      </c>
      <c r="BO3617" s="60">
        <v>220</v>
      </c>
      <c r="BP3617" s="60" t="s">
        <v>411</v>
      </c>
      <c r="BQ3617" s="60">
        <v>27</v>
      </c>
      <c r="BR3617" s="60">
        <v>126</v>
      </c>
      <c r="BS3617" s="110"/>
      <c r="BT3617" s="60">
        <v>0.9</v>
      </c>
      <c r="BU3617" s="60">
        <v>1</v>
      </c>
      <c r="BV3617" s="110"/>
      <c r="BW3617" s="60">
        <v>13</v>
      </c>
      <c r="BX3617" s="60">
        <v>71</v>
      </c>
      <c r="BY3617" s="60">
        <v>17</v>
      </c>
      <c r="BZ3617" s="110"/>
      <c r="CA3617" s="60">
        <v>34.1</v>
      </c>
      <c r="CB3617" s="60">
        <v>0.6</v>
      </c>
      <c r="CC3617" s="60">
        <v>7.4</v>
      </c>
      <c r="CD3617" s="60">
        <v>13</v>
      </c>
      <c r="CE3617" s="60">
        <v>6</v>
      </c>
      <c r="CF3617" s="60">
        <v>44</v>
      </c>
      <c r="CG3617" s="60">
        <v>1608</v>
      </c>
      <c r="CH3617" s="60">
        <v>210</v>
      </c>
      <c r="CI3617" s="60">
        <v>115</v>
      </c>
      <c r="CJ3617" s="60">
        <v>202</v>
      </c>
      <c r="CK3617" s="60">
        <v>18.399999999999999</v>
      </c>
      <c r="CL3617" s="60">
        <v>55.5</v>
      </c>
      <c r="CM3617" s="60">
        <v>8.6</v>
      </c>
      <c r="CN3617" s="60">
        <v>0.87</v>
      </c>
      <c r="CO3617" s="60">
        <v>7.4</v>
      </c>
      <c r="CP3617" s="60">
        <v>1.2</v>
      </c>
      <c r="CQ3617" s="60">
        <v>7.3</v>
      </c>
      <c r="CR3617" s="60">
        <v>1.5</v>
      </c>
      <c r="CS3617" s="60">
        <v>4.9000000000000004</v>
      </c>
      <c r="CT3617" s="60">
        <v>0.82</v>
      </c>
      <c r="CU3617" s="60">
        <v>6.1</v>
      </c>
      <c r="CV3617" s="60">
        <v>1.1100000000000001</v>
      </c>
      <c r="CW3617" s="60">
        <f t="shared" si="218"/>
        <v>430.7</v>
      </c>
      <c r="CX3617" s="110"/>
      <c r="CY3617" s="110"/>
      <c r="CZ3617" s="110"/>
      <c r="DA3617" s="110"/>
      <c r="DB3617" s="22"/>
      <c r="DC3617" s="110"/>
      <c r="DD3617" s="110"/>
      <c r="DE3617" s="110"/>
      <c r="DF3617" s="110"/>
      <c r="DG3617" s="110"/>
      <c r="DH3617" s="22"/>
      <c r="DI3617" s="22"/>
      <c r="DJ3617" s="22"/>
      <c r="DK3617" s="22"/>
      <c r="DL3617" s="22"/>
      <c r="DM3617" s="22"/>
      <c r="DN3617" s="22"/>
      <c r="DO3617" s="22"/>
      <c r="DP3617" s="22"/>
      <c r="DQ3617" s="22"/>
    </row>
    <row r="3618" spans="1:121" ht="14.5" customHeight="1" x14ac:dyDescent="0.3">
      <c r="A3618" s="65" t="s">
        <v>5186</v>
      </c>
      <c r="B3618" s="22" t="s">
        <v>5175</v>
      </c>
      <c r="C3618" s="22" t="s">
        <v>2941</v>
      </c>
      <c r="D3618" s="22" t="s">
        <v>5257</v>
      </c>
      <c r="E3618" s="71"/>
      <c r="G3618" s="22" t="s">
        <v>5176</v>
      </c>
      <c r="H3618" s="22">
        <v>32.036932</v>
      </c>
      <c r="I3618" s="22">
        <v>-105.50849700000001</v>
      </c>
      <c r="J3618" s="22" t="s">
        <v>873</v>
      </c>
      <c r="K3618" s="22" t="s">
        <v>1253</v>
      </c>
      <c r="L3618" s="29" t="s">
        <v>878</v>
      </c>
      <c r="M3618" s="22" t="s">
        <v>1165</v>
      </c>
      <c r="N3618" s="70" t="s">
        <v>3393</v>
      </c>
      <c r="O3618" s="70" t="s">
        <v>3394</v>
      </c>
      <c r="R3618" s="22" t="s">
        <v>5187</v>
      </c>
      <c r="S3618" s="135"/>
      <c r="U3618" s="126"/>
      <c r="V3618" s="135"/>
      <c r="W3618" s="60">
        <v>58.63</v>
      </c>
      <c r="X3618" s="60">
        <v>0.157</v>
      </c>
      <c r="Y3618" s="60">
        <v>17.329999999999998</v>
      </c>
      <c r="Z3618" s="60">
        <v>6.99</v>
      </c>
      <c r="AA3618" s="60">
        <v>0.315</v>
      </c>
      <c r="AB3618" s="60">
        <v>0.39</v>
      </c>
      <c r="AC3618" s="60">
        <v>0.76</v>
      </c>
      <c r="AD3618" s="60">
        <v>5.72</v>
      </c>
      <c r="AE3618" s="60">
        <v>4.3899999999999997</v>
      </c>
      <c r="AF3618" s="60">
        <v>0.09</v>
      </c>
      <c r="AG3618" s="60">
        <v>3.98</v>
      </c>
      <c r="AH3618" s="110"/>
      <c r="AI3618" s="60"/>
      <c r="AJ3618" s="110"/>
      <c r="AK3618" s="22"/>
      <c r="AL3618" s="110"/>
      <c r="AM3618" s="110"/>
      <c r="AN3618" s="110"/>
      <c r="AO3618" s="57">
        <f t="shared" si="213"/>
        <v>98.751999999999995</v>
      </c>
      <c r="AP3618" s="109">
        <f t="shared" si="214"/>
        <v>2.7477213000000003</v>
      </c>
      <c r="AQ3618" s="109">
        <f t="shared" si="215"/>
        <v>3.856617</v>
      </c>
      <c r="AR3618" s="110">
        <f t="shared" si="216"/>
        <v>6.3545454545454545</v>
      </c>
      <c r="AS3618" s="22"/>
      <c r="AT3618" s="22"/>
      <c r="AU3618" s="110"/>
      <c r="AV3618" s="60">
        <v>15.9</v>
      </c>
      <c r="AW3618" s="60">
        <v>12</v>
      </c>
      <c r="AX3618" s="110"/>
      <c r="AY3618" s="60">
        <v>44</v>
      </c>
      <c r="AZ3618" s="60">
        <v>20</v>
      </c>
      <c r="BA3618" s="60" t="s">
        <v>413</v>
      </c>
      <c r="BB3618" s="110"/>
      <c r="BC3618" s="110"/>
      <c r="BD3618" s="60">
        <v>2</v>
      </c>
      <c r="BE3618" s="60" t="s">
        <v>411</v>
      </c>
      <c r="BF3618" s="60">
        <v>3</v>
      </c>
      <c r="BG3618" s="60">
        <v>20</v>
      </c>
      <c r="BH3618" s="60">
        <v>40</v>
      </c>
      <c r="BI3618" s="60">
        <v>2</v>
      </c>
      <c r="BJ3618" s="60">
        <v>44.5</v>
      </c>
      <c r="BK3618" s="110"/>
      <c r="BL3618" s="60" t="s">
        <v>1420</v>
      </c>
      <c r="BM3618" s="110"/>
      <c r="BN3618" s="60">
        <v>5</v>
      </c>
      <c r="BO3618" s="60">
        <v>272</v>
      </c>
      <c r="BP3618" s="60" t="s">
        <v>411</v>
      </c>
      <c r="BQ3618" s="60">
        <v>35</v>
      </c>
      <c r="BR3618" s="60">
        <v>139</v>
      </c>
      <c r="BS3618" s="110"/>
      <c r="BT3618" s="60">
        <v>0.9</v>
      </c>
      <c r="BU3618" s="60">
        <v>1</v>
      </c>
      <c r="BV3618" s="110"/>
      <c r="BW3618" s="60">
        <v>18</v>
      </c>
      <c r="BX3618" s="60">
        <v>70</v>
      </c>
      <c r="BY3618" s="60">
        <v>22.4</v>
      </c>
      <c r="BZ3618" s="110"/>
      <c r="CA3618" s="60">
        <v>40.700000000000003</v>
      </c>
      <c r="CB3618" s="60">
        <v>0.6</v>
      </c>
      <c r="CC3618" s="60">
        <v>8.9</v>
      </c>
      <c r="CD3618" s="60">
        <v>14</v>
      </c>
      <c r="CE3618" s="60">
        <v>39</v>
      </c>
      <c r="CF3618" s="60">
        <v>54</v>
      </c>
      <c r="CG3618" s="60">
        <v>2057</v>
      </c>
      <c r="CH3618" s="60">
        <v>240</v>
      </c>
      <c r="CI3618" s="60">
        <v>142</v>
      </c>
      <c r="CJ3618" s="60">
        <v>249</v>
      </c>
      <c r="CK3618" s="60">
        <v>23.2</v>
      </c>
      <c r="CL3618" s="60">
        <v>70.400000000000006</v>
      </c>
      <c r="CM3618" s="60">
        <v>11.1</v>
      </c>
      <c r="CN3618" s="60">
        <v>1.0900000000000001</v>
      </c>
      <c r="CO3618" s="60">
        <v>9.1</v>
      </c>
      <c r="CP3618" s="60">
        <v>1.5</v>
      </c>
      <c r="CQ3618" s="60">
        <v>9.1</v>
      </c>
      <c r="CR3618" s="60">
        <v>1.9</v>
      </c>
      <c r="CS3618" s="60">
        <v>6.2</v>
      </c>
      <c r="CT3618" s="60">
        <v>1.07</v>
      </c>
      <c r="CU3618" s="60">
        <v>8.1</v>
      </c>
      <c r="CV3618" s="60">
        <v>1.49</v>
      </c>
      <c r="CW3618" s="60">
        <f t="shared" si="218"/>
        <v>535.25000000000011</v>
      </c>
      <c r="CX3618" s="110"/>
      <c r="CY3618" s="110"/>
      <c r="CZ3618" s="110"/>
      <c r="DA3618" s="110"/>
      <c r="DB3618" s="22"/>
      <c r="DC3618" s="110"/>
      <c r="DD3618" s="110"/>
      <c r="DE3618" s="110"/>
      <c r="DF3618" s="110"/>
      <c r="DG3618" s="110"/>
      <c r="DH3618" s="22"/>
      <c r="DI3618" s="22"/>
      <c r="DJ3618" s="22"/>
      <c r="DK3618" s="22"/>
      <c r="DL3618" s="22"/>
      <c r="DM3618" s="22"/>
      <c r="DN3618" s="22"/>
      <c r="DO3618" s="22"/>
      <c r="DP3618" s="22"/>
      <c r="DQ3618" s="22"/>
    </row>
    <row r="3619" spans="1:121" ht="14.5" customHeight="1" x14ac:dyDescent="0.3">
      <c r="A3619" s="65" t="s">
        <v>5188</v>
      </c>
      <c r="B3619" s="22" t="s">
        <v>5175</v>
      </c>
      <c r="C3619" s="22" t="s">
        <v>2941</v>
      </c>
      <c r="D3619" s="22" t="s">
        <v>5257</v>
      </c>
      <c r="E3619" s="71"/>
      <c r="G3619" s="22" t="s">
        <v>5176</v>
      </c>
      <c r="H3619" s="22">
        <v>32.036932</v>
      </c>
      <c r="I3619" s="22">
        <v>-105.50849700000001</v>
      </c>
      <c r="J3619" s="22" t="s">
        <v>873</v>
      </c>
      <c r="K3619" s="22" t="s">
        <v>1253</v>
      </c>
      <c r="L3619" s="29" t="s">
        <v>878</v>
      </c>
      <c r="M3619" s="22" t="s">
        <v>1165</v>
      </c>
      <c r="N3619" s="70" t="s">
        <v>3393</v>
      </c>
      <c r="O3619" s="70" t="s">
        <v>3394</v>
      </c>
      <c r="R3619" s="22" t="s">
        <v>5189</v>
      </c>
      <c r="S3619" s="135"/>
      <c r="U3619" s="126"/>
      <c r="V3619" s="135"/>
      <c r="W3619" s="60">
        <v>61.13</v>
      </c>
      <c r="X3619" s="60">
        <v>9.1999999999999998E-2</v>
      </c>
      <c r="Y3619" s="60">
        <v>18.420000000000002</v>
      </c>
      <c r="Z3619" s="60">
        <v>4.0999999999999996</v>
      </c>
      <c r="AA3619" s="60">
        <v>0.224</v>
      </c>
      <c r="AB3619" s="60">
        <v>0.28999999999999998</v>
      </c>
      <c r="AC3619" s="60">
        <v>0.52</v>
      </c>
      <c r="AD3619" s="60">
        <v>5.61</v>
      </c>
      <c r="AE3619" s="60">
        <v>5.03</v>
      </c>
      <c r="AF3619" s="60">
        <v>0.08</v>
      </c>
      <c r="AG3619" s="60">
        <v>3.56</v>
      </c>
      <c r="AH3619" s="110"/>
      <c r="AI3619" s="60"/>
      <c r="AJ3619" s="110"/>
      <c r="AK3619" s="22"/>
      <c r="AL3619" s="110"/>
      <c r="AM3619" s="110"/>
      <c r="AN3619" s="110"/>
      <c r="AO3619" s="57">
        <f t="shared" si="213"/>
        <v>99.055999999999997</v>
      </c>
      <c r="AP3619" s="109">
        <f t="shared" si="214"/>
        <v>2.0203069999999999</v>
      </c>
      <c r="AQ3619" s="109">
        <f t="shared" si="215"/>
        <v>1.8906299999999998</v>
      </c>
      <c r="AR3619" s="110">
        <f t="shared" si="216"/>
        <v>3.7272727272727266</v>
      </c>
      <c r="AS3619" s="22"/>
      <c r="AT3619" s="22"/>
      <c r="AU3619" s="110"/>
      <c r="AV3619" s="60">
        <v>8.6999999999999993</v>
      </c>
      <c r="AW3619" s="60">
        <v>5</v>
      </c>
      <c r="AX3619" s="110"/>
      <c r="AY3619" s="60">
        <v>42</v>
      </c>
      <c r="AZ3619" s="60">
        <v>18</v>
      </c>
      <c r="BA3619" s="60" t="s">
        <v>413</v>
      </c>
      <c r="BB3619" s="110"/>
      <c r="BC3619" s="110"/>
      <c r="BD3619" s="60" t="s">
        <v>420</v>
      </c>
      <c r="BE3619" s="60" t="s">
        <v>411</v>
      </c>
      <c r="BF3619" s="60">
        <v>2.8</v>
      </c>
      <c r="BG3619" s="60" t="s">
        <v>471</v>
      </c>
      <c r="BH3619" s="60">
        <v>39</v>
      </c>
      <c r="BI3619" s="60">
        <v>1</v>
      </c>
      <c r="BJ3619" s="60">
        <v>25.6</v>
      </c>
      <c r="BK3619" s="110"/>
      <c r="BL3619" s="60" t="s">
        <v>1420</v>
      </c>
      <c r="BM3619" s="110"/>
      <c r="BN3619" s="60">
        <v>4</v>
      </c>
      <c r="BO3619" s="60">
        <v>198</v>
      </c>
      <c r="BP3619" s="60" t="s">
        <v>411</v>
      </c>
      <c r="BQ3619" s="60">
        <v>23</v>
      </c>
      <c r="BR3619" s="60">
        <v>152</v>
      </c>
      <c r="BS3619" s="110"/>
      <c r="BT3619" s="60">
        <v>0.5</v>
      </c>
      <c r="BU3619" s="60">
        <v>1</v>
      </c>
      <c r="BV3619" s="110"/>
      <c r="BW3619" s="60">
        <v>8</v>
      </c>
      <c r="BX3619" s="60">
        <v>56</v>
      </c>
      <c r="BY3619" s="60">
        <v>15.3</v>
      </c>
      <c r="BZ3619" s="110"/>
      <c r="CA3619" s="60">
        <v>36.9</v>
      </c>
      <c r="CB3619" s="60">
        <v>0.6</v>
      </c>
      <c r="CC3619" s="60">
        <v>8.1999999999999993</v>
      </c>
      <c r="CD3619" s="60">
        <v>11</v>
      </c>
      <c r="CE3619" s="60">
        <v>7</v>
      </c>
      <c r="CF3619" s="60">
        <v>43</v>
      </c>
      <c r="CG3619" s="60">
        <v>1278</v>
      </c>
      <c r="CH3619" s="60">
        <v>180</v>
      </c>
      <c r="CI3619" s="60">
        <v>107</v>
      </c>
      <c r="CJ3619" s="60">
        <v>181</v>
      </c>
      <c r="CK3619" s="60">
        <v>17.2</v>
      </c>
      <c r="CL3619" s="60">
        <v>51.6</v>
      </c>
      <c r="CM3619" s="60">
        <v>8.4</v>
      </c>
      <c r="CN3619" s="60">
        <v>0.88</v>
      </c>
      <c r="CO3619" s="60">
        <v>6.8</v>
      </c>
      <c r="CP3619" s="60">
        <v>1.1000000000000001</v>
      </c>
      <c r="CQ3619" s="60">
        <v>7.1</v>
      </c>
      <c r="CR3619" s="60">
        <v>1.4</v>
      </c>
      <c r="CS3619" s="60">
        <v>4.5</v>
      </c>
      <c r="CT3619" s="60">
        <v>0.75</v>
      </c>
      <c r="CU3619" s="60">
        <v>5.7</v>
      </c>
      <c r="CV3619" s="60">
        <v>0.98</v>
      </c>
      <c r="CW3619" s="60">
        <f t="shared" si="218"/>
        <v>394.41</v>
      </c>
      <c r="CX3619" s="110"/>
      <c r="CY3619" s="110"/>
      <c r="CZ3619" s="110"/>
      <c r="DA3619" s="110"/>
      <c r="DB3619" s="22"/>
      <c r="DC3619" s="110"/>
      <c r="DD3619" s="110"/>
      <c r="DE3619" s="110"/>
      <c r="DF3619" s="110"/>
      <c r="DG3619" s="110"/>
      <c r="DH3619" s="22"/>
      <c r="DI3619" s="22"/>
      <c r="DJ3619" s="22"/>
      <c r="DK3619" s="22"/>
      <c r="DL3619" s="22"/>
      <c r="DM3619" s="22"/>
      <c r="DN3619" s="22"/>
      <c r="DO3619" s="22"/>
      <c r="DP3619" s="22"/>
      <c r="DQ3619" s="22"/>
    </row>
    <row r="3620" spans="1:121" ht="14.5" customHeight="1" x14ac:dyDescent="0.3">
      <c r="A3620" s="65" t="s">
        <v>5190</v>
      </c>
      <c r="B3620" s="22" t="s">
        <v>5175</v>
      </c>
      <c r="C3620" s="22" t="s">
        <v>2941</v>
      </c>
      <c r="D3620" s="22" t="s">
        <v>5257</v>
      </c>
      <c r="E3620" s="71"/>
      <c r="G3620" s="22" t="s">
        <v>5176</v>
      </c>
      <c r="H3620" s="22">
        <v>32.036932</v>
      </c>
      <c r="I3620" s="22">
        <v>-105.50849700000001</v>
      </c>
      <c r="J3620" s="22" t="s">
        <v>873</v>
      </c>
      <c r="K3620" s="22" t="s">
        <v>1253</v>
      </c>
      <c r="L3620" s="29" t="s">
        <v>878</v>
      </c>
      <c r="M3620" s="22" t="s">
        <v>1165</v>
      </c>
      <c r="N3620" s="70" t="s">
        <v>3393</v>
      </c>
      <c r="O3620" s="70" t="s">
        <v>3394</v>
      </c>
      <c r="R3620" s="22" t="s">
        <v>5191</v>
      </c>
      <c r="S3620" s="135"/>
      <c r="U3620" s="126"/>
      <c r="V3620" s="135"/>
      <c r="W3620" s="60">
        <v>59.32</v>
      </c>
      <c r="X3620" s="60">
        <v>0.13700000000000001</v>
      </c>
      <c r="Y3620" s="60">
        <v>18.899999999999999</v>
      </c>
      <c r="Z3620" s="60">
        <v>5.01</v>
      </c>
      <c r="AA3620" s="60">
        <v>0.25700000000000001</v>
      </c>
      <c r="AB3620" s="60">
        <v>0.39</v>
      </c>
      <c r="AC3620" s="60">
        <v>0.7</v>
      </c>
      <c r="AD3620" s="60">
        <v>4.92</v>
      </c>
      <c r="AE3620" s="60">
        <v>5</v>
      </c>
      <c r="AF3620" s="60">
        <v>0.09</v>
      </c>
      <c r="AG3620" s="60">
        <v>4.49</v>
      </c>
      <c r="AH3620" s="110"/>
      <c r="AI3620" s="60"/>
      <c r="AJ3620" s="110"/>
      <c r="AK3620" s="22"/>
      <c r="AL3620" s="110"/>
      <c r="AM3620" s="110"/>
      <c r="AN3620" s="110"/>
      <c r="AO3620" s="57">
        <f t="shared" si="213"/>
        <v>99.214000000000013</v>
      </c>
      <c r="AP3620" s="109">
        <f t="shared" si="214"/>
        <v>2.2901037000000013</v>
      </c>
      <c r="AQ3620" s="109">
        <f t="shared" si="215"/>
        <v>2.4726329999999983</v>
      </c>
      <c r="AR3620" s="110">
        <f t="shared" si="216"/>
        <v>4.5545454545454538</v>
      </c>
      <c r="AS3620" s="22"/>
      <c r="AT3620" s="22"/>
      <c r="AU3620" s="110"/>
      <c r="AV3620" s="60">
        <v>9.6999999999999993</v>
      </c>
      <c r="AW3620" s="60">
        <v>5</v>
      </c>
      <c r="AX3620" s="110"/>
      <c r="AY3620" s="60">
        <v>51</v>
      </c>
      <c r="AZ3620" s="60">
        <v>22</v>
      </c>
      <c r="BA3620" s="60" t="s">
        <v>413</v>
      </c>
      <c r="BB3620" s="110"/>
      <c r="BC3620" s="110"/>
      <c r="BD3620" s="60">
        <v>2</v>
      </c>
      <c r="BE3620" s="60" t="s">
        <v>411</v>
      </c>
      <c r="BF3620" s="60">
        <v>3.4</v>
      </c>
      <c r="BG3620" s="60">
        <v>20</v>
      </c>
      <c r="BH3620" s="60">
        <v>42</v>
      </c>
      <c r="BI3620" s="60">
        <v>1</v>
      </c>
      <c r="BJ3620" s="60">
        <v>28.2</v>
      </c>
      <c r="BK3620" s="110"/>
      <c r="BL3620" s="60" t="s">
        <v>1420</v>
      </c>
      <c r="BM3620" s="110"/>
      <c r="BN3620" s="60">
        <v>8</v>
      </c>
      <c r="BO3620" s="60">
        <v>253</v>
      </c>
      <c r="BP3620" s="60" t="s">
        <v>411</v>
      </c>
      <c r="BQ3620" s="60">
        <v>32</v>
      </c>
      <c r="BR3620" s="60">
        <v>163</v>
      </c>
      <c r="BS3620" s="110"/>
      <c r="BT3620" s="60">
        <v>1</v>
      </c>
      <c r="BU3620" s="60">
        <v>1</v>
      </c>
      <c r="BV3620" s="110"/>
      <c r="BW3620" s="60">
        <v>9</v>
      </c>
      <c r="BX3620" s="60">
        <v>82</v>
      </c>
      <c r="BY3620" s="60">
        <v>18.399999999999999</v>
      </c>
      <c r="BZ3620" s="110"/>
      <c r="CA3620" s="60">
        <v>44.8</v>
      </c>
      <c r="CB3620" s="60">
        <v>0.6</v>
      </c>
      <c r="CC3620" s="60">
        <v>9.4</v>
      </c>
      <c r="CD3620" s="60">
        <v>12</v>
      </c>
      <c r="CE3620" s="60">
        <v>47</v>
      </c>
      <c r="CF3620" s="60">
        <v>49</v>
      </c>
      <c r="CG3620" s="60">
        <v>1388</v>
      </c>
      <c r="CH3620" s="60">
        <v>240</v>
      </c>
      <c r="CI3620" s="60">
        <v>136</v>
      </c>
      <c r="CJ3620" s="60">
        <v>229</v>
      </c>
      <c r="CK3620" s="60">
        <v>21</v>
      </c>
      <c r="CL3620" s="60">
        <v>61.4</v>
      </c>
      <c r="CM3620" s="60">
        <v>9.9</v>
      </c>
      <c r="CN3620" s="60">
        <v>1</v>
      </c>
      <c r="CO3620" s="60">
        <v>8.1</v>
      </c>
      <c r="CP3620" s="60">
        <v>1.3</v>
      </c>
      <c r="CQ3620" s="60">
        <v>8.1999999999999993</v>
      </c>
      <c r="CR3620" s="60">
        <v>1.7</v>
      </c>
      <c r="CS3620" s="60">
        <v>5.4</v>
      </c>
      <c r="CT3620" s="60">
        <v>0.89</v>
      </c>
      <c r="CU3620" s="60">
        <v>6.7</v>
      </c>
      <c r="CV3620" s="60">
        <v>1.19</v>
      </c>
      <c r="CW3620" s="60">
        <f t="shared" si="218"/>
        <v>491.77999999999992</v>
      </c>
      <c r="CX3620" s="110"/>
      <c r="CY3620" s="110"/>
      <c r="CZ3620" s="110"/>
      <c r="DA3620" s="110"/>
      <c r="DB3620" s="22"/>
      <c r="DC3620" s="110"/>
      <c r="DD3620" s="110"/>
      <c r="DE3620" s="110"/>
      <c r="DF3620" s="110"/>
      <c r="DG3620" s="110"/>
      <c r="DH3620" s="22"/>
      <c r="DI3620" s="22"/>
      <c r="DJ3620" s="22"/>
      <c r="DK3620" s="22"/>
      <c r="DL3620" s="22"/>
      <c r="DM3620" s="22"/>
      <c r="DN3620" s="22"/>
      <c r="DO3620" s="22"/>
      <c r="DP3620" s="22"/>
      <c r="DQ3620" s="22"/>
    </row>
    <row r="3621" spans="1:121" ht="14.5" customHeight="1" x14ac:dyDescent="0.3">
      <c r="A3621" s="65" t="s">
        <v>5192</v>
      </c>
      <c r="B3621" s="22" t="s">
        <v>5175</v>
      </c>
      <c r="C3621" s="22" t="s">
        <v>2941</v>
      </c>
      <c r="D3621" s="22" t="s">
        <v>5257</v>
      </c>
      <c r="E3621" s="71"/>
      <c r="G3621" s="22" t="s">
        <v>5176</v>
      </c>
      <c r="H3621" s="22">
        <v>32.036932</v>
      </c>
      <c r="I3621" s="22">
        <v>-105.50849700000001</v>
      </c>
      <c r="J3621" s="22" t="s">
        <v>873</v>
      </c>
      <c r="K3621" s="22" t="s">
        <v>1253</v>
      </c>
      <c r="L3621" s="29" t="s">
        <v>878</v>
      </c>
      <c r="M3621" s="22" t="s">
        <v>1165</v>
      </c>
      <c r="N3621" s="70" t="s">
        <v>3393</v>
      </c>
      <c r="O3621" s="70" t="s">
        <v>3394</v>
      </c>
      <c r="R3621" s="22" t="s">
        <v>5193</v>
      </c>
      <c r="S3621" s="135"/>
      <c r="U3621" s="126"/>
      <c r="V3621" s="135"/>
      <c r="W3621" s="60">
        <v>59.57</v>
      </c>
      <c r="X3621" s="60">
        <v>0.154</v>
      </c>
      <c r="Y3621" s="60">
        <v>17.59</v>
      </c>
      <c r="Z3621" s="60">
        <v>6.05</v>
      </c>
      <c r="AA3621" s="60">
        <v>0.26</v>
      </c>
      <c r="AB3621" s="60">
        <v>0.28999999999999998</v>
      </c>
      <c r="AC3621" s="60">
        <v>0.66</v>
      </c>
      <c r="AD3621" s="60">
        <v>5.32</v>
      </c>
      <c r="AE3621" s="60">
        <v>5.28</v>
      </c>
      <c r="AF3621" s="60">
        <v>0.09</v>
      </c>
      <c r="AG3621" s="60">
        <v>3.4</v>
      </c>
      <c r="AH3621" s="110"/>
      <c r="AI3621" s="60"/>
      <c r="AJ3621" s="110"/>
      <c r="AK3621" s="22"/>
      <c r="AL3621" s="110"/>
      <c r="AM3621" s="110"/>
      <c r="AN3621" s="110"/>
      <c r="AO3621" s="57">
        <f t="shared" si="213"/>
        <v>98.664000000000016</v>
      </c>
      <c r="AP3621" s="109">
        <f t="shared" si="214"/>
        <v>2.5064434999999992</v>
      </c>
      <c r="AQ3621" s="109">
        <f t="shared" si="215"/>
        <v>3.2214150000000004</v>
      </c>
      <c r="AR3621" s="110">
        <f t="shared" si="216"/>
        <v>5.4999999999999991</v>
      </c>
      <c r="AS3621" s="22"/>
      <c r="AT3621" s="22"/>
      <c r="AU3621" s="110"/>
      <c r="AV3621" s="60">
        <v>13.2</v>
      </c>
      <c r="AW3621" s="60">
        <v>6</v>
      </c>
      <c r="AX3621" s="110"/>
      <c r="AY3621" s="60">
        <v>51</v>
      </c>
      <c r="AZ3621" s="60">
        <v>19</v>
      </c>
      <c r="BA3621" s="60" t="s">
        <v>413</v>
      </c>
      <c r="BB3621" s="110"/>
      <c r="BC3621" s="110"/>
      <c r="BD3621" s="60">
        <v>2</v>
      </c>
      <c r="BE3621" s="60" t="s">
        <v>411</v>
      </c>
      <c r="BF3621" s="60">
        <v>2.9</v>
      </c>
      <c r="BG3621" s="60">
        <v>10</v>
      </c>
      <c r="BH3621" s="60">
        <v>40</v>
      </c>
      <c r="BI3621" s="60">
        <v>1</v>
      </c>
      <c r="BJ3621" s="60">
        <v>37.6</v>
      </c>
      <c r="BK3621" s="110"/>
      <c r="BL3621" s="60" t="s">
        <v>1420</v>
      </c>
      <c r="BM3621" s="110"/>
      <c r="BN3621" s="60">
        <v>8</v>
      </c>
      <c r="BO3621" s="60">
        <v>267</v>
      </c>
      <c r="BP3621" s="60" t="s">
        <v>411</v>
      </c>
      <c r="BQ3621" s="60">
        <v>36</v>
      </c>
      <c r="BR3621" s="60">
        <v>164</v>
      </c>
      <c r="BS3621" s="110"/>
      <c r="BT3621" s="60">
        <v>0.6</v>
      </c>
      <c r="BU3621" s="60">
        <v>1</v>
      </c>
      <c r="BV3621" s="110"/>
      <c r="BW3621" s="60">
        <v>14</v>
      </c>
      <c r="BX3621" s="60">
        <v>61</v>
      </c>
      <c r="BY3621" s="60">
        <v>20</v>
      </c>
      <c r="BZ3621" s="110"/>
      <c r="CA3621" s="60">
        <v>42</v>
      </c>
      <c r="CB3621" s="60">
        <v>0.6</v>
      </c>
      <c r="CC3621" s="60">
        <v>9.1999999999999993</v>
      </c>
      <c r="CD3621" s="60">
        <v>12</v>
      </c>
      <c r="CE3621" s="60">
        <v>21</v>
      </c>
      <c r="CF3621" s="60">
        <v>48</v>
      </c>
      <c r="CG3621" s="60">
        <v>1831</v>
      </c>
      <c r="CH3621" s="60">
        <v>200</v>
      </c>
      <c r="CI3621" s="60">
        <v>144</v>
      </c>
      <c r="CJ3621" s="60">
        <v>242</v>
      </c>
      <c r="CK3621" s="60">
        <v>22.3</v>
      </c>
      <c r="CL3621" s="60">
        <v>67.2</v>
      </c>
      <c r="CM3621" s="60">
        <v>10.5</v>
      </c>
      <c r="CN3621" s="60">
        <v>1.08</v>
      </c>
      <c r="CO3621" s="60">
        <v>8.3000000000000007</v>
      </c>
      <c r="CP3621" s="60">
        <v>1.3</v>
      </c>
      <c r="CQ3621" s="60">
        <v>8</v>
      </c>
      <c r="CR3621" s="60">
        <v>1.7</v>
      </c>
      <c r="CS3621" s="60">
        <v>5.5</v>
      </c>
      <c r="CT3621" s="60">
        <v>0.92</v>
      </c>
      <c r="CU3621" s="60">
        <v>7.2</v>
      </c>
      <c r="CV3621" s="60">
        <v>1.26</v>
      </c>
      <c r="CW3621" s="60">
        <f t="shared" si="218"/>
        <v>521.26</v>
      </c>
      <c r="CX3621" s="110"/>
      <c r="CY3621" s="110"/>
      <c r="CZ3621" s="110"/>
      <c r="DA3621" s="110"/>
      <c r="DB3621" s="22"/>
      <c r="DC3621" s="110"/>
      <c r="DD3621" s="110"/>
      <c r="DE3621" s="110"/>
      <c r="DF3621" s="110"/>
      <c r="DG3621" s="110"/>
      <c r="DH3621" s="22"/>
      <c r="DI3621" s="22"/>
      <c r="DJ3621" s="22"/>
      <c r="DK3621" s="22"/>
      <c r="DL3621" s="22"/>
      <c r="DM3621" s="22"/>
      <c r="DN3621" s="22"/>
      <c r="DO3621" s="22"/>
      <c r="DP3621" s="22"/>
      <c r="DQ3621" s="22"/>
    </row>
    <row r="3622" spans="1:121" ht="14.5" customHeight="1" x14ac:dyDescent="0.3">
      <c r="A3622" s="65" t="s">
        <v>5194</v>
      </c>
      <c r="B3622" s="22" t="s">
        <v>5175</v>
      </c>
      <c r="C3622" s="22" t="s">
        <v>2941</v>
      </c>
      <c r="D3622" s="22" t="s">
        <v>5257</v>
      </c>
      <c r="E3622" s="71"/>
      <c r="G3622" s="22" t="s">
        <v>5176</v>
      </c>
      <c r="H3622" s="22">
        <v>32.036932</v>
      </c>
      <c r="I3622" s="22">
        <v>-105.50849700000001</v>
      </c>
      <c r="J3622" s="22" t="s">
        <v>873</v>
      </c>
      <c r="K3622" s="22" t="s">
        <v>1253</v>
      </c>
      <c r="L3622" s="29" t="s">
        <v>878</v>
      </c>
      <c r="M3622" s="22" t="s">
        <v>1165</v>
      </c>
      <c r="N3622" s="70" t="s">
        <v>3393</v>
      </c>
      <c r="O3622" s="70" t="s">
        <v>3394</v>
      </c>
      <c r="R3622" s="22" t="s">
        <v>5195</v>
      </c>
      <c r="S3622" s="135"/>
      <c r="U3622" s="126"/>
      <c r="V3622" s="135"/>
      <c r="W3622" s="60">
        <v>59.64</v>
      </c>
      <c r="X3622" s="60">
        <v>0.16200000000000001</v>
      </c>
      <c r="Y3622" s="60">
        <v>17.43</v>
      </c>
      <c r="Z3622" s="60">
        <v>6.37</v>
      </c>
      <c r="AA3622" s="60">
        <v>0.26500000000000001</v>
      </c>
      <c r="AB3622" s="60">
        <v>0.28000000000000003</v>
      </c>
      <c r="AC3622" s="60">
        <v>0.63</v>
      </c>
      <c r="AD3622" s="60">
        <v>5.43</v>
      </c>
      <c r="AE3622" s="60">
        <v>5.4</v>
      </c>
      <c r="AF3622" s="60">
        <v>0.09</v>
      </c>
      <c r="AG3622" s="60">
        <v>3.23</v>
      </c>
      <c r="AH3622" s="110"/>
      <c r="AI3622" s="60"/>
      <c r="AJ3622" s="110"/>
      <c r="AK3622" s="22"/>
      <c r="AL3622" s="110"/>
      <c r="AM3622" s="110"/>
      <c r="AN3622" s="110"/>
      <c r="AO3622" s="57">
        <f t="shared" si="213"/>
        <v>98.927000000000007</v>
      </c>
      <c r="AP3622" s="109">
        <f t="shared" si="214"/>
        <v>2.5850419000000002</v>
      </c>
      <c r="AQ3622" s="109">
        <f t="shared" si="215"/>
        <v>3.4408709999999996</v>
      </c>
      <c r="AR3622" s="110">
        <f t="shared" si="216"/>
        <v>5.7909090909090901</v>
      </c>
      <c r="AS3622" s="22"/>
      <c r="AT3622" s="22"/>
      <c r="AU3622" s="110"/>
      <c r="AV3622" s="60">
        <v>12.9</v>
      </c>
      <c r="AW3622" s="60">
        <v>7</v>
      </c>
      <c r="AX3622" s="110"/>
      <c r="AY3622" s="60">
        <v>50</v>
      </c>
      <c r="AZ3622" s="60">
        <v>19</v>
      </c>
      <c r="BA3622" s="60" t="s">
        <v>413</v>
      </c>
      <c r="BB3622" s="110"/>
      <c r="BC3622" s="110"/>
      <c r="BD3622" s="60">
        <v>2</v>
      </c>
      <c r="BE3622" s="60" t="s">
        <v>411</v>
      </c>
      <c r="BF3622" s="60">
        <v>2.8</v>
      </c>
      <c r="BG3622" s="60">
        <v>10</v>
      </c>
      <c r="BH3622" s="60">
        <v>39</v>
      </c>
      <c r="BI3622" s="60">
        <v>2</v>
      </c>
      <c r="BJ3622" s="60">
        <v>40.299999999999997</v>
      </c>
      <c r="BK3622" s="110"/>
      <c r="BL3622" s="60" t="s">
        <v>1420</v>
      </c>
      <c r="BM3622" s="110"/>
      <c r="BN3622" s="60">
        <v>8</v>
      </c>
      <c r="BO3622" s="60">
        <v>267</v>
      </c>
      <c r="BP3622" s="60" t="s">
        <v>411</v>
      </c>
      <c r="BQ3622" s="60">
        <v>34</v>
      </c>
      <c r="BR3622" s="60">
        <v>164</v>
      </c>
      <c r="BS3622" s="110"/>
      <c r="BT3622" s="60">
        <v>0.7</v>
      </c>
      <c r="BU3622" s="60">
        <v>1</v>
      </c>
      <c r="BV3622" s="110"/>
      <c r="BW3622" s="60">
        <v>15</v>
      </c>
      <c r="BX3622" s="60">
        <v>58</v>
      </c>
      <c r="BY3622" s="60">
        <v>20.399999999999999</v>
      </c>
      <c r="BZ3622" s="110"/>
      <c r="CA3622" s="60">
        <v>42.5</v>
      </c>
      <c r="CB3622" s="60">
        <v>0.6</v>
      </c>
      <c r="CC3622" s="60">
        <v>9.4</v>
      </c>
      <c r="CD3622" s="60">
        <v>12</v>
      </c>
      <c r="CE3622" s="60">
        <v>16</v>
      </c>
      <c r="CF3622" s="60">
        <v>51</v>
      </c>
      <c r="CG3622" s="60">
        <v>1934</v>
      </c>
      <c r="CH3622" s="60">
        <v>200</v>
      </c>
      <c r="CI3622" s="60">
        <v>149</v>
      </c>
      <c r="CJ3622" s="60">
        <v>254</v>
      </c>
      <c r="CK3622" s="60">
        <v>22.9</v>
      </c>
      <c r="CL3622" s="60">
        <v>68.599999999999994</v>
      </c>
      <c r="CM3622" s="60">
        <v>10.5</v>
      </c>
      <c r="CN3622" s="60">
        <v>1.03</v>
      </c>
      <c r="CO3622" s="60">
        <v>8.4</v>
      </c>
      <c r="CP3622" s="60">
        <v>1.3</v>
      </c>
      <c r="CQ3622" s="60">
        <v>8.1</v>
      </c>
      <c r="CR3622" s="60">
        <v>1.7</v>
      </c>
      <c r="CS3622" s="60">
        <v>5.5</v>
      </c>
      <c r="CT3622" s="60">
        <v>0.93</v>
      </c>
      <c r="CU3622" s="60">
        <v>7.1</v>
      </c>
      <c r="CV3622" s="60">
        <v>1.3</v>
      </c>
      <c r="CW3622" s="60">
        <f t="shared" si="218"/>
        <v>540.3599999999999</v>
      </c>
      <c r="CX3622" s="110"/>
      <c r="CY3622" s="110"/>
      <c r="CZ3622" s="110"/>
      <c r="DA3622" s="110"/>
      <c r="DB3622" s="22"/>
      <c r="DC3622" s="110"/>
      <c r="DD3622" s="110"/>
      <c r="DE3622" s="110"/>
      <c r="DF3622" s="110"/>
      <c r="DG3622" s="110"/>
      <c r="DH3622" s="22"/>
      <c r="DI3622" s="22"/>
      <c r="DJ3622" s="22"/>
      <c r="DK3622" s="22"/>
      <c r="DL3622" s="22"/>
      <c r="DM3622" s="22"/>
      <c r="DN3622" s="22"/>
      <c r="DO3622" s="22"/>
      <c r="DP3622" s="22"/>
      <c r="DQ3622" s="22"/>
    </row>
    <row r="3623" spans="1:121" ht="14.5" customHeight="1" x14ac:dyDescent="0.3">
      <c r="A3623" s="65" t="s">
        <v>5196</v>
      </c>
      <c r="B3623" s="22" t="s">
        <v>5175</v>
      </c>
      <c r="C3623" s="22" t="s">
        <v>2941</v>
      </c>
      <c r="D3623" s="22" t="s">
        <v>5257</v>
      </c>
      <c r="E3623" s="71"/>
      <c r="G3623" s="22" t="s">
        <v>5176</v>
      </c>
      <c r="H3623" s="22">
        <v>32.036932</v>
      </c>
      <c r="I3623" s="22">
        <v>-105.50849700000001</v>
      </c>
      <c r="J3623" s="22" t="s">
        <v>873</v>
      </c>
      <c r="K3623" s="22" t="s">
        <v>1253</v>
      </c>
      <c r="L3623" s="29" t="s">
        <v>878</v>
      </c>
      <c r="M3623" s="22" t="s">
        <v>1165</v>
      </c>
      <c r="N3623" s="70" t="s">
        <v>3393</v>
      </c>
      <c r="O3623" s="70" t="s">
        <v>3394</v>
      </c>
      <c r="R3623" s="22" t="s">
        <v>5197</v>
      </c>
      <c r="S3623" s="135"/>
      <c r="U3623" s="126"/>
      <c r="V3623" s="135"/>
      <c r="W3623" s="60">
        <v>57.75</v>
      </c>
      <c r="X3623" s="60">
        <v>0.153</v>
      </c>
      <c r="Y3623" s="60">
        <v>18.149999999999999</v>
      </c>
      <c r="Z3623" s="60">
        <v>6.31</v>
      </c>
      <c r="AA3623" s="60">
        <v>0.31</v>
      </c>
      <c r="AB3623" s="60">
        <v>0.4</v>
      </c>
      <c r="AC3623" s="60">
        <v>0.88</v>
      </c>
      <c r="AD3623" s="60">
        <v>4.7300000000000004</v>
      </c>
      <c r="AE3623" s="60">
        <v>4.75</v>
      </c>
      <c r="AF3623" s="60">
        <v>0.11</v>
      </c>
      <c r="AG3623" s="60">
        <v>4.79</v>
      </c>
      <c r="AH3623" s="110"/>
      <c r="AI3623" s="60"/>
      <c r="AJ3623" s="110"/>
      <c r="AK3623" s="22"/>
      <c r="AL3623" s="110"/>
      <c r="AM3623" s="110"/>
      <c r="AN3623" s="110"/>
      <c r="AO3623" s="57">
        <f t="shared" si="213"/>
        <v>98.333000000000013</v>
      </c>
      <c r="AP3623" s="109">
        <f t="shared" si="214"/>
        <v>2.6044597000000018</v>
      </c>
      <c r="AQ3623" s="109">
        <f t="shared" si="215"/>
        <v>3.3686729999999976</v>
      </c>
      <c r="AR3623" s="110">
        <f t="shared" si="216"/>
        <v>5.7363636363636354</v>
      </c>
      <c r="AS3623" s="22"/>
      <c r="AT3623" s="22"/>
      <c r="AU3623" s="110"/>
      <c r="AV3623" s="60">
        <v>13.9</v>
      </c>
      <c r="AW3623" s="60">
        <v>11</v>
      </c>
      <c r="AX3623" s="110"/>
      <c r="AY3623" s="60">
        <v>80</v>
      </c>
      <c r="AZ3623" s="60">
        <v>22</v>
      </c>
      <c r="BA3623" s="60" t="s">
        <v>413</v>
      </c>
      <c r="BB3623" s="110"/>
      <c r="BC3623" s="110"/>
      <c r="BD3623" s="60">
        <v>2</v>
      </c>
      <c r="BE3623" s="60" t="s">
        <v>411</v>
      </c>
      <c r="BF3623" s="60">
        <v>3.8</v>
      </c>
      <c r="BG3623" s="60">
        <v>10</v>
      </c>
      <c r="BH3623" s="60">
        <v>43</v>
      </c>
      <c r="BI3623" s="60">
        <v>2</v>
      </c>
      <c r="BJ3623" s="60">
        <v>42.2</v>
      </c>
      <c r="BK3623" s="110"/>
      <c r="BL3623" s="60" t="s">
        <v>1420</v>
      </c>
      <c r="BM3623" s="110"/>
      <c r="BN3623" s="60">
        <v>8</v>
      </c>
      <c r="BO3623" s="60">
        <v>293</v>
      </c>
      <c r="BP3623" s="60" t="s">
        <v>411</v>
      </c>
      <c r="BQ3623" s="60">
        <v>40</v>
      </c>
      <c r="BR3623" s="60">
        <v>165</v>
      </c>
      <c r="BS3623" s="110"/>
      <c r="BT3623" s="60">
        <v>1.4</v>
      </c>
      <c r="BU3623" s="60">
        <v>2</v>
      </c>
      <c r="BV3623" s="110"/>
      <c r="BW3623" s="60">
        <v>14</v>
      </c>
      <c r="BX3623" s="60">
        <v>95</v>
      </c>
      <c r="BY3623" s="60">
        <v>22.8</v>
      </c>
      <c r="BZ3623" s="110"/>
      <c r="CA3623" s="60">
        <v>48.9</v>
      </c>
      <c r="CB3623" s="60">
        <v>0.7</v>
      </c>
      <c r="CC3623" s="60">
        <v>11.3</v>
      </c>
      <c r="CD3623" s="60">
        <v>15</v>
      </c>
      <c r="CE3623" s="60">
        <v>17</v>
      </c>
      <c r="CF3623" s="60">
        <v>62</v>
      </c>
      <c r="CG3623" s="60">
        <v>2061</v>
      </c>
      <c r="CH3623" s="60">
        <v>260</v>
      </c>
      <c r="CI3623" s="60">
        <v>182</v>
      </c>
      <c r="CJ3623" s="60">
        <v>314</v>
      </c>
      <c r="CK3623" s="60">
        <v>28.6</v>
      </c>
      <c r="CL3623" s="60">
        <v>85.4</v>
      </c>
      <c r="CM3623" s="60">
        <v>13</v>
      </c>
      <c r="CN3623" s="60">
        <v>1.26</v>
      </c>
      <c r="CO3623" s="60">
        <v>10.7</v>
      </c>
      <c r="CP3623" s="60">
        <v>1.7</v>
      </c>
      <c r="CQ3623" s="60">
        <v>10.4</v>
      </c>
      <c r="CR3623" s="60">
        <v>2.2000000000000002</v>
      </c>
      <c r="CS3623" s="60">
        <v>7.1</v>
      </c>
      <c r="CT3623" s="60">
        <v>1.2</v>
      </c>
      <c r="CU3623" s="60">
        <v>8.5</v>
      </c>
      <c r="CV3623" s="60">
        <v>1.48</v>
      </c>
      <c r="CW3623" s="60">
        <f t="shared" si="218"/>
        <v>667.54000000000019</v>
      </c>
      <c r="CX3623" s="110"/>
      <c r="CY3623" s="110"/>
      <c r="CZ3623" s="110"/>
      <c r="DA3623" s="110"/>
      <c r="DB3623" s="22"/>
      <c r="DC3623" s="110"/>
      <c r="DD3623" s="110"/>
      <c r="DE3623" s="110"/>
      <c r="DF3623" s="110"/>
      <c r="DG3623" s="110"/>
      <c r="DH3623" s="22"/>
      <c r="DI3623" s="22"/>
      <c r="DJ3623" s="22"/>
      <c r="DK3623" s="22"/>
      <c r="DL3623" s="22"/>
      <c r="DM3623" s="22"/>
      <c r="DN3623" s="22"/>
      <c r="DO3623" s="22"/>
      <c r="DP3623" s="22"/>
      <c r="DQ3623" s="22"/>
    </row>
    <row r="3624" spans="1:121" ht="14.5" customHeight="1" x14ac:dyDescent="0.3">
      <c r="A3624" s="65" t="s">
        <v>5198</v>
      </c>
      <c r="B3624" s="22" t="s">
        <v>5175</v>
      </c>
      <c r="C3624" s="22" t="s">
        <v>2941</v>
      </c>
      <c r="D3624" s="22" t="s">
        <v>5257</v>
      </c>
      <c r="E3624" s="71"/>
      <c r="G3624" s="22" t="s">
        <v>5176</v>
      </c>
      <c r="H3624" s="22">
        <v>32.036932</v>
      </c>
      <c r="I3624" s="22">
        <v>-105.50849700000001</v>
      </c>
      <c r="J3624" s="22" t="s">
        <v>873</v>
      </c>
      <c r="K3624" s="22" t="s">
        <v>1253</v>
      </c>
      <c r="L3624" s="29" t="s">
        <v>878</v>
      </c>
      <c r="M3624" s="22" t="s">
        <v>1165</v>
      </c>
      <c r="N3624" s="70" t="s">
        <v>3393</v>
      </c>
      <c r="O3624" s="70" t="s">
        <v>3394</v>
      </c>
      <c r="R3624" s="22" t="s">
        <v>5199</v>
      </c>
      <c r="S3624" s="135"/>
      <c r="U3624" s="126"/>
      <c r="V3624" s="135"/>
      <c r="W3624" s="60">
        <v>58.5</v>
      </c>
      <c r="X3624" s="60">
        <v>0.17</v>
      </c>
      <c r="Y3624" s="60">
        <v>17.66</v>
      </c>
      <c r="Z3624" s="60">
        <v>6.98</v>
      </c>
      <c r="AA3624" s="60">
        <v>0.26400000000000001</v>
      </c>
      <c r="AB3624" s="60">
        <v>0.33</v>
      </c>
      <c r="AC3624" s="60">
        <v>0.66</v>
      </c>
      <c r="AD3624" s="60">
        <v>5.28</v>
      </c>
      <c r="AE3624" s="60">
        <v>4.91</v>
      </c>
      <c r="AF3624" s="60">
        <v>0.12</v>
      </c>
      <c r="AG3624" s="60">
        <v>3.85</v>
      </c>
      <c r="AH3624" s="110"/>
      <c r="AI3624" s="60"/>
      <c r="AJ3624" s="110"/>
      <c r="AK3624" s="22"/>
      <c r="AL3624" s="110"/>
      <c r="AM3624" s="110"/>
      <c r="AN3624" s="110"/>
      <c r="AO3624" s="57">
        <f t="shared" si="213"/>
        <v>98.72399999999999</v>
      </c>
      <c r="AP3624" s="109">
        <f t="shared" si="214"/>
        <v>2.7613526000000004</v>
      </c>
      <c r="AQ3624" s="109">
        <f t="shared" si="215"/>
        <v>3.835134</v>
      </c>
      <c r="AR3624" s="110">
        <f t="shared" si="216"/>
        <v>6.3454545454545457</v>
      </c>
      <c r="AS3624" s="22"/>
      <c r="AT3624" s="22"/>
      <c r="AU3624" s="110"/>
      <c r="AV3624" s="60">
        <v>14.4</v>
      </c>
      <c r="AW3624" s="60">
        <v>9</v>
      </c>
      <c r="AX3624" s="110"/>
      <c r="AY3624" s="60">
        <v>45</v>
      </c>
      <c r="AZ3624" s="60">
        <v>21</v>
      </c>
      <c r="BA3624" s="60" t="s">
        <v>413</v>
      </c>
      <c r="BB3624" s="110"/>
      <c r="BC3624" s="110"/>
      <c r="BD3624" s="60">
        <v>1</v>
      </c>
      <c r="BE3624" s="60" t="s">
        <v>411</v>
      </c>
      <c r="BF3624" s="60">
        <v>2.8</v>
      </c>
      <c r="BG3624" s="60">
        <v>50</v>
      </c>
      <c r="BH3624" s="60">
        <v>40</v>
      </c>
      <c r="BI3624" s="60">
        <v>2</v>
      </c>
      <c r="BJ3624" s="60">
        <v>41.8</v>
      </c>
      <c r="BK3624" s="110"/>
      <c r="BL3624" s="60" t="s">
        <v>1420</v>
      </c>
      <c r="BM3624" s="110"/>
      <c r="BN3624" s="60">
        <v>8</v>
      </c>
      <c r="BO3624" s="60">
        <v>301</v>
      </c>
      <c r="BP3624" s="60" t="s">
        <v>411</v>
      </c>
      <c r="BQ3624" s="60">
        <v>39</v>
      </c>
      <c r="BR3624" s="60">
        <v>152</v>
      </c>
      <c r="BS3624" s="110"/>
      <c r="BT3624" s="60">
        <v>1.2</v>
      </c>
      <c r="BU3624" s="60">
        <v>2</v>
      </c>
      <c r="BV3624" s="110"/>
      <c r="BW3624" s="60">
        <v>17</v>
      </c>
      <c r="BX3624" s="60">
        <v>65</v>
      </c>
      <c r="BY3624" s="60">
        <v>23.8</v>
      </c>
      <c r="BZ3624" s="110"/>
      <c r="CA3624" s="60">
        <v>48.1</v>
      </c>
      <c r="CB3624" s="60">
        <v>0.6</v>
      </c>
      <c r="CC3624" s="60">
        <v>10.4</v>
      </c>
      <c r="CD3624" s="60">
        <v>13</v>
      </c>
      <c r="CE3624" s="60">
        <v>131</v>
      </c>
      <c r="CF3624" s="60">
        <v>57</v>
      </c>
      <c r="CG3624" s="60">
        <v>2062</v>
      </c>
      <c r="CH3624" s="60">
        <v>320</v>
      </c>
      <c r="CI3624" s="60">
        <v>167</v>
      </c>
      <c r="CJ3624" s="60">
        <v>283</v>
      </c>
      <c r="CK3624" s="60">
        <v>25.7</v>
      </c>
      <c r="CL3624" s="60">
        <v>77.8</v>
      </c>
      <c r="CM3624" s="60">
        <v>12.1</v>
      </c>
      <c r="CN3624" s="60">
        <v>1.21</v>
      </c>
      <c r="CO3624" s="60">
        <v>9.8000000000000007</v>
      </c>
      <c r="CP3624" s="60">
        <v>1.5</v>
      </c>
      <c r="CQ3624" s="60">
        <v>9.6</v>
      </c>
      <c r="CR3624" s="60">
        <v>2</v>
      </c>
      <c r="CS3624" s="60">
        <v>6.3</v>
      </c>
      <c r="CT3624" s="60">
        <v>1.07</v>
      </c>
      <c r="CU3624" s="60">
        <v>8.1</v>
      </c>
      <c r="CV3624" s="60">
        <v>1.43</v>
      </c>
      <c r="CW3624" s="60">
        <f t="shared" si="218"/>
        <v>606.61</v>
      </c>
      <c r="CX3624" s="110"/>
      <c r="CY3624" s="110"/>
      <c r="CZ3624" s="110"/>
      <c r="DA3624" s="110"/>
      <c r="DB3624" s="22"/>
      <c r="DC3624" s="110"/>
      <c r="DD3624" s="110"/>
      <c r="DE3624" s="110"/>
      <c r="DF3624" s="110"/>
      <c r="DG3624" s="110"/>
      <c r="DH3624" s="22"/>
      <c r="DI3624" s="22"/>
      <c r="DJ3624" s="22"/>
      <c r="DK3624" s="22"/>
      <c r="DL3624" s="22"/>
      <c r="DM3624" s="22"/>
      <c r="DN3624" s="22"/>
      <c r="DO3624" s="22"/>
      <c r="DP3624" s="22"/>
      <c r="DQ3624" s="22"/>
    </row>
    <row r="3625" spans="1:121" ht="14.5" customHeight="1" x14ac:dyDescent="0.3">
      <c r="A3625" s="65" t="s">
        <v>5200</v>
      </c>
      <c r="B3625" s="22" t="s">
        <v>5175</v>
      </c>
      <c r="C3625" s="22" t="s">
        <v>2941</v>
      </c>
      <c r="D3625" s="22" t="s">
        <v>5257</v>
      </c>
      <c r="E3625" s="71"/>
      <c r="G3625" s="22" t="s">
        <v>5176</v>
      </c>
      <c r="H3625" s="22">
        <v>32.036935</v>
      </c>
      <c r="I3625" s="22">
        <v>-105.507532</v>
      </c>
      <c r="J3625" s="22" t="s">
        <v>873</v>
      </c>
      <c r="K3625" s="22" t="s">
        <v>1253</v>
      </c>
      <c r="L3625" s="29" t="s">
        <v>878</v>
      </c>
      <c r="M3625" s="22" t="s">
        <v>1165</v>
      </c>
      <c r="N3625" s="70" t="s">
        <v>3393</v>
      </c>
      <c r="O3625" s="70" t="s">
        <v>3394</v>
      </c>
      <c r="R3625" s="22" t="s">
        <v>5201</v>
      </c>
      <c r="S3625" s="135"/>
      <c r="U3625" s="126"/>
      <c r="V3625" s="135"/>
      <c r="W3625" s="60">
        <v>50.09</v>
      </c>
      <c r="X3625" s="60">
        <v>0.17</v>
      </c>
      <c r="Y3625" s="60">
        <v>13.59</v>
      </c>
      <c r="Z3625" s="60">
        <v>4.54</v>
      </c>
      <c r="AA3625" s="60">
        <v>0.16600000000000001</v>
      </c>
      <c r="AB3625" s="60">
        <v>0.56000000000000005</v>
      </c>
      <c r="AC3625" s="60">
        <v>11.78</v>
      </c>
      <c r="AD3625" s="60">
        <v>4.51</v>
      </c>
      <c r="AE3625" s="60">
        <v>4.25</v>
      </c>
      <c r="AF3625" s="60">
        <v>0.06</v>
      </c>
      <c r="AG3625" s="60">
        <v>10.84</v>
      </c>
      <c r="AH3625" s="110"/>
      <c r="AI3625" s="60"/>
      <c r="AJ3625" s="110"/>
      <c r="AK3625" s="22"/>
      <c r="AL3625" s="110"/>
      <c r="AM3625" s="110"/>
      <c r="AN3625" s="110"/>
      <c r="AO3625" s="57">
        <f t="shared" si="213"/>
        <v>100.55600000000003</v>
      </c>
      <c r="AP3625" s="109">
        <f t="shared" si="214"/>
        <v>1.9001848000000017</v>
      </c>
      <c r="AQ3625" s="109">
        <f t="shared" si="215"/>
        <v>2.3998319999999982</v>
      </c>
      <c r="AR3625" s="110">
        <f t="shared" si="216"/>
        <v>4.127272727272727</v>
      </c>
      <c r="AS3625" s="22"/>
      <c r="AT3625" s="22"/>
      <c r="AU3625" s="110"/>
      <c r="AV3625" s="60">
        <v>8.8000000000000007</v>
      </c>
      <c r="AW3625" s="60" t="s">
        <v>412</v>
      </c>
      <c r="AX3625" s="110"/>
      <c r="AY3625" s="60">
        <v>251</v>
      </c>
      <c r="AZ3625" s="60">
        <v>9</v>
      </c>
      <c r="BA3625" s="60" t="s">
        <v>413</v>
      </c>
      <c r="BB3625" s="110"/>
      <c r="BC3625" s="110"/>
      <c r="BD3625" s="60">
        <v>2</v>
      </c>
      <c r="BE3625" s="60" t="s">
        <v>411</v>
      </c>
      <c r="BF3625" s="60">
        <v>1.9</v>
      </c>
      <c r="BG3625" s="60">
        <v>30</v>
      </c>
      <c r="BH3625" s="60">
        <v>27</v>
      </c>
      <c r="BI3625" s="60" t="s">
        <v>420</v>
      </c>
      <c r="BJ3625" s="60">
        <v>25.6</v>
      </c>
      <c r="BK3625" s="110"/>
      <c r="BL3625" s="60" t="s">
        <v>1420</v>
      </c>
      <c r="BM3625" s="110"/>
      <c r="BN3625" s="60">
        <v>5</v>
      </c>
      <c r="BO3625" s="60">
        <v>138</v>
      </c>
      <c r="BP3625" s="60" t="s">
        <v>411</v>
      </c>
      <c r="BQ3625" s="60">
        <v>16</v>
      </c>
      <c r="BR3625" s="60">
        <v>113</v>
      </c>
      <c r="BS3625" s="110"/>
      <c r="BT3625" s="60">
        <v>0.6</v>
      </c>
      <c r="BU3625" s="60">
        <v>2</v>
      </c>
      <c r="BV3625" s="110"/>
      <c r="BW3625" s="60">
        <v>9</v>
      </c>
      <c r="BX3625" s="60">
        <v>227</v>
      </c>
      <c r="BY3625" s="60">
        <v>11</v>
      </c>
      <c r="BZ3625" s="110"/>
      <c r="CA3625" s="60">
        <v>22.2</v>
      </c>
      <c r="CB3625" s="60">
        <v>0.4</v>
      </c>
      <c r="CC3625" s="60">
        <v>5.5</v>
      </c>
      <c r="CD3625" s="60">
        <v>16</v>
      </c>
      <c r="CE3625" s="60">
        <v>93</v>
      </c>
      <c r="CF3625" s="60">
        <v>29</v>
      </c>
      <c r="CG3625" s="60">
        <v>1204</v>
      </c>
      <c r="CH3625" s="60">
        <v>130</v>
      </c>
      <c r="CI3625" s="60">
        <v>74.5</v>
      </c>
      <c r="CJ3625" s="60">
        <v>127</v>
      </c>
      <c r="CK3625" s="60">
        <v>12.3</v>
      </c>
      <c r="CL3625" s="60">
        <v>37.299999999999997</v>
      </c>
      <c r="CM3625" s="60">
        <v>6.2</v>
      </c>
      <c r="CN3625" s="60">
        <v>0.79</v>
      </c>
      <c r="CO3625" s="60">
        <v>4.5999999999999996</v>
      </c>
      <c r="CP3625" s="60">
        <v>0.8</v>
      </c>
      <c r="CQ3625" s="60">
        <v>4.5</v>
      </c>
      <c r="CR3625" s="60">
        <v>1</v>
      </c>
      <c r="CS3625" s="60">
        <v>3.2</v>
      </c>
      <c r="CT3625" s="60">
        <v>0.55000000000000004</v>
      </c>
      <c r="CU3625" s="60">
        <v>4.3</v>
      </c>
      <c r="CV3625" s="60">
        <v>0.8</v>
      </c>
      <c r="CW3625" s="60">
        <f t="shared" si="218"/>
        <v>277.84000000000009</v>
      </c>
      <c r="CX3625" s="110"/>
      <c r="CY3625" s="110"/>
      <c r="CZ3625" s="110"/>
      <c r="DA3625" s="110"/>
      <c r="DB3625" s="22"/>
      <c r="DC3625" s="110"/>
      <c r="DD3625" s="110"/>
      <c r="DE3625" s="110"/>
      <c r="DF3625" s="110"/>
      <c r="DG3625" s="110"/>
      <c r="DH3625" s="22"/>
      <c r="DI3625" s="22"/>
      <c r="DJ3625" s="22"/>
      <c r="DK3625" s="22"/>
      <c r="DL3625" s="22"/>
      <c r="DM3625" s="22"/>
      <c r="DN3625" s="22"/>
      <c r="DO3625" s="22"/>
      <c r="DP3625" s="22"/>
      <c r="DQ3625" s="22"/>
    </row>
    <row r="3626" spans="1:121" ht="14.5" customHeight="1" x14ac:dyDescent="0.3">
      <c r="A3626" s="65" t="s">
        <v>5202</v>
      </c>
      <c r="B3626" s="22" t="s">
        <v>5175</v>
      </c>
      <c r="C3626" s="22" t="s">
        <v>2941</v>
      </c>
      <c r="D3626" s="22" t="s">
        <v>5257</v>
      </c>
      <c r="E3626" s="71"/>
      <c r="G3626" s="22" t="s">
        <v>5176</v>
      </c>
      <c r="H3626" s="22">
        <v>32.036935</v>
      </c>
      <c r="I3626" s="22">
        <v>-105.507532</v>
      </c>
      <c r="J3626" s="22" t="s">
        <v>873</v>
      </c>
      <c r="K3626" s="22" t="s">
        <v>1253</v>
      </c>
      <c r="L3626" s="29" t="s">
        <v>878</v>
      </c>
      <c r="M3626" s="22" t="s">
        <v>1165</v>
      </c>
      <c r="N3626" s="70" t="s">
        <v>3393</v>
      </c>
      <c r="O3626" s="70" t="s">
        <v>3394</v>
      </c>
      <c r="R3626" s="22" t="s">
        <v>5203</v>
      </c>
      <c r="S3626" s="135"/>
      <c r="U3626" s="126"/>
      <c r="V3626" s="135"/>
      <c r="W3626" s="60">
        <v>56.75</v>
      </c>
      <c r="X3626" s="60">
        <v>0.161</v>
      </c>
      <c r="Y3626" s="60">
        <v>15.42</v>
      </c>
      <c r="Z3626" s="60">
        <v>4.49</v>
      </c>
      <c r="AA3626" s="60">
        <v>0.184</v>
      </c>
      <c r="AB3626" s="60">
        <v>0.46</v>
      </c>
      <c r="AC3626" s="60">
        <v>5.42</v>
      </c>
      <c r="AD3626" s="60">
        <v>5.51</v>
      </c>
      <c r="AE3626" s="60">
        <v>5.05</v>
      </c>
      <c r="AF3626" s="60">
        <v>7.0000000000000007E-2</v>
      </c>
      <c r="AG3626" s="60">
        <v>5.75</v>
      </c>
      <c r="AH3626" s="110"/>
      <c r="AI3626" s="60"/>
      <c r="AJ3626" s="110"/>
      <c r="AK3626" s="22"/>
      <c r="AL3626" s="110"/>
      <c r="AM3626" s="110"/>
      <c r="AN3626" s="110"/>
      <c r="AO3626" s="57">
        <f t="shared" si="213"/>
        <v>99.264999999999986</v>
      </c>
      <c r="AP3626" s="109">
        <f t="shared" si="214"/>
        <v>1.9772513000000003</v>
      </c>
      <c r="AQ3626" s="109">
        <f t="shared" si="215"/>
        <v>2.2843169999999997</v>
      </c>
      <c r="AR3626" s="110">
        <f t="shared" si="216"/>
        <v>4.081818181818182</v>
      </c>
      <c r="AS3626" s="22"/>
      <c r="AT3626" s="22"/>
      <c r="AU3626" s="110"/>
      <c r="AV3626" s="60">
        <v>9.6</v>
      </c>
      <c r="AW3626" s="60" t="s">
        <v>412</v>
      </c>
      <c r="AX3626" s="110"/>
      <c r="AY3626" s="60">
        <v>226</v>
      </c>
      <c r="AZ3626" s="60">
        <v>11</v>
      </c>
      <c r="BA3626" s="60" t="s">
        <v>413</v>
      </c>
      <c r="BB3626" s="110"/>
      <c r="BC3626" s="110"/>
      <c r="BD3626" s="60">
        <v>2</v>
      </c>
      <c r="BE3626" s="60" t="s">
        <v>411</v>
      </c>
      <c r="BF3626" s="60">
        <v>2.2999999999999998</v>
      </c>
      <c r="BG3626" s="60">
        <v>10</v>
      </c>
      <c r="BH3626" s="60">
        <v>30</v>
      </c>
      <c r="BI3626" s="60">
        <v>1</v>
      </c>
      <c r="BJ3626" s="60">
        <v>28.9</v>
      </c>
      <c r="BK3626" s="110"/>
      <c r="BL3626" s="60" t="s">
        <v>1420</v>
      </c>
      <c r="BM3626" s="110"/>
      <c r="BN3626" s="60">
        <v>4</v>
      </c>
      <c r="BO3626" s="60">
        <v>159</v>
      </c>
      <c r="BP3626" s="60" t="s">
        <v>411</v>
      </c>
      <c r="BQ3626" s="60">
        <v>22</v>
      </c>
      <c r="BR3626" s="60">
        <v>140</v>
      </c>
      <c r="BS3626" s="110"/>
      <c r="BT3626" s="60">
        <v>1.1000000000000001</v>
      </c>
      <c r="BU3626" s="60">
        <v>2</v>
      </c>
      <c r="BV3626" s="110"/>
      <c r="BW3626" s="60">
        <v>10</v>
      </c>
      <c r="BX3626" s="60">
        <v>166</v>
      </c>
      <c r="BY3626" s="60">
        <v>13</v>
      </c>
      <c r="BZ3626" s="110"/>
      <c r="CA3626" s="60">
        <v>28.2</v>
      </c>
      <c r="CB3626" s="60">
        <v>0.5</v>
      </c>
      <c r="CC3626" s="60">
        <v>7.7</v>
      </c>
      <c r="CD3626" s="60">
        <v>11</v>
      </c>
      <c r="CE3626" s="60">
        <v>20</v>
      </c>
      <c r="CF3626" s="60">
        <v>34</v>
      </c>
      <c r="CG3626" s="60">
        <v>1344</v>
      </c>
      <c r="CH3626" s="60">
        <v>140</v>
      </c>
      <c r="CI3626" s="60">
        <v>91.5</v>
      </c>
      <c r="CJ3626" s="60">
        <v>158</v>
      </c>
      <c r="CK3626" s="60">
        <v>14.3</v>
      </c>
      <c r="CL3626" s="60">
        <v>43.6</v>
      </c>
      <c r="CM3626" s="60">
        <v>7</v>
      </c>
      <c r="CN3626" s="60">
        <v>0.92</v>
      </c>
      <c r="CO3626" s="60">
        <v>5.5</v>
      </c>
      <c r="CP3626" s="60">
        <v>0.9</v>
      </c>
      <c r="CQ3626" s="60">
        <v>5.4</v>
      </c>
      <c r="CR3626" s="60">
        <v>1.2</v>
      </c>
      <c r="CS3626" s="60">
        <v>3.8</v>
      </c>
      <c r="CT3626" s="60">
        <v>0.64</v>
      </c>
      <c r="CU3626" s="60">
        <v>4.9000000000000004</v>
      </c>
      <c r="CV3626" s="60">
        <v>0.9</v>
      </c>
      <c r="CW3626" s="60">
        <f t="shared" si="218"/>
        <v>338.55999999999995</v>
      </c>
      <c r="CX3626" s="110"/>
      <c r="CY3626" s="110"/>
      <c r="CZ3626" s="110"/>
      <c r="DA3626" s="110"/>
      <c r="DB3626" s="22"/>
      <c r="DC3626" s="110"/>
      <c r="DD3626" s="110"/>
      <c r="DE3626" s="110"/>
      <c r="DF3626" s="110"/>
      <c r="DG3626" s="110"/>
      <c r="DH3626" s="22"/>
      <c r="DI3626" s="22"/>
      <c r="DJ3626" s="22"/>
      <c r="DK3626" s="22"/>
      <c r="DL3626" s="22"/>
      <c r="DM3626" s="22"/>
      <c r="DN3626" s="22"/>
      <c r="DO3626" s="22"/>
      <c r="DP3626" s="22"/>
      <c r="DQ3626" s="22"/>
    </row>
    <row r="3627" spans="1:121" ht="14.5" customHeight="1" x14ac:dyDescent="0.3">
      <c r="A3627" s="65" t="s">
        <v>5204</v>
      </c>
      <c r="B3627" s="22" t="s">
        <v>5175</v>
      </c>
      <c r="C3627" s="22" t="s">
        <v>2941</v>
      </c>
      <c r="D3627" s="22" t="s">
        <v>5257</v>
      </c>
      <c r="E3627" s="71"/>
      <c r="G3627" s="22" t="s">
        <v>5176</v>
      </c>
      <c r="H3627" s="22">
        <v>32.036935</v>
      </c>
      <c r="I3627" s="22">
        <v>-105.507532</v>
      </c>
      <c r="J3627" s="22" t="s">
        <v>873</v>
      </c>
      <c r="K3627" s="22" t="s">
        <v>1253</v>
      </c>
      <c r="L3627" s="29" t="s">
        <v>878</v>
      </c>
      <c r="M3627" s="22" t="s">
        <v>1165</v>
      </c>
      <c r="N3627" s="70" t="s">
        <v>3393</v>
      </c>
      <c r="O3627" s="70" t="s">
        <v>3394</v>
      </c>
      <c r="R3627" s="22" t="s">
        <v>5205</v>
      </c>
      <c r="S3627" s="135"/>
      <c r="U3627" s="126"/>
      <c r="V3627" s="135"/>
      <c r="W3627" s="60">
        <v>57.96</v>
      </c>
      <c r="X3627" s="60">
        <v>0.2</v>
      </c>
      <c r="Y3627" s="60">
        <v>15.43</v>
      </c>
      <c r="Z3627" s="60">
        <v>5</v>
      </c>
      <c r="AA3627" s="60">
        <v>0.188</v>
      </c>
      <c r="AB3627" s="60">
        <v>0.5</v>
      </c>
      <c r="AC3627" s="60">
        <v>4.29</v>
      </c>
      <c r="AD3627" s="60">
        <v>5.3</v>
      </c>
      <c r="AE3627" s="60">
        <v>4.6900000000000004</v>
      </c>
      <c r="AF3627" s="60">
        <v>7.0000000000000007E-2</v>
      </c>
      <c r="AG3627" s="60">
        <v>5.12</v>
      </c>
      <c r="AH3627" s="110"/>
      <c r="AI3627" s="60"/>
      <c r="AJ3627" s="110"/>
      <c r="AK3627" s="22"/>
      <c r="AL3627" s="110"/>
      <c r="AM3627" s="110"/>
      <c r="AN3627" s="110"/>
      <c r="AO3627" s="57">
        <f t="shared" si="213"/>
        <v>98.748000000000005</v>
      </c>
      <c r="AP3627" s="109">
        <f t="shared" si="214"/>
        <v>2.1156350000000002</v>
      </c>
      <c r="AQ3627" s="109">
        <f t="shared" si="215"/>
        <v>2.6221499999999995</v>
      </c>
      <c r="AR3627" s="110">
        <f t="shared" si="216"/>
        <v>4.545454545454545</v>
      </c>
      <c r="AS3627" s="22"/>
      <c r="AT3627" s="22"/>
      <c r="AU3627" s="110"/>
      <c r="AV3627" s="60">
        <v>10.1</v>
      </c>
      <c r="AW3627" s="60" t="s">
        <v>412</v>
      </c>
      <c r="AX3627" s="110"/>
      <c r="AY3627" s="60">
        <v>250</v>
      </c>
      <c r="AZ3627" s="60">
        <v>11</v>
      </c>
      <c r="BA3627" s="60" t="s">
        <v>413</v>
      </c>
      <c r="BB3627" s="110"/>
      <c r="BC3627" s="110"/>
      <c r="BD3627" s="60">
        <v>3</v>
      </c>
      <c r="BE3627" s="60" t="s">
        <v>411</v>
      </c>
      <c r="BF3627" s="60">
        <v>2.4</v>
      </c>
      <c r="BG3627" s="60">
        <v>30</v>
      </c>
      <c r="BH3627" s="60">
        <v>30</v>
      </c>
      <c r="BI3627" s="60">
        <v>1</v>
      </c>
      <c r="BJ3627" s="60">
        <v>28.3</v>
      </c>
      <c r="BK3627" s="110"/>
      <c r="BL3627" s="60" t="s">
        <v>1420</v>
      </c>
      <c r="BM3627" s="110"/>
      <c r="BN3627" s="60">
        <v>5</v>
      </c>
      <c r="BO3627" s="60">
        <v>154</v>
      </c>
      <c r="BP3627" s="60" t="s">
        <v>411</v>
      </c>
      <c r="BQ3627" s="60">
        <v>21</v>
      </c>
      <c r="BR3627" s="60">
        <v>136</v>
      </c>
      <c r="BS3627" s="110"/>
      <c r="BT3627" s="60">
        <v>0.8</v>
      </c>
      <c r="BU3627" s="60">
        <v>2</v>
      </c>
      <c r="BV3627" s="110"/>
      <c r="BW3627" s="60">
        <v>10</v>
      </c>
      <c r="BX3627" s="60">
        <v>165</v>
      </c>
      <c r="BY3627" s="60">
        <v>12.4</v>
      </c>
      <c r="BZ3627" s="110"/>
      <c r="CA3627" s="60">
        <v>26.4</v>
      </c>
      <c r="CB3627" s="60">
        <v>0.5</v>
      </c>
      <c r="CC3627" s="60">
        <v>6.7</v>
      </c>
      <c r="CD3627" s="60">
        <v>16</v>
      </c>
      <c r="CE3627" s="60">
        <v>47</v>
      </c>
      <c r="CF3627" s="60">
        <v>34</v>
      </c>
      <c r="CG3627" s="60">
        <v>1329</v>
      </c>
      <c r="CH3627" s="60">
        <v>150</v>
      </c>
      <c r="CI3627" s="60">
        <v>91.1</v>
      </c>
      <c r="CJ3627" s="60">
        <v>156</v>
      </c>
      <c r="CK3627" s="60">
        <v>14.6</v>
      </c>
      <c r="CL3627" s="60">
        <v>44</v>
      </c>
      <c r="CM3627" s="60">
        <v>7.1</v>
      </c>
      <c r="CN3627" s="60">
        <v>0.94</v>
      </c>
      <c r="CO3627" s="60">
        <v>5.8</v>
      </c>
      <c r="CP3627" s="60">
        <v>0.9</v>
      </c>
      <c r="CQ3627" s="60">
        <v>5.5</v>
      </c>
      <c r="CR3627" s="60">
        <v>1.2</v>
      </c>
      <c r="CS3627" s="60">
        <v>3.9</v>
      </c>
      <c r="CT3627" s="60">
        <v>0.65</v>
      </c>
      <c r="CU3627" s="60">
        <v>5.0999999999999996</v>
      </c>
      <c r="CV3627" s="60">
        <v>0.95</v>
      </c>
      <c r="CW3627" s="60">
        <f t="shared" si="218"/>
        <v>337.73999999999995</v>
      </c>
      <c r="CX3627" s="110"/>
      <c r="CY3627" s="110"/>
      <c r="CZ3627" s="110"/>
      <c r="DA3627" s="110"/>
      <c r="DB3627" s="22"/>
      <c r="DC3627" s="110"/>
      <c r="DD3627" s="110"/>
      <c r="DE3627" s="110"/>
      <c r="DF3627" s="110"/>
      <c r="DG3627" s="110"/>
      <c r="DH3627" s="22"/>
      <c r="DI3627" s="22"/>
      <c r="DJ3627" s="22"/>
      <c r="DK3627" s="22"/>
      <c r="DL3627" s="22"/>
      <c r="DM3627" s="22"/>
      <c r="DN3627" s="22"/>
      <c r="DO3627" s="22"/>
      <c r="DP3627" s="22"/>
      <c r="DQ3627" s="22"/>
    </row>
    <row r="3628" spans="1:121" ht="14.5" customHeight="1" x14ac:dyDescent="0.3">
      <c r="A3628" s="65" t="s">
        <v>5206</v>
      </c>
      <c r="B3628" s="22" t="s">
        <v>5175</v>
      </c>
      <c r="C3628" s="22" t="s">
        <v>2941</v>
      </c>
      <c r="D3628" s="22" t="s">
        <v>5257</v>
      </c>
      <c r="E3628" s="71"/>
      <c r="G3628" s="22" t="s">
        <v>5176</v>
      </c>
      <c r="H3628" s="22">
        <v>32.036935</v>
      </c>
      <c r="I3628" s="22">
        <v>-105.507532</v>
      </c>
      <c r="J3628" s="22" t="s">
        <v>873</v>
      </c>
      <c r="K3628" s="22" t="s">
        <v>1253</v>
      </c>
      <c r="L3628" s="29" t="s">
        <v>878</v>
      </c>
      <c r="M3628" s="22" t="s">
        <v>1165</v>
      </c>
      <c r="N3628" s="70" t="s">
        <v>3393</v>
      </c>
      <c r="O3628" s="70" t="s">
        <v>3394</v>
      </c>
      <c r="R3628" s="22" t="s">
        <v>5207</v>
      </c>
      <c r="S3628" s="135"/>
      <c r="U3628" s="126"/>
      <c r="V3628" s="135"/>
      <c r="W3628" s="60">
        <v>57.29</v>
      </c>
      <c r="X3628" s="60">
        <v>0.23200000000000001</v>
      </c>
      <c r="Y3628" s="60">
        <v>15.9</v>
      </c>
      <c r="Z3628" s="60">
        <v>6.37</v>
      </c>
      <c r="AA3628" s="60">
        <v>0.219</v>
      </c>
      <c r="AB3628" s="60">
        <v>0.46</v>
      </c>
      <c r="AC3628" s="60">
        <v>4.25</v>
      </c>
      <c r="AD3628" s="60">
        <v>5.59</v>
      </c>
      <c r="AE3628" s="60">
        <v>4.83</v>
      </c>
      <c r="AF3628" s="60">
        <v>7.0000000000000007E-2</v>
      </c>
      <c r="AG3628" s="60">
        <v>4.8099999999999996</v>
      </c>
      <c r="AH3628" s="110"/>
      <c r="AI3628" s="60"/>
      <c r="AJ3628" s="110"/>
      <c r="AK3628" s="22"/>
      <c r="AL3628" s="110"/>
      <c r="AM3628" s="110"/>
      <c r="AN3628" s="110"/>
      <c r="AO3628" s="57">
        <f t="shared" ref="AO3628:AO3666" si="219">SUM(W3628:AG3628)+AI3628</f>
        <v>100.02099999999999</v>
      </c>
      <c r="AP3628" s="109">
        <f t="shared" ref="AP3628:AP3691" si="220">(Z3628-(1.1*AQ3628))</f>
        <v>2.5093069000000008</v>
      </c>
      <c r="AQ3628" s="109">
        <f t="shared" ref="AQ3628:AQ3666" si="221">(0.6633*(Y3628+Z3628)-0.7083*Y3628)</f>
        <v>3.509720999999999</v>
      </c>
      <c r="AR3628" s="110">
        <f t="shared" ref="AR3628:AR3666" si="222">(Z3628/1.1)</f>
        <v>5.7909090909090901</v>
      </c>
      <c r="AS3628" s="22"/>
      <c r="AT3628" s="22"/>
      <c r="AU3628" s="110"/>
      <c r="AV3628" s="60">
        <v>12.5</v>
      </c>
      <c r="AW3628" s="60" t="s">
        <v>412</v>
      </c>
      <c r="AX3628" s="110"/>
      <c r="AY3628" s="60">
        <v>245</v>
      </c>
      <c r="AZ3628" s="60">
        <v>11</v>
      </c>
      <c r="BA3628" s="60" t="s">
        <v>413</v>
      </c>
      <c r="BB3628" s="110"/>
      <c r="BC3628" s="110"/>
      <c r="BD3628" s="60">
        <v>4</v>
      </c>
      <c r="BE3628" s="60" t="s">
        <v>411</v>
      </c>
      <c r="BF3628" s="60">
        <v>2.4</v>
      </c>
      <c r="BG3628" s="60">
        <v>30</v>
      </c>
      <c r="BH3628" s="60">
        <v>32</v>
      </c>
      <c r="BI3628" s="60">
        <v>2</v>
      </c>
      <c r="BJ3628" s="60">
        <v>32</v>
      </c>
      <c r="BK3628" s="110"/>
      <c r="BL3628" s="60" t="s">
        <v>1420</v>
      </c>
      <c r="BM3628" s="110"/>
      <c r="BN3628" s="60">
        <v>7</v>
      </c>
      <c r="BO3628" s="60">
        <v>171</v>
      </c>
      <c r="BP3628" s="60" t="s">
        <v>411</v>
      </c>
      <c r="BQ3628" s="60">
        <v>21</v>
      </c>
      <c r="BR3628" s="60">
        <v>138</v>
      </c>
      <c r="BS3628" s="110"/>
      <c r="BT3628" s="60">
        <v>0.8</v>
      </c>
      <c r="BU3628" s="60">
        <v>2</v>
      </c>
      <c r="BV3628" s="110"/>
      <c r="BW3628" s="60">
        <v>12</v>
      </c>
      <c r="BX3628" s="60">
        <v>169</v>
      </c>
      <c r="BY3628" s="60">
        <v>13.9</v>
      </c>
      <c r="BZ3628" s="110"/>
      <c r="CA3628" s="60">
        <v>28.3</v>
      </c>
      <c r="CB3628" s="60">
        <v>0.5</v>
      </c>
      <c r="CC3628" s="60">
        <v>7</v>
      </c>
      <c r="CD3628" s="60">
        <v>15</v>
      </c>
      <c r="CE3628" s="60">
        <v>61</v>
      </c>
      <c r="CF3628" s="60">
        <v>35</v>
      </c>
      <c r="CG3628" s="60">
        <v>1472</v>
      </c>
      <c r="CH3628" s="60">
        <v>160</v>
      </c>
      <c r="CI3628" s="60">
        <v>95.6</v>
      </c>
      <c r="CJ3628" s="60">
        <v>162</v>
      </c>
      <c r="CK3628" s="60">
        <v>15.4</v>
      </c>
      <c r="CL3628" s="60">
        <v>46.1</v>
      </c>
      <c r="CM3628" s="60">
        <v>7.2</v>
      </c>
      <c r="CN3628" s="60">
        <v>0.96</v>
      </c>
      <c r="CO3628" s="60">
        <v>6</v>
      </c>
      <c r="CP3628" s="60">
        <v>1</v>
      </c>
      <c r="CQ3628" s="60">
        <v>5.8</v>
      </c>
      <c r="CR3628" s="60">
        <v>1.2</v>
      </c>
      <c r="CS3628" s="60">
        <v>4.0999999999999996</v>
      </c>
      <c r="CT3628" s="60">
        <v>0.7</v>
      </c>
      <c r="CU3628" s="60">
        <v>5.6</v>
      </c>
      <c r="CV3628" s="60">
        <v>1</v>
      </c>
      <c r="CW3628" s="60">
        <f t="shared" si="218"/>
        <v>352.66</v>
      </c>
      <c r="CX3628" s="110"/>
      <c r="CY3628" s="110"/>
      <c r="CZ3628" s="110"/>
      <c r="DA3628" s="110"/>
      <c r="DB3628" s="22"/>
      <c r="DC3628" s="110"/>
      <c r="DD3628" s="110"/>
      <c r="DE3628" s="110"/>
      <c r="DF3628" s="110"/>
      <c r="DG3628" s="110"/>
      <c r="DH3628" s="22"/>
      <c r="DI3628" s="22"/>
      <c r="DJ3628" s="22"/>
      <c r="DK3628" s="22"/>
      <c r="DL3628" s="22"/>
      <c r="DM3628" s="22"/>
      <c r="DN3628" s="22"/>
      <c r="DO3628" s="22"/>
      <c r="DP3628" s="22"/>
      <c r="DQ3628" s="22"/>
    </row>
    <row r="3629" spans="1:121" ht="14.5" customHeight="1" x14ac:dyDescent="0.3">
      <c r="A3629" s="65" t="s">
        <v>5208</v>
      </c>
      <c r="B3629" s="22" t="s">
        <v>5175</v>
      </c>
      <c r="C3629" s="22" t="s">
        <v>2941</v>
      </c>
      <c r="D3629" s="22" t="s">
        <v>5257</v>
      </c>
      <c r="E3629" s="71"/>
      <c r="G3629" s="22" t="s">
        <v>5176</v>
      </c>
      <c r="H3629" s="22">
        <v>32.036935</v>
      </c>
      <c r="I3629" s="22">
        <v>-105.507532</v>
      </c>
      <c r="J3629" s="22" t="s">
        <v>873</v>
      </c>
      <c r="K3629" s="22" t="s">
        <v>1253</v>
      </c>
      <c r="L3629" s="29" t="s">
        <v>878</v>
      </c>
      <c r="M3629" s="22" t="s">
        <v>1165</v>
      </c>
      <c r="N3629" s="70" t="s">
        <v>3393</v>
      </c>
      <c r="O3629" s="70" t="s">
        <v>3394</v>
      </c>
      <c r="R3629" s="22" t="s">
        <v>5209</v>
      </c>
      <c r="S3629" s="135"/>
      <c r="U3629" s="126"/>
      <c r="V3629" s="135"/>
      <c r="W3629" s="60">
        <v>58.44</v>
      </c>
      <c r="X3629" s="60">
        <v>0.16400000000000001</v>
      </c>
      <c r="Y3629" s="60">
        <v>16.399999999999999</v>
      </c>
      <c r="Z3629" s="60">
        <v>6.5</v>
      </c>
      <c r="AA3629" s="60">
        <v>0.252</v>
      </c>
      <c r="AB3629" s="60">
        <v>0.49</v>
      </c>
      <c r="AC3629" s="60">
        <v>1.77</v>
      </c>
      <c r="AD3629" s="60">
        <v>6.15</v>
      </c>
      <c r="AE3629" s="60">
        <v>4.1900000000000004</v>
      </c>
      <c r="AF3629" s="60">
        <v>7.0000000000000007E-2</v>
      </c>
      <c r="AG3629" s="60">
        <v>3.67</v>
      </c>
      <c r="AH3629" s="110"/>
      <c r="AI3629" s="60"/>
      <c r="AJ3629" s="110"/>
      <c r="AK3629" s="22"/>
      <c r="AL3629" s="110"/>
      <c r="AM3629" s="110"/>
      <c r="AN3629" s="110"/>
      <c r="AO3629" s="57">
        <f t="shared" si="219"/>
        <v>98.095999999999975</v>
      </c>
      <c r="AP3629" s="109">
        <f t="shared" si="220"/>
        <v>2.5692050000000002</v>
      </c>
      <c r="AQ3629" s="109">
        <f t="shared" si="221"/>
        <v>3.5734499999999993</v>
      </c>
      <c r="AR3629" s="110">
        <f t="shared" si="222"/>
        <v>5.9090909090909083</v>
      </c>
      <c r="AS3629" s="22"/>
      <c r="AT3629" s="22"/>
      <c r="AU3629" s="110"/>
      <c r="AV3629" s="60">
        <v>13.9</v>
      </c>
      <c r="AW3629" s="60">
        <v>5</v>
      </c>
      <c r="AX3629" s="110"/>
      <c r="AY3629" s="60">
        <v>124</v>
      </c>
      <c r="AZ3629" s="60">
        <v>16</v>
      </c>
      <c r="BA3629" s="60" t="s">
        <v>413</v>
      </c>
      <c r="BB3629" s="110"/>
      <c r="BC3629" s="110"/>
      <c r="BD3629" s="60">
        <v>2</v>
      </c>
      <c r="BE3629" s="60" t="s">
        <v>411</v>
      </c>
      <c r="BF3629" s="60">
        <v>2.5</v>
      </c>
      <c r="BG3629" s="60">
        <v>50</v>
      </c>
      <c r="BH3629" s="60">
        <v>40</v>
      </c>
      <c r="BI3629" s="60">
        <v>2</v>
      </c>
      <c r="BJ3629" s="60">
        <v>41.4</v>
      </c>
      <c r="BK3629" s="110"/>
      <c r="BL3629" s="60" t="s">
        <v>1420</v>
      </c>
      <c r="BM3629" s="110"/>
      <c r="BN3629" s="60">
        <v>7</v>
      </c>
      <c r="BO3629" s="60">
        <v>256</v>
      </c>
      <c r="BP3629" s="60" t="s">
        <v>411</v>
      </c>
      <c r="BQ3629" s="60">
        <v>30</v>
      </c>
      <c r="BR3629" s="60">
        <v>150</v>
      </c>
      <c r="BS3629" s="110"/>
      <c r="BT3629" s="60">
        <v>0.9</v>
      </c>
      <c r="BU3629" s="60">
        <v>1</v>
      </c>
      <c r="BV3629" s="110"/>
      <c r="BW3629" s="60">
        <v>18</v>
      </c>
      <c r="BX3629" s="60">
        <v>105</v>
      </c>
      <c r="BY3629" s="60">
        <v>19.100000000000001</v>
      </c>
      <c r="BZ3629" s="110"/>
      <c r="CA3629" s="60">
        <v>39.299999999999997</v>
      </c>
      <c r="CB3629" s="60">
        <v>0.6</v>
      </c>
      <c r="CC3629" s="60">
        <v>9</v>
      </c>
      <c r="CD3629" s="60">
        <v>18</v>
      </c>
      <c r="CE3629" s="60">
        <v>70</v>
      </c>
      <c r="CF3629" s="60">
        <v>45</v>
      </c>
      <c r="CG3629" s="60">
        <v>1852</v>
      </c>
      <c r="CH3629" s="60">
        <v>270</v>
      </c>
      <c r="CI3629" s="60">
        <v>127</v>
      </c>
      <c r="CJ3629" s="60">
        <v>211</v>
      </c>
      <c r="CK3629" s="60">
        <v>19.2</v>
      </c>
      <c r="CL3629" s="60">
        <v>58.2</v>
      </c>
      <c r="CM3629" s="60">
        <v>9.1999999999999993</v>
      </c>
      <c r="CN3629" s="60">
        <v>0.9</v>
      </c>
      <c r="CO3629" s="60">
        <v>7.6</v>
      </c>
      <c r="CP3629" s="60">
        <v>1.3</v>
      </c>
      <c r="CQ3629" s="60">
        <v>7.8</v>
      </c>
      <c r="CR3629" s="60">
        <v>1.6</v>
      </c>
      <c r="CS3629" s="60">
        <v>5.4</v>
      </c>
      <c r="CT3629" s="60">
        <v>0.92</v>
      </c>
      <c r="CU3629" s="60">
        <v>7.1</v>
      </c>
      <c r="CV3629" s="60">
        <v>1.3</v>
      </c>
      <c r="CW3629" s="60">
        <f t="shared" si="218"/>
        <v>458.52000000000004</v>
      </c>
      <c r="CX3629" s="110"/>
      <c r="CY3629" s="110"/>
      <c r="CZ3629" s="110"/>
      <c r="DA3629" s="110"/>
      <c r="DB3629" s="22"/>
      <c r="DC3629" s="110"/>
      <c r="DD3629" s="110"/>
      <c r="DE3629" s="110"/>
      <c r="DF3629" s="110"/>
      <c r="DG3629" s="110"/>
      <c r="DH3629" s="22"/>
      <c r="DI3629" s="22"/>
      <c r="DJ3629" s="22"/>
      <c r="DK3629" s="22"/>
      <c r="DL3629" s="22"/>
      <c r="DM3629" s="22"/>
      <c r="DN3629" s="22"/>
      <c r="DO3629" s="22"/>
      <c r="DP3629" s="22"/>
      <c r="DQ3629" s="22"/>
    </row>
    <row r="3630" spans="1:121" ht="14.5" customHeight="1" x14ac:dyDescent="0.3">
      <c r="A3630" s="65" t="s">
        <v>5210</v>
      </c>
      <c r="B3630" s="22" t="s">
        <v>5175</v>
      </c>
      <c r="C3630" s="22" t="s">
        <v>2941</v>
      </c>
      <c r="D3630" s="22" t="s">
        <v>5257</v>
      </c>
      <c r="E3630" s="71"/>
      <c r="G3630" s="22" t="s">
        <v>5176</v>
      </c>
      <c r="H3630" s="22">
        <v>32.036935</v>
      </c>
      <c r="I3630" s="22">
        <v>-105.507532</v>
      </c>
      <c r="J3630" s="22" t="s">
        <v>873</v>
      </c>
      <c r="K3630" s="22" t="s">
        <v>1253</v>
      </c>
      <c r="L3630" s="29" t="s">
        <v>878</v>
      </c>
      <c r="M3630" s="22" t="s">
        <v>1165</v>
      </c>
      <c r="N3630" s="70" t="s">
        <v>3393</v>
      </c>
      <c r="O3630" s="70" t="s">
        <v>3394</v>
      </c>
      <c r="R3630" s="22" t="s">
        <v>5211</v>
      </c>
      <c r="S3630" s="135"/>
      <c r="U3630" s="126"/>
      <c r="V3630" s="135"/>
      <c r="W3630" s="60">
        <v>59.8</v>
      </c>
      <c r="X3630" s="60">
        <v>0.14499999999999999</v>
      </c>
      <c r="Y3630" s="60">
        <v>16.73</v>
      </c>
      <c r="Z3630" s="60">
        <v>6.44</v>
      </c>
      <c r="AA3630" s="60">
        <v>0.26400000000000001</v>
      </c>
      <c r="AB3630" s="60">
        <v>0.56999999999999995</v>
      </c>
      <c r="AC3630" s="60">
        <v>1.57</v>
      </c>
      <c r="AD3630" s="60">
        <v>6.32</v>
      </c>
      <c r="AE3630" s="60">
        <v>3.83</v>
      </c>
      <c r="AF3630" s="60">
        <v>0.08</v>
      </c>
      <c r="AG3630" s="60">
        <v>4.18</v>
      </c>
      <c r="AH3630" s="110"/>
      <c r="AI3630" s="60"/>
      <c r="AJ3630" s="110"/>
      <c r="AK3630" s="22"/>
      <c r="AL3630" s="110"/>
      <c r="AM3630" s="110"/>
      <c r="AN3630" s="110"/>
      <c r="AO3630" s="57">
        <f t="shared" si="219"/>
        <v>99.928999999999974</v>
      </c>
      <c r="AP3630" s="109">
        <f t="shared" si="220"/>
        <v>2.569317799999999</v>
      </c>
      <c r="AQ3630" s="109">
        <f t="shared" si="221"/>
        <v>3.5188020000000009</v>
      </c>
      <c r="AR3630" s="110">
        <f t="shared" si="222"/>
        <v>5.8545454545454545</v>
      </c>
      <c r="AS3630" s="22"/>
      <c r="AT3630" s="22"/>
      <c r="AU3630" s="110"/>
      <c r="AV3630" s="60">
        <v>15.3</v>
      </c>
      <c r="AW3630" s="60">
        <v>5</v>
      </c>
      <c r="AX3630" s="110"/>
      <c r="AY3630" s="60">
        <v>76</v>
      </c>
      <c r="AZ3630" s="60">
        <v>19</v>
      </c>
      <c r="BA3630" s="60" t="s">
        <v>413</v>
      </c>
      <c r="BB3630" s="110"/>
      <c r="BC3630" s="110"/>
      <c r="BD3630" s="60">
        <v>2</v>
      </c>
      <c r="BE3630" s="60" t="s">
        <v>411</v>
      </c>
      <c r="BF3630" s="60">
        <v>2.9</v>
      </c>
      <c r="BG3630" s="60">
        <v>30</v>
      </c>
      <c r="BH3630" s="60">
        <v>43</v>
      </c>
      <c r="BI3630" s="60">
        <v>2</v>
      </c>
      <c r="BJ3630" s="60">
        <v>43.3</v>
      </c>
      <c r="BK3630" s="110"/>
      <c r="BL3630" s="60" t="s">
        <v>1420</v>
      </c>
      <c r="BM3630" s="110"/>
      <c r="BN3630" s="60">
        <v>5</v>
      </c>
      <c r="BO3630" s="60">
        <v>278</v>
      </c>
      <c r="BP3630" s="60" t="s">
        <v>411</v>
      </c>
      <c r="BQ3630" s="60">
        <v>29</v>
      </c>
      <c r="BR3630" s="60">
        <v>146</v>
      </c>
      <c r="BS3630" s="110"/>
      <c r="BT3630" s="60">
        <v>0.8</v>
      </c>
      <c r="BU3630" s="60">
        <v>1</v>
      </c>
      <c r="BV3630" s="110"/>
      <c r="BW3630" s="60">
        <v>18</v>
      </c>
      <c r="BX3630" s="60">
        <v>89</v>
      </c>
      <c r="BY3630" s="60">
        <v>20.6</v>
      </c>
      <c r="BZ3630" s="110"/>
      <c r="CA3630" s="60">
        <v>41.7</v>
      </c>
      <c r="CB3630" s="60">
        <v>0.6</v>
      </c>
      <c r="CC3630" s="60">
        <v>9.1</v>
      </c>
      <c r="CD3630" s="60">
        <v>13</v>
      </c>
      <c r="CE3630" s="60">
        <v>50</v>
      </c>
      <c r="CF3630" s="60">
        <v>51</v>
      </c>
      <c r="CG3630" s="60">
        <v>2021</v>
      </c>
      <c r="CH3630" s="60">
        <v>230</v>
      </c>
      <c r="CI3630" s="60">
        <v>131</v>
      </c>
      <c r="CJ3630" s="60">
        <v>223</v>
      </c>
      <c r="CK3630" s="60">
        <v>20.8</v>
      </c>
      <c r="CL3630" s="60">
        <v>63.1</v>
      </c>
      <c r="CM3630" s="60">
        <v>9.9</v>
      </c>
      <c r="CN3630" s="60">
        <v>0.96</v>
      </c>
      <c r="CO3630" s="60">
        <v>8.4</v>
      </c>
      <c r="CP3630" s="60">
        <v>1.4</v>
      </c>
      <c r="CQ3630" s="60">
        <v>8.6</v>
      </c>
      <c r="CR3630" s="60">
        <v>1.9</v>
      </c>
      <c r="CS3630" s="60">
        <v>6.1</v>
      </c>
      <c r="CT3630" s="60">
        <v>1.04</v>
      </c>
      <c r="CU3630" s="60">
        <v>8.1</v>
      </c>
      <c r="CV3630" s="60">
        <v>1.43</v>
      </c>
      <c r="CW3630" s="60">
        <f t="shared" si="218"/>
        <v>485.73</v>
      </c>
      <c r="CX3630" s="110"/>
      <c r="CY3630" s="110"/>
      <c r="CZ3630" s="110"/>
      <c r="DA3630" s="110"/>
      <c r="DB3630" s="22"/>
      <c r="DC3630" s="110"/>
      <c r="DD3630" s="110"/>
      <c r="DE3630" s="110"/>
      <c r="DF3630" s="110"/>
      <c r="DG3630" s="110"/>
      <c r="DH3630" s="22"/>
      <c r="DI3630" s="22"/>
      <c r="DJ3630" s="22"/>
      <c r="DK3630" s="22"/>
      <c r="DL3630" s="22"/>
      <c r="DM3630" s="22"/>
      <c r="DN3630" s="22"/>
      <c r="DO3630" s="22"/>
      <c r="DP3630" s="22"/>
      <c r="DQ3630" s="22"/>
    </row>
    <row r="3631" spans="1:121" ht="14.5" customHeight="1" x14ac:dyDescent="0.3">
      <c r="A3631" s="65" t="s">
        <v>5212</v>
      </c>
      <c r="B3631" s="22" t="s">
        <v>5175</v>
      </c>
      <c r="C3631" s="22" t="s">
        <v>2941</v>
      </c>
      <c r="D3631" s="22" t="s">
        <v>5257</v>
      </c>
      <c r="E3631" s="71"/>
      <c r="G3631" s="22" t="s">
        <v>5176</v>
      </c>
      <c r="H3631" s="22">
        <v>32.036935</v>
      </c>
      <c r="I3631" s="22">
        <v>-105.507532</v>
      </c>
      <c r="J3631" s="22" t="s">
        <v>873</v>
      </c>
      <c r="K3631" s="22" t="s">
        <v>1253</v>
      </c>
      <c r="L3631" s="29" t="s">
        <v>878</v>
      </c>
      <c r="M3631" s="22" t="s">
        <v>1165</v>
      </c>
      <c r="N3631" s="70" t="s">
        <v>3393</v>
      </c>
      <c r="O3631" s="70" t="s">
        <v>3394</v>
      </c>
      <c r="R3631" s="22" t="s">
        <v>5213</v>
      </c>
      <c r="S3631" s="135"/>
      <c r="U3631" s="126"/>
      <c r="V3631" s="135"/>
      <c r="W3631" s="60">
        <v>61.1</v>
      </c>
      <c r="X3631" s="60">
        <v>0.14099999999999999</v>
      </c>
      <c r="Y3631" s="60">
        <v>17.420000000000002</v>
      </c>
      <c r="Z3631" s="60">
        <v>5.7</v>
      </c>
      <c r="AA3631" s="60">
        <v>0.22500000000000001</v>
      </c>
      <c r="AB3631" s="60">
        <v>0.48</v>
      </c>
      <c r="AC3631" s="60">
        <v>0.72</v>
      </c>
      <c r="AD3631" s="60">
        <v>5.93</v>
      </c>
      <c r="AE3631" s="60">
        <v>4.75</v>
      </c>
      <c r="AF3631" s="60">
        <v>7.0000000000000007E-2</v>
      </c>
      <c r="AG3631" s="60">
        <v>3.5</v>
      </c>
      <c r="AH3631" s="110"/>
      <c r="AI3631" s="60"/>
      <c r="AJ3631" s="110"/>
      <c r="AK3631" s="22"/>
      <c r="AL3631" s="110"/>
      <c r="AM3631" s="110"/>
      <c r="AN3631" s="110"/>
      <c r="AO3631" s="57">
        <f t="shared" si="219"/>
        <v>100.036</v>
      </c>
      <c r="AP3631" s="109">
        <f t="shared" si="220"/>
        <v>2.4033990000000003</v>
      </c>
      <c r="AQ3631" s="109">
        <f t="shared" si="221"/>
        <v>2.9969099999999997</v>
      </c>
      <c r="AR3631" s="110">
        <f t="shared" si="222"/>
        <v>5.1818181818181817</v>
      </c>
      <c r="AS3631" s="22"/>
      <c r="AT3631" s="22"/>
      <c r="AU3631" s="110"/>
      <c r="AV3631" s="60">
        <v>12.8</v>
      </c>
      <c r="AW3631" s="60" t="s">
        <v>412</v>
      </c>
      <c r="AX3631" s="110"/>
      <c r="AY3631" s="60">
        <v>48</v>
      </c>
      <c r="AZ3631" s="60">
        <v>16</v>
      </c>
      <c r="BA3631" s="60" t="s">
        <v>413</v>
      </c>
      <c r="BB3631" s="110"/>
      <c r="BC3631" s="110"/>
      <c r="BD3631" s="60">
        <v>1</v>
      </c>
      <c r="BE3631" s="60" t="s">
        <v>411</v>
      </c>
      <c r="BF3631" s="60">
        <v>2.9</v>
      </c>
      <c r="BG3631" s="60">
        <v>30</v>
      </c>
      <c r="BH3631" s="60">
        <v>40</v>
      </c>
      <c r="BI3631" s="60">
        <v>2</v>
      </c>
      <c r="BJ3631" s="60">
        <v>37.299999999999997</v>
      </c>
      <c r="BK3631" s="110"/>
      <c r="BL3631" s="60" t="s">
        <v>1420</v>
      </c>
      <c r="BM3631" s="110"/>
      <c r="BN3631" s="60">
        <v>5</v>
      </c>
      <c r="BO3631" s="60">
        <v>222</v>
      </c>
      <c r="BP3631" s="60" t="s">
        <v>411</v>
      </c>
      <c r="BQ3631" s="60">
        <v>23</v>
      </c>
      <c r="BR3631" s="60">
        <v>164</v>
      </c>
      <c r="BS3631" s="110"/>
      <c r="BT3631" s="60">
        <v>0.6</v>
      </c>
      <c r="BU3631" s="60">
        <v>1</v>
      </c>
      <c r="BV3631" s="110"/>
      <c r="BW3631" s="60">
        <v>17</v>
      </c>
      <c r="BX3631" s="60">
        <v>63</v>
      </c>
      <c r="BY3631" s="60">
        <v>16.7</v>
      </c>
      <c r="BZ3631" s="110"/>
      <c r="CA3631" s="60">
        <v>31.3</v>
      </c>
      <c r="CB3631" s="60">
        <v>0.6</v>
      </c>
      <c r="CC3631" s="60">
        <v>7</v>
      </c>
      <c r="CD3631" s="60">
        <v>9</v>
      </c>
      <c r="CE3631" s="60">
        <v>84</v>
      </c>
      <c r="CF3631" s="60">
        <v>42</v>
      </c>
      <c r="CG3631" s="60">
        <v>1776</v>
      </c>
      <c r="CH3631" s="60">
        <v>180</v>
      </c>
      <c r="CI3631" s="60">
        <v>113</v>
      </c>
      <c r="CJ3631" s="60">
        <v>197</v>
      </c>
      <c r="CK3631" s="60">
        <v>18.399999999999999</v>
      </c>
      <c r="CL3631" s="60">
        <v>55.4</v>
      </c>
      <c r="CM3631" s="60">
        <v>8.6999999999999993</v>
      </c>
      <c r="CN3631" s="60">
        <v>0.85</v>
      </c>
      <c r="CO3631" s="60">
        <v>7.1</v>
      </c>
      <c r="CP3631" s="60">
        <v>1.1000000000000001</v>
      </c>
      <c r="CQ3631" s="60">
        <v>6.9</v>
      </c>
      <c r="CR3631" s="60">
        <v>1.4</v>
      </c>
      <c r="CS3631" s="60">
        <v>4.7</v>
      </c>
      <c r="CT3631" s="60">
        <v>0.8</v>
      </c>
      <c r="CU3631" s="60">
        <v>6.1</v>
      </c>
      <c r="CV3631" s="60">
        <v>1.1599999999999999</v>
      </c>
      <c r="CW3631" s="60">
        <f t="shared" si="218"/>
        <v>422.61</v>
      </c>
      <c r="CX3631" s="110"/>
      <c r="CY3631" s="110"/>
      <c r="CZ3631" s="110"/>
      <c r="DA3631" s="110"/>
      <c r="DB3631" s="22"/>
      <c r="DC3631" s="110"/>
      <c r="DD3631" s="110"/>
      <c r="DE3631" s="110"/>
      <c r="DF3631" s="110"/>
      <c r="DG3631" s="110"/>
      <c r="DH3631" s="22"/>
      <c r="DI3631" s="22"/>
      <c r="DJ3631" s="22"/>
      <c r="DK3631" s="22"/>
      <c r="DL3631" s="22"/>
      <c r="DM3631" s="22"/>
      <c r="DN3631" s="22"/>
      <c r="DO3631" s="22"/>
      <c r="DP3631" s="22"/>
      <c r="DQ3631" s="22"/>
    </row>
    <row r="3632" spans="1:121" ht="14.5" customHeight="1" x14ac:dyDescent="0.3">
      <c r="A3632" s="65" t="s">
        <v>5214</v>
      </c>
      <c r="B3632" s="22" t="s">
        <v>5175</v>
      </c>
      <c r="C3632" s="22" t="s">
        <v>2941</v>
      </c>
      <c r="D3632" s="22" t="s">
        <v>5257</v>
      </c>
      <c r="E3632" s="71"/>
      <c r="G3632" s="22" t="s">
        <v>5176</v>
      </c>
      <c r="H3632" s="22">
        <v>32.036935</v>
      </c>
      <c r="I3632" s="22">
        <v>-105.507532</v>
      </c>
      <c r="J3632" s="22" t="s">
        <v>873</v>
      </c>
      <c r="K3632" s="22" t="s">
        <v>1253</v>
      </c>
      <c r="L3632" s="29" t="s">
        <v>878</v>
      </c>
      <c r="M3632" s="22" t="s">
        <v>1165</v>
      </c>
      <c r="N3632" s="70" t="s">
        <v>3393</v>
      </c>
      <c r="O3632" s="70" t="s">
        <v>3394</v>
      </c>
      <c r="R3632" s="22" t="s">
        <v>5215</v>
      </c>
      <c r="S3632" s="135"/>
      <c r="U3632" s="126"/>
      <c r="V3632" s="135"/>
      <c r="W3632" s="60">
        <v>59.79</v>
      </c>
      <c r="X3632" s="60">
        <v>0.13300000000000001</v>
      </c>
      <c r="Y3632" s="60">
        <v>16.68</v>
      </c>
      <c r="Z3632" s="60">
        <v>6.2</v>
      </c>
      <c r="AA3632" s="60">
        <v>0.24099999999999999</v>
      </c>
      <c r="AB3632" s="60">
        <v>0.5</v>
      </c>
      <c r="AC3632" s="60">
        <v>0.69</v>
      </c>
      <c r="AD3632" s="60">
        <v>5.17</v>
      </c>
      <c r="AE3632" s="60">
        <v>5.54</v>
      </c>
      <c r="AF3632" s="60">
        <v>7.0000000000000007E-2</v>
      </c>
      <c r="AG3632" s="60">
        <v>3.73</v>
      </c>
      <c r="AH3632" s="110"/>
      <c r="AI3632" s="60"/>
      <c r="AJ3632" s="110"/>
      <c r="AK3632" s="22"/>
      <c r="AL3632" s="110"/>
      <c r="AM3632" s="110"/>
      <c r="AN3632" s="110"/>
      <c r="AO3632" s="57">
        <f t="shared" si="219"/>
        <v>98.744000000000014</v>
      </c>
      <c r="AP3632" s="109">
        <f t="shared" si="220"/>
        <v>2.501954</v>
      </c>
      <c r="AQ3632" s="109">
        <f t="shared" si="221"/>
        <v>3.3618600000000001</v>
      </c>
      <c r="AR3632" s="110">
        <f t="shared" si="222"/>
        <v>5.6363636363636358</v>
      </c>
      <c r="AS3632" s="22"/>
      <c r="AT3632" s="22"/>
      <c r="AU3632" s="110"/>
      <c r="AV3632" s="60">
        <v>16</v>
      </c>
      <c r="AW3632" s="60" t="s">
        <v>412</v>
      </c>
      <c r="AX3632" s="110"/>
      <c r="AY3632" s="60">
        <v>49</v>
      </c>
      <c r="AZ3632" s="60">
        <v>17</v>
      </c>
      <c r="BA3632" s="60" t="s">
        <v>413</v>
      </c>
      <c r="BB3632" s="110"/>
      <c r="BC3632" s="110"/>
      <c r="BD3632" s="60">
        <v>1</v>
      </c>
      <c r="BE3632" s="60" t="s">
        <v>411</v>
      </c>
      <c r="BF3632" s="60">
        <v>2.2999999999999998</v>
      </c>
      <c r="BG3632" s="60">
        <v>20</v>
      </c>
      <c r="BH3632" s="60">
        <v>42</v>
      </c>
      <c r="BI3632" s="60">
        <v>2</v>
      </c>
      <c r="BJ3632" s="60">
        <v>45.6</v>
      </c>
      <c r="BK3632" s="110"/>
      <c r="BL3632" s="60" t="s">
        <v>1420</v>
      </c>
      <c r="BM3632" s="110"/>
      <c r="BN3632" s="60">
        <v>6</v>
      </c>
      <c r="BO3632" s="60">
        <v>278</v>
      </c>
      <c r="BP3632" s="60" t="s">
        <v>411</v>
      </c>
      <c r="BQ3632" s="60">
        <v>26</v>
      </c>
      <c r="BR3632" s="60">
        <v>193</v>
      </c>
      <c r="BS3632" s="110"/>
      <c r="BT3632" s="60">
        <v>0.8</v>
      </c>
      <c r="BU3632" s="60">
        <v>1</v>
      </c>
      <c r="BV3632" s="110"/>
      <c r="BW3632" s="60">
        <v>19</v>
      </c>
      <c r="BX3632" s="60">
        <v>64</v>
      </c>
      <c r="BY3632" s="60">
        <v>22.3</v>
      </c>
      <c r="BZ3632" s="110"/>
      <c r="CA3632" s="60">
        <v>36.200000000000003</v>
      </c>
      <c r="CB3632" s="60">
        <v>0.6</v>
      </c>
      <c r="CC3632" s="60">
        <v>8.1</v>
      </c>
      <c r="CD3632" s="60">
        <v>9</v>
      </c>
      <c r="CE3632" s="60">
        <v>65</v>
      </c>
      <c r="CF3632" s="60">
        <v>58</v>
      </c>
      <c r="CG3632" s="60">
        <v>2148</v>
      </c>
      <c r="CH3632" s="60">
        <v>200</v>
      </c>
      <c r="CI3632" s="60">
        <v>143</v>
      </c>
      <c r="CJ3632" s="60">
        <v>247</v>
      </c>
      <c r="CK3632" s="60">
        <v>22.4</v>
      </c>
      <c r="CL3632" s="60">
        <v>65.5</v>
      </c>
      <c r="CM3632" s="60">
        <v>10.3</v>
      </c>
      <c r="CN3632" s="60">
        <v>0.94</v>
      </c>
      <c r="CO3632" s="60">
        <v>8.8000000000000007</v>
      </c>
      <c r="CP3632" s="60">
        <v>1.5</v>
      </c>
      <c r="CQ3632" s="60">
        <v>9.4</v>
      </c>
      <c r="CR3632" s="60">
        <v>2</v>
      </c>
      <c r="CS3632" s="60">
        <v>6.7</v>
      </c>
      <c r="CT3632" s="60">
        <v>1.1399999999999999</v>
      </c>
      <c r="CU3632" s="60">
        <v>8.6</v>
      </c>
      <c r="CV3632" s="60">
        <v>1.51</v>
      </c>
      <c r="CW3632" s="60">
        <f t="shared" si="218"/>
        <v>528.79</v>
      </c>
      <c r="CX3632" s="110"/>
      <c r="CY3632" s="110"/>
      <c r="CZ3632" s="110"/>
      <c r="DA3632" s="110"/>
      <c r="DB3632" s="22"/>
      <c r="DC3632" s="110"/>
      <c r="DD3632" s="110"/>
      <c r="DE3632" s="110"/>
      <c r="DF3632" s="110"/>
      <c r="DG3632" s="110"/>
      <c r="DH3632" s="22"/>
      <c r="DI3632" s="22"/>
      <c r="DJ3632" s="22"/>
      <c r="DK3632" s="22"/>
      <c r="DL3632" s="22"/>
      <c r="DM3632" s="22"/>
      <c r="DN3632" s="22"/>
      <c r="DO3632" s="22"/>
      <c r="DP3632" s="22"/>
      <c r="DQ3632" s="22"/>
    </row>
    <row r="3633" spans="1:121" ht="14.5" customHeight="1" x14ac:dyDescent="0.3">
      <c r="A3633" s="65" t="s">
        <v>5216</v>
      </c>
      <c r="B3633" s="22" t="s">
        <v>5175</v>
      </c>
      <c r="C3633" s="22" t="s">
        <v>2941</v>
      </c>
      <c r="D3633" s="22" t="s">
        <v>5257</v>
      </c>
      <c r="E3633" s="71"/>
      <c r="G3633" s="22" t="s">
        <v>5176</v>
      </c>
      <c r="H3633" s="22">
        <v>32.036935</v>
      </c>
      <c r="I3633" s="22">
        <v>-105.507532</v>
      </c>
      <c r="J3633" s="22" t="s">
        <v>873</v>
      </c>
      <c r="K3633" s="22" t="s">
        <v>1253</v>
      </c>
      <c r="L3633" s="29" t="s">
        <v>878</v>
      </c>
      <c r="M3633" s="22" t="s">
        <v>1165</v>
      </c>
      <c r="N3633" s="70" t="s">
        <v>3393</v>
      </c>
      <c r="O3633" s="70" t="s">
        <v>3394</v>
      </c>
      <c r="R3633" s="22" t="s">
        <v>5217</v>
      </c>
      <c r="S3633" s="135"/>
      <c r="U3633" s="126"/>
      <c r="V3633" s="135"/>
      <c r="W3633" s="60">
        <v>60.45</v>
      </c>
      <c r="X3633" s="60">
        <v>0.13600000000000001</v>
      </c>
      <c r="Y3633" s="60">
        <v>17.100000000000001</v>
      </c>
      <c r="Z3633" s="60">
        <v>5.73</v>
      </c>
      <c r="AA3633" s="60">
        <v>0.27</v>
      </c>
      <c r="AB3633" s="60">
        <v>0.54</v>
      </c>
      <c r="AC3633" s="60">
        <v>0.68</v>
      </c>
      <c r="AD3633" s="60">
        <v>6.2</v>
      </c>
      <c r="AE3633" s="60">
        <v>4.13</v>
      </c>
      <c r="AF3633" s="60">
        <v>0.08</v>
      </c>
      <c r="AG3633" s="60">
        <v>3.57</v>
      </c>
      <c r="AH3633" s="110"/>
      <c r="AI3633" s="60"/>
      <c r="AJ3633" s="110"/>
      <c r="AK3633" s="22"/>
      <c r="AL3633" s="110"/>
      <c r="AM3633" s="110"/>
      <c r="AN3633" s="110"/>
      <c r="AO3633" s="57">
        <f t="shared" si="219"/>
        <v>98.88600000000001</v>
      </c>
      <c r="AP3633" s="109">
        <f t="shared" si="220"/>
        <v>2.3956700999999998</v>
      </c>
      <c r="AQ3633" s="109">
        <f t="shared" si="221"/>
        <v>3.0312090000000005</v>
      </c>
      <c r="AR3633" s="110">
        <f t="shared" si="222"/>
        <v>5.209090909090909</v>
      </c>
      <c r="AS3633" s="22"/>
      <c r="AT3633" s="22"/>
      <c r="AU3633" s="110"/>
      <c r="AV3633" s="60">
        <v>14.3</v>
      </c>
      <c r="AW3633" s="60" t="s">
        <v>412</v>
      </c>
      <c r="AX3633" s="110"/>
      <c r="AY3633" s="60">
        <v>53</v>
      </c>
      <c r="AZ3633" s="60">
        <v>18</v>
      </c>
      <c r="BA3633" s="60" t="s">
        <v>413</v>
      </c>
      <c r="BB3633" s="110"/>
      <c r="BC3633" s="110"/>
      <c r="BD3633" s="60" t="s">
        <v>420</v>
      </c>
      <c r="BE3633" s="60" t="s">
        <v>411</v>
      </c>
      <c r="BF3633" s="60">
        <v>2.1</v>
      </c>
      <c r="BG3633" s="60">
        <v>20</v>
      </c>
      <c r="BH3633" s="60">
        <v>42</v>
      </c>
      <c r="BI3633" s="60">
        <v>1</v>
      </c>
      <c r="BJ3633" s="60">
        <v>40.799999999999997</v>
      </c>
      <c r="BK3633" s="110"/>
      <c r="BL3633" s="60" t="s">
        <v>1420</v>
      </c>
      <c r="BM3633" s="110"/>
      <c r="BN3633" s="60">
        <v>6</v>
      </c>
      <c r="BO3633" s="60">
        <v>244</v>
      </c>
      <c r="BP3633" s="60" t="s">
        <v>411</v>
      </c>
      <c r="BQ3633" s="60">
        <v>30</v>
      </c>
      <c r="BR3633" s="60">
        <v>148</v>
      </c>
      <c r="BS3633" s="110"/>
      <c r="BT3633" s="60">
        <v>0.8</v>
      </c>
      <c r="BU3633" s="60">
        <v>1</v>
      </c>
      <c r="BV3633" s="110"/>
      <c r="BW3633" s="60">
        <v>16</v>
      </c>
      <c r="BX3633" s="60">
        <v>67</v>
      </c>
      <c r="BY3633" s="60">
        <v>19.899999999999999</v>
      </c>
      <c r="BZ3633" s="110"/>
      <c r="CA3633" s="60">
        <v>39.200000000000003</v>
      </c>
      <c r="CB3633" s="60">
        <v>0.7</v>
      </c>
      <c r="CC3633" s="60">
        <v>7.8</v>
      </c>
      <c r="CD3633" s="60">
        <v>11</v>
      </c>
      <c r="CE3633" s="60">
        <v>65</v>
      </c>
      <c r="CF3633" s="60">
        <v>45</v>
      </c>
      <c r="CG3633" s="60">
        <v>1939</v>
      </c>
      <c r="CH3633" s="60">
        <v>200</v>
      </c>
      <c r="CI3633" s="60">
        <v>135</v>
      </c>
      <c r="CJ3633" s="60">
        <v>227</v>
      </c>
      <c r="CK3633" s="60">
        <v>20.8</v>
      </c>
      <c r="CL3633" s="60">
        <v>62.2</v>
      </c>
      <c r="CM3633" s="60">
        <v>9.5</v>
      </c>
      <c r="CN3633" s="60">
        <v>0.92</v>
      </c>
      <c r="CO3633" s="60">
        <v>8.4</v>
      </c>
      <c r="CP3633" s="60">
        <v>1.3</v>
      </c>
      <c r="CQ3633" s="60">
        <v>8</v>
      </c>
      <c r="CR3633" s="60">
        <v>1.6</v>
      </c>
      <c r="CS3633" s="60">
        <v>5.5</v>
      </c>
      <c r="CT3633" s="60">
        <v>0.93</v>
      </c>
      <c r="CU3633" s="60">
        <v>7.3</v>
      </c>
      <c r="CV3633" s="60">
        <v>1.35</v>
      </c>
      <c r="CW3633" s="60">
        <f t="shared" si="218"/>
        <v>489.80000000000007</v>
      </c>
      <c r="CX3633" s="110"/>
      <c r="CY3633" s="110"/>
      <c r="CZ3633" s="110"/>
      <c r="DA3633" s="110"/>
      <c r="DB3633" s="22"/>
      <c r="DC3633" s="110"/>
      <c r="DD3633" s="110"/>
      <c r="DE3633" s="110"/>
      <c r="DF3633" s="110"/>
      <c r="DG3633" s="110"/>
      <c r="DH3633" s="22"/>
      <c r="DI3633" s="22"/>
      <c r="DJ3633" s="22"/>
      <c r="DK3633" s="22"/>
      <c r="DL3633" s="22"/>
      <c r="DM3633" s="22"/>
      <c r="DN3633" s="22"/>
      <c r="DO3633" s="22"/>
      <c r="DP3633" s="22"/>
      <c r="DQ3633" s="22"/>
    </row>
    <row r="3634" spans="1:121" ht="14.5" customHeight="1" x14ac:dyDescent="0.3">
      <c r="A3634" s="65" t="s">
        <v>5218</v>
      </c>
      <c r="B3634" s="22" t="s">
        <v>5175</v>
      </c>
      <c r="C3634" s="22" t="s">
        <v>2941</v>
      </c>
      <c r="D3634" s="22" t="s">
        <v>5257</v>
      </c>
      <c r="E3634" s="71"/>
      <c r="G3634" s="22" t="s">
        <v>5176</v>
      </c>
      <c r="H3634" s="22">
        <v>32.036935</v>
      </c>
      <c r="I3634" s="22">
        <v>-105.507532</v>
      </c>
      <c r="J3634" s="22" t="s">
        <v>873</v>
      </c>
      <c r="K3634" s="22" t="s">
        <v>1253</v>
      </c>
      <c r="L3634" s="29" t="s">
        <v>878</v>
      </c>
      <c r="M3634" s="22" t="s">
        <v>1165</v>
      </c>
      <c r="N3634" s="70" t="s">
        <v>3393</v>
      </c>
      <c r="O3634" s="70" t="s">
        <v>3394</v>
      </c>
      <c r="R3634" s="22" t="s">
        <v>5219</v>
      </c>
      <c r="S3634" s="135"/>
      <c r="U3634" s="126"/>
      <c r="V3634" s="135"/>
      <c r="W3634" s="60">
        <v>60.17</v>
      </c>
      <c r="X3634" s="60">
        <v>0.11899999999999999</v>
      </c>
      <c r="Y3634" s="60">
        <v>17.14</v>
      </c>
      <c r="Z3634" s="60">
        <v>5.88</v>
      </c>
      <c r="AA3634" s="60">
        <v>0.24099999999999999</v>
      </c>
      <c r="AB3634" s="60">
        <v>0.55000000000000004</v>
      </c>
      <c r="AC3634" s="60">
        <v>0.67</v>
      </c>
      <c r="AD3634" s="60">
        <v>6.13</v>
      </c>
      <c r="AE3634" s="60">
        <v>4</v>
      </c>
      <c r="AF3634" s="60">
        <v>0.05</v>
      </c>
      <c r="AG3634" s="60">
        <v>4.16</v>
      </c>
      <c r="AH3634" s="110"/>
      <c r="AI3634" s="60"/>
      <c r="AJ3634" s="110"/>
      <c r="AK3634" s="22"/>
      <c r="AL3634" s="110"/>
      <c r="AM3634" s="110"/>
      <c r="AN3634" s="110"/>
      <c r="AO3634" s="57">
        <f t="shared" si="219"/>
        <v>99.109999999999985</v>
      </c>
      <c r="AP3634" s="109">
        <f t="shared" si="220"/>
        <v>2.4382056000000012</v>
      </c>
      <c r="AQ3634" s="109">
        <f t="shared" si="221"/>
        <v>3.1289039999999986</v>
      </c>
      <c r="AR3634" s="110">
        <f t="shared" si="222"/>
        <v>5.3454545454545448</v>
      </c>
      <c r="AS3634" s="22"/>
      <c r="AT3634" s="22"/>
      <c r="AU3634" s="110"/>
      <c r="AV3634" s="60">
        <v>17.100000000000001</v>
      </c>
      <c r="AW3634" s="60" t="s">
        <v>412</v>
      </c>
      <c r="AX3634" s="110"/>
      <c r="AY3634" s="60">
        <v>38</v>
      </c>
      <c r="AZ3634" s="60">
        <v>16</v>
      </c>
      <c r="BA3634" s="60" t="s">
        <v>413</v>
      </c>
      <c r="BB3634" s="110"/>
      <c r="BC3634" s="110"/>
      <c r="BD3634" s="60" t="s">
        <v>420</v>
      </c>
      <c r="BE3634" s="60" t="s">
        <v>411</v>
      </c>
      <c r="BF3634" s="60">
        <v>2.5</v>
      </c>
      <c r="BG3634" s="60">
        <v>40</v>
      </c>
      <c r="BH3634" s="60">
        <v>41</v>
      </c>
      <c r="BI3634" s="60">
        <v>1</v>
      </c>
      <c r="BJ3634" s="60">
        <v>49.2</v>
      </c>
      <c r="BK3634" s="110"/>
      <c r="BL3634" s="60" t="s">
        <v>1420</v>
      </c>
      <c r="BM3634" s="110"/>
      <c r="BN3634" s="60">
        <v>5</v>
      </c>
      <c r="BO3634" s="60">
        <v>226</v>
      </c>
      <c r="BP3634" s="60" t="s">
        <v>411</v>
      </c>
      <c r="BQ3634" s="60">
        <v>24</v>
      </c>
      <c r="BR3634" s="60">
        <v>140</v>
      </c>
      <c r="BS3634" s="110"/>
      <c r="BT3634" s="60">
        <v>0.6</v>
      </c>
      <c r="BU3634" s="60" t="s">
        <v>420</v>
      </c>
      <c r="BV3634" s="110"/>
      <c r="BW3634" s="60">
        <v>19</v>
      </c>
      <c r="BX3634" s="60">
        <v>64</v>
      </c>
      <c r="BY3634" s="60">
        <v>20.399999999999999</v>
      </c>
      <c r="BZ3634" s="110"/>
      <c r="CA3634" s="60">
        <v>38.9</v>
      </c>
      <c r="CB3634" s="60">
        <v>0.7</v>
      </c>
      <c r="CC3634" s="60">
        <v>8.5</v>
      </c>
      <c r="CD3634" s="60">
        <v>7</v>
      </c>
      <c r="CE3634" s="60">
        <v>139</v>
      </c>
      <c r="CF3634" s="60">
        <v>50</v>
      </c>
      <c r="CG3634" s="60">
        <v>2289</v>
      </c>
      <c r="CH3634" s="60">
        <v>210</v>
      </c>
      <c r="CI3634" s="60">
        <v>143</v>
      </c>
      <c r="CJ3634" s="60">
        <v>246</v>
      </c>
      <c r="CK3634" s="60">
        <v>22.6</v>
      </c>
      <c r="CL3634" s="60">
        <v>68.5</v>
      </c>
      <c r="CM3634" s="60">
        <v>10.5</v>
      </c>
      <c r="CN3634" s="60">
        <v>0.93</v>
      </c>
      <c r="CO3634" s="60">
        <v>8.6</v>
      </c>
      <c r="CP3634" s="60">
        <v>1.4</v>
      </c>
      <c r="CQ3634" s="60">
        <v>8.3000000000000007</v>
      </c>
      <c r="CR3634" s="60">
        <v>1.7</v>
      </c>
      <c r="CS3634" s="60">
        <v>5.8</v>
      </c>
      <c r="CT3634" s="60">
        <v>1.03</v>
      </c>
      <c r="CU3634" s="60">
        <v>8.1</v>
      </c>
      <c r="CV3634" s="60">
        <v>1.48</v>
      </c>
      <c r="CW3634" s="60">
        <f t="shared" si="218"/>
        <v>527.94000000000005</v>
      </c>
      <c r="CX3634" s="110"/>
      <c r="CY3634" s="110"/>
      <c r="CZ3634" s="110"/>
      <c r="DA3634" s="110"/>
      <c r="DB3634" s="22"/>
      <c r="DC3634" s="110"/>
      <c r="DD3634" s="110"/>
      <c r="DE3634" s="110"/>
      <c r="DF3634" s="110"/>
      <c r="DG3634" s="110"/>
      <c r="DH3634" s="22"/>
      <c r="DI3634" s="22"/>
      <c r="DJ3634" s="22"/>
      <c r="DK3634" s="22"/>
      <c r="DL3634" s="22"/>
      <c r="DM3634" s="22"/>
      <c r="DN3634" s="22"/>
      <c r="DO3634" s="22"/>
      <c r="DP3634" s="22"/>
      <c r="DQ3634" s="22"/>
    </row>
    <row r="3635" spans="1:121" ht="14.5" customHeight="1" x14ac:dyDescent="0.3">
      <c r="A3635" s="65" t="s">
        <v>5220</v>
      </c>
      <c r="B3635" s="22" t="s">
        <v>5175</v>
      </c>
      <c r="C3635" s="22" t="s">
        <v>2941</v>
      </c>
      <c r="D3635" s="22" t="s">
        <v>5257</v>
      </c>
      <c r="E3635" s="71"/>
      <c r="G3635" s="22" t="s">
        <v>5176</v>
      </c>
      <c r="H3635" s="22">
        <v>32.036935</v>
      </c>
      <c r="I3635" s="22">
        <v>-105.507532</v>
      </c>
      <c r="J3635" s="22" t="s">
        <v>873</v>
      </c>
      <c r="K3635" s="22" t="s">
        <v>1253</v>
      </c>
      <c r="L3635" s="29" t="s">
        <v>878</v>
      </c>
      <c r="M3635" s="22" t="s">
        <v>1165</v>
      </c>
      <c r="N3635" s="70" t="s">
        <v>3393</v>
      </c>
      <c r="O3635" s="70" t="s">
        <v>3394</v>
      </c>
      <c r="R3635" s="22" t="s">
        <v>5221</v>
      </c>
      <c r="S3635" s="135"/>
      <c r="U3635" s="126"/>
      <c r="V3635" s="135"/>
      <c r="W3635" s="60">
        <v>59.73</v>
      </c>
      <c r="X3635" s="60">
        <v>0.14299999999999999</v>
      </c>
      <c r="Y3635" s="60">
        <v>16.5</v>
      </c>
      <c r="Z3635" s="60">
        <v>6.58</v>
      </c>
      <c r="AA3635" s="60">
        <v>0.26</v>
      </c>
      <c r="AB3635" s="60">
        <v>0.62</v>
      </c>
      <c r="AC3635" s="60">
        <v>0.74</v>
      </c>
      <c r="AD3635" s="60">
        <v>5.93</v>
      </c>
      <c r="AE3635" s="60">
        <v>4.24</v>
      </c>
      <c r="AF3635" s="60">
        <v>0.08</v>
      </c>
      <c r="AG3635" s="60">
        <v>4.13</v>
      </c>
      <c r="AH3635" s="110"/>
      <c r="AI3635" s="60"/>
      <c r="AJ3635" s="110"/>
      <c r="AK3635" s="22"/>
      <c r="AL3635" s="110"/>
      <c r="AM3635" s="110"/>
      <c r="AN3635" s="110"/>
      <c r="AO3635" s="57">
        <f t="shared" si="219"/>
        <v>98.952999999999975</v>
      </c>
      <c r="AP3635" s="109">
        <f t="shared" si="220"/>
        <v>2.5957846000000018</v>
      </c>
      <c r="AQ3635" s="109">
        <f t="shared" si="221"/>
        <v>3.6220139999999983</v>
      </c>
      <c r="AR3635" s="110">
        <f t="shared" si="222"/>
        <v>5.9818181818181815</v>
      </c>
      <c r="AS3635" s="22"/>
      <c r="AT3635" s="22"/>
      <c r="AU3635" s="110"/>
      <c r="AV3635" s="60">
        <v>19.2</v>
      </c>
      <c r="AW3635" s="60" t="s">
        <v>412</v>
      </c>
      <c r="AX3635" s="110"/>
      <c r="AY3635" s="60">
        <v>39</v>
      </c>
      <c r="AZ3635" s="60">
        <v>17</v>
      </c>
      <c r="BA3635" s="60" t="s">
        <v>413</v>
      </c>
      <c r="BB3635" s="110"/>
      <c r="BC3635" s="110"/>
      <c r="BD3635" s="60" t="s">
        <v>420</v>
      </c>
      <c r="BE3635" s="60" t="s">
        <v>411</v>
      </c>
      <c r="BF3635" s="60">
        <v>4.5</v>
      </c>
      <c r="BG3635" s="60">
        <v>30</v>
      </c>
      <c r="BH3635" s="60">
        <v>44</v>
      </c>
      <c r="BI3635" s="60">
        <v>2</v>
      </c>
      <c r="BJ3635" s="60">
        <v>56.5</v>
      </c>
      <c r="BK3635" s="110"/>
      <c r="BL3635" s="60" t="s">
        <v>1420</v>
      </c>
      <c r="BM3635" s="110"/>
      <c r="BN3635" s="60">
        <v>6</v>
      </c>
      <c r="BO3635" s="60">
        <v>288</v>
      </c>
      <c r="BP3635" s="60" t="s">
        <v>411</v>
      </c>
      <c r="BQ3635" s="60">
        <v>25</v>
      </c>
      <c r="BR3635" s="60">
        <v>162</v>
      </c>
      <c r="BS3635" s="110"/>
      <c r="BT3635" s="60">
        <v>0.8</v>
      </c>
      <c r="BU3635" s="60">
        <v>1</v>
      </c>
      <c r="BV3635" s="110"/>
      <c r="BW3635" s="60">
        <v>22</v>
      </c>
      <c r="BX3635" s="60">
        <v>70</v>
      </c>
      <c r="BY3635" s="60">
        <v>24.3</v>
      </c>
      <c r="BZ3635" s="110"/>
      <c r="CA3635" s="60">
        <v>40.200000000000003</v>
      </c>
      <c r="CB3635" s="60">
        <v>0.7</v>
      </c>
      <c r="CC3635" s="60">
        <v>7.8</v>
      </c>
      <c r="CD3635" s="60">
        <v>10</v>
      </c>
      <c r="CE3635" s="60">
        <v>66</v>
      </c>
      <c r="CF3635" s="60">
        <v>60</v>
      </c>
      <c r="CG3635" s="60">
        <v>2532</v>
      </c>
      <c r="CH3635" s="60">
        <v>220</v>
      </c>
      <c r="CI3635" s="60">
        <v>247</v>
      </c>
      <c r="CJ3635" s="60">
        <v>408</v>
      </c>
      <c r="CK3635" s="60">
        <v>36.200000000000003</v>
      </c>
      <c r="CL3635" s="60">
        <v>103</v>
      </c>
      <c r="CM3635" s="60">
        <v>14.4</v>
      </c>
      <c r="CN3635" s="60">
        <v>1.18</v>
      </c>
      <c r="CO3635" s="60">
        <v>10.9</v>
      </c>
      <c r="CP3635" s="60">
        <v>1.7</v>
      </c>
      <c r="CQ3635" s="60">
        <v>10.4</v>
      </c>
      <c r="CR3635" s="60">
        <v>2.2000000000000002</v>
      </c>
      <c r="CS3635" s="60">
        <v>7.2</v>
      </c>
      <c r="CT3635" s="60">
        <v>1.26</v>
      </c>
      <c r="CU3635" s="60">
        <v>9.8000000000000007</v>
      </c>
      <c r="CV3635" s="60">
        <v>1.82</v>
      </c>
      <c r="CW3635" s="60">
        <f t="shared" si="218"/>
        <v>855.06000000000006</v>
      </c>
      <c r="CX3635" s="110"/>
      <c r="CY3635" s="110"/>
      <c r="CZ3635" s="110"/>
      <c r="DA3635" s="110"/>
      <c r="DB3635" s="22"/>
      <c r="DC3635" s="110"/>
      <c r="DD3635" s="110"/>
      <c r="DE3635" s="110"/>
      <c r="DF3635" s="110"/>
      <c r="DG3635" s="110"/>
      <c r="DH3635" s="22"/>
      <c r="DI3635" s="22"/>
      <c r="DJ3635" s="22"/>
      <c r="DK3635" s="22"/>
      <c r="DL3635" s="22"/>
      <c r="DM3635" s="22"/>
      <c r="DN3635" s="22"/>
      <c r="DO3635" s="22"/>
      <c r="DP3635" s="22"/>
      <c r="DQ3635" s="22"/>
    </row>
    <row r="3636" spans="1:121" ht="14.5" customHeight="1" x14ac:dyDescent="0.3">
      <c r="A3636" s="65" t="s">
        <v>5222</v>
      </c>
      <c r="B3636" s="22" t="s">
        <v>5175</v>
      </c>
      <c r="C3636" s="22" t="s">
        <v>2941</v>
      </c>
      <c r="D3636" s="22" t="s">
        <v>5257</v>
      </c>
      <c r="E3636" s="71"/>
      <c r="G3636" s="22" t="s">
        <v>5176</v>
      </c>
      <c r="H3636" s="22">
        <v>32.036945000000003</v>
      </c>
      <c r="I3636" s="22">
        <v>-105.50655</v>
      </c>
      <c r="J3636" s="22" t="s">
        <v>873</v>
      </c>
      <c r="K3636" s="22" t="s">
        <v>1253</v>
      </c>
      <c r="L3636" s="29" t="s">
        <v>878</v>
      </c>
      <c r="M3636" s="22" t="s">
        <v>1165</v>
      </c>
      <c r="N3636" s="70" t="s">
        <v>3393</v>
      </c>
      <c r="O3636" s="70" t="s">
        <v>3394</v>
      </c>
      <c r="R3636" s="22" t="s">
        <v>5223</v>
      </c>
      <c r="S3636" s="135"/>
      <c r="U3636" s="126"/>
      <c r="V3636" s="135"/>
      <c r="W3636" s="60">
        <v>55.86</v>
      </c>
      <c r="X3636" s="60">
        <v>0.123</v>
      </c>
      <c r="Y3636" s="60">
        <v>17.32</v>
      </c>
      <c r="Z3636" s="60">
        <v>5.34</v>
      </c>
      <c r="AA3636" s="60">
        <v>0.23300000000000001</v>
      </c>
      <c r="AB3636" s="60">
        <v>0.8</v>
      </c>
      <c r="AC3636" s="60">
        <v>3.19</v>
      </c>
      <c r="AD3636" s="60">
        <v>3.82</v>
      </c>
      <c r="AE3636" s="60">
        <v>5.15</v>
      </c>
      <c r="AF3636" s="60">
        <v>0.06</v>
      </c>
      <c r="AG3636" s="60">
        <v>7.38</v>
      </c>
      <c r="AH3636" s="110"/>
      <c r="AI3636" s="60"/>
      <c r="AJ3636" s="110"/>
      <c r="AK3636" s="22"/>
      <c r="AL3636" s="110"/>
      <c r="AM3636" s="110"/>
      <c r="AN3636" s="110"/>
      <c r="AO3636" s="57">
        <f t="shared" si="219"/>
        <v>99.275999999999996</v>
      </c>
      <c r="AP3636" s="109">
        <f t="shared" si="220"/>
        <v>2.3011157999999994</v>
      </c>
      <c r="AQ3636" s="109">
        <f t="shared" si="221"/>
        <v>2.7626220000000004</v>
      </c>
      <c r="AR3636" s="110">
        <f t="shared" si="222"/>
        <v>4.8545454545454536</v>
      </c>
      <c r="AS3636" s="22"/>
      <c r="AT3636" s="22"/>
      <c r="AU3636" s="110"/>
      <c r="AV3636" s="60">
        <v>12.2</v>
      </c>
      <c r="AW3636" s="60">
        <v>5</v>
      </c>
      <c r="AX3636" s="110"/>
      <c r="AY3636" s="60">
        <v>15</v>
      </c>
      <c r="AZ3636" s="60">
        <v>19</v>
      </c>
      <c r="BA3636" s="60" t="s">
        <v>413</v>
      </c>
      <c r="BB3636" s="110"/>
      <c r="BC3636" s="110"/>
      <c r="BD3636" s="60" t="s">
        <v>420</v>
      </c>
      <c r="BE3636" s="60" t="s">
        <v>411</v>
      </c>
      <c r="BF3636" s="60">
        <v>3.6</v>
      </c>
      <c r="BG3636" s="60" t="s">
        <v>471</v>
      </c>
      <c r="BH3636" s="60">
        <v>43</v>
      </c>
      <c r="BI3636" s="60">
        <v>1</v>
      </c>
      <c r="BJ3636" s="60">
        <v>36</v>
      </c>
      <c r="BK3636" s="110"/>
      <c r="BL3636" s="60" t="s">
        <v>1420</v>
      </c>
      <c r="BM3636" s="110"/>
      <c r="BN3636" s="60">
        <v>7</v>
      </c>
      <c r="BO3636" s="60">
        <v>235</v>
      </c>
      <c r="BP3636" s="60" t="s">
        <v>411</v>
      </c>
      <c r="BQ3636" s="60">
        <v>26</v>
      </c>
      <c r="BR3636" s="60">
        <v>188</v>
      </c>
      <c r="BS3636" s="110"/>
      <c r="BT3636" s="60" t="s">
        <v>421</v>
      </c>
      <c r="BU3636" s="60" t="s">
        <v>420</v>
      </c>
      <c r="BV3636" s="110"/>
      <c r="BW3636" s="60">
        <v>15</v>
      </c>
      <c r="BX3636" s="60">
        <v>85</v>
      </c>
      <c r="BY3636" s="60">
        <v>16.7</v>
      </c>
      <c r="BZ3636" s="110"/>
      <c r="CA3636" s="60">
        <v>38.4</v>
      </c>
      <c r="CB3636" s="60">
        <v>0.7</v>
      </c>
      <c r="CC3636" s="60">
        <v>9.9</v>
      </c>
      <c r="CD3636" s="60">
        <v>11</v>
      </c>
      <c r="CE3636" s="60">
        <v>6</v>
      </c>
      <c r="CF3636" s="60">
        <v>40</v>
      </c>
      <c r="CG3636" s="60">
        <v>1660</v>
      </c>
      <c r="CH3636" s="60">
        <v>230</v>
      </c>
      <c r="CI3636" s="60">
        <v>122</v>
      </c>
      <c r="CJ3636" s="60">
        <v>215</v>
      </c>
      <c r="CK3636" s="60">
        <v>20</v>
      </c>
      <c r="CL3636" s="60">
        <v>59.5</v>
      </c>
      <c r="CM3636" s="60">
        <v>8.9</v>
      </c>
      <c r="CN3636" s="60">
        <v>0.76</v>
      </c>
      <c r="CO3636" s="60">
        <v>7.1</v>
      </c>
      <c r="CP3636" s="60">
        <v>1.1000000000000001</v>
      </c>
      <c r="CQ3636" s="60">
        <v>6.8</v>
      </c>
      <c r="CR3636" s="60">
        <v>1.4</v>
      </c>
      <c r="CS3636" s="60">
        <v>4.2</v>
      </c>
      <c r="CT3636" s="60">
        <v>0.71</v>
      </c>
      <c r="CU3636" s="60">
        <v>5.7</v>
      </c>
      <c r="CV3636" s="60">
        <v>1.03</v>
      </c>
      <c r="CW3636" s="60">
        <f t="shared" si="218"/>
        <v>454.19999999999993</v>
      </c>
      <c r="CX3636" s="110"/>
      <c r="CY3636" s="110"/>
      <c r="CZ3636" s="110"/>
      <c r="DA3636" s="110"/>
      <c r="DB3636" s="22"/>
      <c r="DC3636" s="110"/>
      <c r="DD3636" s="110"/>
      <c r="DE3636" s="110"/>
      <c r="DF3636" s="110"/>
      <c r="DG3636" s="110"/>
      <c r="DH3636" s="22"/>
      <c r="DI3636" s="22"/>
      <c r="DJ3636" s="22"/>
      <c r="DK3636" s="22"/>
      <c r="DL3636" s="22"/>
      <c r="DM3636" s="22"/>
      <c r="DN3636" s="22"/>
      <c r="DO3636" s="22"/>
      <c r="DP3636" s="22"/>
      <c r="DQ3636" s="22"/>
    </row>
    <row r="3637" spans="1:121" ht="14.5" customHeight="1" x14ac:dyDescent="0.3">
      <c r="A3637" s="65" t="s">
        <v>5224</v>
      </c>
      <c r="B3637" s="22" t="s">
        <v>5175</v>
      </c>
      <c r="C3637" s="22" t="s">
        <v>2941</v>
      </c>
      <c r="D3637" s="22" t="s">
        <v>5257</v>
      </c>
      <c r="E3637" s="71"/>
      <c r="G3637" s="22" t="s">
        <v>5176</v>
      </c>
      <c r="H3637" s="22">
        <v>32.036945000000003</v>
      </c>
      <c r="I3637" s="22">
        <v>-105.50655</v>
      </c>
      <c r="J3637" s="22" t="s">
        <v>873</v>
      </c>
      <c r="K3637" s="22" t="s">
        <v>1253</v>
      </c>
      <c r="L3637" s="29" t="s">
        <v>878</v>
      </c>
      <c r="M3637" s="22" t="s">
        <v>1165</v>
      </c>
      <c r="N3637" s="70" t="s">
        <v>3393</v>
      </c>
      <c r="O3637" s="70" t="s">
        <v>3394</v>
      </c>
      <c r="R3637" s="22" t="s">
        <v>5225</v>
      </c>
      <c r="S3637" s="135"/>
      <c r="U3637" s="126"/>
      <c r="V3637" s="135"/>
      <c r="W3637" s="60">
        <v>54.32</v>
      </c>
      <c r="X3637" s="60">
        <v>0.128</v>
      </c>
      <c r="Y3637" s="60">
        <v>17.329999999999998</v>
      </c>
      <c r="Z3637" s="60">
        <v>5.13</v>
      </c>
      <c r="AA3637" s="60">
        <v>0.28299999999999997</v>
      </c>
      <c r="AB3637" s="60">
        <v>0.84</v>
      </c>
      <c r="AC3637" s="60">
        <v>3.11</v>
      </c>
      <c r="AD3637" s="60">
        <v>4.07</v>
      </c>
      <c r="AE3637" s="60">
        <v>4.6900000000000004</v>
      </c>
      <c r="AF3637" s="60">
        <v>0.05</v>
      </c>
      <c r="AG3637" s="60">
        <v>8.09</v>
      </c>
      <c r="AH3637" s="110"/>
      <c r="AI3637" s="60"/>
      <c r="AJ3637" s="110"/>
      <c r="AK3637" s="22"/>
      <c r="AL3637" s="110"/>
      <c r="AM3637" s="110"/>
      <c r="AN3637" s="110"/>
      <c r="AO3637" s="57">
        <f t="shared" si="219"/>
        <v>98.040999999999983</v>
      </c>
      <c r="AP3637" s="109">
        <f t="shared" si="220"/>
        <v>2.2448331000000024</v>
      </c>
      <c r="AQ3637" s="109">
        <f t="shared" si="221"/>
        <v>2.6228789999999975</v>
      </c>
      <c r="AR3637" s="110">
        <f t="shared" si="222"/>
        <v>4.6636363636363631</v>
      </c>
      <c r="AS3637" s="22"/>
      <c r="AT3637" s="22"/>
      <c r="AU3637" s="110"/>
      <c r="AV3637" s="60">
        <v>13.1</v>
      </c>
      <c r="AW3637" s="60" t="s">
        <v>412</v>
      </c>
      <c r="AX3637" s="110"/>
      <c r="AY3637" s="60">
        <v>16</v>
      </c>
      <c r="AZ3637" s="60">
        <v>26</v>
      </c>
      <c r="BA3637" s="60" t="s">
        <v>413</v>
      </c>
      <c r="BB3637" s="110"/>
      <c r="BC3637" s="110"/>
      <c r="BD3637" s="60" t="s">
        <v>420</v>
      </c>
      <c r="BE3637" s="60" t="s">
        <v>411</v>
      </c>
      <c r="BF3637" s="60">
        <v>9.1999999999999993</v>
      </c>
      <c r="BG3637" s="60" t="s">
        <v>471</v>
      </c>
      <c r="BH3637" s="60">
        <v>42</v>
      </c>
      <c r="BI3637" s="60">
        <v>1</v>
      </c>
      <c r="BJ3637" s="60">
        <v>36.1</v>
      </c>
      <c r="BK3637" s="110"/>
      <c r="BL3637" s="60" t="s">
        <v>1420</v>
      </c>
      <c r="BM3637" s="110"/>
      <c r="BN3637" s="60">
        <v>9</v>
      </c>
      <c r="BO3637" s="60">
        <v>299</v>
      </c>
      <c r="BP3637" s="60" t="s">
        <v>411</v>
      </c>
      <c r="BQ3637" s="60">
        <v>41</v>
      </c>
      <c r="BR3637" s="60">
        <v>184</v>
      </c>
      <c r="BS3637" s="110"/>
      <c r="BT3637" s="60" t="s">
        <v>421</v>
      </c>
      <c r="BU3637" s="60" t="s">
        <v>420</v>
      </c>
      <c r="BV3637" s="110"/>
      <c r="BW3637" s="60">
        <v>14</v>
      </c>
      <c r="BX3637" s="60">
        <v>101</v>
      </c>
      <c r="BY3637" s="60">
        <v>21.4</v>
      </c>
      <c r="BZ3637" s="110"/>
      <c r="CA3637" s="60">
        <v>49</v>
      </c>
      <c r="CB3637" s="60">
        <v>0.6</v>
      </c>
      <c r="CC3637" s="60">
        <v>11.4</v>
      </c>
      <c r="CD3637" s="60">
        <v>8</v>
      </c>
      <c r="CE3637" s="60">
        <v>2</v>
      </c>
      <c r="CF3637" s="60">
        <v>48</v>
      </c>
      <c r="CG3637" s="60">
        <v>1765</v>
      </c>
      <c r="CH3637" s="60">
        <v>290</v>
      </c>
      <c r="CI3637" s="60">
        <v>139</v>
      </c>
      <c r="CJ3637" s="60">
        <v>237</v>
      </c>
      <c r="CK3637" s="60">
        <v>21.6</v>
      </c>
      <c r="CL3637" s="60">
        <v>62.9</v>
      </c>
      <c r="CM3637" s="60">
        <v>10.199999999999999</v>
      </c>
      <c r="CN3637" s="60">
        <v>0.85</v>
      </c>
      <c r="CO3637" s="60">
        <v>8.3000000000000007</v>
      </c>
      <c r="CP3637" s="60">
        <v>1.2</v>
      </c>
      <c r="CQ3637" s="60">
        <v>7.8</v>
      </c>
      <c r="CR3637" s="60">
        <v>1.6</v>
      </c>
      <c r="CS3637" s="60">
        <v>5.0999999999999996</v>
      </c>
      <c r="CT3637" s="60">
        <v>0.87</v>
      </c>
      <c r="CU3637" s="60">
        <v>6.4</v>
      </c>
      <c r="CV3637" s="60">
        <v>1.1200000000000001</v>
      </c>
      <c r="CW3637" s="60">
        <f t="shared" si="218"/>
        <v>503.94000000000005</v>
      </c>
      <c r="CX3637" s="110"/>
      <c r="CY3637" s="110"/>
      <c r="CZ3637" s="110"/>
      <c r="DA3637" s="110"/>
      <c r="DB3637" s="22"/>
      <c r="DC3637" s="110"/>
      <c r="DD3637" s="110"/>
      <c r="DE3637" s="110"/>
      <c r="DF3637" s="110"/>
      <c r="DG3637" s="110"/>
      <c r="DH3637" s="22"/>
      <c r="DI3637" s="22"/>
      <c r="DJ3637" s="22"/>
      <c r="DK3637" s="22"/>
      <c r="DL3637" s="22"/>
      <c r="DM3637" s="22"/>
      <c r="DN3637" s="22"/>
      <c r="DO3637" s="22"/>
      <c r="DP3637" s="22"/>
      <c r="DQ3637" s="22"/>
    </row>
    <row r="3638" spans="1:121" ht="14.5" customHeight="1" x14ac:dyDescent="0.3">
      <c r="A3638" s="65" t="s">
        <v>5226</v>
      </c>
      <c r="B3638" s="22" t="s">
        <v>5175</v>
      </c>
      <c r="C3638" s="22" t="s">
        <v>2941</v>
      </c>
      <c r="D3638" s="22" t="s">
        <v>5257</v>
      </c>
      <c r="E3638" s="71"/>
      <c r="G3638" s="22" t="s">
        <v>5176</v>
      </c>
      <c r="H3638" s="22">
        <v>32.036945000000003</v>
      </c>
      <c r="I3638" s="22">
        <v>-105.50655</v>
      </c>
      <c r="J3638" s="22" t="s">
        <v>873</v>
      </c>
      <c r="K3638" s="22" t="s">
        <v>1253</v>
      </c>
      <c r="L3638" s="29" t="s">
        <v>878</v>
      </c>
      <c r="M3638" s="22" t="s">
        <v>1165</v>
      </c>
      <c r="N3638" s="70" t="s">
        <v>3393</v>
      </c>
      <c r="O3638" s="70" t="s">
        <v>3394</v>
      </c>
      <c r="R3638" s="22" t="s">
        <v>5227</v>
      </c>
      <c r="S3638" s="135"/>
      <c r="U3638" s="126"/>
      <c r="V3638" s="135"/>
      <c r="W3638" s="60">
        <v>56.06</v>
      </c>
      <c r="X3638" s="60">
        <v>0.126</v>
      </c>
      <c r="Y3638" s="60">
        <v>16.940000000000001</v>
      </c>
      <c r="Z3638" s="60">
        <v>5.0999999999999996</v>
      </c>
      <c r="AA3638" s="60">
        <v>0.30199999999999999</v>
      </c>
      <c r="AB3638" s="60">
        <v>0.47</v>
      </c>
      <c r="AC3638" s="60">
        <v>3.23</v>
      </c>
      <c r="AD3638" s="60">
        <v>4.88</v>
      </c>
      <c r="AE3638" s="60">
        <v>4.4000000000000004</v>
      </c>
      <c r="AF3638" s="60">
        <v>0.09</v>
      </c>
      <c r="AG3638" s="60">
        <v>6.61</v>
      </c>
      <c r="AH3638" s="110"/>
      <c r="AI3638" s="60"/>
      <c r="AJ3638" s="110"/>
      <c r="AK3638" s="22"/>
      <c r="AL3638" s="110"/>
      <c r="AM3638" s="110"/>
      <c r="AN3638" s="110"/>
      <c r="AO3638" s="57">
        <f t="shared" si="219"/>
        <v>98.208000000000013</v>
      </c>
      <c r="AP3638" s="109">
        <f t="shared" si="220"/>
        <v>2.2174170000000029</v>
      </c>
      <c r="AQ3638" s="109">
        <f t="shared" si="221"/>
        <v>2.6205299999999969</v>
      </c>
      <c r="AR3638" s="110">
        <f t="shared" si="222"/>
        <v>4.6363636363636358</v>
      </c>
      <c r="AS3638" s="22"/>
      <c r="AT3638" s="22"/>
      <c r="AU3638" s="110"/>
      <c r="AV3638" s="60">
        <v>13</v>
      </c>
      <c r="AW3638" s="60" t="s">
        <v>412</v>
      </c>
      <c r="AX3638" s="110"/>
      <c r="AY3638" s="60">
        <v>33</v>
      </c>
      <c r="AZ3638" s="60">
        <v>17</v>
      </c>
      <c r="BA3638" s="60" t="s">
        <v>413</v>
      </c>
      <c r="BB3638" s="110"/>
      <c r="BC3638" s="110"/>
      <c r="BD3638" s="60" t="s">
        <v>420</v>
      </c>
      <c r="BE3638" s="60" t="s">
        <v>411</v>
      </c>
      <c r="BF3638" s="60">
        <v>3.8</v>
      </c>
      <c r="BG3638" s="60" t="s">
        <v>471</v>
      </c>
      <c r="BH3638" s="60">
        <v>39</v>
      </c>
      <c r="BI3638" s="60">
        <v>2</v>
      </c>
      <c r="BJ3638" s="60">
        <v>35</v>
      </c>
      <c r="BK3638" s="110"/>
      <c r="BL3638" s="60" t="s">
        <v>1420</v>
      </c>
      <c r="BM3638" s="110"/>
      <c r="BN3638" s="60">
        <v>7</v>
      </c>
      <c r="BO3638" s="60">
        <v>242</v>
      </c>
      <c r="BP3638" s="60" t="s">
        <v>411</v>
      </c>
      <c r="BQ3638" s="60">
        <v>28</v>
      </c>
      <c r="BR3638" s="60">
        <v>163</v>
      </c>
      <c r="BS3638" s="110"/>
      <c r="BT3638" s="60" t="s">
        <v>421</v>
      </c>
      <c r="BU3638" s="60">
        <v>1</v>
      </c>
      <c r="BV3638" s="110"/>
      <c r="BW3638" s="60">
        <v>10</v>
      </c>
      <c r="BX3638" s="60">
        <v>70</v>
      </c>
      <c r="BY3638" s="60">
        <v>19.899999999999999</v>
      </c>
      <c r="BZ3638" s="110"/>
      <c r="CA3638" s="60">
        <v>35.5</v>
      </c>
      <c r="CB3638" s="60">
        <v>0.7</v>
      </c>
      <c r="CC3638" s="60">
        <v>9.6</v>
      </c>
      <c r="CD3638" s="60" t="s">
        <v>412</v>
      </c>
      <c r="CE3638" s="60">
        <v>3</v>
      </c>
      <c r="CF3638" s="60">
        <v>49</v>
      </c>
      <c r="CG3638" s="60">
        <v>1641</v>
      </c>
      <c r="CH3638" s="60">
        <v>200</v>
      </c>
      <c r="CI3638" s="60">
        <v>146</v>
      </c>
      <c r="CJ3638" s="60">
        <v>248</v>
      </c>
      <c r="CK3638" s="60">
        <v>23.3</v>
      </c>
      <c r="CL3638" s="60">
        <v>70.3</v>
      </c>
      <c r="CM3638" s="60">
        <v>11</v>
      </c>
      <c r="CN3638" s="60">
        <v>1.01</v>
      </c>
      <c r="CO3638" s="60">
        <v>8.6999999999999993</v>
      </c>
      <c r="CP3638" s="60">
        <v>1.4</v>
      </c>
      <c r="CQ3638" s="60">
        <v>8.5</v>
      </c>
      <c r="CR3638" s="60">
        <v>1.8</v>
      </c>
      <c r="CS3638" s="60">
        <v>5.8</v>
      </c>
      <c r="CT3638" s="60">
        <v>0.98</v>
      </c>
      <c r="CU3638" s="60">
        <v>7.3</v>
      </c>
      <c r="CV3638" s="60">
        <v>1.31</v>
      </c>
      <c r="CW3638" s="60">
        <f t="shared" si="218"/>
        <v>535.39999999999986</v>
      </c>
      <c r="CX3638" s="110"/>
      <c r="CY3638" s="110"/>
      <c r="CZ3638" s="110"/>
      <c r="DA3638" s="110"/>
      <c r="DB3638" s="22"/>
      <c r="DC3638" s="110"/>
      <c r="DD3638" s="110"/>
      <c r="DE3638" s="110"/>
      <c r="DF3638" s="110"/>
      <c r="DG3638" s="110"/>
      <c r="DH3638" s="22"/>
      <c r="DI3638" s="22"/>
      <c r="DJ3638" s="22"/>
      <c r="DK3638" s="22"/>
      <c r="DL3638" s="22"/>
      <c r="DM3638" s="22"/>
      <c r="DN3638" s="22"/>
      <c r="DO3638" s="22"/>
      <c r="DP3638" s="22"/>
      <c r="DQ3638" s="22"/>
    </row>
    <row r="3639" spans="1:121" ht="14.5" customHeight="1" x14ac:dyDescent="0.3">
      <c r="A3639" s="66">
        <v>767651</v>
      </c>
      <c r="B3639" s="22" t="s">
        <v>5175</v>
      </c>
      <c r="C3639" s="22" t="s">
        <v>2941</v>
      </c>
      <c r="D3639" s="22" t="s">
        <v>5257</v>
      </c>
      <c r="E3639" s="71"/>
      <c r="G3639" s="136" t="s">
        <v>5176</v>
      </c>
      <c r="H3639" s="22">
        <v>32.036231000000001</v>
      </c>
      <c r="I3639" s="22">
        <v>-105.508971</v>
      </c>
      <c r="J3639" s="22" t="s">
        <v>873</v>
      </c>
      <c r="K3639" s="22" t="s">
        <v>1253</v>
      </c>
      <c r="L3639" s="29" t="s">
        <v>878</v>
      </c>
      <c r="M3639" s="22" t="s">
        <v>1165</v>
      </c>
      <c r="N3639" s="70" t="s">
        <v>3393</v>
      </c>
      <c r="O3639" s="70" t="s">
        <v>3394</v>
      </c>
      <c r="R3639" s="22" t="s">
        <v>5228</v>
      </c>
      <c r="S3639" s="135"/>
      <c r="U3639" s="126"/>
      <c r="V3639" s="135"/>
      <c r="W3639" s="60">
        <v>57.52</v>
      </c>
      <c r="X3639" s="60">
        <v>0.184</v>
      </c>
      <c r="Y3639" s="60">
        <v>17.649999999999999</v>
      </c>
      <c r="Z3639" s="60">
        <v>6.04</v>
      </c>
      <c r="AA3639" s="60">
        <v>0.28899999999999998</v>
      </c>
      <c r="AB3639" s="60">
        <v>0.35</v>
      </c>
      <c r="AC3639" s="60">
        <v>1.36</v>
      </c>
      <c r="AD3639" s="60">
        <v>6.98</v>
      </c>
      <c r="AE3639" s="60">
        <v>5.24</v>
      </c>
      <c r="AF3639" s="60">
        <v>0.12</v>
      </c>
      <c r="AG3639" s="60">
        <v>4.38</v>
      </c>
      <c r="AH3639" s="110"/>
      <c r="AI3639" s="60"/>
      <c r="AJ3639" s="110"/>
      <c r="AK3639" s="22"/>
      <c r="AL3639" s="110"/>
      <c r="AM3639" s="110"/>
      <c r="AN3639" s="110"/>
      <c r="AO3639" s="57">
        <f t="shared" si="219"/>
        <v>100.113</v>
      </c>
      <c r="AP3639" s="109">
        <f t="shared" si="220"/>
        <v>2.5067098000000012</v>
      </c>
      <c r="AQ3639" s="109">
        <f t="shared" si="221"/>
        <v>3.2120819999999988</v>
      </c>
      <c r="AR3639" s="110">
        <f t="shared" si="222"/>
        <v>5.4909090909090903</v>
      </c>
      <c r="AS3639" s="22"/>
      <c r="AT3639" s="22"/>
      <c r="AU3639" s="110"/>
      <c r="AV3639" s="60"/>
      <c r="AW3639" s="60" t="s">
        <v>412</v>
      </c>
      <c r="AX3639" s="110"/>
      <c r="AY3639" s="60">
        <v>57</v>
      </c>
      <c r="AZ3639" s="60">
        <v>14</v>
      </c>
      <c r="BA3639" s="60" t="s">
        <v>413</v>
      </c>
      <c r="BB3639" s="110"/>
      <c r="BC3639" s="110"/>
      <c r="BD3639" s="60">
        <v>1</v>
      </c>
      <c r="BE3639" s="60" t="s">
        <v>411</v>
      </c>
      <c r="BF3639" s="60">
        <v>2.5</v>
      </c>
      <c r="BG3639" s="60" t="s">
        <v>471</v>
      </c>
      <c r="BH3639" s="60">
        <v>37</v>
      </c>
      <c r="BI3639" s="60">
        <v>3</v>
      </c>
      <c r="BJ3639" s="60">
        <v>47.1</v>
      </c>
      <c r="BK3639" s="110"/>
      <c r="BL3639" s="60" t="s">
        <v>1420</v>
      </c>
      <c r="BM3639" s="110"/>
      <c r="BN3639" s="60">
        <v>8</v>
      </c>
      <c r="BO3639" s="60">
        <v>273</v>
      </c>
      <c r="BP3639" s="60" t="s">
        <v>411</v>
      </c>
      <c r="BQ3639" s="60">
        <v>27</v>
      </c>
      <c r="BR3639" s="60">
        <v>160</v>
      </c>
      <c r="BS3639" s="110"/>
      <c r="BT3639" s="60">
        <v>0.9</v>
      </c>
      <c r="BU3639" s="60">
        <v>2</v>
      </c>
      <c r="BV3639" s="110"/>
      <c r="BW3639" s="60">
        <v>10</v>
      </c>
      <c r="BX3639" s="60">
        <v>38</v>
      </c>
      <c r="BY3639" s="60">
        <v>26.2</v>
      </c>
      <c r="BZ3639" s="110"/>
      <c r="CA3639" s="60">
        <v>28.4</v>
      </c>
      <c r="CB3639" s="60">
        <v>0.4</v>
      </c>
      <c r="CC3639" s="60">
        <v>11.4</v>
      </c>
      <c r="CD3639" s="60">
        <v>5</v>
      </c>
      <c r="CE3639" s="60">
        <v>4</v>
      </c>
      <c r="CF3639" s="60">
        <v>80</v>
      </c>
      <c r="CG3639" s="60">
        <v>2371</v>
      </c>
      <c r="CH3639" s="60">
        <v>180</v>
      </c>
      <c r="CI3639" s="60">
        <v>187</v>
      </c>
      <c r="CJ3639" s="60">
        <v>336</v>
      </c>
      <c r="CK3639" s="60">
        <v>30.9</v>
      </c>
      <c r="CL3639" s="60">
        <v>97.4</v>
      </c>
      <c r="CM3639" s="60">
        <v>15.7</v>
      </c>
      <c r="CN3639" s="60">
        <v>1.62</v>
      </c>
      <c r="CO3639" s="60">
        <v>11.8</v>
      </c>
      <c r="CP3639" s="60">
        <v>2.2999999999999998</v>
      </c>
      <c r="CQ3639" s="60">
        <v>13.8</v>
      </c>
      <c r="CR3639" s="60">
        <v>3</v>
      </c>
      <c r="CS3639" s="60">
        <v>9.6</v>
      </c>
      <c r="CT3639" s="60">
        <v>1.69</v>
      </c>
      <c r="CU3639" s="60">
        <v>12.5</v>
      </c>
      <c r="CV3639" s="60">
        <v>2.0299999999999998</v>
      </c>
      <c r="CW3639" s="60">
        <f t="shared" si="218"/>
        <v>725.33999999999992</v>
      </c>
      <c r="CX3639" s="110"/>
      <c r="CY3639" s="110"/>
      <c r="CZ3639" s="110"/>
      <c r="DA3639" s="110"/>
      <c r="DB3639" s="22"/>
      <c r="DC3639" s="110"/>
      <c r="DD3639" s="110"/>
      <c r="DE3639" s="110"/>
      <c r="DF3639" s="110"/>
      <c r="DG3639" s="110"/>
      <c r="DH3639" s="22"/>
      <c r="DI3639" s="22"/>
      <c r="DJ3639" s="22"/>
      <c r="DK3639" s="22"/>
      <c r="DL3639" s="22"/>
      <c r="DM3639" s="22"/>
      <c r="DN3639" s="22"/>
      <c r="DO3639" s="22"/>
      <c r="DP3639" s="22"/>
      <c r="DQ3639" s="22"/>
    </row>
    <row r="3640" spans="1:121" ht="14.5" customHeight="1" x14ac:dyDescent="0.3">
      <c r="A3640" s="66">
        <v>767652</v>
      </c>
      <c r="B3640" s="22" t="s">
        <v>5175</v>
      </c>
      <c r="C3640" s="22" t="s">
        <v>2941</v>
      </c>
      <c r="D3640" s="22" t="s">
        <v>5257</v>
      </c>
      <c r="E3640" s="71"/>
      <c r="G3640" s="136" t="s">
        <v>5176</v>
      </c>
      <c r="H3640" s="22">
        <v>32.036231000000001</v>
      </c>
      <c r="I3640" s="22">
        <v>-105.508971</v>
      </c>
      <c r="J3640" s="22" t="s">
        <v>873</v>
      </c>
      <c r="K3640" s="22" t="s">
        <v>1253</v>
      </c>
      <c r="L3640" s="29" t="s">
        <v>878</v>
      </c>
      <c r="M3640" s="22" t="s">
        <v>1165</v>
      </c>
      <c r="N3640" s="70" t="s">
        <v>3393</v>
      </c>
      <c r="O3640" s="70" t="s">
        <v>3394</v>
      </c>
      <c r="R3640" s="22" t="s">
        <v>5229</v>
      </c>
      <c r="S3640" s="135"/>
      <c r="U3640" s="126"/>
      <c r="V3640" s="135"/>
      <c r="W3640" s="60">
        <v>58.23</v>
      </c>
      <c r="X3640" s="60">
        <v>0.13900000000000001</v>
      </c>
      <c r="Y3640" s="60">
        <v>18.75</v>
      </c>
      <c r="Z3640" s="60">
        <v>4.8099999999999996</v>
      </c>
      <c r="AA3640" s="60">
        <v>0.22500000000000001</v>
      </c>
      <c r="AB3640" s="60">
        <v>0.28999999999999998</v>
      </c>
      <c r="AC3640" s="60">
        <v>1.19</v>
      </c>
      <c r="AD3640" s="60">
        <v>6.73</v>
      </c>
      <c r="AE3640" s="60">
        <v>5.48</v>
      </c>
      <c r="AF3640" s="60">
        <v>7.0000000000000007E-2</v>
      </c>
      <c r="AG3640" s="60">
        <v>4.55</v>
      </c>
      <c r="AH3640" s="110"/>
      <c r="AI3640" s="60"/>
      <c r="AJ3640" s="110"/>
      <c r="AK3640" s="22"/>
      <c r="AL3640" s="110"/>
      <c r="AM3640" s="110"/>
      <c r="AN3640" s="110"/>
      <c r="AO3640" s="57">
        <f t="shared" si="219"/>
        <v>100.464</v>
      </c>
      <c r="AP3640" s="109">
        <f t="shared" si="220"/>
        <v>2.2286047000000004</v>
      </c>
      <c r="AQ3640" s="109">
        <f t="shared" si="221"/>
        <v>2.346722999999999</v>
      </c>
      <c r="AR3640" s="110">
        <f t="shared" si="222"/>
        <v>4.3727272727272721</v>
      </c>
      <c r="AS3640" s="22"/>
      <c r="AT3640" s="22"/>
      <c r="AU3640" s="110"/>
      <c r="AV3640" s="60"/>
      <c r="AW3640" s="60" t="s">
        <v>412</v>
      </c>
      <c r="AX3640" s="110"/>
      <c r="AY3640" s="60">
        <v>56</v>
      </c>
      <c r="AZ3640" s="60">
        <v>17</v>
      </c>
      <c r="BA3640" s="60" t="s">
        <v>413</v>
      </c>
      <c r="BB3640" s="110"/>
      <c r="BC3640" s="110"/>
      <c r="BD3640" s="60">
        <v>1</v>
      </c>
      <c r="BE3640" s="60" t="s">
        <v>411</v>
      </c>
      <c r="BF3640" s="60">
        <v>2.6</v>
      </c>
      <c r="BG3640" s="60" t="s">
        <v>471</v>
      </c>
      <c r="BH3640" s="60">
        <v>39</v>
      </c>
      <c r="BI3640" s="60">
        <v>3</v>
      </c>
      <c r="BJ3640" s="60">
        <v>36.6</v>
      </c>
      <c r="BK3640" s="110"/>
      <c r="BL3640" s="60" t="s">
        <v>1420</v>
      </c>
      <c r="BM3640" s="110"/>
      <c r="BN3640" s="60">
        <v>7</v>
      </c>
      <c r="BO3640" s="60">
        <v>219</v>
      </c>
      <c r="BP3640" s="60" t="s">
        <v>411</v>
      </c>
      <c r="BQ3640" s="60">
        <v>27</v>
      </c>
      <c r="BR3640" s="60">
        <v>175</v>
      </c>
      <c r="BS3640" s="110"/>
      <c r="BT3640" s="60">
        <v>1.1000000000000001</v>
      </c>
      <c r="BU3640" s="60">
        <v>1</v>
      </c>
      <c r="BV3640" s="110"/>
      <c r="BW3640" s="60">
        <v>11</v>
      </c>
      <c r="BX3640" s="60">
        <v>46</v>
      </c>
      <c r="BY3640" s="60">
        <v>19.3</v>
      </c>
      <c r="BZ3640" s="110"/>
      <c r="CA3640" s="60">
        <v>31.5</v>
      </c>
      <c r="CB3640" s="60">
        <v>0.6</v>
      </c>
      <c r="CC3640" s="60">
        <v>10.8</v>
      </c>
      <c r="CD3640" s="60" t="s">
        <v>412</v>
      </c>
      <c r="CE3640" s="60">
        <v>4</v>
      </c>
      <c r="CF3640" s="60">
        <v>53</v>
      </c>
      <c r="CG3640" s="60">
        <v>1846</v>
      </c>
      <c r="CH3640" s="60">
        <v>160</v>
      </c>
      <c r="CI3640" s="60">
        <v>142</v>
      </c>
      <c r="CJ3640" s="60">
        <v>253</v>
      </c>
      <c r="CK3640" s="60">
        <v>23.4</v>
      </c>
      <c r="CL3640" s="60">
        <v>73.400000000000006</v>
      </c>
      <c r="CM3640" s="60">
        <v>11.6</v>
      </c>
      <c r="CN3640" s="60">
        <v>1.32</v>
      </c>
      <c r="CO3640" s="60">
        <v>8.1999999999999993</v>
      </c>
      <c r="CP3640" s="60">
        <v>1.5</v>
      </c>
      <c r="CQ3640" s="60">
        <v>9.1</v>
      </c>
      <c r="CR3640" s="60">
        <v>2</v>
      </c>
      <c r="CS3640" s="60">
        <v>6.4</v>
      </c>
      <c r="CT3640" s="60">
        <v>1.1000000000000001</v>
      </c>
      <c r="CU3640" s="60">
        <v>8.4</v>
      </c>
      <c r="CV3640" s="60">
        <v>1.39</v>
      </c>
      <c r="CW3640" s="60">
        <f t="shared" si="218"/>
        <v>542.80999999999995</v>
      </c>
      <c r="CX3640" s="110"/>
      <c r="CY3640" s="110"/>
      <c r="CZ3640" s="110"/>
      <c r="DA3640" s="110"/>
      <c r="DB3640" s="22"/>
      <c r="DC3640" s="110"/>
      <c r="DD3640" s="110"/>
      <c r="DE3640" s="110"/>
      <c r="DF3640" s="110"/>
      <c r="DG3640" s="110"/>
      <c r="DH3640" s="22"/>
      <c r="DI3640" s="22"/>
      <c r="DJ3640" s="22"/>
      <c r="DK3640" s="22"/>
      <c r="DL3640" s="22"/>
      <c r="DM3640" s="22"/>
      <c r="DN3640" s="22"/>
      <c r="DO3640" s="22"/>
      <c r="DP3640" s="22"/>
      <c r="DQ3640" s="22"/>
    </row>
    <row r="3641" spans="1:121" ht="14.5" customHeight="1" x14ac:dyDescent="0.3">
      <c r="A3641" s="66">
        <v>767653</v>
      </c>
      <c r="B3641" s="22" t="s">
        <v>5175</v>
      </c>
      <c r="C3641" s="22" t="s">
        <v>2941</v>
      </c>
      <c r="D3641" s="22" t="s">
        <v>5257</v>
      </c>
      <c r="E3641" s="71"/>
      <c r="G3641" s="136" t="s">
        <v>5176</v>
      </c>
      <c r="H3641" s="22">
        <v>32.036231000000001</v>
      </c>
      <c r="I3641" s="22">
        <v>-105.508971</v>
      </c>
      <c r="J3641" s="22" t="s">
        <v>873</v>
      </c>
      <c r="K3641" s="22" t="s">
        <v>1253</v>
      </c>
      <c r="L3641" s="29" t="s">
        <v>878</v>
      </c>
      <c r="M3641" s="22" t="s">
        <v>1165</v>
      </c>
      <c r="N3641" s="70" t="s">
        <v>3393</v>
      </c>
      <c r="O3641" s="70" t="s">
        <v>3394</v>
      </c>
      <c r="R3641" s="22" t="s">
        <v>5230</v>
      </c>
      <c r="S3641" s="135"/>
      <c r="U3641" s="126"/>
      <c r="V3641" s="135"/>
      <c r="W3641" s="60">
        <v>57.44</v>
      </c>
      <c r="X3641" s="60">
        <v>0.129</v>
      </c>
      <c r="Y3641" s="60">
        <v>19.14</v>
      </c>
      <c r="Z3641" s="60">
        <v>4.99</v>
      </c>
      <c r="AA3641" s="60">
        <v>0.25</v>
      </c>
      <c r="AB3641" s="60">
        <v>0.23</v>
      </c>
      <c r="AC3641" s="60">
        <v>1.1499999999999999</v>
      </c>
      <c r="AD3641" s="60">
        <v>7.11</v>
      </c>
      <c r="AE3641" s="60">
        <v>5.3</v>
      </c>
      <c r="AF3641" s="60">
        <v>0.06</v>
      </c>
      <c r="AG3641" s="60">
        <v>4.8899999999999997</v>
      </c>
      <c r="AH3641" s="110"/>
      <c r="AI3641" s="60"/>
      <c r="AJ3641" s="110"/>
      <c r="AK3641" s="22"/>
      <c r="AL3641" s="110"/>
      <c r="AM3641" s="110"/>
      <c r="AN3641" s="110"/>
      <c r="AO3641" s="57">
        <f t="shared" si="219"/>
        <v>100.68900000000001</v>
      </c>
      <c r="AP3641" s="109">
        <f t="shared" si="220"/>
        <v>2.2965762999999972</v>
      </c>
      <c r="AQ3641" s="109">
        <f t="shared" si="221"/>
        <v>2.4485670000000024</v>
      </c>
      <c r="AR3641" s="110">
        <f t="shared" si="222"/>
        <v>4.5363636363636362</v>
      </c>
      <c r="AS3641" s="22"/>
      <c r="AT3641" s="22"/>
      <c r="AU3641" s="110"/>
      <c r="AV3641" s="60"/>
      <c r="AW3641" s="60" t="s">
        <v>412</v>
      </c>
      <c r="AX3641" s="110"/>
      <c r="AY3641" s="60">
        <v>47</v>
      </c>
      <c r="AZ3641" s="60">
        <v>19</v>
      </c>
      <c r="BA3641" s="60" t="s">
        <v>413</v>
      </c>
      <c r="BB3641" s="110"/>
      <c r="BC3641" s="110"/>
      <c r="BD3641" s="60" t="s">
        <v>420</v>
      </c>
      <c r="BE3641" s="60" t="s">
        <v>411</v>
      </c>
      <c r="BF3641" s="60">
        <v>2.6</v>
      </c>
      <c r="BG3641" s="60" t="s">
        <v>471</v>
      </c>
      <c r="BH3641" s="60">
        <v>40</v>
      </c>
      <c r="BI3641" s="60">
        <v>3</v>
      </c>
      <c r="BJ3641" s="60">
        <v>35</v>
      </c>
      <c r="BK3641" s="110"/>
      <c r="BL3641" s="60" t="s">
        <v>1420</v>
      </c>
      <c r="BM3641" s="110"/>
      <c r="BN3641" s="60">
        <v>6</v>
      </c>
      <c r="BO3641" s="60">
        <v>238</v>
      </c>
      <c r="BP3641" s="60" t="s">
        <v>411</v>
      </c>
      <c r="BQ3641" s="60">
        <v>29</v>
      </c>
      <c r="BR3641" s="60">
        <v>165</v>
      </c>
      <c r="BS3641" s="110"/>
      <c r="BT3641" s="60">
        <v>1</v>
      </c>
      <c r="BU3641" s="60" t="s">
        <v>420</v>
      </c>
      <c r="BV3641" s="110"/>
      <c r="BW3641" s="60">
        <v>11</v>
      </c>
      <c r="BX3641" s="60">
        <v>44</v>
      </c>
      <c r="BY3641" s="60">
        <v>21.1</v>
      </c>
      <c r="BZ3641" s="110"/>
      <c r="CA3641" s="60">
        <v>32.6</v>
      </c>
      <c r="CB3641" s="60">
        <v>0.5</v>
      </c>
      <c r="CC3641" s="60">
        <v>10.5</v>
      </c>
      <c r="CD3641" s="60" t="s">
        <v>412</v>
      </c>
      <c r="CE3641" s="60">
        <v>3</v>
      </c>
      <c r="CF3641" s="60">
        <v>54</v>
      </c>
      <c r="CG3641" s="60">
        <v>1691</v>
      </c>
      <c r="CH3641" s="60">
        <v>190</v>
      </c>
      <c r="CI3641" s="60">
        <v>140</v>
      </c>
      <c r="CJ3641" s="60">
        <v>245</v>
      </c>
      <c r="CK3641" s="60">
        <v>22.1</v>
      </c>
      <c r="CL3641" s="60">
        <v>68.8</v>
      </c>
      <c r="CM3641" s="60">
        <v>10.9</v>
      </c>
      <c r="CN3641" s="60">
        <v>1.07</v>
      </c>
      <c r="CO3641" s="60">
        <v>7.9</v>
      </c>
      <c r="CP3641" s="60">
        <v>1.5</v>
      </c>
      <c r="CQ3641" s="60">
        <v>9</v>
      </c>
      <c r="CR3641" s="60">
        <v>2</v>
      </c>
      <c r="CS3641" s="60">
        <v>6.2</v>
      </c>
      <c r="CT3641" s="60">
        <v>1.1000000000000001</v>
      </c>
      <c r="CU3641" s="60">
        <v>8.1999999999999993</v>
      </c>
      <c r="CV3641" s="60">
        <v>1.35</v>
      </c>
      <c r="CW3641" s="60">
        <f t="shared" si="218"/>
        <v>525.12000000000012</v>
      </c>
      <c r="CX3641" s="110"/>
      <c r="CY3641" s="110"/>
      <c r="CZ3641" s="110"/>
      <c r="DA3641" s="110"/>
      <c r="DB3641" s="22"/>
      <c r="DC3641" s="110"/>
      <c r="DD3641" s="110"/>
      <c r="DE3641" s="110"/>
      <c r="DF3641" s="110"/>
      <c r="DG3641" s="110"/>
      <c r="DH3641" s="22"/>
      <c r="DI3641" s="22"/>
      <c r="DJ3641" s="22"/>
      <c r="DK3641" s="22"/>
      <c r="DL3641" s="22"/>
      <c r="DM3641" s="22"/>
      <c r="DN3641" s="22"/>
      <c r="DO3641" s="22"/>
      <c r="DP3641" s="22"/>
      <c r="DQ3641" s="22"/>
    </row>
    <row r="3642" spans="1:121" ht="14.5" customHeight="1" x14ac:dyDescent="0.3">
      <c r="A3642" s="66">
        <v>767654</v>
      </c>
      <c r="B3642" s="22" t="s">
        <v>5175</v>
      </c>
      <c r="C3642" s="22" t="s">
        <v>2941</v>
      </c>
      <c r="D3642" s="22" t="s">
        <v>5257</v>
      </c>
      <c r="E3642" s="71"/>
      <c r="G3642" s="136" t="s">
        <v>5176</v>
      </c>
      <c r="H3642" s="22">
        <v>32.036231000000001</v>
      </c>
      <c r="I3642" s="22">
        <v>-105.508971</v>
      </c>
      <c r="J3642" s="22" t="s">
        <v>873</v>
      </c>
      <c r="K3642" s="22" t="s">
        <v>1253</v>
      </c>
      <c r="L3642" s="29" t="s">
        <v>878</v>
      </c>
      <c r="M3642" s="22" t="s">
        <v>1165</v>
      </c>
      <c r="N3642" s="70" t="s">
        <v>3393</v>
      </c>
      <c r="O3642" s="70" t="s">
        <v>3394</v>
      </c>
      <c r="R3642" s="22" t="s">
        <v>5231</v>
      </c>
      <c r="S3642" s="135"/>
      <c r="U3642" s="126"/>
      <c r="V3642" s="135"/>
      <c r="W3642" s="60">
        <v>60.35</v>
      </c>
      <c r="X3642" s="60">
        <v>0.13700000000000001</v>
      </c>
      <c r="Y3642" s="60">
        <v>17.78</v>
      </c>
      <c r="Z3642" s="60">
        <v>4.9800000000000004</v>
      </c>
      <c r="AA3642" s="60">
        <v>0.253</v>
      </c>
      <c r="AB3642" s="60">
        <v>0.18</v>
      </c>
      <c r="AC3642" s="60">
        <v>0.82</v>
      </c>
      <c r="AD3642" s="60">
        <v>7.59</v>
      </c>
      <c r="AE3642" s="60">
        <v>5.54</v>
      </c>
      <c r="AF3642" s="60">
        <v>0.08</v>
      </c>
      <c r="AG3642" s="60">
        <v>2.98</v>
      </c>
      <c r="AH3642" s="110"/>
      <c r="AI3642" s="60"/>
      <c r="AJ3642" s="110"/>
      <c r="AK3642" s="22"/>
      <c r="AL3642" s="110"/>
      <c r="AM3642" s="110"/>
      <c r="AN3642" s="110"/>
      <c r="AO3642" s="57">
        <f t="shared" si="219"/>
        <v>100.69000000000001</v>
      </c>
      <c r="AP3642" s="109">
        <f t="shared" si="220"/>
        <v>2.2265526000000011</v>
      </c>
      <c r="AQ3642" s="109">
        <f t="shared" si="221"/>
        <v>2.5031339999999993</v>
      </c>
      <c r="AR3642" s="110">
        <f t="shared" si="222"/>
        <v>4.5272727272727273</v>
      </c>
      <c r="AS3642" s="22"/>
      <c r="AT3642" s="22"/>
      <c r="AU3642" s="110"/>
      <c r="AV3642" s="60"/>
      <c r="AW3642" s="60" t="s">
        <v>412</v>
      </c>
      <c r="AX3642" s="110"/>
      <c r="AY3642" s="60">
        <v>77</v>
      </c>
      <c r="AZ3642" s="60">
        <v>17</v>
      </c>
      <c r="BA3642" s="60" t="s">
        <v>413</v>
      </c>
      <c r="BB3642" s="110"/>
      <c r="BC3642" s="110"/>
      <c r="BD3642" s="60" t="s">
        <v>420</v>
      </c>
      <c r="BE3642" s="60" t="s">
        <v>411</v>
      </c>
      <c r="BF3642" s="60">
        <v>2.4</v>
      </c>
      <c r="BG3642" s="60" t="s">
        <v>471</v>
      </c>
      <c r="BH3642" s="60">
        <v>36</v>
      </c>
      <c r="BI3642" s="60">
        <v>3</v>
      </c>
      <c r="BJ3642" s="60">
        <v>36.799999999999997</v>
      </c>
      <c r="BK3642" s="110"/>
      <c r="BL3642" s="60" t="s">
        <v>1420</v>
      </c>
      <c r="BM3642" s="110"/>
      <c r="BN3642" s="60">
        <v>4</v>
      </c>
      <c r="BO3642" s="60">
        <v>244</v>
      </c>
      <c r="BP3642" s="60" t="s">
        <v>411</v>
      </c>
      <c r="BQ3642" s="60">
        <v>32</v>
      </c>
      <c r="BR3642" s="60">
        <v>146</v>
      </c>
      <c r="BS3642" s="110"/>
      <c r="BT3642" s="60">
        <v>0.8</v>
      </c>
      <c r="BU3642" s="60" t="s">
        <v>420</v>
      </c>
      <c r="BV3642" s="110"/>
      <c r="BW3642" s="60">
        <v>12</v>
      </c>
      <c r="BX3642" s="60">
        <v>28</v>
      </c>
      <c r="BY3642" s="60">
        <v>21</v>
      </c>
      <c r="BZ3642" s="110"/>
      <c r="CA3642" s="60">
        <v>41.7</v>
      </c>
      <c r="CB3642" s="60">
        <v>0.4</v>
      </c>
      <c r="CC3642" s="60">
        <v>11.9</v>
      </c>
      <c r="CD3642" s="60" t="s">
        <v>412</v>
      </c>
      <c r="CE3642" s="60">
        <v>1</v>
      </c>
      <c r="CF3642" s="60">
        <v>49</v>
      </c>
      <c r="CG3642" s="60">
        <v>1828</v>
      </c>
      <c r="CH3642" s="60">
        <v>180</v>
      </c>
      <c r="CI3642" s="60">
        <v>144</v>
      </c>
      <c r="CJ3642" s="60">
        <v>253</v>
      </c>
      <c r="CK3642" s="60">
        <v>22.6</v>
      </c>
      <c r="CL3642" s="60">
        <v>69.099999999999994</v>
      </c>
      <c r="CM3642" s="60">
        <v>10.9</v>
      </c>
      <c r="CN3642" s="60">
        <v>1.22</v>
      </c>
      <c r="CO3642" s="60">
        <v>8.1</v>
      </c>
      <c r="CP3642" s="60">
        <v>1.5</v>
      </c>
      <c r="CQ3642" s="60">
        <v>9</v>
      </c>
      <c r="CR3642" s="60">
        <v>1.9</v>
      </c>
      <c r="CS3642" s="60">
        <v>6</v>
      </c>
      <c r="CT3642" s="60">
        <v>1.02</v>
      </c>
      <c r="CU3642" s="60">
        <v>7.6</v>
      </c>
      <c r="CV3642" s="60">
        <v>1.27</v>
      </c>
      <c r="CW3642" s="60">
        <f t="shared" si="218"/>
        <v>537.21</v>
      </c>
      <c r="CX3642" s="110"/>
      <c r="CY3642" s="110"/>
      <c r="CZ3642" s="110"/>
      <c r="DA3642" s="110"/>
      <c r="DB3642" s="22"/>
      <c r="DC3642" s="110"/>
      <c r="DD3642" s="110"/>
      <c r="DE3642" s="110"/>
      <c r="DF3642" s="110"/>
      <c r="DG3642" s="110"/>
      <c r="DH3642" s="22"/>
      <c r="DI3642" s="22"/>
      <c r="DJ3642" s="22"/>
      <c r="DK3642" s="22"/>
      <c r="DL3642" s="22"/>
      <c r="DM3642" s="22"/>
      <c r="DN3642" s="22"/>
      <c r="DO3642" s="22"/>
      <c r="DP3642" s="22"/>
      <c r="DQ3642" s="22"/>
    </row>
    <row r="3643" spans="1:121" ht="14.5" customHeight="1" x14ac:dyDescent="0.3">
      <c r="A3643" s="66">
        <v>767655</v>
      </c>
      <c r="B3643" s="22" t="s">
        <v>5175</v>
      </c>
      <c r="C3643" s="22" t="s">
        <v>2941</v>
      </c>
      <c r="D3643" s="22" t="s">
        <v>5257</v>
      </c>
      <c r="E3643" s="71"/>
      <c r="G3643" s="136" t="s">
        <v>5176</v>
      </c>
      <c r="H3643" s="22">
        <v>32.036231000000001</v>
      </c>
      <c r="I3643" s="22">
        <v>-105.508971</v>
      </c>
      <c r="J3643" s="22" t="s">
        <v>873</v>
      </c>
      <c r="K3643" s="22" t="s">
        <v>1253</v>
      </c>
      <c r="L3643" s="29" t="s">
        <v>878</v>
      </c>
      <c r="M3643" s="22" t="s">
        <v>1165</v>
      </c>
      <c r="N3643" s="70" t="s">
        <v>3393</v>
      </c>
      <c r="O3643" s="70" t="s">
        <v>3394</v>
      </c>
      <c r="R3643" s="22" t="s">
        <v>5232</v>
      </c>
      <c r="S3643" s="135"/>
      <c r="U3643" s="126"/>
      <c r="V3643" s="135"/>
      <c r="W3643" s="60">
        <v>58.17</v>
      </c>
      <c r="X3643" s="60">
        <v>0.154</v>
      </c>
      <c r="Y3643" s="60">
        <v>17.88</v>
      </c>
      <c r="Z3643" s="60">
        <v>6.19</v>
      </c>
      <c r="AA3643" s="60">
        <v>0.32400000000000001</v>
      </c>
      <c r="AB3643" s="60">
        <v>0.28999999999999998</v>
      </c>
      <c r="AC3643" s="60">
        <v>1.2</v>
      </c>
      <c r="AD3643" s="60">
        <v>7.65</v>
      </c>
      <c r="AE3643" s="60">
        <v>5.18</v>
      </c>
      <c r="AF3643" s="60">
        <v>0.12</v>
      </c>
      <c r="AG3643" s="60">
        <v>3.32</v>
      </c>
      <c r="AH3643" s="110"/>
      <c r="AI3643" s="60"/>
      <c r="AJ3643" s="110"/>
      <c r="AK3643" s="22"/>
      <c r="AL3643" s="110"/>
      <c r="AM3643" s="110"/>
      <c r="AN3643" s="110"/>
      <c r="AO3643" s="57">
        <f t="shared" si="219"/>
        <v>100.47800000000001</v>
      </c>
      <c r="AP3643" s="109">
        <f t="shared" si="220"/>
        <v>2.5586502999999992</v>
      </c>
      <c r="AQ3643" s="109">
        <f t="shared" si="221"/>
        <v>3.3012270000000008</v>
      </c>
      <c r="AR3643" s="110">
        <f t="shared" si="222"/>
        <v>5.627272727272727</v>
      </c>
      <c r="AS3643" s="22"/>
      <c r="AT3643" s="22"/>
      <c r="AU3643" s="110"/>
      <c r="AV3643" s="60"/>
      <c r="AW3643" s="60" t="s">
        <v>412</v>
      </c>
      <c r="AX3643" s="110"/>
      <c r="AY3643" s="60">
        <v>58</v>
      </c>
      <c r="AZ3643" s="60">
        <v>18</v>
      </c>
      <c r="BA3643" s="60" t="s">
        <v>413</v>
      </c>
      <c r="BB3643" s="110"/>
      <c r="BC3643" s="110"/>
      <c r="BD3643" s="60">
        <v>1</v>
      </c>
      <c r="BE3643" s="60" t="s">
        <v>411</v>
      </c>
      <c r="BF3643" s="60">
        <v>2.9</v>
      </c>
      <c r="BG3643" s="60" t="s">
        <v>471</v>
      </c>
      <c r="BH3643" s="60">
        <v>38</v>
      </c>
      <c r="BI3643" s="60">
        <v>3</v>
      </c>
      <c r="BJ3643" s="60">
        <v>36.1</v>
      </c>
      <c r="BK3643" s="110"/>
      <c r="BL3643" s="60" t="s">
        <v>1420</v>
      </c>
      <c r="BM3643" s="110"/>
      <c r="BN3643" s="60">
        <v>7</v>
      </c>
      <c r="BO3643" s="60">
        <v>254</v>
      </c>
      <c r="BP3643" s="60" t="s">
        <v>411</v>
      </c>
      <c r="BQ3643" s="60">
        <v>34</v>
      </c>
      <c r="BR3643" s="60">
        <v>156</v>
      </c>
      <c r="BS3643" s="110"/>
      <c r="BT3643" s="60">
        <v>1.3</v>
      </c>
      <c r="BU3643" s="60">
        <v>2</v>
      </c>
      <c r="BV3643" s="110"/>
      <c r="BW3643" s="60">
        <v>12</v>
      </c>
      <c r="BX3643" s="60">
        <v>26</v>
      </c>
      <c r="BY3643" s="60">
        <v>20.3</v>
      </c>
      <c r="BZ3643" s="110"/>
      <c r="CA3643" s="60">
        <v>41.6</v>
      </c>
      <c r="CB3643" s="60">
        <v>0.6</v>
      </c>
      <c r="CC3643" s="60">
        <v>12.9</v>
      </c>
      <c r="CD3643" s="60" t="s">
        <v>412</v>
      </c>
      <c r="CE3643" s="60">
        <v>2</v>
      </c>
      <c r="CF3643" s="60">
        <v>52</v>
      </c>
      <c r="CG3643" s="60">
        <v>1816</v>
      </c>
      <c r="CH3643" s="60">
        <v>220</v>
      </c>
      <c r="CI3643" s="60">
        <v>168</v>
      </c>
      <c r="CJ3643" s="60">
        <v>300</v>
      </c>
      <c r="CK3643" s="60">
        <v>28.3</v>
      </c>
      <c r="CL3643" s="60">
        <v>93</v>
      </c>
      <c r="CM3643" s="60">
        <v>14</v>
      </c>
      <c r="CN3643" s="60">
        <v>1.7</v>
      </c>
      <c r="CO3643" s="60">
        <v>9.3000000000000007</v>
      </c>
      <c r="CP3643" s="60">
        <v>1.7</v>
      </c>
      <c r="CQ3643" s="60">
        <v>9.6999999999999993</v>
      </c>
      <c r="CR3643" s="60">
        <v>2</v>
      </c>
      <c r="CS3643" s="60">
        <v>6.4</v>
      </c>
      <c r="CT3643" s="60">
        <v>1.1000000000000001</v>
      </c>
      <c r="CU3643" s="60">
        <v>8.4</v>
      </c>
      <c r="CV3643" s="60">
        <v>1.38</v>
      </c>
      <c r="CW3643" s="60">
        <f t="shared" si="218"/>
        <v>644.98</v>
      </c>
      <c r="CX3643" s="110"/>
      <c r="CY3643" s="110"/>
      <c r="CZ3643" s="110"/>
      <c r="DA3643" s="110"/>
      <c r="DB3643" s="22"/>
      <c r="DC3643" s="110"/>
      <c r="DD3643" s="110"/>
      <c r="DE3643" s="110"/>
      <c r="DF3643" s="110"/>
      <c r="DG3643" s="110"/>
      <c r="DH3643" s="22"/>
      <c r="DI3643" s="22"/>
      <c r="DJ3643" s="22"/>
      <c r="DK3643" s="22"/>
      <c r="DL3643" s="22"/>
      <c r="DM3643" s="22"/>
      <c r="DN3643" s="22"/>
      <c r="DO3643" s="22"/>
      <c r="DP3643" s="22"/>
      <c r="DQ3643" s="22"/>
    </row>
    <row r="3644" spans="1:121" ht="14.5" customHeight="1" x14ac:dyDescent="0.3">
      <c r="A3644" s="66">
        <v>767656</v>
      </c>
      <c r="B3644" s="22" t="s">
        <v>5175</v>
      </c>
      <c r="C3644" s="22" t="s">
        <v>2941</v>
      </c>
      <c r="D3644" s="22" t="s">
        <v>5257</v>
      </c>
      <c r="E3644" s="71"/>
      <c r="G3644" s="136" t="s">
        <v>5176</v>
      </c>
      <c r="H3644" s="22">
        <v>32.036231000000001</v>
      </c>
      <c r="I3644" s="22">
        <v>-105.508971</v>
      </c>
      <c r="J3644" s="22" t="s">
        <v>873</v>
      </c>
      <c r="K3644" s="22" t="s">
        <v>1253</v>
      </c>
      <c r="L3644" s="29" t="s">
        <v>878</v>
      </c>
      <c r="M3644" s="22" t="s">
        <v>1165</v>
      </c>
      <c r="N3644" s="70" t="s">
        <v>3393</v>
      </c>
      <c r="O3644" s="70" t="s">
        <v>3394</v>
      </c>
      <c r="R3644" s="22" t="s">
        <v>5233</v>
      </c>
      <c r="S3644" s="135"/>
      <c r="U3644" s="126"/>
      <c r="V3644" s="135"/>
      <c r="W3644" s="60">
        <v>57.83</v>
      </c>
      <c r="X3644" s="60">
        <v>0.16200000000000001</v>
      </c>
      <c r="Y3644" s="60">
        <v>18.29</v>
      </c>
      <c r="Z3644" s="60">
        <v>5.87</v>
      </c>
      <c r="AA3644" s="60">
        <v>0.311</v>
      </c>
      <c r="AB3644" s="60">
        <v>0.25</v>
      </c>
      <c r="AC3644" s="60">
        <v>1.23</v>
      </c>
      <c r="AD3644" s="60">
        <v>7.7</v>
      </c>
      <c r="AE3644" s="60">
        <v>5.0999999999999996</v>
      </c>
      <c r="AF3644" s="60">
        <v>0.08</v>
      </c>
      <c r="AG3644" s="60">
        <v>3.87</v>
      </c>
      <c r="AH3644" s="110"/>
      <c r="AI3644" s="60"/>
      <c r="AJ3644" s="110"/>
      <c r="AK3644" s="22"/>
      <c r="AL3644" s="110"/>
      <c r="AM3644" s="110"/>
      <c r="AN3644" s="110"/>
      <c r="AO3644" s="57">
        <f t="shared" si="219"/>
        <v>100.69300000000001</v>
      </c>
      <c r="AP3644" s="109">
        <f t="shared" si="220"/>
        <v>2.4924268999999986</v>
      </c>
      <c r="AQ3644" s="109">
        <f t="shared" si="221"/>
        <v>3.0705210000000012</v>
      </c>
      <c r="AR3644" s="110">
        <f t="shared" si="222"/>
        <v>5.336363636363636</v>
      </c>
      <c r="AS3644" s="22"/>
      <c r="AT3644" s="22"/>
      <c r="AU3644" s="110"/>
      <c r="AV3644" s="60"/>
      <c r="AW3644" s="60" t="s">
        <v>412</v>
      </c>
      <c r="AX3644" s="110"/>
      <c r="AY3644" s="60">
        <v>62</v>
      </c>
      <c r="AZ3644" s="60">
        <v>18</v>
      </c>
      <c r="BA3644" s="60" t="s">
        <v>413</v>
      </c>
      <c r="BB3644" s="110"/>
      <c r="BC3644" s="110"/>
      <c r="BD3644" s="60">
        <v>1</v>
      </c>
      <c r="BE3644" s="60" t="s">
        <v>411</v>
      </c>
      <c r="BF3644" s="60">
        <v>2.5</v>
      </c>
      <c r="BG3644" s="60" t="s">
        <v>471</v>
      </c>
      <c r="BH3644" s="60">
        <v>39</v>
      </c>
      <c r="BI3644" s="60">
        <v>3</v>
      </c>
      <c r="BJ3644" s="60">
        <v>63.1</v>
      </c>
      <c r="BK3644" s="110"/>
      <c r="BL3644" s="60" t="s">
        <v>1420</v>
      </c>
      <c r="BM3644" s="110"/>
      <c r="BN3644" s="60">
        <v>5</v>
      </c>
      <c r="BO3644" s="60">
        <v>345</v>
      </c>
      <c r="BP3644" s="60" t="s">
        <v>411</v>
      </c>
      <c r="BQ3644" s="60">
        <v>28</v>
      </c>
      <c r="BR3644" s="60">
        <v>143</v>
      </c>
      <c r="BS3644" s="110"/>
      <c r="BT3644" s="60">
        <v>0.9</v>
      </c>
      <c r="BU3644" s="60">
        <v>1</v>
      </c>
      <c r="BV3644" s="110"/>
      <c r="BW3644" s="60">
        <v>13</v>
      </c>
      <c r="BX3644" s="60">
        <v>29</v>
      </c>
      <c r="BY3644" s="60">
        <v>33.1</v>
      </c>
      <c r="BZ3644" s="110"/>
      <c r="CA3644" s="60">
        <v>33.1</v>
      </c>
      <c r="CB3644" s="60">
        <v>0.4</v>
      </c>
      <c r="CC3644" s="60">
        <v>23.9</v>
      </c>
      <c r="CD3644" s="60" t="s">
        <v>412</v>
      </c>
      <c r="CE3644" s="60">
        <v>3</v>
      </c>
      <c r="CF3644" s="60">
        <v>112</v>
      </c>
      <c r="CG3644" s="60">
        <v>3083</v>
      </c>
      <c r="CH3644" s="60">
        <v>180</v>
      </c>
      <c r="CI3644" s="60">
        <v>240</v>
      </c>
      <c r="CJ3644" s="60">
        <v>424</v>
      </c>
      <c r="CK3644" s="60">
        <v>38.1</v>
      </c>
      <c r="CL3644" s="60">
        <v>118</v>
      </c>
      <c r="CM3644" s="60">
        <v>19.2</v>
      </c>
      <c r="CN3644" s="60">
        <v>1.75</v>
      </c>
      <c r="CO3644" s="60">
        <v>15</v>
      </c>
      <c r="CP3644" s="60">
        <v>3</v>
      </c>
      <c r="CQ3644" s="60">
        <v>18.7</v>
      </c>
      <c r="CR3644" s="60">
        <v>4.0999999999999996</v>
      </c>
      <c r="CS3644" s="60">
        <v>13.2</v>
      </c>
      <c r="CT3644" s="60">
        <v>2.39</v>
      </c>
      <c r="CU3644" s="60">
        <v>20.3</v>
      </c>
      <c r="CV3644" s="60">
        <v>3.71</v>
      </c>
      <c r="CW3644" s="60">
        <f t="shared" si="218"/>
        <v>921.45000000000016</v>
      </c>
      <c r="CX3644" s="110"/>
      <c r="CY3644" s="110"/>
      <c r="CZ3644" s="110"/>
      <c r="DA3644" s="110"/>
      <c r="DB3644" s="22"/>
      <c r="DC3644" s="110"/>
      <c r="DD3644" s="110"/>
      <c r="DE3644" s="110"/>
      <c r="DF3644" s="110"/>
      <c r="DG3644" s="110"/>
      <c r="DH3644" s="22"/>
      <c r="DI3644" s="22"/>
      <c r="DJ3644" s="22"/>
      <c r="DK3644" s="22"/>
      <c r="DL3644" s="22"/>
      <c r="DM3644" s="22"/>
      <c r="DN3644" s="22"/>
      <c r="DO3644" s="22"/>
      <c r="DP3644" s="22"/>
      <c r="DQ3644" s="22"/>
    </row>
    <row r="3645" spans="1:121" ht="14.5" customHeight="1" x14ac:dyDescent="0.3">
      <c r="A3645" s="66">
        <v>767657</v>
      </c>
      <c r="B3645" s="22" t="s">
        <v>5175</v>
      </c>
      <c r="C3645" s="22" t="s">
        <v>2941</v>
      </c>
      <c r="D3645" s="22" t="s">
        <v>5257</v>
      </c>
      <c r="E3645" s="71"/>
      <c r="G3645" s="136" t="s">
        <v>5176</v>
      </c>
      <c r="H3645" s="22">
        <v>32.036932</v>
      </c>
      <c r="I3645" s="22">
        <v>-105.50849700000001</v>
      </c>
      <c r="J3645" s="22" t="s">
        <v>873</v>
      </c>
      <c r="K3645" s="22" t="s">
        <v>1253</v>
      </c>
      <c r="L3645" s="29" t="s">
        <v>878</v>
      </c>
      <c r="M3645" s="22" t="s">
        <v>1165</v>
      </c>
      <c r="N3645" s="70" t="s">
        <v>3393</v>
      </c>
      <c r="O3645" s="70" t="s">
        <v>3394</v>
      </c>
      <c r="R3645" s="22" t="s">
        <v>5234</v>
      </c>
      <c r="S3645" s="135"/>
      <c r="U3645" s="126"/>
      <c r="V3645" s="135"/>
      <c r="W3645" s="60">
        <v>52.11</v>
      </c>
      <c r="X3645" s="60">
        <v>0.11600000000000001</v>
      </c>
      <c r="Y3645" s="60">
        <v>12.33</v>
      </c>
      <c r="Z3645" s="60">
        <v>15.41</v>
      </c>
      <c r="AA3645" s="60">
        <v>0.72899999999999998</v>
      </c>
      <c r="AB3645" s="60">
        <v>0.53</v>
      </c>
      <c r="AC3645" s="60">
        <v>0.94</v>
      </c>
      <c r="AD3645" s="60">
        <v>7.02</v>
      </c>
      <c r="AE3645" s="60">
        <v>0.71</v>
      </c>
      <c r="AF3645" s="60">
        <v>0.08</v>
      </c>
      <c r="AG3645" s="60">
        <v>9.27</v>
      </c>
      <c r="AH3645" s="110"/>
      <c r="AI3645" s="60"/>
      <c r="AJ3645" s="110"/>
      <c r="AK3645" s="22"/>
      <c r="AL3645" s="110"/>
      <c r="AM3645" s="110"/>
      <c r="AN3645" s="110"/>
      <c r="AO3645" s="57">
        <f t="shared" si="219"/>
        <v>99.244999999999976</v>
      </c>
      <c r="AP3645" s="109">
        <f t="shared" si="220"/>
        <v>4.7767366999999972</v>
      </c>
      <c r="AQ3645" s="109">
        <f t="shared" si="221"/>
        <v>9.6666030000000021</v>
      </c>
      <c r="AR3645" s="110">
        <f t="shared" si="222"/>
        <v>14.009090909090908</v>
      </c>
      <c r="AS3645" s="22"/>
      <c r="AT3645" s="22"/>
      <c r="AU3645" s="110"/>
      <c r="AV3645" s="60"/>
      <c r="AW3645" s="60">
        <v>12</v>
      </c>
      <c r="AX3645" s="110"/>
      <c r="AY3645" s="60">
        <v>12</v>
      </c>
      <c r="AZ3645" s="60">
        <v>64</v>
      </c>
      <c r="BA3645" s="60">
        <v>2</v>
      </c>
      <c r="BB3645" s="110"/>
      <c r="BC3645" s="110"/>
      <c r="BD3645" s="60">
        <v>3</v>
      </c>
      <c r="BE3645" s="60" t="s">
        <v>411</v>
      </c>
      <c r="BF3645" s="60">
        <v>3.2</v>
      </c>
      <c r="BG3645" s="60">
        <v>10</v>
      </c>
      <c r="BH3645" s="60">
        <v>52</v>
      </c>
      <c r="BI3645" s="60">
        <v>7</v>
      </c>
      <c r="BJ3645" s="60">
        <v>204</v>
      </c>
      <c r="BK3645" s="110"/>
      <c r="BL3645" s="60" t="s">
        <v>1420</v>
      </c>
      <c r="BM3645" s="110"/>
      <c r="BN3645" s="60">
        <v>10</v>
      </c>
      <c r="BO3645" s="60">
        <v>1120</v>
      </c>
      <c r="BP3645" s="60" t="s">
        <v>411</v>
      </c>
      <c r="BQ3645" s="60">
        <v>498</v>
      </c>
      <c r="BR3645" s="60">
        <v>49</v>
      </c>
      <c r="BS3645" s="110"/>
      <c r="BT3645" s="60">
        <v>2.6</v>
      </c>
      <c r="BU3645" s="60" t="s">
        <v>420</v>
      </c>
      <c r="BV3645" s="110"/>
      <c r="BW3645" s="60">
        <v>105</v>
      </c>
      <c r="BX3645" s="60">
        <v>121</v>
      </c>
      <c r="BY3645" s="60">
        <v>135</v>
      </c>
      <c r="BZ3645" s="110"/>
      <c r="CA3645" s="60">
        <v>533</v>
      </c>
      <c r="CB3645" s="60">
        <v>0.3</v>
      </c>
      <c r="CC3645" s="60">
        <v>133</v>
      </c>
      <c r="CD3645" s="60" t="s">
        <v>412</v>
      </c>
      <c r="CE3645" s="60">
        <v>10</v>
      </c>
      <c r="CF3645" s="60">
        <v>207</v>
      </c>
      <c r="CG3645" s="60">
        <v>12680</v>
      </c>
      <c r="CH3645" s="60">
        <v>1030</v>
      </c>
      <c r="CI3645" s="60">
        <v>482</v>
      </c>
      <c r="CJ3645" s="60">
        <v>806</v>
      </c>
      <c r="CK3645" s="60">
        <v>71.2</v>
      </c>
      <c r="CL3645" s="60">
        <v>205</v>
      </c>
      <c r="CM3645" s="60">
        <v>32.9</v>
      </c>
      <c r="CN3645" s="60">
        <v>2.97</v>
      </c>
      <c r="CO3645" s="60">
        <v>26.3</v>
      </c>
      <c r="CP3645" s="60">
        <v>4.9000000000000004</v>
      </c>
      <c r="CQ3645" s="60">
        <v>31.9</v>
      </c>
      <c r="CR3645" s="60">
        <v>6.8</v>
      </c>
      <c r="CS3645" s="60">
        <v>20.399999999999999</v>
      </c>
      <c r="CT3645" s="60">
        <v>3.21</v>
      </c>
      <c r="CU3645" s="60">
        <v>22.3</v>
      </c>
      <c r="CV3645" s="60">
        <v>3.55</v>
      </c>
      <c r="CW3645" s="60">
        <f t="shared" si="218"/>
        <v>1719.4300000000003</v>
      </c>
      <c r="CX3645" s="110"/>
      <c r="CY3645" s="110"/>
      <c r="CZ3645" s="110"/>
      <c r="DA3645" s="110"/>
      <c r="DB3645" s="22"/>
      <c r="DC3645" s="110"/>
      <c r="DD3645" s="110"/>
      <c r="DE3645" s="110"/>
      <c r="DF3645" s="110"/>
      <c r="DG3645" s="110"/>
      <c r="DH3645" s="22"/>
      <c r="DI3645" s="22"/>
      <c r="DJ3645" s="22"/>
      <c r="DK3645" s="22"/>
      <c r="DL3645" s="22"/>
      <c r="DM3645" s="22"/>
      <c r="DN3645" s="22"/>
      <c r="DO3645" s="22"/>
      <c r="DP3645" s="22"/>
      <c r="DQ3645" s="22"/>
    </row>
    <row r="3646" spans="1:121" ht="14.5" customHeight="1" x14ac:dyDescent="0.3">
      <c r="A3646" s="66">
        <v>767658</v>
      </c>
      <c r="B3646" s="22" t="s">
        <v>5175</v>
      </c>
      <c r="C3646" s="22" t="s">
        <v>2941</v>
      </c>
      <c r="D3646" s="22" t="s">
        <v>5257</v>
      </c>
      <c r="E3646" s="71"/>
      <c r="G3646" s="136" t="s">
        <v>5176</v>
      </c>
      <c r="H3646" s="22">
        <v>32.036932</v>
      </c>
      <c r="I3646" s="22">
        <v>-105.50849700000001</v>
      </c>
      <c r="J3646" s="22" t="s">
        <v>873</v>
      </c>
      <c r="K3646" s="22" t="s">
        <v>1253</v>
      </c>
      <c r="L3646" s="29" t="s">
        <v>878</v>
      </c>
      <c r="M3646" s="22" t="s">
        <v>1165</v>
      </c>
      <c r="N3646" s="70" t="s">
        <v>3393</v>
      </c>
      <c r="O3646" s="70" t="s">
        <v>3394</v>
      </c>
      <c r="R3646" s="22" t="s">
        <v>5235</v>
      </c>
      <c r="S3646" s="135"/>
      <c r="U3646" s="126"/>
      <c r="V3646" s="135"/>
      <c r="W3646" s="60">
        <v>56.49</v>
      </c>
      <c r="X3646" s="60">
        <v>0.14199999999999999</v>
      </c>
      <c r="Y3646" s="60">
        <v>17.22</v>
      </c>
      <c r="Z3646" s="60">
        <v>6.69</v>
      </c>
      <c r="AA3646" s="60">
        <v>0.29299999999999998</v>
      </c>
      <c r="AB3646" s="60">
        <v>0.4</v>
      </c>
      <c r="AC3646" s="60">
        <v>1.1200000000000001</v>
      </c>
      <c r="AD3646" s="60">
        <v>6.49</v>
      </c>
      <c r="AE3646" s="60">
        <v>3.14</v>
      </c>
      <c r="AF3646" s="60">
        <v>0.11</v>
      </c>
      <c r="AG3646" s="60">
        <v>6.08</v>
      </c>
      <c r="AH3646" s="110"/>
      <c r="AI3646" s="60"/>
      <c r="AJ3646" s="110"/>
      <c r="AK3646" s="22"/>
      <c r="AL3646" s="110"/>
      <c r="AM3646" s="110"/>
      <c r="AN3646" s="110"/>
      <c r="AO3646" s="57">
        <f t="shared" si="219"/>
        <v>98.175000000000011</v>
      </c>
      <c r="AP3646" s="109">
        <f t="shared" si="220"/>
        <v>2.6611652999999995</v>
      </c>
      <c r="AQ3646" s="109">
        <f t="shared" si="221"/>
        <v>3.6625770000000006</v>
      </c>
      <c r="AR3646" s="110">
        <f t="shared" si="222"/>
        <v>6.081818181818182</v>
      </c>
      <c r="AS3646" s="22"/>
      <c r="AT3646" s="22"/>
      <c r="AU3646" s="110"/>
      <c r="AV3646" s="60"/>
      <c r="AW3646" s="60" t="s">
        <v>412</v>
      </c>
      <c r="AX3646" s="110"/>
      <c r="AY3646" s="60">
        <v>27</v>
      </c>
      <c r="AZ3646" s="60">
        <v>30</v>
      </c>
      <c r="BA3646" s="60" t="s">
        <v>413</v>
      </c>
      <c r="BB3646" s="110"/>
      <c r="BC3646" s="110"/>
      <c r="BD3646" s="60">
        <v>1</v>
      </c>
      <c r="BE3646" s="60" t="s">
        <v>411</v>
      </c>
      <c r="BF3646" s="60">
        <v>2.2999999999999998</v>
      </c>
      <c r="BG3646" s="60" t="s">
        <v>471</v>
      </c>
      <c r="BH3646" s="60">
        <v>44</v>
      </c>
      <c r="BI3646" s="60">
        <v>2</v>
      </c>
      <c r="BJ3646" s="60">
        <v>43.7</v>
      </c>
      <c r="BK3646" s="110"/>
      <c r="BL3646" s="60" t="s">
        <v>1420</v>
      </c>
      <c r="BM3646" s="110"/>
      <c r="BN3646" s="60">
        <v>7</v>
      </c>
      <c r="BO3646" s="60">
        <v>379</v>
      </c>
      <c r="BP3646" s="60" t="s">
        <v>411</v>
      </c>
      <c r="BQ3646" s="60">
        <v>55</v>
      </c>
      <c r="BR3646" s="60">
        <v>130</v>
      </c>
      <c r="BS3646" s="110"/>
      <c r="BT3646" s="60" t="s">
        <v>421</v>
      </c>
      <c r="BU3646" s="60">
        <v>1</v>
      </c>
      <c r="BV3646" s="110"/>
      <c r="BW3646" s="60">
        <v>21</v>
      </c>
      <c r="BX3646" s="60">
        <v>47</v>
      </c>
      <c r="BY3646" s="60">
        <v>29.6</v>
      </c>
      <c r="BZ3646" s="110"/>
      <c r="CA3646" s="60">
        <v>76.7</v>
      </c>
      <c r="CB3646" s="60">
        <v>0.5</v>
      </c>
      <c r="CC3646" s="60">
        <v>23.2</v>
      </c>
      <c r="CD3646" s="60" t="s">
        <v>412</v>
      </c>
      <c r="CE3646" s="60">
        <v>3</v>
      </c>
      <c r="CF3646" s="60">
        <v>47</v>
      </c>
      <c r="CG3646" s="60">
        <v>2227</v>
      </c>
      <c r="CH3646" s="60">
        <v>370</v>
      </c>
      <c r="CI3646" s="60">
        <v>158</v>
      </c>
      <c r="CJ3646" s="60">
        <v>275</v>
      </c>
      <c r="CK3646" s="60">
        <v>24.8</v>
      </c>
      <c r="CL3646" s="60">
        <v>76.5</v>
      </c>
      <c r="CM3646" s="60">
        <v>11.6</v>
      </c>
      <c r="CN3646" s="60">
        <v>1.1499999999999999</v>
      </c>
      <c r="CO3646" s="60">
        <v>7.9</v>
      </c>
      <c r="CP3646" s="60">
        <v>1.4</v>
      </c>
      <c r="CQ3646" s="60">
        <v>7.9</v>
      </c>
      <c r="CR3646" s="60">
        <v>1.6</v>
      </c>
      <c r="CS3646" s="60">
        <v>5.0999999999999996</v>
      </c>
      <c r="CT3646" s="60">
        <v>0.9</v>
      </c>
      <c r="CU3646" s="60">
        <v>6.8</v>
      </c>
      <c r="CV3646" s="60">
        <v>1.2</v>
      </c>
      <c r="CW3646" s="60">
        <f t="shared" si="218"/>
        <v>579.84999999999991</v>
      </c>
      <c r="CX3646" s="110"/>
      <c r="CY3646" s="110"/>
      <c r="CZ3646" s="110"/>
      <c r="DA3646" s="110"/>
      <c r="DB3646" s="22"/>
      <c r="DC3646" s="110"/>
      <c r="DD3646" s="110"/>
      <c r="DE3646" s="110"/>
      <c r="DF3646" s="110"/>
      <c r="DG3646" s="110"/>
      <c r="DH3646" s="22"/>
      <c r="DI3646" s="22"/>
      <c r="DJ3646" s="22"/>
      <c r="DK3646" s="22"/>
      <c r="DL3646" s="22"/>
      <c r="DM3646" s="22"/>
      <c r="DN3646" s="22"/>
      <c r="DO3646" s="22"/>
      <c r="DP3646" s="22"/>
      <c r="DQ3646" s="22"/>
    </row>
    <row r="3647" spans="1:121" ht="14.5" customHeight="1" x14ac:dyDescent="0.3">
      <c r="A3647" s="66">
        <v>767659</v>
      </c>
      <c r="B3647" s="22" t="s">
        <v>5175</v>
      </c>
      <c r="C3647" s="22" t="s">
        <v>2941</v>
      </c>
      <c r="D3647" s="22" t="s">
        <v>5257</v>
      </c>
      <c r="E3647" s="71"/>
      <c r="G3647" s="136" t="s">
        <v>5176</v>
      </c>
      <c r="H3647" s="22">
        <v>32.036932</v>
      </c>
      <c r="I3647" s="22">
        <v>-105.50849700000001</v>
      </c>
      <c r="J3647" s="22" t="s">
        <v>873</v>
      </c>
      <c r="K3647" s="22" t="s">
        <v>1253</v>
      </c>
      <c r="L3647" s="29" t="s">
        <v>878</v>
      </c>
      <c r="M3647" s="22" t="s">
        <v>1165</v>
      </c>
      <c r="N3647" s="70" t="s">
        <v>3393</v>
      </c>
      <c r="O3647" s="70" t="s">
        <v>3394</v>
      </c>
      <c r="R3647" s="22" t="s">
        <v>5236</v>
      </c>
      <c r="S3647" s="135"/>
      <c r="U3647" s="126"/>
      <c r="V3647" s="135"/>
      <c r="W3647" s="60">
        <v>57.66</v>
      </c>
      <c r="X3647" s="60">
        <v>0.185</v>
      </c>
      <c r="Y3647" s="60">
        <v>17.47</v>
      </c>
      <c r="Z3647" s="60">
        <v>6.67</v>
      </c>
      <c r="AA3647" s="60">
        <v>0.34499999999999997</v>
      </c>
      <c r="AB3647" s="60">
        <v>0.32</v>
      </c>
      <c r="AC3647" s="60">
        <v>1.5</v>
      </c>
      <c r="AD3647" s="60">
        <v>7.35</v>
      </c>
      <c r="AE3647" s="60">
        <v>5</v>
      </c>
      <c r="AF3647" s="60">
        <v>0.15</v>
      </c>
      <c r="AG3647" s="60">
        <v>3.28</v>
      </c>
      <c r="AH3647" s="110"/>
      <c r="AI3647" s="60"/>
      <c r="AJ3647" s="110"/>
      <c r="AK3647" s="22"/>
      <c r="AL3647" s="110"/>
      <c r="AM3647" s="110"/>
      <c r="AN3647" s="110"/>
      <c r="AO3647" s="57">
        <f t="shared" si="219"/>
        <v>99.929999999999993</v>
      </c>
      <c r="AP3647" s="109">
        <f t="shared" si="220"/>
        <v>2.6681328999999989</v>
      </c>
      <c r="AQ3647" s="109">
        <f t="shared" si="221"/>
        <v>3.6380610000000004</v>
      </c>
      <c r="AR3647" s="110">
        <f t="shared" si="222"/>
        <v>6.0636363636363635</v>
      </c>
      <c r="AS3647" s="22"/>
      <c r="AT3647" s="22"/>
      <c r="AU3647" s="110"/>
      <c r="AV3647" s="60"/>
      <c r="AW3647" s="60" t="s">
        <v>412</v>
      </c>
      <c r="AX3647" s="110"/>
      <c r="AY3647" s="60">
        <v>65</v>
      </c>
      <c r="AZ3647" s="60">
        <v>25</v>
      </c>
      <c r="BA3647" s="60" t="s">
        <v>413</v>
      </c>
      <c r="BB3647" s="110"/>
      <c r="BC3647" s="110"/>
      <c r="BD3647" s="60">
        <v>1</v>
      </c>
      <c r="BE3647" s="60" t="s">
        <v>411</v>
      </c>
      <c r="BF3647" s="60">
        <v>3.8</v>
      </c>
      <c r="BG3647" s="60" t="s">
        <v>471</v>
      </c>
      <c r="BH3647" s="60">
        <v>40</v>
      </c>
      <c r="BI3647" s="60">
        <v>3</v>
      </c>
      <c r="BJ3647" s="60">
        <v>46.1</v>
      </c>
      <c r="BK3647" s="110"/>
      <c r="BL3647" s="60" t="s">
        <v>1420</v>
      </c>
      <c r="BM3647" s="110"/>
      <c r="BN3647" s="60">
        <v>12</v>
      </c>
      <c r="BO3647" s="60">
        <v>351</v>
      </c>
      <c r="BP3647" s="60" t="s">
        <v>411</v>
      </c>
      <c r="BQ3647" s="60">
        <v>47</v>
      </c>
      <c r="BR3647" s="60">
        <v>175</v>
      </c>
      <c r="BS3647" s="110"/>
      <c r="BT3647" s="60">
        <v>1</v>
      </c>
      <c r="BU3647" s="60">
        <v>2</v>
      </c>
      <c r="BV3647" s="110"/>
      <c r="BW3647" s="60">
        <v>16</v>
      </c>
      <c r="BX3647" s="60">
        <v>76</v>
      </c>
      <c r="BY3647" s="60">
        <v>27.9</v>
      </c>
      <c r="BZ3647" s="110"/>
      <c r="CA3647" s="60">
        <v>56.6</v>
      </c>
      <c r="CB3647" s="60">
        <v>0.6</v>
      </c>
      <c r="CC3647" s="60">
        <v>17.899999999999999</v>
      </c>
      <c r="CD3647" s="60" t="s">
        <v>412</v>
      </c>
      <c r="CE3647" s="60">
        <v>2</v>
      </c>
      <c r="CF3647" s="60">
        <v>69</v>
      </c>
      <c r="CG3647" s="60">
        <v>2345</v>
      </c>
      <c r="CH3647" s="60">
        <v>280</v>
      </c>
      <c r="CI3647" s="60">
        <v>203</v>
      </c>
      <c r="CJ3647" s="60">
        <v>354</v>
      </c>
      <c r="CK3647" s="60">
        <v>32.299999999999997</v>
      </c>
      <c r="CL3647" s="60">
        <v>98.7</v>
      </c>
      <c r="CM3647" s="60">
        <v>15</v>
      </c>
      <c r="CN3647" s="60">
        <v>1.48</v>
      </c>
      <c r="CO3647" s="60">
        <v>11</v>
      </c>
      <c r="CP3647" s="60">
        <v>2</v>
      </c>
      <c r="CQ3647" s="60">
        <v>12</v>
      </c>
      <c r="CR3647" s="60">
        <v>2.5</v>
      </c>
      <c r="CS3647" s="60">
        <v>7.9</v>
      </c>
      <c r="CT3647" s="60">
        <v>1.36</v>
      </c>
      <c r="CU3647" s="60">
        <v>9.8000000000000007</v>
      </c>
      <c r="CV3647" s="60">
        <v>1.57</v>
      </c>
      <c r="CW3647" s="60">
        <f t="shared" si="218"/>
        <v>752.61</v>
      </c>
      <c r="CX3647" s="110"/>
      <c r="CY3647" s="110"/>
      <c r="CZ3647" s="110"/>
      <c r="DA3647" s="110"/>
      <c r="DB3647" s="22"/>
      <c r="DC3647" s="110"/>
      <c r="DD3647" s="110"/>
      <c r="DE3647" s="110"/>
      <c r="DF3647" s="110"/>
      <c r="DG3647" s="110"/>
      <c r="DH3647" s="22"/>
      <c r="DI3647" s="22"/>
      <c r="DJ3647" s="22"/>
      <c r="DK3647" s="22"/>
      <c r="DL3647" s="22"/>
      <c r="DM3647" s="22"/>
      <c r="DN3647" s="22"/>
      <c r="DO3647" s="22"/>
      <c r="DP3647" s="22"/>
      <c r="DQ3647" s="22"/>
    </row>
    <row r="3648" spans="1:121" ht="14.5" customHeight="1" x14ac:dyDescent="0.3">
      <c r="A3648" s="66">
        <v>767660</v>
      </c>
      <c r="B3648" s="22" t="s">
        <v>5175</v>
      </c>
      <c r="C3648" s="22" t="s">
        <v>2941</v>
      </c>
      <c r="D3648" s="22" t="s">
        <v>5257</v>
      </c>
      <c r="E3648" s="71"/>
      <c r="G3648" s="136" t="s">
        <v>5176</v>
      </c>
      <c r="H3648" s="22">
        <v>32.036932</v>
      </c>
      <c r="I3648" s="22">
        <v>-105.50849700000001</v>
      </c>
      <c r="J3648" s="22" t="s">
        <v>873</v>
      </c>
      <c r="K3648" s="22" t="s">
        <v>1253</v>
      </c>
      <c r="L3648" s="29" t="s">
        <v>878</v>
      </c>
      <c r="M3648" s="22" t="s">
        <v>1165</v>
      </c>
      <c r="N3648" s="70" t="s">
        <v>3393</v>
      </c>
      <c r="O3648" s="70" t="s">
        <v>3394</v>
      </c>
      <c r="R3648" s="22" t="s">
        <v>5237</v>
      </c>
      <c r="S3648" s="135"/>
      <c r="U3648" s="126"/>
      <c r="V3648" s="135"/>
      <c r="W3648" s="60">
        <v>56.82</v>
      </c>
      <c r="X3648" s="60">
        <v>0.14000000000000001</v>
      </c>
      <c r="Y3648" s="60">
        <v>17.12</v>
      </c>
      <c r="Z3648" s="60">
        <v>6.76</v>
      </c>
      <c r="AA3648" s="60">
        <v>0.33900000000000002</v>
      </c>
      <c r="AB3648" s="60">
        <v>0.3</v>
      </c>
      <c r="AC3648" s="60">
        <v>1.36</v>
      </c>
      <c r="AD3648" s="60">
        <v>8.73</v>
      </c>
      <c r="AE3648" s="60">
        <v>2.5499999999999998</v>
      </c>
      <c r="AF3648" s="60">
        <v>0.09</v>
      </c>
      <c r="AG3648" s="60">
        <v>5.32</v>
      </c>
      <c r="AH3648" s="110"/>
      <c r="AI3648" s="60"/>
      <c r="AJ3648" s="110"/>
      <c r="AK3648" s="22"/>
      <c r="AL3648" s="110"/>
      <c r="AM3648" s="110"/>
      <c r="AN3648" s="110"/>
      <c r="AO3648" s="57">
        <f t="shared" si="219"/>
        <v>99.528999999999996</v>
      </c>
      <c r="AP3648" s="109">
        <f t="shared" si="220"/>
        <v>2.6751412000000006</v>
      </c>
      <c r="AQ3648" s="109">
        <f t="shared" si="221"/>
        <v>3.7135079999999991</v>
      </c>
      <c r="AR3648" s="110">
        <f t="shared" si="222"/>
        <v>6.1454545454545446</v>
      </c>
      <c r="AS3648" s="22"/>
      <c r="AT3648" s="22"/>
      <c r="AU3648" s="110"/>
      <c r="AV3648" s="60"/>
      <c r="AW3648" s="60" t="s">
        <v>412</v>
      </c>
      <c r="AX3648" s="110"/>
      <c r="AY3648" s="60">
        <v>30</v>
      </c>
      <c r="AZ3648" s="60">
        <v>39</v>
      </c>
      <c r="BA3648" s="60">
        <v>0.4</v>
      </c>
      <c r="BB3648" s="110"/>
      <c r="BC3648" s="110"/>
      <c r="BD3648" s="60" t="s">
        <v>420</v>
      </c>
      <c r="BE3648" s="60" t="s">
        <v>411</v>
      </c>
      <c r="BF3648" s="60">
        <v>3.8</v>
      </c>
      <c r="BG3648" s="60" t="s">
        <v>471</v>
      </c>
      <c r="BH3648" s="60">
        <v>47</v>
      </c>
      <c r="BI3648" s="60">
        <v>3</v>
      </c>
      <c r="BJ3648" s="60">
        <v>60.6</v>
      </c>
      <c r="BK3648" s="110"/>
      <c r="BL3648" s="60" t="s">
        <v>1420</v>
      </c>
      <c r="BM3648" s="110"/>
      <c r="BN3648" s="60">
        <v>3</v>
      </c>
      <c r="BO3648" s="60">
        <v>416</v>
      </c>
      <c r="BP3648" s="60" t="s">
        <v>411</v>
      </c>
      <c r="BQ3648" s="60">
        <v>42</v>
      </c>
      <c r="BR3648" s="60">
        <v>115</v>
      </c>
      <c r="BS3648" s="110"/>
      <c r="BT3648" s="60" t="s">
        <v>421</v>
      </c>
      <c r="BU3648" s="60">
        <v>1</v>
      </c>
      <c r="BV3648" s="110"/>
      <c r="BW3648" s="60">
        <v>31</v>
      </c>
      <c r="BX3648" s="60">
        <v>78</v>
      </c>
      <c r="BY3648" s="60">
        <v>31.7</v>
      </c>
      <c r="BZ3648" s="110"/>
      <c r="CA3648" s="60">
        <v>75.900000000000006</v>
      </c>
      <c r="CB3648" s="60">
        <v>0.4</v>
      </c>
      <c r="CC3648" s="60">
        <v>22.4</v>
      </c>
      <c r="CD3648" s="60" t="s">
        <v>412</v>
      </c>
      <c r="CE3648" s="60">
        <v>3</v>
      </c>
      <c r="CF3648" s="60">
        <v>73</v>
      </c>
      <c r="CG3648" s="60">
        <v>2860</v>
      </c>
      <c r="CH3648" s="60">
        <v>360</v>
      </c>
      <c r="CI3648" s="60">
        <v>184</v>
      </c>
      <c r="CJ3648" s="60">
        <v>316</v>
      </c>
      <c r="CK3648" s="60">
        <v>28.6</v>
      </c>
      <c r="CL3648" s="60">
        <v>84.9</v>
      </c>
      <c r="CM3648" s="60">
        <v>13.8</v>
      </c>
      <c r="CN3648" s="60">
        <v>1.26</v>
      </c>
      <c r="CO3648" s="60">
        <v>10.5</v>
      </c>
      <c r="CP3648" s="60">
        <v>2</v>
      </c>
      <c r="CQ3648" s="60">
        <v>12.7</v>
      </c>
      <c r="CR3648" s="60">
        <v>2.7</v>
      </c>
      <c r="CS3648" s="60">
        <v>8.5</v>
      </c>
      <c r="CT3648" s="60">
        <v>1.42</v>
      </c>
      <c r="CU3648" s="60">
        <v>10.199999999999999</v>
      </c>
      <c r="CV3648" s="60">
        <v>1.72</v>
      </c>
      <c r="CW3648" s="60">
        <f t="shared" si="218"/>
        <v>678.30000000000007</v>
      </c>
      <c r="CX3648" s="110"/>
      <c r="CY3648" s="110"/>
      <c r="CZ3648" s="110"/>
      <c r="DA3648" s="110"/>
      <c r="DB3648" s="22"/>
      <c r="DC3648" s="110"/>
      <c r="DD3648" s="110"/>
      <c r="DE3648" s="110"/>
      <c r="DF3648" s="110"/>
      <c r="DG3648" s="110"/>
      <c r="DH3648" s="22"/>
      <c r="DI3648" s="22"/>
      <c r="DJ3648" s="22"/>
      <c r="DK3648" s="22"/>
      <c r="DL3648" s="22"/>
      <c r="DM3648" s="22"/>
      <c r="DN3648" s="22"/>
      <c r="DO3648" s="22"/>
      <c r="DP3648" s="22"/>
      <c r="DQ3648" s="22"/>
    </row>
    <row r="3649" spans="1:121" ht="14.5" customHeight="1" x14ac:dyDescent="0.3">
      <c r="A3649" s="66">
        <v>767661</v>
      </c>
      <c r="B3649" s="22" t="s">
        <v>5175</v>
      </c>
      <c r="C3649" s="22" t="s">
        <v>2941</v>
      </c>
      <c r="D3649" s="22" t="s">
        <v>5257</v>
      </c>
      <c r="E3649" s="71"/>
      <c r="G3649" s="136" t="s">
        <v>5176</v>
      </c>
      <c r="H3649" s="22">
        <v>32.036932</v>
      </c>
      <c r="I3649" s="22">
        <v>-105.50849700000001</v>
      </c>
      <c r="J3649" s="22" t="s">
        <v>873</v>
      </c>
      <c r="K3649" s="22" t="s">
        <v>1253</v>
      </c>
      <c r="L3649" s="29" t="s">
        <v>878</v>
      </c>
      <c r="M3649" s="22" t="s">
        <v>1165</v>
      </c>
      <c r="N3649" s="70" t="s">
        <v>3393</v>
      </c>
      <c r="O3649" s="70" t="s">
        <v>3394</v>
      </c>
      <c r="R3649" s="22" t="s">
        <v>5238</v>
      </c>
      <c r="S3649" s="135"/>
      <c r="U3649" s="126"/>
      <c r="V3649" s="135"/>
      <c r="W3649" s="60">
        <v>55.34</v>
      </c>
      <c r="X3649" s="60">
        <v>0.09</v>
      </c>
      <c r="Y3649" s="60">
        <v>17.440000000000001</v>
      </c>
      <c r="Z3649" s="60">
        <v>7.26</v>
      </c>
      <c r="AA3649" s="60">
        <v>0.35499999999999998</v>
      </c>
      <c r="AB3649" s="60">
        <v>0.21</v>
      </c>
      <c r="AC3649" s="60">
        <v>2.0299999999999998</v>
      </c>
      <c r="AD3649" s="60">
        <v>8.0500000000000007</v>
      </c>
      <c r="AE3649" s="60">
        <v>4.34</v>
      </c>
      <c r="AF3649" s="60">
        <v>0.02</v>
      </c>
      <c r="AG3649" s="60">
        <v>5.0999999999999996</v>
      </c>
      <c r="AH3649" s="110"/>
      <c r="AI3649" s="60"/>
      <c r="AJ3649" s="110"/>
      <c r="AK3649" s="22"/>
      <c r="AL3649" s="110"/>
      <c r="AM3649" s="110"/>
      <c r="AN3649" s="110"/>
      <c r="AO3649" s="57">
        <f t="shared" si="219"/>
        <v>100.235</v>
      </c>
      <c r="AP3649" s="109">
        <f t="shared" si="220"/>
        <v>2.8261662000000012</v>
      </c>
      <c r="AQ3649" s="109">
        <f t="shared" si="221"/>
        <v>4.0307579999999987</v>
      </c>
      <c r="AR3649" s="110">
        <f t="shared" si="222"/>
        <v>6.6</v>
      </c>
      <c r="AS3649" s="22"/>
      <c r="AT3649" s="22"/>
      <c r="AU3649" s="110"/>
      <c r="AV3649" s="60"/>
      <c r="AW3649" s="60" t="s">
        <v>412</v>
      </c>
      <c r="AX3649" s="110"/>
      <c r="AY3649" s="60">
        <v>15</v>
      </c>
      <c r="AZ3649" s="60">
        <v>30</v>
      </c>
      <c r="BA3649" s="60">
        <v>0.5</v>
      </c>
      <c r="BB3649" s="110"/>
      <c r="BC3649" s="110"/>
      <c r="BD3649" s="60" t="s">
        <v>420</v>
      </c>
      <c r="BE3649" s="60" t="s">
        <v>411</v>
      </c>
      <c r="BF3649" s="60">
        <v>4</v>
      </c>
      <c r="BG3649" s="60" t="s">
        <v>471</v>
      </c>
      <c r="BH3649" s="60">
        <v>56</v>
      </c>
      <c r="BI3649" s="60">
        <v>4</v>
      </c>
      <c r="BJ3649" s="60">
        <v>115</v>
      </c>
      <c r="BK3649" s="110"/>
      <c r="BL3649" s="60" t="s">
        <v>1420</v>
      </c>
      <c r="BM3649" s="110"/>
      <c r="BN3649" s="60">
        <v>8</v>
      </c>
      <c r="BO3649" s="60">
        <v>517</v>
      </c>
      <c r="BP3649" s="60" t="s">
        <v>411</v>
      </c>
      <c r="BQ3649" s="60">
        <v>54</v>
      </c>
      <c r="BR3649" s="60">
        <v>225</v>
      </c>
      <c r="BS3649" s="110"/>
      <c r="BT3649" s="60">
        <v>0.7</v>
      </c>
      <c r="BU3649" s="60" t="s">
        <v>420</v>
      </c>
      <c r="BV3649" s="110"/>
      <c r="BW3649" s="60">
        <v>41</v>
      </c>
      <c r="BX3649" s="60">
        <v>118</v>
      </c>
      <c r="BY3649" s="60">
        <v>53.7</v>
      </c>
      <c r="BZ3649" s="110"/>
      <c r="CA3649" s="60">
        <v>59.8</v>
      </c>
      <c r="CB3649" s="60">
        <v>0.7</v>
      </c>
      <c r="CC3649" s="60">
        <v>21.4</v>
      </c>
      <c r="CD3649" s="60" t="s">
        <v>412</v>
      </c>
      <c r="CE3649" s="60">
        <v>8</v>
      </c>
      <c r="CF3649" s="60">
        <v>141</v>
      </c>
      <c r="CG3649" s="60">
        <v>5558</v>
      </c>
      <c r="CH3649" s="60">
        <v>280</v>
      </c>
      <c r="CI3649" s="60">
        <v>294</v>
      </c>
      <c r="CJ3649" s="60">
        <v>493</v>
      </c>
      <c r="CK3649" s="60">
        <v>44.4</v>
      </c>
      <c r="CL3649" s="60">
        <v>129</v>
      </c>
      <c r="CM3649" s="60">
        <v>21.5</v>
      </c>
      <c r="CN3649" s="60">
        <v>1.39</v>
      </c>
      <c r="CO3649" s="60">
        <v>16.7</v>
      </c>
      <c r="CP3649" s="60">
        <v>3.3</v>
      </c>
      <c r="CQ3649" s="60">
        <v>22.5</v>
      </c>
      <c r="CR3649" s="60">
        <v>5.0999999999999996</v>
      </c>
      <c r="CS3649" s="60">
        <v>16.399999999999999</v>
      </c>
      <c r="CT3649" s="60">
        <v>2.9</v>
      </c>
      <c r="CU3649" s="60">
        <v>21.6</v>
      </c>
      <c r="CV3649" s="60">
        <v>3.57</v>
      </c>
      <c r="CW3649" s="60">
        <f t="shared" si="218"/>
        <v>1075.3599999999999</v>
      </c>
      <c r="CX3649" s="110"/>
      <c r="CY3649" s="110"/>
      <c r="CZ3649" s="110"/>
      <c r="DA3649" s="110"/>
      <c r="DB3649" s="22"/>
      <c r="DC3649" s="110"/>
      <c r="DD3649" s="110"/>
      <c r="DE3649" s="110"/>
      <c r="DF3649" s="110"/>
      <c r="DG3649" s="110"/>
      <c r="DH3649" s="22"/>
      <c r="DI3649" s="22"/>
      <c r="DJ3649" s="22"/>
      <c r="DK3649" s="22"/>
      <c r="DL3649" s="22"/>
      <c r="DM3649" s="22"/>
      <c r="DN3649" s="22"/>
      <c r="DO3649" s="22"/>
      <c r="DP3649" s="22"/>
      <c r="DQ3649" s="22"/>
    </row>
    <row r="3650" spans="1:121" ht="14.5" customHeight="1" x14ac:dyDescent="0.3">
      <c r="A3650" s="66">
        <v>767662</v>
      </c>
      <c r="B3650" s="22" t="s">
        <v>5175</v>
      </c>
      <c r="C3650" s="22" t="s">
        <v>2941</v>
      </c>
      <c r="D3650" s="22" t="s">
        <v>5257</v>
      </c>
      <c r="E3650" s="71"/>
      <c r="G3650" s="136" t="s">
        <v>5176</v>
      </c>
      <c r="H3650" s="22">
        <v>32.036932</v>
      </c>
      <c r="I3650" s="22">
        <v>-105.50849700000001</v>
      </c>
      <c r="J3650" s="22" t="s">
        <v>873</v>
      </c>
      <c r="K3650" s="22" t="s">
        <v>1253</v>
      </c>
      <c r="L3650" s="29" t="s">
        <v>878</v>
      </c>
      <c r="M3650" s="22" t="s">
        <v>1165</v>
      </c>
      <c r="N3650" s="70" t="s">
        <v>3393</v>
      </c>
      <c r="O3650" s="70" t="s">
        <v>3394</v>
      </c>
      <c r="R3650" s="22" t="s">
        <v>5239</v>
      </c>
      <c r="S3650" s="135"/>
      <c r="U3650" s="126"/>
      <c r="V3650" s="135"/>
      <c r="W3650" s="60">
        <v>54.15</v>
      </c>
      <c r="X3650" s="60">
        <v>0.08</v>
      </c>
      <c r="Y3650" s="60">
        <v>16.87</v>
      </c>
      <c r="Z3650" s="60">
        <v>7.67</v>
      </c>
      <c r="AA3650" s="60">
        <v>0.40100000000000002</v>
      </c>
      <c r="AB3650" s="60">
        <v>0.15</v>
      </c>
      <c r="AC3650" s="60">
        <v>1.34</v>
      </c>
      <c r="AD3650" s="60">
        <v>8.74</v>
      </c>
      <c r="AE3650" s="60">
        <v>4.1500000000000004</v>
      </c>
      <c r="AF3650" s="60">
        <v>0.04</v>
      </c>
      <c r="AG3650" s="60">
        <v>4.8099999999999996</v>
      </c>
      <c r="AH3650" s="110"/>
      <c r="AI3650" s="60"/>
      <c r="AJ3650" s="110"/>
      <c r="AK3650" s="22"/>
      <c r="AL3650" s="110"/>
      <c r="AM3650" s="110"/>
      <c r="AN3650" s="110"/>
      <c r="AO3650" s="57">
        <f t="shared" si="219"/>
        <v>98.40100000000001</v>
      </c>
      <c r="AP3650" s="109">
        <f t="shared" si="220"/>
        <v>2.9088029000000022</v>
      </c>
      <c r="AQ3650" s="109">
        <f t="shared" si="221"/>
        <v>4.3283609999999975</v>
      </c>
      <c r="AR3650" s="110">
        <f t="shared" si="222"/>
        <v>6.9727272727272718</v>
      </c>
      <c r="AS3650" s="22"/>
      <c r="AT3650" s="22"/>
      <c r="AU3650" s="110"/>
      <c r="AV3650" s="60"/>
      <c r="AW3650" s="60" t="s">
        <v>412</v>
      </c>
      <c r="AX3650" s="110"/>
      <c r="AY3650" s="60">
        <v>4</v>
      </c>
      <c r="AZ3650" s="60">
        <v>40</v>
      </c>
      <c r="BA3650" s="60">
        <v>0.9</v>
      </c>
      <c r="BB3650" s="110"/>
      <c r="BC3650" s="110"/>
      <c r="BD3650" s="60" t="s">
        <v>420</v>
      </c>
      <c r="BE3650" s="60" t="s">
        <v>411</v>
      </c>
      <c r="BF3650" s="60">
        <v>5.6</v>
      </c>
      <c r="BG3650" s="60" t="s">
        <v>471</v>
      </c>
      <c r="BH3650" s="60">
        <v>60</v>
      </c>
      <c r="BI3650" s="60">
        <v>4</v>
      </c>
      <c r="BJ3650" s="60">
        <v>143</v>
      </c>
      <c r="BK3650" s="110"/>
      <c r="BL3650" s="60" t="s">
        <v>1420</v>
      </c>
      <c r="BM3650" s="110"/>
      <c r="BN3650" s="60">
        <v>9</v>
      </c>
      <c r="BO3650" s="60">
        <v>669</v>
      </c>
      <c r="BP3650" s="60" t="s">
        <v>411</v>
      </c>
      <c r="BQ3650" s="60">
        <v>73</v>
      </c>
      <c r="BR3650" s="60">
        <v>232</v>
      </c>
      <c r="BS3650" s="110"/>
      <c r="BT3650" s="60">
        <v>0.8</v>
      </c>
      <c r="BU3650" s="60" t="s">
        <v>420</v>
      </c>
      <c r="BV3650" s="110"/>
      <c r="BW3650" s="60">
        <v>36</v>
      </c>
      <c r="BX3650" s="60">
        <v>70</v>
      </c>
      <c r="BY3650" s="60">
        <v>71.599999999999994</v>
      </c>
      <c r="BZ3650" s="110"/>
      <c r="CA3650" s="60">
        <v>76.8</v>
      </c>
      <c r="CB3650" s="60">
        <v>0.9</v>
      </c>
      <c r="CC3650" s="60">
        <v>27</v>
      </c>
      <c r="CD3650" s="60" t="s">
        <v>412</v>
      </c>
      <c r="CE3650" s="60">
        <v>10</v>
      </c>
      <c r="CF3650" s="60">
        <v>184</v>
      </c>
      <c r="CG3650" s="60">
        <v>6495</v>
      </c>
      <c r="CH3650" s="60">
        <v>370</v>
      </c>
      <c r="CI3650" s="60">
        <v>381</v>
      </c>
      <c r="CJ3650" s="60">
        <v>642</v>
      </c>
      <c r="CK3650" s="60">
        <v>56.8</v>
      </c>
      <c r="CL3650" s="60">
        <v>166</v>
      </c>
      <c r="CM3650" s="60">
        <v>27.8</v>
      </c>
      <c r="CN3650" s="60">
        <v>1.74</v>
      </c>
      <c r="CO3650" s="60">
        <v>21.9</v>
      </c>
      <c r="CP3650" s="60">
        <v>4.3</v>
      </c>
      <c r="CQ3650" s="60">
        <v>30.4</v>
      </c>
      <c r="CR3650" s="60">
        <v>6.9</v>
      </c>
      <c r="CS3650" s="60">
        <v>22.4</v>
      </c>
      <c r="CT3650" s="60">
        <v>3.93</v>
      </c>
      <c r="CU3650" s="60">
        <v>29.9</v>
      </c>
      <c r="CV3650" s="60">
        <v>5.1100000000000003</v>
      </c>
      <c r="CW3650" s="60">
        <f t="shared" si="218"/>
        <v>1400.1800000000003</v>
      </c>
      <c r="CX3650" s="110"/>
      <c r="CY3650" s="110"/>
      <c r="CZ3650" s="110"/>
      <c r="DA3650" s="110"/>
      <c r="DB3650" s="22"/>
      <c r="DC3650" s="110"/>
      <c r="DD3650" s="110"/>
      <c r="DE3650" s="110"/>
      <c r="DF3650" s="110"/>
      <c r="DG3650" s="110"/>
      <c r="DH3650" s="22"/>
      <c r="DI3650" s="22"/>
      <c r="DJ3650" s="22"/>
      <c r="DK3650" s="22"/>
      <c r="DL3650" s="22"/>
      <c r="DM3650" s="22"/>
      <c r="DN3650" s="22"/>
      <c r="DO3650" s="22"/>
      <c r="DP3650" s="22"/>
      <c r="DQ3650" s="22"/>
    </row>
    <row r="3651" spans="1:121" ht="14.5" customHeight="1" x14ac:dyDescent="0.3">
      <c r="A3651" s="66">
        <v>767663</v>
      </c>
      <c r="B3651" s="22" t="s">
        <v>5175</v>
      </c>
      <c r="C3651" s="22" t="s">
        <v>2941</v>
      </c>
      <c r="D3651" s="22" t="s">
        <v>5257</v>
      </c>
      <c r="E3651" s="71"/>
      <c r="G3651" s="136" t="s">
        <v>5176</v>
      </c>
      <c r="H3651" s="22">
        <v>32.036932</v>
      </c>
      <c r="I3651" s="22">
        <v>-105.50849700000001</v>
      </c>
      <c r="J3651" s="22" t="s">
        <v>873</v>
      </c>
      <c r="K3651" s="22" t="s">
        <v>1253</v>
      </c>
      <c r="L3651" s="29" t="s">
        <v>878</v>
      </c>
      <c r="M3651" s="22" t="s">
        <v>1165</v>
      </c>
      <c r="N3651" s="70" t="s">
        <v>3393</v>
      </c>
      <c r="O3651" s="70" t="s">
        <v>3394</v>
      </c>
      <c r="R3651" s="22" t="s">
        <v>5240</v>
      </c>
      <c r="S3651" s="135"/>
      <c r="U3651" s="126"/>
      <c r="V3651" s="135"/>
      <c r="W3651" s="60">
        <v>54.65</v>
      </c>
      <c r="X3651" s="60">
        <v>8.1000000000000003E-2</v>
      </c>
      <c r="Y3651" s="60">
        <v>17.07</v>
      </c>
      <c r="Z3651" s="60">
        <v>7.77</v>
      </c>
      <c r="AA3651" s="60">
        <v>0.45200000000000001</v>
      </c>
      <c r="AB3651" s="60">
        <v>0.18</v>
      </c>
      <c r="AC3651" s="60">
        <v>1.34</v>
      </c>
      <c r="AD3651" s="60">
        <v>8.91</v>
      </c>
      <c r="AE3651" s="60">
        <v>4.24</v>
      </c>
      <c r="AF3651" s="60">
        <v>0.05</v>
      </c>
      <c r="AG3651" s="60">
        <v>4.38</v>
      </c>
      <c r="AH3651" s="110"/>
      <c r="AI3651" s="60"/>
      <c r="AJ3651" s="110"/>
      <c r="AK3651" s="22"/>
      <c r="AL3651" s="110"/>
      <c r="AM3651" s="110"/>
      <c r="AN3651" s="110"/>
      <c r="AO3651" s="57">
        <f t="shared" si="219"/>
        <v>99.12299999999999</v>
      </c>
      <c r="AP3651" s="109">
        <f t="shared" si="220"/>
        <v>2.9457398999999977</v>
      </c>
      <c r="AQ3651" s="109">
        <f t="shared" si="221"/>
        <v>4.3856910000000013</v>
      </c>
      <c r="AR3651" s="110">
        <f t="shared" si="222"/>
        <v>7.0636363636363626</v>
      </c>
      <c r="AS3651" s="22"/>
      <c r="AT3651" s="22"/>
      <c r="AU3651" s="110"/>
      <c r="AV3651" s="60"/>
      <c r="AW3651" s="60">
        <v>9</v>
      </c>
      <c r="AX3651" s="110"/>
      <c r="AY3651" s="60">
        <v>5</v>
      </c>
      <c r="AZ3651" s="60">
        <v>38</v>
      </c>
      <c r="BA3651" s="60">
        <v>1</v>
      </c>
      <c r="BB3651" s="110"/>
      <c r="BC3651" s="110"/>
      <c r="BD3651" s="60">
        <v>1</v>
      </c>
      <c r="BE3651" s="60" t="s">
        <v>411</v>
      </c>
      <c r="BF3651" s="60">
        <v>5.2</v>
      </c>
      <c r="BG3651" s="60" t="s">
        <v>471</v>
      </c>
      <c r="BH3651" s="60">
        <v>55</v>
      </c>
      <c r="BI3651" s="60">
        <v>4</v>
      </c>
      <c r="BJ3651" s="60">
        <v>129</v>
      </c>
      <c r="BK3651" s="110"/>
      <c r="BL3651" s="60" t="s">
        <v>1420</v>
      </c>
      <c r="BM3651" s="110"/>
      <c r="BN3651" s="60">
        <v>10</v>
      </c>
      <c r="BO3651" s="60">
        <v>623</v>
      </c>
      <c r="BP3651" s="60" t="s">
        <v>411</v>
      </c>
      <c r="BQ3651" s="60">
        <v>69</v>
      </c>
      <c r="BR3651" s="60">
        <v>217</v>
      </c>
      <c r="BS3651" s="110"/>
      <c r="BT3651" s="60">
        <v>1</v>
      </c>
      <c r="BU3651" s="60" t="s">
        <v>420</v>
      </c>
      <c r="BV3651" s="110"/>
      <c r="BW3651" s="60">
        <v>31</v>
      </c>
      <c r="BX3651" s="60">
        <v>66</v>
      </c>
      <c r="BY3651" s="60">
        <v>69.599999999999994</v>
      </c>
      <c r="BZ3651" s="110"/>
      <c r="CA3651" s="60">
        <v>70</v>
      </c>
      <c r="CB3651" s="60">
        <v>1.1000000000000001</v>
      </c>
      <c r="CC3651" s="60">
        <v>25.1</v>
      </c>
      <c r="CD3651" s="60" t="s">
        <v>412</v>
      </c>
      <c r="CE3651" s="60">
        <v>10</v>
      </c>
      <c r="CF3651" s="60">
        <v>178</v>
      </c>
      <c r="CG3651" s="60">
        <v>6435</v>
      </c>
      <c r="CH3651" s="60">
        <v>390</v>
      </c>
      <c r="CI3651" s="60">
        <v>380</v>
      </c>
      <c r="CJ3651" s="60">
        <v>626</v>
      </c>
      <c r="CK3651" s="60">
        <v>54.8</v>
      </c>
      <c r="CL3651" s="60">
        <v>160</v>
      </c>
      <c r="CM3651" s="60">
        <v>27.5</v>
      </c>
      <c r="CN3651" s="60">
        <v>1.77</v>
      </c>
      <c r="CO3651" s="60">
        <v>20.3</v>
      </c>
      <c r="CP3651" s="60">
        <v>4.3</v>
      </c>
      <c r="CQ3651" s="60">
        <v>29.6</v>
      </c>
      <c r="CR3651" s="60">
        <v>6.7</v>
      </c>
      <c r="CS3651" s="60">
        <v>21.4</v>
      </c>
      <c r="CT3651" s="60">
        <v>3.77</v>
      </c>
      <c r="CU3651" s="60">
        <v>27.9</v>
      </c>
      <c r="CV3651" s="60">
        <v>4.95</v>
      </c>
      <c r="CW3651" s="60">
        <f t="shared" si="218"/>
        <v>1368.99</v>
      </c>
      <c r="CX3651" s="110"/>
      <c r="CY3651" s="110"/>
      <c r="CZ3651" s="110"/>
      <c r="DA3651" s="110"/>
      <c r="DB3651" s="22"/>
      <c r="DC3651" s="110"/>
      <c r="DD3651" s="110"/>
      <c r="DE3651" s="110"/>
      <c r="DF3651" s="110"/>
      <c r="DG3651" s="110"/>
      <c r="DH3651" s="22"/>
      <c r="DI3651" s="22"/>
      <c r="DJ3651" s="22"/>
      <c r="DK3651" s="22"/>
      <c r="DL3651" s="22"/>
      <c r="DM3651" s="22"/>
      <c r="DN3651" s="22"/>
      <c r="DO3651" s="22"/>
      <c r="DP3651" s="22"/>
      <c r="DQ3651" s="22"/>
    </row>
    <row r="3652" spans="1:121" ht="14.5" customHeight="1" x14ac:dyDescent="0.3">
      <c r="A3652" s="66">
        <v>767664</v>
      </c>
      <c r="B3652" s="22" t="s">
        <v>5175</v>
      </c>
      <c r="C3652" s="22" t="s">
        <v>2941</v>
      </c>
      <c r="D3652" s="22" t="s">
        <v>5257</v>
      </c>
      <c r="E3652" s="71"/>
      <c r="G3652" s="136" t="s">
        <v>5176</v>
      </c>
      <c r="H3652" s="22">
        <v>32.036932</v>
      </c>
      <c r="I3652" s="22">
        <v>-105.50849700000001</v>
      </c>
      <c r="J3652" s="22" t="s">
        <v>873</v>
      </c>
      <c r="K3652" s="22" t="s">
        <v>1253</v>
      </c>
      <c r="L3652" s="29" t="s">
        <v>878</v>
      </c>
      <c r="M3652" s="22" t="s">
        <v>1165</v>
      </c>
      <c r="N3652" s="70" t="s">
        <v>3393</v>
      </c>
      <c r="O3652" s="70" t="s">
        <v>3394</v>
      </c>
      <c r="R3652" s="22" t="s">
        <v>5241</v>
      </c>
      <c r="S3652" s="135"/>
      <c r="U3652" s="126"/>
      <c r="V3652" s="135"/>
      <c r="W3652" s="60">
        <v>56.88</v>
      </c>
      <c r="X3652" s="60">
        <v>0.17199999999999999</v>
      </c>
      <c r="Y3652" s="60">
        <v>17.25</v>
      </c>
      <c r="Z3652" s="60">
        <v>6.47</v>
      </c>
      <c r="AA3652" s="60">
        <v>0.249</v>
      </c>
      <c r="AB3652" s="60">
        <v>0.35</v>
      </c>
      <c r="AC3652" s="60">
        <v>1.97</v>
      </c>
      <c r="AD3652" s="60">
        <v>7.34</v>
      </c>
      <c r="AE3652" s="60">
        <v>3.81</v>
      </c>
      <c r="AF3652" s="60">
        <v>0.09</v>
      </c>
      <c r="AG3652" s="60">
        <v>5.45</v>
      </c>
      <c r="AH3652" s="110"/>
      <c r="AI3652" s="60"/>
      <c r="AJ3652" s="110"/>
      <c r="AK3652" s="22"/>
      <c r="AL3652" s="110"/>
      <c r="AM3652" s="110"/>
      <c r="AN3652" s="110"/>
      <c r="AO3652" s="57">
        <f t="shared" si="219"/>
        <v>100.03099999999999</v>
      </c>
      <c r="AP3652" s="109">
        <f t="shared" si="220"/>
        <v>2.6031689000000005</v>
      </c>
      <c r="AQ3652" s="109">
        <f t="shared" si="221"/>
        <v>3.5153009999999991</v>
      </c>
      <c r="AR3652" s="110">
        <f t="shared" si="222"/>
        <v>5.8818181818181809</v>
      </c>
      <c r="AS3652" s="22"/>
      <c r="AT3652" s="22"/>
      <c r="AU3652" s="110"/>
      <c r="AV3652" s="60"/>
      <c r="AW3652" s="60" t="s">
        <v>412</v>
      </c>
      <c r="AX3652" s="110"/>
      <c r="AY3652" s="60">
        <v>50</v>
      </c>
      <c r="AZ3652" s="60">
        <v>20</v>
      </c>
      <c r="BA3652" s="60" t="s">
        <v>413</v>
      </c>
      <c r="BB3652" s="110"/>
      <c r="BC3652" s="110"/>
      <c r="BD3652" s="60" t="s">
        <v>420</v>
      </c>
      <c r="BE3652" s="60" t="s">
        <v>411</v>
      </c>
      <c r="BF3652" s="60">
        <v>3.5</v>
      </c>
      <c r="BG3652" s="60" t="s">
        <v>471</v>
      </c>
      <c r="BH3652" s="60">
        <v>40</v>
      </c>
      <c r="BI3652" s="60">
        <v>3</v>
      </c>
      <c r="BJ3652" s="60">
        <v>41.7</v>
      </c>
      <c r="BK3652" s="110"/>
      <c r="BL3652" s="60" t="s">
        <v>1420</v>
      </c>
      <c r="BM3652" s="110"/>
      <c r="BN3652" s="60">
        <v>4</v>
      </c>
      <c r="BO3652" s="60">
        <v>216</v>
      </c>
      <c r="BP3652" s="60" t="s">
        <v>411</v>
      </c>
      <c r="BQ3652" s="60">
        <v>30</v>
      </c>
      <c r="BR3652" s="60">
        <v>144</v>
      </c>
      <c r="BS3652" s="110"/>
      <c r="BT3652" s="60">
        <v>0.8</v>
      </c>
      <c r="BU3652" s="60">
        <v>1</v>
      </c>
      <c r="BV3652" s="110"/>
      <c r="BW3652" s="60">
        <v>21</v>
      </c>
      <c r="BX3652" s="60">
        <v>70</v>
      </c>
      <c r="BY3652" s="60">
        <v>18.2</v>
      </c>
      <c r="BZ3652" s="110"/>
      <c r="CA3652" s="60">
        <v>32.700000000000003</v>
      </c>
      <c r="CB3652" s="60">
        <v>0.4</v>
      </c>
      <c r="CC3652" s="60">
        <v>10.1</v>
      </c>
      <c r="CD3652" s="60" t="s">
        <v>412</v>
      </c>
      <c r="CE3652" s="60">
        <v>2</v>
      </c>
      <c r="CF3652" s="60">
        <v>39</v>
      </c>
      <c r="CG3652" s="60">
        <v>1982</v>
      </c>
      <c r="CH3652" s="60">
        <v>200</v>
      </c>
      <c r="CI3652" s="60">
        <v>109</v>
      </c>
      <c r="CJ3652" s="60">
        <v>196</v>
      </c>
      <c r="CK3652" s="60">
        <v>18.100000000000001</v>
      </c>
      <c r="CL3652" s="60">
        <v>56.6</v>
      </c>
      <c r="CM3652" s="60">
        <v>9</v>
      </c>
      <c r="CN3652" s="60">
        <v>0.91</v>
      </c>
      <c r="CO3652" s="60">
        <v>6.5</v>
      </c>
      <c r="CP3652" s="60">
        <v>1.2</v>
      </c>
      <c r="CQ3652" s="60">
        <v>7.3</v>
      </c>
      <c r="CR3652" s="60">
        <v>1.5</v>
      </c>
      <c r="CS3652" s="60">
        <v>4.7</v>
      </c>
      <c r="CT3652" s="60">
        <v>0.83</v>
      </c>
      <c r="CU3652" s="60">
        <v>6</v>
      </c>
      <c r="CV3652" s="60">
        <v>1.1100000000000001</v>
      </c>
      <c r="CW3652" s="60">
        <f t="shared" si="218"/>
        <v>418.75000000000006</v>
      </c>
      <c r="CX3652" s="110"/>
      <c r="CY3652" s="110"/>
      <c r="CZ3652" s="110"/>
      <c r="DA3652" s="110"/>
      <c r="DB3652" s="22"/>
      <c r="DC3652" s="110"/>
      <c r="DD3652" s="110"/>
      <c r="DE3652" s="110"/>
      <c r="DF3652" s="110"/>
      <c r="DG3652" s="110"/>
      <c r="DH3652" s="22"/>
      <c r="DI3652" s="22"/>
      <c r="DJ3652" s="22"/>
      <c r="DK3652" s="22"/>
      <c r="DL3652" s="22"/>
      <c r="DM3652" s="22"/>
      <c r="DN3652" s="22"/>
      <c r="DO3652" s="22"/>
      <c r="DP3652" s="22"/>
      <c r="DQ3652" s="22"/>
    </row>
    <row r="3653" spans="1:121" ht="14.5" customHeight="1" x14ac:dyDescent="0.3">
      <c r="A3653" s="66">
        <v>767665</v>
      </c>
      <c r="B3653" s="22" t="s">
        <v>5175</v>
      </c>
      <c r="C3653" s="22" t="s">
        <v>2941</v>
      </c>
      <c r="D3653" s="22" t="s">
        <v>5257</v>
      </c>
      <c r="E3653" s="71"/>
      <c r="G3653" s="136" t="s">
        <v>5176</v>
      </c>
      <c r="H3653" s="22">
        <v>32.036935</v>
      </c>
      <c r="I3653" s="22">
        <v>-105.507532</v>
      </c>
      <c r="J3653" s="22" t="s">
        <v>873</v>
      </c>
      <c r="K3653" s="22" t="s">
        <v>1253</v>
      </c>
      <c r="L3653" s="29" t="s">
        <v>878</v>
      </c>
      <c r="M3653" s="22" t="s">
        <v>1165</v>
      </c>
      <c r="N3653" s="70" t="s">
        <v>3393</v>
      </c>
      <c r="O3653" s="70" t="s">
        <v>3394</v>
      </c>
      <c r="R3653" s="22" t="s">
        <v>5242</v>
      </c>
      <c r="S3653" s="135"/>
      <c r="U3653" s="126"/>
      <c r="V3653" s="135"/>
      <c r="W3653" s="60">
        <v>54.4</v>
      </c>
      <c r="X3653" s="60">
        <v>5.8999999999999997E-2</v>
      </c>
      <c r="Y3653" s="60">
        <v>18.64</v>
      </c>
      <c r="Z3653" s="60">
        <v>4.74</v>
      </c>
      <c r="AA3653" s="60">
        <v>0.10199999999999999</v>
      </c>
      <c r="AB3653" s="60">
        <v>0.96</v>
      </c>
      <c r="AC3653" s="60">
        <v>0.92</v>
      </c>
      <c r="AD3653" s="60">
        <v>5.01</v>
      </c>
      <c r="AE3653" s="60">
        <v>2.95</v>
      </c>
      <c r="AF3653" s="60">
        <v>0.03</v>
      </c>
      <c r="AG3653" s="60">
        <v>10.42</v>
      </c>
      <c r="AH3653" s="110"/>
      <c r="AI3653" s="60"/>
      <c r="AJ3653" s="110"/>
      <c r="AK3653" s="22"/>
      <c r="AL3653" s="110"/>
      <c r="AM3653" s="110"/>
      <c r="AN3653" s="110"/>
      <c r="AO3653" s="57">
        <f t="shared" si="219"/>
        <v>98.230999999999995</v>
      </c>
      <c r="AP3653" s="109">
        <f t="shared" si="220"/>
        <v>2.2042338000000004</v>
      </c>
      <c r="AQ3653" s="109">
        <f t="shared" si="221"/>
        <v>2.3052419999999998</v>
      </c>
      <c r="AR3653" s="110">
        <f t="shared" si="222"/>
        <v>4.3090909090909086</v>
      </c>
      <c r="AS3653" s="22"/>
      <c r="AT3653" s="22"/>
      <c r="AU3653" s="110"/>
      <c r="AV3653" s="60"/>
      <c r="AW3653" s="60" t="s">
        <v>412</v>
      </c>
      <c r="AX3653" s="110"/>
      <c r="AY3653" s="60">
        <v>9</v>
      </c>
      <c r="AZ3653" s="60">
        <v>27</v>
      </c>
      <c r="BA3653" s="60" t="s">
        <v>413</v>
      </c>
      <c r="BB3653" s="110"/>
      <c r="BC3653" s="110"/>
      <c r="BD3653" s="60" t="s">
        <v>420</v>
      </c>
      <c r="BE3653" s="60" t="s">
        <v>411</v>
      </c>
      <c r="BF3653" s="60">
        <v>5.5</v>
      </c>
      <c r="BG3653" s="60" t="s">
        <v>471</v>
      </c>
      <c r="BH3653" s="60">
        <v>44</v>
      </c>
      <c r="BI3653" s="60">
        <v>2</v>
      </c>
      <c r="BJ3653" s="60">
        <v>49.9</v>
      </c>
      <c r="BK3653" s="110"/>
      <c r="BL3653" s="60" t="s">
        <v>1420</v>
      </c>
      <c r="BM3653" s="110"/>
      <c r="BN3653" s="60">
        <v>4</v>
      </c>
      <c r="BO3653" s="60">
        <v>311</v>
      </c>
      <c r="BP3653" s="60" t="s">
        <v>411</v>
      </c>
      <c r="BQ3653" s="60">
        <v>49</v>
      </c>
      <c r="BR3653" s="60">
        <v>129</v>
      </c>
      <c r="BS3653" s="110"/>
      <c r="BT3653" s="60" t="s">
        <v>421</v>
      </c>
      <c r="BU3653" s="60" t="s">
        <v>420</v>
      </c>
      <c r="BV3653" s="110"/>
      <c r="BW3653" s="60">
        <v>22</v>
      </c>
      <c r="BX3653" s="60">
        <v>97</v>
      </c>
      <c r="BY3653" s="60">
        <v>27.4</v>
      </c>
      <c r="BZ3653" s="110"/>
      <c r="CA3653" s="60">
        <v>54.2</v>
      </c>
      <c r="CB3653" s="60">
        <v>0.5</v>
      </c>
      <c r="CC3653" s="60">
        <v>14.5</v>
      </c>
      <c r="CD3653" s="60" t="s">
        <v>412</v>
      </c>
      <c r="CE3653" s="60">
        <v>2</v>
      </c>
      <c r="CF3653" s="60">
        <v>55</v>
      </c>
      <c r="CG3653" s="60">
        <v>2655</v>
      </c>
      <c r="CH3653" s="60">
        <v>230</v>
      </c>
      <c r="CI3653" s="60">
        <v>171</v>
      </c>
      <c r="CJ3653" s="60">
        <v>274</v>
      </c>
      <c r="CK3653" s="60">
        <v>24</v>
      </c>
      <c r="CL3653" s="60">
        <v>68.2</v>
      </c>
      <c r="CM3653" s="60">
        <v>10.8</v>
      </c>
      <c r="CN3653" s="60">
        <v>0.75</v>
      </c>
      <c r="CO3653" s="60">
        <v>7.3</v>
      </c>
      <c r="CP3653" s="60">
        <v>1.4</v>
      </c>
      <c r="CQ3653" s="60">
        <v>9.5</v>
      </c>
      <c r="CR3653" s="60">
        <v>2.1</v>
      </c>
      <c r="CS3653" s="60">
        <v>6.7</v>
      </c>
      <c r="CT3653" s="60">
        <v>1.18</v>
      </c>
      <c r="CU3653" s="60">
        <v>8.9</v>
      </c>
      <c r="CV3653" s="60">
        <v>1.59</v>
      </c>
      <c r="CW3653" s="60">
        <f t="shared" si="218"/>
        <v>587.41999999999996</v>
      </c>
      <c r="CX3653" s="110"/>
      <c r="CY3653" s="110"/>
      <c r="CZ3653" s="110"/>
      <c r="DA3653" s="110"/>
      <c r="DB3653" s="22"/>
      <c r="DC3653" s="110"/>
      <c r="DD3653" s="110"/>
      <c r="DE3653" s="110"/>
      <c r="DF3653" s="110"/>
      <c r="DG3653" s="110"/>
      <c r="DH3653" s="22"/>
      <c r="DI3653" s="22"/>
      <c r="DJ3653" s="22"/>
      <c r="DK3653" s="22"/>
      <c r="DL3653" s="22"/>
      <c r="DM3653" s="22"/>
      <c r="DN3653" s="22"/>
      <c r="DO3653" s="22"/>
      <c r="DP3653" s="22"/>
      <c r="DQ3653" s="22"/>
    </row>
    <row r="3654" spans="1:121" ht="14.5" customHeight="1" x14ac:dyDescent="0.3">
      <c r="A3654" s="66">
        <v>767666</v>
      </c>
      <c r="B3654" s="22" t="s">
        <v>5175</v>
      </c>
      <c r="C3654" s="22" t="s">
        <v>2941</v>
      </c>
      <c r="D3654" s="22" t="s">
        <v>5257</v>
      </c>
      <c r="E3654" s="71"/>
      <c r="G3654" s="136" t="s">
        <v>5176</v>
      </c>
      <c r="H3654" s="22">
        <v>32.036935</v>
      </c>
      <c r="I3654" s="22">
        <v>-105.507532</v>
      </c>
      <c r="J3654" s="22" t="s">
        <v>873</v>
      </c>
      <c r="K3654" s="22" t="s">
        <v>1253</v>
      </c>
      <c r="L3654" s="29" t="s">
        <v>878</v>
      </c>
      <c r="M3654" s="22" t="s">
        <v>1165</v>
      </c>
      <c r="N3654" s="70" t="s">
        <v>3393</v>
      </c>
      <c r="O3654" s="70" t="s">
        <v>3394</v>
      </c>
      <c r="R3654" s="22" t="s">
        <v>5243</v>
      </c>
      <c r="S3654" s="135"/>
      <c r="U3654" s="126"/>
      <c r="V3654" s="135"/>
      <c r="W3654" s="60">
        <v>54.87</v>
      </c>
      <c r="X3654" s="60">
        <v>0.126</v>
      </c>
      <c r="Y3654" s="60">
        <v>16.54</v>
      </c>
      <c r="Z3654" s="60">
        <v>5.93</v>
      </c>
      <c r="AA3654" s="60">
        <v>0.29299999999999998</v>
      </c>
      <c r="AB3654" s="60">
        <v>0.39</v>
      </c>
      <c r="AC3654" s="60">
        <v>3.07</v>
      </c>
      <c r="AD3654" s="60">
        <v>4.84</v>
      </c>
      <c r="AE3654" s="60">
        <v>4.93</v>
      </c>
      <c r="AF3654" s="60">
        <v>0.1</v>
      </c>
      <c r="AG3654" s="60">
        <v>7.59</v>
      </c>
      <c r="AH3654" s="110"/>
      <c r="AI3654" s="60"/>
      <c r="AJ3654" s="110"/>
      <c r="AK3654" s="22"/>
      <c r="AL3654" s="110"/>
      <c r="AM3654" s="110"/>
      <c r="AN3654" s="110"/>
      <c r="AO3654" s="57">
        <f t="shared" si="219"/>
        <v>98.679000000000002</v>
      </c>
      <c r="AP3654" s="109">
        <f t="shared" si="220"/>
        <v>2.4220240999999993</v>
      </c>
      <c r="AQ3654" s="109">
        <f t="shared" si="221"/>
        <v>3.1890689999999999</v>
      </c>
      <c r="AR3654" s="110">
        <f t="shared" si="222"/>
        <v>5.3909090909090907</v>
      </c>
      <c r="AS3654" s="22"/>
      <c r="AT3654" s="22"/>
      <c r="AU3654" s="110"/>
      <c r="AV3654" s="60"/>
      <c r="AW3654" s="60" t="s">
        <v>412</v>
      </c>
      <c r="AX3654" s="110"/>
      <c r="AY3654" s="60">
        <v>32</v>
      </c>
      <c r="AZ3654" s="60">
        <v>19</v>
      </c>
      <c r="BA3654" s="60" t="s">
        <v>413</v>
      </c>
      <c r="BB3654" s="110"/>
      <c r="BC3654" s="110"/>
      <c r="BD3654" s="60" t="s">
        <v>420</v>
      </c>
      <c r="BE3654" s="60" t="s">
        <v>411</v>
      </c>
      <c r="BF3654" s="60">
        <v>4.2</v>
      </c>
      <c r="BG3654" s="60" t="s">
        <v>471</v>
      </c>
      <c r="BH3654" s="60">
        <v>38</v>
      </c>
      <c r="BI3654" s="60">
        <v>2</v>
      </c>
      <c r="BJ3654" s="60">
        <v>39.799999999999997</v>
      </c>
      <c r="BK3654" s="110"/>
      <c r="BL3654" s="60" t="s">
        <v>1420</v>
      </c>
      <c r="BM3654" s="110"/>
      <c r="BN3654" s="60">
        <v>7</v>
      </c>
      <c r="BO3654" s="60">
        <v>262</v>
      </c>
      <c r="BP3654" s="60" t="s">
        <v>411</v>
      </c>
      <c r="BQ3654" s="60">
        <v>33</v>
      </c>
      <c r="BR3654" s="60">
        <v>164</v>
      </c>
      <c r="BS3654" s="110"/>
      <c r="BT3654" s="60" t="s">
        <v>421</v>
      </c>
      <c r="BU3654" s="60">
        <v>1</v>
      </c>
      <c r="BV3654" s="110"/>
      <c r="BW3654" s="60">
        <v>15</v>
      </c>
      <c r="BX3654" s="60">
        <v>59</v>
      </c>
      <c r="BY3654" s="60">
        <v>21.4</v>
      </c>
      <c r="BZ3654" s="110"/>
      <c r="CA3654" s="60">
        <v>38.9</v>
      </c>
      <c r="CB3654" s="60">
        <v>0.5</v>
      </c>
      <c r="CC3654" s="60">
        <v>11.1</v>
      </c>
      <c r="CD3654" s="60">
        <v>10</v>
      </c>
      <c r="CE3654" s="60">
        <v>1</v>
      </c>
      <c r="CF3654" s="60">
        <v>55</v>
      </c>
      <c r="CG3654" s="60">
        <v>2013</v>
      </c>
      <c r="CH3654" s="60">
        <v>220</v>
      </c>
      <c r="CI3654" s="60">
        <v>147</v>
      </c>
      <c r="CJ3654" s="60">
        <v>259</v>
      </c>
      <c r="CK3654" s="60">
        <v>23.4</v>
      </c>
      <c r="CL3654" s="60">
        <v>72.099999999999994</v>
      </c>
      <c r="CM3654" s="60">
        <v>11.4</v>
      </c>
      <c r="CN3654" s="60">
        <v>1.02</v>
      </c>
      <c r="CO3654" s="60">
        <v>8.5</v>
      </c>
      <c r="CP3654" s="60">
        <v>1.5</v>
      </c>
      <c r="CQ3654" s="60">
        <v>9.6999999999999993</v>
      </c>
      <c r="CR3654" s="60">
        <v>2.1</v>
      </c>
      <c r="CS3654" s="60">
        <v>6.4</v>
      </c>
      <c r="CT3654" s="60">
        <v>1.0900000000000001</v>
      </c>
      <c r="CU3654" s="60">
        <v>8.1999999999999993</v>
      </c>
      <c r="CV3654" s="60">
        <v>1.43</v>
      </c>
      <c r="CW3654" s="60">
        <f t="shared" si="218"/>
        <v>552.84</v>
      </c>
      <c r="CX3654" s="110"/>
      <c r="CY3654" s="110"/>
      <c r="CZ3654" s="110"/>
      <c r="DA3654" s="110"/>
      <c r="DB3654" s="22"/>
      <c r="DC3654" s="110"/>
      <c r="DD3654" s="110"/>
      <c r="DE3654" s="110"/>
      <c r="DF3654" s="110"/>
      <c r="DG3654" s="110"/>
      <c r="DH3654" s="22"/>
      <c r="DI3654" s="22"/>
      <c r="DJ3654" s="22"/>
      <c r="DK3654" s="22"/>
      <c r="DL3654" s="22"/>
      <c r="DM3654" s="22"/>
      <c r="DN3654" s="22"/>
      <c r="DO3654" s="22"/>
      <c r="DP3654" s="22"/>
      <c r="DQ3654" s="22"/>
    </row>
    <row r="3655" spans="1:121" ht="14.5" customHeight="1" x14ac:dyDescent="0.3">
      <c r="A3655" s="66">
        <v>767667</v>
      </c>
      <c r="B3655" s="22" t="s">
        <v>5175</v>
      </c>
      <c r="C3655" s="22" t="s">
        <v>2941</v>
      </c>
      <c r="D3655" s="22" t="s">
        <v>5257</v>
      </c>
      <c r="E3655" s="71"/>
      <c r="G3655" s="136" t="s">
        <v>5176</v>
      </c>
      <c r="H3655" s="22">
        <v>32.036935</v>
      </c>
      <c r="I3655" s="22">
        <v>-105.507532</v>
      </c>
      <c r="J3655" s="22" t="s">
        <v>873</v>
      </c>
      <c r="K3655" s="22" t="s">
        <v>1253</v>
      </c>
      <c r="L3655" s="29" t="s">
        <v>878</v>
      </c>
      <c r="M3655" s="22" t="s">
        <v>1165</v>
      </c>
      <c r="N3655" s="70" t="s">
        <v>3393</v>
      </c>
      <c r="O3655" s="70" t="s">
        <v>3394</v>
      </c>
      <c r="R3655" s="22" t="s">
        <v>5244</v>
      </c>
      <c r="S3655" s="135"/>
      <c r="U3655" s="126"/>
      <c r="V3655" s="135"/>
      <c r="W3655" s="60">
        <v>57.75</v>
      </c>
      <c r="X3655" s="60">
        <v>0.13300000000000001</v>
      </c>
      <c r="Y3655" s="60">
        <v>18.260000000000002</v>
      </c>
      <c r="Z3655" s="60">
        <v>5.63</v>
      </c>
      <c r="AA3655" s="60">
        <v>0.27500000000000002</v>
      </c>
      <c r="AB3655" s="60">
        <v>0.46</v>
      </c>
      <c r="AC3655" s="60">
        <v>1.1000000000000001</v>
      </c>
      <c r="AD3655" s="60">
        <v>5.46</v>
      </c>
      <c r="AE3655" s="60">
        <v>3.87</v>
      </c>
      <c r="AF3655" s="60">
        <v>0.1</v>
      </c>
      <c r="AG3655" s="60">
        <v>6.79</v>
      </c>
      <c r="AH3655" s="110"/>
      <c r="AI3655" s="60"/>
      <c r="AJ3655" s="110"/>
      <c r="AK3655" s="22"/>
      <c r="AL3655" s="110"/>
      <c r="AM3655" s="110"/>
      <c r="AN3655" s="110"/>
      <c r="AO3655" s="57">
        <f t="shared" si="219"/>
        <v>99.827999999999989</v>
      </c>
      <c r="AP3655" s="109">
        <f t="shared" si="220"/>
        <v>2.4260531000000007</v>
      </c>
      <c r="AQ3655" s="109">
        <f t="shared" si="221"/>
        <v>2.9126789999999989</v>
      </c>
      <c r="AR3655" s="110">
        <f t="shared" si="222"/>
        <v>5.1181818181818173</v>
      </c>
      <c r="AS3655" s="22"/>
      <c r="AT3655" s="22"/>
      <c r="AU3655" s="110"/>
      <c r="AV3655" s="60"/>
      <c r="AW3655" s="60" t="s">
        <v>412</v>
      </c>
      <c r="AX3655" s="110"/>
      <c r="AY3655" s="60">
        <v>37</v>
      </c>
      <c r="AZ3655" s="60">
        <v>18</v>
      </c>
      <c r="BA3655" s="60" t="s">
        <v>413</v>
      </c>
      <c r="BB3655" s="110"/>
      <c r="BC3655" s="110"/>
      <c r="BD3655" s="60">
        <v>1</v>
      </c>
      <c r="BE3655" s="60" t="s">
        <v>411</v>
      </c>
      <c r="BF3655" s="60">
        <v>3.2</v>
      </c>
      <c r="BG3655" s="60" t="s">
        <v>471</v>
      </c>
      <c r="BH3655" s="60">
        <v>39</v>
      </c>
      <c r="BI3655" s="60">
        <v>2</v>
      </c>
      <c r="BJ3655" s="60">
        <v>33.299999999999997</v>
      </c>
      <c r="BK3655" s="110"/>
      <c r="BL3655" s="60" t="s">
        <v>1420</v>
      </c>
      <c r="BM3655" s="110"/>
      <c r="BN3655" s="60">
        <v>7</v>
      </c>
      <c r="BO3655" s="60">
        <v>231</v>
      </c>
      <c r="BP3655" s="60" t="s">
        <v>411</v>
      </c>
      <c r="BQ3655" s="60">
        <v>31</v>
      </c>
      <c r="BR3655" s="60">
        <v>136</v>
      </c>
      <c r="BS3655" s="110"/>
      <c r="BT3655" s="60" t="s">
        <v>421</v>
      </c>
      <c r="BU3655" s="60">
        <v>1</v>
      </c>
      <c r="BV3655" s="110"/>
      <c r="BW3655" s="60">
        <v>12</v>
      </c>
      <c r="BX3655" s="60">
        <v>60</v>
      </c>
      <c r="BY3655" s="60">
        <v>18.899999999999999</v>
      </c>
      <c r="BZ3655" s="110"/>
      <c r="CA3655" s="60">
        <v>34.299999999999997</v>
      </c>
      <c r="CB3655" s="60">
        <v>0.5</v>
      </c>
      <c r="CC3655" s="60">
        <v>8.9</v>
      </c>
      <c r="CD3655" s="60">
        <v>10</v>
      </c>
      <c r="CE3655" s="60">
        <v>2</v>
      </c>
      <c r="CF3655" s="60">
        <v>44</v>
      </c>
      <c r="CG3655" s="60">
        <v>1686</v>
      </c>
      <c r="CH3655" s="60">
        <v>190</v>
      </c>
      <c r="CI3655" s="60">
        <v>143</v>
      </c>
      <c r="CJ3655" s="60">
        <v>250</v>
      </c>
      <c r="CK3655" s="60">
        <v>22.8</v>
      </c>
      <c r="CL3655" s="60">
        <v>70</v>
      </c>
      <c r="CM3655" s="60">
        <v>10.7</v>
      </c>
      <c r="CN3655" s="60">
        <v>0.97</v>
      </c>
      <c r="CO3655" s="60">
        <v>7.5</v>
      </c>
      <c r="CP3655" s="60">
        <v>1.3</v>
      </c>
      <c r="CQ3655" s="60">
        <v>8.1999999999999993</v>
      </c>
      <c r="CR3655" s="60">
        <v>1.7</v>
      </c>
      <c r="CS3655" s="60">
        <v>5.5</v>
      </c>
      <c r="CT3655" s="60">
        <v>0.92</v>
      </c>
      <c r="CU3655" s="60">
        <v>6.8</v>
      </c>
      <c r="CV3655" s="60">
        <v>1.21</v>
      </c>
      <c r="CW3655" s="60">
        <f t="shared" si="218"/>
        <v>530.6</v>
      </c>
      <c r="CX3655" s="110"/>
      <c r="CY3655" s="110"/>
      <c r="CZ3655" s="110"/>
      <c r="DA3655" s="110"/>
      <c r="DB3655" s="22"/>
      <c r="DC3655" s="110"/>
      <c r="DD3655" s="110"/>
      <c r="DE3655" s="110"/>
      <c r="DF3655" s="110"/>
      <c r="DG3655" s="110"/>
      <c r="DH3655" s="22"/>
      <c r="DI3655" s="22"/>
      <c r="DJ3655" s="22"/>
      <c r="DK3655" s="22"/>
      <c r="DL3655" s="22"/>
      <c r="DM3655" s="22"/>
      <c r="DN3655" s="22"/>
      <c r="DO3655" s="22"/>
      <c r="DP3655" s="22"/>
      <c r="DQ3655" s="22"/>
    </row>
    <row r="3656" spans="1:121" ht="14.5" customHeight="1" x14ac:dyDescent="0.3">
      <c r="A3656" s="66">
        <v>767668</v>
      </c>
      <c r="B3656" s="22" t="s">
        <v>5175</v>
      </c>
      <c r="C3656" s="22" t="s">
        <v>2941</v>
      </c>
      <c r="D3656" s="22" t="s">
        <v>5257</v>
      </c>
      <c r="E3656" s="71"/>
      <c r="G3656" s="136" t="s">
        <v>5176</v>
      </c>
      <c r="H3656" s="22">
        <v>32.036945000000003</v>
      </c>
      <c r="I3656" s="22">
        <v>-105.50655</v>
      </c>
      <c r="J3656" s="22" t="s">
        <v>873</v>
      </c>
      <c r="K3656" s="22" t="s">
        <v>1253</v>
      </c>
      <c r="L3656" s="29" t="s">
        <v>878</v>
      </c>
      <c r="M3656" s="22" t="s">
        <v>1165</v>
      </c>
      <c r="N3656" s="70" t="s">
        <v>3393</v>
      </c>
      <c r="O3656" s="70" t="s">
        <v>3394</v>
      </c>
      <c r="R3656" s="22" t="s">
        <v>5245</v>
      </c>
      <c r="S3656" s="135"/>
      <c r="U3656" s="126"/>
      <c r="V3656" s="135"/>
      <c r="W3656" s="60">
        <v>55.02</v>
      </c>
      <c r="X3656" s="60">
        <v>7.0000000000000007E-2</v>
      </c>
      <c r="Y3656" s="60">
        <v>18.09</v>
      </c>
      <c r="Z3656" s="60">
        <v>6.45</v>
      </c>
      <c r="AA3656" s="60">
        <v>0.27800000000000002</v>
      </c>
      <c r="AB3656" s="60">
        <v>0.39</v>
      </c>
      <c r="AC3656" s="60">
        <v>0.92</v>
      </c>
      <c r="AD3656" s="60">
        <v>6.1</v>
      </c>
      <c r="AE3656" s="60">
        <v>3.99</v>
      </c>
      <c r="AF3656" s="60">
        <v>0.05</v>
      </c>
      <c r="AG3656" s="60">
        <v>6.97</v>
      </c>
      <c r="AH3656" s="110"/>
      <c r="AI3656" s="60"/>
      <c r="AJ3656" s="110"/>
      <c r="AK3656" s="22"/>
      <c r="AL3656" s="110"/>
      <c r="AM3656" s="110"/>
      <c r="AN3656" s="110"/>
      <c r="AO3656" s="57">
        <f t="shared" si="219"/>
        <v>98.328000000000003</v>
      </c>
      <c r="AP3656" s="109">
        <f t="shared" si="220"/>
        <v>2.6393415000000013</v>
      </c>
      <c r="AQ3656" s="109">
        <f t="shared" si="221"/>
        <v>3.4642349999999986</v>
      </c>
      <c r="AR3656" s="110">
        <f t="shared" si="222"/>
        <v>5.8636363636363633</v>
      </c>
      <c r="AS3656" s="22"/>
      <c r="AT3656" s="22"/>
      <c r="AU3656" s="110"/>
      <c r="AV3656" s="60"/>
      <c r="AW3656" s="60" t="s">
        <v>412</v>
      </c>
      <c r="AX3656" s="110"/>
      <c r="AY3656" s="60">
        <v>7</v>
      </c>
      <c r="AZ3656" s="60">
        <v>28</v>
      </c>
      <c r="BA3656" s="60" t="s">
        <v>413</v>
      </c>
      <c r="BB3656" s="110"/>
      <c r="BC3656" s="110"/>
      <c r="BD3656" s="60" t="s">
        <v>420</v>
      </c>
      <c r="BE3656" s="60" t="s">
        <v>411</v>
      </c>
      <c r="BF3656" s="60">
        <v>5.9</v>
      </c>
      <c r="BG3656" s="60" t="s">
        <v>471</v>
      </c>
      <c r="BH3656" s="60">
        <v>52</v>
      </c>
      <c r="BI3656" s="60">
        <v>3</v>
      </c>
      <c r="BJ3656" s="60">
        <v>79.5</v>
      </c>
      <c r="BK3656" s="110"/>
      <c r="BL3656" s="60" t="s">
        <v>1420</v>
      </c>
      <c r="BM3656" s="110"/>
      <c r="BN3656" s="60">
        <v>5</v>
      </c>
      <c r="BO3656" s="60">
        <v>466</v>
      </c>
      <c r="BP3656" s="60" t="s">
        <v>411</v>
      </c>
      <c r="BQ3656" s="60">
        <v>59</v>
      </c>
      <c r="BR3656" s="60">
        <v>173</v>
      </c>
      <c r="BS3656" s="110"/>
      <c r="BT3656" s="60" t="s">
        <v>421</v>
      </c>
      <c r="BU3656" s="60" t="s">
        <v>420</v>
      </c>
      <c r="BV3656" s="110"/>
      <c r="BW3656" s="60">
        <v>26</v>
      </c>
      <c r="BX3656" s="60">
        <v>129</v>
      </c>
      <c r="BY3656" s="60">
        <v>43.2</v>
      </c>
      <c r="BZ3656" s="110"/>
      <c r="CA3656" s="60">
        <v>73.400000000000006</v>
      </c>
      <c r="CB3656" s="60">
        <v>0.5</v>
      </c>
      <c r="CC3656" s="60">
        <v>17.399999999999999</v>
      </c>
      <c r="CD3656" s="60" t="s">
        <v>412</v>
      </c>
      <c r="CE3656" s="60">
        <v>2</v>
      </c>
      <c r="CF3656" s="60">
        <v>112</v>
      </c>
      <c r="CG3656" s="60">
        <v>3850</v>
      </c>
      <c r="CH3656" s="60">
        <v>290</v>
      </c>
      <c r="CI3656" s="60">
        <v>277</v>
      </c>
      <c r="CJ3656" s="60">
        <v>486</v>
      </c>
      <c r="CK3656" s="60">
        <v>42.5</v>
      </c>
      <c r="CL3656" s="60">
        <v>127</v>
      </c>
      <c r="CM3656" s="60">
        <v>20.100000000000001</v>
      </c>
      <c r="CN3656" s="60">
        <v>1.32</v>
      </c>
      <c r="CO3656" s="60">
        <v>15.3</v>
      </c>
      <c r="CP3656" s="60">
        <v>3</v>
      </c>
      <c r="CQ3656" s="60">
        <v>19.600000000000001</v>
      </c>
      <c r="CR3656" s="60">
        <v>4.4000000000000004</v>
      </c>
      <c r="CS3656" s="60">
        <v>13.6</v>
      </c>
      <c r="CT3656" s="60">
        <v>2.39</v>
      </c>
      <c r="CU3656" s="60">
        <v>17.5</v>
      </c>
      <c r="CV3656" s="60">
        <v>2.83</v>
      </c>
      <c r="CW3656" s="60">
        <f t="shared" si="218"/>
        <v>1032.54</v>
      </c>
      <c r="CX3656" s="110"/>
      <c r="CY3656" s="110"/>
      <c r="CZ3656" s="110"/>
      <c r="DA3656" s="110"/>
      <c r="DB3656" s="22"/>
      <c r="DC3656" s="110"/>
      <c r="DD3656" s="110"/>
      <c r="DE3656" s="110"/>
      <c r="DF3656" s="110"/>
      <c r="DG3656" s="110"/>
      <c r="DH3656" s="22"/>
      <c r="DI3656" s="22"/>
      <c r="DJ3656" s="22"/>
      <c r="DK3656" s="22"/>
      <c r="DL3656" s="22"/>
      <c r="DM3656" s="22"/>
      <c r="DN3656" s="22"/>
      <c r="DO3656" s="22"/>
      <c r="DP3656" s="22"/>
      <c r="DQ3656" s="22"/>
    </row>
    <row r="3657" spans="1:121" ht="14.5" customHeight="1" x14ac:dyDescent="0.3">
      <c r="A3657" s="66">
        <v>767669</v>
      </c>
      <c r="B3657" s="22" t="s">
        <v>5175</v>
      </c>
      <c r="C3657" s="22" t="s">
        <v>2941</v>
      </c>
      <c r="D3657" s="22" t="s">
        <v>5257</v>
      </c>
      <c r="E3657" s="71"/>
      <c r="G3657" s="136" t="s">
        <v>5176</v>
      </c>
      <c r="H3657" s="22">
        <v>32.036945000000003</v>
      </c>
      <c r="I3657" s="22">
        <v>-105.50655</v>
      </c>
      <c r="J3657" s="22" t="s">
        <v>873</v>
      </c>
      <c r="K3657" s="22" t="s">
        <v>1253</v>
      </c>
      <c r="L3657" s="29" t="s">
        <v>878</v>
      </c>
      <c r="M3657" s="22" t="s">
        <v>1165</v>
      </c>
      <c r="N3657" s="70" t="s">
        <v>3393</v>
      </c>
      <c r="O3657" s="70" t="s">
        <v>3394</v>
      </c>
      <c r="R3657" s="22" t="s">
        <v>5246</v>
      </c>
      <c r="S3657" s="135"/>
      <c r="U3657" s="126"/>
      <c r="V3657" s="135"/>
      <c r="W3657" s="60">
        <v>57.09</v>
      </c>
      <c r="X3657" s="60">
        <v>6.7000000000000004E-2</v>
      </c>
      <c r="Y3657" s="60">
        <v>16.559999999999999</v>
      </c>
      <c r="Z3657" s="60">
        <v>7.18</v>
      </c>
      <c r="AA3657" s="60">
        <v>0.27400000000000002</v>
      </c>
      <c r="AB3657" s="60">
        <v>1.06</v>
      </c>
      <c r="AC3657" s="60">
        <v>1</v>
      </c>
      <c r="AD3657" s="60">
        <v>3.99</v>
      </c>
      <c r="AE3657" s="60">
        <v>2.76</v>
      </c>
      <c r="AF3657" s="60">
        <v>0.04</v>
      </c>
      <c r="AG3657" s="60">
        <v>9.06</v>
      </c>
      <c r="AH3657" s="110"/>
      <c r="AI3657" s="60"/>
      <c r="AJ3657" s="110"/>
      <c r="AK3657" s="22"/>
      <c r="AL3657" s="110"/>
      <c r="AM3657" s="110"/>
      <c r="AN3657" s="110"/>
      <c r="AO3657" s="57">
        <f t="shared" si="219"/>
        <v>99.081000000000003</v>
      </c>
      <c r="AP3657" s="109">
        <f t="shared" si="220"/>
        <v>2.7609765999999993</v>
      </c>
      <c r="AQ3657" s="109">
        <f t="shared" si="221"/>
        <v>4.0172939999999997</v>
      </c>
      <c r="AR3657" s="110">
        <f t="shared" si="222"/>
        <v>6.5272727272727264</v>
      </c>
      <c r="AS3657" s="22"/>
      <c r="AT3657" s="22"/>
      <c r="AU3657" s="110"/>
      <c r="AV3657" s="60"/>
      <c r="AW3657" s="60" t="s">
        <v>412</v>
      </c>
      <c r="AX3657" s="110"/>
      <c r="AY3657" s="60">
        <v>29</v>
      </c>
      <c r="AZ3657" s="60">
        <v>31</v>
      </c>
      <c r="BA3657" s="60">
        <v>0.7</v>
      </c>
      <c r="BB3657" s="110"/>
      <c r="BC3657" s="110"/>
      <c r="BD3657" s="60">
        <v>2</v>
      </c>
      <c r="BE3657" s="60" t="s">
        <v>411</v>
      </c>
      <c r="BF3657" s="60">
        <v>3.8</v>
      </c>
      <c r="BG3657" s="60">
        <v>20</v>
      </c>
      <c r="BH3657" s="60">
        <v>55</v>
      </c>
      <c r="BI3657" s="60">
        <v>5</v>
      </c>
      <c r="BJ3657" s="60">
        <v>146</v>
      </c>
      <c r="BK3657" s="110"/>
      <c r="BL3657" s="60" t="s">
        <v>1420</v>
      </c>
      <c r="BM3657" s="110"/>
      <c r="BN3657" s="60">
        <v>5</v>
      </c>
      <c r="BO3657" s="60">
        <v>658</v>
      </c>
      <c r="BP3657" s="60" t="s">
        <v>411</v>
      </c>
      <c r="BQ3657" s="60">
        <v>61</v>
      </c>
      <c r="BR3657" s="60">
        <v>150</v>
      </c>
      <c r="BS3657" s="110"/>
      <c r="BT3657" s="60">
        <v>0.7</v>
      </c>
      <c r="BU3657" s="60" t="s">
        <v>420</v>
      </c>
      <c r="BV3657" s="110"/>
      <c r="BW3657" s="60">
        <v>37</v>
      </c>
      <c r="BX3657" s="60">
        <v>111</v>
      </c>
      <c r="BY3657" s="60">
        <v>70.8</v>
      </c>
      <c r="BZ3657" s="110"/>
      <c r="CA3657" s="60">
        <v>72.7</v>
      </c>
      <c r="CB3657" s="60">
        <v>0.4</v>
      </c>
      <c r="CC3657" s="60">
        <v>19.399999999999999</v>
      </c>
      <c r="CD3657" s="60">
        <v>13</v>
      </c>
      <c r="CE3657" s="60">
        <v>6</v>
      </c>
      <c r="CF3657" s="60">
        <v>251</v>
      </c>
      <c r="CG3657" s="60">
        <v>7034</v>
      </c>
      <c r="CH3657" s="60">
        <v>330</v>
      </c>
      <c r="CI3657" s="60">
        <v>503</v>
      </c>
      <c r="CJ3657" s="60">
        <v>877</v>
      </c>
      <c r="CK3657" s="60">
        <v>79.8</v>
      </c>
      <c r="CL3657" s="60">
        <v>242</v>
      </c>
      <c r="CM3657" s="60">
        <v>40.5</v>
      </c>
      <c r="CN3657" s="60">
        <v>2.75</v>
      </c>
      <c r="CO3657" s="60">
        <v>32.1</v>
      </c>
      <c r="CP3657" s="60">
        <v>6.2</v>
      </c>
      <c r="CQ3657" s="60">
        <v>42.5</v>
      </c>
      <c r="CR3657" s="60">
        <v>9.6</v>
      </c>
      <c r="CS3657" s="60">
        <v>30.4</v>
      </c>
      <c r="CT3657" s="60">
        <v>5.04</v>
      </c>
      <c r="CU3657" s="60">
        <v>36.6</v>
      </c>
      <c r="CV3657" s="60">
        <v>6.08</v>
      </c>
      <c r="CW3657" s="60">
        <f t="shared" si="218"/>
        <v>1913.5699999999997</v>
      </c>
      <c r="CX3657" s="110"/>
      <c r="CY3657" s="110"/>
      <c r="CZ3657" s="110"/>
      <c r="DA3657" s="110"/>
      <c r="DB3657" s="22"/>
      <c r="DC3657" s="110"/>
      <c r="DD3657" s="110"/>
      <c r="DE3657" s="110"/>
      <c r="DF3657" s="110"/>
      <c r="DG3657" s="110"/>
      <c r="DH3657" s="22"/>
      <c r="DI3657" s="22"/>
      <c r="DJ3657" s="22"/>
      <c r="DK3657" s="22"/>
      <c r="DL3657" s="22"/>
      <c r="DM3657" s="22"/>
      <c r="DN3657" s="22"/>
      <c r="DO3657" s="22"/>
      <c r="DP3657" s="22"/>
      <c r="DQ3657" s="22"/>
    </row>
    <row r="3658" spans="1:121" ht="14.5" customHeight="1" x14ac:dyDescent="0.3">
      <c r="A3658" s="66">
        <v>767670</v>
      </c>
      <c r="B3658" s="22" t="s">
        <v>5175</v>
      </c>
      <c r="C3658" s="22" t="s">
        <v>2941</v>
      </c>
      <c r="D3658" s="22" t="s">
        <v>5257</v>
      </c>
      <c r="E3658" s="71"/>
      <c r="G3658" s="136" t="s">
        <v>5176</v>
      </c>
      <c r="H3658" s="22">
        <v>32.036945000000003</v>
      </c>
      <c r="I3658" s="22">
        <v>-105.50655</v>
      </c>
      <c r="J3658" s="22" t="s">
        <v>873</v>
      </c>
      <c r="K3658" s="22" t="s">
        <v>1253</v>
      </c>
      <c r="L3658" s="29" t="s">
        <v>878</v>
      </c>
      <c r="M3658" s="22" t="s">
        <v>1165</v>
      </c>
      <c r="N3658" s="70" t="s">
        <v>3393</v>
      </c>
      <c r="O3658" s="70" t="s">
        <v>3394</v>
      </c>
      <c r="R3658" s="22" t="s">
        <v>5247</v>
      </c>
      <c r="S3658" s="135"/>
      <c r="U3658" s="126"/>
      <c r="V3658" s="135"/>
      <c r="W3658" s="60">
        <v>56.31</v>
      </c>
      <c r="X3658" s="60">
        <v>0.129</v>
      </c>
      <c r="Y3658" s="60">
        <v>18.13</v>
      </c>
      <c r="Z3658" s="60">
        <v>6.88</v>
      </c>
      <c r="AA3658" s="60">
        <v>0.316</v>
      </c>
      <c r="AB3658" s="60">
        <v>0.67</v>
      </c>
      <c r="AC3658" s="60">
        <v>0.82</v>
      </c>
      <c r="AD3658" s="60">
        <v>4.51</v>
      </c>
      <c r="AE3658" s="60">
        <v>4.46</v>
      </c>
      <c r="AF3658" s="60">
        <v>0.04</v>
      </c>
      <c r="AG3658" s="60">
        <v>8.0500000000000007</v>
      </c>
      <c r="AH3658" s="110"/>
      <c r="AI3658" s="60"/>
      <c r="AJ3658" s="110"/>
      <c r="AK3658" s="22"/>
      <c r="AL3658" s="110"/>
      <c r="AM3658" s="110"/>
      <c r="AN3658" s="110"/>
      <c r="AO3658" s="57">
        <f t="shared" si="219"/>
        <v>100.315</v>
      </c>
      <c r="AP3658" s="109">
        <f t="shared" si="220"/>
        <v>2.7575805999999989</v>
      </c>
      <c r="AQ3658" s="109">
        <f t="shared" si="221"/>
        <v>3.7476540000000007</v>
      </c>
      <c r="AR3658" s="110">
        <f t="shared" si="222"/>
        <v>6.254545454545454</v>
      </c>
      <c r="AS3658" s="22"/>
      <c r="AT3658" s="22"/>
      <c r="AU3658" s="110"/>
      <c r="AV3658" s="60"/>
      <c r="AW3658" s="60">
        <v>10</v>
      </c>
      <c r="AX3658" s="110"/>
      <c r="AY3658" s="60">
        <v>15</v>
      </c>
      <c r="AZ3658" s="60">
        <v>24</v>
      </c>
      <c r="BA3658" s="60">
        <v>0.4</v>
      </c>
      <c r="BB3658" s="110"/>
      <c r="BC3658" s="110"/>
      <c r="BD3658" s="60" t="s">
        <v>420</v>
      </c>
      <c r="BE3658" s="60" t="s">
        <v>411</v>
      </c>
      <c r="BF3658" s="60">
        <v>4.0999999999999996</v>
      </c>
      <c r="BG3658" s="60" t="s">
        <v>471</v>
      </c>
      <c r="BH3658" s="60">
        <v>45</v>
      </c>
      <c r="BI3658" s="60">
        <v>5</v>
      </c>
      <c r="BJ3658" s="60">
        <v>136</v>
      </c>
      <c r="BK3658" s="110"/>
      <c r="BL3658" s="60" t="s">
        <v>1420</v>
      </c>
      <c r="BM3658" s="110"/>
      <c r="BN3658" s="60">
        <v>6</v>
      </c>
      <c r="BO3658" s="60">
        <v>633</v>
      </c>
      <c r="BP3658" s="60" t="s">
        <v>411</v>
      </c>
      <c r="BQ3658" s="60">
        <v>39</v>
      </c>
      <c r="BR3658" s="60">
        <v>155</v>
      </c>
      <c r="BS3658" s="110"/>
      <c r="BT3658" s="60" t="s">
        <v>421</v>
      </c>
      <c r="BU3658" s="60" t="s">
        <v>420</v>
      </c>
      <c r="BV3658" s="110"/>
      <c r="BW3658" s="60">
        <v>18</v>
      </c>
      <c r="BX3658" s="60">
        <v>93</v>
      </c>
      <c r="BY3658" s="60">
        <v>84.4</v>
      </c>
      <c r="BZ3658" s="110"/>
      <c r="CA3658" s="60">
        <v>39.700000000000003</v>
      </c>
      <c r="CB3658" s="60">
        <v>0.4</v>
      </c>
      <c r="CC3658" s="60">
        <v>13.9</v>
      </c>
      <c r="CD3658" s="60">
        <v>9</v>
      </c>
      <c r="CE3658" s="60">
        <v>4</v>
      </c>
      <c r="CF3658" s="60">
        <v>252</v>
      </c>
      <c r="CG3658" s="60">
        <v>6125</v>
      </c>
      <c r="CH3658" s="60">
        <v>220</v>
      </c>
      <c r="CI3658" s="60">
        <v>460</v>
      </c>
      <c r="CJ3658" s="60">
        <v>784</v>
      </c>
      <c r="CK3658" s="60">
        <v>70.7</v>
      </c>
      <c r="CL3658" s="60">
        <v>211</v>
      </c>
      <c r="CM3658" s="60">
        <v>36.1</v>
      </c>
      <c r="CN3658" s="60">
        <v>2.66</v>
      </c>
      <c r="CO3658" s="60">
        <v>30.1</v>
      </c>
      <c r="CP3658" s="60">
        <v>6.1</v>
      </c>
      <c r="CQ3658" s="60">
        <v>42.1</v>
      </c>
      <c r="CR3658" s="60">
        <v>10</v>
      </c>
      <c r="CS3658" s="60">
        <v>31.9</v>
      </c>
      <c r="CT3658" s="60">
        <v>5.52</v>
      </c>
      <c r="CU3658" s="60">
        <v>40.299999999999997</v>
      </c>
      <c r="CV3658" s="60">
        <v>6.52</v>
      </c>
      <c r="CW3658" s="60">
        <f t="shared" si="218"/>
        <v>1736.9999999999998</v>
      </c>
      <c r="CX3658" s="110"/>
      <c r="CY3658" s="110"/>
      <c r="CZ3658" s="110"/>
      <c r="DA3658" s="110"/>
      <c r="DB3658" s="22"/>
      <c r="DC3658" s="110"/>
      <c r="DD3658" s="110"/>
      <c r="DE3658" s="110"/>
      <c r="DF3658" s="110"/>
      <c r="DG3658" s="110"/>
      <c r="DH3658" s="22"/>
      <c r="DI3658" s="22"/>
      <c r="DJ3658" s="22"/>
      <c r="DK3658" s="22"/>
      <c r="DL3658" s="22"/>
      <c r="DM3658" s="22"/>
      <c r="DN3658" s="22"/>
      <c r="DO3658" s="22"/>
      <c r="DP3658" s="22"/>
      <c r="DQ3658" s="22"/>
    </row>
    <row r="3659" spans="1:121" ht="14.5" customHeight="1" x14ac:dyDescent="0.3">
      <c r="A3659" s="66">
        <v>767671</v>
      </c>
      <c r="B3659" s="22" t="s">
        <v>5175</v>
      </c>
      <c r="C3659" s="22" t="s">
        <v>2941</v>
      </c>
      <c r="D3659" s="22" t="s">
        <v>5257</v>
      </c>
      <c r="E3659" s="71"/>
      <c r="G3659" s="136" t="s">
        <v>5176</v>
      </c>
      <c r="H3659" s="22">
        <v>32.036945000000003</v>
      </c>
      <c r="I3659" s="22">
        <v>-105.50655</v>
      </c>
      <c r="J3659" s="22" t="s">
        <v>873</v>
      </c>
      <c r="K3659" s="22" t="s">
        <v>1253</v>
      </c>
      <c r="L3659" s="29" t="s">
        <v>878</v>
      </c>
      <c r="M3659" s="22" t="s">
        <v>1165</v>
      </c>
      <c r="N3659" s="70" t="s">
        <v>3393</v>
      </c>
      <c r="O3659" s="70" t="s">
        <v>3394</v>
      </c>
      <c r="R3659" s="22" t="s">
        <v>5248</v>
      </c>
      <c r="S3659" s="135"/>
      <c r="U3659" s="126"/>
      <c r="V3659" s="135"/>
      <c r="W3659" s="60">
        <v>54.83</v>
      </c>
      <c r="X3659" s="60">
        <v>5.8000000000000003E-2</v>
      </c>
      <c r="Y3659" s="60">
        <v>18.690000000000001</v>
      </c>
      <c r="Z3659" s="60">
        <v>5.33</v>
      </c>
      <c r="AA3659" s="60">
        <v>0.224</v>
      </c>
      <c r="AB3659" s="60">
        <v>0.51</v>
      </c>
      <c r="AC3659" s="60">
        <v>2.4300000000000002</v>
      </c>
      <c r="AD3659" s="60">
        <v>5.37</v>
      </c>
      <c r="AE3659" s="60">
        <v>4.07</v>
      </c>
      <c r="AF3659" s="60">
        <v>0.02</v>
      </c>
      <c r="AG3659" s="60">
        <v>8.49</v>
      </c>
      <c r="AH3659" s="110"/>
      <c r="AI3659" s="60"/>
      <c r="AJ3659" s="110"/>
      <c r="AK3659" s="22"/>
      <c r="AL3659" s="110"/>
      <c r="AM3659" s="110"/>
      <c r="AN3659" s="110"/>
      <c r="AO3659" s="57">
        <f t="shared" si="219"/>
        <v>100.02200000000002</v>
      </c>
      <c r="AP3659" s="109">
        <f t="shared" si="220"/>
        <v>2.3662271000000006</v>
      </c>
      <c r="AQ3659" s="109">
        <f t="shared" si="221"/>
        <v>2.6943389999999994</v>
      </c>
      <c r="AR3659" s="110">
        <f t="shared" si="222"/>
        <v>4.8454545454545448</v>
      </c>
      <c r="AS3659" s="22"/>
      <c r="AT3659" s="22"/>
      <c r="AU3659" s="110"/>
      <c r="AV3659" s="60"/>
      <c r="AW3659" s="60" t="s">
        <v>412</v>
      </c>
      <c r="AX3659" s="110"/>
      <c r="AY3659" s="60">
        <v>9</v>
      </c>
      <c r="AZ3659" s="60">
        <v>30</v>
      </c>
      <c r="BA3659" s="60" t="s">
        <v>413</v>
      </c>
      <c r="BB3659" s="110"/>
      <c r="BC3659" s="110"/>
      <c r="BD3659" s="60" t="s">
        <v>420</v>
      </c>
      <c r="BE3659" s="60" t="s">
        <v>411</v>
      </c>
      <c r="BF3659" s="60">
        <v>3.8</v>
      </c>
      <c r="BG3659" s="60" t="s">
        <v>471</v>
      </c>
      <c r="BH3659" s="60">
        <v>49</v>
      </c>
      <c r="BI3659" s="60">
        <v>3</v>
      </c>
      <c r="BJ3659" s="60">
        <v>56.4</v>
      </c>
      <c r="BK3659" s="110"/>
      <c r="BL3659" s="60" t="s">
        <v>1420</v>
      </c>
      <c r="BM3659" s="110"/>
      <c r="BN3659" s="60">
        <v>4</v>
      </c>
      <c r="BO3659" s="60">
        <v>338</v>
      </c>
      <c r="BP3659" s="60" t="s">
        <v>411</v>
      </c>
      <c r="BQ3659" s="60">
        <v>54</v>
      </c>
      <c r="BR3659" s="60">
        <v>176</v>
      </c>
      <c r="BS3659" s="110"/>
      <c r="BT3659" s="60" t="s">
        <v>421</v>
      </c>
      <c r="BU3659" s="60" t="s">
        <v>420</v>
      </c>
      <c r="BV3659" s="110"/>
      <c r="BW3659" s="60">
        <v>21</v>
      </c>
      <c r="BX3659" s="60">
        <v>110</v>
      </c>
      <c r="BY3659" s="60">
        <v>29.3</v>
      </c>
      <c r="BZ3659" s="110"/>
      <c r="CA3659" s="60">
        <v>56.2</v>
      </c>
      <c r="CB3659" s="60">
        <v>0.5</v>
      </c>
      <c r="CC3659" s="60">
        <v>19.399999999999999</v>
      </c>
      <c r="CD3659" s="60" t="s">
        <v>412</v>
      </c>
      <c r="CE3659" s="60">
        <v>2</v>
      </c>
      <c r="CF3659" s="60">
        <v>47</v>
      </c>
      <c r="CG3659" s="60">
        <v>2733</v>
      </c>
      <c r="CH3659" s="60">
        <v>280</v>
      </c>
      <c r="CI3659" s="60">
        <v>167</v>
      </c>
      <c r="CJ3659" s="60">
        <v>287</v>
      </c>
      <c r="CK3659" s="60">
        <v>24.4</v>
      </c>
      <c r="CL3659" s="60">
        <v>70.7</v>
      </c>
      <c r="CM3659" s="60">
        <v>10.6</v>
      </c>
      <c r="CN3659" s="60">
        <v>0.74</v>
      </c>
      <c r="CO3659" s="60">
        <v>7</v>
      </c>
      <c r="CP3659" s="60">
        <v>1.3</v>
      </c>
      <c r="CQ3659" s="60">
        <v>8.1</v>
      </c>
      <c r="CR3659" s="60">
        <v>1.8</v>
      </c>
      <c r="CS3659" s="60">
        <v>5.7</v>
      </c>
      <c r="CT3659" s="60">
        <v>1.03</v>
      </c>
      <c r="CU3659" s="60">
        <v>8.3000000000000007</v>
      </c>
      <c r="CV3659" s="60">
        <v>1.51</v>
      </c>
      <c r="CW3659" s="60">
        <f t="shared" si="218"/>
        <v>595.17999999999995</v>
      </c>
      <c r="CX3659" s="110"/>
      <c r="CY3659" s="110"/>
      <c r="CZ3659" s="110"/>
      <c r="DA3659" s="110"/>
      <c r="DB3659" s="22"/>
      <c r="DC3659" s="110"/>
      <c r="DD3659" s="110"/>
      <c r="DE3659" s="110"/>
      <c r="DF3659" s="110"/>
      <c r="DG3659" s="110"/>
      <c r="DH3659" s="22"/>
      <c r="DI3659" s="22"/>
      <c r="DJ3659" s="22"/>
      <c r="DK3659" s="22"/>
      <c r="DL3659" s="22"/>
      <c r="DM3659" s="22"/>
      <c r="DN3659" s="22"/>
      <c r="DO3659" s="22"/>
      <c r="DP3659" s="22"/>
      <c r="DQ3659" s="22"/>
    </row>
    <row r="3660" spans="1:121" ht="14.5" customHeight="1" x14ac:dyDescent="0.3">
      <c r="A3660" s="66">
        <v>767672</v>
      </c>
      <c r="B3660" s="22" t="s">
        <v>5175</v>
      </c>
      <c r="C3660" s="22" t="s">
        <v>2941</v>
      </c>
      <c r="D3660" s="22" t="s">
        <v>5257</v>
      </c>
      <c r="E3660" s="71"/>
      <c r="G3660" s="136" t="s">
        <v>5176</v>
      </c>
      <c r="H3660" s="22">
        <v>32.036945000000003</v>
      </c>
      <c r="I3660" s="22">
        <v>-105.50655</v>
      </c>
      <c r="J3660" s="22" t="s">
        <v>873</v>
      </c>
      <c r="K3660" s="22" t="s">
        <v>1253</v>
      </c>
      <c r="L3660" s="29" t="s">
        <v>878</v>
      </c>
      <c r="M3660" s="22" t="s">
        <v>1165</v>
      </c>
      <c r="N3660" s="70" t="s">
        <v>3393</v>
      </c>
      <c r="O3660" s="70" t="s">
        <v>3394</v>
      </c>
      <c r="R3660" s="22" t="s">
        <v>5249</v>
      </c>
      <c r="S3660" s="135"/>
      <c r="U3660" s="126"/>
      <c r="V3660" s="135"/>
      <c r="W3660" s="60">
        <v>53.94</v>
      </c>
      <c r="X3660" s="60">
        <v>5.1999999999999998E-2</v>
      </c>
      <c r="Y3660" s="60">
        <v>18.75</v>
      </c>
      <c r="Z3660" s="60">
        <v>5.33</v>
      </c>
      <c r="AA3660" s="60">
        <v>0.214</v>
      </c>
      <c r="AB3660" s="60">
        <v>0.47</v>
      </c>
      <c r="AC3660" s="60">
        <v>2.4700000000000002</v>
      </c>
      <c r="AD3660" s="60">
        <v>5.41</v>
      </c>
      <c r="AE3660" s="60">
        <v>4.0199999999999996</v>
      </c>
      <c r="AF3660" s="60">
        <v>0.02</v>
      </c>
      <c r="AG3660" s="60">
        <v>8.31</v>
      </c>
      <c r="AH3660" s="110"/>
      <c r="AI3660" s="60"/>
      <c r="AJ3660" s="110"/>
      <c r="AK3660" s="22"/>
      <c r="AL3660" s="110"/>
      <c r="AM3660" s="110"/>
      <c r="AN3660" s="110"/>
      <c r="AO3660" s="57">
        <f t="shared" si="219"/>
        <v>98.985999999999976</v>
      </c>
      <c r="AP3660" s="109">
        <f t="shared" si="220"/>
        <v>2.3691971000000014</v>
      </c>
      <c r="AQ3660" s="109">
        <f t="shared" si="221"/>
        <v>2.6916389999999986</v>
      </c>
      <c r="AR3660" s="110">
        <f t="shared" si="222"/>
        <v>4.8454545454545448</v>
      </c>
      <c r="AS3660" s="22"/>
      <c r="AT3660" s="22"/>
      <c r="AU3660" s="110"/>
      <c r="AV3660" s="60"/>
      <c r="AW3660" s="60" t="s">
        <v>412</v>
      </c>
      <c r="AX3660" s="110"/>
      <c r="AY3660" s="60">
        <v>6</v>
      </c>
      <c r="AZ3660" s="60">
        <v>29</v>
      </c>
      <c r="BA3660" s="60">
        <v>0.5</v>
      </c>
      <c r="BB3660" s="110"/>
      <c r="BC3660" s="110"/>
      <c r="BD3660" s="60" t="s">
        <v>420</v>
      </c>
      <c r="BE3660" s="60" t="s">
        <v>411</v>
      </c>
      <c r="BF3660" s="60">
        <v>4.0999999999999996</v>
      </c>
      <c r="BG3660" s="60" t="s">
        <v>471</v>
      </c>
      <c r="BH3660" s="60">
        <v>50</v>
      </c>
      <c r="BI3660" s="60">
        <v>3</v>
      </c>
      <c r="BJ3660" s="60">
        <v>48.1</v>
      </c>
      <c r="BK3660" s="110"/>
      <c r="BL3660" s="60" t="s">
        <v>1420</v>
      </c>
      <c r="BM3660" s="110"/>
      <c r="BN3660" s="60">
        <v>4</v>
      </c>
      <c r="BO3660" s="60">
        <v>279</v>
      </c>
      <c r="BP3660" s="60" t="s">
        <v>411</v>
      </c>
      <c r="BQ3660" s="60">
        <v>46</v>
      </c>
      <c r="BR3660" s="60">
        <v>189</v>
      </c>
      <c r="BS3660" s="110"/>
      <c r="BT3660" s="60" t="s">
        <v>421</v>
      </c>
      <c r="BU3660" s="60" t="s">
        <v>420</v>
      </c>
      <c r="BV3660" s="110"/>
      <c r="BW3660" s="60">
        <v>24</v>
      </c>
      <c r="BX3660" s="60">
        <v>106</v>
      </c>
      <c r="BY3660" s="60">
        <v>20.100000000000001</v>
      </c>
      <c r="BZ3660" s="110"/>
      <c r="CA3660" s="60">
        <v>50.4</v>
      </c>
      <c r="CB3660" s="60">
        <v>0.4</v>
      </c>
      <c r="CC3660" s="60">
        <v>16.2</v>
      </c>
      <c r="CD3660" s="60" t="s">
        <v>412</v>
      </c>
      <c r="CE3660" s="60">
        <v>1</v>
      </c>
      <c r="CF3660" s="60">
        <v>32</v>
      </c>
      <c r="CG3660" s="60">
        <v>2311</v>
      </c>
      <c r="CH3660" s="60">
        <v>310</v>
      </c>
      <c r="CI3660" s="60">
        <v>120</v>
      </c>
      <c r="CJ3660" s="60">
        <v>206</v>
      </c>
      <c r="CK3660" s="60">
        <v>17.7</v>
      </c>
      <c r="CL3660" s="60">
        <v>50.3</v>
      </c>
      <c r="CM3660" s="60">
        <v>7.4</v>
      </c>
      <c r="CN3660" s="60">
        <v>0.47</v>
      </c>
      <c r="CO3660" s="60">
        <v>4.7</v>
      </c>
      <c r="CP3660" s="60">
        <v>0.9</v>
      </c>
      <c r="CQ3660" s="60">
        <v>5.3</v>
      </c>
      <c r="CR3660" s="60">
        <v>1.1000000000000001</v>
      </c>
      <c r="CS3660" s="60">
        <v>3.8</v>
      </c>
      <c r="CT3660" s="60">
        <v>0.7</v>
      </c>
      <c r="CU3660" s="60">
        <v>5.9</v>
      </c>
      <c r="CV3660" s="60">
        <v>1.1499999999999999</v>
      </c>
      <c r="CW3660" s="60">
        <f t="shared" si="218"/>
        <v>425.41999999999996</v>
      </c>
      <c r="CX3660" s="110"/>
      <c r="CY3660" s="110"/>
      <c r="CZ3660" s="110"/>
      <c r="DA3660" s="110"/>
      <c r="DB3660" s="22"/>
      <c r="DC3660" s="110"/>
      <c r="DD3660" s="110"/>
      <c r="DE3660" s="110"/>
      <c r="DF3660" s="110"/>
      <c r="DG3660" s="110"/>
      <c r="DH3660" s="22"/>
      <c r="DI3660" s="22"/>
      <c r="DJ3660" s="22"/>
      <c r="DK3660" s="22"/>
      <c r="DL3660" s="22"/>
      <c r="DM3660" s="22"/>
      <c r="DN3660" s="22"/>
      <c r="DO3660" s="22"/>
      <c r="DP3660" s="22"/>
      <c r="DQ3660" s="22"/>
    </row>
    <row r="3661" spans="1:121" ht="14.5" customHeight="1" x14ac:dyDescent="0.3">
      <c r="A3661" s="66">
        <v>767673</v>
      </c>
      <c r="B3661" s="22" t="s">
        <v>5175</v>
      </c>
      <c r="C3661" s="22" t="s">
        <v>2941</v>
      </c>
      <c r="D3661" s="22" t="s">
        <v>5257</v>
      </c>
      <c r="E3661" s="71"/>
      <c r="G3661" s="136" t="s">
        <v>5176</v>
      </c>
      <c r="H3661" s="22">
        <v>32.036945000000003</v>
      </c>
      <c r="I3661" s="22">
        <v>-105.50655</v>
      </c>
      <c r="J3661" s="22" t="s">
        <v>873</v>
      </c>
      <c r="K3661" s="22" t="s">
        <v>1253</v>
      </c>
      <c r="L3661" s="29" t="s">
        <v>878</v>
      </c>
      <c r="M3661" s="22" t="s">
        <v>1165</v>
      </c>
      <c r="N3661" s="70" t="s">
        <v>3393</v>
      </c>
      <c r="O3661" s="70" t="s">
        <v>3394</v>
      </c>
      <c r="R3661" s="22" t="s">
        <v>5250</v>
      </c>
      <c r="S3661" s="135"/>
      <c r="U3661" s="126"/>
      <c r="V3661" s="135"/>
      <c r="W3661" s="60">
        <v>54.43</v>
      </c>
      <c r="X3661" s="60">
        <v>0.05</v>
      </c>
      <c r="Y3661" s="60">
        <v>19.64</v>
      </c>
      <c r="Z3661" s="60">
        <v>5.55</v>
      </c>
      <c r="AA3661" s="60">
        <v>0.26700000000000002</v>
      </c>
      <c r="AB3661" s="60">
        <v>0.45</v>
      </c>
      <c r="AC3661" s="60">
        <v>1.97</v>
      </c>
      <c r="AD3661" s="60">
        <v>5.47</v>
      </c>
      <c r="AE3661" s="60">
        <v>4.32</v>
      </c>
      <c r="AF3661" s="60">
        <v>0.02</v>
      </c>
      <c r="AG3661" s="60">
        <v>8.42</v>
      </c>
      <c r="AH3661" s="110"/>
      <c r="AI3661" s="60"/>
      <c r="AJ3661" s="110"/>
      <c r="AK3661" s="22"/>
      <c r="AL3661" s="110"/>
      <c r="AM3661" s="110"/>
      <c r="AN3661" s="110"/>
      <c r="AO3661" s="57">
        <f t="shared" si="219"/>
        <v>100.58699999999999</v>
      </c>
      <c r="AP3661" s="109">
        <f t="shared" si="220"/>
        <v>2.4727335000000008</v>
      </c>
      <c r="AQ3661" s="109">
        <f t="shared" si="221"/>
        <v>2.7975149999999989</v>
      </c>
      <c r="AR3661" s="110">
        <f t="shared" si="222"/>
        <v>5.045454545454545</v>
      </c>
      <c r="AS3661" s="22"/>
      <c r="AT3661" s="22"/>
      <c r="AU3661" s="110"/>
      <c r="AV3661" s="60"/>
      <c r="AW3661" s="60" t="s">
        <v>412</v>
      </c>
      <c r="AX3661" s="110"/>
      <c r="AY3661" s="60">
        <v>5</v>
      </c>
      <c r="AZ3661" s="60">
        <v>30</v>
      </c>
      <c r="BA3661" s="60" t="s">
        <v>413</v>
      </c>
      <c r="BB3661" s="110"/>
      <c r="BC3661" s="110"/>
      <c r="BD3661" s="60" t="s">
        <v>420</v>
      </c>
      <c r="BE3661" s="60" t="s">
        <v>411</v>
      </c>
      <c r="BF3661" s="60">
        <v>4.4000000000000004</v>
      </c>
      <c r="BG3661" s="60" t="s">
        <v>471</v>
      </c>
      <c r="BH3661" s="60">
        <v>50</v>
      </c>
      <c r="BI3661" s="60">
        <v>3</v>
      </c>
      <c r="BJ3661" s="60">
        <v>56.1</v>
      </c>
      <c r="BK3661" s="110"/>
      <c r="BL3661" s="60" t="s">
        <v>1420</v>
      </c>
      <c r="BM3661" s="110"/>
      <c r="BN3661" s="60">
        <v>8</v>
      </c>
      <c r="BO3661" s="60">
        <v>319</v>
      </c>
      <c r="BP3661" s="60" t="s">
        <v>411</v>
      </c>
      <c r="BQ3661" s="60">
        <v>42</v>
      </c>
      <c r="BR3661" s="60">
        <v>179</v>
      </c>
      <c r="BS3661" s="110"/>
      <c r="BT3661" s="60" t="s">
        <v>421</v>
      </c>
      <c r="BU3661" s="60" t="s">
        <v>420</v>
      </c>
      <c r="BV3661" s="110"/>
      <c r="BW3661" s="60">
        <v>21</v>
      </c>
      <c r="BX3661" s="60">
        <v>120</v>
      </c>
      <c r="BY3661" s="60">
        <v>27.4</v>
      </c>
      <c r="BZ3661" s="110"/>
      <c r="CA3661" s="60">
        <v>47.6</v>
      </c>
      <c r="CB3661" s="60">
        <v>0.5</v>
      </c>
      <c r="CC3661" s="60">
        <v>15.2</v>
      </c>
      <c r="CD3661" s="60" t="s">
        <v>412</v>
      </c>
      <c r="CE3661" s="60">
        <v>2</v>
      </c>
      <c r="CF3661" s="60">
        <v>53</v>
      </c>
      <c r="CG3661" s="60">
        <v>2778</v>
      </c>
      <c r="CH3661" s="60">
        <v>260</v>
      </c>
      <c r="CI3661" s="60">
        <v>165</v>
      </c>
      <c r="CJ3661" s="60">
        <v>285</v>
      </c>
      <c r="CK3661" s="60">
        <v>24.5</v>
      </c>
      <c r="CL3661" s="60">
        <v>71.400000000000006</v>
      </c>
      <c r="CM3661" s="60">
        <v>10.9</v>
      </c>
      <c r="CN3661" s="60">
        <v>0.69</v>
      </c>
      <c r="CO3661" s="60">
        <v>7.5</v>
      </c>
      <c r="CP3661" s="60">
        <v>1.4</v>
      </c>
      <c r="CQ3661" s="60">
        <v>9.1</v>
      </c>
      <c r="CR3661" s="60">
        <v>2</v>
      </c>
      <c r="CS3661" s="60">
        <v>6.4</v>
      </c>
      <c r="CT3661" s="60">
        <v>1.19</v>
      </c>
      <c r="CU3661" s="60">
        <v>9.1999999999999993</v>
      </c>
      <c r="CV3661" s="60">
        <v>1.68</v>
      </c>
      <c r="CW3661" s="60">
        <f t="shared" si="218"/>
        <v>595.96</v>
      </c>
      <c r="CX3661" s="110"/>
      <c r="CY3661" s="110"/>
      <c r="CZ3661" s="110"/>
      <c r="DA3661" s="110"/>
      <c r="DB3661" s="22"/>
      <c r="DC3661" s="110"/>
      <c r="DD3661" s="110"/>
      <c r="DE3661" s="110"/>
      <c r="DF3661" s="110"/>
      <c r="DG3661" s="110"/>
      <c r="DH3661" s="22"/>
      <c r="DI3661" s="22"/>
      <c r="DJ3661" s="22"/>
      <c r="DK3661" s="22"/>
      <c r="DL3661" s="22"/>
      <c r="DM3661" s="22"/>
      <c r="DN3661" s="22"/>
      <c r="DO3661" s="22"/>
      <c r="DP3661" s="22"/>
      <c r="DQ3661" s="22"/>
    </row>
    <row r="3662" spans="1:121" ht="14.5" customHeight="1" x14ac:dyDescent="0.3">
      <c r="A3662" s="66">
        <v>767674</v>
      </c>
      <c r="B3662" s="22" t="s">
        <v>5175</v>
      </c>
      <c r="C3662" s="22" t="s">
        <v>2941</v>
      </c>
      <c r="D3662" s="22" t="s">
        <v>5257</v>
      </c>
      <c r="E3662" s="71"/>
      <c r="G3662" s="136" t="s">
        <v>5176</v>
      </c>
      <c r="H3662" s="22">
        <v>32.036945000000003</v>
      </c>
      <c r="I3662" s="22">
        <v>-105.50655</v>
      </c>
      <c r="J3662" s="22" t="s">
        <v>873</v>
      </c>
      <c r="K3662" s="22" t="s">
        <v>1253</v>
      </c>
      <c r="L3662" s="29" t="s">
        <v>878</v>
      </c>
      <c r="M3662" s="22" t="s">
        <v>1165</v>
      </c>
      <c r="N3662" s="70" t="s">
        <v>3393</v>
      </c>
      <c r="O3662" s="70" t="s">
        <v>3394</v>
      </c>
      <c r="R3662" s="22" t="s">
        <v>5251</v>
      </c>
      <c r="S3662" s="135"/>
      <c r="U3662" s="126"/>
      <c r="V3662" s="135"/>
      <c r="W3662" s="60">
        <v>55.01</v>
      </c>
      <c r="X3662" s="60">
        <v>6.5000000000000002E-2</v>
      </c>
      <c r="Y3662" s="60">
        <v>18.73</v>
      </c>
      <c r="Z3662" s="60">
        <v>5.68</v>
      </c>
      <c r="AA3662" s="60">
        <v>0.19500000000000001</v>
      </c>
      <c r="AB3662" s="60">
        <v>0.48</v>
      </c>
      <c r="AC3662" s="60">
        <v>1.77</v>
      </c>
      <c r="AD3662" s="60">
        <v>6.28</v>
      </c>
      <c r="AE3662" s="60">
        <v>3.71</v>
      </c>
      <c r="AF3662" s="60">
        <v>0.03</v>
      </c>
      <c r="AG3662" s="60">
        <v>7.42</v>
      </c>
      <c r="AH3662" s="110"/>
      <c r="AI3662" s="60"/>
      <c r="AJ3662" s="110"/>
      <c r="AK3662" s="22"/>
      <c r="AL3662" s="110"/>
      <c r="AM3662" s="110"/>
      <c r="AN3662" s="110"/>
      <c r="AO3662" s="57">
        <f t="shared" si="219"/>
        <v>99.369999999999976</v>
      </c>
      <c r="AP3662" s="109">
        <f t="shared" si="220"/>
        <v>2.4628366000000006</v>
      </c>
      <c r="AQ3662" s="109">
        <f t="shared" si="221"/>
        <v>2.9246939999999988</v>
      </c>
      <c r="AR3662" s="110">
        <f t="shared" si="222"/>
        <v>5.1636363636363631</v>
      </c>
      <c r="AS3662" s="22"/>
      <c r="AT3662" s="22"/>
      <c r="AU3662" s="110"/>
      <c r="AV3662" s="60"/>
      <c r="AW3662" s="60" t="s">
        <v>412</v>
      </c>
      <c r="AX3662" s="110"/>
      <c r="AY3662" s="60">
        <v>10</v>
      </c>
      <c r="AZ3662" s="60">
        <v>25</v>
      </c>
      <c r="BA3662" s="60" t="s">
        <v>413</v>
      </c>
      <c r="BB3662" s="110"/>
      <c r="BC3662" s="110"/>
      <c r="BD3662" s="60" t="s">
        <v>420</v>
      </c>
      <c r="BE3662" s="60" t="s">
        <v>411</v>
      </c>
      <c r="BF3662" s="60">
        <v>5.3</v>
      </c>
      <c r="BG3662" s="60" t="s">
        <v>471</v>
      </c>
      <c r="BH3662" s="60">
        <v>49</v>
      </c>
      <c r="BI3662" s="60">
        <v>3</v>
      </c>
      <c r="BJ3662" s="60">
        <v>61.9</v>
      </c>
      <c r="BK3662" s="110"/>
      <c r="BL3662" s="60" t="s">
        <v>1420</v>
      </c>
      <c r="BM3662" s="110"/>
      <c r="BN3662" s="60">
        <v>4</v>
      </c>
      <c r="BO3662" s="60">
        <v>345</v>
      </c>
      <c r="BP3662" s="60" t="s">
        <v>411</v>
      </c>
      <c r="BQ3662" s="60">
        <v>48</v>
      </c>
      <c r="BR3662" s="60">
        <v>166</v>
      </c>
      <c r="BS3662" s="110"/>
      <c r="BT3662" s="60" t="s">
        <v>421</v>
      </c>
      <c r="BU3662" s="60" t="s">
        <v>420</v>
      </c>
      <c r="BV3662" s="110"/>
      <c r="BW3662" s="60">
        <v>22</v>
      </c>
      <c r="BX3662" s="60">
        <v>111</v>
      </c>
      <c r="BY3662" s="60">
        <v>29.9</v>
      </c>
      <c r="BZ3662" s="110"/>
      <c r="CA3662" s="60">
        <v>54.3</v>
      </c>
      <c r="CB3662" s="60">
        <v>0.6</v>
      </c>
      <c r="CC3662" s="60">
        <v>15.8</v>
      </c>
      <c r="CD3662" s="60" t="s">
        <v>412</v>
      </c>
      <c r="CE3662" s="60">
        <v>2</v>
      </c>
      <c r="CF3662" s="60">
        <v>62</v>
      </c>
      <c r="CG3662" s="60">
        <v>3021</v>
      </c>
      <c r="CH3662" s="60">
        <v>210</v>
      </c>
      <c r="CI3662" s="60">
        <v>182</v>
      </c>
      <c r="CJ3662" s="60">
        <v>311</v>
      </c>
      <c r="CK3662" s="60">
        <v>27.1</v>
      </c>
      <c r="CL3662" s="60">
        <v>78.900000000000006</v>
      </c>
      <c r="CM3662" s="60">
        <v>12.3</v>
      </c>
      <c r="CN3662" s="60">
        <v>0.76</v>
      </c>
      <c r="CO3662" s="60">
        <v>8.9</v>
      </c>
      <c r="CP3662" s="60">
        <v>1.7</v>
      </c>
      <c r="CQ3662" s="60">
        <v>11.1</v>
      </c>
      <c r="CR3662" s="60">
        <v>2.5</v>
      </c>
      <c r="CS3662" s="60">
        <v>7.6</v>
      </c>
      <c r="CT3662" s="60">
        <v>1.33</v>
      </c>
      <c r="CU3662" s="60">
        <v>10.3</v>
      </c>
      <c r="CV3662" s="60">
        <v>1.8</v>
      </c>
      <c r="CW3662" s="60">
        <f t="shared" si="218"/>
        <v>657.29</v>
      </c>
      <c r="CX3662" s="110"/>
      <c r="CY3662" s="110"/>
      <c r="CZ3662" s="110"/>
      <c r="DA3662" s="110"/>
      <c r="DB3662" s="22"/>
      <c r="DC3662" s="110"/>
      <c r="DD3662" s="110"/>
      <c r="DE3662" s="110"/>
      <c r="DF3662" s="110"/>
      <c r="DG3662" s="110"/>
      <c r="DH3662" s="22"/>
      <c r="DI3662" s="22"/>
      <c r="DJ3662" s="22"/>
      <c r="DK3662" s="22"/>
      <c r="DL3662" s="22"/>
      <c r="DM3662" s="22"/>
      <c r="DN3662" s="22"/>
      <c r="DO3662" s="22"/>
      <c r="DP3662" s="22"/>
      <c r="DQ3662" s="22"/>
    </row>
    <row r="3663" spans="1:121" ht="14.5" customHeight="1" x14ac:dyDescent="0.3">
      <c r="A3663" s="66">
        <v>767675</v>
      </c>
      <c r="B3663" s="22" t="s">
        <v>5175</v>
      </c>
      <c r="C3663" s="22" t="s">
        <v>2941</v>
      </c>
      <c r="D3663" s="22" t="s">
        <v>5257</v>
      </c>
      <c r="E3663" s="71"/>
      <c r="G3663" s="136" t="s">
        <v>5176</v>
      </c>
      <c r="H3663" s="22">
        <v>32.036945000000003</v>
      </c>
      <c r="I3663" s="22">
        <v>-105.50655</v>
      </c>
      <c r="J3663" s="22" t="s">
        <v>873</v>
      </c>
      <c r="K3663" s="22" t="s">
        <v>1253</v>
      </c>
      <c r="L3663" s="29" t="s">
        <v>878</v>
      </c>
      <c r="M3663" s="22" t="s">
        <v>1165</v>
      </c>
      <c r="N3663" s="70" t="s">
        <v>3393</v>
      </c>
      <c r="O3663" s="70" t="s">
        <v>3394</v>
      </c>
      <c r="R3663" s="22" t="s">
        <v>5252</v>
      </c>
      <c r="S3663" s="135"/>
      <c r="U3663" s="126"/>
      <c r="V3663" s="135"/>
      <c r="W3663" s="60">
        <v>55.4</v>
      </c>
      <c r="X3663" s="60">
        <v>8.1000000000000003E-2</v>
      </c>
      <c r="Y3663" s="60">
        <v>18.93</v>
      </c>
      <c r="Z3663" s="60">
        <v>5.58</v>
      </c>
      <c r="AA3663" s="60">
        <v>0.23300000000000001</v>
      </c>
      <c r="AB3663" s="60">
        <v>0.5</v>
      </c>
      <c r="AC3663" s="60">
        <v>0.89</v>
      </c>
      <c r="AD3663" s="60">
        <v>6.28</v>
      </c>
      <c r="AE3663" s="60">
        <v>3.6</v>
      </c>
      <c r="AF3663" s="60">
        <v>0.05</v>
      </c>
      <c r="AG3663" s="60">
        <v>7.17</v>
      </c>
      <c r="AH3663" s="110"/>
      <c r="AI3663" s="60"/>
      <c r="AJ3663" s="110"/>
      <c r="AK3663" s="22"/>
      <c r="AL3663" s="110"/>
      <c r="AM3663" s="110"/>
      <c r="AN3663" s="110"/>
      <c r="AO3663" s="57">
        <f t="shared" si="219"/>
        <v>98.713999999999999</v>
      </c>
      <c r="AP3663" s="109">
        <f t="shared" si="220"/>
        <v>2.4456996000000042</v>
      </c>
      <c r="AQ3663" s="109">
        <f t="shared" si="221"/>
        <v>2.849363999999996</v>
      </c>
      <c r="AR3663" s="110">
        <f t="shared" si="222"/>
        <v>5.0727272727272723</v>
      </c>
      <c r="AS3663" s="22"/>
      <c r="AT3663" s="22"/>
      <c r="AU3663" s="110"/>
      <c r="AV3663" s="60"/>
      <c r="AW3663" s="60" t="s">
        <v>412</v>
      </c>
      <c r="AX3663" s="110"/>
      <c r="AY3663" s="60">
        <v>17</v>
      </c>
      <c r="AZ3663" s="60">
        <v>22</v>
      </c>
      <c r="BA3663" s="60" t="s">
        <v>413</v>
      </c>
      <c r="BB3663" s="110"/>
      <c r="BC3663" s="110"/>
      <c r="BD3663" s="60" t="s">
        <v>420</v>
      </c>
      <c r="BE3663" s="60" t="s">
        <v>411</v>
      </c>
      <c r="BF3663" s="60">
        <v>7.4</v>
      </c>
      <c r="BG3663" s="60" t="s">
        <v>471</v>
      </c>
      <c r="BH3663" s="60">
        <v>47</v>
      </c>
      <c r="BI3663" s="60">
        <v>3</v>
      </c>
      <c r="BJ3663" s="60">
        <v>52.2</v>
      </c>
      <c r="BK3663" s="110"/>
      <c r="BL3663" s="60" t="s">
        <v>1420</v>
      </c>
      <c r="BM3663" s="110"/>
      <c r="BN3663" s="60">
        <v>3</v>
      </c>
      <c r="BO3663" s="60">
        <v>324</v>
      </c>
      <c r="BP3663" s="60" t="s">
        <v>411</v>
      </c>
      <c r="BQ3663" s="60">
        <v>40</v>
      </c>
      <c r="BR3663" s="60">
        <v>163</v>
      </c>
      <c r="BS3663" s="110"/>
      <c r="BT3663" s="60" t="s">
        <v>421</v>
      </c>
      <c r="BU3663" s="60" t="s">
        <v>420</v>
      </c>
      <c r="BV3663" s="110"/>
      <c r="BW3663" s="60">
        <v>19</v>
      </c>
      <c r="BX3663" s="60">
        <v>120</v>
      </c>
      <c r="BY3663" s="60">
        <v>26</v>
      </c>
      <c r="BZ3663" s="110"/>
      <c r="CA3663" s="60">
        <v>47.4</v>
      </c>
      <c r="CB3663" s="60">
        <v>0.5</v>
      </c>
      <c r="CC3663" s="60">
        <v>13.3</v>
      </c>
      <c r="CD3663" s="60" t="s">
        <v>412</v>
      </c>
      <c r="CE3663" s="60">
        <v>1</v>
      </c>
      <c r="CF3663" s="60">
        <v>49</v>
      </c>
      <c r="CG3663" s="60">
        <v>2578</v>
      </c>
      <c r="CH3663" s="60">
        <v>220</v>
      </c>
      <c r="CI3663" s="60">
        <v>158</v>
      </c>
      <c r="CJ3663" s="60">
        <v>275</v>
      </c>
      <c r="CK3663" s="60">
        <v>24</v>
      </c>
      <c r="CL3663" s="60">
        <v>70.3</v>
      </c>
      <c r="CM3663" s="60">
        <v>10.8</v>
      </c>
      <c r="CN3663" s="60">
        <v>0.73</v>
      </c>
      <c r="CO3663" s="60">
        <v>7.6</v>
      </c>
      <c r="CP3663" s="60">
        <v>1.4</v>
      </c>
      <c r="CQ3663" s="60">
        <v>8.6</v>
      </c>
      <c r="CR3663" s="60">
        <v>1.8</v>
      </c>
      <c r="CS3663" s="60">
        <v>6.2</v>
      </c>
      <c r="CT3663" s="60">
        <v>1.1100000000000001</v>
      </c>
      <c r="CU3663" s="60">
        <v>8.8000000000000007</v>
      </c>
      <c r="CV3663" s="60">
        <v>1.56</v>
      </c>
      <c r="CW3663" s="60">
        <f t="shared" si="218"/>
        <v>575.89999999999986</v>
      </c>
      <c r="CX3663" s="110"/>
      <c r="CY3663" s="110"/>
      <c r="CZ3663" s="110"/>
      <c r="DA3663" s="110"/>
      <c r="DB3663" s="22"/>
      <c r="DC3663" s="110"/>
      <c r="DD3663" s="110"/>
      <c r="DE3663" s="110"/>
      <c r="DF3663" s="110"/>
      <c r="DG3663" s="110"/>
      <c r="DH3663" s="22"/>
      <c r="DI3663" s="22"/>
      <c r="DJ3663" s="22"/>
      <c r="DK3663" s="22"/>
      <c r="DL3663" s="22"/>
      <c r="DM3663" s="22"/>
      <c r="DN3663" s="22"/>
      <c r="DO3663" s="22"/>
      <c r="DP3663" s="22"/>
      <c r="DQ3663" s="22"/>
    </row>
    <row r="3664" spans="1:121" ht="14.5" customHeight="1" x14ac:dyDescent="0.3">
      <c r="A3664" s="66">
        <v>767676</v>
      </c>
      <c r="B3664" s="22" t="s">
        <v>5175</v>
      </c>
      <c r="C3664" s="22" t="s">
        <v>2941</v>
      </c>
      <c r="D3664" s="22" t="s">
        <v>5257</v>
      </c>
      <c r="E3664" s="71"/>
      <c r="G3664" s="136" t="s">
        <v>5253</v>
      </c>
      <c r="K3664" s="22" t="s">
        <v>1253</v>
      </c>
      <c r="L3664" s="29" t="s">
        <v>878</v>
      </c>
      <c r="N3664" s="70" t="s">
        <v>3393</v>
      </c>
      <c r="O3664" s="70" t="s">
        <v>3394</v>
      </c>
      <c r="R3664" s="22" t="s">
        <v>5254</v>
      </c>
      <c r="S3664" s="135"/>
      <c r="U3664" s="135"/>
      <c r="V3664" s="135"/>
      <c r="W3664" s="60">
        <v>59.16</v>
      </c>
      <c r="X3664" s="60">
        <v>0.126</v>
      </c>
      <c r="Y3664" s="60">
        <v>16.09</v>
      </c>
      <c r="Z3664" s="60">
        <v>6.54</v>
      </c>
      <c r="AA3664" s="60">
        <v>0.24199999999999999</v>
      </c>
      <c r="AB3664" s="60">
        <v>0.74</v>
      </c>
      <c r="AC3664" s="60">
        <v>0.71</v>
      </c>
      <c r="AD3664" s="60">
        <v>4.84</v>
      </c>
      <c r="AE3664" s="60">
        <v>3.85</v>
      </c>
      <c r="AF3664" s="60">
        <v>0.06</v>
      </c>
      <c r="AG3664" s="60">
        <v>5.52</v>
      </c>
      <c r="AH3664" s="110"/>
      <c r="AI3664" s="60"/>
      <c r="AJ3664" s="110"/>
      <c r="AK3664" s="22"/>
      <c r="AL3664" s="110"/>
      <c r="AM3664" s="110"/>
      <c r="AN3664" s="110"/>
      <c r="AO3664" s="57">
        <f t="shared" si="219"/>
        <v>97.877999999999986</v>
      </c>
      <c r="AP3664" s="109">
        <f t="shared" si="220"/>
        <v>2.5646747999999997</v>
      </c>
      <c r="AQ3664" s="109">
        <f t="shared" si="221"/>
        <v>3.6139320000000001</v>
      </c>
      <c r="AR3664" s="110">
        <f t="shared" si="222"/>
        <v>5.9454545454545453</v>
      </c>
      <c r="AS3664" s="22"/>
      <c r="AT3664" s="22"/>
      <c r="AU3664" s="110"/>
      <c r="AV3664" s="60"/>
      <c r="AW3664" s="60">
        <v>22</v>
      </c>
      <c r="AX3664" s="110"/>
      <c r="AY3664" s="60">
        <v>56</v>
      </c>
      <c r="AZ3664" s="60">
        <v>21</v>
      </c>
      <c r="BA3664" s="60">
        <v>0.6</v>
      </c>
      <c r="BB3664" s="110"/>
      <c r="BC3664" s="110"/>
      <c r="BD3664" s="60">
        <v>2</v>
      </c>
      <c r="BE3664" s="60" t="s">
        <v>411</v>
      </c>
      <c r="BF3664" s="60">
        <v>5.7</v>
      </c>
      <c r="BG3664" s="60">
        <v>20</v>
      </c>
      <c r="BH3664" s="60">
        <v>38</v>
      </c>
      <c r="BI3664" s="60">
        <v>3</v>
      </c>
      <c r="BJ3664" s="60">
        <v>39.1</v>
      </c>
      <c r="BK3664" s="110"/>
      <c r="BL3664" s="60" t="s">
        <v>1420</v>
      </c>
      <c r="BM3664" s="110"/>
      <c r="BN3664" s="60">
        <v>4</v>
      </c>
      <c r="BO3664" s="60">
        <v>274</v>
      </c>
      <c r="BP3664" s="60" t="s">
        <v>411</v>
      </c>
      <c r="BQ3664" s="60">
        <v>33</v>
      </c>
      <c r="BR3664" s="60">
        <v>168</v>
      </c>
      <c r="BS3664" s="110"/>
      <c r="BT3664" s="60">
        <v>0.5</v>
      </c>
      <c r="BU3664" s="60">
        <v>1</v>
      </c>
      <c r="BV3664" s="110"/>
      <c r="BW3664" s="60">
        <v>19</v>
      </c>
      <c r="BX3664" s="60">
        <v>105</v>
      </c>
      <c r="BY3664" s="60">
        <v>18.7</v>
      </c>
      <c r="BZ3664" s="110"/>
      <c r="CA3664" s="60">
        <v>49.7</v>
      </c>
      <c r="CB3664" s="60">
        <v>0.6</v>
      </c>
      <c r="CC3664" s="60">
        <v>11.1</v>
      </c>
      <c r="CD3664" s="60">
        <v>37</v>
      </c>
      <c r="CE3664" s="60">
        <v>2</v>
      </c>
      <c r="CF3664" s="60">
        <v>42</v>
      </c>
      <c r="CG3664" s="60">
        <v>1837</v>
      </c>
      <c r="CH3664" s="60">
        <v>340</v>
      </c>
      <c r="CI3664" s="60">
        <v>125</v>
      </c>
      <c r="CJ3664" s="60">
        <v>212</v>
      </c>
      <c r="CK3664" s="60">
        <v>19.3</v>
      </c>
      <c r="CL3664" s="60">
        <v>60.1</v>
      </c>
      <c r="CM3664" s="60">
        <v>9.4</v>
      </c>
      <c r="CN3664" s="60">
        <v>0.81</v>
      </c>
      <c r="CO3664" s="60">
        <v>6.9</v>
      </c>
      <c r="CP3664" s="60">
        <v>1.2</v>
      </c>
      <c r="CQ3664" s="60">
        <v>6.9</v>
      </c>
      <c r="CR3664" s="60">
        <v>1.4</v>
      </c>
      <c r="CS3664" s="60">
        <v>4.7</v>
      </c>
      <c r="CT3664" s="60">
        <v>0.84</v>
      </c>
      <c r="CU3664" s="60">
        <v>6.2</v>
      </c>
      <c r="CV3664" s="60">
        <v>1.05</v>
      </c>
      <c r="CW3664" s="60">
        <f t="shared" si="218"/>
        <v>455.7999999999999</v>
      </c>
      <c r="CX3664" s="110"/>
      <c r="CY3664" s="110"/>
      <c r="CZ3664" s="110"/>
      <c r="DA3664" s="110"/>
      <c r="DB3664" s="22"/>
      <c r="DC3664" s="110"/>
      <c r="DD3664" s="110"/>
      <c r="DE3664" s="110"/>
      <c r="DF3664" s="110"/>
      <c r="DG3664" s="110"/>
      <c r="DH3664" s="22"/>
      <c r="DI3664" s="22"/>
      <c r="DJ3664" s="22"/>
      <c r="DK3664" s="22"/>
      <c r="DL3664" s="22"/>
      <c r="DM3664" s="22"/>
      <c r="DN3664" s="22"/>
      <c r="DO3664" s="22"/>
      <c r="DP3664" s="22"/>
      <c r="DQ3664" s="22"/>
    </row>
    <row r="3665" spans="1:125" ht="14.5" customHeight="1" x14ac:dyDescent="0.3">
      <c r="A3665" s="66">
        <v>767677</v>
      </c>
      <c r="B3665" s="22" t="s">
        <v>5175</v>
      </c>
      <c r="C3665" s="22" t="s">
        <v>2941</v>
      </c>
      <c r="D3665" s="22" t="s">
        <v>5257</v>
      </c>
      <c r="E3665" s="71"/>
      <c r="G3665" s="136" t="s">
        <v>5253</v>
      </c>
      <c r="K3665" s="22" t="s">
        <v>1253</v>
      </c>
      <c r="L3665" s="29" t="s">
        <v>878</v>
      </c>
      <c r="N3665" s="70" t="s">
        <v>3393</v>
      </c>
      <c r="O3665" s="70" t="s">
        <v>3394</v>
      </c>
      <c r="R3665" s="22" t="s">
        <v>5255</v>
      </c>
      <c r="S3665" s="135"/>
      <c r="U3665" s="135"/>
      <c r="V3665" s="135"/>
      <c r="W3665" s="60">
        <v>20.239999999999998</v>
      </c>
      <c r="X3665" s="60">
        <v>8.2000000000000003E-2</v>
      </c>
      <c r="Y3665" s="60">
        <v>6.21</v>
      </c>
      <c r="Z3665" s="60">
        <v>2.93</v>
      </c>
      <c r="AA3665" s="60">
        <v>0.107</v>
      </c>
      <c r="AB3665" s="60">
        <v>0.85</v>
      </c>
      <c r="AC3665" s="60">
        <v>38.5</v>
      </c>
      <c r="AD3665" s="60">
        <v>2.2400000000000002</v>
      </c>
      <c r="AE3665" s="60">
        <v>1.22</v>
      </c>
      <c r="AF3665" s="60">
        <v>0.03</v>
      </c>
      <c r="AG3665" s="60">
        <v>27.2</v>
      </c>
      <c r="AH3665" s="110"/>
      <c r="AI3665" s="60"/>
      <c r="AJ3665" s="110"/>
      <c r="AK3665" s="22"/>
      <c r="AL3665" s="110"/>
      <c r="AM3665" s="110"/>
      <c r="AN3665" s="110"/>
      <c r="AO3665" s="57">
        <f t="shared" si="219"/>
        <v>99.608999999999995</v>
      </c>
      <c r="AP3665" s="109">
        <f t="shared" si="220"/>
        <v>1.0995790999999995</v>
      </c>
      <c r="AQ3665" s="109">
        <f t="shared" si="221"/>
        <v>1.6640190000000006</v>
      </c>
      <c r="AR3665" s="110">
        <f t="shared" si="222"/>
        <v>2.6636363636363636</v>
      </c>
      <c r="AS3665" s="22"/>
      <c r="AT3665" s="22"/>
      <c r="AU3665" s="110"/>
      <c r="AV3665" s="60"/>
      <c r="AW3665" s="60">
        <v>40</v>
      </c>
      <c r="AX3665" s="110"/>
      <c r="AY3665" s="60">
        <v>67</v>
      </c>
      <c r="AZ3665" s="60">
        <v>11</v>
      </c>
      <c r="BA3665" s="60">
        <v>5.0999999999999996</v>
      </c>
      <c r="BB3665" s="110"/>
      <c r="BC3665" s="110"/>
      <c r="BD3665" s="60">
        <v>23</v>
      </c>
      <c r="BE3665" s="60">
        <v>20</v>
      </c>
      <c r="BF3665" s="60">
        <v>2.4</v>
      </c>
      <c r="BG3665" s="60">
        <v>210</v>
      </c>
      <c r="BH3665" s="60">
        <v>14</v>
      </c>
      <c r="BI3665" s="60">
        <v>1</v>
      </c>
      <c r="BJ3665" s="60">
        <v>35.700000000000003</v>
      </c>
      <c r="BK3665" s="110"/>
      <c r="BL3665" s="60" t="s">
        <v>1420</v>
      </c>
      <c r="BM3665" s="110"/>
      <c r="BN3665" s="60">
        <v>4</v>
      </c>
      <c r="BO3665" s="60">
        <v>192</v>
      </c>
      <c r="BP3665" s="60">
        <v>20</v>
      </c>
      <c r="BQ3665" s="60">
        <v>19</v>
      </c>
      <c r="BR3665" s="60">
        <v>46</v>
      </c>
      <c r="BS3665" s="110"/>
      <c r="BT3665" s="60" t="s">
        <v>421</v>
      </c>
      <c r="BU3665" s="60">
        <v>1</v>
      </c>
      <c r="BV3665" s="110"/>
      <c r="BW3665" s="60">
        <v>10</v>
      </c>
      <c r="BX3665" s="60">
        <v>668</v>
      </c>
      <c r="BY3665" s="60">
        <v>16.5</v>
      </c>
      <c r="BZ3665" s="110"/>
      <c r="CA3665" s="60">
        <v>24.6</v>
      </c>
      <c r="CB3665" s="60">
        <v>0.2</v>
      </c>
      <c r="CC3665" s="60">
        <v>13</v>
      </c>
      <c r="CD3665" s="60">
        <v>26</v>
      </c>
      <c r="CE3665" s="60">
        <v>4</v>
      </c>
      <c r="CF3665" s="60">
        <v>45</v>
      </c>
      <c r="CG3665" s="60">
        <v>1790</v>
      </c>
      <c r="CH3665" s="60">
        <v>120</v>
      </c>
      <c r="CI3665" s="60">
        <v>80.900000000000006</v>
      </c>
      <c r="CJ3665" s="60">
        <v>138</v>
      </c>
      <c r="CK3665" s="60">
        <v>12.7</v>
      </c>
      <c r="CL3665" s="60">
        <v>38.200000000000003</v>
      </c>
      <c r="CM3665" s="60">
        <v>6.8</v>
      </c>
      <c r="CN3665" s="60">
        <v>0.5</v>
      </c>
      <c r="CO3665" s="60">
        <v>5.7</v>
      </c>
      <c r="CP3665" s="60">
        <v>1.1000000000000001</v>
      </c>
      <c r="CQ3665" s="60">
        <v>7.1</v>
      </c>
      <c r="CR3665" s="60">
        <v>1.6</v>
      </c>
      <c r="CS3665" s="60">
        <v>5.0999999999999996</v>
      </c>
      <c r="CT3665" s="60">
        <v>0.9</v>
      </c>
      <c r="CU3665" s="60">
        <v>6.7</v>
      </c>
      <c r="CV3665" s="60">
        <v>1.1100000000000001</v>
      </c>
      <c r="CW3665" s="60">
        <f t="shared" si="218"/>
        <v>306.41000000000008</v>
      </c>
      <c r="CX3665" s="110"/>
      <c r="CY3665" s="110"/>
      <c r="CZ3665" s="110"/>
      <c r="DA3665" s="110"/>
      <c r="DB3665" s="22"/>
      <c r="DC3665" s="110"/>
      <c r="DD3665" s="110"/>
      <c r="DE3665" s="110"/>
      <c r="DF3665" s="110"/>
      <c r="DG3665" s="110"/>
      <c r="DH3665" s="22"/>
      <c r="DI3665" s="22"/>
      <c r="DJ3665" s="22"/>
      <c r="DK3665" s="22"/>
      <c r="DL3665" s="22"/>
      <c r="DM3665" s="22"/>
      <c r="DN3665" s="22"/>
      <c r="DO3665" s="22"/>
      <c r="DP3665" s="22"/>
      <c r="DQ3665" s="22"/>
    </row>
    <row r="3666" spans="1:125" ht="14.5" customHeight="1" x14ac:dyDescent="0.3">
      <c r="A3666" s="66">
        <v>767678</v>
      </c>
      <c r="B3666" s="22" t="s">
        <v>5175</v>
      </c>
      <c r="C3666" s="22" t="s">
        <v>2941</v>
      </c>
      <c r="D3666" s="22" t="s">
        <v>5257</v>
      </c>
      <c r="E3666" s="71"/>
      <c r="G3666" s="136" t="s">
        <v>5253</v>
      </c>
      <c r="K3666" s="22" t="s">
        <v>1253</v>
      </c>
      <c r="L3666" s="29" t="s">
        <v>878</v>
      </c>
      <c r="N3666" s="70" t="s">
        <v>3393</v>
      </c>
      <c r="O3666" s="70" t="s">
        <v>3394</v>
      </c>
      <c r="R3666" s="22" t="s">
        <v>5256</v>
      </c>
      <c r="S3666" s="135"/>
      <c r="U3666" s="135"/>
      <c r="V3666" s="135"/>
      <c r="W3666" s="60">
        <v>55.62</v>
      </c>
      <c r="X3666" s="60">
        <v>8.5999999999999993E-2</v>
      </c>
      <c r="Y3666" s="60">
        <v>17.46</v>
      </c>
      <c r="Z3666" s="60">
        <v>7.78</v>
      </c>
      <c r="AA3666" s="60">
        <v>0.36699999999999999</v>
      </c>
      <c r="AB3666" s="60">
        <v>0.33</v>
      </c>
      <c r="AC3666" s="60">
        <v>0.77</v>
      </c>
      <c r="AD3666" s="60">
        <v>8.1300000000000008</v>
      </c>
      <c r="AE3666" s="60">
        <v>3.33</v>
      </c>
      <c r="AF3666" s="60">
        <v>0.03</v>
      </c>
      <c r="AG3666" s="60">
        <v>5.37</v>
      </c>
      <c r="AH3666" s="110"/>
      <c r="AI3666" s="60"/>
      <c r="AJ3666" s="110"/>
      <c r="AK3666" s="22"/>
      <c r="AL3666" s="110"/>
      <c r="AM3666" s="110"/>
      <c r="AN3666" s="110"/>
      <c r="AO3666" s="57">
        <f t="shared" si="219"/>
        <v>99.272999999999996</v>
      </c>
      <c r="AP3666" s="109">
        <f t="shared" si="220"/>
        <v>2.9677486000000011</v>
      </c>
      <c r="AQ3666" s="109">
        <f t="shared" si="221"/>
        <v>4.3747739999999986</v>
      </c>
      <c r="AR3666" s="110">
        <f t="shared" si="222"/>
        <v>7.0727272727272723</v>
      </c>
      <c r="AS3666" s="22"/>
      <c r="AT3666" s="22"/>
      <c r="AU3666" s="110"/>
      <c r="AV3666" s="60"/>
      <c r="AW3666" s="60">
        <v>15</v>
      </c>
      <c r="AX3666" s="110"/>
      <c r="AY3666" s="60">
        <v>38</v>
      </c>
      <c r="AZ3666" s="60">
        <v>41</v>
      </c>
      <c r="BA3666" s="60">
        <v>1.7</v>
      </c>
      <c r="BB3666" s="110"/>
      <c r="BC3666" s="110"/>
      <c r="BD3666" s="60">
        <v>3</v>
      </c>
      <c r="BE3666" s="60" t="s">
        <v>411</v>
      </c>
      <c r="BF3666" s="60">
        <v>6.8</v>
      </c>
      <c r="BG3666" s="60">
        <v>60</v>
      </c>
      <c r="BH3666" s="60">
        <v>54</v>
      </c>
      <c r="BI3666" s="60">
        <v>4</v>
      </c>
      <c r="BJ3666" s="60">
        <v>107</v>
      </c>
      <c r="BK3666" s="110"/>
      <c r="BL3666" s="60" t="s">
        <v>1420</v>
      </c>
      <c r="BM3666" s="110"/>
      <c r="BN3666" s="60">
        <v>4</v>
      </c>
      <c r="BO3666" s="60">
        <v>559</v>
      </c>
      <c r="BP3666" s="60" t="s">
        <v>411</v>
      </c>
      <c r="BQ3666" s="60">
        <v>68</v>
      </c>
      <c r="BR3666" s="60">
        <v>169</v>
      </c>
      <c r="BS3666" s="110"/>
      <c r="BT3666" s="60" t="s">
        <v>421</v>
      </c>
      <c r="BU3666" s="60" t="s">
        <v>420</v>
      </c>
      <c r="BV3666" s="110"/>
      <c r="BW3666" s="60">
        <v>32</v>
      </c>
      <c r="BX3666" s="60">
        <v>230</v>
      </c>
      <c r="BY3666" s="60">
        <v>53</v>
      </c>
      <c r="BZ3666" s="110"/>
      <c r="CA3666" s="60">
        <v>71.599999999999994</v>
      </c>
      <c r="CB3666" s="60">
        <v>0.6</v>
      </c>
      <c r="CC3666" s="60">
        <v>20.2</v>
      </c>
      <c r="CD3666" s="60">
        <v>15</v>
      </c>
      <c r="CE3666" s="60">
        <v>4</v>
      </c>
      <c r="CF3666" s="60">
        <v>150</v>
      </c>
      <c r="CG3666" s="60">
        <v>5431</v>
      </c>
      <c r="CH3666" s="60">
        <v>320</v>
      </c>
      <c r="CI3666" s="60">
        <v>308</v>
      </c>
      <c r="CJ3666" s="60">
        <v>508</v>
      </c>
      <c r="CK3666" s="60">
        <v>44.6</v>
      </c>
      <c r="CL3666" s="60">
        <v>132</v>
      </c>
      <c r="CM3666" s="60">
        <v>23.1</v>
      </c>
      <c r="CN3666" s="60">
        <v>1.56</v>
      </c>
      <c r="CO3666" s="60">
        <v>19.3</v>
      </c>
      <c r="CP3666" s="60">
        <v>3.8</v>
      </c>
      <c r="CQ3666" s="60">
        <v>23.9</v>
      </c>
      <c r="CR3666" s="60">
        <v>5.4</v>
      </c>
      <c r="CS3666" s="60">
        <v>17.5</v>
      </c>
      <c r="CT3666" s="60">
        <v>2.97</v>
      </c>
      <c r="CU3666" s="60">
        <v>22.3</v>
      </c>
      <c r="CV3666" s="60">
        <v>3.73</v>
      </c>
      <c r="CW3666" s="60">
        <f t="shared" si="218"/>
        <v>1116.1600000000001</v>
      </c>
      <c r="CX3666" s="110"/>
      <c r="CY3666" s="110"/>
      <c r="CZ3666" s="110"/>
      <c r="DA3666" s="110"/>
      <c r="DB3666" s="22"/>
      <c r="DC3666" s="110"/>
      <c r="DD3666" s="110"/>
      <c r="DE3666" s="110"/>
      <c r="DF3666" s="110"/>
      <c r="DG3666" s="110"/>
      <c r="DH3666" s="22"/>
      <c r="DI3666" s="22"/>
      <c r="DJ3666" s="22"/>
      <c r="DK3666" s="22"/>
      <c r="DL3666" s="22"/>
      <c r="DM3666" s="22"/>
      <c r="DN3666" s="22"/>
      <c r="DO3666" s="22"/>
      <c r="DP3666" s="22"/>
      <c r="DQ3666" s="22"/>
    </row>
    <row r="3667" spans="1:125" x14ac:dyDescent="0.35">
      <c r="W3667" s="22"/>
      <c r="DR3667" s="34"/>
      <c r="DS3667" s="34"/>
      <c r="DT3667" s="34"/>
      <c r="DU3667" s="34"/>
    </row>
    <row r="3668" spans="1:125" x14ac:dyDescent="0.35">
      <c r="W3668" s="22"/>
      <c r="DR3668" s="34"/>
      <c r="DS3668" s="34"/>
      <c r="DT3668" s="34"/>
      <c r="DU3668" s="34"/>
    </row>
    <row r="3669" spans="1:125" x14ac:dyDescent="0.35">
      <c r="W3669" s="22"/>
      <c r="DR3669" s="34"/>
      <c r="DS3669" s="34"/>
      <c r="DT3669" s="34"/>
      <c r="DU3669" s="34"/>
    </row>
    <row r="3670" spans="1:125" x14ac:dyDescent="0.35">
      <c r="W3670" s="22"/>
      <c r="DR3670" s="34"/>
      <c r="DS3670" s="34"/>
      <c r="DT3670" s="34"/>
      <c r="DU3670" s="34"/>
    </row>
    <row r="3671" spans="1:125" x14ac:dyDescent="0.35">
      <c r="W3671" s="22"/>
      <c r="DR3671" s="34"/>
      <c r="DS3671" s="34"/>
      <c r="DT3671" s="34"/>
      <c r="DU3671" s="34"/>
    </row>
    <row r="3672" spans="1:125" x14ac:dyDescent="0.35">
      <c r="W3672" s="22"/>
      <c r="DR3672" s="34"/>
      <c r="DS3672" s="34"/>
      <c r="DT3672" s="34"/>
      <c r="DU3672" s="34"/>
    </row>
    <row r="3673" spans="1:125" x14ac:dyDescent="0.35">
      <c r="W3673" s="22"/>
      <c r="DR3673" s="34"/>
      <c r="DS3673" s="34"/>
      <c r="DT3673" s="34"/>
      <c r="DU3673" s="34"/>
    </row>
    <row r="3674" spans="1:125" x14ac:dyDescent="0.35">
      <c r="W3674" s="22"/>
      <c r="DR3674" s="34"/>
      <c r="DS3674" s="34"/>
      <c r="DT3674" s="34"/>
      <c r="DU3674" s="34"/>
    </row>
    <row r="3675" spans="1:125" x14ac:dyDescent="0.35">
      <c r="W3675" s="22"/>
      <c r="DR3675" s="34"/>
      <c r="DS3675" s="34"/>
      <c r="DT3675" s="34"/>
      <c r="DU3675" s="34"/>
    </row>
    <row r="3676" spans="1:125" x14ac:dyDescent="0.35">
      <c r="W3676" s="22"/>
      <c r="DR3676" s="34"/>
      <c r="DS3676" s="34"/>
      <c r="DT3676" s="34"/>
      <c r="DU3676" s="34"/>
    </row>
    <row r="3677" spans="1:125" x14ac:dyDescent="0.35">
      <c r="W3677" s="22"/>
      <c r="DR3677" s="34"/>
      <c r="DS3677" s="34"/>
      <c r="DT3677" s="34"/>
      <c r="DU3677" s="34"/>
    </row>
    <row r="3678" spans="1:125" x14ac:dyDescent="0.35">
      <c r="W3678" s="22"/>
      <c r="DR3678" s="34"/>
      <c r="DS3678" s="34"/>
      <c r="DT3678" s="34"/>
      <c r="DU3678" s="34"/>
    </row>
    <row r="3679" spans="1:125" x14ac:dyDescent="0.35">
      <c r="W3679" s="22"/>
      <c r="DR3679" s="34"/>
      <c r="DS3679" s="34"/>
      <c r="DT3679" s="34"/>
      <c r="DU3679" s="34"/>
    </row>
    <row r="3680" spans="1:125" x14ac:dyDescent="0.35">
      <c r="W3680" s="22"/>
      <c r="DR3680" s="34"/>
      <c r="DS3680" s="34"/>
      <c r="DT3680" s="34"/>
      <c r="DU3680" s="34"/>
    </row>
    <row r="3681" spans="23:125" x14ac:dyDescent="0.35">
      <c r="W3681" s="22"/>
      <c r="DR3681" s="34"/>
      <c r="DS3681" s="34"/>
      <c r="DT3681" s="34"/>
      <c r="DU3681" s="34"/>
    </row>
    <row r="3682" spans="23:125" x14ac:dyDescent="0.35">
      <c r="W3682" s="22"/>
      <c r="DR3682" s="34"/>
      <c r="DS3682" s="34"/>
      <c r="DT3682" s="34"/>
      <c r="DU3682" s="34"/>
    </row>
    <row r="3683" spans="23:125" x14ac:dyDescent="0.35">
      <c r="W3683" s="22"/>
      <c r="DR3683" s="34"/>
      <c r="DS3683" s="34"/>
      <c r="DT3683" s="34"/>
      <c r="DU3683" s="34"/>
    </row>
    <row r="3684" spans="23:125" x14ac:dyDescent="0.35">
      <c r="W3684" s="22"/>
      <c r="DR3684" s="34"/>
      <c r="DS3684" s="34"/>
      <c r="DT3684" s="34"/>
      <c r="DU3684" s="34"/>
    </row>
    <row r="3685" spans="23:125" x14ac:dyDescent="0.35">
      <c r="W3685" s="22"/>
      <c r="DR3685" s="34"/>
      <c r="DS3685" s="34"/>
      <c r="DT3685" s="34"/>
      <c r="DU3685" s="34"/>
    </row>
    <row r="3686" spans="23:125" x14ac:dyDescent="0.35">
      <c r="W3686" s="22"/>
      <c r="DR3686" s="34"/>
      <c r="DS3686" s="34"/>
      <c r="DT3686" s="34"/>
      <c r="DU3686" s="34"/>
    </row>
    <row r="3687" spans="23:125" x14ac:dyDescent="0.35">
      <c r="W3687" s="22"/>
      <c r="DR3687" s="34"/>
      <c r="DS3687" s="34"/>
      <c r="DT3687" s="34"/>
      <c r="DU3687" s="34"/>
    </row>
    <row r="3688" spans="23:125" x14ac:dyDescent="0.35">
      <c r="W3688" s="22"/>
      <c r="DR3688" s="34"/>
      <c r="DS3688" s="34"/>
      <c r="DT3688" s="34"/>
      <c r="DU3688" s="34"/>
    </row>
    <row r="3689" spans="23:125" x14ac:dyDescent="0.35">
      <c r="W3689" s="22"/>
      <c r="DR3689" s="34"/>
      <c r="DS3689" s="34"/>
      <c r="DT3689" s="34"/>
      <c r="DU3689" s="34"/>
    </row>
    <row r="3690" spans="23:125" x14ac:dyDescent="0.35">
      <c r="W3690" s="22"/>
      <c r="DR3690" s="34"/>
      <c r="DS3690" s="34"/>
      <c r="DT3690" s="34"/>
      <c r="DU3690" s="34"/>
    </row>
    <row r="3691" spans="23:125" x14ac:dyDescent="0.35">
      <c r="W3691" s="22"/>
      <c r="DR3691" s="34"/>
      <c r="DS3691" s="34"/>
      <c r="DT3691" s="34"/>
      <c r="DU3691" s="34"/>
    </row>
    <row r="3692" spans="23:125" x14ac:dyDescent="0.35">
      <c r="W3692" s="22"/>
      <c r="DR3692" s="34"/>
      <c r="DS3692" s="34"/>
      <c r="DT3692" s="34"/>
      <c r="DU3692" s="34"/>
    </row>
    <row r="3693" spans="23:125" x14ac:dyDescent="0.35">
      <c r="W3693" s="22"/>
      <c r="DR3693" s="34"/>
      <c r="DS3693" s="34"/>
      <c r="DT3693" s="34"/>
      <c r="DU3693" s="34"/>
    </row>
    <row r="3694" spans="23:125" x14ac:dyDescent="0.35">
      <c r="W3694" s="22"/>
      <c r="DR3694" s="34"/>
      <c r="DS3694" s="34"/>
      <c r="DT3694" s="34"/>
      <c r="DU3694" s="34"/>
    </row>
    <row r="3695" spans="23:125" x14ac:dyDescent="0.35">
      <c r="W3695" s="22"/>
      <c r="DR3695" s="34"/>
      <c r="DS3695" s="34"/>
      <c r="DT3695" s="34"/>
      <c r="DU3695" s="34"/>
    </row>
    <row r="3696" spans="23:125" x14ac:dyDescent="0.35">
      <c r="W3696" s="22"/>
      <c r="DR3696" s="34"/>
      <c r="DS3696" s="34"/>
      <c r="DT3696" s="34"/>
      <c r="DU3696" s="34"/>
    </row>
    <row r="3697" spans="23:125" x14ac:dyDescent="0.35">
      <c r="W3697" s="22"/>
      <c r="DR3697" s="34"/>
      <c r="DS3697" s="34"/>
      <c r="DT3697" s="34"/>
      <c r="DU3697" s="34"/>
    </row>
    <row r="3698" spans="23:125" x14ac:dyDescent="0.35">
      <c r="W3698" s="22"/>
      <c r="DR3698" s="34"/>
      <c r="DS3698" s="34"/>
      <c r="DT3698" s="34"/>
      <c r="DU3698" s="34"/>
    </row>
    <row r="3699" spans="23:125" x14ac:dyDescent="0.35">
      <c r="W3699" s="22"/>
      <c r="DR3699" s="34"/>
      <c r="DS3699" s="34"/>
      <c r="DT3699" s="34"/>
      <c r="DU3699" s="34"/>
    </row>
    <row r="3700" spans="23:125" x14ac:dyDescent="0.35">
      <c r="W3700" s="22"/>
      <c r="DR3700" s="34"/>
      <c r="DS3700" s="34"/>
      <c r="DT3700" s="34"/>
      <c r="DU3700" s="34"/>
    </row>
    <row r="3701" spans="23:125" x14ac:dyDescent="0.35">
      <c r="W3701" s="22"/>
      <c r="DR3701" s="34"/>
      <c r="DS3701" s="34"/>
      <c r="DT3701" s="34"/>
      <c r="DU3701" s="34"/>
    </row>
    <row r="3702" spans="23:125" x14ac:dyDescent="0.35">
      <c r="W3702" s="22"/>
      <c r="DR3702" s="34"/>
      <c r="DS3702" s="34"/>
      <c r="DT3702" s="34"/>
      <c r="DU3702" s="34"/>
    </row>
    <row r="3703" spans="23:125" x14ac:dyDescent="0.35">
      <c r="W3703" s="22"/>
      <c r="DR3703" s="34"/>
      <c r="DS3703" s="34"/>
      <c r="DT3703" s="34"/>
      <c r="DU3703" s="34"/>
    </row>
    <row r="3704" spans="23:125" x14ac:dyDescent="0.35">
      <c r="W3704" s="22"/>
      <c r="DR3704" s="34"/>
      <c r="DS3704" s="34"/>
      <c r="DT3704" s="34"/>
      <c r="DU3704" s="34"/>
    </row>
    <row r="3705" spans="23:125" x14ac:dyDescent="0.35">
      <c r="W3705" s="22"/>
      <c r="DR3705" s="34"/>
      <c r="DS3705" s="34"/>
      <c r="DT3705" s="34"/>
      <c r="DU3705" s="34"/>
    </row>
    <row r="3706" spans="23:125" x14ac:dyDescent="0.35">
      <c r="W3706" s="22"/>
      <c r="DR3706" s="34"/>
      <c r="DS3706" s="34"/>
      <c r="DT3706" s="34"/>
      <c r="DU3706" s="34"/>
    </row>
    <row r="3707" spans="23:125" x14ac:dyDescent="0.35">
      <c r="W3707" s="22"/>
      <c r="DR3707" s="34"/>
      <c r="DS3707" s="34"/>
      <c r="DT3707" s="34"/>
      <c r="DU3707" s="34"/>
    </row>
    <row r="3708" spans="23:125" x14ac:dyDescent="0.35">
      <c r="W3708" s="22"/>
      <c r="DR3708" s="34"/>
      <c r="DS3708" s="34"/>
      <c r="DT3708" s="34"/>
      <c r="DU3708" s="34"/>
    </row>
    <row r="3709" spans="23:125" x14ac:dyDescent="0.35">
      <c r="W3709" s="22"/>
      <c r="DR3709" s="34"/>
      <c r="DS3709" s="34"/>
      <c r="DT3709" s="34"/>
      <c r="DU3709" s="34"/>
    </row>
    <row r="3710" spans="23:125" x14ac:dyDescent="0.35">
      <c r="W3710" s="22"/>
      <c r="DR3710" s="34"/>
      <c r="DS3710" s="34"/>
      <c r="DT3710" s="34"/>
      <c r="DU3710" s="34"/>
    </row>
    <row r="3711" spans="23:125" x14ac:dyDescent="0.35">
      <c r="W3711" s="22"/>
      <c r="DR3711" s="34"/>
      <c r="DS3711" s="34"/>
      <c r="DT3711" s="34"/>
      <c r="DU3711" s="34"/>
    </row>
    <row r="3712" spans="23:125" x14ac:dyDescent="0.35">
      <c r="W3712" s="22"/>
      <c r="DR3712" s="34"/>
      <c r="DS3712" s="34"/>
      <c r="DT3712" s="34"/>
      <c r="DU3712" s="34"/>
    </row>
    <row r="3713" spans="23:125" x14ac:dyDescent="0.35">
      <c r="W3713" s="22"/>
      <c r="DR3713" s="34"/>
      <c r="DS3713" s="34"/>
      <c r="DT3713" s="34"/>
      <c r="DU3713" s="34"/>
    </row>
    <row r="3714" spans="23:125" x14ac:dyDescent="0.35">
      <c r="W3714" s="22"/>
      <c r="DR3714" s="34"/>
      <c r="DS3714" s="34"/>
      <c r="DT3714" s="34"/>
      <c r="DU3714" s="34"/>
    </row>
    <row r="3715" spans="23:125" x14ac:dyDescent="0.35">
      <c r="W3715" s="22"/>
      <c r="DR3715" s="34"/>
      <c r="DS3715" s="34"/>
      <c r="DT3715" s="34"/>
      <c r="DU3715" s="34"/>
    </row>
    <row r="3716" spans="23:125" x14ac:dyDescent="0.35">
      <c r="W3716" s="22"/>
      <c r="DR3716" s="34"/>
      <c r="DS3716" s="34"/>
      <c r="DT3716" s="34"/>
      <c r="DU3716" s="34"/>
    </row>
    <row r="3717" spans="23:125" x14ac:dyDescent="0.35">
      <c r="W3717" s="22"/>
      <c r="DR3717" s="34"/>
      <c r="DS3717" s="34"/>
      <c r="DT3717" s="34"/>
      <c r="DU3717" s="34"/>
    </row>
    <row r="3718" spans="23:125" x14ac:dyDescent="0.35">
      <c r="W3718" s="22"/>
      <c r="DR3718" s="34"/>
      <c r="DS3718" s="34"/>
      <c r="DT3718" s="34"/>
      <c r="DU3718" s="34"/>
    </row>
    <row r="3719" spans="23:125" x14ac:dyDescent="0.35">
      <c r="W3719" s="22"/>
      <c r="DR3719" s="34"/>
      <c r="DS3719" s="34"/>
      <c r="DT3719" s="34"/>
      <c r="DU3719" s="34"/>
    </row>
    <row r="3720" spans="23:125" x14ac:dyDescent="0.35">
      <c r="W3720" s="22"/>
      <c r="DR3720" s="34"/>
      <c r="DS3720" s="34"/>
      <c r="DT3720" s="34"/>
      <c r="DU3720" s="34"/>
    </row>
    <row r="3721" spans="23:125" x14ac:dyDescent="0.35">
      <c r="W3721" s="22"/>
      <c r="DR3721" s="34"/>
      <c r="DS3721" s="34"/>
      <c r="DT3721" s="34"/>
      <c r="DU3721" s="34"/>
    </row>
    <row r="3722" spans="23:125" x14ac:dyDescent="0.35">
      <c r="W3722" s="22"/>
      <c r="DR3722" s="34"/>
      <c r="DS3722" s="34"/>
      <c r="DT3722" s="34"/>
      <c r="DU3722" s="34"/>
    </row>
    <row r="3723" spans="23:125" x14ac:dyDescent="0.35">
      <c r="W3723" s="22"/>
      <c r="DR3723" s="34"/>
      <c r="DS3723" s="34"/>
      <c r="DT3723" s="34"/>
      <c r="DU3723" s="34"/>
    </row>
    <row r="3724" spans="23:125" x14ac:dyDescent="0.35">
      <c r="W3724" s="22"/>
      <c r="DR3724" s="34"/>
      <c r="DS3724" s="34"/>
      <c r="DT3724" s="34"/>
      <c r="DU3724" s="34"/>
    </row>
    <row r="3725" spans="23:125" x14ac:dyDescent="0.35">
      <c r="W3725" s="22"/>
      <c r="DR3725" s="34"/>
      <c r="DS3725" s="34"/>
      <c r="DT3725" s="34"/>
      <c r="DU3725" s="34"/>
    </row>
    <row r="3726" spans="23:125" x14ac:dyDescent="0.35">
      <c r="W3726" s="22"/>
      <c r="DR3726" s="34"/>
      <c r="DS3726" s="34"/>
      <c r="DT3726" s="34"/>
      <c r="DU3726" s="34"/>
    </row>
    <row r="3727" spans="23:125" x14ac:dyDescent="0.35">
      <c r="W3727" s="22"/>
      <c r="DR3727" s="34"/>
      <c r="DS3727" s="34"/>
      <c r="DT3727" s="34"/>
      <c r="DU3727" s="34"/>
    </row>
    <row r="3728" spans="23:125" x14ac:dyDescent="0.35">
      <c r="W3728" s="22"/>
      <c r="DR3728" s="34"/>
      <c r="DS3728" s="34"/>
      <c r="DT3728" s="34"/>
      <c r="DU3728" s="34"/>
    </row>
    <row r="3729" spans="23:125" x14ac:dyDescent="0.35">
      <c r="W3729" s="22"/>
      <c r="DR3729" s="34"/>
      <c r="DS3729" s="34"/>
      <c r="DT3729" s="34"/>
      <c r="DU3729" s="34"/>
    </row>
    <row r="3730" spans="23:125" x14ac:dyDescent="0.35">
      <c r="W3730" s="22"/>
      <c r="DR3730" s="34"/>
      <c r="DS3730" s="34"/>
      <c r="DT3730" s="34"/>
      <c r="DU3730" s="34"/>
    </row>
    <row r="3731" spans="23:125" x14ac:dyDescent="0.35">
      <c r="W3731" s="22"/>
      <c r="DR3731" s="34"/>
      <c r="DS3731" s="34"/>
      <c r="DT3731" s="34"/>
      <c r="DU3731" s="34"/>
    </row>
    <row r="3732" spans="23:125" x14ac:dyDescent="0.35">
      <c r="W3732" s="22"/>
      <c r="DR3732" s="34"/>
      <c r="DS3732" s="34"/>
      <c r="DT3732" s="34"/>
      <c r="DU3732" s="34"/>
    </row>
    <row r="3733" spans="23:125" x14ac:dyDescent="0.35">
      <c r="W3733" s="22"/>
      <c r="DR3733" s="34"/>
      <c r="DS3733" s="34"/>
      <c r="DT3733" s="34"/>
      <c r="DU3733" s="34"/>
    </row>
    <row r="3734" spans="23:125" x14ac:dyDescent="0.35">
      <c r="W3734" s="22"/>
      <c r="DR3734" s="34"/>
      <c r="DS3734" s="34"/>
      <c r="DT3734" s="34"/>
      <c r="DU3734" s="34"/>
    </row>
    <row r="3735" spans="23:125" x14ac:dyDescent="0.35">
      <c r="W3735" s="22"/>
      <c r="DR3735" s="34"/>
      <c r="DS3735" s="34"/>
      <c r="DT3735" s="34"/>
      <c r="DU3735" s="34"/>
    </row>
    <row r="3736" spans="23:125" x14ac:dyDescent="0.35">
      <c r="W3736" s="22"/>
      <c r="DR3736" s="34"/>
      <c r="DS3736" s="34"/>
      <c r="DT3736" s="34"/>
      <c r="DU3736" s="34"/>
    </row>
    <row r="3737" spans="23:125" x14ac:dyDescent="0.35">
      <c r="W3737" s="22"/>
      <c r="DR3737" s="34"/>
      <c r="DS3737" s="34"/>
      <c r="DT3737" s="34"/>
      <c r="DU3737" s="34"/>
    </row>
    <row r="3738" spans="23:125" x14ac:dyDescent="0.35">
      <c r="W3738" s="22"/>
      <c r="DR3738" s="34"/>
      <c r="DS3738" s="34"/>
      <c r="DT3738" s="34"/>
      <c r="DU3738" s="34"/>
    </row>
    <row r="3739" spans="23:125" x14ac:dyDescent="0.35">
      <c r="W3739" s="22"/>
      <c r="DR3739" s="34"/>
      <c r="DS3739" s="34"/>
      <c r="DT3739" s="34"/>
      <c r="DU3739" s="34"/>
    </row>
    <row r="3740" spans="23:125" x14ac:dyDescent="0.35">
      <c r="W3740" s="22"/>
      <c r="DR3740" s="34"/>
      <c r="DS3740" s="34"/>
      <c r="DT3740" s="34"/>
      <c r="DU3740" s="34"/>
    </row>
    <row r="3741" spans="23:125" x14ac:dyDescent="0.35">
      <c r="W3741" s="22"/>
      <c r="DR3741" s="34"/>
      <c r="DS3741" s="34"/>
      <c r="DT3741" s="34"/>
      <c r="DU3741" s="34"/>
    </row>
    <row r="3742" spans="23:125" x14ac:dyDescent="0.35">
      <c r="W3742" s="22"/>
      <c r="DR3742" s="34"/>
      <c r="DS3742" s="34"/>
      <c r="DT3742" s="34"/>
      <c r="DU3742" s="34"/>
    </row>
    <row r="3743" spans="23:125" x14ac:dyDescent="0.35">
      <c r="W3743" s="22"/>
      <c r="DR3743" s="34"/>
      <c r="DS3743" s="34"/>
      <c r="DT3743" s="34"/>
      <c r="DU3743" s="34"/>
    </row>
    <row r="3744" spans="23:125" x14ac:dyDescent="0.35">
      <c r="W3744" s="22"/>
      <c r="DR3744" s="34"/>
      <c r="DS3744" s="34"/>
      <c r="DT3744" s="34"/>
      <c r="DU3744" s="34"/>
    </row>
    <row r="3745" spans="23:124" x14ac:dyDescent="0.35">
      <c r="W3745" s="22"/>
      <c r="DR3745" s="34"/>
      <c r="DS3745" s="34"/>
      <c r="DT3745" s="34"/>
    </row>
    <row r="3746" spans="23:124" x14ac:dyDescent="0.35">
      <c r="W3746" s="22"/>
      <c r="DR3746" s="34"/>
      <c r="DS3746" s="34"/>
      <c r="DT3746" s="34"/>
    </row>
    <row r="3747" spans="23:124" x14ac:dyDescent="0.35">
      <c r="W3747" s="22"/>
      <c r="DR3747" s="34"/>
      <c r="DS3747" s="34"/>
      <c r="DT3747" s="34"/>
    </row>
    <row r="3748" spans="23:124" x14ac:dyDescent="0.35">
      <c r="W3748" s="22"/>
      <c r="DR3748" s="34"/>
      <c r="DS3748" s="34"/>
      <c r="DT3748" s="34"/>
    </row>
    <row r="3749" spans="23:124" x14ac:dyDescent="0.35">
      <c r="W3749" s="22"/>
      <c r="DR3749" s="34"/>
      <c r="DS3749" s="34"/>
      <c r="DT3749" s="34"/>
    </row>
    <row r="3750" spans="23:124" x14ac:dyDescent="0.35">
      <c r="W3750" s="22"/>
      <c r="DR3750" s="34"/>
      <c r="DS3750" s="34"/>
      <c r="DT3750" s="34"/>
    </row>
    <row r="3751" spans="23:124" x14ac:dyDescent="0.35">
      <c r="W3751" s="22"/>
      <c r="DR3751" s="34"/>
      <c r="DS3751" s="34"/>
      <c r="DT3751" s="34"/>
    </row>
    <row r="3752" spans="23:124" x14ac:dyDescent="0.35">
      <c r="W3752" s="22"/>
      <c r="DR3752" s="34"/>
      <c r="DS3752" s="34"/>
      <c r="DT3752" s="34"/>
    </row>
    <row r="3753" spans="23:124" x14ac:dyDescent="0.35">
      <c r="W3753" s="22"/>
      <c r="DR3753" s="34"/>
      <c r="DS3753" s="34"/>
      <c r="DT3753" s="34"/>
    </row>
    <row r="3754" spans="23:124" x14ac:dyDescent="0.35">
      <c r="W3754" s="22"/>
      <c r="DR3754" s="34"/>
      <c r="DS3754" s="34"/>
      <c r="DT3754" s="34"/>
    </row>
    <row r="3755" spans="23:124" x14ac:dyDescent="0.35">
      <c r="W3755" s="22"/>
      <c r="DR3755" s="34"/>
      <c r="DS3755" s="34"/>
      <c r="DT3755" s="34"/>
    </row>
    <row r="3756" spans="23:124" x14ac:dyDescent="0.35">
      <c r="W3756" s="22"/>
      <c r="DR3756" s="34"/>
      <c r="DS3756" s="34"/>
      <c r="DT3756" s="34"/>
    </row>
    <row r="3757" spans="23:124" x14ac:dyDescent="0.35">
      <c r="W3757" s="22"/>
      <c r="DR3757" s="34"/>
      <c r="DS3757" s="34"/>
      <c r="DT3757" s="34"/>
    </row>
    <row r="3758" spans="23:124" x14ac:dyDescent="0.35">
      <c r="W3758" s="22"/>
      <c r="DR3758" s="34"/>
      <c r="DS3758" s="34"/>
      <c r="DT3758" s="34"/>
    </row>
    <row r="3759" spans="23:124" x14ac:dyDescent="0.35">
      <c r="W3759" s="22"/>
      <c r="DR3759" s="34"/>
      <c r="DS3759" s="34"/>
      <c r="DT3759" s="34"/>
    </row>
    <row r="3760" spans="23:124" x14ac:dyDescent="0.35">
      <c r="W3760" s="22"/>
      <c r="DR3760" s="34"/>
      <c r="DS3760" s="34"/>
      <c r="DT3760" s="34"/>
    </row>
    <row r="3761" spans="23:124" x14ac:dyDescent="0.35">
      <c r="W3761" s="22"/>
      <c r="DR3761" s="34"/>
      <c r="DS3761" s="34"/>
      <c r="DT3761" s="34"/>
    </row>
    <row r="3762" spans="23:124" x14ac:dyDescent="0.35">
      <c r="W3762" s="22"/>
      <c r="DR3762" s="34"/>
      <c r="DS3762" s="34"/>
      <c r="DT3762" s="34"/>
    </row>
    <row r="3763" spans="23:124" x14ac:dyDescent="0.35">
      <c r="W3763" s="22"/>
      <c r="DR3763" s="34"/>
      <c r="DS3763" s="34"/>
      <c r="DT3763" s="34"/>
    </row>
    <row r="3764" spans="23:124" x14ac:dyDescent="0.35">
      <c r="W3764" s="22"/>
      <c r="DR3764" s="34"/>
      <c r="DS3764" s="34"/>
      <c r="DT3764" s="34"/>
    </row>
    <row r="3765" spans="23:124" x14ac:dyDescent="0.35">
      <c r="W3765" s="22"/>
      <c r="DR3765" s="34"/>
      <c r="DS3765" s="34"/>
      <c r="DT3765" s="34"/>
    </row>
    <row r="3766" spans="23:124" x14ac:dyDescent="0.35">
      <c r="W3766" s="22"/>
      <c r="DR3766" s="34"/>
      <c r="DS3766" s="34"/>
      <c r="DT3766" s="34"/>
    </row>
    <row r="3767" spans="23:124" x14ac:dyDescent="0.35">
      <c r="W3767" s="22"/>
      <c r="DR3767" s="34"/>
      <c r="DS3767" s="34"/>
      <c r="DT3767" s="34"/>
    </row>
    <row r="3768" spans="23:124" x14ac:dyDescent="0.35">
      <c r="W3768" s="22"/>
      <c r="DR3768" s="34"/>
      <c r="DS3768" s="34"/>
      <c r="DT3768" s="34"/>
    </row>
    <row r="3769" spans="23:124" x14ac:dyDescent="0.35">
      <c r="W3769" s="22"/>
      <c r="DR3769" s="34"/>
      <c r="DS3769" s="34"/>
      <c r="DT3769" s="34"/>
    </row>
    <row r="3770" spans="23:124" x14ac:dyDescent="0.35">
      <c r="W3770" s="22"/>
      <c r="DR3770" s="34"/>
      <c r="DS3770" s="34"/>
      <c r="DT3770" s="34"/>
    </row>
    <row r="3771" spans="23:124" x14ac:dyDescent="0.35">
      <c r="W3771" s="22"/>
      <c r="DR3771" s="34"/>
      <c r="DS3771" s="34"/>
      <c r="DT3771" s="34"/>
    </row>
    <row r="3772" spans="23:124" x14ac:dyDescent="0.35">
      <c r="W3772" s="22"/>
      <c r="DR3772" s="34"/>
      <c r="DS3772" s="34"/>
      <c r="DT3772" s="34"/>
    </row>
    <row r="3773" spans="23:124" x14ac:dyDescent="0.35">
      <c r="W3773" s="22"/>
      <c r="DR3773" s="34"/>
      <c r="DS3773" s="34"/>
      <c r="DT3773" s="34"/>
    </row>
    <row r="3774" spans="23:124" x14ac:dyDescent="0.35">
      <c r="W3774" s="22"/>
      <c r="DR3774" s="34"/>
      <c r="DS3774" s="34"/>
      <c r="DT3774" s="34"/>
    </row>
    <row r="3775" spans="23:124" x14ac:dyDescent="0.35">
      <c r="W3775" s="22"/>
      <c r="DR3775" s="34"/>
      <c r="DS3775" s="34"/>
      <c r="DT3775" s="34"/>
    </row>
    <row r="3776" spans="23:124" x14ac:dyDescent="0.35">
      <c r="W3776" s="22"/>
      <c r="DR3776" s="34"/>
      <c r="DS3776" s="34"/>
      <c r="DT3776" s="34"/>
    </row>
    <row r="3777" spans="23:122" x14ac:dyDescent="0.35">
      <c r="W3777" s="22"/>
      <c r="DR3777" s="34"/>
    </row>
    <row r="3778" spans="23:122" x14ac:dyDescent="0.35">
      <c r="W3778" s="22"/>
      <c r="DR3778" s="34"/>
    </row>
    <row r="3779" spans="23:122" x14ac:dyDescent="0.35">
      <c r="W3779" s="22"/>
      <c r="DR3779" s="34"/>
    </row>
    <row r="3780" spans="23:122" x14ac:dyDescent="0.35">
      <c r="W3780" s="22"/>
      <c r="DR3780" s="34"/>
    </row>
    <row r="3781" spans="23:122" x14ac:dyDescent="0.35">
      <c r="W3781" s="22"/>
      <c r="DR3781" s="34"/>
    </row>
    <row r="3782" spans="23:122" x14ac:dyDescent="0.35">
      <c r="W3782" s="22"/>
      <c r="DR3782" s="34"/>
    </row>
    <row r="3783" spans="23:122" x14ac:dyDescent="0.35">
      <c r="W3783" s="22"/>
      <c r="DR3783" s="34"/>
    </row>
    <row r="3784" spans="23:122" x14ac:dyDescent="0.35">
      <c r="W3784" s="22"/>
      <c r="DR3784" s="34"/>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topLeftCell="A42" workbookViewId="0">
      <selection activeCell="D51" sqref="D51"/>
    </sheetView>
  </sheetViews>
  <sheetFormatPr defaultColWidth="8.90625" defaultRowHeight="15.5" x14ac:dyDescent="0.35"/>
  <cols>
    <col min="1" max="16384" width="8.90625" style="5"/>
  </cols>
  <sheetData>
    <row r="1" spans="1:1" x14ac:dyDescent="0.35">
      <c r="A1" s="3" t="s">
        <v>893</v>
      </c>
    </row>
    <row r="2" spans="1:1" x14ac:dyDescent="0.35">
      <c r="A2" s="3" t="s">
        <v>2787</v>
      </c>
    </row>
    <row r="3" spans="1:1" ht="18.5" x14ac:dyDescent="0.35">
      <c r="A3" s="7" t="s">
        <v>2737</v>
      </c>
    </row>
    <row r="4" spans="1:1" x14ac:dyDescent="0.35">
      <c r="A4" s="3" t="s">
        <v>2764</v>
      </c>
    </row>
    <row r="5" spans="1:1" x14ac:dyDescent="0.35">
      <c r="A5" s="23" t="s">
        <v>2857</v>
      </c>
    </row>
    <row r="6" spans="1:1" x14ac:dyDescent="0.35">
      <c r="A6" s="5" t="s">
        <v>2676</v>
      </c>
    </row>
    <row r="7" spans="1:1" x14ac:dyDescent="0.35">
      <c r="A7" s="5" t="s">
        <v>2749</v>
      </c>
    </row>
    <row r="8" spans="1:1" x14ac:dyDescent="0.35">
      <c r="A8" s="5" t="s">
        <v>2791</v>
      </c>
    </row>
    <row r="9" spans="1:1" x14ac:dyDescent="0.35">
      <c r="A9" s="5" t="s">
        <v>2767</v>
      </c>
    </row>
    <row r="10" spans="1:1" x14ac:dyDescent="0.35">
      <c r="A10" s="5" t="s">
        <v>2788</v>
      </c>
    </row>
    <row r="11" spans="1:1" x14ac:dyDescent="0.35">
      <c r="A11" s="5" t="s">
        <v>2789</v>
      </c>
    </row>
    <row r="12" spans="1:1" x14ac:dyDescent="0.35">
      <c r="A12" s="6" t="s">
        <v>2776</v>
      </c>
    </row>
    <row r="13" spans="1:1" x14ac:dyDescent="0.35">
      <c r="A13" s="6" t="s">
        <v>2926</v>
      </c>
    </row>
    <row r="14" spans="1:1" x14ac:dyDescent="0.35">
      <c r="A14" s="5" t="s">
        <v>2779</v>
      </c>
    </row>
    <row r="15" spans="1:1" x14ac:dyDescent="0.35">
      <c r="A15" s="3" t="s">
        <v>894</v>
      </c>
    </row>
    <row r="16" spans="1:1" x14ac:dyDescent="0.35">
      <c r="A16" s="3" t="s">
        <v>2790</v>
      </c>
    </row>
    <row r="17" spans="1:1" x14ac:dyDescent="0.35">
      <c r="A17" s="7" t="s">
        <v>2766</v>
      </c>
    </row>
    <row r="18" spans="1:1" x14ac:dyDescent="0.35">
      <c r="A18" s="7" t="s">
        <v>2858</v>
      </c>
    </row>
    <row r="19" spans="1:1" x14ac:dyDescent="0.35">
      <c r="A19" s="7" t="s">
        <v>2784</v>
      </c>
    </row>
    <row r="20" spans="1:1" x14ac:dyDescent="0.35">
      <c r="A20" s="7" t="s">
        <v>2743</v>
      </c>
    </row>
    <row r="21" spans="1:1" x14ac:dyDescent="0.35">
      <c r="A21" s="7" t="s">
        <v>2861</v>
      </c>
    </row>
    <row r="22" spans="1:1" x14ac:dyDescent="0.35">
      <c r="A22" s="7" t="s">
        <v>2904</v>
      </c>
    </row>
    <row r="23" spans="1:1" x14ac:dyDescent="0.35">
      <c r="A23" s="5" t="s">
        <v>2775</v>
      </c>
    </row>
    <row r="24" spans="1:1" x14ac:dyDescent="0.35">
      <c r="A24" s="7" t="s">
        <v>2792</v>
      </c>
    </row>
    <row r="25" spans="1:1" x14ac:dyDescent="0.35">
      <c r="A25" s="5" t="s">
        <v>2859</v>
      </c>
    </row>
    <row r="26" spans="1:1" x14ac:dyDescent="0.35">
      <c r="A26" s="3" t="s">
        <v>2905</v>
      </c>
    </row>
    <row r="27" spans="1:1" x14ac:dyDescent="0.35">
      <c r="A27" s="7" t="s">
        <v>2770</v>
      </c>
    </row>
    <row r="28" spans="1:1" x14ac:dyDescent="0.35">
      <c r="A28" s="4" t="s">
        <v>2782</v>
      </c>
    </row>
    <row r="29" spans="1:1" x14ac:dyDescent="0.35">
      <c r="A29" s="7" t="s">
        <v>2781</v>
      </c>
    </row>
    <row r="30" spans="1:1" x14ac:dyDescent="0.35">
      <c r="A30" s="7" t="s">
        <v>2783</v>
      </c>
    </row>
    <row r="31" spans="1:1" x14ac:dyDescent="0.35">
      <c r="A31" s="7" t="s">
        <v>2793</v>
      </c>
    </row>
    <row r="32" spans="1:1" x14ac:dyDescent="0.35">
      <c r="A32" s="7" t="s">
        <v>2786</v>
      </c>
    </row>
    <row r="33" spans="1:1" x14ac:dyDescent="0.35">
      <c r="A33" s="7" t="s">
        <v>2736</v>
      </c>
    </row>
    <row r="34" spans="1:1" x14ac:dyDescent="0.35">
      <c r="A34" s="7" t="s">
        <v>2731</v>
      </c>
    </row>
    <row r="35" spans="1:1" x14ac:dyDescent="0.35">
      <c r="A35" s="5" t="s">
        <v>2733</v>
      </c>
    </row>
    <row r="36" spans="1:1" ht="16.25" customHeight="1" x14ac:dyDescent="0.35">
      <c r="A36" s="3" t="s">
        <v>895</v>
      </c>
    </row>
    <row r="37" spans="1:1" x14ac:dyDescent="0.35">
      <c r="A37" s="21" t="s">
        <v>2750</v>
      </c>
    </row>
    <row r="38" spans="1:1" x14ac:dyDescent="0.35">
      <c r="A38" s="1" t="s">
        <v>891</v>
      </c>
    </row>
    <row r="39" spans="1:1" x14ac:dyDescent="0.35">
      <c r="A39" s="5" t="s">
        <v>2780</v>
      </c>
    </row>
    <row r="40" spans="1:1" x14ac:dyDescent="0.35">
      <c r="A40" s="2" t="s">
        <v>886</v>
      </c>
    </row>
    <row r="41" spans="1:1" x14ac:dyDescent="0.35">
      <c r="A41" s="7" t="s">
        <v>903</v>
      </c>
    </row>
    <row r="42" spans="1:1" x14ac:dyDescent="0.35">
      <c r="A42" s="7" t="s">
        <v>902</v>
      </c>
    </row>
    <row r="43" spans="1:1" x14ac:dyDescent="0.35">
      <c r="A43" s="7" t="s">
        <v>2777</v>
      </c>
    </row>
    <row r="44" spans="1:1" x14ac:dyDescent="0.35">
      <c r="A44" s="7" t="s">
        <v>2282</v>
      </c>
    </row>
    <row r="45" spans="1:1" x14ac:dyDescent="0.35">
      <c r="A45" s="67" t="s">
        <v>5258</v>
      </c>
    </row>
    <row r="46" spans="1:1" ht="16.25" customHeight="1" x14ac:dyDescent="0.35">
      <c r="A46" s="3" t="s">
        <v>896</v>
      </c>
    </row>
    <row r="47" spans="1:1" ht="16.25" customHeight="1" x14ac:dyDescent="0.35">
      <c r="A47" s="5" t="s">
        <v>2742</v>
      </c>
    </row>
    <row r="48" spans="1:1" ht="16.25" customHeight="1" x14ac:dyDescent="0.35">
      <c r="A48" s="5" t="s">
        <v>2744</v>
      </c>
    </row>
    <row r="49" spans="1:3" ht="16.25" customHeight="1" x14ac:dyDescent="0.35">
      <c r="A49" s="7" t="s">
        <v>2735</v>
      </c>
    </row>
    <row r="50" spans="1:3" ht="16.25" customHeight="1" x14ac:dyDescent="0.35">
      <c r="A50" s="5" t="s">
        <v>2732</v>
      </c>
    </row>
    <row r="51" spans="1:3" ht="16.25" customHeight="1" x14ac:dyDescent="0.35">
      <c r="A51" s="7" t="s">
        <v>2728</v>
      </c>
    </row>
    <row r="52" spans="1:3" ht="16.25" customHeight="1" x14ac:dyDescent="0.35">
      <c r="A52" s="3" t="s">
        <v>897</v>
      </c>
    </row>
    <row r="53" spans="1:3" ht="16.25" customHeight="1" x14ac:dyDescent="0.35">
      <c r="A53" s="7" t="s">
        <v>2738</v>
      </c>
    </row>
    <row r="54" spans="1:3" ht="16.25" customHeight="1" x14ac:dyDescent="0.35">
      <c r="A54" s="5" t="s">
        <v>2773</v>
      </c>
    </row>
    <row r="55" spans="1:3" ht="16.25" customHeight="1" x14ac:dyDescent="0.35">
      <c r="A55" s="7" t="s">
        <v>5259</v>
      </c>
    </row>
    <row r="56" spans="1:3" ht="16.25" customHeight="1" x14ac:dyDescent="0.35">
      <c r="A56" s="3" t="s">
        <v>2765</v>
      </c>
    </row>
    <row r="57" spans="1:3" x14ac:dyDescent="0.35">
      <c r="A57" s="3" t="s">
        <v>2771</v>
      </c>
    </row>
    <row r="58" spans="1:3" x14ac:dyDescent="0.35">
      <c r="A58" s="1" t="s">
        <v>888</v>
      </c>
    </row>
    <row r="59" spans="1:3" x14ac:dyDescent="0.35">
      <c r="A59" s="3" t="s">
        <v>887</v>
      </c>
    </row>
    <row r="60" spans="1:3" ht="16.25" customHeight="1" x14ac:dyDescent="0.35">
      <c r="A60" s="3" t="s">
        <v>900</v>
      </c>
    </row>
    <row r="61" spans="1:3" ht="18.5" x14ac:dyDescent="0.35">
      <c r="A61" s="4" t="s">
        <v>892</v>
      </c>
    </row>
    <row r="62" spans="1:3" x14ac:dyDescent="0.35">
      <c r="A62" s="4" t="s">
        <v>889</v>
      </c>
    </row>
    <row r="63" spans="1:3" x14ac:dyDescent="0.35">
      <c r="A63" s="3" t="s">
        <v>890</v>
      </c>
    </row>
    <row r="64" spans="1:3" ht="16.25" customHeight="1" x14ac:dyDescent="0.35">
      <c r="A64" s="3" t="s">
        <v>898</v>
      </c>
      <c r="C64" s="6"/>
    </row>
    <row r="65" spans="1:3" ht="16.25" customHeight="1" x14ac:dyDescent="0.35">
      <c r="A65" s="3" t="s">
        <v>2785</v>
      </c>
      <c r="C65" s="6"/>
    </row>
    <row r="66" spans="1:3" ht="16.25" customHeight="1" x14ac:dyDescent="0.35">
      <c r="A66" s="7" t="s">
        <v>2726</v>
      </c>
      <c r="C66" s="6"/>
    </row>
    <row r="67" spans="1:3" ht="16.25" customHeight="1" x14ac:dyDescent="0.35">
      <c r="A67" s="3" t="s">
        <v>901</v>
      </c>
      <c r="C67" s="6"/>
    </row>
    <row r="68" spans="1:3" ht="16.25" customHeight="1" x14ac:dyDescent="0.35">
      <c r="A68" s="7" t="s">
        <v>2778</v>
      </c>
      <c r="C68" s="6"/>
    </row>
    <row r="69" spans="1:3" ht="16.25" customHeight="1" x14ac:dyDescent="0.35">
      <c r="A69" s="6" t="s">
        <v>2860</v>
      </c>
      <c r="C69" s="6"/>
    </row>
    <row r="70" spans="1:3" ht="16.25" customHeight="1" x14ac:dyDescent="0.35">
      <c r="A70" s="3" t="s">
        <v>899</v>
      </c>
    </row>
    <row r="71" spans="1:3" ht="16.25" customHeight="1" x14ac:dyDescent="0.35">
      <c r="A71" s="3" t="s">
        <v>2794</v>
      </c>
    </row>
    <row r="72" spans="1:3" x14ac:dyDescent="0.35">
      <c r="A72" s="5" t="s">
        <v>2747</v>
      </c>
    </row>
    <row r="73" spans="1:3" x14ac:dyDescent="0.35">
      <c r="A73" s="7" t="s">
        <v>2862</v>
      </c>
    </row>
    <row r="74" spans="1:3" x14ac:dyDescent="0.35">
      <c r="A74" s="5" t="s">
        <v>2774</v>
      </c>
    </row>
    <row r="75" spans="1:3" x14ac:dyDescent="0.35">
      <c r="A75" s="6" t="s">
        <v>2768</v>
      </c>
    </row>
  </sheetData>
  <hyperlinks>
    <hyperlink ref="A37" r:id="rId1" display="http://geoinfo.nmt.edu/publications/openfile/details.cfml?Volume=535"/>
    <hyperlink ref="A45" r:id="rId2" display="https://geoinfo.nmt.edu/publications/openfile/details.cfml?Volume=617"/>
  </hyperlink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9"/>
  <sheetViews>
    <sheetView workbookViewId="0">
      <selection activeCell="I18" sqref="I18"/>
    </sheetView>
  </sheetViews>
  <sheetFormatPr defaultRowHeight="13" x14ac:dyDescent="0.3"/>
  <cols>
    <col min="1" max="1" width="18.453125" style="8" customWidth="1"/>
    <col min="2" max="16384" width="8.7265625" style="8"/>
  </cols>
  <sheetData>
    <row r="1" spans="1:2" x14ac:dyDescent="0.3">
      <c r="A1" s="9" t="s">
        <v>0</v>
      </c>
    </row>
    <row r="2" spans="1:2" x14ac:dyDescent="0.3">
      <c r="A2" s="8" t="s">
        <v>1</v>
      </c>
      <c r="B2" s="8" t="s">
        <v>2906</v>
      </c>
    </row>
    <row r="3" spans="1:2" x14ac:dyDescent="0.3">
      <c r="A3" s="8" t="s">
        <v>818</v>
      </c>
      <c r="B3" s="8" t="s">
        <v>2907</v>
      </c>
    </row>
    <row r="4" spans="1:2" x14ac:dyDescent="0.3">
      <c r="A4" s="9" t="s">
        <v>2</v>
      </c>
      <c r="B4" s="9" t="s">
        <v>2</v>
      </c>
    </row>
    <row r="5" spans="1:2" x14ac:dyDescent="0.3">
      <c r="A5" s="9" t="s">
        <v>3</v>
      </c>
      <c r="B5" s="9" t="s">
        <v>3</v>
      </c>
    </row>
    <row r="6" spans="1:2" x14ac:dyDescent="0.3">
      <c r="A6" s="8" t="s">
        <v>1303</v>
      </c>
      <c r="B6" s="8" t="s">
        <v>1303</v>
      </c>
    </row>
    <row r="7" spans="1:2" x14ac:dyDescent="0.3">
      <c r="A7" s="9" t="s">
        <v>4</v>
      </c>
      <c r="B7" s="8" t="s">
        <v>2898</v>
      </c>
    </row>
    <row r="8" spans="1:2" x14ac:dyDescent="0.3">
      <c r="A8" s="9" t="s">
        <v>5</v>
      </c>
      <c r="B8" s="8" t="s">
        <v>2899</v>
      </c>
    </row>
    <row r="9" spans="1:2" x14ac:dyDescent="0.3">
      <c r="A9" s="8" t="s">
        <v>872</v>
      </c>
      <c r="B9" s="8" t="s">
        <v>2900</v>
      </c>
    </row>
    <row r="10" spans="1:2" x14ac:dyDescent="0.3">
      <c r="A10" s="8" t="s">
        <v>874</v>
      </c>
      <c r="B10" s="8" t="s">
        <v>874</v>
      </c>
    </row>
    <row r="11" spans="1:2" x14ac:dyDescent="0.3">
      <c r="A11" s="8" t="s">
        <v>875</v>
      </c>
      <c r="B11" s="8" t="s">
        <v>875</v>
      </c>
    </row>
    <row r="12" spans="1:2" x14ac:dyDescent="0.3">
      <c r="A12" s="8" t="s">
        <v>6</v>
      </c>
      <c r="B12" s="8" t="s">
        <v>2908</v>
      </c>
    </row>
    <row r="13" spans="1:2" x14ac:dyDescent="0.3">
      <c r="A13" s="8" t="s">
        <v>877</v>
      </c>
      <c r="B13" s="8" t="s">
        <v>2909</v>
      </c>
    </row>
    <row r="14" spans="1:2" x14ac:dyDescent="0.3">
      <c r="A14" s="8" t="s">
        <v>876</v>
      </c>
      <c r="B14" s="8" t="s">
        <v>4265</v>
      </c>
    </row>
    <row r="15" spans="1:2" x14ac:dyDescent="0.3">
      <c r="A15" s="8" t="s">
        <v>1654</v>
      </c>
      <c r="B15" s="8" t="s">
        <v>4266</v>
      </c>
    </row>
    <row r="16" spans="1:2" x14ac:dyDescent="0.3">
      <c r="A16" s="8" t="s">
        <v>7</v>
      </c>
      <c r="B16" s="8" t="s">
        <v>4267</v>
      </c>
    </row>
    <row r="17" spans="1:2" x14ac:dyDescent="0.3">
      <c r="A17" s="8" t="s">
        <v>8</v>
      </c>
      <c r="B17" s="8" t="s">
        <v>8</v>
      </c>
    </row>
    <row r="18" spans="1:2" x14ac:dyDescent="0.3">
      <c r="A18" s="8" t="s">
        <v>9</v>
      </c>
      <c r="B18" s="8" t="s">
        <v>9</v>
      </c>
    </row>
    <row r="19" spans="1:2" x14ac:dyDescent="0.3">
      <c r="A19" s="8" t="s">
        <v>10</v>
      </c>
      <c r="B19" s="8" t="s">
        <v>2910</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General Information</vt:lpstr>
      <vt:lpstr>MetaData</vt:lpstr>
      <vt:lpstr>ChemicalData</vt:lpstr>
      <vt:lpstr>References</vt:lpstr>
      <vt:lpstr>DefinitionOfFields</vt:lpstr>
      <vt:lpstr>References!OLE_LINK41</vt:lpstr>
    </vt:vector>
  </TitlesOfParts>
  <Company>NMT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ginger</dc:creator>
  <cp:lastModifiedBy>Virginia McLemore</cp:lastModifiedBy>
  <dcterms:created xsi:type="dcterms:W3CDTF">2020-02-20T17:54:10Z</dcterms:created>
  <dcterms:modified xsi:type="dcterms:W3CDTF">2022-08-21T16:57:06Z</dcterms:modified>
</cp:coreProperties>
</file>